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CONSULT\autobras\GITHUB Indicadores Atb\COMERCIAL\"/>
    </mc:Choice>
  </mc:AlternateContent>
  <xr:revisionPtr revIDLastSave="0" documentId="13_ncr:1_{08A7C6FA-2930-4BBA-AB9E-D0FE6A5FF426}" xr6:coauthVersionLast="47" xr6:coauthVersionMax="47" xr10:uidLastSave="{00000000-0000-0000-0000-000000000000}"/>
  <bookViews>
    <workbookView xWindow="-108" yWindow="-108" windowWidth="23256" windowHeight="12456" activeTab="3" xr2:uid="{3CD46184-75C3-4BED-AB4A-DB58B05CB053}"/>
  </bookViews>
  <sheets>
    <sheet name="RELATÓRIO DE VENDAS" sheetId="2" r:id="rId1"/>
    <sheet name="BASE DE PRODUTOS" sheetId="4" r:id="rId2"/>
    <sheet name="BASE DE CLIENTES" sheetId="3" r:id="rId3"/>
    <sheet name="LINHA" sheetId="5" r:id="rId4"/>
  </sheets>
  <externalReferences>
    <externalReference r:id="rId5"/>
    <externalReference r:id="rId6"/>
  </externalReferences>
  <definedNames>
    <definedName name="_xlnm._FilterDatabase" localSheetId="2" hidden="1">'BASE DE CLIENTES'!$A$1:$E$402</definedName>
    <definedName name="_xlnm._FilterDatabase" localSheetId="3" hidden="1">LINHA!$A$1:$G$203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4" i="5" l="1"/>
  <c r="C205" i="5"/>
  <c r="C206" i="5"/>
  <c r="C207" i="5"/>
  <c r="C208" i="5"/>
  <c r="C209" i="5"/>
  <c r="C210" i="5"/>
  <c r="C201" i="5"/>
  <c r="C202" i="5"/>
  <c r="C203" i="5"/>
  <c r="C200" i="5"/>
  <c r="J2" i="2"/>
  <c r="C6545" i="2"/>
  <c r="C6546" i="2"/>
  <c r="C6547" i="2"/>
  <c r="C6548" i="2"/>
  <c r="E6548" i="2" s="1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2" i="2"/>
  <c r="C7003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2" i="2"/>
  <c r="C7053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9" i="2"/>
  <c r="C7110" i="2"/>
  <c r="C7111" i="2"/>
  <c r="C7112" i="2"/>
  <c r="C7113" i="2"/>
  <c r="C7114" i="2"/>
  <c r="C7115" i="2"/>
  <c r="C7117" i="2"/>
  <c r="C7118" i="2"/>
  <c r="C7119" i="2"/>
  <c r="C7120" i="2"/>
  <c r="C7121" i="2"/>
  <c r="C7122" i="2"/>
  <c r="C7123" i="2"/>
  <c r="C7124" i="2"/>
  <c r="D6545" i="2"/>
  <c r="E6545" i="2" s="1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E6557" i="2" s="1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E6569" i="2" s="1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E6581" i="2" s="1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E6593" i="2" s="1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E6605" i="2" s="1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E6617" i="2" s="1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E6629" i="2" s="1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E6641" i="2" s="1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E6653" i="2" s="1"/>
  <c r="D6654" i="2"/>
  <c r="D6655" i="2"/>
  <c r="D6656" i="2"/>
  <c r="D6657" i="2"/>
  <c r="D6658" i="2"/>
  <c r="D6659" i="2"/>
  <c r="D6660" i="2"/>
  <c r="D6661" i="2"/>
  <c r="E6661" i="2" s="1"/>
  <c r="D6662" i="2"/>
  <c r="D6663" i="2"/>
  <c r="D6664" i="2"/>
  <c r="D6665" i="2"/>
  <c r="E6665" i="2" s="1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E6677" i="2" s="1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E6689" i="2" s="1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E6701" i="2" s="1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E6713" i="2" s="1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E6725" i="2" s="1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E6737" i="2" s="1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E6749" i="2" s="1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E6763" i="2" s="1"/>
  <c r="D6764" i="2"/>
  <c r="D6765" i="2"/>
  <c r="D6766" i="2"/>
  <c r="D6767" i="2"/>
  <c r="D6768" i="2"/>
  <c r="D6769" i="2"/>
  <c r="D6770" i="2"/>
  <c r="D6771" i="2"/>
  <c r="D6772" i="2"/>
  <c r="D6773" i="2"/>
  <c r="E6773" i="2" s="1"/>
  <c r="D6774" i="2"/>
  <c r="D6775" i="2"/>
  <c r="E6775" i="2" s="1"/>
  <c r="D6776" i="2"/>
  <c r="D6777" i="2"/>
  <c r="D6778" i="2"/>
  <c r="D6779" i="2"/>
  <c r="D6780" i="2"/>
  <c r="D6781" i="2"/>
  <c r="D6782" i="2"/>
  <c r="D6783" i="2"/>
  <c r="D6784" i="2"/>
  <c r="D6785" i="2"/>
  <c r="E6785" i="2" s="1"/>
  <c r="D6786" i="2"/>
  <c r="D6787" i="2"/>
  <c r="E6787" i="2" s="1"/>
  <c r="D6788" i="2"/>
  <c r="D6789" i="2"/>
  <c r="D6790" i="2"/>
  <c r="D6791" i="2"/>
  <c r="D6792" i="2"/>
  <c r="D6793" i="2"/>
  <c r="D6794" i="2"/>
  <c r="D6795" i="2"/>
  <c r="D6796" i="2"/>
  <c r="D6797" i="2"/>
  <c r="E6797" i="2" s="1"/>
  <c r="D6798" i="2"/>
  <c r="D6799" i="2"/>
  <c r="E6799" i="2" s="1"/>
  <c r="D6800" i="2"/>
  <c r="D6801" i="2"/>
  <c r="D6802" i="2"/>
  <c r="D6803" i="2"/>
  <c r="D6804" i="2"/>
  <c r="D6805" i="2"/>
  <c r="D6806" i="2"/>
  <c r="D6807" i="2"/>
  <c r="D6808" i="2"/>
  <c r="D6809" i="2"/>
  <c r="E6809" i="2" s="1"/>
  <c r="D6810" i="2"/>
  <c r="D6811" i="2"/>
  <c r="E6811" i="2" s="1"/>
  <c r="D6812" i="2"/>
  <c r="D6813" i="2"/>
  <c r="D6814" i="2"/>
  <c r="D6815" i="2"/>
  <c r="D6816" i="2"/>
  <c r="D6817" i="2"/>
  <c r="D6818" i="2"/>
  <c r="D6819" i="2"/>
  <c r="D6820" i="2"/>
  <c r="D6821" i="2"/>
  <c r="E6821" i="2" s="1"/>
  <c r="D6822" i="2"/>
  <c r="D6823" i="2"/>
  <c r="E6823" i="2" s="1"/>
  <c r="D6824" i="2"/>
  <c r="D6825" i="2"/>
  <c r="D6826" i="2"/>
  <c r="D6827" i="2"/>
  <c r="D6828" i="2"/>
  <c r="D6829" i="2"/>
  <c r="D6830" i="2"/>
  <c r="D6831" i="2"/>
  <c r="D6832" i="2"/>
  <c r="D6833" i="2"/>
  <c r="E6833" i="2" s="1"/>
  <c r="D6834" i="2"/>
  <c r="D6835" i="2"/>
  <c r="E6835" i="2" s="1"/>
  <c r="D6836" i="2"/>
  <c r="D6837" i="2"/>
  <c r="D6838" i="2"/>
  <c r="D6839" i="2"/>
  <c r="D6840" i="2"/>
  <c r="D6841" i="2"/>
  <c r="D6842" i="2"/>
  <c r="D6843" i="2"/>
  <c r="D6844" i="2"/>
  <c r="D6845" i="2"/>
  <c r="E6845" i="2" s="1"/>
  <c r="D6846" i="2"/>
  <c r="D6847" i="2"/>
  <c r="E6847" i="2" s="1"/>
  <c r="D6848" i="2"/>
  <c r="D6849" i="2"/>
  <c r="D6850" i="2"/>
  <c r="D6851" i="2"/>
  <c r="D6852" i="2"/>
  <c r="D6853" i="2"/>
  <c r="D6854" i="2"/>
  <c r="D6855" i="2"/>
  <c r="D6856" i="2"/>
  <c r="D6857" i="2"/>
  <c r="E6857" i="2" s="1"/>
  <c r="D6858" i="2"/>
  <c r="D6859" i="2"/>
  <c r="E6859" i="2" s="1"/>
  <c r="D6860" i="2"/>
  <c r="D6861" i="2"/>
  <c r="D6862" i="2"/>
  <c r="D6863" i="2"/>
  <c r="D6864" i="2"/>
  <c r="D6865" i="2"/>
  <c r="D6866" i="2"/>
  <c r="D6867" i="2"/>
  <c r="D6868" i="2"/>
  <c r="D6869" i="2"/>
  <c r="E6869" i="2" s="1"/>
  <c r="D6870" i="2"/>
  <c r="D6871" i="2"/>
  <c r="E6871" i="2" s="1"/>
  <c r="D6872" i="2"/>
  <c r="D6873" i="2"/>
  <c r="D6874" i="2"/>
  <c r="D6875" i="2"/>
  <c r="D6876" i="2"/>
  <c r="D6877" i="2"/>
  <c r="D6878" i="2"/>
  <c r="D6879" i="2"/>
  <c r="D6880" i="2"/>
  <c r="D6881" i="2"/>
  <c r="E6881" i="2" s="1"/>
  <c r="D6882" i="2"/>
  <c r="D6883" i="2"/>
  <c r="E6883" i="2" s="1"/>
  <c r="D6884" i="2"/>
  <c r="D6885" i="2"/>
  <c r="D6886" i="2"/>
  <c r="D6887" i="2"/>
  <c r="D6888" i="2"/>
  <c r="D6889" i="2"/>
  <c r="D6890" i="2"/>
  <c r="D6891" i="2"/>
  <c r="D6892" i="2"/>
  <c r="D6893" i="2"/>
  <c r="E6893" i="2" s="1"/>
  <c r="D6894" i="2"/>
  <c r="D6895" i="2"/>
  <c r="E6895" i="2" s="1"/>
  <c r="D6896" i="2"/>
  <c r="D6897" i="2"/>
  <c r="D6898" i="2"/>
  <c r="D6899" i="2"/>
  <c r="D6900" i="2"/>
  <c r="D6901" i="2"/>
  <c r="D6902" i="2"/>
  <c r="D6903" i="2"/>
  <c r="D6904" i="2"/>
  <c r="D6905" i="2"/>
  <c r="E6905" i="2" s="1"/>
  <c r="D6906" i="2"/>
  <c r="D6907" i="2"/>
  <c r="E6907" i="2" s="1"/>
  <c r="D6908" i="2"/>
  <c r="D6909" i="2"/>
  <c r="D6910" i="2"/>
  <c r="D6911" i="2"/>
  <c r="D6912" i="2"/>
  <c r="D6913" i="2"/>
  <c r="D6914" i="2"/>
  <c r="D6915" i="2"/>
  <c r="D6916" i="2"/>
  <c r="D6917" i="2"/>
  <c r="E6917" i="2" s="1"/>
  <c r="D6918" i="2"/>
  <c r="D6919" i="2"/>
  <c r="E6919" i="2" s="1"/>
  <c r="D6920" i="2"/>
  <c r="D6921" i="2"/>
  <c r="D6922" i="2"/>
  <c r="D6923" i="2"/>
  <c r="D6924" i="2"/>
  <c r="D6925" i="2"/>
  <c r="D6926" i="2"/>
  <c r="D6927" i="2"/>
  <c r="D6928" i="2"/>
  <c r="D6929" i="2"/>
  <c r="E6929" i="2" s="1"/>
  <c r="D6930" i="2"/>
  <c r="D6931" i="2"/>
  <c r="E6931" i="2" s="1"/>
  <c r="D6932" i="2"/>
  <c r="D6933" i="2"/>
  <c r="D6934" i="2"/>
  <c r="D6935" i="2"/>
  <c r="D6936" i="2"/>
  <c r="D6937" i="2"/>
  <c r="D6938" i="2"/>
  <c r="D6939" i="2"/>
  <c r="D6940" i="2"/>
  <c r="D6941" i="2"/>
  <c r="E6941" i="2" s="1"/>
  <c r="D6942" i="2"/>
  <c r="D6943" i="2"/>
  <c r="E6943" i="2" s="1"/>
  <c r="D6944" i="2"/>
  <c r="E6944" i="2" s="1"/>
  <c r="D6945" i="2"/>
  <c r="D6946" i="2"/>
  <c r="D6947" i="2"/>
  <c r="D6948" i="2"/>
  <c r="D6949" i="2"/>
  <c r="D6950" i="2"/>
  <c r="D6951" i="2"/>
  <c r="D6952" i="2"/>
  <c r="D6953" i="2"/>
  <c r="E6953" i="2" s="1"/>
  <c r="D6954" i="2"/>
  <c r="D6955" i="2"/>
  <c r="E6955" i="2" s="1"/>
  <c r="D6956" i="2"/>
  <c r="E6956" i="2" s="1"/>
  <c r="D6957" i="2"/>
  <c r="D6958" i="2"/>
  <c r="D6959" i="2"/>
  <c r="D6960" i="2"/>
  <c r="D6961" i="2"/>
  <c r="D6962" i="2"/>
  <c r="D6963" i="2"/>
  <c r="D6964" i="2"/>
  <c r="D6965" i="2"/>
  <c r="E6965" i="2" s="1"/>
  <c r="D6966" i="2"/>
  <c r="D6967" i="2"/>
  <c r="E6967" i="2" s="1"/>
  <c r="D6968" i="2"/>
  <c r="E6968" i="2" s="1"/>
  <c r="D6969" i="2"/>
  <c r="D6970" i="2"/>
  <c r="D6971" i="2"/>
  <c r="D6972" i="2"/>
  <c r="D6973" i="2"/>
  <c r="D6974" i="2"/>
  <c r="D6975" i="2"/>
  <c r="D6976" i="2"/>
  <c r="D6977" i="2"/>
  <c r="E6977" i="2" s="1"/>
  <c r="D6978" i="2"/>
  <c r="D6979" i="2"/>
  <c r="E6979" i="2" s="1"/>
  <c r="D6980" i="2"/>
  <c r="D6981" i="2"/>
  <c r="D6982" i="2"/>
  <c r="D6983" i="2"/>
  <c r="D6984" i="2"/>
  <c r="D6985" i="2"/>
  <c r="D6986" i="2"/>
  <c r="D6987" i="2"/>
  <c r="D6988" i="2"/>
  <c r="D6989" i="2"/>
  <c r="E6989" i="2" s="1"/>
  <c r="D6990" i="2"/>
  <c r="D6991" i="2"/>
  <c r="E6991" i="2" s="1"/>
  <c r="D6992" i="2"/>
  <c r="E6992" i="2" s="1"/>
  <c r="D6993" i="2"/>
  <c r="D6994" i="2"/>
  <c r="D6995" i="2"/>
  <c r="D6996" i="2"/>
  <c r="D6997" i="2"/>
  <c r="D6998" i="2"/>
  <c r="D6999" i="2"/>
  <c r="D7000" i="2"/>
  <c r="D7001" i="2"/>
  <c r="D7002" i="2"/>
  <c r="D7003" i="2"/>
  <c r="E7003" i="2" s="1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E7015" i="2" s="1"/>
  <c r="D7016" i="2"/>
  <c r="E7016" i="2" s="1"/>
  <c r="D7017" i="2"/>
  <c r="D7018" i="2"/>
  <c r="D7019" i="2"/>
  <c r="D7020" i="2"/>
  <c r="D7021" i="2"/>
  <c r="D7022" i="2"/>
  <c r="D7023" i="2"/>
  <c r="D7024" i="2"/>
  <c r="D7025" i="2"/>
  <c r="D7026" i="2"/>
  <c r="D7027" i="2"/>
  <c r="E7027" i="2" s="1"/>
  <c r="D7028" i="2"/>
  <c r="D7029" i="2"/>
  <c r="D7030" i="2"/>
  <c r="D7031" i="2"/>
  <c r="D7032" i="2"/>
  <c r="D7033" i="2"/>
  <c r="D7034" i="2"/>
  <c r="D7035" i="2"/>
  <c r="D7036" i="2"/>
  <c r="D7037" i="2"/>
  <c r="E7037" i="2" s="1"/>
  <c r="D7038" i="2"/>
  <c r="D7039" i="2"/>
  <c r="E7039" i="2" s="1"/>
  <c r="D7040" i="2"/>
  <c r="D7041" i="2"/>
  <c r="D7042" i="2"/>
  <c r="D7043" i="2"/>
  <c r="D7044" i="2"/>
  <c r="D7045" i="2"/>
  <c r="D7046" i="2"/>
  <c r="D7047" i="2"/>
  <c r="D7048" i="2"/>
  <c r="D7049" i="2"/>
  <c r="E7049" i="2" s="1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E7061" i="2" s="1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E7073" i="2" s="1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E7085" i="2" s="1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E7097" i="2" s="1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I6545" i="2"/>
  <c r="J6545" i="2" s="1"/>
  <c r="I6546" i="2"/>
  <c r="J6546" i="2" s="1"/>
  <c r="I6547" i="2"/>
  <c r="J6547" i="2" s="1"/>
  <c r="I6548" i="2"/>
  <c r="J6548" i="2" s="1"/>
  <c r="I6549" i="2"/>
  <c r="J6549" i="2" s="1"/>
  <c r="I6550" i="2"/>
  <c r="J6550" i="2" s="1"/>
  <c r="I6551" i="2"/>
  <c r="J6551" i="2" s="1"/>
  <c r="I6552" i="2"/>
  <c r="J6552" i="2" s="1"/>
  <c r="I6553" i="2"/>
  <c r="J6553" i="2" s="1"/>
  <c r="I6554" i="2"/>
  <c r="J6554" i="2" s="1"/>
  <c r="I6555" i="2"/>
  <c r="J6555" i="2" s="1"/>
  <c r="I6556" i="2"/>
  <c r="J6556" i="2" s="1"/>
  <c r="I6557" i="2"/>
  <c r="J6557" i="2" s="1"/>
  <c r="I6558" i="2"/>
  <c r="J6558" i="2" s="1"/>
  <c r="I6559" i="2"/>
  <c r="J6559" i="2" s="1"/>
  <c r="I6560" i="2"/>
  <c r="J6560" i="2" s="1"/>
  <c r="I6561" i="2"/>
  <c r="J6561" i="2" s="1"/>
  <c r="I6562" i="2"/>
  <c r="J6562" i="2" s="1"/>
  <c r="I6563" i="2"/>
  <c r="J6563" i="2" s="1"/>
  <c r="I6564" i="2"/>
  <c r="J6564" i="2" s="1"/>
  <c r="I6565" i="2"/>
  <c r="J6565" i="2" s="1"/>
  <c r="I6566" i="2"/>
  <c r="J6566" i="2" s="1"/>
  <c r="I6567" i="2"/>
  <c r="J6567" i="2" s="1"/>
  <c r="I6568" i="2"/>
  <c r="J6568" i="2" s="1"/>
  <c r="I6569" i="2"/>
  <c r="J6569" i="2" s="1"/>
  <c r="I6570" i="2"/>
  <c r="J6570" i="2" s="1"/>
  <c r="I6571" i="2"/>
  <c r="I6572" i="2"/>
  <c r="J6572" i="2" s="1"/>
  <c r="I6573" i="2"/>
  <c r="J6573" i="2" s="1"/>
  <c r="I6574" i="2"/>
  <c r="J6574" i="2" s="1"/>
  <c r="I6575" i="2"/>
  <c r="J6575" i="2" s="1"/>
  <c r="I6576" i="2"/>
  <c r="J6576" i="2" s="1"/>
  <c r="I6577" i="2"/>
  <c r="J6577" i="2" s="1"/>
  <c r="I6578" i="2"/>
  <c r="J6578" i="2" s="1"/>
  <c r="I6579" i="2"/>
  <c r="J6579" i="2" s="1"/>
  <c r="I6580" i="2"/>
  <c r="J6580" i="2" s="1"/>
  <c r="I6581" i="2"/>
  <c r="J6581" i="2" s="1"/>
  <c r="I6582" i="2"/>
  <c r="J6582" i="2" s="1"/>
  <c r="I6583" i="2"/>
  <c r="J6583" i="2" s="1"/>
  <c r="I6584" i="2"/>
  <c r="J6584" i="2" s="1"/>
  <c r="I6585" i="2"/>
  <c r="I6586" i="2"/>
  <c r="J6586" i="2" s="1"/>
  <c r="I6587" i="2"/>
  <c r="J6587" i="2" s="1"/>
  <c r="I6588" i="2"/>
  <c r="J6588" i="2" s="1"/>
  <c r="I6589" i="2"/>
  <c r="J6589" i="2" s="1"/>
  <c r="I6590" i="2"/>
  <c r="J6590" i="2" s="1"/>
  <c r="I6591" i="2"/>
  <c r="J6591" i="2" s="1"/>
  <c r="I6592" i="2"/>
  <c r="J6592" i="2" s="1"/>
  <c r="I6593" i="2"/>
  <c r="J6593" i="2" s="1"/>
  <c r="I6594" i="2"/>
  <c r="I6595" i="2"/>
  <c r="I6596" i="2"/>
  <c r="J6596" i="2" s="1"/>
  <c r="I6597" i="2"/>
  <c r="J6597" i="2" s="1"/>
  <c r="I6598" i="2"/>
  <c r="J6598" i="2" s="1"/>
  <c r="I6599" i="2"/>
  <c r="J6599" i="2" s="1"/>
  <c r="I6600" i="2"/>
  <c r="J6600" i="2" s="1"/>
  <c r="I6601" i="2"/>
  <c r="J6601" i="2" s="1"/>
  <c r="I6602" i="2"/>
  <c r="J6602" i="2" s="1"/>
  <c r="I6603" i="2"/>
  <c r="J6603" i="2" s="1"/>
  <c r="I6604" i="2"/>
  <c r="J6604" i="2" s="1"/>
  <c r="I6605" i="2"/>
  <c r="J6605" i="2" s="1"/>
  <c r="I6606" i="2"/>
  <c r="J6606" i="2" s="1"/>
  <c r="I6607" i="2"/>
  <c r="J6607" i="2" s="1"/>
  <c r="I6608" i="2"/>
  <c r="J6608" i="2" s="1"/>
  <c r="I6609" i="2"/>
  <c r="J6609" i="2" s="1"/>
  <c r="I6610" i="2"/>
  <c r="J6610" i="2" s="1"/>
  <c r="I6611" i="2"/>
  <c r="J6611" i="2" s="1"/>
  <c r="I6612" i="2"/>
  <c r="J6612" i="2" s="1"/>
  <c r="I6613" i="2"/>
  <c r="J6613" i="2" s="1"/>
  <c r="I6614" i="2"/>
  <c r="J6614" i="2" s="1"/>
  <c r="I6615" i="2"/>
  <c r="J6615" i="2" s="1"/>
  <c r="I6616" i="2"/>
  <c r="J6616" i="2" s="1"/>
  <c r="I6617" i="2"/>
  <c r="J6617" i="2" s="1"/>
  <c r="I6618" i="2"/>
  <c r="I6619" i="2"/>
  <c r="I6620" i="2"/>
  <c r="J6620" i="2" s="1"/>
  <c r="I6621" i="2"/>
  <c r="J6621" i="2" s="1"/>
  <c r="I6622" i="2"/>
  <c r="J6622" i="2" s="1"/>
  <c r="I6623" i="2"/>
  <c r="J6623" i="2" s="1"/>
  <c r="I6624" i="2"/>
  <c r="J6624" i="2" s="1"/>
  <c r="I6625" i="2"/>
  <c r="J6625" i="2" s="1"/>
  <c r="I6626" i="2"/>
  <c r="J6626" i="2" s="1"/>
  <c r="I6627" i="2"/>
  <c r="J6627" i="2" s="1"/>
  <c r="I6628" i="2"/>
  <c r="J6628" i="2" s="1"/>
  <c r="I6629" i="2"/>
  <c r="J6629" i="2" s="1"/>
  <c r="I6630" i="2"/>
  <c r="J6630" i="2" s="1"/>
  <c r="I6631" i="2"/>
  <c r="J6631" i="2" s="1"/>
  <c r="I6632" i="2"/>
  <c r="J6632" i="2" s="1"/>
  <c r="I6633" i="2"/>
  <c r="J6633" i="2" s="1"/>
  <c r="I6634" i="2"/>
  <c r="J6634" i="2" s="1"/>
  <c r="I6635" i="2"/>
  <c r="J6635" i="2" s="1"/>
  <c r="I6636" i="2"/>
  <c r="J6636" i="2" s="1"/>
  <c r="I6637" i="2"/>
  <c r="J6637" i="2" s="1"/>
  <c r="I6638" i="2"/>
  <c r="J6638" i="2" s="1"/>
  <c r="I6639" i="2"/>
  <c r="J6639" i="2" s="1"/>
  <c r="I6640" i="2"/>
  <c r="J6640" i="2" s="1"/>
  <c r="I6641" i="2"/>
  <c r="J6641" i="2" s="1"/>
  <c r="I6642" i="2"/>
  <c r="J6642" i="2" s="1"/>
  <c r="I6643" i="2"/>
  <c r="I6644" i="2"/>
  <c r="J6644" i="2" s="1"/>
  <c r="I6645" i="2"/>
  <c r="J6645" i="2" s="1"/>
  <c r="I6646" i="2"/>
  <c r="J6646" i="2" s="1"/>
  <c r="I6647" i="2"/>
  <c r="J6647" i="2" s="1"/>
  <c r="I6648" i="2"/>
  <c r="J6648" i="2" s="1"/>
  <c r="I6649" i="2"/>
  <c r="J6649" i="2" s="1"/>
  <c r="I6650" i="2"/>
  <c r="J6650" i="2" s="1"/>
  <c r="I6651" i="2"/>
  <c r="J6651" i="2" s="1"/>
  <c r="I6652" i="2"/>
  <c r="J6652" i="2" s="1"/>
  <c r="I6653" i="2"/>
  <c r="J6653" i="2" s="1"/>
  <c r="I6654" i="2"/>
  <c r="J6654" i="2" s="1"/>
  <c r="I6655" i="2"/>
  <c r="I6656" i="2"/>
  <c r="J6656" i="2" s="1"/>
  <c r="I6657" i="2"/>
  <c r="J6657" i="2" s="1"/>
  <c r="I6658" i="2"/>
  <c r="J6658" i="2" s="1"/>
  <c r="I6659" i="2"/>
  <c r="I6660" i="2"/>
  <c r="J6660" i="2" s="1"/>
  <c r="I6661" i="2"/>
  <c r="J6661" i="2" s="1"/>
  <c r="I6662" i="2"/>
  <c r="J6662" i="2" s="1"/>
  <c r="I6663" i="2"/>
  <c r="J6663" i="2" s="1"/>
  <c r="I6664" i="2"/>
  <c r="J6664" i="2" s="1"/>
  <c r="I6665" i="2"/>
  <c r="J6665" i="2" s="1"/>
  <c r="I6666" i="2"/>
  <c r="J6666" i="2" s="1"/>
  <c r="I6667" i="2"/>
  <c r="J6667" i="2" s="1"/>
  <c r="I6668" i="2"/>
  <c r="J6668" i="2" s="1"/>
  <c r="I6669" i="2"/>
  <c r="I6670" i="2"/>
  <c r="J6670" i="2" s="1"/>
  <c r="I6671" i="2"/>
  <c r="J6671" i="2" s="1"/>
  <c r="I6672" i="2"/>
  <c r="J6672" i="2" s="1"/>
  <c r="I6673" i="2"/>
  <c r="J6673" i="2" s="1"/>
  <c r="I6674" i="2"/>
  <c r="J6674" i="2" s="1"/>
  <c r="I6675" i="2"/>
  <c r="J6675" i="2" s="1"/>
  <c r="I6676" i="2"/>
  <c r="J6676" i="2" s="1"/>
  <c r="I6677" i="2"/>
  <c r="J6677" i="2" s="1"/>
  <c r="I6678" i="2"/>
  <c r="J6678" i="2" s="1"/>
  <c r="I6679" i="2"/>
  <c r="I6680" i="2"/>
  <c r="J6680" i="2" s="1"/>
  <c r="I6681" i="2"/>
  <c r="J6681" i="2" s="1"/>
  <c r="I6682" i="2"/>
  <c r="J6682" i="2" s="1"/>
  <c r="I6683" i="2"/>
  <c r="J6683" i="2" s="1"/>
  <c r="I6684" i="2"/>
  <c r="J6684" i="2" s="1"/>
  <c r="I6685" i="2"/>
  <c r="J6685" i="2" s="1"/>
  <c r="I6686" i="2"/>
  <c r="J6686" i="2" s="1"/>
  <c r="I6687" i="2"/>
  <c r="J6687" i="2" s="1"/>
  <c r="I6688" i="2"/>
  <c r="J6688" i="2" s="1"/>
  <c r="I6689" i="2"/>
  <c r="J6689" i="2" s="1"/>
  <c r="I6690" i="2"/>
  <c r="J6690" i="2" s="1"/>
  <c r="I6691" i="2"/>
  <c r="J6691" i="2" s="1"/>
  <c r="I6692" i="2"/>
  <c r="J6692" i="2" s="1"/>
  <c r="I6693" i="2"/>
  <c r="J6693" i="2" s="1"/>
  <c r="I6694" i="2"/>
  <c r="J6694" i="2" s="1"/>
  <c r="I6695" i="2"/>
  <c r="J6695" i="2" s="1"/>
  <c r="I6696" i="2"/>
  <c r="J6696" i="2" s="1"/>
  <c r="I6697" i="2"/>
  <c r="J6697" i="2" s="1"/>
  <c r="I6698" i="2"/>
  <c r="J6698" i="2" s="1"/>
  <c r="I6699" i="2"/>
  <c r="J6699" i="2" s="1"/>
  <c r="I6700" i="2"/>
  <c r="J6700" i="2" s="1"/>
  <c r="I6701" i="2"/>
  <c r="J6701" i="2" s="1"/>
  <c r="I6702" i="2"/>
  <c r="J6702" i="2" s="1"/>
  <c r="I6703" i="2"/>
  <c r="J6703" i="2" s="1"/>
  <c r="I6704" i="2"/>
  <c r="J6704" i="2" s="1"/>
  <c r="I6705" i="2"/>
  <c r="J6705" i="2" s="1"/>
  <c r="I6706" i="2"/>
  <c r="J6706" i="2" s="1"/>
  <c r="I6707" i="2"/>
  <c r="J6707" i="2" s="1"/>
  <c r="I6708" i="2"/>
  <c r="J6708" i="2" s="1"/>
  <c r="I6709" i="2"/>
  <c r="J6709" i="2" s="1"/>
  <c r="I6710" i="2"/>
  <c r="J6710" i="2" s="1"/>
  <c r="I6711" i="2"/>
  <c r="J6711" i="2" s="1"/>
  <c r="I6712" i="2"/>
  <c r="J6712" i="2" s="1"/>
  <c r="I6713" i="2"/>
  <c r="J6713" i="2" s="1"/>
  <c r="I6714" i="2"/>
  <c r="J6714" i="2" s="1"/>
  <c r="I6715" i="2"/>
  <c r="I6716" i="2"/>
  <c r="J6716" i="2" s="1"/>
  <c r="I6717" i="2"/>
  <c r="J6717" i="2" s="1"/>
  <c r="I6718" i="2"/>
  <c r="J6718" i="2" s="1"/>
  <c r="I6719" i="2"/>
  <c r="J6719" i="2" s="1"/>
  <c r="I6720" i="2"/>
  <c r="J6720" i="2" s="1"/>
  <c r="I6721" i="2"/>
  <c r="J6721" i="2" s="1"/>
  <c r="I6722" i="2"/>
  <c r="J6722" i="2" s="1"/>
  <c r="I6723" i="2"/>
  <c r="J6723" i="2" s="1"/>
  <c r="I6724" i="2"/>
  <c r="J6724" i="2" s="1"/>
  <c r="I6725" i="2"/>
  <c r="J6725" i="2" s="1"/>
  <c r="I6726" i="2"/>
  <c r="J6726" i="2" s="1"/>
  <c r="I6727" i="2"/>
  <c r="I6728" i="2"/>
  <c r="J6728" i="2" s="1"/>
  <c r="I6729" i="2"/>
  <c r="J6729" i="2" s="1"/>
  <c r="I6730" i="2"/>
  <c r="J6730" i="2" s="1"/>
  <c r="I6731" i="2"/>
  <c r="J6731" i="2" s="1"/>
  <c r="I6732" i="2"/>
  <c r="J6732" i="2" s="1"/>
  <c r="I6733" i="2"/>
  <c r="J6733" i="2" s="1"/>
  <c r="I6734" i="2"/>
  <c r="J6734" i="2" s="1"/>
  <c r="I6735" i="2"/>
  <c r="J6735" i="2" s="1"/>
  <c r="I6736" i="2"/>
  <c r="J6736" i="2" s="1"/>
  <c r="I6737" i="2"/>
  <c r="J6737" i="2" s="1"/>
  <c r="I6738" i="2"/>
  <c r="I6739" i="2"/>
  <c r="J6739" i="2" s="1"/>
  <c r="I6740" i="2"/>
  <c r="J6740" i="2" s="1"/>
  <c r="I6741" i="2"/>
  <c r="J6741" i="2" s="1"/>
  <c r="I6742" i="2"/>
  <c r="J6742" i="2" s="1"/>
  <c r="I6743" i="2"/>
  <c r="J6743" i="2" s="1"/>
  <c r="I6744" i="2"/>
  <c r="J6744" i="2" s="1"/>
  <c r="I6745" i="2"/>
  <c r="J6745" i="2" s="1"/>
  <c r="I6746" i="2"/>
  <c r="J6746" i="2" s="1"/>
  <c r="I6747" i="2"/>
  <c r="J6747" i="2" s="1"/>
  <c r="I6748" i="2"/>
  <c r="J6748" i="2" s="1"/>
  <c r="I6749" i="2"/>
  <c r="J6749" i="2" s="1"/>
  <c r="I6750" i="2"/>
  <c r="J6750" i="2" s="1"/>
  <c r="I6751" i="2"/>
  <c r="I6752" i="2"/>
  <c r="J6752" i="2" s="1"/>
  <c r="I6753" i="2"/>
  <c r="J6753" i="2" s="1"/>
  <c r="I6754" i="2"/>
  <c r="J6754" i="2" s="1"/>
  <c r="I6755" i="2"/>
  <c r="J6755" i="2" s="1"/>
  <c r="I6756" i="2"/>
  <c r="J6756" i="2" s="1"/>
  <c r="I6757" i="2"/>
  <c r="J6757" i="2" s="1"/>
  <c r="I6758" i="2"/>
  <c r="J6758" i="2" s="1"/>
  <c r="I6759" i="2"/>
  <c r="J6759" i="2" s="1"/>
  <c r="I6760" i="2"/>
  <c r="J6760" i="2" s="1"/>
  <c r="I6761" i="2"/>
  <c r="J6761" i="2" s="1"/>
  <c r="I6762" i="2"/>
  <c r="I6763" i="2"/>
  <c r="I6764" i="2"/>
  <c r="J6764" i="2" s="1"/>
  <c r="I6765" i="2"/>
  <c r="J6765" i="2" s="1"/>
  <c r="I6766" i="2"/>
  <c r="J6766" i="2" s="1"/>
  <c r="I6767" i="2"/>
  <c r="J6767" i="2" s="1"/>
  <c r="I6768" i="2"/>
  <c r="J6768" i="2" s="1"/>
  <c r="I6769" i="2"/>
  <c r="J6769" i="2" s="1"/>
  <c r="I6770" i="2"/>
  <c r="J6770" i="2" s="1"/>
  <c r="I6771" i="2"/>
  <c r="J6771" i="2" s="1"/>
  <c r="I6772" i="2"/>
  <c r="J6772" i="2" s="1"/>
  <c r="I6773" i="2"/>
  <c r="J6773" i="2" s="1"/>
  <c r="I6774" i="2"/>
  <c r="J6774" i="2" s="1"/>
  <c r="I6775" i="2"/>
  <c r="J6775" i="2" s="1"/>
  <c r="I6776" i="2"/>
  <c r="J6776" i="2" s="1"/>
  <c r="I6777" i="2"/>
  <c r="J6777" i="2" s="1"/>
  <c r="I6778" i="2"/>
  <c r="J6778" i="2" s="1"/>
  <c r="I6779" i="2"/>
  <c r="J6779" i="2" s="1"/>
  <c r="I6780" i="2"/>
  <c r="J6780" i="2" s="1"/>
  <c r="I6781" i="2"/>
  <c r="J6781" i="2" s="1"/>
  <c r="I6782" i="2"/>
  <c r="J6782" i="2" s="1"/>
  <c r="I6783" i="2"/>
  <c r="J6783" i="2" s="1"/>
  <c r="I6784" i="2"/>
  <c r="J6784" i="2" s="1"/>
  <c r="I6785" i="2"/>
  <c r="J6785" i="2" s="1"/>
  <c r="I6786" i="2"/>
  <c r="J6786" i="2" s="1"/>
  <c r="I6787" i="2"/>
  <c r="I6788" i="2"/>
  <c r="J6788" i="2" s="1"/>
  <c r="I6789" i="2"/>
  <c r="J6789" i="2" s="1"/>
  <c r="I6790" i="2"/>
  <c r="J6790" i="2" s="1"/>
  <c r="I6791" i="2"/>
  <c r="J6791" i="2" s="1"/>
  <c r="I6792" i="2"/>
  <c r="J6792" i="2" s="1"/>
  <c r="I6793" i="2"/>
  <c r="J6793" i="2" s="1"/>
  <c r="I6794" i="2"/>
  <c r="J6794" i="2" s="1"/>
  <c r="I6795" i="2"/>
  <c r="J6795" i="2" s="1"/>
  <c r="I6796" i="2"/>
  <c r="J6796" i="2" s="1"/>
  <c r="I6797" i="2"/>
  <c r="J6797" i="2" s="1"/>
  <c r="I6798" i="2"/>
  <c r="J6798" i="2" s="1"/>
  <c r="I6799" i="2"/>
  <c r="J6799" i="2" s="1"/>
  <c r="I6800" i="2"/>
  <c r="J6800" i="2" s="1"/>
  <c r="I6801" i="2"/>
  <c r="J6801" i="2" s="1"/>
  <c r="I6802" i="2"/>
  <c r="J6802" i="2" s="1"/>
  <c r="I6803" i="2"/>
  <c r="J6803" i="2" s="1"/>
  <c r="I6804" i="2"/>
  <c r="J6804" i="2" s="1"/>
  <c r="I6805" i="2"/>
  <c r="J6805" i="2" s="1"/>
  <c r="I6806" i="2"/>
  <c r="J6806" i="2" s="1"/>
  <c r="I6807" i="2"/>
  <c r="J6807" i="2" s="1"/>
  <c r="I6808" i="2"/>
  <c r="J6808" i="2" s="1"/>
  <c r="I6809" i="2"/>
  <c r="J6809" i="2" s="1"/>
  <c r="I6810" i="2"/>
  <c r="J6810" i="2" s="1"/>
  <c r="I6811" i="2"/>
  <c r="J6811" i="2" s="1"/>
  <c r="I6812" i="2"/>
  <c r="J6812" i="2" s="1"/>
  <c r="I6813" i="2"/>
  <c r="I6814" i="2"/>
  <c r="J6814" i="2" s="1"/>
  <c r="I6815" i="2"/>
  <c r="J6815" i="2" s="1"/>
  <c r="I6816" i="2"/>
  <c r="J6816" i="2" s="1"/>
  <c r="I6817" i="2"/>
  <c r="J6817" i="2" s="1"/>
  <c r="I6818" i="2"/>
  <c r="J6818" i="2" s="1"/>
  <c r="I6819" i="2"/>
  <c r="J6819" i="2" s="1"/>
  <c r="I6820" i="2"/>
  <c r="J6820" i="2" s="1"/>
  <c r="I6821" i="2"/>
  <c r="J6821" i="2" s="1"/>
  <c r="I6822" i="2"/>
  <c r="I6823" i="2"/>
  <c r="I6824" i="2"/>
  <c r="J6824" i="2" s="1"/>
  <c r="I6825" i="2"/>
  <c r="J6825" i="2" s="1"/>
  <c r="I6826" i="2"/>
  <c r="J6826" i="2" s="1"/>
  <c r="I6827" i="2"/>
  <c r="J6827" i="2" s="1"/>
  <c r="I6828" i="2"/>
  <c r="J6828" i="2" s="1"/>
  <c r="I6829" i="2"/>
  <c r="J6829" i="2" s="1"/>
  <c r="I6830" i="2"/>
  <c r="J6830" i="2" s="1"/>
  <c r="I6831" i="2"/>
  <c r="J6831" i="2" s="1"/>
  <c r="I6832" i="2"/>
  <c r="J6832" i="2" s="1"/>
  <c r="I6833" i="2"/>
  <c r="J6833" i="2" s="1"/>
  <c r="I6834" i="2"/>
  <c r="J6834" i="2" s="1"/>
  <c r="I6835" i="2"/>
  <c r="I6836" i="2"/>
  <c r="J6836" i="2" s="1"/>
  <c r="I6837" i="2"/>
  <c r="J6837" i="2" s="1"/>
  <c r="I6838" i="2"/>
  <c r="J6838" i="2" s="1"/>
  <c r="I6839" i="2"/>
  <c r="J6839" i="2" s="1"/>
  <c r="I6840" i="2"/>
  <c r="J6840" i="2" s="1"/>
  <c r="I6841" i="2"/>
  <c r="J6841" i="2" s="1"/>
  <c r="I6842" i="2"/>
  <c r="J6842" i="2" s="1"/>
  <c r="I6843" i="2"/>
  <c r="J6843" i="2" s="1"/>
  <c r="I6844" i="2"/>
  <c r="J6844" i="2" s="1"/>
  <c r="I6845" i="2"/>
  <c r="J6845" i="2" s="1"/>
  <c r="I6846" i="2"/>
  <c r="J6846" i="2" s="1"/>
  <c r="I6847" i="2"/>
  <c r="J6847" i="2" s="1"/>
  <c r="I6848" i="2"/>
  <c r="J6848" i="2" s="1"/>
  <c r="I6849" i="2"/>
  <c r="J6849" i="2" s="1"/>
  <c r="I6850" i="2"/>
  <c r="J6850" i="2" s="1"/>
  <c r="I6851" i="2"/>
  <c r="J6851" i="2" s="1"/>
  <c r="I6852" i="2"/>
  <c r="J6852" i="2" s="1"/>
  <c r="I6853" i="2"/>
  <c r="J6853" i="2" s="1"/>
  <c r="I6854" i="2"/>
  <c r="J6854" i="2" s="1"/>
  <c r="I6855" i="2"/>
  <c r="J6855" i="2" s="1"/>
  <c r="I6856" i="2"/>
  <c r="J6856" i="2" s="1"/>
  <c r="I6857" i="2"/>
  <c r="J6857" i="2" s="1"/>
  <c r="I6858" i="2"/>
  <c r="J6858" i="2" s="1"/>
  <c r="I6859" i="2"/>
  <c r="J6859" i="2" s="1"/>
  <c r="I6860" i="2"/>
  <c r="J6860" i="2" s="1"/>
  <c r="I6861" i="2"/>
  <c r="J6861" i="2" s="1"/>
  <c r="I6862" i="2"/>
  <c r="J6862" i="2" s="1"/>
  <c r="I6863" i="2"/>
  <c r="J6863" i="2" s="1"/>
  <c r="I6864" i="2"/>
  <c r="J6864" i="2" s="1"/>
  <c r="I6865" i="2"/>
  <c r="J6865" i="2" s="1"/>
  <c r="I6866" i="2"/>
  <c r="J6866" i="2" s="1"/>
  <c r="I6867" i="2"/>
  <c r="J6867" i="2" s="1"/>
  <c r="I6868" i="2"/>
  <c r="J6868" i="2" s="1"/>
  <c r="I6869" i="2"/>
  <c r="J6869" i="2" s="1"/>
  <c r="I6870" i="2"/>
  <c r="J6870" i="2" s="1"/>
  <c r="I6871" i="2"/>
  <c r="J6871" i="2" s="1"/>
  <c r="I6872" i="2"/>
  <c r="J6872" i="2" s="1"/>
  <c r="I6873" i="2"/>
  <c r="I6874" i="2"/>
  <c r="J6874" i="2" s="1"/>
  <c r="I6875" i="2"/>
  <c r="J6875" i="2" s="1"/>
  <c r="I6876" i="2"/>
  <c r="J6876" i="2" s="1"/>
  <c r="I6877" i="2"/>
  <c r="J6877" i="2" s="1"/>
  <c r="I6878" i="2"/>
  <c r="J6878" i="2" s="1"/>
  <c r="I6879" i="2"/>
  <c r="J6879" i="2" s="1"/>
  <c r="I6880" i="2"/>
  <c r="J6880" i="2" s="1"/>
  <c r="I6881" i="2"/>
  <c r="J6881" i="2" s="1"/>
  <c r="I6882" i="2"/>
  <c r="J6882" i="2" s="1"/>
  <c r="I6883" i="2"/>
  <c r="I6884" i="2"/>
  <c r="J6884" i="2" s="1"/>
  <c r="I6885" i="2"/>
  <c r="J6885" i="2" s="1"/>
  <c r="I6886" i="2"/>
  <c r="J6886" i="2" s="1"/>
  <c r="I6887" i="2"/>
  <c r="J6887" i="2" s="1"/>
  <c r="I6888" i="2"/>
  <c r="J6888" i="2" s="1"/>
  <c r="I6889" i="2"/>
  <c r="J6889" i="2" s="1"/>
  <c r="I6890" i="2"/>
  <c r="J6890" i="2" s="1"/>
  <c r="I6891" i="2"/>
  <c r="J6891" i="2" s="1"/>
  <c r="I6892" i="2"/>
  <c r="J6892" i="2" s="1"/>
  <c r="I6893" i="2"/>
  <c r="J6893" i="2" s="1"/>
  <c r="I6894" i="2"/>
  <c r="I6895" i="2"/>
  <c r="J6895" i="2" s="1"/>
  <c r="I6896" i="2"/>
  <c r="J6896" i="2" s="1"/>
  <c r="I6897" i="2"/>
  <c r="J6897" i="2" s="1"/>
  <c r="I6898" i="2"/>
  <c r="J6898" i="2" s="1"/>
  <c r="I6899" i="2"/>
  <c r="J6899" i="2" s="1"/>
  <c r="I6900" i="2"/>
  <c r="J6900" i="2" s="1"/>
  <c r="I6901" i="2"/>
  <c r="J6901" i="2" s="1"/>
  <c r="I6902" i="2"/>
  <c r="J6902" i="2" s="1"/>
  <c r="I6903" i="2"/>
  <c r="J6903" i="2" s="1"/>
  <c r="I6904" i="2"/>
  <c r="J6904" i="2" s="1"/>
  <c r="I6905" i="2"/>
  <c r="J6905" i="2" s="1"/>
  <c r="I6906" i="2"/>
  <c r="J6906" i="2" s="1"/>
  <c r="I6907" i="2"/>
  <c r="I6908" i="2"/>
  <c r="J6908" i="2" s="1"/>
  <c r="I6909" i="2"/>
  <c r="J6909" i="2" s="1"/>
  <c r="I6910" i="2"/>
  <c r="J6910" i="2" s="1"/>
  <c r="I6911" i="2"/>
  <c r="J6911" i="2" s="1"/>
  <c r="I6912" i="2"/>
  <c r="J6912" i="2" s="1"/>
  <c r="I6913" i="2"/>
  <c r="J6913" i="2" s="1"/>
  <c r="I6914" i="2"/>
  <c r="J6914" i="2" s="1"/>
  <c r="I6915" i="2"/>
  <c r="J6915" i="2" s="1"/>
  <c r="I6916" i="2"/>
  <c r="J6916" i="2" s="1"/>
  <c r="I6917" i="2"/>
  <c r="J6917" i="2" s="1"/>
  <c r="I6918" i="2"/>
  <c r="I6919" i="2"/>
  <c r="I6920" i="2"/>
  <c r="J6920" i="2" s="1"/>
  <c r="I6921" i="2"/>
  <c r="J6921" i="2" s="1"/>
  <c r="I6922" i="2"/>
  <c r="J6922" i="2" s="1"/>
  <c r="I6923" i="2"/>
  <c r="J6923" i="2" s="1"/>
  <c r="I6924" i="2"/>
  <c r="J6924" i="2" s="1"/>
  <c r="I6925" i="2"/>
  <c r="J6925" i="2" s="1"/>
  <c r="I6926" i="2"/>
  <c r="J6926" i="2" s="1"/>
  <c r="I6927" i="2"/>
  <c r="J6927" i="2" s="1"/>
  <c r="I6928" i="2"/>
  <c r="J6928" i="2" s="1"/>
  <c r="I6929" i="2"/>
  <c r="J6929" i="2" s="1"/>
  <c r="I6930" i="2"/>
  <c r="J6930" i="2" s="1"/>
  <c r="I6931" i="2"/>
  <c r="J6931" i="2" s="1"/>
  <c r="I6932" i="2"/>
  <c r="J6932" i="2" s="1"/>
  <c r="I6933" i="2"/>
  <c r="J6933" i="2" s="1"/>
  <c r="I6934" i="2"/>
  <c r="J6934" i="2" s="1"/>
  <c r="I6935" i="2"/>
  <c r="J6935" i="2" s="1"/>
  <c r="I6936" i="2"/>
  <c r="J6936" i="2" s="1"/>
  <c r="I6937" i="2"/>
  <c r="J6937" i="2" s="1"/>
  <c r="I6938" i="2"/>
  <c r="J6938" i="2" s="1"/>
  <c r="I6939" i="2"/>
  <c r="J6939" i="2" s="1"/>
  <c r="I6940" i="2"/>
  <c r="J6940" i="2" s="1"/>
  <c r="I6941" i="2"/>
  <c r="J6941" i="2" s="1"/>
  <c r="I6942" i="2"/>
  <c r="J6942" i="2" s="1"/>
  <c r="I6943" i="2"/>
  <c r="I6944" i="2"/>
  <c r="J6944" i="2" s="1"/>
  <c r="I6945" i="2"/>
  <c r="J6945" i="2" s="1"/>
  <c r="I6946" i="2"/>
  <c r="J6946" i="2" s="1"/>
  <c r="I6947" i="2"/>
  <c r="J6947" i="2" s="1"/>
  <c r="I6948" i="2"/>
  <c r="J6948" i="2" s="1"/>
  <c r="I6949" i="2"/>
  <c r="J6949" i="2" s="1"/>
  <c r="I6950" i="2"/>
  <c r="J6950" i="2" s="1"/>
  <c r="I6951" i="2"/>
  <c r="J6951" i="2" s="1"/>
  <c r="I6952" i="2"/>
  <c r="J6952" i="2" s="1"/>
  <c r="I6953" i="2"/>
  <c r="J6953" i="2" s="1"/>
  <c r="I6954" i="2"/>
  <c r="J6954" i="2" s="1"/>
  <c r="I6955" i="2"/>
  <c r="J6955" i="2" s="1"/>
  <c r="I6956" i="2"/>
  <c r="J6956" i="2" s="1"/>
  <c r="I6957" i="2"/>
  <c r="J6957" i="2" s="1"/>
  <c r="I6958" i="2"/>
  <c r="J6958" i="2" s="1"/>
  <c r="I6959" i="2"/>
  <c r="J6959" i="2" s="1"/>
  <c r="I6960" i="2"/>
  <c r="J6960" i="2" s="1"/>
  <c r="I6961" i="2"/>
  <c r="J6961" i="2" s="1"/>
  <c r="I6962" i="2"/>
  <c r="J6962" i="2" s="1"/>
  <c r="I6963" i="2"/>
  <c r="J6963" i="2" s="1"/>
  <c r="I6964" i="2"/>
  <c r="J6964" i="2" s="1"/>
  <c r="I6965" i="2"/>
  <c r="J6965" i="2" s="1"/>
  <c r="I6966" i="2"/>
  <c r="J6966" i="2" s="1"/>
  <c r="I6967" i="2"/>
  <c r="J6967" i="2" s="1"/>
  <c r="I6968" i="2"/>
  <c r="J6968" i="2" s="1"/>
  <c r="I6969" i="2"/>
  <c r="J6969" i="2" s="1"/>
  <c r="I6970" i="2"/>
  <c r="I6971" i="2"/>
  <c r="I6972" i="2"/>
  <c r="J6972" i="2" s="1"/>
  <c r="I6973" i="2"/>
  <c r="J6973" i="2" s="1"/>
  <c r="I6974" i="2"/>
  <c r="J6974" i="2" s="1"/>
  <c r="I6975" i="2"/>
  <c r="J6975" i="2" s="1"/>
  <c r="I6976" i="2"/>
  <c r="J6976" i="2" s="1"/>
  <c r="I6977" i="2"/>
  <c r="J6977" i="2" s="1"/>
  <c r="I6978" i="2"/>
  <c r="I6979" i="2"/>
  <c r="J6979" i="2" s="1"/>
  <c r="I6980" i="2"/>
  <c r="J6980" i="2" s="1"/>
  <c r="I6981" i="2"/>
  <c r="J6981" i="2" s="1"/>
  <c r="I6982" i="2"/>
  <c r="J6982" i="2" s="1"/>
  <c r="I6983" i="2"/>
  <c r="J6983" i="2" s="1"/>
  <c r="I6984" i="2"/>
  <c r="J6984" i="2" s="1"/>
  <c r="I6985" i="2"/>
  <c r="J6985" i="2" s="1"/>
  <c r="I6986" i="2"/>
  <c r="J6986" i="2" s="1"/>
  <c r="I6987" i="2"/>
  <c r="J6987" i="2" s="1"/>
  <c r="I6988" i="2"/>
  <c r="J6988" i="2" s="1"/>
  <c r="I6989" i="2"/>
  <c r="J6989" i="2" s="1"/>
  <c r="I6990" i="2"/>
  <c r="J6990" i="2" s="1"/>
  <c r="I6991" i="2"/>
  <c r="J6991" i="2" s="1"/>
  <c r="I6992" i="2"/>
  <c r="J6992" i="2" s="1"/>
  <c r="I6993" i="2"/>
  <c r="J6993" i="2" s="1"/>
  <c r="I6994" i="2"/>
  <c r="J6994" i="2" s="1"/>
  <c r="I6995" i="2"/>
  <c r="J6995" i="2" s="1"/>
  <c r="I6996" i="2"/>
  <c r="J6996" i="2" s="1"/>
  <c r="I6997" i="2"/>
  <c r="J6997" i="2" s="1"/>
  <c r="I6998" i="2"/>
  <c r="J6998" i="2" s="1"/>
  <c r="I6999" i="2"/>
  <c r="J6999" i="2" s="1"/>
  <c r="I7000" i="2"/>
  <c r="J7000" i="2" s="1"/>
  <c r="I7001" i="2"/>
  <c r="J7001" i="2" s="1"/>
  <c r="I7002" i="2"/>
  <c r="J7002" i="2" s="1"/>
  <c r="I7003" i="2"/>
  <c r="I7004" i="2"/>
  <c r="I7005" i="2"/>
  <c r="J7005" i="2" s="1"/>
  <c r="I7006" i="2"/>
  <c r="J7006" i="2" s="1"/>
  <c r="I7007" i="2"/>
  <c r="J7007" i="2" s="1"/>
  <c r="I7008" i="2"/>
  <c r="J7008" i="2" s="1"/>
  <c r="I7009" i="2"/>
  <c r="J7009" i="2" s="1"/>
  <c r="I7010" i="2"/>
  <c r="J7010" i="2" s="1"/>
  <c r="I7011" i="2"/>
  <c r="J7011" i="2" s="1"/>
  <c r="I7012" i="2"/>
  <c r="J7012" i="2" s="1"/>
  <c r="I7013" i="2"/>
  <c r="J7013" i="2" s="1"/>
  <c r="I7014" i="2"/>
  <c r="J7014" i="2" s="1"/>
  <c r="I7015" i="2"/>
  <c r="J7015" i="2" s="1"/>
  <c r="I7016" i="2"/>
  <c r="I7017" i="2"/>
  <c r="J7017" i="2" s="1"/>
  <c r="I7018" i="2"/>
  <c r="J7018" i="2" s="1"/>
  <c r="I7019" i="2"/>
  <c r="J7019" i="2" s="1"/>
  <c r="I7020" i="2"/>
  <c r="J7020" i="2" s="1"/>
  <c r="I7021" i="2"/>
  <c r="J7021" i="2" s="1"/>
  <c r="I7022" i="2"/>
  <c r="J7022" i="2" s="1"/>
  <c r="I7023" i="2"/>
  <c r="J7023" i="2" s="1"/>
  <c r="I7024" i="2"/>
  <c r="J7024" i="2" s="1"/>
  <c r="I7025" i="2"/>
  <c r="J7025" i="2" s="1"/>
  <c r="I7026" i="2"/>
  <c r="J7026" i="2" s="1"/>
  <c r="I7027" i="2"/>
  <c r="I7028" i="2"/>
  <c r="J7028" i="2" s="1"/>
  <c r="I7029" i="2"/>
  <c r="J7029" i="2" s="1"/>
  <c r="I7030" i="2"/>
  <c r="J7030" i="2" s="1"/>
  <c r="I7031" i="2"/>
  <c r="J7031" i="2" s="1"/>
  <c r="I7032" i="2"/>
  <c r="J7032" i="2" s="1"/>
  <c r="I7033" i="2"/>
  <c r="J7033" i="2" s="1"/>
  <c r="I7034" i="2"/>
  <c r="J7034" i="2" s="1"/>
  <c r="I7035" i="2"/>
  <c r="J7035" i="2" s="1"/>
  <c r="I7036" i="2"/>
  <c r="J7036" i="2" s="1"/>
  <c r="I7037" i="2"/>
  <c r="J7037" i="2" s="1"/>
  <c r="I7038" i="2"/>
  <c r="J7038" i="2" s="1"/>
  <c r="I7039" i="2"/>
  <c r="J7039" i="2" s="1"/>
  <c r="I7040" i="2"/>
  <c r="J7040" i="2" s="1"/>
  <c r="I7041" i="2"/>
  <c r="J7041" i="2" s="1"/>
  <c r="I7042" i="2"/>
  <c r="J7042" i="2" s="1"/>
  <c r="I7043" i="2"/>
  <c r="J7043" i="2" s="1"/>
  <c r="I7044" i="2"/>
  <c r="J7044" i="2" s="1"/>
  <c r="I7045" i="2"/>
  <c r="J7045" i="2" s="1"/>
  <c r="I7046" i="2"/>
  <c r="J7046" i="2" s="1"/>
  <c r="I7047" i="2"/>
  <c r="J7047" i="2" s="1"/>
  <c r="I7048" i="2"/>
  <c r="J7048" i="2" s="1"/>
  <c r="I7049" i="2"/>
  <c r="J7049" i="2" s="1"/>
  <c r="I7050" i="2"/>
  <c r="I7051" i="2"/>
  <c r="I7052" i="2"/>
  <c r="J7052" i="2" s="1"/>
  <c r="I7053" i="2"/>
  <c r="J7053" i="2" s="1"/>
  <c r="I7054" i="2"/>
  <c r="J7054" i="2" s="1"/>
  <c r="I7055" i="2"/>
  <c r="J7055" i="2" s="1"/>
  <c r="I7056" i="2"/>
  <c r="J7056" i="2" s="1"/>
  <c r="I7057" i="2"/>
  <c r="J7057" i="2" s="1"/>
  <c r="I7058" i="2"/>
  <c r="J7058" i="2" s="1"/>
  <c r="I7059" i="2"/>
  <c r="J7059" i="2" s="1"/>
  <c r="I7060" i="2"/>
  <c r="J7060" i="2" s="1"/>
  <c r="I7061" i="2"/>
  <c r="J7061" i="2" s="1"/>
  <c r="I7062" i="2"/>
  <c r="J7062" i="2" s="1"/>
  <c r="I7063" i="2"/>
  <c r="I7064" i="2"/>
  <c r="I7065" i="2"/>
  <c r="J7065" i="2" s="1"/>
  <c r="I7066" i="2"/>
  <c r="J7066" i="2" s="1"/>
  <c r="I7067" i="2"/>
  <c r="J7067" i="2" s="1"/>
  <c r="I7068" i="2"/>
  <c r="J7068" i="2" s="1"/>
  <c r="I7069" i="2"/>
  <c r="J7069" i="2" s="1"/>
  <c r="I7070" i="2"/>
  <c r="J7070" i="2" s="1"/>
  <c r="I7071" i="2"/>
  <c r="J7071" i="2" s="1"/>
  <c r="I7072" i="2"/>
  <c r="J7072" i="2" s="1"/>
  <c r="I7073" i="2"/>
  <c r="J7073" i="2" s="1"/>
  <c r="I7074" i="2"/>
  <c r="J7074" i="2" s="1"/>
  <c r="I7075" i="2"/>
  <c r="J7075" i="2" s="1"/>
  <c r="I7076" i="2"/>
  <c r="J7076" i="2" s="1"/>
  <c r="I7077" i="2"/>
  <c r="J7077" i="2" s="1"/>
  <c r="I7078" i="2"/>
  <c r="J7078" i="2" s="1"/>
  <c r="I7079" i="2"/>
  <c r="J7079" i="2" s="1"/>
  <c r="I7080" i="2"/>
  <c r="J7080" i="2" s="1"/>
  <c r="I7081" i="2"/>
  <c r="J7081" i="2" s="1"/>
  <c r="I7082" i="2"/>
  <c r="J7082" i="2" s="1"/>
  <c r="I7083" i="2"/>
  <c r="J7083" i="2" s="1"/>
  <c r="I7084" i="2"/>
  <c r="J7084" i="2" s="1"/>
  <c r="I7085" i="2"/>
  <c r="J7085" i="2" s="1"/>
  <c r="I7086" i="2"/>
  <c r="J7086" i="2" s="1"/>
  <c r="I7087" i="2"/>
  <c r="J7087" i="2" s="1"/>
  <c r="I7088" i="2"/>
  <c r="J7088" i="2" s="1"/>
  <c r="I7089" i="2"/>
  <c r="J7089" i="2" s="1"/>
  <c r="I7090" i="2"/>
  <c r="J7090" i="2" s="1"/>
  <c r="I7091" i="2"/>
  <c r="J7091" i="2" s="1"/>
  <c r="I7092" i="2"/>
  <c r="J7092" i="2" s="1"/>
  <c r="I7093" i="2"/>
  <c r="J7093" i="2" s="1"/>
  <c r="I7094" i="2"/>
  <c r="J7094" i="2" s="1"/>
  <c r="I7095" i="2"/>
  <c r="J7095" i="2" s="1"/>
  <c r="I7096" i="2"/>
  <c r="J7096" i="2" s="1"/>
  <c r="I7097" i="2"/>
  <c r="J7097" i="2" s="1"/>
  <c r="I7098" i="2"/>
  <c r="J7098" i="2" s="1"/>
  <c r="I7099" i="2"/>
  <c r="I7100" i="2"/>
  <c r="J7100" i="2" s="1"/>
  <c r="I7101" i="2"/>
  <c r="J7101" i="2" s="1"/>
  <c r="I7102" i="2"/>
  <c r="J7102" i="2" s="1"/>
  <c r="I7103" i="2"/>
  <c r="J7103" i="2" s="1"/>
  <c r="I7104" i="2"/>
  <c r="J7104" i="2" s="1"/>
  <c r="I7105" i="2"/>
  <c r="J7105" i="2" s="1"/>
  <c r="I7106" i="2"/>
  <c r="J7106" i="2" s="1"/>
  <c r="I7107" i="2"/>
  <c r="J7107" i="2" s="1"/>
  <c r="I7108" i="2"/>
  <c r="J7108" i="2" s="1"/>
  <c r="I7109" i="2"/>
  <c r="J7109" i="2" s="1"/>
  <c r="I7110" i="2"/>
  <c r="J7110" i="2" s="1"/>
  <c r="I7111" i="2"/>
  <c r="I7112" i="2"/>
  <c r="J7112" i="2" s="1"/>
  <c r="I7113" i="2"/>
  <c r="J7113" i="2" s="1"/>
  <c r="I7114" i="2"/>
  <c r="J7114" i="2" s="1"/>
  <c r="I7115" i="2"/>
  <c r="J7115" i="2" s="1"/>
  <c r="I7116" i="2"/>
  <c r="J7116" i="2" s="1"/>
  <c r="I7117" i="2"/>
  <c r="J7117" i="2" s="1"/>
  <c r="I7118" i="2"/>
  <c r="J7118" i="2" s="1"/>
  <c r="I7119" i="2"/>
  <c r="J7119" i="2" s="1"/>
  <c r="I7120" i="2"/>
  <c r="J7120" i="2" s="1"/>
  <c r="I7121" i="2"/>
  <c r="J7121" i="2" s="1"/>
  <c r="I7122" i="2"/>
  <c r="I7123" i="2"/>
  <c r="I7124" i="2"/>
  <c r="J6571" i="2"/>
  <c r="J6585" i="2"/>
  <c r="J6594" i="2"/>
  <c r="J6595" i="2"/>
  <c r="J6618" i="2"/>
  <c r="J6619" i="2"/>
  <c r="J6643" i="2"/>
  <c r="J6655" i="2"/>
  <c r="J6659" i="2"/>
  <c r="J6669" i="2"/>
  <c r="J6679" i="2"/>
  <c r="J6715" i="2"/>
  <c r="J6727" i="2"/>
  <c r="J6738" i="2"/>
  <c r="J6751" i="2"/>
  <c r="J6762" i="2"/>
  <c r="J6763" i="2"/>
  <c r="J6787" i="2"/>
  <c r="J6813" i="2"/>
  <c r="J6822" i="2"/>
  <c r="J6823" i="2"/>
  <c r="J6835" i="2"/>
  <c r="J6873" i="2"/>
  <c r="J6883" i="2"/>
  <c r="J6894" i="2"/>
  <c r="J6907" i="2"/>
  <c r="J6918" i="2"/>
  <c r="J6919" i="2"/>
  <c r="J6943" i="2"/>
  <c r="J6970" i="2"/>
  <c r="J6971" i="2"/>
  <c r="J6978" i="2"/>
  <c r="J7003" i="2"/>
  <c r="J7004" i="2"/>
  <c r="J7016" i="2"/>
  <c r="J7027" i="2"/>
  <c r="J7050" i="2"/>
  <c r="J7051" i="2"/>
  <c r="J7063" i="2"/>
  <c r="J7064" i="2"/>
  <c r="J7099" i="2"/>
  <c r="J7111" i="2"/>
  <c r="J7122" i="2"/>
  <c r="J7123" i="2"/>
  <c r="J712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5" i="2"/>
  <c r="L6607" i="2"/>
  <c r="L6609" i="2"/>
  <c r="L6610" i="2"/>
  <c r="L6611" i="2"/>
  <c r="L6613" i="2"/>
  <c r="L6614" i="2"/>
  <c r="L6615" i="2"/>
  <c r="L6617" i="2"/>
  <c r="L6618" i="2"/>
  <c r="L6620" i="2"/>
  <c r="L6621" i="2"/>
  <c r="L6627" i="2"/>
  <c r="L6630" i="2"/>
  <c r="L6631" i="2"/>
  <c r="L6632" i="2"/>
  <c r="L6633" i="2"/>
  <c r="L6638" i="2"/>
  <c r="L6640" i="2"/>
  <c r="L6641" i="2"/>
  <c r="L6642" i="2"/>
  <c r="L6644" i="2"/>
  <c r="L6645" i="2"/>
  <c r="L6646" i="2"/>
  <c r="L6647" i="2"/>
  <c r="L6648" i="2"/>
  <c r="L6649" i="2"/>
  <c r="L6650" i="2"/>
  <c r="L6652" i="2"/>
  <c r="L6653" i="2"/>
  <c r="L6654" i="2"/>
  <c r="L6655" i="2"/>
  <c r="L6656" i="2"/>
  <c r="L6657" i="2"/>
  <c r="L6658" i="2"/>
  <c r="L6659" i="2"/>
  <c r="L6663" i="2"/>
  <c r="L6664" i="2"/>
  <c r="L6665" i="2"/>
  <c r="L6666" i="2"/>
  <c r="L6668" i="2"/>
  <c r="L6669" i="2"/>
  <c r="L6670" i="2"/>
  <c r="L6671" i="2"/>
  <c r="L6674" i="2"/>
  <c r="L6675" i="2"/>
  <c r="L6676" i="2"/>
  <c r="L6677" i="2"/>
  <c r="L6678" i="2"/>
  <c r="L6680" i="2"/>
  <c r="L6683" i="2"/>
  <c r="L6685" i="2"/>
  <c r="L6686" i="2"/>
  <c r="L6687" i="2"/>
  <c r="L6688" i="2"/>
  <c r="L6692" i="2"/>
  <c r="L6694" i="2"/>
  <c r="L6695" i="2"/>
  <c r="L6696" i="2"/>
  <c r="L6697" i="2"/>
  <c r="L6699" i="2"/>
  <c r="L6701" i="2"/>
  <c r="L6702" i="2"/>
  <c r="L6707" i="2"/>
  <c r="L6708" i="2"/>
  <c r="L6709" i="2"/>
  <c r="L6711" i="2"/>
  <c r="L6713" i="2"/>
  <c r="L6715" i="2"/>
  <c r="L6716" i="2"/>
  <c r="L6717" i="2"/>
  <c r="L6720" i="2"/>
  <c r="L6721" i="2"/>
  <c r="L6722" i="2"/>
  <c r="L6725" i="2"/>
  <c r="L6726" i="2"/>
  <c r="L6727" i="2"/>
  <c r="L6728" i="2"/>
  <c r="L6729" i="2"/>
  <c r="L6730" i="2"/>
  <c r="L6731" i="2"/>
  <c r="L6743" i="2"/>
  <c r="L6747" i="2"/>
  <c r="L6752" i="2"/>
  <c r="L6754" i="2"/>
  <c r="L6756" i="2"/>
  <c r="L6759" i="2"/>
  <c r="L6762" i="2"/>
  <c r="L6763" i="2"/>
  <c r="L6764" i="2"/>
  <c r="L6769" i="2"/>
  <c r="L6780" i="2"/>
  <c r="L6781" i="2"/>
  <c r="L6784" i="2"/>
  <c r="L6786" i="2"/>
  <c r="L6789" i="2"/>
  <c r="L6793" i="2"/>
  <c r="L6797" i="2"/>
  <c r="L6802" i="2"/>
  <c r="L6803" i="2"/>
  <c r="L6804" i="2"/>
  <c r="L6808" i="2"/>
  <c r="L6810" i="2"/>
  <c r="L6814" i="2"/>
  <c r="L6816" i="2"/>
  <c r="L6817" i="2"/>
  <c r="L6821" i="2"/>
  <c r="L6822" i="2"/>
  <c r="L6824" i="2"/>
  <c r="L6827" i="2"/>
  <c r="L6832" i="2"/>
  <c r="L6836" i="2"/>
  <c r="L6837" i="2"/>
  <c r="L6839" i="2"/>
  <c r="L6840" i="2"/>
  <c r="L6841" i="2"/>
  <c r="L6842" i="2"/>
  <c r="L6845" i="2"/>
  <c r="L6851" i="2"/>
  <c r="L6853" i="2"/>
  <c r="L6856" i="2"/>
  <c r="L6858" i="2"/>
  <c r="L6859" i="2"/>
  <c r="L6860" i="2"/>
  <c r="L6861" i="2"/>
  <c r="L6865" i="2"/>
  <c r="L6869" i="2"/>
  <c r="L6870" i="2"/>
  <c r="L6872" i="2"/>
  <c r="L6874" i="2"/>
  <c r="L6881" i="2"/>
  <c r="L6890" i="2"/>
  <c r="L6891" i="2"/>
  <c r="L6892" i="2"/>
  <c r="L6893" i="2"/>
  <c r="L6894" i="2"/>
  <c r="L6895" i="2"/>
  <c r="L6897" i="2"/>
  <c r="L6898" i="2"/>
  <c r="L6900" i="2"/>
  <c r="L6901" i="2"/>
  <c r="L6902" i="2"/>
  <c r="L6903" i="2"/>
  <c r="L6906" i="2"/>
  <c r="L6908" i="2"/>
  <c r="L6910" i="2"/>
  <c r="L6911" i="2"/>
  <c r="L6912" i="2"/>
  <c r="L6914" i="2"/>
  <c r="L6915" i="2"/>
  <c r="L6916" i="2"/>
  <c r="L6917" i="2"/>
  <c r="L6918" i="2"/>
  <c r="L6921" i="2"/>
  <c r="L6922" i="2"/>
  <c r="L6923" i="2"/>
  <c r="L6925" i="2"/>
  <c r="L6926" i="2"/>
  <c r="L6927" i="2"/>
  <c r="L6930" i="2"/>
  <c r="L6934" i="2"/>
  <c r="L6935" i="2"/>
  <c r="L6937" i="2"/>
  <c r="L6938" i="2"/>
  <c r="L6940" i="2"/>
  <c r="L6947" i="2"/>
  <c r="L6948" i="2"/>
  <c r="L6949" i="2"/>
  <c r="L6950" i="2"/>
  <c r="L6951" i="2"/>
  <c r="L6952" i="2"/>
  <c r="L6953" i="2"/>
  <c r="L6954" i="2"/>
  <c r="L6955" i="2"/>
  <c r="L6956" i="2"/>
  <c r="L6957" i="2"/>
  <c r="L6960" i="2"/>
  <c r="L6964" i="2"/>
  <c r="L6965" i="2"/>
  <c r="L6970" i="2"/>
  <c r="L6971" i="2"/>
  <c r="L6974" i="2"/>
  <c r="L6975" i="2"/>
  <c r="L6976" i="2"/>
  <c r="L6979" i="2"/>
  <c r="L6980" i="2"/>
  <c r="L6981" i="2"/>
  <c r="L6982" i="2"/>
  <c r="L6983" i="2"/>
  <c r="L6990" i="2"/>
  <c r="L6992" i="2"/>
  <c r="L6994" i="2"/>
  <c r="L6996" i="2"/>
  <c r="L7003" i="2"/>
  <c r="L7006" i="2"/>
  <c r="L7008" i="2"/>
  <c r="L7010" i="2"/>
  <c r="L7011" i="2"/>
  <c r="L7012" i="2"/>
  <c r="L7014" i="2"/>
  <c r="L7015" i="2"/>
  <c r="L7018" i="2"/>
  <c r="L7020" i="2"/>
  <c r="L7022" i="2"/>
  <c r="L7031" i="2"/>
  <c r="L7032" i="2"/>
  <c r="L7036" i="2"/>
  <c r="L7039" i="2"/>
  <c r="L7040" i="2"/>
  <c r="L7041" i="2"/>
  <c r="L7042" i="2"/>
  <c r="L7043" i="2"/>
  <c r="L7044" i="2"/>
  <c r="L7045" i="2"/>
  <c r="L7049" i="2"/>
  <c r="L7057" i="2"/>
  <c r="L7058" i="2"/>
  <c r="L7059" i="2"/>
  <c r="L7060" i="2"/>
  <c r="L7061" i="2"/>
  <c r="L7062" i="2"/>
  <c r="L7063" i="2"/>
  <c r="L7064" i="2"/>
  <c r="L7066" i="2"/>
  <c r="L7069" i="2"/>
  <c r="L7072" i="2"/>
  <c r="L7075" i="2"/>
  <c r="L7078" i="2"/>
  <c r="L7080" i="2"/>
  <c r="L7081" i="2"/>
  <c r="L7085" i="2"/>
  <c r="L7087" i="2"/>
  <c r="L7088" i="2"/>
  <c r="L7089" i="2"/>
  <c r="L7093" i="2"/>
  <c r="L7096" i="2"/>
  <c r="L7097" i="2"/>
  <c r="L7098" i="2"/>
  <c r="L7101" i="2"/>
  <c r="L7103" i="2"/>
  <c r="L7106" i="2"/>
  <c r="L7113" i="2"/>
  <c r="L7114" i="2"/>
  <c r="L7115" i="2"/>
  <c r="L7118" i="2"/>
  <c r="L7119" i="2"/>
  <c r="C199" i="5"/>
  <c r="C198" i="5"/>
  <c r="C197" i="5"/>
  <c r="C196" i="5"/>
  <c r="C195" i="5"/>
  <c r="C194" i="5"/>
  <c r="C193" i="5"/>
  <c r="C192" i="5"/>
  <c r="E411" i="3"/>
  <c r="E403" i="3"/>
  <c r="C6034" i="2"/>
  <c r="C6035" i="2"/>
  <c r="C6036" i="2"/>
  <c r="C6037" i="2"/>
  <c r="C6038" i="2"/>
  <c r="C6039" i="2"/>
  <c r="C6040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7" i="2"/>
  <c r="C6438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7" i="2"/>
  <c r="C6488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E6047" i="2" s="1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E6059" i="2" s="1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E6071" i="2" s="1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E6083" i="2" s="1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E6095" i="2" s="1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E6107" i="2" s="1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E6119" i="2" s="1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E6131" i="2" s="1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E6143" i="2" s="1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E6155" i="2" s="1"/>
  <c r="D6156" i="2"/>
  <c r="D6157" i="2"/>
  <c r="D6158" i="2"/>
  <c r="D6159" i="2"/>
  <c r="D6160" i="2"/>
  <c r="D6161" i="2"/>
  <c r="D6162" i="2"/>
  <c r="E6162" i="2" s="1"/>
  <c r="D6163" i="2"/>
  <c r="D6164" i="2"/>
  <c r="D6165" i="2"/>
  <c r="D6166" i="2"/>
  <c r="D6167" i="2"/>
  <c r="E6167" i="2" s="1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E6179" i="2" s="1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E6191" i="2" s="1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I6034" i="2"/>
  <c r="J6034" i="2" s="1"/>
  <c r="I6035" i="2"/>
  <c r="J6035" i="2" s="1"/>
  <c r="I6036" i="2"/>
  <c r="J6036" i="2" s="1"/>
  <c r="I6037" i="2"/>
  <c r="J6037" i="2" s="1"/>
  <c r="I6038" i="2"/>
  <c r="J6038" i="2" s="1"/>
  <c r="I6039" i="2"/>
  <c r="J6039" i="2" s="1"/>
  <c r="I6040" i="2"/>
  <c r="J6040" i="2" s="1"/>
  <c r="I6041" i="2"/>
  <c r="J6041" i="2" s="1"/>
  <c r="I6042" i="2"/>
  <c r="J6042" i="2" s="1"/>
  <c r="I6043" i="2"/>
  <c r="J6043" i="2" s="1"/>
  <c r="I6044" i="2"/>
  <c r="J6044" i="2" s="1"/>
  <c r="I6045" i="2"/>
  <c r="J6045" i="2" s="1"/>
  <c r="I6046" i="2"/>
  <c r="J6046" i="2" s="1"/>
  <c r="I6047" i="2"/>
  <c r="J6047" i="2" s="1"/>
  <c r="I6048" i="2"/>
  <c r="J6048" i="2" s="1"/>
  <c r="I6049" i="2"/>
  <c r="J6049" i="2" s="1"/>
  <c r="I6050" i="2"/>
  <c r="J6050" i="2" s="1"/>
  <c r="I6051" i="2"/>
  <c r="J6051" i="2" s="1"/>
  <c r="I6052" i="2"/>
  <c r="J6052" i="2" s="1"/>
  <c r="I6053" i="2"/>
  <c r="J6053" i="2" s="1"/>
  <c r="I6054" i="2"/>
  <c r="J6054" i="2" s="1"/>
  <c r="I6055" i="2"/>
  <c r="J6055" i="2" s="1"/>
  <c r="I6056" i="2"/>
  <c r="J6056" i="2" s="1"/>
  <c r="I6057" i="2"/>
  <c r="J6057" i="2" s="1"/>
  <c r="I6058" i="2"/>
  <c r="J6058" i="2" s="1"/>
  <c r="I6059" i="2"/>
  <c r="J6059" i="2" s="1"/>
  <c r="I6060" i="2"/>
  <c r="J6060" i="2" s="1"/>
  <c r="I6061" i="2"/>
  <c r="J6061" i="2" s="1"/>
  <c r="I6062" i="2"/>
  <c r="J6062" i="2" s="1"/>
  <c r="I6063" i="2"/>
  <c r="J6063" i="2" s="1"/>
  <c r="I6064" i="2"/>
  <c r="J6064" i="2" s="1"/>
  <c r="I6065" i="2"/>
  <c r="J6065" i="2" s="1"/>
  <c r="I6066" i="2"/>
  <c r="J6066" i="2" s="1"/>
  <c r="I6067" i="2"/>
  <c r="J6067" i="2" s="1"/>
  <c r="I6068" i="2"/>
  <c r="J6068" i="2" s="1"/>
  <c r="I6069" i="2"/>
  <c r="J6069" i="2" s="1"/>
  <c r="I6070" i="2"/>
  <c r="J6070" i="2" s="1"/>
  <c r="I6071" i="2"/>
  <c r="J6071" i="2" s="1"/>
  <c r="I6072" i="2"/>
  <c r="J6072" i="2" s="1"/>
  <c r="I6073" i="2"/>
  <c r="J6073" i="2" s="1"/>
  <c r="I6074" i="2"/>
  <c r="J6074" i="2" s="1"/>
  <c r="I6075" i="2"/>
  <c r="J6075" i="2" s="1"/>
  <c r="I6076" i="2"/>
  <c r="J6076" i="2" s="1"/>
  <c r="I6077" i="2"/>
  <c r="J6077" i="2" s="1"/>
  <c r="I6078" i="2"/>
  <c r="J6078" i="2" s="1"/>
  <c r="I6079" i="2"/>
  <c r="J6079" i="2" s="1"/>
  <c r="I6080" i="2"/>
  <c r="J6080" i="2" s="1"/>
  <c r="I6081" i="2"/>
  <c r="J6081" i="2" s="1"/>
  <c r="I6082" i="2"/>
  <c r="J6082" i="2" s="1"/>
  <c r="I6083" i="2"/>
  <c r="J6083" i="2" s="1"/>
  <c r="I6084" i="2"/>
  <c r="J6084" i="2" s="1"/>
  <c r="I6085" i="2"/>
  <c r="J6085" i="2" s="1"/>
  <c r="I6086" i="2"/>
  <c r="J6086" i="2" s="1"/>
  <c r="I6087" i="2"/>
  <c r="J6087" i="2" s="1"/>
  <c r="I6088" i="2"/>
  <c r="J6088" i="2" s="1"/>
  <c r="I6089" i="2"/>
  <c r="J6089" i="2" s="1"/>
  <c r="I6090" i="2"/>
  <c r="J6090" i="2" s="1"/>
  <c r="I6091" i="2"/>
  <c r="J6091" i="2" s="1"/>
  <c r="I6092" i="2"/>
  <c r="J6092" i="2" s="1"/>
  <c r="I6093" i="2"/>
  <c r="J6093" i="2" s="1"/>
  <c r="I6094" i="2"/>
  <c r="J6094" i="2" s="1"/>
  <c r="I6095" i="2"/>
  <c r="J6095" i="2" s="1"/>
  <c r="I6096" i="2"/>
  <c r="J6096" i="2" s="1"/>
  <c r="I6097" i="2"/>
  <c r="J6097" i="2" s="1"/>
  <c r="I6098" i="2"/>
  <c r="J6098" i="2" s="1"/>
  <c r="I6099" i="2"/>
  <c r="J6099" i="2" s="1"/>
  <c r="I6100" i="2"/>
  <c r="J6100" i="2" s="1"/>
  <c r="I6101" i="2"/>
  <c r="J6101" i="2" s="1"/>
  <c r="I6102" i="2"/>
  <c r="J6102" i="2" s="1"/>
  <c r="I6103" i="2"/>
  <c r="J6103" i="2" s="1"/>
  <c r="I6104" i="2"/>
  <c r="J6104" i="2" s="1"/>
  <c r="I6105" i="2"/>
  <c r="J6105" i="2" s="1"/>
  <c r="I6106" i="2"/>
  <c r="J6106" i="2" s="1"/>
  <c r="I6107" i="2"/>
  <c r="J6107" i="2" s="1"/>
  <c r="I6108" i="2"/>
  <c r="J6108" i="2" s="1"/>
  <c r="I6109" i="2"/>
  <c r="J6109" i="2" s="1"/>
  <c r="I6110" i="2"/>
  <c r="J6110" i="2" s="1"/>
  <c r="I6111" i="2"/>
  <c r="J6111" i="2" s="1"/>
  <c r="I6112" i="2"/>
  <c r="J6112" i="2" s="1"/>
  <c r="I6113" i="2"/>
  <c r="J6113" i="2" s="1"/>
  <c r="I6114" i="2"/>
  <c r="J6114" i="2" s="1"/>
  <c r="I6115" i="2"/>
  <c r="J6115" i="2" s="1"/>
  <c r="I6116" i="2"/>
  <c r="J6116" i="2" s="1"/>
  <c r="I6117" i="2"/>
  <c r="J6117" i="2" s="1"/>
  <c r="I6118" i="2"/>
  <c r="J6118" i="2" s="1"/>
  <c r="I6119" i="2"/>
  <c r="J6119" i="2" s="1"/>
  <c r="I6120" i="2"/>
  <c r="J6120" i="2" s="1"/>
  <c r="I6121" i="2"/>
  <c r="J6121" i="2" s="1"/>
  <c r="I6122" i="2"/>
  <c r="J6122" i="2" s="1"/>
  <c r="I6123" i="2"/>
  <c r="J6123" i="2" s="1"/>
  <c r="I6124" i="2"/>
  <c r="J6124" i="2" s="1"/>
  <c r="I6125" i="2"/>
  <c r="J6125" i="2" s="1"/>
  <c r="I6126" i="2"/>
  <c r="J6126" i="2" s="1"/>
  <c r="I6127" i="2"/>
  <c r="J6127" i="2" s="1"/>
  <c r="I6128" i="2"/>
  <c r="J6128" i="2" s="1"/>
  <c r="I6129" i="2"/>
  <c r="J6129" i="2" s="1"/>
  <c r="I6130" i="2"/>
  <c r="J6130" i="2" s="1"/>
  <c r="I6131" i="2"/>
  <c r="J6131" i="2" s="1"/>
  <c r="I6132" i="2"/>
  <c r="J6132" i="2" s="1"/>
  <c r="I6133" i="2"/>
  <c r="J6133" i="2" s="1"/>
  <c r="I6134" i="2"/>
  <c r="J6134" i="2" s="1"/>
  <c r="I6135" i="2"/>
  <c r="J6135" i="2" s="1"/>
  <c r="I6136" i="2"/>
  <c r="J6136" i="2" s="1"/>
  <c r="I6137" i="2"/>
  <c r="J6137" i="2" s="1"/>
  <c r="I6138" i="2"/>
  <c r="J6138" i="2" s="1"/>
  <c r="I6139" i="2"/>
  <c r="J6139" i="2" s="1"/>
  <c r="I6140" i="2"/>
  <c r="J6140" i="2" s="1"/>
  <c r="I6141" i="2"/>
  <c r="J6141" i="2" s="1"/>
  <c r="I6142" i="2"/>
  <c r="J6142" i="2" s="1"/>
  <c r="I6143" i="2"/>
  <c r="J6143" i="2" s="1"/>
  <c r="I6144" i="2"/>
  <c r="J6144" i="2" s="1"/>
  <c r="I6145" i="2"/>
  <c r="J6145" i="2" s="1"/>
  <c r="I6146" i="2"/>
  <c r="J6146" i="2" s="1"/>
  <c r="I6147" i="2"/>
  <c r="J6147" i="2" s="1"/>
  <c r="I6148" i="2"/>
  <c r="J6148" i="2" s="1"/>
  <c r="I6149" i="2"/>
  <c r="J6149" i="2" s="1"/>
  <c r="I6150" i="2"/>
  <c r="J6150" i="2" s="1"/>
  <c r="I6151" i="2"/>
  <c r="J6151" i="2" s="1"/>
  <c r="I6152" i="2"/>
  <c r="J6152" i="2" s="1"/>
  <c r="I6153" i="2"/>
  <c r="J6153" i="2" s="1"/>
  <c r="I6154" i="2"/>
  <c r="J6154" i="2" s="1"/>
  <c r="I6155" i="2"/>
  <c r="J6155" i="2" s="1"/>
  <c r="I6156" i="2"/>
  <c r="J6156" i="2" s="1"/>
  <c r="I6157" i="2"/>
  <c r="J6157" i="2" s="1"/>
  <c r="I6158" i="2"/>
  <c r="J6158" i="2" s="1"/>
  <c r="I6159" i="2"/>
  <c r="J6159" i="2" s="1"/>
  <c r="I6160" i="2"/>
  <c r="J6160" i="2" s="1"/>
  <c r="I6161" i="2"/>
  <c r="J6161" i="2" s="1"/>
  <c r="I6162" i="2"/>
  <c r="J6162" i="2" s="1"/>
  <c r="I6163" i="2"/>
  <c r="J6163" i="2" s="1"/>
  <c r="I6164" i="2"/>
  <c r="J6164" i="2" s="1"/>
  <c r="I6165" i="2"/>
  <c r="J6165" i="2" s="1"/>
  <c r="I6166" i="2"/>
  <c r="J6166" i="2" s="1"/>
  <c r="I6167" i="2"/>
  <c r="J6167" i="2" s="1"/>
  <c r="I6168" i="2"/>
  <c r="J6168" i="2" s="1"/>
  <c r="I6169" i="2"/>
  <c r="J6169" i="2" s="1"/>
  <c r="I6170" i="2"/>
  <c r="J6170" i="2" s="1"/>
  <c r="I6171" i="2"/>
  <c r="J6171" i="2" s="1"/>
  <c r="I6172" i="2"/>
  <c r="J6172" i="2" s="1"/>
  <c r="I6173" i="2"/>
  <c r="J6173" i="2" s="1"/>
  <c r="I6174" i="2"/>
  <c r="J6174" i="2" s="1"/>
  <c r="I6175" i="2"/>
  <c r="J6175" i="2" s="1"/>
  <c r="I6176" i="2"/>
  <c r="J6176" i="2" s="1"/>
  <c r="I6177" i="2"/>
  <c r="J6177" i="2" s="1"/>
  <c r="I6178" i="2"/>
  <c r="J6178" i="2" s="1"/>
  <c r="I6179" i="2"/>
  <c r="J6179" i="2" s="1"/>
  <c r="I6180" i="2"/>
  <c r="J6180" i="2" s="1"/>
  <c r="I6181" i="2"/>
  <c r="J6181" i="2" s="1"/>
  <c r="I6182" i="2"/>
  <c r="J6182" i="2" s="1"/>
  <c r="I6183" i="2"/>
  <c r="J6183" i="2" s="1"/>
  <c r="I6184" i="2"/>
  <c r="J6184" i="2" s="1"/>
  <c r="I6185" i="2"/>
  <c r="J6185" i="2" s="1"/>
  <c r="I6186" i="2"/>
  <c r="J6186" i="2" s="1"/>
  <c r="I6187" i="2"/>
  <c r="J6187" i="2" s="1"/>
  <c r="I6188" i="2"/>
  <c r="J6188" i="2" s="1"/>
  <c r="I6189" i="2"/>
  <c r="J6189" i="2" s="1"/>
  <c r="I6190" i="2"/>
  <c r="J6190" i="2" s="1"/>
  <c r="I6191" i="2"/>
  <c r="J6191" i="2" s="1"/>
  <c r="I6192" i="2"/>
  <c r="J6192" i="2" s="1"/>
  <c r="I6193" i="2"/>
  <c r="J6193" i="2" s="1"/>
  <c r="I6194" i="2"/>
  <c r="J6194" i="2" s="1"/>
  <c r="I6195" i="2"/>
  <c r="J6195" i="2" s="1"/>
  <c r="I6196" i="2"/>
  <c r="J6196" i="2" s="1"/>
  <c r="I6197" i="2"/>
  <c r="J6197" i="2" s="1"/>
  <c r="I6198" i="2"/>
  <c r="J6198" i="2" s="1"/>
  <c r="I6199" i="2"/>
  <c r="J6199" i="2" s="1"/>
  <c r="I6200" i="2"/>
  <c r="J6200" i="2" s="1"/>
  <c r="I6201" i="2"/>
  <c r="J6201" i="2" s="1"/>
  <c r="I6202" i="2"/>
  <c r="J6202" i="2" s="1"/>
  <c r="I6203" i="2"/>
  <c r="J6203" i="2" s="1"/>
  <c r="I6204" i="2"/>
  <c r="J6204" i="2" s="1"/>
  <c r="I6205" i="2"/>
  <c r="J6205" i="2" s="1"/>
  <c r="I6206" i="2"/>
  <c r="J6206" i="2" s="1"/>
  <c r="I6207" i="2"/>
  <c r="J6207" i="2" s="1"/>
  <c r="I6208" i="2"/>
  <c r="J6208" i="2" s="1"/>
  <c r="I6209" i="2"/>
  <c r="J6209" i="2" s="1"/>
  <c r="I6210" i="2"/>
  <c r="J6210" i="2" s="1"/>
  <c r="I6211" i="2"/>
  <c r="J6211" i="2" s="1"/>
  <c r="I6212" i="2"/>
  <c r="J6212" i="2" s="1"/>
  <c r="I6213" i="2"/>
  <c r="J6213" i="2" s="1"/>
  <c r="I6214" i="2"/>
  <c r="J6214" i="2" s="1"/>
  <c r="I6215" i="2"/>
  <c r="J6215" i="2" s="1"/>
  <c r="I6216" i="2"/>
  <c r="J6216" i="2" s="1"/>
  <c r="I6217" i="2"/>
  <c r="J6217" i="2" s="1"/>
  <c r="I6218" i="2"/>
  <c r="J6218" i="2" s="1"/>
  <c r="I6219" i="2"/>
  <c r="J6219" i="2" s="1"/>
  <c r="I6220" i="2"/>
  <c r="J6220" i="2" s="1"/>
  <c r="I6221" i="2"/>
  <c r="J6221" i="2" s="1"/>
  <c r="I6222" i="2"/>
  <c r="J6222" i="2" s="1"/>
  <c r="I6223" i="2"/>
  <c r="J6223" i="2" s="1"/>
  <c r="I6224" i="2"/>
  <c r="J6224" i="2" s="1"/>
  <c r="I6225" i="2"/>
  <c r="J6225" i="2" s="1"/>
  <c r="I6226" i="2"/>
  <c r="J6226" i="2" s="1"/>
  <c r="I6227" i="2"/>
  <c r="J6227" i="2" s="1"/>
  <c r="I6228" i="2"/>
  <c r="J6228" i="2" s="1"/>
  <c r="I6229" i="2"/>
  <c r="J6229" i="2" s="1"/>
  <c r="I6230" i="2"/>
  <c r="J6230" i="2" s="1"/>
  <c r="I6231" i="2"/>
  <c r="J6231" i="2" s="1"/>
  <c r="I6232" i="2"/>
  <c r="J6232" i="2" s="1"/>
  <c r="I6233" i="2"/>
  <c r="J6233" i="2" s="1"/>
  <c r="I6234" i="2"/>
  <c r="J6234" i="2" s="1"/>
  <c r="I6235" i="2"/>
  <c r="I6236" i="2"/>
  <c r="J6236" i="2" s="1"/>
  <c r="I6237" i="2"/>
  <c r="J6237" i="2" s="1"/>
  <c r="I6238" i="2"/>
  <c r="J6238" i="2" s="1"/>
  <c r="I6239" i="2"/>
  <c r="J6239" i="2" s="1"/>
  <c r="I6240" i="2"/>
  <c r="J6240" i="2" s="1"/>
  <c r="I6241" i="2"/>
  <c r="J6241" i="2" s="1"/>
  <c r="I6242" i="2"/>
  <c r="J6242" i="2" s="1"/>
  <c r="I6243" i="2"/>
  <c r="J6243" i="2" s="1"/>
  <c r="I6244" i="2"/>
  <c r="J6244" i="2" s="1"/>
  <c r="I6245" i="2"/>
  <c r="J6245" i="2" s="1"/>
  <c r="I6246" i="2"/>
  <c r="J6246" i="2" s="1"/>
  <c r="I6247" i="2"/>
  <c r="J6247" i="2" s="1"/>
  <c r="I6248" i="2"/>
  <c r="J6248" i="2" s="1"/>
  <c r="I6249" i="2"/>
  <c r="J6249" i="2" s="1"/>
  <c r="I6250" i="2"/>
  <c r="J6250" i="2" s="1"/>
  <c r="I6251" i="2"/>
  <c r="J6251" i="2" s="1"/>
  <c r="I6252" i="2"/>
  <c r="J6252" i="2" s="1"/>
  <c r="I6253" i="2"/>
  <c r="J6253" i="2" s="1"/>
  <c r="I6254" i="2"/>
  <c r="J6254" i="2" s="1"/>
  <c r="I6255" i="2"/>
  <c r="J6255" i="2" s="1"/>
  <c r="I6256" i="2"/>
  <c r="J6256" i="2" s="1"/>
  <c r="I6257" i="2"/>
  <c r="J6257" i="2" s="1"/>
  <c r="I6258" i="2"/>
  <c r="J6258" i="2" s="1"/>
  <c r="I6259" i="2"/>
  <c r="J6259" i="2" s="1"/>
  <c r="I6260" i="2"/>
  <c r="J6260" i="2" s="1"/>
  <c r="I6261" i="2"/>
  <c r="J6261" i="2" s="1"/>
  <c r="I6262" i="2"/>
  <c r="J6262" i="2" s="1"/>
  <c r="I6263" i="2"/>
  <c r="J6263" i="2" s="1"/>
  <c r="I6264" i="2"/>
  <c r="J6264" i="2" s="1"/>
  <c r="I6265" i="2"/>
  <c r="J6265" i="2" s="1"/>
  <c r="I6266" i="2"/>
  <c r="J6266" i="2" s="1"/>
  <c r="I6267" i="2"/>
  <c r="J6267" i="2" s="1"/>
  <c r="I6268" i="2"/>
  <c r="J6268" i="2" s="1"/>
  <c r="I6269" i="2"/>
  <c r="J6269" i="2" s="1"/>
  <c r="I6270" i="2"/>
  <c r="J6270" i="2" s="1"/>
  <c r="I6271" i="2"/>
  <c r="J6271" i="2" s="1"/>
  <c r="I6272" i="2"/>
  <c r="J6272" i="2" s="1"/>
  <c r="I6273" i="2"/>
  <c r="J6273" i="2" s="1"/>
  <c r="I6274" i="2"/>
  <c r="J6274" i="2" s="1"/>
  <c r="I6275" i="2"/>
  <c r="J6275" i="2" s="1"/>
  <c r="I6276" i="2"/>
  <c r="J6276" i="2" s="1"/>
  <c r="I6277" i="2"/>
  <c r="J6277" i="2" s="1"/>
  <c r="I6278" i="2"/>
  <c r="J6278" i="2" s="1"/>
  <c r="I6279" i="2"/>
  <c r="J6279" i="2" s="1"/>
  <c r="I6280" i="2"/>
  <c r="J6280" i="2" s="1"/>
  <c r="I6281" i="2"/>
  <c r="J6281" i="2" s="1"/>
  <c r="I6282" i="2"/>
  <c r="J6282" i="2" s="1"/>
  <c r="I6283" i="2"/>
  <c r="J6283" i="2" s="1"/>
  <c r="I6284" i="2"/>
  <c r="J6284" i="2" s="1"/>
  <c r="I6285" i="2"/>
  <c r="J6285" i="2" s="1"/>
  <c r="I6286" i="2"/>
  <c r="J6286" i="2" s="1"/>
  <c r="I6287" i="2"/>
  <c r="J6287" i="2" s="1"/>
  <c r="I6288" i="2"/>
  <c r="J6288" i="2" s="1"/>
  <c r="I6289" i="2"/>
  <c r="J6289" i="2" s="1"/>
  <c r="I6290" i="2"/>
  <c r="J6290" i="2" s="1"/>
  <c r="I6291" i="2"/>
  <c r="J6291" i="2" s="1"/>
  <c r="I6292" i="2"/>
  <c r="J6292" i="2" s="1"/>
  <c r="I6293" i="2"/>
  <c r="J6293" i="2" s="1"/>
  <c r="I6294" i="2"/>
  <c r="J6294" i="2" s="1"/>
  <c r="I6295" i="2"/>
  <c r="J6295" i="2" s="1"/>
  <c r="I6296" i="2"/>
  <c r="J6296" i="2" s="1"/>
  <c r="I6297" i="2"/>
  <c r="J6297" i="2" s="1"/>
  <c r="I6298" i="2"/>
  <c r="J6298" i="2" s="1"/>
  <c r="I6299" i="2"/>
  <c r="J6299" i="2" s="1"/>
  <c r="I6300" i="2"/>
  <c r="J6300" i="2" s="1"/>
  <c r="I6301" i="2"/>
  <c r="J6301" i="2" s="1"/>
  <c r="I6302" i="2"/>
  <c r="J6302" i="2" s="1"/>
  <c r="I6303" i="2"/>
  <c r="J6303" i="2" s="1"/>
  <c r="I6304" i="2"/>
  <c r="J6304" i="2" s="1"/>
  <c r="I6305" i="2"/>
  <c r="J6305" i="2" s="1"/>
  <c r="I6306" i="2"/>
  <c r="J6306" i="2" s="1"/>
  <c r="I6307" i="2"/>
  <c r="J6307" i="2" s="1"/>
  <c r="I6308" i="2"/>
  <c r="J6308" i="2" s="1"/>
  <c r="I6309" i="2"/>
  <c r="J6309" i="2" s="1"/>
  <c r="I6310" i="2"/>
  <c r="J6310" i="2" s="1"/>
  <c r="I6311" i="2"/>
  <c r="J6311" i="2" s="1"/>
  <c r="I6312" i="2"/>
  <c r="J6312" i="2" s="1"/>
  <c r="I6313" i="2"/>
  <c r="J6313" i="2" s="1"/>
  <c r="I6314" i="2"/>
  <c r="J6314" i="2" s="1"/>
  <c r="I6315" i="2"/>
  <c r="J6315" i="2" s="1"/>
  <c r="I6316" i="2"/>
  <c r="J6316" i="2" s="1"/>
  <c r="I6317" i="2"/>
  <c r="J6317" i="2" s="1"/>
  <c r="I6318" i="2"/>
  <c r="J6318" i="2" s="1"/>
  <c r="I6319" i="2"/>
  <c r="J6319" i="2" s="1"/>
  <c r="I6320" i="2"/>
  <c r="J6320" i="2" s="1"/>
  <c r="I6321" i="2"/>
  <c r="J6321" i="2" s="1"/>
  <c r="I6322" i="2"/>
  <c r="J6322" i="2" s="1"/>
  <c r="I6323" i="2"/>
  <c r="J6323" i="2" s="1"/>
  <c r="I6324" i="2"/>
  <c r="J6324" i="2" s="1"/>
  <c r="I6325" i="2"/>
  <c r="J6325" i="2" s="1"/>
  <c r="I6326" i="2"/>
  <c r="J6326" i="2" s="1"/>
  <c r="I6327" i="2"/>
  <c r="J6327" i="2" s="1"/>
  <c r="I6328" i="2"/>
  <c r="J6328" i="2" s="1"/>
  <c r="I6329" i="2"/>
  <c r="J6329" i="2" s="1"/>
  <c r="I6330" i="2"/>
  <c r="J6330" i="2" s="1"/>
  <c r="I6331" i="2"/>
  <c r="J6331" i="2" s="1"/>
  <c r="I6332" i="2"/>
  <c r="J6332" i="2" s="1"/>
  <c r="I6333" i="2"/>
  <c r="J6333" i="2" s="1"/>
  <c r="I6334" i="2"/>
  <c r="J6334" i="2" s="1"/>
  <c r="I6335" i="2"/>
  <c r="J6335" i="2" s="1"/>
  <c r="I6336" i="2"/>
  <c r="J6336" i="2" s="1"/>
  <c r="I6337" i="2"/>
  <c r="J6337" i="2" s="1"/>
  <c r="I6338" i="2"/>
  <c r="J6338" i="2" s="1"/>
  <c r="I6339" i="2"/>
  <c r="J6339" i="2" s="1"/>
  <c r="I6340" i="2"/>
  <c r="J6340" i="2" s="1"/>
  <c r="I6341" i="2"/>
  <c r="J6341" i="2" s="1"/>
  <c r="I6342" i="2"/>
  <c r="J6342" i="2" s="1"/>
  <c r="I6343" i="2"/>
  <c r="J6343" i="2" s="1"/>
  <c r="I6344" i="2"/>
  <c r="J6344" i="2" s="1"/>
  <c r="I6345" i="2"/>
  <c r="J6345" i="2" s="1"/>
  <c r="I6346" i="2"/>
  <c r="J6346" i="2" s="1"/>
  <c r="I6347" i="2"/>
  <c r="J6347" i="2" s="1"/>
  <c r="I6348" i="2"/>
  <c r="J6348" i="2" s="1"/>
  <c r="I6349" i="2"/>
  <c r="J6349" i="2" s="1"/>
  <c r="I6350" i="2"/>
  <c r="J6350" i="2" s="1"/>
  <c r="I6351" i="2"/>
  <c r="J6351" i="2" s="1"/>
  <c r="I6352" i="2"/>
  <c r="J6352" i="2" s="1"/>
  <c r="I6353" i="2"/>
  <c r="J6353" i="2" s="1"/>
  <c r="I6354" i="2"/>
  <c r="J6354" i="2" s="1"/>
  <c r="I6355" i="2"/>
  <c r="J6355" i="2" s="1"/>
  <c r="I6356" i="2"/>
  <c r="J6356" i="2" s="1"/>
  <c r="I6357" i="2"/>
  <c r="J6357" i="2" s="1"/>
  <c r="I6358" i="2"/>
  <c r="J6358" i="2" s="1"/>
  <c r="I6359" i="2"/>
  <c r="J6359" i="2" s="1"/>
  <c r="I6360" i="2"/>
  <c r="J6360" i="2" s="1"/>
  <c r="I6361" i="2"/>
  <c r="J6361" i="2" s="1"/>
  <c r="I6362" i="2"/>
  <c r="J6362" i="2" s="1"/>
  <c r="I6363" i="2"/>
  <c r="J6363" i="2" s="1"/>
  <c r="I6364" i="2"/>
  <c r="J6364" i="2" s="1"/>
  <c r="I6365" i="2"/>
  <c r="J6365" i="2" s="1"/>
  <c r="I6366" i="2"/>
  <c r="J6366" i="2" s="1"/>
  <c r="I6367" i="2"/>
  <c r="I6368" i="2"/>
  <c r="J6368" i="2" s="1"/>
  <c r="I6369" i="2"/>
  <c r="J6369" i="2" s="1"/>
  <c r="I6370" i="2"/>
  <c r="J6370" i="2" s="1"/>
  <c r="I6371" i="2"/>
  <c r="J6371" i="2" s="1"/>
  <c r="I6372" i="2"/>
  <c r="J6372" i="2" s="1"/>
  <c r="I6373" i="2"/>
  <c r="J6373" i="2" s="1"/>
  <c r="I6374" i="2"/>
  <c r="J6374" i="2" s="1"/>
  <c r="I6375" i="2"/>
  <c r="J6375" i="2" s="1"/>
  <c r="I6376" i="2"/>
  <c r="J6376" i="2" s="1"/>
  <c r="I6377" i="2"/>
  <c r="J6377" i="2" s="1"/>
  <c r="I6378" i="2"/>
  <c r="J6378" i="2" s="1"/>
  <c r="I6379" i="2"/>
  <c r="J6379" i="2" s="1"/>
  <c r="I6380" i="2"/>
  <c r="J6380" i="2" s="1"/>
  <c r="I6381" i="2"/>
  <c r="J6381" i="2" s="1"/>
  <c r="I6382" i="2"/>
  <c r="J6382" i="2" s="1"/>
  <c r="I6383" i="2"/>
  <c r="J6383" i="2" s="1"/>
  <c r="I6384" i="2"/>
  <c r="J6384" i="2" s="1"/>
  <c r="I6385" i="2"/>
  <c r="J6385" i="2" s="1"/>
  <c r="I6386" i="2"/>
  <c r="J6386" i="2" s="1"/>
  <c r="I6387" i="2"/>
  <c r="J6387" i="2" s="1"/>
  <c r="I6388" i="2"/>
  <c r="J6388" i="2" s="1"/>
  <c r="I6389" i="2"/>
  <c r="J6389" i="2" s="1"/>
  <c r="I6390" i="2"/>
  <c r="J6390" i="2" s="1"/>
  <c r="I6391" i="2"/>
  <c r="J6391" i="2" s="1"/>
  <c r="I6392" i="2"/>
  <c r="J6392" i="2" s="1"/>
  <c r="I6393" i="2"/>
  <c r="J6393" i="2" s="1"/>
  <c r="I6394" i="2"/>
  <c r="J6394" i="2" s="1"/>
  <c r="I6395" i="2"/>
  <c r="J6395" i="2" s="1"/>
  <c r="I6396" i="2"/>
  <c r="J6396" i="2" s="1"/>
  <c r="I6397" i="2"/>
  <c r="J6397" i="2" s="1"/>
  <c r="I6398" i="2"/>
  <c r="J6398" i="2" s="1"/>
  <c r="I6399" i="2"/>
  <c r="J6399" i="2" s="1"/>
  <c r="I6400" i="2"/>
  <c r="J6400" i="2" s="1"/>
  <c r="I6401" i="2"/>
  <c r="J6401" i="2" s="1"/>
  <c r="I6402" i="2"/>
  <c r="J6402" i="2" s="1"/>
  <c r="I6403" i="2"/>
  <c r="J6403" i="2" s="1"/>
  <c r="I6404" i="2"/>
  <c r="J6404" i="2" s="1"/>
  <c r="I6405" i="2"/>
  <c r="J6405" i="2" s="1"/>
  <c r="I6406" i="2"/>
  <c r="J6406" i="2" s="1"/>
  <c r="I6407" i="2"/>
  <c r="J6407" i="2" s="1"/>
  <c r="I6408" i="2"/>
  <c r="J6408" i="2" s="1"/>
  <c r="I6409" i="2"/>
  <c r="J6409" i="2" s="1"/>
  <c r="I6410" i="2"/>
  <c r="J6410" i="2" s="1"/>
  <c r="I6411" i="2"/>
  <c r="J6411" i="2" s="1"/>
  <c r="I6412" i="2"/>
  <c r="J6412" i="2" s="1"/>
  <c r="I6413" i="2"/>
  <c r="J6413" i="2" s="1"/>
  <c r="I6414" i="2"/>
  <c r="J6414" i="2" s="1"/>
  <c r="I6415" i="2"/>
  <c r="J6415" i="2" s="1"/>
  <c r="I6416" i="2"/>
  <c r="J6416" i="2" s="1"/>
  <c r="I6417" i="2"/>
  <c r="J6417" i="2" s="1"/>
  <c r="I6418" i="2"/>
  <c r="J6418" i="2" s="1"/>
  <c r="I6419" i="2"/>
  <c r="J6419" i="2" s="1"/>
  <c r="I6420" i="2"/>
  <c r="J6420" i="2" s="1"/>
  <c r="I6421" i="2"/>
  <c r="J6421" i="2" s="1"/>
  <c r="I6422" i="2"/>
  <c r="J6422" i="2" s="1"/>
  <c r="I6423" i="2"/>
  <c r="J6423" i="2" s="1"/>
  <c r="I6424" i="2"/>
  <c r="J6424" i="2" s="1"/>
  <c r="I6425" i="2"/>
  <c r="J6425" i="2" s="1"/>
  <c r="I6426" i="2"/>
  <c r="J6426" i="2" s="1"/>
  <c r="I6427" i="2"/>
  <c r="J6427" i="2" s="1"/>
  <c r="I6428" i="2"/>
  <c r="J6428" i="2" s="1"/>
  <c r="I6429" i="2"/>
  <c r="J6429" i="2" s="1"/>
  <c r="I6430" i="2"/>
  <c r="J6430" i="2" s="1"/>
  <c r="I6431" i="2"/>
  <c r="J6431" i="2" s="1"/>
  <c r="I6432" i="2"/>
  <c r="J6432" i="2" s="1"/>
  <c r="I6433" i="2"/>
  <c r="J6433" i="2" s="1"/>
  <c r="I6434" i="2"/>
  <c r="J6434" i="2" s="1"/>
  <c r="I6435" i="2"/>
  <c r="J6435" i="2" s="1"/>
  <c r="I6436" i="2"/>
  <c r="J6436" i="2" s="1"/>
  <c r="I6437" i="2"/>
  <c r="J6437" i="2" s="1"/>
  <c r="I6438" i="2"/>
  <c r="J6438" i="2" s="1"/>
  <c r="I6439" i="2"/>
  <c r="J6439" i="2" s="1"/>
  <c r="I6440" i="2"/>
  <c r="J6440" i="2" s="1"/>
  <c r="I6441" i="2"/>
  <c r="J6441" i="2" s="1"/>
  <c r="I6442" i="2"/>
  <c r="J6442" i="2" s="1"/>
  <c r="I6443" i="2"/>
  <c r="J6443" i="2" s="1"/>
  <c r="I6444" i="2"/>
  <c r="J6444" i="2" s="1"/>
  <c r="I6445" i="2"/>
  <c r="J6445" i="2" s="1"/>
  <c r="I6446" i="2"/>
  <c r="J6446" i="2" s="1"/>
  <c r="I6447" i="2"/>
  <c r="J6447" i="2" s="1"/>
  <c r="I6448" i="2"/>
  <c r="J6448" i="2" s="1"/>
  <c r="I6449" i="2"/>
  <c r="J6449" i="2" s="1"/>
  <c r="I6450" i="2"/>
  <c r="J6450" i="2" s="1"/>
  <c r="I6451" i="2"/>
  <c r="J6451" i="2" s="1"/>
  <c r="I6452" i="2"/>
  <c r="J6452" i="2" s="1"/>
  <c r="I6453" i="2"/>
  <c r="J6453" i="2" s="1"/>
  <c r="I6454" i="2"/>
  <c r="J6454" i="2" s="1"/>
  <c r="I6455" i="2"/>
  <c r="J6455" i="2" s="1"/>
  <c r="I6456" i="2"/>
  <c r="J6456" i="2" s="1"/>
  <c r="I6457" i="2"/>
  <c r="J6457" i="2" s="1"/>
  <c r="I6458" i="2"/>
  <c r="J6458" i="2" s="1"/>
  <c r="I6459" i="2"/>
  <c r="J6459" i="2" s="1"/>
  <c r="I6460" i="2"/>
  <c r="J6460" i="2" s="1"/>
  <c r="I6461" i="2"/>
  <c r="J6461" i="2" s="1"/>
  <c r="I6462" i="2"/>
  <c r="J6462" i="2" s="1"/>
  <c r="I6463" i="2"/>
  <c r="J6463" i="2" s="1"/>
  <c r="I6464" i="2"/>
  <c r="J6464" i="2" s="1"/>
  <c r="I6465" i="2"/>
  <c r="J6465" i="2" s="1"/>
  <c r="I6466" i="2"/>
  <c r="J6466" i="2" s="1"/>
  <c r="I6467" i="2"/>
  <c r="J6467" i="2" s="1"/>
  <c r="I6468" i="2"/>
  <c r="J6468" i="2" s="1"/>
  <c r="I6469" i="2"/>
  <c r="J6469" i="2" s="1"/>
  <c r="I6470" i="2"/>
  <c r="J6470" i="2" s="1"/>
  <c r="I6471" i="2"/>
  <c r="J6471" i="2" s="1"/>
  <c r="I6472" i="2"/>
  <c r="J6472" i="2" s="1"/>
  <c r="I6473" i="2"/>
  <c r="J6473" i="2" s="1"/>
  <c r="I6474" i="2"/>
  <c r="J6474" i="2" s="1"/>
  <c r="I6475" i="2"/>
  <c r="J6475" i="2" s="1"/>
  <c r="I6476" i="2"/>
  <c r="J6476" i="2" s="1"/>
  <c r="I6477" i="2"/>
  <c r="J6477" i="2" s="1"/>
  <c r="I6478" i="2"/>
  <c r="J6478" i="2" s="1"/>
  <c r="I6479" i="2"/>
  <c r="J6479" i="2" s="1"/>
  <c r="I6480" i="2"/>
  <c r="J6480" i="2" s="1"/>
  <c r="I6481" i="2"/>
  <c r="J6481" i="2" s="1"/>
  <c r="I6482" i="2"/>
  <c r="J6482" i="2" s="1"/>
  <c r="I6483" i="2"/>
  <c r="J6483" i="2" s="1"/>
  <c r="I6484" i="2"/>
  <c r="J6484" i="2" s="1"/>
  <c r="I6485" i="2"/>
  <c r="J6485" i="2" s="1"/>
  <c r="I6486" i="2"/>
  <c r="J6486" i="2" s="1"/>
  <c r="I6487" i="2"/>
  <c r="J6487" i="2" s="1"/>
  <c r="I6488" i="2"/>
  <c r="J6488" i="2" s="1"/>
  <c r="I6489" i="2"/>
  <c r="J6489" i="2" s="1"/>
  <c r="I6490" i="2"/>
  <c r="J6490" i="2" s="1"/>
  <c r="I6491" i="2"/>
  <c r="J6491" i="2" s="1"/>
  <c r="I6492" i="2"/>
  <c r="J6492" i="2" s="1"/>
  <c r="I6493" i="2"/>
  <c r="J6493" i="2" s="1"/>
  <c r="I6494" i="2"/>
  <c r="J6494" i="2" s="1"/>
  <c r="I6495" i="2"/>
  <c r="J6495" i="2" s="1"/>
  <c r="I6496" i="2"/>
  <c r="J6496" i="2" s="1"/>
  <c r="I6497" i="2"/>
  <c r="J6497" i="2" s="1"/>
  <c r="I6498" i="2"/>
  <c r="J6498" i="2" s="1"/>
  <c r="I6499" i="2"/>
  <c r="J6499" i="2" s="1"/>
  <c r="I6500" i="2"/>
  <c r="J6500" i="2" s="1"/>
  <c r="I6501" i="2"/>
  <c r="J6501" i="2" s="1"/>
  <c r="I6502" i="2"/>
  <c r="J6502" i="2" s="1"/>
  <c r="I6503" i="2"/>
  <c r="J6503" i="2" s="1"/>
  <c r="I6504" i="2"/>
  <c r="J6504" i="2" s="1"/>
  <c r="I6505" i="2"/>
  <c r="J6505" i="2" s="1"/>
  <c r="I6506" i="2"/>
  <c r="J6506" i="2" s="1"/>
  <c r="I6507" i="2"/>
  <c r="J6507" i="2" s="1"/>
  <c r="I6508" i="2"/>
  <c r="J6508" i="2" s="1"/>
  <c r="I6509" i="2"/>
  <c r="J6509" i="2" s="1"/>
  <c r="I6510" i="2"/>
  <c r="J6510" i="2" s="1"/>
  <c r="I6511" i="2"/>
  <c r="J6511" i="2" s="1"/>
  <c r="I6512" i="2"/>
  <c r="J6512" i="2" s="1"/>
  <c r="I6513" i="2"/>
  <c r="J6513" i="2" s="1"/>
  <c r="I6514" i="2"/>
  <c r="J6514" i="2" s="1"/>
  <c r="I6515" i="2"/>
  <c r="J6515" i="2" s="1"/>
  <c r="I6516" i="2"/>
  <c r="J6516" i="2" s="1"/>
  <c r="I6517" i="2"/>
  <c r="J6517" i="2" s="1"/>
  <c r="I6518" i="2"/>
  <c r="J6518" i="2" s="1"/>
  <c r="I6519" i="2"/>
  <c r="J6519" i="2" s="1"/>
  <c r="I6520" i="2"/>
  <c r="J6520" i="2" s="1"/>
  <c r="I6521" i="2"/>
  <c r="J6521" i="2" s="1"/>
  <c r="I6522" i="2"/>
  <c r="J6522" i="2" s="1"/>
  <c r="I6523" i="2"/>
  <c r="J6523" i="2" s="1"/>
  <c r="I6524" i="2"/>
  <c r="J6524" i="2" s="1"/>
  <c r="I6525" i="2"/>
  <c r="J6525" i="2" s="1"/>
  <c r="I6526" i="2"/>
  <c r="J6526" i="2" s="1"/>
  <c r="I6527" i="2"/>
  <c r="J6527" i="2" s="1"/>
  <c r="I6528" i="2"/>
  <c r="J6528" i="2" s="1"/>
  <c r="I6529" i="2"/>
  <c r="J6529" i="2" s="1"/>
  <c r="I6530" i="2"/>
  <c r="J6530" i="2" s="1"/>
  <c r="I6531" i="2"/>
  <c r="J6531" i="2" s="1"/>
  <c r="I6532" i="2"/>
  <c r="J6532" i="2" s="1"/>
  <c r="I6533" i="2"/>
  <c r="J6533" i="2" s="1"/>
  <c r="I6534" i="2"/>
  <c r="J6534" i="2" s="1"/>
  <c r="I6535" i="2"/>
  <c r="J6535" i="2" s="1"/>
  <c r="I6536" i="2"/>
  <c r="J6536" i="2" s="1"/>
  <c r="I6537" i="2"/>
  <c r="J6537" i="2" s="1"/>
  <c r="I6538" i="2"/>
  <c r="J6538" i="2" s="1"/>
  <c r="I6539" i="2"/>
  <c r="J6539" i="2" s="1"/>
  <c r="I6540" i="2"/>
  <c r="J6540" i="2" s="1"/>
  <c r="I6541" i="2"/>
  <c r="J6541" i="2" s="1"/>
  <c r="I6542" i="2"/>
  <c r="J6542" i="2" s="1"/>
  <c r="I6543" i="2"/>
  <c r="J6543" i="2" s="1"/>
  <c r="I6544" i="2"/>
  <c r="J6544" i="2" s="1"/>
  <c r="J6235" i="2"/>
  <c r="J6367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L6084" i="2"/>
  <c r="L6098" i="2"/>
  <c r="L6101" i="2"/>
  <c r="L6103" i="2"/>
  <c r="L6109" i="2"/>
  <c r="L6121" i="2"/>
  <c r="L6131" i="2"/>
  <c r="L6152" i="2"/>
  <c r="L6197" i="2"/>
  <c r="L6204" i="2"/>
  <c r="L6221" i="2"/>
  <c r="L6237" i="2"/>
  <c r="L6238" i="2"/>
  <c r="L6245" i="2"/>
  <c r="L6252" i="2"/>
  <c r="L6256" i="2"/>
  <c r="L6257" i="2"/>
  <c r="L6271" i="2"/>
  <c r="L6286" i="2"/>
  <c r="L6291" i="2"/>
  <c r="L6293" i="2"/>
  <c r="L6296" i="2"/>
  <c r="L6300" i="2"/>
  <c r="L6304" i="2"/>
  <c r="L6316" i="2"/>
  <c r="L6332" i="2"/>
  <c r="L6336" i="2"/>
  <c r="L6343" i="2"/>
  <c r="L6345" i="2"/>
  <c r="L6346" i="2"/>
  <c r="L6352" i="2"/>
  <c r="L6361" i="2"/>
  <c r="L6399" i="2"/>
  <c r="L6415" i="2"/>
  <c r="L6431" i="2"/>
  <c r="L6438" i="2"/>
  <c r="L6443" i="2"/>
  <c r="L6475" i="2"/>
  <c r="L6477" i="2"/>
  <c r="L6479" i="2"/>
  <c r="L6480" i="2"/>
  <c r="L6484" i="2"/>
  <c r="L6492" i="2"/>
  <c r="L6501" i="2"/>
  <c r="L6515" i="2"/>
  <c r="L6523" i="2"/>
  <c r="L6536" i="2"/>
  <c r="C8" i="5"/>
  <c r="C141" i="5"/>
  <c r="C28" i="5"/>
  <c r="C3" i="5"/>
  <c r="C4" i="5"/>
  <c r="C5" i="5"/>
  <c r="C6" i="5"/>
  <c r="C7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2" i="5"/>
  <c r="E402" i="3"/>
  <c r="L5753" i="2" s="1"/>
  <c r="E401" i="3"/>
  <c r="L5721" i="2" s="1"/>
  <c r="E398" i="3"/>
  <c r="L5938" i="2" s="1"/>
  <c r="E396" i="3"/>
  <c r="C5648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6" i="2"/>
  <c r="C5647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8" i="2"/>
  <c r="C6020" i="2"/>
  <c r="C6021" i="2"/>
  <c r="C6022" i="2"/>
  <c r="C6024" i="2"/>
  <c r="C6025" i="2"/>
  <c r="C6026" i="2"/>
  <c r="C6027" i="2"/>
  <c r="C6028" i="2"/>
  <c r="C6029" i="2"/>
  <c r="C6030" i="2"/>
  <c r="C6031" i="2"/>
  <c r="C6032" i="2"/>
  <c r="C6033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I5560" i="2"/>
  <c r="J5560" i="2" s="1"/>
  <c r="I5561" i="2"/>
  <c r="J5561" i="2" s="1"/>
  <c r="I5562" i="2"/>
  <c r="J5562" i="2" s="1"/>
  <c r="I5563" i="2"/>
  <c r="J5563" i="2" s="1"/>
  <c r="I5564" i="2"/>
  <c r="J5564" i="2" s="1"/>
  <c r="I5565" i="2"/>
  <c r="J5565" i="2" s="1"/>
  <c r="I5566" i="2"/>
  <c r="J5566" i="2" s="1"/>
  <c r="I5567" i="2"/>
  <c r="J5567" i="2" s="1"/>
  <c r="I5568" i="2"/>
  <c r="J5568" i="2" s="1"/>
  <c r="I5569" i="2"/>
  <c r="J5569" i="2" s="1"/>
  <c r="I5570" i="2"/>
  <c r="J5570" i="2" s="1"/>
  <c r="I5571" i="2"/>
  <c r="J5571" i="2" s="1"/>
  <c r="I5572" i="2"/>
  <c r="J5572" i="2" s="1"/>
  <c r="I5573" i="2"/>
  <c r="J5573" i="2" s="1"/>
  <c r="I5574" i="2"/>
  <c r="J5574" i="2" s="1"/>
  <c r="I5575" i="2"/>
  <c r="J5575" i="2" s="1"/>
  <c r="I5576" i="2"/>
  <c r="J5576" i="2" s="1"/>
  <c r="I5577" i="2"/>
  <c r="J5577" i="2" s="1"/>
  <c r="I5578" i="2"/>
  <c r="J5578" i="2" s="1"/>
  <c r="I5579" i="2"/>
  <c r="J5579" i="2" s="1"/>
  <c r="I5580" i="2"/>
  <c r="J5580" i="2" s="1"/>
  <c r="I5581" i="2"/>
  <c r="J5581" i="2" s="1"/>
  <c r="I5582" i="2"/>
  <c r="J5582" i="2" s="1"/>
  <c r="I5583" i="2"/>
  <c r="J5583" i="2" s="1"/>
  <c r="I5584" i="2"/>
  <c r="J5584" i="2" s="1"/>
  <c r="I5585" i="2"/>
  <c r="J5585" i="2" s="1"/>
  <c r="I5586" i="2"/>
  <c r="J5586" i="2" s="1"/>
  <c r="I5587" i="2"/>
  <c r="J5587" i="2" s="1"/>
  <c r="I5588" i="2"/>
  <c r="J5588" i="2" s="1"/>
  <c r="I5589" i="2"/>
  <c r="J5589" i="2" s="1"/>
  <c r="I5590" i="2"/>
  <c r="J5590" i="2" s="1"/>
  <c r="I5591" i="2"/>
  <c r="J5591" i="2" s="1"/>
  <c r="I5592" i="2"/>
  <c r="J5592" i="2" s="1"/>
  <c r="I5593" i="2"/>
  <c r="J5593" i="2" s="1"/>
  <c r="I5594" i="2"/>
  <c r="J5594" i="2" s="1"/>
  <c r="I5595" i="2"/>
  <c r="J5595" i="2" s="1"/>
  <c r="I5596" i="2"/>
  <c r="J5596" i="2" s="1"/>
  <c r="I5597" i="2"/>
  <c r="J5597" i="2" s="1"/>
  <c r="I5598" i="2"/>
  <c r="J5598" i="2" s="1"/>
  <c r="I5599" i="2"/>
  <c r="J5599" i="2" s="1"/>
  <c r="I5600" i="2"/>
  <c r="J5600" i="2" s="1"/>
  <c r="I5601" i="2"/>
  <c r="J5601" i="2" s="1"/>
  <c r="I5602" i="2"/>
  <c r="J5602" i="2" s="1"/>
  <c r="I5603" i="2"/>
  <c r="J5603" i="2" s="1"/>
  <c r="I5604" i="2"/>
  <c r="J5604" i="2" s="1"/>
  <c r="I5605" i="2"/>
  <c r="J5605" i="2" s="1"/>
  <c r="I5606" i="2"/>
  <c r="J5606" i="2" s="1"/>
  <c r="I5607" i="2"/>
  <c r="J5607" i="2" s="1"/>
  <c r="I5608" i="2"/>
  <c r="J5608" i="2" s="1"/>
  <c r="I5609" i="2"/>
  <c r="J5609" i="2" s="1"/>
  <c r="I5610" i="2"/>
  <c r="J5610" i="2" s="1"/>
  <c r="I5611" i="2"/>
  <c r="J5611" i="2" s="1"/>
  <c r="I5612" i="2"/>
  <c r="J5612" i="2" s="1"/>
  <c r="I5613" i="2"/>
  <c r="J5613" i="2" s="1"/>
  <c r="I5614" i="2"/>
  <c r="J5614" i="2" s="1"/>
  <c r="I5615" i="2"/>
  <c r="J5615" i="2" s="1"/>
  <c r="I5616" i="2"/>
  <c r="J5616" i="2" s="1"/>
  <c r="I5617" i="2"/>
  <c r="J5617" i="2" s="1"/>
  <c r="I5618" i="2"/>
  <c r="J5618" i="2" s="1"/>
  <c r="I5619" i="2"/>
  <c r="J5619" i="2" s="1"/>
  <c r="I5620" i="2"/>
  <c r="J5620" i="2" s="1"/>
  <c r="I5621" i="2"/>
  <c r="J5621" i="2" s="1"/>
  <c r="I5622" i="2"/>
  <c r="J5622" i="2" s="1"/>
  <c r="I5623" i="2"/>
  <c r="J5623" i="2" s="1"/>
  <c r="I5624" i="2"/>
  <c r="J5624" i="2" s="1"/>
  <c r="I5625" i="2"/>
  <c r="J5625" i="2" s="1"/>
  <c r="I5626" i="2"/>
  <c r="J5626" i="2" s="1"/>
  <c r="I5627" i="2"/>
  <c r="J5627" i="2" s="1"/>
  <c r="I5628" i="2"/>
  <c r="J5628" i="2" s="1"/>
  <c r="I5629" i="2"/>
  <c r="J5629" i="2" s="1"/>
  <c r="I5630" i="2"/>
  <c r="J5630" i="2" s="1"/>
  <c r="I5631" i="2"/>
  <c r="J5631" i="2" s="1"/>
  <c r="I5632" i="2"/>
  <c r="J5632" i="2" s="1"/>
  <c r="I5633" i="2"/>
  <c r="J5633" i="2" s="1"/>
  <c r="I5634" i="2"/>
  <c r="J5634" i="2" s="1"/>
  <c r="I5635" i="2"/>
  <c r="J5635" i="2" s="1"/>
  <c r="I5636" i="2"/>
  <c r="J5636" i="2" s="1"/>
  <c r="I5637" i="2"/>
  <c r="J5637" i="2" s="1"/>
  <c r="I5638" i="2"/>
  <c r="J5638" i="2" s="1"/>
  <c r="I5639" i="2"/>
  <c r="J5639" i="2" s="1"/>
  <c r="I5640" i="2"/>
  <c r="J5640" i="2" s="1"/>
  <c r="I5641" i="2"/>
  <c r="J5641" i="2" s="1"/>
  <c r="I5642" i="2"/>
  <c r="J5642" i="2" s="1"/>
  <c r="I5643" i="2"/>
  <c r="J5643" i="2" s="1"/>
  <c r="I5644" i="2"/>
  <c r="J5644" i="2" s="1"/>
  <c r="I5645" i="2"/>
  <c r="J5645" i="2" s="1"/>
  <c r="I5646" i="2"/>
  <c r="J5646" i="2" s="1"/>
  <c r="I5647" i="2"/>
  <c r="J5647" i="2" s="1"/>
  <c r="I5648" i="2"/>
  <c r="J5648" i="2" s="1"/>
  <c r="I5649" i="2"/>
  <c r="J5649" i="2" s="1"/>
  <c r="I5650" i="2"/>
  <c r="J5650" i="2" s="1"/>
  <c r="I5651" i="2"/>
  <c r="J5651" i="2" s="1"/>
  <c r="I5652" i="2"/>
  <c r="J5652" i="2" s="1"/>
  <c r="I5653" i="2"/>
  <c r="J5653" i="2" s="1"/>
  <c r="I5654" i="2"/>
  <c r="J5654" i="2" s="1"/>
  <c r="I5655" i="2"/>
  <c r="J5655" i="2" s="1"/>
  <c r="I5656" i="2"/>
  <c r="J5656" i="2" s="1"/>
  <c r="I5657" i="2"/>
  <c r="J5657" i="2" s="1"/>
  <c r="I5658" i="2"/>
  <c r="J5658" i="2" s="1"/>
  <c r="I5659" i="2"/>
  <c r="J5659" i="2" s="1"/>
  <c r="I5660" i="2"/>
  <c r="J5660" i="2" s="1"/>
  <c r="I5661" i="2"/>
  <c r="J5661" i="2" s="1"/>
  <c r="I5662" i="2"/>
  <c r="J5662" i="2" s="1"/>
  <c r="I5663" i="2"/>
  <c r="J5663" i="2" s="1"/>
  <c r="I5664" i="2"/>
  <c r="J5664" i="2" s="1"/>
  <c r="I5665" i="2"/>
  <c r="J5665" i="2" s="1"/>
  <c r="I5666" i="2"/>
  <c r="J5666" i="2" s="1"/>
  <c r="I5667" i="2"/>
  <c r="J5667" i="2" s="1"/>
  <c r="I5668" i="2"/>
  <c r="J5668" i="2" s="1"/>
  <c r="I5669" i="2"/>
  <c r="J5669" i="2" s="1"/>
  <c r="I5670" i="2"/>
  <c r="J5670" i="2" s="1"/>
  <c r="I5671" i="2"/>
  <c r="J5671" i="2" s="1"/>
  <c r="I5672" i="2"/>
  <c r="J5672" i="2" s="1"/>
  <c r="I5673" i="2"/>
  <c r="J5673" i="2" s="1"/>
  <c r="I5674" i="2"/>
  <c r="J5674" i="2" s="1"/>
  <c r="I5675" i="2"/>
  <c r="J5675" i="2" s="1"/>
  <c r="I5676" i="2"/>
  <c r="J5676" i="2" s="1"/>
  <c r="I5677" i="2"/>
  <c r="J5677" i="2" s="1"/>
  <c r="I5678" i="2"/>
  <c r="J5678" i="2" s="1"/>
  <c r="I5679" i="2"/>
  <c r="J5679" i="2" s="1"/>
  <c r="I5680" i="2"/>
  <c r="J5680" i="2" s="1"/>
  <c r="I5681" i="2"/>
  <c r="J5681" i="2" s="1"/>
  <c r="I5682" i="2"/>
  <c r="J5682" i="2" s="1"/>
  <c r="I5683" i="2"/>
  <c r="J5683" i="2" s="1"/>
  <c r="I5684" i="2"/>
  <c r="J5684" i="2" s="1"/>
  <c r="I5685" i="2"/>
  <c r="J5685" i="2" s="1"/>
  <c r="I5686" i="2"/>
  <c r="J5686" i="2" s="1"/>
  <c r="I5687" i="2"/>
  <c r="J5687" i="2" s="1"/>
  <c r="I5688" i="2"/>
  <c r="J5688" i="2" s="1"/>
  <c r="I5689" i="2"/>
  <c r="J5689" i="2" s="1"/>
  <c r="I5690" i="2"/>
  <c r="J5690" i="2" s="1"/>
  <c r="I5691" i="2"/>
  <c r="J5691" i="2" s="1"/>
  <c r="I5692" i="2"/>
  <c r="J5692" i="2" s="1"/>
  <c r="I5693" i="2"/>
  <c r="J5693" i="2" s="1"/>
  <c r="I5694" i="2"/>
  <c r="J5694" i="2" s="1"/>
  <c r="I5695" i="2"/>
  <c r="J5695" i="2" s="1"/>
  <c r="I5696" i="2"/>
  <c r="J5696" i="2" s="1"/>
  <c r="I5697" i="2"/>
  <c r="J5697" i="2" s="1"/>
  <c r="I5698" i="2"/>
  <c r="J5698" i="2" s="1"/>
  <c r="I5699" i="2"/>
  <c r="J5699" i="2" s="1"/>
  <c r="I5700" i="2"/>
  <c r="J5700" i="2" s="1"/>
  <c r="I5701" i="2"/>
  <c r="J5701" i="2" s="1"/>
  <c r="I5702" i="2"/>
  <c r="J5702" i="2" s="1"/>
  <c r="I5703" i="2"/>
  <c r="J5703" i="2" s="1"/>
  <c r="I5704" i="2"/>
  <c r="J5704" i="2" s="1"/>
  <c r="I5705" i="2"/>
  <c r="J5705" i="2" s="1"/>
  <c r="I5706" i="2"/>
  <c r="J5706" i="2" s="1"/>
  <c r="I5707" i="2"/>
  <c r="J5707" i="2" s="1"/>
  <c r="I5708" i="2"/>
  <c r="J5708" i="2" s="1"/>
  <c r="I5709" i="2"/>
  <c r="J5709" i="2" s="1"/>
  <c r="I5710" i="2"/>
  <c r="J5710" i="2" s="1"/>
  <c r="I5711" i="2"/>
  <c r="J5711" i="2" s="1"/>
  <c r="I5712" i="2"/>
  <c r="J5712" i="2" s="1"/>
  <c r="I5713" i="2"/>
  <c r="J5713" i="2" s="1"/>
  <c r="I5714" i="2"/>
  <c r="J5714" i="2" s="1"/>
  <c r="I5715" i="2"/>
  <c r="J5715" i="2" s="1"/>
  <c r="I5716" i="2"/>
  <c r="J5716" i="2" s="1"/>
  <c r="I5717" i="2"/>
  <c r="J5717" i="2" s="1"/>
  <c r="I5718" i="2"/>
  <c r="J5718" i="2" s="1"/>
  <c r="I5719" i="2"/>
  <c r="J5719" i="2" s="1"/>
  <c r="I5720" i="2"/>
  <c r="J5720" i="2" s="1"/>
  <c r="I5721" i="2"/>
  <c r="J5721" i="2" s="1"/>
  <c r="I5722" i="2"/>
  <c r="J5722" i="2" s="1"/>
  <c r="I5723" i="2"/>
  <c r="J5723" i="2" s="1"/>
  <c r="I5724" i="2"/>
  <c r="J5724" i="2" s="1"/>
  <c r="I5725" i="2"/>
  <c r="J5725" i="2" s="1"/>
  <c r="I5726" i="2"/>
  <c r="J5726" i="2" s="1"/>
  <c r="I5727" i="2"/>
  <c r="J5727" i="2" s="1"/>
  <c r="I5728" i="2"/>
  <c r="J5728" i="2" s="1"/>
  <c r="I5729" i="2"/>
  <c r="J5729" i="2" s="1"/>
  <c r="I5730" i="2"/>
  <c r="J5730" i="2" s="1"/>
  <c r="I5731" i="2"/>
  <c r="J5731" i="2" s="1"/>
  <c r="I5732" i="2"/>
  <c r="I5733" i="2"/>
  <c r="J5733" i="2" s="1"/>
  <c r="I5734" i="2"/>
  <c r="J5734" i="2" s="1"/>
  <c r="I5735" i="2"/>
  <c r="J5735" i="2" s="1"/>
  <c r="I5736" i="2"/>
  <c r="J5736" i="2" s="1"/>
  <c r="I5737" i="2"/>
  <c r="J5737" i="2" s="1"/>
  <c r="I5738" i="2"/>
  <c r="J5738" i="2" s="1"/>
  <c r="I5739" i="2"/>
  <c r="J5739" i="2" s="1"/>
  <c r="I5740" i="2"/>
  <c r="J5740" i="2" s="1"/>
  <c r="I5741" i="2"/>
  <c r="J5741" i="2" s="1"/>
  <c r="I5742" i="2"/>
  <c r="J5742" i="2" s="1"/>
  <c r="I5743" i="2"/>
  <c r="J5743" i="2" s="1"/>
  <c r="I5744" i="2"/>
  <c r="J5744" i="2" s="1"/>
  <c r="I5745" i="2"/>
  <c r="J5745" i="2" s="1"/>
  <c r="I5746" i="2"/>
  <c r="J5746" i="2" s="1"/>
  <c r="I5747" i="2"/>
  <c r="J5747" i="2" s="1"/>
  <c r="I5748" i="2"/>
  <c r="J5748" i="2" s="1"/>
  <c r="I5749" i="2"/>
  <c r="J5749" i="2" s="1"/>
  <c r="I5750" i="2"/>
  <c r="J5750" i="2" s="1"/>
  <c r="I5751" i="2"/>
  <c r="J5751" i="2" s="1"/>
  <c r="I5752" i="2"/>
  <c r="J5752" i="2" s="1"/>
  <c r="I5753" i="2"/>
  <c r="J5753" i="2" s="1"/>
  <c r="I5754" i="2"/>
  <c r="J5754" i="2" s="1"/>
  <c r="I5755" i="2"/>
  <c r="J5755" i="2" s="1"/>
  <c r="I5756" i="2"/>
  <c r="J5756" i="2" s="1"/>
  <c r="I5757" i="2"/>
  <c r="J5757" i="2" s="1"/>
  <c r="I5758" i="2"/>
  <c r="J5758" i="2" s="1"/>
  <c r="I5759" i="2"/>
  <c r="J5759" i="2" s="1"/>
  <c r="I5760" i="2"/>
  <c r="J5760" i="2" s="1"/>
  <c r="I5761" i="2"/>
  <c r="J5761" i="2" s="1"/>
  <c r="I5762" i="2"/>
  <c r="J5762" i="2" s="1"/>
  <c r="I5763" i="2"/>
  <c r="J5763" i="2" s="1"/>
  <c r="I5764" i="2"/>
  <c r="J5764" i="2" s="1"/>
  <c r="I5765" i="2"/>
  <c r="J5765" i="2" s="1"/>
  <c r="I5766" i="2"/>
  <c r="J5766" i="2" s="1"/>
  <c r="I5767" i="2"/>
  <c r="J5767" i="2" s="1"/>
  <c r="I5768" i="2"/>
  <c r="J5768" i="2" s="1"/>
  <c r="I5769" i="2"/>
  <c r="J5769" i="2" s="1"/>
  <c r="I5770" i="2"/>
  <c r="J5770" i="2" s="1"/>
  <c r="I5771" i="2"/>
  <c r="J5771" i="2" s="1"/>
  <c r="I5772" i="2"/>
  <c r="J5772" i="2" s="1"/>
  <c r="I5773" i="2"/>
  <c r="J5773" i="2" s="1"/>
  <c r="I5774" i="2"/>
  <c r="J5774" i="2" s="1"/>
  <c r="I5775" i="2"/>
  <c r="J5775" i="2" s="1"/>
  <c r="I5776" i="2"/>
  <c r="J5776" i="2" s="1"/>
  <c r="I5777" i="2"/>
  <c r="J5777" i="2" s="1"/>
  <c r="I5778" i="2"/>
  <c r="J5778" i="2" s="1"/>
  <c r="I5779" i="2"/>
  <c r="J5779" i="2" s="1"/>
  <c r="I5780" i="2"/>
  <c r="J5780" i="2" s="1"/>
  <c r="I5781" i="2"/>
  <c r="J5781" i="2" s="1"/>
  <c r="I5782" i="2"/>
  <c r="J5782" i="2" s="1"/>
  <c r="I5783" i="2"/>
  <c r="J5783" i="2" s="1"/>
  <c r="I5784" i="2"/>
  <c r="J5784" i="2" s="1"/>
  <c r="I5785" i="2"/>
  <c r="J5785" i="2" s="1"/>
  <c r="I5786" i="2"/>
  <c r="J5786" i="2" s="1"/>
  <c r="I5787" i="2"/>
  <c r="J5787" i="2" s="1"/>
  <c r="I5788" i="2"/>
  <c r="J5788" i="2" s="1"/>
  <c r="I5789" i="2"/>
  <c r="J5789" i="2" s="1"/>
  <c r="I5790" i="2"/>
  <c r="J5790" i="2" s="1"/>
  <c r="I5791" i="2"/>
  <c r="J5791" i="2" s="1"/>
  <c r="I5792" i="2"/>
  <c r="J5792" i="2" s="1"/>
  <c r="I5793" i="2"/>
  <c r="J5793" i="2" s="1"/>
  <c r="I5794" i="2"/>
  <c r="J5794" i="2" s="1"/>
  <c r="I5795" i="2"/>
  <c r="J5795" i="2" s="1"/>
  <c r="I5796" i="2"/>
  <c r="J5796" i="2" s="1"/>
  <c r="I5797" i="2"/>
  <c r="J5797" i="2" s="1"/>
  <c r="I5798" i="2"/>
  <c r="J5798" i="2" s="1"/>
  <c r="I5799" i="2"/>
  <c r="J5799" i="2" s="1"/>
  <c r="I5800" i="2"/>
  <c r="J5800" i="2" s="1"/>
  <c r="I5801" i="2"/>
  <c r="J5801" i="2" s="1"/>
  <c r="I5802" i="2"/>
  <c r="J5802" i="2" s="1"/>
  <c r="I5803" i="2"/>
  <c r="J5803" i="2" s="1"/>
  <c r="I5804" i="2"/>
  <c r="J5804" i="2" s="1"/>
  <c r="I5805" i="2"/>
  <c r="J5805" i="2" s="1"/>
  <c r="I5806" i="2"/>
  <c r="J5806" i="2" s="1"/>
  <c r="I5807" i="2"/>
  <c r="J5807" i="2" s="1"/>
  <c r="I5808" i="2"/>
  <c r="J5808" i="2" s="1"/>
  <c r="I5809" i="2"/>
  <c r="J5809" i="2" s="1"/>
  <c r="I5810" i="2"/>
  <c r="J5810" i="2" s="1"/>
  <c r="I5811" i="2"/>
  <c r="J5811" i="2" s="1"/>
  <c r="I5812" i="2"/>
  <c r="J5812" i="2" s="1"/>
  <c r="I5813" i="2"/>
  <c r="J5813" i="2" s="1"/>
  <c r="I5814" i="2"/>
  <c r="J5814" i="2" s="1"/>
  <c r="I5815" i="2"/>
  <c r="J5815" i="2" s="1"/>
  <c r="I5816" i="2"/>
  <c r="J5816" i="2" s="1"/>
  <c r="I5817" i="2"/>
  <c r="J5817" i="2" s="1"/>
  <c r="I5818" i="2"/>
  <c r="J5818" i="2" s="1"/>
  <c r="I5819" i="2"/>
  <c r="J5819" i="2" s="1"/>
  <c r="I5820" i="2"/>
  <c r="J5820" i="2" s="1"/>
  <c r="I5821" i="2"/>
  <c r="J5821" i="2" s="1"/>
  <c r="I5822" i="2"/>
  <c r="J5822" i="2" s="1"/>
  <c r="I5823" i="2"/>
  <c r="J5823" i="2" s="1"/>
  <c r="I5824" i="2"/>
  <c r="J5824" i="2" s="1"/>
  <c r="I5825" i="2"/>
  <c r="J5825" i="2" s="1"/>
  <c r="I5826" i="2"/>
  <c r="J5826" i="2" s="1"/>
  <c r="I5827" i="2"/>
  <c r="J5827" i="2" s="1"/>
  <c r="I5828" i="2"/>
  <c r="J5828" i="2" s="1"/>
  <c r="I5829" i="2"/>
  <c r="J5829" i="2" s="1"/>
  <c r="I5830" i="2"/>
  <c r="J5830" i="2" s="1"/>
  <c r="I5831" i="2"/>
  <c r="J5831" i="2" s="1"/>
  <c r="I5832" i="2"/>
  <c r="J5832" i="2" s="1"/>
  <c r="I5833" i="2"/>
  <c r="J5833" i="2" s="1"/>
  <c r="I5834" i="2"/>
  <c r="J5834" i="2" s="1"/>
  <c r="I5835" i="2"/>
  <c r="J5835" i="2" s="1"/>
  <c r="I5836" i="2"/>
  <c r="J5836" i="2" s="1"/>
  <c r="I5837" i="2"/>
  <c r="J5837" i="2" s="1"/>
  <c r="I5838" i="2"/>
  <c r="J5838" i="2" s="1"/>
  <c r="I5839" i="2"/>
  <c r="J5839" i="2" s="1"/>
  <c r="I5840" i="2"/>
  <c r="J5840" i="2" s="1"/>
  <c r="I5841" i="2"/>
  <c r="J5841" i="2" s="1"/>
  <c r="I5842" i="2"/>
  <c r="J5842" i="2" s="1"/>
  <c r="I5843" i="2"/>
  <c r="J5843" i="2" s="1"/>
  <c r="I5844" i="2"/>
  <c r="J5844" i="2" s="1"/>
  <c r="I5845" i="2"/>
  <c r="J5845" i="2" s="1"/>
  <c r="I5846" i="2"/>
  <c r="J5846" i="2" s="1"/>
  <c r="I5847" i="2"/>
  <c r="J5847" i="2" s="1"/>
  <c r="I5848" i="2"/>
  <c r="J5848" i="2" s="1"/>
  <c r="I5849" i="2"/>
  <c r="J5849" i="2" s="1"/>
  <c r="I5850" i="2"/>
  <c r="J5850" i="2" s="1"/>
  <c r="I5851" i="2"/>
  <c r="J5851" i="2" s="1"/>
  <c r="I5852" i="2"/>
  <c r="J5852" i="2" s="1"/>
  <c r="I5853" i="2"/>
  <c r="J5853" i="2" s="1"/>
  <c r="I5854" i="2"/>
  <c r="J5854" i="2" s="1"/>
  <c r="I5855" i="2"/>
  <c r="J5855" i="2" s="1"/>
  <c r="I5856" i="2"/>
  <c r="J5856" i="2" s="1"/>
  <c r="I5857" i="2"/>
  <c r="J5857" i="2" s="1"/>
  <c r="I5858" i="2"/>
  <c r="J5858" i="2" s="1"/>
  <c r="I5859" i="2"/>
  <c r="J5859" i="2" s="1"/>
  <c r="I5860" i="2"/>
  <c r="J5860" i="2" s="1"/>
  <c r="I5861" i="2"/>
  <c r="J5861" i="2" s="1"/>
  <c r="I5862" i="2"/>
  <c r="J5862" i="2" s="1"/>
  <c r="I5863" i="2"/>
  <c r="J5863" i="2" s="1"/>
  <c r="I5864" i="2"/>
  <c r="J5864" i="2" s="1"/>
  <c r="I5865" i="2"/>
  <c r="J5865" i="2" s="1"/>
  <c r="I5866" i="2"/>
  <c r="J5866" i="2" s="1"/>
  <c r="I5867" i="2"/>
  <c r="J5867" i="2" s="1"/>
  <c r="I5868" i="2"/>
  <c r="J5868" i="2" s="1"/>
  <c r="I5869" i="2"/>
  <c r="J5869" i="2" s="1"/>
  <c r="I5870" i="2"/>
  <c r="J5870" i="2" s="1"/>
  <c r="I5871" i="2"/>
  <c r="J5871" i="2" s="1"/>
  <c r="I5872" i="2"/>
  <c r="J5872" i="2" s="1"/>
  <c r="I5873" i="2"/>
  <c r="J5873" i="2" s="1"/>
  <c r="I5874" i="2"/>
  <c r="J5874" i="2" s="1"/>
  <c r="I5875" i="2"/>
  <c r="J5875" i="2" s="1"/>
  <c r="I5876" i="2"/>
  <c r="J5876" i="2" s="1"/>
  <c r="I5877" i="2"/>
  <c r="J5877" i="2" s="1"/>
  <c r="I5878" i="2"/>
  <c r="J5878" i="2" s="1"/>
  <c r="I5879" i="2"/>
  <c r="J5879" i="2" s="1"/>
  <c r="I5880" i="2"/>
  <c r="J5880" i="2" s="1"/>
  <c r="I5881" i="2"/>
  <c r="J5881" i="2" s="1"/>
  <c r="I5882" i="2"/>
  <c r="J5882" i="2" s="1"/>
  <c r="I5883" i="2"/>
  <c r="J5883" i="2" s="1"/>
  <c r="I5884" i="2"/>
  <c r="J5884" i="2" s="1"/>
  <c r="I5885" i="2"/>
  <c r="J5885" i="2" s="1"/>
  <c r="I5886" i="2"/>
  <c r="J5886" i="2" s="1"/>
  <c r="I5887" i="2"/>
  <c r="J5887" i="2" s="1"/>
  <c r="I5888" i="2"/>
  <c r="J5888" i="2" s="1"/>
  <c r="I5889" i="2"/>
  <c r="J5889" i="2" s="1"/>
  <c r="I5890" i="2"/>
  <c r="J5890" i="2" s="1"/>
  <c r="I5891" i="2"/>
  <c r="J5891" i="2" s="1"/>
  <c r="I5892" i="2"/>
  <c r="J5892" i="2" s="1"/>
  <c r="I5893" i="2"/>
  <c r="J5893" i="2" s="1"/>
  <c r="I5894" i="2"/>
  <c r="J5894" i="2" s="1"/>
  <c r="I5895" i="2"/>
  <c r="J5895" i="2" s="1"/>
  <c r="I5896" i="2"/>
  <c r="J5896" i="2" s="1"/>
  <c r="I5897" i="2"/>
  <c r="J5897" i="2" s="1"/>
  <c r="I5898" i="2"/>
  <c r="J5898" i="2" s="1"/>
  <c r="I5899" i="2"/>
  <c r="J5899" i="2" s="1"/>
  <c r="I5900" i="2"/>
  <c r="J5900" i="2" s="1"/>
  <c r="I5901" i="2"/>
  <c r="J5901" i="2" s="1"/>
  <c r="I5902" i="2"/>
  <c r="J5902" i="2" s="1"/>
  <c r="I5903" i="2"/>
  <c r="J5903" i="2" s="1"/>
  <c r="I5904" i="2"/>
  <c r="J5904" i="2" s="1"/>
  <c r="I5905" i="2"/>
  <c r="J5905" i="2" s="1"/>
  <c r="I5906" i="2"/>
  <c r="J5906" i="2" s="1"/>
  <c r="I5907" i="2"/>
  <c r="J5907" i="2" s="1"/>
  <c r="I5908" i="2"/>
  <c r="J5908" i="2" s="1"/>
  <c r="I5909" i="2"/>
  <c r="J5909" i="2" s="1"/>
  <c r="I5910" i="2"/>
  <c r="J5910" i="2" s="1"/>
  <c r="I5911" i="2"/>
  <c r="J5911" i="2" s="1"/>
  <c r="I5912" i="2"/>
  <c r="J5912" i="2" s="1"/>
  <c r="I5913" i="2"/>
  <c r="J5913" i="2" s="1"/>
  <c r="I5914" i="2"/>
  <c r="J5914" i="2" s="1"/>
  <c r="I5915" i="2"/>
  <c r="J5915" i="2" s="1"/>
  <c r="I5916" i="2"/>
  <c r="J5916" i="2" s="1"/>
  <c r="I5917" i="2"/>
  <c r="J5917" i="2" s="1"/>
  <c r="I5918" i="2"/>
  <c r="J5918" i="2" s="1"/>
  <c r="I5919" i="2"/>
  <c r="J5919" i="2" s="1"/>
  <c r="I5920" i="2"/>
  <c r="J5920" i="2" s="1"/>
  <c r="I5921" i="2"/>
  <c r="J5921" i="2" s="1"/>
  <c r="I5922" i="2"/>
  <c r="J5922" i="2" s="1"/>
  <c r="I5923" i="2"/>
  <c r="J5923" i="2" s="1"/>
  <c r="I5924" i="2"/>
  <c r="J5924" i="2" s="1"/>
  <c r="I5925" i="2"/>
  <c r="J5925" i="2" s="1"/>
  <c r="I5926" i="2"/>
  <c r="J5926" i="2" s="1"/>
  <c r="I5927" i="2"/>
  <c r="J5927" i="2" s="1"/>
  <c r="I5928" i="2"/>
  <c r="J5928" i="2" s="1"/>
  <c r="I5929" i="2"/>
  <c r="J5929" i="2" s="1"/>
  <c r="I5930" i="2"/>
  <c r="J5930" i="2" s="1"/>
  <c r="I5931" i="2"/>
  <c r="J5931" i="2" s="1"/>
  <c r="I5932" i="2"/>
  <c r="J5932" i="2" s="1"/>
  <c r="I5933" i="2"/>
  <c r="J5933" i="2" s="1"/>
  <c r="I5934" i="2"/>
  <c r="J5934" i="2" s="1"/>
  <c r="I5935" i="2"/>
  <c r="J5935" i="2" s="1"/>
  <c r="I5936" i="2"/>
  <c r="J5936" i="2" s="1"/>
  <c r="I5937" i="2"/>
  <c r="J5937" i="2" s="1"/>
  <c r="I5938" i="2"/>
  <c r="J5938" i="2" s="1"/>
  <c r="I5939" i="2"/>
  <c r="J5939" i="2" s="1"/>
  <c r="I5940" i="2"/>
  <c r="J5940" i="2" s="1"/>
  <c r="I5941" i="2"/>
  <c r="J5941" i="2" s="1"/>
  <c r="I5942" i="2"/>
  <c r="J5942" i="2" s="1"/>
  <c r="I5943" i="2"/>
  <c r="J5943" i="2" s="1"/>
  <c r="I5944" i="2"/>
  <c r="J5944" i="2" s="1"/>
  <c r="I5945" i="2"/>
  <c r="J5945" i="2" s="1"/>
  <c r="I5946" i="2"/>
  <c r="J5946" i="2" s="1"/>
  <c r="I5947" i="2"/>
  <c r="J5947" i="2" s="1"/>
  <c r="I5948" i="2"/>
  <c r="J5948" i="2" s="1"/>
  <c r="I5949" i="2"/>
  <c r="J5949" i="2" s="1"/>
  <c r="I5950" i="2"/>
  <c r="J5950" i="2" s="1"/>
  <c r="I5951" i="2"/>
  <c r="J5951" i="2" s="1"/>
  <c r="I5952" i="2"/>
  <c r="J5952" i="2" s="1"/>
  <c r="I5953" i="2"/>
  <c r="J5953" i="2" s="1"/>
  <c r="I5954" i="2"/>
  <c r="J5954" i="2" s="1"/>
  <c r="I5955" i="2"/>
  <c r="J5955" i="2" s="1"/>
  <c r="I5956" i="2"/>
  <c r="J5956" i="2" s="1"/>
  <c r="I5957" i="2"/>
  <c r="J5957" i="2" s="1"/>
  <c r="I5958" i="2"/>
  <c r="J5958" i="2" s="1"/>
  <c r="I5959" i="2"/>
  <c r="J5959" i="2" s="1"/>
  <c r="I5960" i="2"/>
  <c r="J5960" i="2" s="1"/>
  <c r="I5961" i="2"/>
  <c r="J5961" i="2" s="1"/>
  <c r="I5962" i="2"/>
  <c r="J5962" i="2" s="1"/>
  <c r="I5963" i="2"/>
  <c r="J5963" i="2" s="1"/>
  <c r="I5964" i="2"/>
  <c r="J5964" i="2" s="1"/>
  <c r="I5965" i="2"/>
  <c r="J5965" i="2" s="1"/>
  <c r="I5966" i="2"/>
  <c r="J5966" i="2" s="1"/>
  <c r="I5967" i="2"/>
  <c r="J5967" i="2" s="1"/>
  <c r="I5968" i="2"/>
  <c r="J5968" i="2" s="1"/>
  <c r="I5969" i="2"/>
  <c r="J5969" i="2" s="1"/>
  <c r="I5970" i="2"/>
  <c r="J5970" i="2" s="1"/>
  <c r="I5971" i="2"/>
  <c r="J5971" i="2" s="1"/>
  <c r="I5972" i="2"/>
  <c r="J5972" i="2" s="1"/>
  <c r="I5973" i="2"/>
  <c r="J5973" i="2" s="1"/>
  <c r="I5974" i="2"/>
  <c r="J5974" i="2" s="1"/>
  <c r="I5975" i="2"/>
  <c r="J5975" i="2" s="1"/>
  <c r="I5976" i="2"/>
  <c r="J5976" i="2" s="1"/>
  <c r="I5977" i="2"/>
  <c r="J5977" i="2" s="1"/>
  <c r="I5978" i="2"/>
  <c r="J5978" i="2" s="1"/>
  <c r="I5979" i="2"/>
  <c r="J5979" i="2" s="1"/>
  <c r="I5980" i="2"/>
  <c r="J5980" i="2" s="1"/>
  <c r="I5981" i="2"/>
  <c r="J5981" i="2" s="1"/>
  <c r="I5982" i="2"/>
  <c r="J5982" i="2" s="1"/>
  <c r="I5983" i="2"/>
  <c r="J5983" i="2" s="1"/>
  <c r="I5984" i="2"/>
  <c r="J5984" i="2" s="1"/>
  <c r="I5985" i="2"/>
  <c r="J5985" i="2" s="1"/>
  <c r="I5986" i="2"/>
  <c r="J5986" i="2" s="1"/>
  <c r="I5987" i="2"/>
  <c r="J5987" i="2" s="1"/>
  <c r="I5988" i="2"/>
  <c r="J5988" i="2" s="1"/>
  <c r="I5989" i="2"/>
  <c r="J5989" i="2" s="1"/>
  <c r="I5990" i="2"/>
  <c r="J5990" i="2" s="1"/>
  <c r="I5991" i="2"/>
  <c r="J5991" i="2" s="1"/>
  <c r="I5992" i="2"/>
  <c r="J5992" i="2" s="1"/>
  <c r="I5993" i="2"/>
  <c r="J5993" i="2" s="1"/>
  <c r="I5994" i="2"/>
  <c r="J5994" i="2" s="1"/>
  <c r="I5995" i="2"/>
  <c r="J5995" i="2" s="1"/>
  <c r="I5996" i="2"/>
  <c r="J5996" i="2" s="1"/>
  <c r="I5997" i="2"/>
  <c r="J5997" i="2" s="1"/>
  <c r="I5998" i="2"/>
  <c r="J5998" i="2" s="1"/>
  <c r="I5999" i="2"/>
  <c r="J5999" i="2" s="1"/>
  <c r="I6000" i="2"/>
  <c r="J6000" i="2" s="1"/>
  <c r="I6001" i="2"/>
  <c r="J6001" i="2" s="1"/>
  <c r="I6002" i="2"/>
  <c r="J6002" i="2" s="1"/>
  <c r="I6003" i="2"/>
  <c r="J6003" i="2" s="1"/>
  <c r="I6004" i="2"/>
  <c r="J6004" i="2" s="1"/>
  <c r="I6005" i="2"/>
  <c r="J6005" i="2" s="1"/>
  <c r="I6006" i="2"/>
  <c r="J6006" i="2" s="1"/>
  <c r="I6007" i="2"/>
  <c r="J6007" i="2" s="1"/>
  <c r="I6008" i="2"/>
  <c r="J6008" i="2" s="1"/>
  <c r="I6009" i="2"/>
  <c r="J6009" i="2" s="1"/>
  <c r="I6010" i="2"/>
  <c r="J6010" i="2" s="1"/>
  <c r="I6011" i="2"/>
  <c r="J6011" i="2" s="1"/>
  <c r="I6012" i="2"/>
  <c r="J6012" i="2" s="1"/>
  <c r="I6013" i="2"/>
  <c r="J6013" i="2" s="1"/>
  <c r="I6014" i="2"/>
  <c r="J6014" i="2" s="1"/>
  <c r="I6015" i="2"/>
  <c r="J6015" i="2" s="1"/>
  <c r="I6016" i="2"/>
  <c r="J6016" i="2" s="1"/>
  <c r="I6017" i="2"/>
  <c r="J6017" i="2" s="1"/>
  <c r="I6018" i="2"/>
  <c r="J6018" i="2" s="1"/>
  <c r="I6019" i="2"/>
  <c r="J6019" i="2" s="1"/>
  <c r="I6020" i="2"/>
  <c r="J6020" i="2" s="1"/>
  <c r="I6021" i="2"/>
  <c r="J6021" i="2" s="1"/>
  <c r="I6022" i="2"/>
  <c r="J6022" i="2" s="1"/>
  <c r="I6023" i="2"/>
  <c r="J6023" i="2" s="1"/>
  <c r="I6024" i="2"/>
  <c r="J6024" i="2" s="1"/>
  <c r="I6025" i="2"/>
  <c r="J6025" i="2" s="1"/>
  <c r="I6026" i="2"/>
  <c r="J6026" i="2" s="1"/>
  <c r="I6027" i="2"/>
  <c r="J6027" i="2" s="1"/>
  <c r="I6028" i="2"/>
  <c r="J6028" i="2" s="1"/>
  <c r="I6029" i="2"/>
  <c r="J6029" i="2" s="1"/>
  <c r="I6030" i="2"/>
  <c r="J6030" i="2" s="1"/>
  <c r="I6031" i="2"/>
  <c r="J6031" i="2" s="1"/>
  <c r="J6032" i="2"/>
  <c r="J6033" i="2"/>
  <c r="J5732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L5607" i="2"/>
  <c r="L5617" i="2"/>
  <c r="L5625" i="2"/>
  <c r="L5646" i="2"/>
  <c r="L5648" i="2"/>
  <c r="L5661" i="2"/>
  <c r="L5669" i="2"/>
  <c r="L5683" i="2"/>
  <c r="L5696" i="2"/>
  <c r="L5699" i="2"/>
  <c r="L5756" i="2"/>
  <c r="L5759" i="2"/>
  <c r="L5774" i="2"/>
  <c r="L5780" i="2"/>
  <c r="L5786" i="2"/>
  <c r="L5787" i="2"/>
  <c r="L5796" i="2"/>
  <c r="L5801" i="2"/>
  <c r="L5803" i="2"/>
  <c r="L5811" i="2"/>
  <c r="L5812" i="2"/>
  <c r="L5816" i="2"/>
  <c r="L5822" i="2"/>
  <c r="L5835" i="2"/>
  <c r="L5836" i="2"/>
  <c r="L5844" i="2"/>
  <c r="L5864" i="2"/>
  <c r="L5865" i="2"/>
  <c r="L5877" i="2"/>
  <c r="L5887" i="2"/>
  <c r="L5898" i="2"/>
  <c r="L5903" i="2"/>
  <c r="L5924" i="2"/>
  <c r="L5939" i="2"/>
  <c r="L5961" i="2"/>
  <c r="L5964" i="2"/>
  <c r="L5969" i="2"/>
  <c r="L5971" i="2"/>
  <c r="L5974" i="2"/>
  <c r="L5977" i="2"/>
  <c r="L6021" i="2"/>
  <c r="L6028" i="2"/>
  <c r="L6030" i="2"/>
  <c r="E382" i="3"/>
  <c r="L5207" i="2" s="1"/>
  <c r="E384" i="3"/>
  <c r="L5247" i="2" s="1"/>
  <c r="E385" i="3"/>
  <c r="L5328" i="2" s="1"/>
  <c r="E387" i="3"/>
  <c r="L5365" i="2" s="1"/>
  <c r="E388" i="3"/>
  <c r="L5435" i="2" s="1"/>
  <c r="E389" i="3"/>
  <c r="L5457" i="2" s="1"/>
  <c r="B382" i="3"/>
  <c r="C5210" i="2" s="1"/>
  <c r="B383" i="3"/>
  <c r="E383" i="3" s="1"/>
  <c r="L5211" i="2" s="1"/>
  <c r="B384" i="3"/>
  <c r="C5248" i="2" s="1"/>
  <c r="B385" i="3"/>
  <c r="C5328" i="2" s="1"/>
  <c r="B386" i="3"/>
  <c r="E386" i="3" s="1"/>
  <c r="L5363" i="2" s="1"/>
  <c r="B387" i="3"/>
  <c r="C5365" i="2" s="1"/>
  <c r="B388" i="3"/>
  <c r="C5435" i="2" s="1"/>
  <c r="B389" i="3"/>
  <c r="C5457" i="2" s="1"/>
  <c r="B390" i="3"/>
  <c r="C5471" i="2" s="1"/>
  <c r="B391" i="3"/>
  <c r="C5537" i="2" s="1"/>
  <c r="B381" i="3"/>
  <c r="C5180" i="2" s="1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8" i="2"/>
  <c r="C5209" i="2"/>
  <c r="C5212" i="2"/>
  <c r="C5213" i="2"/>
  <c r="C5214" i="2"/>
  <c r="C5215" i="2"/>
  <c r="C5216" i="2"/>
  <c r="C5217" i="2"/>
  <c r="C5218" i="2"/>
  <c r="C5219" i="2"/>
  <c r="C5220" i="2"/>
  <c r="C5221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9" i="2"/>
  <c r="C5330" i="2"/>
  <c r="C5331" i="2"/>
  <c r="C5332" i="2"/>
  <c r="C5333" i="2"/>
  <c r="C5334" i="2"/>
  <c r="C5335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4" i="2"/>
  <c r="C5366" i="2"/>
  <c r="C5367" i="2"/>
  <c r="C5368" i="2"/>
  <c r="C5369" i="2"/>
  <c r="C5370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I5136" i="2"/>
  <c r="J5136" i="2" s="1"/>
  <c r="I5137" i="2"/>
  <c r="J5137" i="2" s="1"/>
  <c r="I5138" i="2"/>
  <c r="J5138" i="2" s="1"/>
  <c r="I5139" i="2"/>
  <c r="J5139" i="2" s="1"/>
  <c r="I5140" i="2"/>
  <c r="J5140" i="2" s="1"/>
  <c r="I5141" i="2"/>
  <c r="J5141" i="2" s="1"/>
  <c r="I5142" i="2"/>
  <c r="J5142" i="2" s="1"/>
  <c r="I5143" i="2"/>
  <c r="J5143" i="2" s="1"/>
  <c r="I5144" i="2"/>
  <c r="J5144" i="2" s="1"/>
  <c r="I5145" i="2"/>
  <c r="J5145" i="2" s="1"/>
  <c r="I5146" i="2"/>
  <c r="J5146" i="2" s="1"/>
  <c r="I5147" i="2"/>
  <c r="J5147" i="2" s="1"/>
  <c r="I5148" i="2"/>
  <c r="J5148" i="2" s="1"/>
  <c r="I5149" i="2"/>
  <c r="J5149" i="2" s="1"/>
  <c r="I5150" i="2"/>
  <c r="J5150" i="2" s="1"/>
  <c r="I5151" i="2"/>
  <c r="J5151" i="2" s="1"/>
  <c r="I5152" i="2"/>
  <c r="J5152" i="2" s="1"/>
  <c r="I5153" i="2"/>
  <c r="J5153" i="2" s="1"/>
  <c r="I5154" i="2"/>
  <c r="J5154" i="2" s="1"/>
  <c r="I5155" i="2"/>
  <c r="J5155" i="2" s="1"/>
  <c r="I5156" i="2"/>
  <c r="J5156" i="2" s="1"/>
  <c r="I5157" i="2"/>
  <c r="J5157" i="2" s="1"/>
  <c r="I5158" i="2"/>
  <c r="J5158" i="2" s="1"/>
  <c r="I5159" i="2"/>
  <c r="J5159" i="2" s="1"/>
  <c r="I5160" i="2"/>
  <c r="J5160" i="2" s="1"/>
  <c r="I5161" i="2"/>
  <c r="J5161" i="2" s="1"/>
  <c r="I5162" i="2"/>
  <c r="J5162" i="2" s="1"/>
  <c r="I5163" i="2"/>
  <c r="J5163" i="2" s="1"/>
  <c r="I5164" i="2"/>
  <c r="J5164" i="2" s="1"/>
  <c r="I5165" i="2"/>
  <c r="J5165" i="2" s="1"/>
  <c r="I5166" i="2"/>
  <c r="J5166" i="2" s="1"/>
  <c r="I5167" i="2"/>
  <c r="J5167" i="2" s="1"/>
  <c r="I5168" i="2"/>
  <c r="J5168" i="2" s="1"/>
  <c r="I5169" i="2"/>
  <c r="J5169" i="2" s="1"/>
  <c r="I5170" i="2"/>
  <c r="J5170" i="2" s="1"/>
  <c r="I5171" i="2"/>
  <c r="J5171" i="2" s="1"/>
  <c r="I5172" i="2"/>
  <c r="J5172" i="2" s="1"/>
  <c r="I5173" i="2"/>
  <c r="J5173" i="2" s="1"/>
  <c r="I5174" i="2"/>
  <c r="J5174" i="2" s="1"/>
  <c r="I5175" i="2"/>
  <c r="J5175" i="2" s="1"/>
  <c r="I5176" i="2"/>
  <c r="J5176" i="2" s="1"/>
  <c r="I5177" i="2"/>
  <c r="J5177" i="2" s="1"/>
  <c r="I5178" i="2"/>
  <c r="J5178" i="2" s="1"/>
  <c r="I5179" i="2"/>
  <c r="J5179" i="2" s="1"/>
  <c r="I5180" i="2"/>
  <c r="J5180" i="2" s="1"/>
  <c r="I5181" i="2"/>
  <c r="J5181" i="2" s="1"/>
  <c r="I5182" i="2"/>
  <c r="J5182" i="2" s="1"/>
  <c r="I5183" i="2"/>
  <c r="J5183" i="2" s="1"/>
  <c r="I5184" i="2"/>
  <c r="J5184" i="2" s="1"/>
  <c r="I5185" i="2"/>
  <c r="J5185" i="2" s="1"/>
  <c r="I5186" i="2"/>
  <c r="J5186" i="2" s="1"/>
  <c r="I5187" i="2"/>
  <c r="J5187" i="2" s="1"/>
  <c r="I5188" i="2"/>
  <c r="J5188" i="2" s="1"/>
  <c r="I5189" i="2"/>
  <c r="J5189" i="2" s="1"/>
  <c r="I5190" i="2"/>
  <c r="J5190" i="2" s="1"/>
  <c r="I5191" i="2"/>
  <c r="J5191" i="2" s="1"/>
  <c r="I5192" i="2"/>
  <c r="J5192" i="2" s="1"/>
  <c r="I5193" i="2"/>
  <c r="J5193" i="2" s="1"/>
  <c r="I5194" i="2"/>
  <c r="J5194" i="2" s="1"/>
  <c r="I5195" i="2"/>
  <c r="J5195" i="2" s="1"/>
  <c r="I5196" i="2"/>
  <c r="J5196" i="2" s="1"/>
  <c r="I5197" i="2"/>
  <c r="J5197" i="2" s="1"/>
  <c r="I5198" i="2"/>
  <c r="J5198" i="2" s="1"/>
  <c r="I5199" i="2"/>
  <c r="J5199" i="2" s="1"/>
  <c r="I5200" i="2"/>
  <c r="J5200" i="2" s="1"/>
  <c r="I5201" i="2"/>
  <c r="J5201" i="2" s="1"/>
  <c r="I5202" i="2"/>
  <c r="J5202" i="2" s="1"/>
  <c r="I5203" i="2"/>
  <c r="J5203" i="2" s="1"/>
  <c r="I5204" i="2"/>
  <c r="J5204" i="2" s="1"/>
  <c r="I5205" i="2"/>
  <c r="J5205" i="2" s="1"/>
  <c r="I5206" i="2"/>
  <c r="J5206" i="2" s="1"/>
  <c r="I5207" i="2"/>
  <c r="J5207" i="2" s="1"/>
  <c r="I5208" i="2"/>
  <c r="J5208" i="2" s="1"/>
  <c r="I5209" i="2"/>
  <c r="J5209" i="2" s="1"/>
  <c r="I5210" i="2"/>
  <c r="J5210" i="2" s="1"/>
  <c r="I5211" i="2"/>
  <c r="J5211" i="2" s="1"/>
  <c r="I5212" i="2"/>
  <c r="J5212" i="2" s="1"/>
  <c r="I5213" i="2"/>
  <c r="J5213" i="2" s="1"/>
  <c r="I5214" i="2"/>
  <c r="J5214" i="2" s="1"/>
  <c r="I5215" i="2"/>
  <c r="J5215" i="2" s="1"/>
  <c r="I5216" i="2"/>
  <c r="J5216" i="2" s="1"/>
  <c r="I5217" i="2"/>
  <c r="J5217" i="2" s="1"/>
  <c r="I5218" i="2"/>
  <c r="J5218" i="2" s="1"/>
  <c r="I5219" i="2"/>
  <c r="J5219" i="2" s="1"/>
  <c r="I5220" i="2"/>
  <c r="J5220" i="2" s="1"/>
  <c r="I5221" i="2"/>
  <c r="J5221" i="2" s="1"/>
  <c r="I5222" i="2"/>
  <c r="J5222" i="2" s="1"/>
  <c r="I5223" i="2"/>
  <c r="J5223" i="2" s="1"/>
  <c r="I5224" i="2"/>
  <c r="J5224" i="2" s="1"/>
  <c r="I5225" i="2"/>
  <c r="J5225" i="2" s="1"/>
  <c r="I5226" i="2"/>
  <c r="J5226" i="2" s="1"/>
  <c r="I5227" i="2"/>
  <c r="J5227" i="2" s="1"/>
  <c r="I5228" i="2"/>
  <c r="J5228" i="2" s="1"/>
  <c r="I5229" i="2"/>
  <c r="J5229" i="2" s="1"/>
  <c r="I5230" i="2"/>
  <c r="J5230" i="2" s="1"/>
  <c r="I5231" i="2"/>
  <c r="J5231" i="2" s="1"/>
  <c r="I5232" i="2"/>
  <c r="J5232" i="2" s="1"/>
  <c r="I5233" i="2"/>
  <c r="J5233" i="2" s="1"/>
  <c r="I5234" i="2"/>
  <c r="J5234" i="2" s="1"/>
  <c r="I5235" i="2"/>
  <c r="J5235" i="2" s="1"/>
  <c r="I5236" i="2"/>
  <c r="J5236" i="2" s="1"/>
  <c r="I5237" i="2"/>
  <c r="J5237" i="2" s="1"/>
  <c r="I5238" i="2"/>
  <c r="J5238" i="2" s="1"/>
  <c r="I5239" i="2"/>
  <c r="J5239" i="2" s="1"/>
  <c r="I5240" i="2"/>
  <c r="J5240" i="2" s="1"/>
  <c r="I5241" i="2"/>
  <c r="J5241" i="2" s="1"/>
  <c r="I5242" i="2"/>
  <c r="J5242" i="2" s="1"/>
  <c r="I5243" i="2"/>
  <c r="J5243" i="2" s="1"/>
  <c r="I5244" i="2"/>
  <c r="J5244" i="2" s="1"/>
  <c r="I5245" i="2"/>
  <c r="J5245" i="2" s="1"/>
  <c r="I5246" i="2"/>
  <c r="J5246" i="2" s="1"/>
  <c r="I5247" i="2"/>
  <c r="J5247" i="2" s="1"/>
  <c r="I5248" i="2"/>
  <c r="J5248" i="2" s="1"/>
  <c r="I5249" i="2"/>
  <c r="J5249" i="2" s="1"/>
  <c r="I5250" i="2"/>
  <c r="J5250" i="2" s="1"/>
  <c r="I5251" i="2"/>
  <c r="J5251" i="2" s="1"/>
  <c r="I5252" i="2"/>
  <c r="J5252" i="2" s="1"/>
  <c r="I5253" i="2"/>
  <c r="J5253" i="2" s="1"/>
  <c r="I5254" i="2"/>
  <c r="J5254" i="2" s="1"/>
  <c r="I5255" i="2"/>
  <c r="J5255" i="2" s="1"/>
  <c r="I5256" i="2"/>
  <c r="J5256" i="2" s="1"/>
  <c r="I5257" i="2"/>
  <c r="J5257" i="2" s="1"/>
  <c r="I5258" i="2"/>
  <c r="J5258" i="2" s="1"/>
  <c r="I5259" i="2"/>
  <c r="J5259" i="2" s="1"/>
  <c r="I5260" i="2"/>
  <c r="J5260" i="2" s="1"/>
  <c r="I5261" i="2"/>
  <c r="J5261" i="2" s="1"/>
  <c r="I5262" i="2"/>
  <c r="J5262" i="2" s="1"/>
  <c r="I5263" i="2"/>
  <c r="J5263" i="2" s="1"/>
  <c r="I5264" i="2"/>
  <c r="J5264" i="2" s="1"/>
  <c r="I5265" i="2"/>
  <c r="J5265" i="2" s="1"/>
  <c r="I5266" i="2"/>
  <c r="J5266" i="2" s="1"/>
  <c r="I5267" i="2"/>
  <c r="J5267" i="2" s="1"/>
  <c r="I5268" i="2"/>
  <c r="J5268" i="2" s="1"/>
  <c r="I5269" i="2"/>
  <c r="J5269" i="2" s="1"/>
  <c r="I5270" i="2"/>
  <c r="J5270" i="2" s="1"/>
  <c r="I5271" i="2"/>
  <c r="J5271" i="2" s="1"/>
  <c r="I5272" i="2"/>
  <c r="J5272" i="2" s="1"/>
  <c r="I5273" i="2"/>
  <c r="J5273" i="2" s="1"/>
  <c r="I5274" i="2"/>
  <c r="J5274" i="2" s="1"/>
  <c r="I5275" i="2"/>
  <c r="J5275" i="2" s="1"/>
  <c r="I5276" i="2"/>
  <c r="J5276" i="2" s="1"/>
  <c r="I5277" i="2"/>
  <c r="J5277" i="2" s="1"/>
  <c r="I5278" i="2"/>
  <c r="J5278" i="2" s="1"/>
  <c r="I5279" i="2"/>
  <c r="J5279" i="2" s="1"/>
  <c r="I5280" i="2"/>
  <c r="J5280" i="2" s="1"/>
  <c r="I5281" i="2"/>
  <c r="J5281" i="2" s="1"/>
  <c r="I5282" i="2"/>
  <c r="J5282" i="2" s="1"/>
  <c r="I5283" i="2"/>
  <c r="J5283" i="2" s="1"/>
  <c r="I5284" i="2"/>
  <c r="J5284" i="2" s="1"/>
  <c r="I5285" i="2"/>
  <c r="J5285" i="2" s="1"/>
  <c r="I5286" i="2"/>
  <c r="J5286" i="2" s="1"/>
  <c r="I5287" i="2"/>
  <c r="J5287" i="2" s="1"/>
  <c r="I5288" i="2"/>
  <c r="J5288" i="2" s="1"/>
  <c r="I5289" i="2"/>
  <c r="J5289" i="2" s="1"/>
  <c r="I5290" i="2"/>
  <c r="J5290" i="2" s="1"/>
  <c r="I5291" i="2"/>
  <c r="J5291" i="2" s="1"/>
  <c r="I5292" i="2"/>
  <c r="J5292" i="2" s="1"/>
  <c r="I5293" i="2"/>
  <c r="J5293" i="2" s="1"/>
  <c r="I5294" i="2"/>
  <c r="J5294" i="2" s="1"/>
  <c r="I5295" i="2"/>
  <c r="J5295" i="2" s="1"/>
  <c r="I5296" i="2"/>
  <c r="J5296" i="2" s="1"/>
  <c r="I5297" i="2"/>
  <c r="J5297" i="2" s="1"/>
  <c r="I5298" i="2"/>
  <c r="J5298" i="2" s="1"/>
  <c r="I5299" i="2"/>
  <c r="J5299" i="2" s="1"/>
  <c r="I5300" i="2"/>
  <c r="J5300" i="2" s="1"/>
  <c r="I5301" i="2"/>
  <c r="J5301" i="2" s="1"/>
  <c r="I5302" i="2"/>
  <c r="J5302" i="2" s="1"/>
  <c r="I5303" i="2"/>
  <c r="J5303" i="2" s="1"/>
  <c r="I5304" i="2"/>
  <c r="J5304" i="2" s="1"/>
  <c r="I5305" i="2"/>
  <c r="J5305" i="2" s="1"/>
  <c r="I5306" i="2"/>
  <c r="J5306" i="2" s="1"/>
  <c r="I5307" i="2"/>
  <c r="J5307" i="2" s="1"/>
  <c r="I5308" i="2"/>
  <c r="J5308" i="2" s="1"/>
  <c r="I5309" i="2"/>
  <c r="J5309" i="2" s="1"/>
  <c r="I5310" i="2"/>
  <c r="J5310" i="2" s="1"/>
  <c r="I5311" i="2"/>
  <c r="J5311" i="2" s="1"/>
  <c r="I5312" i="2"/>
  <c r="J5312" i="2" s="1"/>
  <c r="I5313" i="2"/>
  <c r="J5313" i="2" s="1"/>
  <c r="I5314" i="2"/>
  <c r="J5314" i="2" s="1"/>
  <c r="I5315" i="2"/>
  <c r="J5315" i="2" s="1"/>
  <c r="I5316" i="2"/>
  <c r="J5316" i="2" s="1"/>
  <c r="I5317" i="2"/>
  <c r="J5317" i="2" s="1"/>
  <c r="I5318" i="2"/>
  <c r="J5318" i="2" s="1"/>
  <c r="I5319" i="2"/>
  <c r="J5319" i="2" s="1"/>
  <c r="I5320" i="2"/>
  <c r="J5320" i="2" s="1"/>
  <c r="I5321" i="2"/>
  <c r="J5321" i="2" s="1"/>
  <c r="I5322" i="2"/>
  <c r="J5322" i="2" s="1"/>
  <c r="I5323" i="2"/>
  <c r="J5323" i="2" s="1"/>
  <c r="I5324" i="2"/>
  <c r="J5324" i="2" s="1"/>
  <c r="I5325" i="2"/>
  <c r="J5325" i="2" s="1"/>
  <c r="I5326" i="2"/>
  <c r="J5326" i="2" s="1"/>
  <c r="I5327" i="2"/>
  <c r="J5327" i="2" s="1"/>
  <c r="I5328" i="2"/>
  <c r="J5328" i="2" s="1"/>
  <c r="I5329" i="2"/>
  <c r="J5329" i="2" s="1"/>
  <c r="I5330" i="2"/>
  <c r="J5330" i="2" s="1"/>
  <c r="I5331" i="2"/>
  <c r="J5331" i="2" s="1"/>
  <c r="I5332" i="2"/>
  <c r="J5332" i="2" s="1"/>
  <c r="I5333" i="2"/>
  <c r="J5333" i="2" s="1"/>
  <c r="I5334" i="2"/>
  <c r="J5334" i="2" s="1"/>
  <c r="I5335" i="2"/>
  <c r="J5335" i="2" s="1"/>
  <c r="I5336" i="2"/>
  <c r="J5336" i="2" s="1"/>
  <c r="I5337" i="2"/>
  <c r="J5337" i="2" s="1"/>
  <c r="I5338" i="2"/>
  <c r="J5338" i="2" s="1"/>
  <c r="I5339" i="2"/>
  <c r="J5339" i="2" s="1"/>
  <c r="I5340" i="2"/>
  <c r="J5340" i="2" s="1"/>
  <c r="I5341" i="2"/>
  <c r="J5341" i="2" s="1"/>
  <c r="I5342" i="2"/>
  <c r="J5342" i="2" s="1"/>
  <c r="I5343" i="2"/>
  <c r="J5343" i="2" s="1"/>
  <c r="I5344" i="2"/>
  <c r="J5344" i="2" s="1"/>
  <c r="I5345" i="2"/>
  <c r="J5345" i="2" s="1"/>
  <c r="I5346" i="2"/>
  <c r="J5346" i="2" s="1"/>
  <c r="I5347" i="2"/>
  <c r="J5347" i="2" s="1"/>
  <c r="I5348" i="2"/>
  <c r="J5348" i="2" s="1"/>
  <c r="I5349" i="2"/>
  <c r="J5349" i="2" s="1"/>
  <c r="I5350" i="2"/>
  <c r="J5350" i="2" s="1"/>
  <c r="I5351" i="2"/>
  <c r="J5351" i="2" s="1"/>
  <c r="I5352" i="2"/>
  <c r="J5352" i="2" s="1"/>
  <c r="I5353" i="2"/>
  <c r="J5353" i="2" s="1"/>
  <c r="I5354" i="2"/>
  <c r="J5354" i="2" s="1"/>
  <c r="I5355" i="2"/>
  <c r="J5355" i="2" s="1"/>
  <c r="I5356" i="2"/>
  <c r="J5356" i="2" s="1"/>
  <c r="I5357" i="2"/>
  <c r="J5357" i="2" s="1"/>
  <c r="I5358" i="2"/>
  <c r="J5358" i="2" s="1"/>
  <c r="I5359" i="2"/>
  <c r="J5359" i="2" s="1"/>
  <c r="I5360" i="2"/>
  <c r="J5360" i="2" s="1"/>
  <c r="I5361" i="2"/>
  <c r="J5361" i="2" s="1"/>
  <c r="I5362" i="2"/>
  <c r="J5362" i="2" s="1"/>
  <c r="I5363" i="2"/>
  <c r="J5363" i="2" s="1"/>
  <c r="I5364" i="2"/>
  <c r="J5364" i="2" s="1"/>
  <c r="I5365" i="2"/>
  <c r="J5365" i="2" s="1"/>
  <c r="I5366" i="2"/>
  <c r="J5366" i="2" s="1"/>
  <c r="I5367" i="2"/>
  <c r="J5367" i="2" s="1"/>
  <c r="I5368" i="2"/>
  <c r="J5368" i="2" s="1"/>
  <c r="I5369" i="2"/>
  <c r="J5369" i="2" s="1"/>
  <c r="I5370" i="2"/>
  <c r="J5370" i="2" s="1"/>
  <c r="I5371" i="2"/>
  <c r="J5371" i="2" s="1"/>
  <c r="I5372" i="2"/>
  <c r="J5372" i="2" s="1"/>
  <c r="I5373" i="2"/>
  <c r="J5373" i="2" s="1"/>
  <c r="I5374" i="2"/>
  <c r="J5374" i="2" s="1"/>
  <c r="I5375" i="2"/>
  <c r="J5375" i="2" s="1"/>
  <c r="I5376" i="2"/>
  <c r="J5376" i="2" s="1"/>
  <c r="I5377" i="2"/>
  <c r="J5377" i="2" s="1"/>
  <c r="I5378" i="2"/>
  <c r="J5378" i="2" s="1"/>
  <c r="I5379" i="2"/>
  <c r="J5379" i="2" s="1"/>
  <c r="I5380" i="2"/>
  <c r="J5380" i="2" s="1"/>
  <c r="I5381" i="2"/>
  <c r="J5381" i="2" s="1"/>
  <c r="I5382" i="2"/>
  <c r="J5382" i="2" s="1"/>
  <c r="I5383" i="2"/>
  <c r="J5383" i="2" s="1"/>
  <c r="I5384" i="2"/>
  <c r="J5384" i="2" s="1"/>
  <c r="I5385" i="2"/>
  <c r="J5385" i="2" s="1"/>
  <c r="I5386" i="2"/>
  <c r="J5386" i="2" s="1"/>
  <c r="I5387" i="2"/>
  <c r="J5387" i="2" s="1"/>
  <c r="I5388" i="2"/>
  <c r="J5388" i="2" s="1"/>
  <c r="I5389" i="2"/>
  <c r="J5389" i="2" s="1"/>
  <c r="I5390" i="2"/>
  <c r="J5390" i="2" s="1"/>
  <c r="I5391" i="2"/>
  <c r="J5391" i="2" s="1"/>
  <c r="I5392" i="2"/>
  <c r="J5392" i="2" s="1"/>
  <c r="I5393" i="2"/>
  <c r="J5393" i="2" s="1"/>
  <c r="I5394" i="2"/>
  <c r="J5394" i="2" s="1"/>
  <c r="I5395" i="2"/>
  <c r="J5395" i="2" s="1"/>
  <c r="I5396" i="2"/>
  <c r="J5396" i="2" s="1"/>
  <c r="I5397" i="2"/>
  <c r="J5397" i="2" s="1"/>
  <c r="I5398" i="2"/>
  <c r="J5398" i="2" s="1"/>
  <c r="I5399" i="2"/>
  <c r="J5399" i="2" s="1"/>
  <c r="I5400" i="2"/>
  <c r="J5400" i="2" s="1"/>
  <c r="I5401" i="2"/>
  <c r="J5401" i="2" s="1"/>
  <c r="I5402" i="2"/>
  <c r="J5402" i="2" s="1"/>
  <c r="I5403" i="2"/>
  <c r="J5403" i="2" s="1"/>
  <c r="I5404" i="2"/>
  <c r="J5404" i="2" s="1"/>
  <c r="I5405" i="2"/>
  <c r="J5405" i="2" s="1"/>
  <c r="I5406" i="2"/>
  <c r="J5406" i="2" s="1"/>
  <c r="I5407" i="2"/>
  <c r="J5407" i="2" s="1"/>
  <c r="I5408" i="2"/>
  <c r="J5408" i="2" s="1"/>
  <c r="I5409" i="2"/>
  <c r="J5409" i="2" s="1"/>
  <c r="I5410" i="2"/>
  <c r="J5410" i="2" s="1"/>
  <c r="I5411" i="2"/>
  <c r="J5411" i="2" s="1"/>
  <c r="I5412" i="2"/>
  <c r="J5412" i="2" s="1"/>
  <c r="I5413" i="2"/>
  <c r="J5413" i="2" s="1"/>
  <c r="I5414" i="2"/>
  <c r="J5414" i="2" s="1"/>
  <c r="I5415" i="2"/>
  <c r="J5415" i="2" s="1"/>
  <c r="I5416" i="2"/>
  <c r="J5416" i="2" s="1"/>
  <c r="I5417" i="2"/>
  <c r="J5417" i="2" s="1"/>
  <c r="I5418" i="2"/>
  <c r="J5418" i="2" s="1"/>
  <c r="I5419" i="2"/>
  <c r="J5419" i="2" s="1"/>
  <c r="I5420" i="2"/>
  <c r="J5420" i="2" s="1"/>
  <c r="I5421" i="2"/>
  <c r="J5421" i="2" s="1"/>
  <c r="I5422" i="2"/>
  <c r="J5422" i="2" s="1"/>
  <c r="I5423" i="2"/>
  <c r="J5423" i="2" s="1"/>
  <c r="I5424" i="2"/>
  <c r="J5424" i="2" s="1"/>
  <c r="I5425" i="2"/>
  <c r="J5425" i="2" s="1"/>
  <c r="I5426" i="2"/>
  <c r="J5426" i="2" s="1"/>
  <c r="I5427" i="2"/>
  <c r="J5427" i="2" s="1"/>
  <c r="I5428" i="2"/>
  <c r="J5428" i="2" s="1"/>
  <c r="I5429" i="2"/>
  <c r="J5429" i="2" s="1"/>
  <c r="I5430" i="2"/>
  <c r="J5430" i="2" s="1"/>
  <c r="I5431" i="2"/>
  <c r="J5431" i="2" s="1"/>
  <c r="I5432" i="2"/>
  <c r="J5432" i="2" s="1"/>
  <c r="I5433" i="2"/>
  <c r="J5433" i="2" s="1"/>
  <c r="I5434" i="2"/>
  <c r="J5434" i="2" s="1"/>
  <c r="I5435" i="2"/>
  <c r="J5435" i="2" s="1"/>
  <c r="I5436" i="2"/>
  <c r="J5436" i="2" s="1"/>
  <c r="I5437" i="2"/>
  <c r="J5437" i="2" s="1"/>
  <c r="I5438" i="2"/>
  <c r="J5438" i="2" s="1"/>
  <c r="I5439" i="2"/>
  <c r="J5439" i="2" s="1"/>
  <c r="I5440" i="2"/>
  <c r="J5440" i="2" s="1"/>
  <c r="I5441" i="2"/>
  <c r="J5441" i="2" s="1"/>
  <c r="I5442" i="2"/>
  <c r="J5442" i="2" s="1"/>
  <c r="I5443" i="2"/>
  <c r="J5443" i="2" s="1"/>
  <c r="I5444" i="2"/>
  <c r="J5444" i="2" s="1"/>
  <c r="I5445" i="2"/>
  <c r="J5445" i="2" s="1"/>
  <c r="I5446" i="2"/>
  <c r="J5446" i="2" s="1"/>
  <c r="I5447" i="2"/>
  <c r="J5447" i="2" s="1"/>
  <c r="I5448" i="2"/>
  <c r="J5448" i="2" s="1"/>
  <c r="I5449" i="2"/>
  <c r="J5449" i="2" s="1"/>
  <c r="I5450" i="2"/>
  <c r="J5450" i="2" s="1"/>
  <c r="I5451" i="2"/>
  <c r="J5451" i="2" s="1"/>
  <c r="I5452" i="2"/>
  <c r="J5452" i="2" s="1"/>
  <c r="I5453" i="2"/>
  <c r="J5453" i="2" s="1"/>
  <c r="I5454" i="2"/>
  <c r="J5454" i="2" s="1"/>
  <c r="I5455" i="2"/>
  <c r="J5455" i="2" s="1"/>
  <c r="I5456" i="2"/>
  <c r="J5456" i="2" s="1"/>
  <c r="I5457" i="2"/>
  <c r="J5457" i="2" s="1"/>
  <c r="I5458" i="2"/>
  <c r="J5458" i="2" s="1"/>
  <c r="I5459" i="2"/>
  <c r="J5459" i="2" s="1"/>
  <c r="I5460" i="2"/>
  <c r="J5460" i="2" s="1"/>
  <c r="I5461" i="2"/>
  <c r="J5461" i="2" s="1"/>
  <c r="I5462" i="2"/>
  <c r="J5462" i="2" s="1"/>
  <c r="I5463" i="2"/>
  <c r="J5463" i="2" s="1"/>
  <c r="I5464" i="2"/>
  <c r="J5464" i="2" s="1"/>
  <c r="I5465" i="2"/>
  <c r="J5465" i="2" s="1"/>
  <c r="I5466" i="2"/>
  <c r="J5466" i="2" s="1"/>
  <c r="I5467" i="2"/>
  <c r="J5467" i="2" s="1"/>
  <c r="I5468" i="2"/>
  <c r="J5468" i="2" s="1"/>
  <c r="I5469" i="2"/>
  <c r="J5469" i="2" s="1"/>
  <c r="I5470" i="2"/>
  <c r="J5470" i="2" s="1"/>
  <c r="I5471" i="2"/>
  <c r="J5471" i="2" s="1"/>
  <c r="I5472" i="2"/>
  <c r="J5472" i="2" s="1"/>
  <c r="I5473" i="2"/>
  <c r="J5473" i="2" s="1"/>
  <c r="I5474" i="2"/>
  <c r="J5474" i="2" s="1"/>
  <c r="I5475" i="2"/>
  <c r="J5475" i="2" s="1"/>
  <c r="I5476" i="2"/>
  <c r="J5476" i="2" s="1"/>
  <c r="I5477" i="2"/>
  <c r="J5477" i="2" s="1"/>
  <c r="I5478" i="2"/>
  <c r="J5478" i="2" s="1"/>
  <c r="I5479" i="2"/>
  <c r="J5479" i="2" s="1"/>
  <c r="I5480" i="2"/>
  <c r="J5480" i="2" s="1"/>
  <c r="I5481" i="2"/>
  <c r="J5481" i="2" s="1"/>
  <c r="I5482" i="2"/>
  <c r="J5482" i="2" s="1"/>
  <c r="I5483" i="2"/>
  <c r="J5483" i="2" s="1"/>
  <c r="I5484" i="2"/>
  <c r="J5484" i="2" s="1"/>
  <c r="I5485" i="2"/>
  <c r="J5485" i="2" s="1"/>
  <c r="I5486" i="2"/>
  <c r="J5486" i="2" s="1"/>
  <c r="I5487" i="2"/>
  <c r="J5487" i="2" s="1"/>
  <c r="I5488" i="2"/>
  <c r="J5488" i="2" s="1"/>
  <c r="I5489" i="2"/>
  <c r="J5489" i="2" s="1"/>
  <c r="I5490" i="2"/>
  <c r="J5490" i="2" s="1"/>
  <c r="I5491" i="2"/>
  <c r="J5491" i="2" s="1"/>
  <c r="I5492" i="2"/>
  <c r="J5492" i="2" s="1"/>
  <c r="I5493" i="2"/>
  <c r="J5493" i="2" s="1"/>
  <c r="I5494" i="2"/>
  <c r="J5494" i="2" s="1"/>
  <c r="I5495" i="2"/>
  <c r="J5495" i="2" s="1"/>
  <c r="I5496" i="2"/>
  <c r="J5496" i="2" s="1"/>
  <c r="I5497" i="2"/>
  <c r="J5497" i="2" s="1"/>
  <c r="I5498" i="2"/>
  <c r="J5498" i="2" s="1"/>
  <c r="I5499" i="2"/>
  <c r="J5499" i="2" s="1"/>
  <c r="I5500" i="2"/>
  <c r="J5500" i="2" s="1"/>
  <c r="I5501" i="2"/>
  <c r="J5501" i="2" s="1"/>
  <c r="I5502" i="2"/>
  <c r="J5502" i="2" s="1"/>
  <c r="I5503" i="2"/>
  <c r="J5503" i="2" s="1"/>
  <c r="I5504" i="2"/>
  <c r="J5504" i="2" s="1"/>
  <c r="I5505" i="2"/>
  <c r="J5505" i="2" s="1"/>
  <c r="I5506" i="2"/>
  <c r="J5506" i="2" s="1"/>
  <c r="I5507" i="2"/>
  <c r="J5507" i="2" s="1"/>
  <c r="I5508" i="2"/>
  <c r="J5508" i="2" s="1"/>
  <c r="I5509" i="2"/>
  <c r="J5509" i="2" s="1"/>
  <c r="I5510" i="2"/>
  <c r="J5510" i="2" s="1"/>
  <c r="I5511" i="2"/>
  <c r="J5511" i="2" s="1"/>
  <c r="I5512" i="2"/>
  <c r="J5512" i="2" s="1"/>
  <c r="I5513" i="2"/>
  <c r="J5513" i="2" s="1"/>
  <c r="I5514" i="2"/>
  <c r="J5514" i="2" s="1"/>
  <c r="I5515" i="2"/>
  <c r="J5515" i="2" s="1"/>
  <c r="I5516" i="2"/>
  <c r="J5516" i="2" s="1"/>
  <c r="I5517" i="2"/>
  <c r="J5517" i="2" s="1"/>
  <c r="I5518" i="2"/>
  <c r="J5518" i="2" s="1"/>
  <c r="I5519" i="2"/>
  <c r="J5519" i="2" s="1"/>
  <c r="I5520" i="2"/>
  <c r="J5520" i="2" s="1"/>
  <c r="I5521" i="2"/>
  <c r="J5521" i="2" s="1"/>
  <c r="I5522" i="2"/>
  <c r="J5522" i="2" s="1"/>
  <c r="I5523" i="2"/>
  <c r="J5523" i="2" s="1"/>
  <c r="I5524" i="2"/>
  <c r="J5524" i="2" s="1"/>
  <c r="I5525" i="2"/>
  <c r="J5525" i="2" s="1"/>
  <c r="I5526" i="2"/>
  <c r="J5526" i="2" s="1"/>
  <c r="I5527" i="2"/>
  <c r="J5527" i="2" s="1"/>
  <c r="I5528" i="2"/>
  <c r="J5528" i="2" s="1"/>
  <c r="I5529" i="2"/>
  <c r="J5529" i="2" s="1"/>
  <c r="I5530" i="2"/>
  <c r="J5530" i="2" s="1"/>
  <c r="I5531" i="2"/>
  <c r="J5531" i="2" s="1"/>
  <c r="I5532" i="2"/>
  <c r="J5532" i="2" s="1"/>
  <c r="I5533" i="2"/>
  <c r="J5533" i="2" s="1"/>
  <c r="I5534" i="2"/>
  <c r="J5534" i="2" s="1"/>
  <c r="I5535" i="2"/>
  <c r="J5535" i="2" s="1"/>
  <c r="I5536" i="2"/>
  <c r="J5536" i="2" s="1"/>
  <c r="I5537" i="2"/>
  <c r="J5537" i="2" s="1"/>
  <c r="I5538" i="2"/>
  <c r="J5538" i="2" s="1"/>
  <c r="I5539" i="2"/>
  <c r="J5539" i="2" s="1"/>
  <c r="I5540" i="2"/>
  <c r="J5540" i="2" s="1"/>
  <c r="I5541" i="2"/>
  <c r="J5541" i="2" s="1"/>
  <c r="I5542" i="2"/>
  <c r="J5542" i="2" s="1"/>
  <c r="I5543" i="2"/>
  <c r="J5543" i="2" s="1"/>
  <c r="I5544" i="2"/>
  <c r="J5544" i="2" s="1"/>
  <c r="I5545" i="2"/>
  <c r="J5545" i="2" s="1"/>
  <c r="I5546" i="2"/>
  <c r="J5546" i="2" s="1"/>
  <c r="I5547" i="2"/>
  <c r="J5547" i="2" s="1"/>
  <c r="I5548" i="2"/>
  <c r="J5548" i="2" s="1"/>
  <c r="I5549" i="2"/>
  <c r="J5549" i="2" s="1"/>
  <c r="I5550" i="2"/>
  <c r="J5550" i="2" s="1"/>
  <c r="I5551" i="2"/>
  <c r="J5551" i="2" s="1"/>
  <c r="I5552" i="2"/>
  <c r="J5552" i="2" s="1"/>
  <c r="I5553" i="2"/>
  <c r="J5553" i="2" s="1"/>
  <c r="I5554" i="2"/>
  <c r="J5554" i="2" s="1"/>
  <c r="I5555" i="2"/>
  <c r="J5555" i="2" s="1"/>
  <c r="I5556" i="2"/>
  <c r="J5556" i="2" s="1"/>
  <c r="I5557" i="2"/>
  <c r="J5557" i="2" s="1"/>
  <c r="I5558" i="2"/>
  <c r="J5558" i="2" s="1"/>
  <c r="I5559" i="2"/>
  <c r="J5559" i="2" s="1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L5192" i="2"/>
  <c r="L5206" i="2"/>
  <c r="L5227" i="2"/>
  <c r="L5246" i="2"/>
  <c r="L5254" i="2"/>
  <c r="L5270" i="2"/>
  <c r="L5278" i="2"/>
  <c r="L5291" i="2"/>
  <c r="L5348" i="2"/>
  <c r="L5351" i="2"/>
  <c r="L5357" i="2"/>
  <c r="L5360" i="2"/>
  <c r="L5418" i="2"/>
  <c r="L5420" i="2"/>
  <c r="L5429" i="2"/>
  <c r="L5430" i="2"/>
  <c r="L5443" i="2"/>
  <c r="L5452" i="2"/>
  <c r="L5471" i="2"/>
  <c r="L5481" i="2"/>
  <c r="L5485" i="2"/>
  <c r="L5487" i="2"/>
  <c r="L5499" i="2"/>
  <c r="L5503" i="2"/>
  <c r="L5517" i="2"/>
  <c r="L5522" i="2"/>
  <c r="L5533" i="2"/>
  <c r="L5534" i="2"/>
  <c r="L5537" i="2"/>
  <c r="L5542" i="2"/>
  <c r="L5543" i="2"/>
  <c r="L5545" i="2"/>
  <c r="E380" i="3"/>
  <c r="L5124" i="2" s="1"/>
  <c r="E375" i="3"/>
  <c r="L5039" i="2" s="1"/>
  <c r="E370" i="3"/>
  <c r="L5808" i="2" s="1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I4731" i="2"/>
  <c r="J4731" i="2" s="1"/>
  <c r="I4732" i="2"/>
  <c r="J4732" i="2" s="1"/>
  <c r="I4733" i="2"/>
  <c r="J4733" i="2" s="1"/>
  <c r="I4734" i="2"/>
  <c r="J4734" i="2" s="1"/>
  <c r="I4735" i="2"/>
  <c r="J4735" i="2" s="1"/>
  <c r="I4736" i="2"/>
  <c r="J4736" i="2" s="1"/>
  <c r="I4737" i="2"/>
  <c r="J4737" i="2" s="1"/>
  <c r="I4738" i="2"/>
  <c r="J4738" i="2" s="1"/>
  <c r="I4739" i="2"/>
  <c r="J4739" i="2" s="1"/>
  <c r="I4740" i="2"/>
  <c r="J4740" i="2" s="1"/>
  <c r="I4741" i="2"/>
  <c r="J4741" i="2" s="1"/>
  <c r="I4742" i="2"/>
  <c r="J4742" i="2" s="1"/>
  <c r="I4743" i="2"/>
  <c r="J4743" i="2" s="1"/>
  <c r="I4744" i="2"/>
  <c r="J4744" i="2" s="1"/>
  <c r="I4745" i="2"/>
  <c r="J4745" i="2" s="1"/>
  <c r="I4746" i="2"/>
  <c r="J4746" i="2" s="1"/>
  <c r="I4747" i="2"/>
  <c r="J4747" i="2" s="1"/>
  <c r="I4748" i="2"/>
  <c r="J4748" i="2" s="1"/>
  <c r="I4749" i="2"/>
  <c r="J4749" i="2" s="1"/>
  <c r="I4750" i="2"/>
  <c r="J4750" i="2" s="1"/>
  <c r="I4751" i="2"/>
  <c r="J4751" i="2" s="1"/>
  <c r="I4752" i="2"/>
  <c r="J4752" i="2" s="1"/>
  <c r="I4753" i="2"/>
  <c r="J4753" i="2" s="1"/>
  <c r="I4754" i="2"/>
  <c r="J4754" i="2" s="1"/>
  <c r="I4755" i="2"/>
  <c r="J4755" i="2" s="1"/>
  <c r="I4756" i="2"/>
  <c r="J4756" i="2" s="1"/>
  <c r="I4757" i="2"/>
  <c r="J4757" i="2" s="1"/>
  <c r="I4758" i="2"/>
  <c r="J4758" i="2" s="1"/>
  <c r="I4759" i="2"/>
  <c r="J4759" i="2" s="1"/>
  <c r="I4760" i="2"/>
  <c r="J4760" i="2" s="1"/>
  <c r="I4761" i="2"/>
  <c r="J4761" i="2" s="1"/>
  <c r="I4762" i="2"/>
  <c r="J4762" i="2" s="1"/>
  <c r="I4763" i="2"/>
  <c r="J4763" i="2" s="1"/>
  <c r="I4764" i="2"/>
  <c r="J4764" i="2" s="1"/>
  <c r="I4765" i="2"/>
  <c r="J4765" i="2" s="1"/>
  <c r="I4766" i="2"/>
  <c r="J4766" i="2" s="1"/>
  <c r="I4767" i="2"/>
  <c r="J4767" i="2" s="1"/>
  <c r="I4768" i="2"/>
  <c r="J4768" i="2" s="1"/>
  <c r="I4769" i="2"/>
  <c r="J4769" i="2" s="1"/>
  <c r="I4770" i="2"/>
  <c r="J4770" i="2" s="1"/>
  <c r="I4771" i="2"/>
  <c r="J4771" i="2" s="1"/>
  <c r="I4772" i="2"/>
  <c r="J4772" i="2" s="1"/>
  <c r="I4773" i="2"/>
  <c r="J4773" i="2" s="1"/>
  <c r="I4774" i="2"/>
  <c r="J4774" i="2" s="1"/>
  <c r="I4775" i="2"/>
  <c r="J4775" i="2" s="1"/>
  <c r="I4776" i="2"/>
  <c r="J4776" i="2" s="1"/>
  <c r="I4777" i="2"/>
  <c r="J4777" i="2" s="1"/>
  <c r="I4778" i="2"/>
  <c r="J4778" i="2" s="1"/>
  <c r="I4779" i="2"/>
  <c r="J4779" i="2" s="1"/>
  <c r="I4780" i="2"/>
  <c r="J4780" i="2" s="1"/>
  <c r="I4781" i="2"/>
  <c r="J4781" i="2" s="1"/>
  <c r="I4782" i="2"/>
  <c r="J4782" i="2" s="1"/>
  <c r="I4783" i="2"/>
  <c r="J4783" i="2" s="1"/>
  <c r="I4784" i="2"/>
  <c r="J4784" i="2" s="1"/>
  <c r="I4785" i="2"/>
  <c r="J4785" i="2" s="1"/>
  <c r="I4786" i="2"/>
  <c r="J4786" i="2" s="1"/>
  <c r="I4787" i="2"/>
  <c r="J4787" i="2" s="1"/>
  <c r="I4788" i="2"/>
  <c r="J4788" i="2" s="1"/>
  <c r="I4789" i="2"/>
  <c r="J4789" i="2" s="1"/>
  <c r="I4790" i="2"/>
  <c r="J4790" i="2" s="1"/>
  <c r="I4791" i="2"/>
  <c r="J4791" i="2" s="1"/>
  <c r="I4792" i="2"/>
  <c r="J4792" i="2" s="1"/>
  <c r="I4793" i="2"/>
  <c r="J4793" i="2" s="1"/>
  <c r="I4794" i="2"/>
  <c r="J4794" i="2" s="1"/>
  <c r="I4795" i="2"/>
  <c r="J4795" i="2" s="1"/>
  <c r="I4796" i="2"/>
  <c r="J4796" i="2" s="1"/>
  <c r="I4797" i="2"/>
  <c r="J4797" i="2" s="1"/>
  <c r="I4798" i="2"/>
  <c r="J4798" i="2" s="1"/>
  <c r="I4799" i="2"/>
  <c r="J4799" i="2" s="1"/>
  <c r="I4800" i="2"/>
  <c r="J4800" i="2" s="1"/>
  <c r="I4801" i="2"/>
  <c r="J4801" i="2" s="1"/>
  <c r="I4802" i="2"/>
  <c r="J4802" i="2" s="1"/>
  <c r="I4803" i="2"/>
  <c r="J4803" i="2" s="1"/>
  <c r="I4804" i="2"/>
  <c r="J4804" i="2" s="1"/>
  <c r="I4805" i="2"/>
  <c r="J4805" i="2" s="1"/>
  <c r="I4806" i="2"/>
  <c r="J4806" i="2" s="1"/>
  <c r="I4807" i="2"/>
  <c r="J4807" i="2" s="1"/>
  <c r="I4808" i="2"/>
  <c r="J4808" i="2" s="1"/>
  <c r="I4809" i="2"/>
  <c r="J4809" i="2" s="1"/>
  <c r="I4810" i="2"/>
  <c r="J4810" i="2" s="1"/>
  <c r="I4811" i="2"/>
  <c r="J4811" i="2" s="1"/>
  <c r="I4812" i="2"/>
  <c r="J4812" i="2" s="1"/>
  <c r="I4813" i="2"/>
  <c r="J4813" i="2" s="1"/>
  <c r="I4814" i="2"/>
  <c r="J4814" i="2" s="1"/>
  <c r="I4815" i="2"/>
  <c r="J4815" i="2" s="1"/>
  <c r="I4816" i="2"/>
  <c r="J4816" i="2" s="1"/>
  <c r="I4817" i="2"/>
  <c r="J4817" i="2" s="1"/>
  <c r="I4818" i="2"/>
  <c r="J4818" i="2" s="1"/>
  <c r="I4819" i="2"/>
  <c r="J4819" i="2" s="1"/>
  <c r="I4820" i="2"/>
  <c r="J4820" i="2" s="1"/>
  <c r="I4821" i="2"/>
  <c r="J4821" i="2" s="1"/>
  <c r="I4822" i="2"/>
  <c r="J4822" i="2" s="1"/>
  <c r="I4823" i="2"/>
  <c r="J4823" i="2" s="1"/>
  <c r="I4824" i="2"/>
  <c r="J4824" i="2" s="1"/>
  <c r="I4825" i="2"/>
  <c r="J4825" i="2" s="1"/>
  <c r="I4826" i="2"/>
  <c r="J4826" i="2" s="1"/>
  <c r="I4827" i="2"/>
  <c r="J4827" i="2" s="1"/>
  <c r="I4828" i="2"/>
  <c r="J4828" i="2" s="1"/>
  <c r="I4829" i="2"/>
  <c r="J4829" i="2" s="1"/>
  <c r="I4830" i="2"/>
  <c r="J4830" i="2" s="1"/>
  <c r="I4831" i="2"/>
  <c r="J4831" i="2" s="1"/>
  <c r="I4832" i="2"/>
  <c r="J4832" i="2" s="1"/>
  <c r="I4833" i="2"/>
  <c r="J4833" i="2" s="1"/>
  <c r="I4834" i="2"/>
  <c r="J4834" i="2" s="1"/>
  <c r="I4835" i="2"/>
  <c r="J4835" i="2" s="1"/>
  <c r="I4836" i="2"/>
  <c r="J4836" i="2" s="1"/>
  <c r="I4837" i="2"/>
  <c r="J4837" i="2" s="1"/>
  <c r="I4838" i="2"/>
  <c r="J4838" i="2" s="1"/>
  <c r="I4839" i="2"/>
  <c r="J4839" i="2" s="1"/>
  <c r="I4840" i="2"/>
  <c r="J4840" i="2" s="1"/>
  <c r="I4841" i="2"/>
  <c r="J4841" i="2" s="1"/>
  <c r="I4842" i="2"/>
  <c r="J4842" i="2" s="1"/>
  <c r="I4843" i="2"/>
  <c r="J4843" i="2" s="1"/>
  <c r="I4844" i="2"/>
  <c r="J4844" i="2" s="1"/>
  <c r="I4845" i="2"/>
  <c r="J4845" i="2" s="1"/>
  <c r="I4846" i="2"/>
  <c r="J4846" i="2" s="1"/>
  <c r="I4847" i="2"/>
  <c r="J4847" i="2" s="1"/>
  <c r="I4848" i="2"/>
  <c r="J4848" i="2" s="1"/>
  <c r="I4849" i="2"/>
  <c r="J4849" i="2" s="1"/>
  <c r="I4850" i="2"/>
  <c r="J4850" i="2" s="1"/>
  <c r="I4851" i="2"/>
  <c r="J4851" i="2" s="1"/>
  <c r="I4852" i="2"/>
  <c r="J4852" i="2" s="1"/>
  <c r="I4853" i="2"/>
  <c r="J4853" i="2" s="1"/>
  <c r="I4854" i="2"/>
  <c r="J4854" i="2" s="1"/>
  <c r="I4855" i="2"/>
  <c r="J4855" i="2" s="1"/>
  <c r="I4856" i="2"/>
  <c r="J4856" i="2" s="1"/>
  <c r="I4857" i="2"/>
  <c r="J4857" i="2" s="1"/>
  <c r="I4858" i="2"/>
  <c r="J4858" i="2" s="1"/>
  <c r="I4859" i="2"/>
  <c r="J4859" i="2" s="1"/>
  <c r="I4860" i="2"/>
  <c r="J4860" i="2" s="1"/>
  <c r="I4861" i="2"/>
  <c r="J4861" i="2" s="1"/>
  <c r="I4862" i="2"/>
  <c r="J4862" i="2" s="1"/>
  <c r="I4863" i="2"/>
  <c r="J4863" i="2" s="1"/>
  <c r="I4864" i="2"/>
  <c r="J4864" i="2" s="1"/>
  <c r="I4865" i="2"/>
  <c r="J4865" i="2" s="1"/>
  <c r="I4866" i="2"/>
  <c r="J4866" i="2" s="1"/>
  <c r="I4867" i="2"/>
  <c r="J4867" i="2" s="1"/>
  <c r="I4868" i="2"/>
  <c r="J4868" i="2" s="1"/>
  <c r="I4869" i="2"/>
  <c r="J4869" i="2" s="1"/>
  <c r="I4870" i="2"/>
  <c r="J4870" i="2" s="1"/>
  <c r="I4871" i="2"/>
  <c r="J4871" i="2" s="1"/>
  <c r="I4872" i="2"/>
  <c r="J4872" i="2" s="1"/>
  <c r="I4873" i="2"/>
  <c r="J4873" i="2" s="1"/>
  <c r="I4874" i="2"/>
  <c r="J4874" i="2" s="1"/>
  <c r="I4875" i="2"/>
  <c r="J4875" i="2" s="1"/>
  <c r="I4876" i="2"/>
  <c r="J4876" i="2" s="1"/>
  <c r="I4877" i="2"/>
  <c r="J4877" i="2" s="1"/>
  <c r="I4878" i="2"/>
  <c r="J4878" i="2" s="1"/>
  <c r="I4879" i="2"/>
  <c r="J4879" i="2" s="1"/>
  <c r="I4880" i="2"/>
  <c r="J4880" i="2" s="1"/>
  <c r="I4881" i="2"/>
  <c r="J4881" i="2" s="1"/>
  <c r="I4882" i="2"/>
  <c r="J4882" i="2" s="1"/>
  <c r="I4883" i="2"/>
  <c r="J4883" i="2" s="1"/>
  <c r="I4884" i="2"/>
  <c r="J4884" i="2" s="1"/>
  <c r="I4885" i="2"/>
  <c r="J4885" i="2" s="1"/>
  <c r="I4886" i="2"/>
  <c r="J4886" i="2" s="1"/>
  <c r="I4887" i="2"/>
  <c r="J4887" i="2" s="1"/>
  <c r="I4888" i="2"/>
  <c r="J4888" i="2" s="1"/>
  <c r="I4889" i="2"/>
  <c r="J4889" i="2" s="1"/>
  <c r="I4890" i="2"/>
  <c r="J4890" i="2" s="1"/>
  <c r="I4891" i="2"/>
  <c r="J4891" i="2" s="1"/>
  <c r="I4892" i="2"/>
  <c r="J4892" i="2" s="1"/>
  <c r="I4893" i="2"/>
  <c r="J4893" i="2" s="1"/>
  <c r="I4894" i="2"/>
  <c r="J4894" i="2" s="1"/>
  <c r="I4895" i="2"/>
  <c r="J4895" i="2" s="1"/>
  <c r="I4896" i="2"/>
  <c r="J4896" i="2" s="1"/>
  <c r="I4897" i="2"/>
  <c r="J4897" i="2" s="1"/>
  <c r="I4898" i="2"/>
  <c r="J4898" i="2" s="1"/>
  <c r="I4899" i="2"/>
  <c r="J4899" i="2" s="1"/>
  <c r="I4900" i="2"/>
  <c r="J4900" i="2" s="1"/>
  <c r="I4901" i="2"/>
  <c r="J4901" i="2" s="1"/>
  <c r="I4902" i="2"/>
  <c r="J4902" i="2" s="1"/>
  <c r="I4903" i="2"/>
  <c r="J4903" i="2" s="1"/>
  <c r="I4904" i="2"/>
  <c r="J4904" i="2" s="1"/>
  <c r="I4905" i="2"/>
  <c r="J4905" i="2" s="1"/>
  <c r="I4906" i="2"/>
  <c r="J4906" i="2" s="1"/>
  <c r="I4907" i="2"/>
  <c r="J4907" i="2" s="1"/>
  <c r="I4908" i="2"/>
  <c r="J4908" i="2" s="1"/>
  <c r="I4909" i="2"/>
  <c r="J4909" i="2" s="1"/>
  <c r="I4910" i="2"/>
  <c r="J4910" i="2" s="1"/>
  <c r="I4911" i="2"/>
  <c r="J4911" i="2" s="1"/>
  <c r="I4912" i="2"/>
  <c r="J4912" i="2" s="1"/>
  <c r="I4913" i="2"/>
  <c r="J4913" i="2" s="1"/>
  <c r="I4914" i="2"/>
  <c r="J4914" i="2" s="1"/>
  <c r="I4915" i="2"/>
  <c r="J4915" i="2" s="1"/>
  <c r="I4916" i="2"/>
  <c r="J4916" i="2" s="1"/>
  <c r="I4917" i="2"/>
  <c r="J4917" i="2" s="1"/>
  <c r="I4918" i="2"/>
  <c r="J4918" i="2" s="1"/>
  <c r="I4919" i="2"/>
  <c r="J4919" i="2" s="1"/>
  <c r="I4920" i="2"/>
  <c r="J4920" i="2" s="1"/>
  <c r="I4921" i="2"/>
  <c r="J4921" i="2" s="1"/>
  <c r="I4922" i="2"/>
  <c r="J4922" i="2" s="1"/>
  <c r="I4923" i="2"/>
  <c r="J4923" i="2" s="1"/>
  <c r="I4924" i="2"/>
  <c r="J4924" i="2" s="1"/>
  <c r="I4925" i="2"/>
  <c r="J4925" i="2" s="1"/>
  <c r="I4926" i="2"/>
  <c r="J4926" i="2" s="1"/>
  <c r="I4927" i="2"/>
  <c r="J4927" i="2" s="1"/>
  <c r="I4928" i="2"/>
  <c r="J4928" i="2" s="1"/>
  <c r="I4929" i="2"/>
  <c r="J4929" i="2" s="1"/>
  <c r="I4930" i="2"/>
  <c r="J4930" i="2" s="1"/>
  <c r="I4931" i="2"/>
  <c r="J4931" i="2" s="1"/>
  <c r="I4932" i="2"/>
  <c r="J4932" i="2" s="1"/>
  <c r="I4933" i="2"/>
  <c r="J4933" i="2" s="1"/>
  <c r="I4934" i="2"/>
  <c r="J4934" i="2" s="1"/>
  <c r="I4935" i="2"/>
  <c r="J4935" i="2" s="1"/>
  <c r="I4936" i="2"/>
  <c r="J4936" i="2" s="1"/>
  <c r="I4937" i="2"/>
  <c r="J4937" i="2" s="1"/>
  <c r="I4938" i="2"/>
  <c r="J4938" i="2" s="1"/>
  <c r="I4939" i="2"/>
  <c r="J4939" i="2" s="1"/>
  <c r="I4940" i="2"/>
  <c r="J4940" i="2" s="1"/>
  <c r="I4941" i="2"/>
  <c r="J4941" i="2" s="1"/>
  <c r="I4942" i="2"/>
  <c r="J4942" i="2" s="1"/>
  <c r="I4943" i="2"/>
  <c r="J4943" i="2" s="1"/>
  <c r="I4944" i="2"/>
  <c r="J4944" i="2" s="1"/>
  <c r="I4945" i="2"/>
  <c r="J4945" i="2" s="1"/>
  <c r="I4946" i="2"/>
  <c r="J4946" i="2" s="1"/>
  <c r="I4947" i="2"/>
  <c r="J4947" i="2" s="1"/>
  <c r="I4948" i="2"/>
  <c r="J4948" i="2" s="1"/>
  <c r="I4949" i="2"/>
  <c r="J4949" i="2" s="1"/>
  <c r="I4950" i="2"/>
  <c r="J4950" i="2" s="1"/>
  <c r="I4951" i="2"/>
  <c r="J4951" i="2" s="1"/>
  <c r="I4952" i="2"/>
  <c r="J4952" i="2" s="1"/>
  <c r="I4953" i="2"/>
  <c r="J4953" i="2" s="1"/>
  <c r="I4954" i="2"/>
  <c r="J4954" i="2" s="1"/>
  <c r="I4955" i="2"/>
  <c r="J4955" i="2" s="1"/>
  <c r="I4956" i="2"/>
  <c r="J4956" i="2" s="1"/>
  <c r="I4957" i="2"/>
  <c r="J4957" i="2" s="1"/>
  <c r="I4958" i="2"/>
  <c r="J4958" i="2" s="1"/>
  <c r="I4959" i="2"/>
  <c r="J4959" i="2" s="1"/>
  <c r="I4960" i="2"/>
  <c r="J4960" i="2" s="1"/>
  <c r="I4961" i="2"/>
  <c r="J4961" i="2" s="1"/>
  <c r="I4962" i="2"/>
  <c r="J4962" i="2" s="1"/>
  <c r="I4963" i="2"/>
  <c r="J4963" i="2" s="1"/>
  <c r="I4964" i="2"/>
  <c r="J4964" i="2" s="1"/>
  <c r="I4965" i="2"/>
  <c r="J4965" i="2" s="1"/>
  <c r="I4966" i="2"/>
  <c r="J4966" i="2" s="1"/>
  <c r="I4967" i="2"/>
  <c r="J4967" i="2" s="1"/>
  <c r="I4968" i="2"/>
  <c r="J4968" i="2" s="1"/>
  <c r="I4969" i="2"/>
  <c r="J4969" i="2" s="1"/>
  <c r="I4970" i="2"/>
  <c r="J4970" i="2" s="1"/>
  <c r="I4971" i="2"/>
  <c r="J4971" i="2" s="1"/>
  <c r="I4972" i="2"/>
  <c r="J4972" i="2" s="1"/>
  <c r="I4973" i="2"/>
  <c r="J4973" i="2" s="1"/>
  <c r="I4974" i="2"/>
  <c r="J4974" i="2" s="1"/>
  <c r="I4975" i="2"/>
  <c r="J4975" i="2" s="1"/>
  <c r="I4976" i="2"/>
  <c r="J4976" i="2" s="1"/>
  <c r="I4977" i="2"/>
  <c r="J4977" i="2" s="1"/>
  <c r="I4978" i="2"/>
  <c r="J4978" i="2" s="1"/>
  <c r="I4979" i="2"/>
  <c r="J4979" i="2" s="1"/>
  <c r="I4980" i="2"/>
  <c r="J4980" i="2" s="1"/>
  <c r="I4981" i="2"/>
  <c r="J4981" i="2" s="1"/>
  <c r="I4982" i="2"/>
  <c r="J4982" i="2" s="1"/>
  <c r="I4983" i="2"/>
  <c r="J4983" i="2" s="1"/>
  <c r="I4984" i="2"/>
  <c r="J4984" i="2" s="1"/>
  <c r="I4985" i="2"/>
  <c r="J4985" i="2" s="1"/>
  <c r="I4986" i="2"/>
  <c r="J4986" i="2" s="1"/>
  <c r="I4987" i="2"/>
  <c r="J4987" i="2" s="1"/>
  <c r="I4988" i="2"/>
  <c r="J4988" i="2" s="1"/>
  <c r="I4989" i="2"/>
  <c r="J4989" i="2" s="1"/>
  <c r="I4990" i="2"/>
  <c r="J4990" i="2" s="1"/>
  <c r="I4991" i="2"/>
  <c r="J4991" i="2" s="1"/>
  <c r="I4992" i="2"/>
  <c r="J4992" i="2" s="1"/>
  <c r="I4993" i="2"/>
  <c r="J4993" i="2" s="1"/>
  <c r="I4994" i="2"/>
  <c r="J4994" i="2" s="1"/>
  <c r="I4995" i="2"/>
  <c r="J4995" i="2" s="1"/>
  <c r="I4996" i="2"/>
  <c r="J4996" i="2" s="1"/>
  <c r="I4997" i="2"/>
  <c r="J4997" i="2" s="1"/>
  <c r="I4998" i="2"/>
  <c r="J4998" i="2" s="1"/>
  <c r="I4999" i="2"/>
  <c r="J4999" i="2" s="1"/>
  <c r="I5000" i="2"/>
  <c r="J5000" i="2" s="1"/>
  <c r="I5001" i="2"/>
  <c r="J5001" i="2" s="1"/>
  <c r="I5002" i="2"/>
  <c r="J5002" i="2" s="1"/>
  <c r="I5003" i="2"/>
  <c r="J5003" i="2" s="1"/>
  <c r="I5004" i="2"/>
  <c r="J5004" i="2" s="1"/>
  <c r="I5005" i="2"/>
  <c r="J5005" i="2" s="1"/>
  <c r="I5006" i="2"/>
  <c r="J5006" i="2" s="1"/>
  <c r="I5007" i="2"/>
  <c r="J5007" i="2" s="1"/>
  <c r="I5008" i="2"/>
  <c r="J5008" i="2" s="1"/>
  <c r="I5009" i="2"/>
  <c r="J5009" i="2" s="1"/>
  <c r="I5010" i="2"/>
  <c r="J5010" i="2" s="1"/>
  <c r="I5011" i="2"/>
  <c r="J5011" i="2" s="1"/>
  <c r="I5012" i="2"/>
  <c r="J5012" i="2" s="1"/>
  <c r="I5013" i="2"/>
  <c r="J5013" i="2" s="1"/>
  <c r="I5014" i="2"/>
  <c r="J5014" i="2" s="1"/>
  <c r="I5015" i="2"/>
  <c r="J5015" i="2" s="1"/>
  <c r="I5016" i="2"/>
  <c r="J5016" i="2" s="1"/>
  <c r="I5017" i="2"/>
  <c r="J5017" i="2" s="1"/>
  <c r="I5018" i="2"/>
  <c r="J5018" i="2" s="1"/>
  <c r="I5019" i="2"/>
  <c r="J5019" i="2" s="1"/>
  <c r="I5020" i="2"/>
  <c r="J5020" i="2" s="1"/>
  <c r="I5021" i="2"/>
  <c r="J5021" i="2" s="1"/>
  <c r="I5022" i="2"/>
  <c r="J5022" i="2" s="1"/>
  <c r="I5023" i="2"/>
  <c r="J5023" i="2" s="1"/>
  <c r="I5024" i="2"/>
  <c r="J5024" i="2" s="1"/>
  <c r="I5025" i="2"/>
  <c r="J5025" i="2" s="1"/>
  <c r="I5026" i="2"/>
  <c r="J5026" i="2" s="1"/>
  <c r="I5027" i="2"/>
  <c r="J5027" i="2" s="1"/>
  <c r="I5028" i="2"/>
  <c r="J5028" i="2" s="1"/>
  <c r="I5029" i="2"/>
  <c r="J5029" i="2" s="1"/>
  <c r="I5030" i="2"/>
  <c r="J5030" i="2" s="1"/>
  <c r="I5031" i="2"/>
  <c r="J5031" i="2" s="1"/>
  <c r="I5032" i="2"/>
  <c r="J5032" i="2" s="1"/>
  <c r="I5033" i="2"/>
  <c r="J5033" i="2" s="1"/>
  <c r="I5034" i="2"/>
  <c r="J5034" i="2" s="1"/>
  <c r="I5035" i="2"/>
  <c r="J5035" i="2" s="1"/>
  <c r="I5036" i="2"/>
  <c r="J5036" i="2" s="1"/>
  <c r="I5037" i="2"/>
  <c r="J5037" i="2" s="1"/>
  <c r="I5038" i="2"/>
  <c r="J5038" i="2" s="1"/>
  <c r="I5039" i="2"/>
  <c r="J5039" i="2" s="1"/>
  <c r="I5040" i="2"/>
  <c r="J5040" i="2" s="1"/>
  <c r="I5041" i="2"/>
  <c r="J5041" i="2" s="1"/>
  <c r="I5042" i="2"/>
  <c r="J5042" i="2" s="1"/>
  <c r="I5043" i="2"/>
  <c r="J5043" i="2" s="1"/>
  <c r="I5044" i="2"/>
  <c r="J5044" i="2" s="1"/>
  <c r="I5045" i="2"/>
  <c r="J5045" i="2" s="1"/>
  <c r="I5046" i="2"/>
  <c r="J5046" i="2" s="1"/>
  <c r="I5047" i="2"/>
  <c r="J5047" i="2" s="1"/>
  <c r="I5048" i="2"/>
  <c r="J5048" i="2" s="1"/>
  <c r="I5049" i="2"/>
  <c r="J5049" i="2" s="1"/>
  <c r="I5050" i="2"/>
  <c r="J5050" i="2" s="1"/>
  <c r="I5051" i="2"/>
  <c r="J5051" i="2" s="1"/>
  <c r="I5052" i="2"/>
  <c r="J5052" i="2" s="1"/>
  <c r="I5053" i="2"/>
  <c r="J5053" i="2" s="1"/>
  <c r="I5054" i="2"/>
  <c r="J5054" i="2" s="1"/>
  <c r="I5055" i="2"/>
  <c r="J5055" i="2" s="1"/>
  <c r="I5056" i="2"/>
  <c r="J5056" i="2" s="1"/>
  <c r="I5057" i="2"/>
  <c r="J5057" i="2" s="1"/>
  <c r="I5058" i="2"/>
  <c r="J5058" i="2" s="1"/>
  <c r="I5059" i="2"/>
  <c r="J5059" i="2" s="1"/>
  <c r="I5060" i="2"/>
  <c r="J5060" i="2" s="1"/>
  <c r="I5061" i="2"/>
  <c r="J5061" i="2" s="1"/>
  <c r="I5062" i="2"/>
  <c r="J5062" i="2" s="1"/>
  <c r="I5063" i="2"/>
  <c r="J5063" i="2" s="1"/>
  <c r="I5064" i="2"/>
  <c r="J5064" i="2" s="1"/>
  <c r="I5065" i="2"/>
  <c r="J5065" i="2" s="1"/>
  <c r="I5066" i="2"/>
  <c r="J5066" i="2" s="1"/>
  <c r="I5067" i="2"/>
  <c r="J5067" i="2" s="1"/>
  <c r="I5068" i="2"/>
  <c r="J5068" i="2" s="1"/>
  <c r="I5069" i="2"/>
  <c r="J5069" i="2" s="1"/>
  <c r="I5070" i="2"/>
  <c r="J5070" i="2" s="1"/>
  <c r="I5071" i="2"/>
  <c r="J5071" i="2" s="1"/>
  <c r="I5072" i="2"/>
  <c r="J5072" i="2" s="1"/>
  <c r="I5073" i="2"/>
  <c r="J5073" i="2" s="1"/>
  <c r="I5074" i="2"/>
  <c r="J5074" i="2" s="1"/>
  <c r="I5075" i="2"/>
  <c r="J5075" i="2" s="1"/>
  <c r="I5076" i="2"/>
  <c r="J5076" i="2" s="1"/>
  <c r="I5077" i="2"/>
  <c r="J5077" i="2" s="1"/>
  <c r="I5078" i="2"/>
  <c r="J5078" i="2" s="1"/>
  <c r="I5079" i="2"/>
  <c r="J5079" i="2" s="1"/>
  <c r="I5080" i="2"/>
  <c r="J5080" i="2" s="1"/>
  <c r="I5081" i="2"/>
  <c r="J5081" i="2" s="1"/>
  <c r="I5082" i="2"/>
  <c r="J5082" i="2" s="1"/>
  <c r="I5083" i="2"/>
  <c r="J5083" i="2" s="1"/>
  <c r="I5084" i="2"/>
  <c r="J5084" i="2" s="1"/>
  <c r="I5085" i="2"/>
  <c r="J5085" i="2" s="1"/>
  <c r="I5086" i="2"/>
  <c r="J5086" i="2" s="1"/>
  <c r="I5087" i="2"/>
  <c r="J5087" i="2" s="1"/>
  <c r="I5088" i="2"/>
  <c r="J5088" i="2" s="1"/>
  <c r="I5089" i="2"/>
  <c r="J5089" i="2" s="1"/>
  <c r="I5090" i="2"/>
  <c r="J5090" i="2" s="1"/>
  <c r="I5091" i="2"/>
  <c r="J5091" i="2" s="1"/>
  <c r="I5092" i="2"/>
  <c r="J5092" i="2" s="1"/>
  <c r="I5093" i="2"/>
  <c r="J5093" i="2" s="1"/>
  <c r="I5094" i="2"/>
  <c r="J5094" i="2" s="1"/>
  <c r="I5095" i="2"/>
  <c r="J5095" i="2" s="1"/>
  <c r="I5096" i="2"/>
  <c r="J5096" i="2" s="1"/>
  <c r="I5097" i="2"/>
  <c r="J5097" i="2" s="1"/>
  <c r="I5098" i="2"/>
  <c r="J5098" i="2" s="1"/>
  <c r="I5099" i="2"/>
  <c r="J5099" i="2" s="1"/>
  <c r="I5100" i="2"/>
  <c r="J5100" i="2" s="1"/>
  <c r="I5101" i="2"/>
  <c r="J5101" i="2" s="1"/>
  <c r="I5102" i="2"/>
  <c r="J5102" i="2" s="1"/>
  <c r="I5103" i="2"/>
  <c r="J5103" i="2" s="1"/>
  <c r="I5104" i="2"/>
  <c r="J5104" i="2" s="1"/>
  <c r="I5105" i="2"/>
  <c r="J5105" i="2" s="1"/>
  <c r="I5106" i="2"/>
  <c r="J5106" i="2" s="1"/>
  <c r="I5107" i="2"/>
  <c r="J5107" i="2" s="1"/>
  <c r="I5108" i="2"/>
  <c r="J5108" i="2" s="1"/>
  <c r="I5109" i="2"/>
  <c r="J5109" i="2" s="1"/>
  <c r="I5110" i="2"/>
  <c r="J5110" i="2" s="1"/>
  <c r="I5111" i="2"/>
  <c r="J5111" i="2" s="1"/>
  <c r="I5112" i="2"/>
  <c r="J5112" i="2" s="1"/>
  <c r="I5113" i="2"/>
  <c r="J5113" i="2" s="1"/>
  <c r="I5114" i="2"/>
  <c r="J5114" i="2" s="1"/>
  <c r="I5115" i="2"/>
  <c r="J5115" i="2" s="1"/>
  <c r="I5116" i="2"/>
  <c r="J5116" i="2" s="1"/>
  <c r="I5117" i="2"/>
  <c r="J5117" i="2" s="1"/>
  <c r="I5118" i="2"/>
  <c r="J5118" i="2" s="1"/>
  <c r="I5119" i="2"/>
  <c r="J5119" i="2" s="1"/>
  <c r="I5120" i="2"/>
  <c r="J5120" i="2" s="1"/>
  <c r="I5121" i="2"/>
  <c r="J5121" i="2" s="1"/>
  <c r="I5122" i="2"/>
  <c r="J5122" i="2" s="1"/>
  <c r="I5123" i="2"/>
  <c r="J5123" i="2" s="1"/>
  <c r="I5124" i="2"/>
  <c r="J5124" i="2" s="1"/>
  <c r="I5125" i="2"/>
  <c r="J5125" i="2" s="1"/>
  <c r="I5126" i="2"/>
  <c r="J5126" i="2" s="1"/>
  <c r="I5127" i="2"/>
  <c r="J5127" i="2" s="1"/>
  <c r="I5128" i="2"/>
  <c r="J5128" i="2" s="1"/>
  <c r="I5129" i="2"/>
  <c r="J5129" i="2" s="1"/>
  <c r="I5130" i="2"/>
  <c r="J5130" i="2" s="1"/>
  <c r="I5131" i="2"/>
  <c r="J5131" i="2" s="1"/>
  <c r="I5132" i="2"/>
  <c r="J5132" i="2" s="1"/>
  <c r="I5133" i="2"/>
  <c r="J5133" i="2" s="1"/>
  <c r="I5134" i="2"/>
  <c r="J5134" i="2" s="1"/>
  <c r="I5135" i="2"/>
  <c r="J5135" i="2" s="1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L4733" i="2"/>
  <c r="L4734" i="2"/>
  <c r="L4799" i="2"/>
  <c r="L4818" i="2"/>
  <c r="L4832" i="2"/>
  <c r="L4837" i="2"/>
  <c r="L4843" i="2"/>
  <c r="L4849" i="2"/>
  <c r="L4853" i="2"/>
  <c r="L4854" i="2"/>
  <c r="L4875" i="2"/>
  <c r="L4878" i="2"/>
  <c r="L4879" i="2"/>
  <c r="L4881" i="2"/>
  <c r="L4887" i="2"/>
  <c r="L4891" i="2"/>
  <c r="L4898" i="2"/>
  <c r="L4902" i="2"/>
  <c r="L4911" i="2"/>
  <c r="L4917" i="2"/>
  <c r="L4922" i="2"/>
  <c r="L4924" i="2"/>
  <c r="L4933" i="2"/>
  <c r="L4935" i="2"/>
  <c r="L4936" i="2"/>
  <c r="L4940" i="2"/>
  <c r="L4953" i="2"/>
  <c r="L4957" i="2"/>
  <c r="L4970" i="2"/>
  <c r="L4983" i="2"/>
  <c r="L4985" i="2"/>
  <c r="L5010" i="2"/>
  <c r="L5028" i="2"/>
  <c r="L5042" i="2"/>
  <c r="L5045" i="2"/>
  <c r="L5058" i="2"/>
  <c r="L5068" i="2"/>
  <c r="L5077" i="2"/>
  <c r="L5081" i="2"/>
  <c r="L5083" i="2"/>
  <c r="L5084" i="2"/>
  <c r="L5086" i="2"/>
  <c r="L5112" i="2"/>
  <c r="L5119" i="2"/>
  <c r="E363" i="3"/>
  <c r="L5122" i="2" s="1"/>
  <c r="E358" i="3"/>
  <c r="L4527" i="2" s="1"/>
  <c r="E355" i="3"/>
  <c r="L4478" i="2" s="1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I4364" i="2"/>
  <c r="J4364" i="2" s="1"/>
  <c r="I4365" i="2"/>
  <c r="J4365" i="2" s="1"/>
  <c r="I4366" i="2"/>
  <c r="J4366" i="2" s="1"/>
  <c r="I4367" i="2"/>
  <c r="J4367" i="2" s="1"/>
  <c r="I4368" i="2"/>
  <c r="J4368" i="2" s="1"/>
  <c r="I4369" i="2"/>
  <c r="J4369" i="2" s="1"/>
  <c r="I4370" i="2"/>
  <c r="J4370" i="2" s="1"/>
  <c r="I4371" i="2"/>
  <c r="J4371" i="2" s="1"/>
  <c r="I4372" i="2"/>
  <c r="J4372" i="2" s="1"/>
  <c r="I4373" i="2"/>
  <c r="J4373" i="2" s="1"/>
  <c r="I4374" i="2"/>
  <c r="J4374" i="2" s="1"/>
  <c r="I4375" i="2"/>
  <c r="J4375" i="2" s="1"/>
  <c r="I4376" i="2"/>
  <c r="J4376" i="2" s="1"/>
  <c r="I4377" i="2"/>
  <c r="J4377" i="2" s="1"/>
  <c r="I4378" i="2"/>
  <c r="J4378" i="2" s="1"/>
  <c r="I4379" i="2"/>
  <c r="J4379" i="2" s="1"/>
  <c r="I4380" i="2"/>
  <c r="J4380" i="2" s="1"/>
  <c r="I4381" i="2"/>
  <c r="J4381" i="2" s="1"/>
  <c r="I4382" i="2"/>
  <c r="J4382" i="2" s="1"/>
  <c r="I4383" i="2"/>
  <c r="J4383" i="2" s="1"/>
  <c r="I4384" i="2"/>
  <c r="J4384" i="2" s="1"/>
  <c r="I4385" i="2"/>
  <c r="J4385" i="2" s="1"/>
  <c r="I4386" i="2"/>
  <c r="J4386" i="2" s="1"/>
  <c r="I4387" i="2"/>
  <c r="J4387" i="2" s="1"/>
  <c r="I4388" i="2"/>
  <c r="J4388" i="2" s="1"/>
  <c r="I4389" i="2"/>
  <c r="J4389" i="2" s="1"/>
  <c r="I4390" i="2"/>
  <c r="J4390" i="2" s="1"/>
  <c r="I4391" i="2"/>
  <c r="J4391" i="2" s="1"/>
  <c r="I4392" i="2"/>
  <c r="J4392" i="2" s="1"/>
  <c r="I4393" i="2"/>
  <c r="J4393" i="2" s="1"/>
  <c r="I4394" i="2"/>
  <c r="J4394" i="2" s="1"/>
  <c r="I4395" i="2"/>
  <c r="J4395" i="2" s="1"/>
  <c r="I4396" i="2"/>
  <c r="J4396" i="2" s="1"/>
  <c r="I4397" i="2"/>
  <c r="J4397" i="2" s="1"/>
  <c r="I4398" i="2"/>
  <c r="J4398" i="2" s="1"/>
  <c r="I4399" i="2"/>
  <c r="J4399" i="2" s="1"/>
  <c r="I4400" i="2"/>
  <c r="J4400" i="2" s="1"/>
  <c r="I4401" i="2"/>
  <c r="J4401" i="2" s="1"/>
  <c r="I4402" i="2"/>
  <c r="J4402" i="2" s="1"/>
  <c r="I4403" i="2"/>
  <c r="J4403" i="2" s="1"/>
  <c r="I4404" i="2"/>
  <c r="J4404" i="2" s="1"/>
  <c r="I4405" i="2"/>
  <c r="J4405" i="2" s="1"/>
  <c r="I4406" i="2"/>
  <c r="J4406" i="2" s="1"/>
  <c r="I4407" i="2"/>
  <c r="J4407" i="2" s="1"/>
  <c r="I4408" i="2"/>
  <c r="J4408" i="2" s="1"/>
  <c r="I4409" i="2"/>
  <c r="J4409" i="2" s="1"/>
  <c r="I4410" i="2"/>
  <c r="J4410" i="2" s="1"/>
  <c r="I4411" i="2"/>
  <c r="J4411" i="2" s="1"/>
  <c r="I4412" i="2"/>
  <c r="J4412" i="2" s="1"/>
  <c r="I4413" i="2"/>
  <c r="J4413" i="2" s="1"/>
  <c r="I4414" i="2"/>
  <c r="J4414" i="2" s="1"/>
  <c r="I4415" i="2"/>
  <c r="J4415" i="2" s="1"/>
  <c r="I4416" i="2"/>
  <c r="J4416" i="2" s="1"/>
  <c r="I4417" i="2"/>
  <c r="J4417" i="2" s="1"/>
  <c r="I4418" i="2"/>
  <c r="J4418" i="2" s="1"/>
  <c r="I4419" i="2"/>
  <c r="J4419" i="2" s="1"/>
  <c r="I4420" i="2"/>
  <c r="J4420" i="2" s="1"/>
  <c r="I4421" i="2"/>
  <c r="J4421" i="2" s="1"/>
  <c r="I4422" i="2"/>
  <c r="J4422" i="2" s="1"/>
  <c r="I4423" i="2"/>
  <c r="J4423" i="2" s="1"/>
  <c r="I4424" i="2"/>
  <c r="J4424" i="2" s="1"/>
  <c r="I4425" i="2"/>
  <c r="J4425" i="2" s="1"/>
  <c r="I4426" i="2"/>
  <c r="J4426" i="2" s="1"/>
  <c r="I4427" i="2"/>
  <c r="J4427" i="2" s="1"/>
  <c r="I4428" i="2"/>
  <c r="J4428" i="2" s="1"/>
  <c r="I4429" i="2"/>
  <c r="J4429" i="2" s="1"/>
  <c r="I4430" i="2"/>
  <c r="J4430" i="2" s="1"/>
  <c r="I4431" i="2"/>
  <c r="J4431" i="2" s="1"/>
  <c r="I4432" i="2"/>
  <c r="J4432" i="2" s="1"/>
  <c r="I4433" i="2"/>
  <c r="J4433" i="2" s="1"/>
  <c r="I4434" i="2"/>
  <c r="J4434" i="2" s="1"/>
  <c r="I4435" i="2"/>
  <c r="J4435" i="2" s="1"/>
  <c r="I4436" i="2"/>
  <c r="J4436" i="2" s="1"/>
  <c r="I4437" i="2"/>
  <c r="J4437" i="2" s="1"/>
  <c r="I4438" i="2"/>
  <c r="J4438" i="2" s="1"/>
  <c r="I4439" i="2"/>
  <c r="J4439" i="2" s="1"/>
  <c r="I4440" i="2"/>
  <c r="J4440" i="2" s="1"/>
  <c r="I4441" i="2"/>
  <c r="J4441" i="2" s="1"/>
  <c r="I4442" i="2"/>
  <c r="J4442" i="2" s="1"/>
  <c r="I4443" i="2"/>
  <c r="J4443" i="2" s="1"/>
  <c r="I4444" i="2"/>
  <c r="J4444" i="2" s="1"/>
  <c r="I4445" i="2"/>
  <c r="J4445" i="2" s="1"/>
  <c r="I4446" i="2"/>
  <c r="J4446" i="2" s="1"/>
  <c r="I4447" i="2"/>
  <c r="J4447" i="2" s="1"/>
  <c r="I4448" i="2"/>
  <c r="J4448" i="2" s="1"/>
  <c r="I4449" i="2"/>
  <c r="J4449" i="2" s="1"/>
  <c r="I4450" i="2"/>
  <c r="J4450" i="2" s="1"/>
  <c r="I4451" i="2"/>
  <c r="J4451" i="2" s="1"/>
  <c r="I4452" i="2"/>
  <c r="J4452" i="2" s="1"/>
  <c r="I4453" i="2"/>
  <c r="J4453" i="2" s="1"/>
  <c r="I4454" i="2"/>
  <c r="J4454" i="2" s="1"/>
  <c r="I4455" i="2"/>
  <c r="J4455" i="2" s="1"/>
  <c r="I4456" i="2"/>
  <c r="J4456" i="2" s="1"/>
  <c r="I4457" i="2"/>
  <c r="J4457" i="2" s="1"/>
  <c r="I4458" i="2"/>
  <c r="J4458" i="2" s="1"/>
  <c r="I4459" i="2"/>
  <c r="J4459" i="2" s="1"/>
  <c r="I4460" i="2"/>
  <c r="J4460" i="2" s="1"/>
  <c r="I4461" i="2"/>
  <c r="J4461" i="2" s="1"/>
  <c r="I4462" i="2"/>
  <c r="J4462" i="2" s="1"/>
  <c r="I4463" i="2"/>
  <c r="J4463" i="2" s="1"/>
  <c r="I4464" i="2"/>
  <c r="J4464" i="2" s="1"/>
  <c r="I4465" i="2"/>
  <c r="J4465" i="2" s="1"/>
  <c r="I4466" i="2"/>
  <c r="J4466" i="2" s="1"/>
  <c r="I4467" i="2"/>
  <c r="J4467" i="2" s="1"/>
  <c r="I4468" i="2"/>
  <c r="J4468" i="2" s="1"/>
  <c r="I4469" i="2"/>
  <c r="J4469" i="2" s="1"/>
  <c r="I4470" i="2"/>
  <c r="J4470" i="2" s="1"/>
  <c r="I4471" i="2"/>
  <c r="J4471" i="2" s="1"/>
  <c r="I4472" i="2"/>
  <c r="J4472" i="2" s="1"/>
  <c r="I4473" i="2"/>
  <c r="J4473" i="2" s="1"/>
  <c r="I4474" i="2"/>
  <c r="J4474" i="2" s="1"/>
  <c r="I4475" i="2"/>
  <c r="J4475" i="2" s="1"/>
  <c r="I4476" i="2"/>
  <c r="J4476" i="2" s="1"/>
  <c r="I4477" i="2"/>
  <c r="J4477" i="2" s="1"/>
  <c r="I4478" i="2"/>
  <c r="J4478" i="2" s="1"/>
  <c r="I4479" i="2"/>
  <c r="J4479" i="2" s="1"/>
  <c r="I4480" i="2"/>
  <c r="J4480" i="2" s="1"/>
  <c r="I4481" i="2"/>
  <c r="J4481" i="2" s="1"/>
  <c r="I4482" i="2"/>
  <c r="J4482" i="2" s="1"/>
  <c r="I4483" i="2"/>
  <c r="J4483" i="2" s="1"/>
  <c r="I4484" i="2"/>
  <c r="J4484" i="2" s="1"/>
  <c r="I4485" i="2"/>
  <c r="J4485" i="2" s="1"/>
  <c r="I4486" i="2"/>
  <c r="J4486" i="2" s="1"/>
  <c r="I4487" i="2"/>
  <c r="J4487" i="2" s="1"/>
  <c r="I4488" i="2"/>
  <c r="J4488" i="2" s="1"/>
  <c r="I4489" i="2"/>
  <c r="J4489" i="2" s="1"/>
  <c r="I4490" i="2"/>
  <c r="J4490" i="2" s="1"/>
  <c r="I4491" i="2"/>
  <c r="J4491" i="2" s="1"/>
  <c r="I4492" i="2"/>
  <c r="J4492" i="2" s="1"/>
  <c r="I4493" i="2"/>
  <c r="J4493" i="2" s="1"/>
  <c r="I4494" i="2"/>
  <c r="J4494" i="2" s="1"/>
  <c r="I4495" i="2"/>
  <c r="J4495" i="2" s="1"/>
  <c r="I4496" i="2"/>
  <c r="J4496" i="2" s="1"/>
  <c r="I4497" i="2"/>
  <c r="J4497" i="2" s="1"/>
  <c r="I4498" i="2"/>
  <c r="J4498" i="2" s="1"/>
  <c r="I4499" i="2"/>
  <c r="J4499" i="2" s="1"/>
  <c r="I4500" i="2"/>
  <c r="J4500" i="2" s="1"/>
  <c r="I4501" i="2"/>
  <c r="J4501" i="2" s="1"/>
  <c r="I4502" i="2"/>
  <c r="J4502" i="2" s="1"/>
  <c r="I4503" i="2"/>
  <c r="J4503" i="2" s="1"/>
  <c r="I4504" i="2"/>
  <c r="J4504" i="2" s="1"/>
  <c r="I4505" i="2"/>
  <c r="J4505" i="2" s="1"/>
  <c r="I4506" i="2"/>
  <c r="J4506" i="2" s="1"/>
  <c r="I4507" i="2"/>
  <c r="J4507" i="2" s="1"/>
  <c r="I4508" i="2"/>
  <c r="J4508" i="2" s="1"/>
  <c r="I4509" i="2"/>
  <c r="J4509" i="2" s="1"/>
  <c r="I4510" i="2"/>
  <c r="J4510" i="2" s="1"/>
  <c r="I4511" i="2"/>
  <c r="J4511" i="2" s="1"/>
  <c r="I4512" i="2"/>
  <c r="J4512" i="2" s="1"/>
  <c r="I4513" i="2"/>
  <c r="J4513" i="2" s="1"/>
  <c r="I4514" i="2"/>
  <c r="J4514" i="2" s="1"/>
  <c r="I4515" i="2"/>
  <c r="J4515" i="2" s="1"/>
  <c r="I4516" i="2"/>
  <c r="J4516" i="2" s="1"/>
  <c r="I4517" i="2"/>
  <c r="J4517" i="2" s="1"/>
  <c r="I4518" i="2"/>
  <c r="J4518" i="2" s="1"/>
  <c r="I4519" i="2"/>
  <c r="J4519" i="2" s="1"/>
  <c r="I4520" i="2"/>
  <c r="J4520" i="2" s="1"/>
  <c r="I4521" i="2"/>
  <c r="J4521" i="2" s="1"/>
  <c r="I4522" i="2"/>
  <c r="J4522" i="2" s="1"/>
  <c r="I4523" i="2"/>
  <c r="J4523" i="2" s="1"/>
  <c r="I4524" i="2"/>
  <c r="J4524" i="2" s="1"/>
  <c r="I4525" i="2"/>
  <c r="J4525" i="2" s="1"/>
  <c r="I4526" i="2"/>
  <c r="J4526" i="2" s="1"/>
  <c r="I4527" i="2"/>
  <c r="J4527" i="2" s="1"/>
  <c r="I4528" i="2"/>
  <c r="J4528" i="2" s="1"/>
  <c r="I4529" i="2"/>
  <c r="J4529" i="2" s="1"/>
  <c r="I4530" i="2"/>
  <c r="J4530" i="2" s="1"/>
  <c r="I4531" i="2"/>
  <c r="J4531" i="2" s="1"/>
  <c r="I4532" i="2"/>
  <c r="J4532" i="2" s="1"/>
  <c r="I4533" i="2"/>
  <c r="J4533" i="2" s="1"/>
  <c r="I4534" i="2"/>
  <c r="J4534" i="2" s="1"/>
  <c r="I4535" i="2"/>
  <c r="J4535" i="2" s="1"/>
  <c r="I4536" i="2"/>
  <c r="J4536" i="2" s="1"/>
  <c r="I4537" i="2"/>
  <c r="J4537" i="2" s="1"/>
  <c r="I4538" i="2"/>
  <c r="J4538" i="2" s="1"/>
  <c r="I4539" i="2"/>
  <c r="J4539" i="2" s="1"/>
  <c r="I4540" i="2"/>
  <c r="J4540" i="2" s="1"/>
  <c r="I4541" i="2"/>
  <c r="J4541" i="2" s="1"/>
  <c r="I4542" i="2"/>
  <c r="J4542" i="2" s="1"/>
  <c r="I4543" i="2"/>
  <c r="J4543" i="2" s="1"/>
  <c r="I4544" i="2"/>
  <c r="J4544" i="2" s="1"/>
  <c r="I4545" i="2"/>
  <c r="J4545" i="2" s="1"/>
  <c r="I4546" i="2"/>
  <c r="J4546" i="2" s="1"/>
  <c r="I4547" i="2"/>
  <c r="J4547" i="2" s="1"/>
  <c r="I4548" i="2"/>
  <c r="J4548" i="2" s="1"/>
  <c r="I4549" i="2"/>
  <c r="J4549" i="2" s="1"/>
  <c r="I4550" i="2"/>
  <c r="J4550" i="2" s="1"/>
  <c r="I4551" i="2"/>
  <c r="J4551" i="2" s="1"/>
  <c r="I4552" i="2"/>
  <c r="J4552" i="2" s="1"/>
  <c r="I4553" i="2"/>
  <c r="J4553" i="2" s="1"/>
  <c r="I4554" i="2"/>
  <c r="J4554" i="2" s="1"/>
  <c r="I4555" i="2"/>
  <c r="J4555" i="2" s="1"/>
  <c r="I4556" i="2"/>
  <c r="J4556" i="2" s="1"/>
  <c r="I4557" i="2"/>
  <c r="J4557" i="2" s="1"/>
  <c r="I4558" i="2"/>
  <c r="J4558" i="2" s="1"/>
  <c r="I4559" i="2"/>
  <c r="J4559" i="2" s="1"/>
  <c r="I4560" i="2"/>
  <c r="J4560" i="2" s="1"/>
  <c r="I4561" i="2"/>
  <c r="J4561" i="2" s="1"/>
  <c r="I4562" i="2"/>
  <c r="J4562" i="2" s="1"/>
  <c r="I4563" i="2"/>
  <c r="J4563" i="2" s="1"/>
  <c r="I4564" i="2"/>
  <c r="J4564" i="2" s="1"/>
  <c r="I4565" i="2"/>
  <c r="J4565" i="2" s="1"/>
  <c r="I4566" i="2"/>
  <c r="J4566" i="2" s="1"/>
  <c r="I4567" i="2"/>
  <c r="J4567" i="2" s="1"/>
  <c r="I4568" i="2"/>
  <c r="J4568" i="2" s="1"/>
  <c r="I4569" i="2"/>
  <c r="J4569" i="2" s="1"/>
  <c r="I4570" i="2"/>
  <c r="J4570" i="2" s="1"/>
  <c r="I4571" i="2"/>
  <c r="J4571" i="2" s="1"/>
  <c r="I4572" i="2"/>
  <c r="J4572" i="2" s="1"/>
  <c r="I4573" i="2"/>
  <c r="J4573" i="2" s="1"/>
  <c r="I4574" i="2"/>
  <c r="J4574" i="2" s="1"/>
  <c r="I4575" i="2"/>
  <c r="J4575" i="2" s="1"/>
  <c r="I4576" i="2"/>
  <c r="J4576" i="2" s="1"/>
  <c r="I4577" i="2"/>
  <c r="J4577" i="2" s="1"/>
  <c r="I4578" i="2"/>
  <c r="J4578" i="2" s="1"/>
  <c r="I4579" i="2"/>
  <c r="J4579" i="2" s="1"/>
  <c r="I4580" i="2"/>
  <c r="J4580" i="2" s="1"/>
  <c r="I4581" i="2"/>
  <c r="J4581" i="2" s="1"/>
  <c r="I4582" i="2"/>
  <c r="J4582" i="2" s="1"/>
  <c r="I4583" i="2"/>
  <c r="J4583" i="2" s="1"/>
  <c r="I4584" i="2"/>
  <c r="J4584" i="2" s="1"/>
  <c r="I4585" i="2"/>
  <c r="J4585" i="2" s="1"/>
  <c r="I4586" i="2"/>
  <c r="J4586" i="2" s="1"/>
  <c r="I4587" i="2"/>
  <c r="J4587" i="2" s="1"/>
  <c r="I4588" i="2"/>
  <c r="J4588" i="2" s="1"/>
  <c r="I4589" i="2"/>
  <c r="J4589" i="2" s="1"/>
  <c r="I4590" i="2"/>
  <c r="J4590" i="2" s="1"/>
  <c r="I4591" i="2"/>
  <c r="J4591" i="2" s="1"/>
  <c r="I4592" i="2"/>
  <c r="J4592" i="2" s="1"/>
  <c r="I4593" i="2"/>
  <c r="J4593" i="2" s="1"/>
  <c r="I4594" i="2"/>
  <c r="J4594" i="2" s="1"/>
  <c r="I4595" i="2"/>
  <c r="J4595" i="2" s="1"/>
  <c r="I4596" i="2"/>
  <c r="J4596" i="2" s="1"/>
  <c r="I4597" i="2"/>
  <c r="J4597" i="2" s="1"/>
  <c r="I4598" i="2"/>
  <c r="J4598" i="2" s="1"/>
  <c r="I4599" i="2"/>
  <c r="J4599" i="2" s="1"/>
  <c r="I4600" i="2"/>
  <c r="J4600" i="2" s="1"/>
  <c r="I4601" i="2"/>
  <c r="J4601" i="2" s="1"/>
  <c r="I4602" i="2"/>
  <c r="J4602" i="2" s="1"/>
  <c r="I4603" i="2"/>
  <c r="J4603" i="2" s="1"/>
  <c r="I4604" i="2"/>
  <c r="J4604" i="2" s="1"/>
  <c r="I4605" i="2"/>
  <c r="J4605" i="2" s="1"/>
  <c r="I4606" i="2"/>
  <c r="J4606" i="2" s="1"/>
  <c r="I4607" i="2"/>
  <c r="J4607" i="2" s="1"/>
  <c r="I4608" i="2"/>
  <c r="J4608" i="2" s="1"/>
  <c r="I4609" i="2"/>
  <c r="J4609" i="2" s="1"/>
  <c r="I4610" i="2"/>
  <c r="J4610" i="2" s="1"/>
  <c r="I4611" i="2"/>
  <c r="J4611" i="2" s="1"/>
  <c r="I4612" i="2"/>
  <c r="J4612" i="2" s="1"/>
  <c r="I4613" i="2"/>
  <c r="J4613" i="2" s="1"/>
  <c r="I4614" i="2"/>
  <c r="J4614" i="2" s="1"/>
  <c r="I4615" i="2"/>
  <c r="J4615" i="2" s="1"/>
  <c r="I4616" i="2"/>
  <c r="J4616" i="2" s="1"/>
  <c r="I4617" i="2"/>
  <c r="J4617" i="2" s="1"/>
  <c r="I4618" i="2"/>
  <c r="J4618" i="2" s="1"/>
  <c r="I4619" i="2"/>
  <c r="J4619" i="2" s="1"/>
  <c r="I4620" i="2"/>
  <c r="J4620" i="2" s="1"/>
  <c r="I4621" i="2"/>
  <c r="J4621" i="2" s="1"/>
  <c r="I4622" i="2"/>
  <c r="J4622" i="2" s="1"/>
  <c r="I4623" i="2"/>
  <c r="J4623" i="2" s="1"/>
  <c r="I4624" i="2"/>
  <c r="J4624" i="2" s="1"/>
  <c r="I4625" i="2"/>
  <c r="J4625" i="2" s="1"/>
  <c r="I4626" i="2"/>
  <c r="J4626" i="2" s="1"/>
  <c r="I4627" i="2"/>
  <c r="J4627" i="2" s="1"/>
  <c r="I4628" i="2"/>
  <c r="J4628" i="2" s="1"/>
  <c r="I4629" i="2"/>
  <c r="J4629" i="2" s="1"/>
  <c r="I4630" i="2"/>
  <c r="J4630" i="2" s="1"/>
  <c r="I4631" i="2"/>
  <c r="J4631" i="2" s="1"/>
  <c r="I4632" i="2"/>
  <c r="J4632" i="2" s="1"/>
  <c r="I4633" i="2"/>
  <c r="J4633" i="2" s="1"/>
  <c r="I4634" i="2"/>
  <c r="J4634" i="2" s="1"/>
  <c r="I4635" i="2"/>
  <c r="J4635" i="2" s="1"/>
  <c r="I4636" i="2"/>
  <c r="J4636" i="2" s="1"/>
  <c r="I4637" i="2"/>
  <c r="J4637" i="2" s="1"/>
  <c r="I4638" i="2"/>
  <c r="J4638" i="2" s="1"/>
  <c r="I4639" i="2"/>
  <c r="J4639" i="2" s="1"/>
  <c r="I4640" i="2"/>
  <c r="J4640" i="2" s="1"/>
  <c r="I4641" i="2"/>
  <c r="J4641" i="2" s="1"/>
  <c r="I4642" i="2"/>
  <c r="J4642" i="2" s="1"/>
  <c r="I4643" i="2"/>
  <c r="J4643" i="2" s="1"/>
  <c r="I4644" i="2"/>
  <c r="J4644" i="2" s="1"/>
  <c r="I4645" i="2"/>
  <c r="J4645" i="2" s="1"/>
  <c r="I4646" i="2"/>
  <c r="J4646" i="2" s="1"/>
  <c r="I4647" i="2"/>
  <c r="J4647" i="2" s="1"/>
  <c r="I4648" i="2"/>
  <c r="J4648" i="2" s="1"/>
  <c r="I4649" i="2"/>
  <c r="J4649" i="2" s="1"/>
  <c r="I4650" i="2"/>
  <c r="J4650" i="2" s="1"/>
  <c r="I4651" i="2"/>
  <c r="J4651" i="2" s="1"/>
  <c r="I4652" i="2"/>
  <c r="J4652" i="2" s="1"/>
  <c r="I4653" i="2"/>
  <c r="J4653" i="2" s="1"/>
  <c r="I4654" i="2"/>
  <c r="J4654" i="2" s="1"/>
  <c r="I4655" i="2"/>
  <c r="J4655" i="2" s="1"/>
  <c r="I4656" i="2"/>
  <c r="J4656" i="2" s="1"/>
  <c r="I4657" i="2"/>
  <c r="J4657" i="2" s="1"/>
  <c r="I4658" i="2"/>
  <c r="J4658" i="2" s="1"/>
  <c r="I4659" i="2"/>
  <c r="J4659" i="2" s="1"/>
  <c r="I4660" i="2"/>
  <c r="J4660" i="2" s="1"/>
  <c r="I4661" i="2"/>
  <c r="J4661" i="2" s="1"/>
  <c r="I4662" i="2"/>
  <c r="J4662" i="2" s="1"/>
  <c r="I4663" i="2"/>
  <c r="J4663" i="2" s="1"/>
  <c r="I4664" i="2"/>
  <c r="J4664" i="2" s="1"/>
  <c r="I4665" i="2"/>
  <c r="J4665" i="2" s="1"/>
  <c r="I4666" i="2"/>
  <c r="J4666" i="2" s="1"/>
  <c r="I4667" i="2"/>
  <c r="J4667" i="2" s="1"/>
  <c r="I4668" i="2"/>
  <c r="J4668" i="2" s="1"/>
  <c r="I4669" i="2"/>
  <c r="J4669" i="2" s="1"/>
  <c r="I4670" i="2"/>
  <c r="J4670" i="2" s="1"/>
  <c r="I4671" i="2"/>
  <c r="J4671" i="2" s="1"/>
  <c r="I4672" i="2"/>
  <c r="J4672" i="2" s="1"/>
  <c r="I4673" i="2"/>
  <c r="J4673" i="2" s="1"/>
  <c r="I4674" i="2"/>
  <c r="J4674" i="2" s="1"/>
  <c r="I4675" i="2"/>
  <c r="J4675" i="2" s="1"/>
  <c r="I4676" i="2"/>
  <c r="J4676" i="2" s="1"/>
  <c r="I4677" i="2"/>
  <c r="J4677" i="2" s="1"/>
  <c r="I4678" i="2"/>
  <c r="J4678" i="2" s="1"/>
  <c r="I4679" i="2"/>
  <c r="J4679" i="2" s="1"/>
  <c r="I4680" i="2"/>
  <c r="J4680" i="2" s="1"/>
  <c r="I4681" i="2"/>
  <c r="J4681" i="2" s="1"/>
  <c r="I4682" i="2"/>
  <c r="J4682" i="2" s="1"/>
  <c r="I4683" i="2"/>
  <c r="J4683" i="2" s="1"/>
  <c r="I4684" i="2"/>
  <c r="J4684" i="2" s="1"/>
  <c r="I4685" i="2"/>
  <c r="J4685" i="2" s="1"/>
  <c r="I4686" i="2"/>
  <c r="J4686" i="2" s="1"/>
  <c r="I4687" i="2"/>
  <c r="J4687" i="2" s="1"/>
  <c r="I4688" i="2"/>
  <c r="J4688" i="2" s="1"/>
  <c r="I4689" i="2"/>
  <c r="J4689" i="2" s="1"/>
  <c r="I4690" i="2"/>
  <c r="J4690" i="2" s="1"/>
  <c r="I4691" i="2"/>
  <c r="J4691" i="2" s="1"/>
  <c r="I4692" i="2"/>
  <c r="J4692" i="2" s="1"/>
  <c r="I4693" i="2"/>
  <c r="J4693" i="2" s="1"/>
  <c r="I4694" i="2"/>
  <c r="J4694" i="2" s="1"/>
  <c r="I4695" i="2"/>
  <c r="J4695" i="2" s="1"/>
  <c r="I4696" i="2"/>
  <c r="J4696" i="2" s="1"/>
  <c r="I4697" i="2"/>
  <c r="J4697" i="2" s="1"/>
  <c r="I4698" i="2"/>
  <c r="J4698" i="2" s="1"/>
  <c r="I4699" i="2"/>
  <c r="J4699" i="2" s="1"/>
  <c r="I4700" i="2"/>
  <c r="J4700" i="2" s="1"/>
  <c r="I4701" i="2"/>
  <c r="J4701" i="2" s="1"/>
  <c r="I4702" i="2"/>
  <c r="J4702" i="2" s="1"/>
  <c r="I4703" i="2"/>
  <c r="J4703" i="2" s="1"/>
  <c r="I4704" i="2"/>
  <c r="J4704" i="2" s="1"/>
  <c r="I4705" i="2"/>
  <c r="J4705" i="2" s="1"/>
  <c r="I4706" i="2"/>
  <c r="J4706" i="2" s="1"/>
  <c r="I4707" i="2"/>
  <c r="J4707" i="2" s="1"/>
  <c r="I4708" i="2"/>
  <c r="J4708" i="2" s="1"/>
  <c r="I4709" i="2"/>
  <c r="J4709" i="2" s="1"/>
  <c r="I4710" i="2"/>
  <c r="J4710" i="2" s="1"/>
  <c r="I4711" i="2"/>
  <c r="J4711" i="2" s="1"/>
  <c r="I4712" i="2"/>
  <c r="J4712" i="2" s="1"/>
  <c r="I4713" i="2"/>
  <c r="J4713" i="2" s="1"/>
  <c r="I4714" i="2"/>
  <c r="J4714" i="2" s="1"/>
  <c r="I4715" i="2"/>
  <c r="J4715" i="2" s="1"/>
  <c r="I4716" i="2"/>
  <c r="J4716" i="2" s="1"/>
  <c r="I4717" i="2"/>
  <c r="J4717" i="2" s="1"/>
  <c r="I4718" i="2"/>
  <c r="J4718" i="2" s="1"/>
  <c r="I4719" i="2"/>
  <c r="J4719" i="2" s="1"/>
  <c r="I4720" i="2"/>
  <c r="J4720" i="2" s="1"/>
  <c r="I4721" i="2"/>
  <c r="J4721" i="2" s="1"/>
  <c r="I4722" i="2"/>
  <c r="J4722" i="2" s="1"/>
  <c r="I4723" i="2"/>
  <c r="J4723" i="2" s="1"/>
  <c r="I4724" i="2"/>
  <c r="J4724" i="2" s="1"/>
  <c r="I4725" i="2"/>
  <c r="J4725" i="2" s="1"/>
  <c r="I4726" i="2"/>
  <c r="J4726" i="2" s="1"/>
  <c r="I4727" i="2"/>
  <c r="J4727" i="2" s="1"/>
  <c r="I4728" i="2"/>
  <c r="J4728" i="2" s="1"/>
  <c r="I4729" i="2"/>
  <c r="J4729" i="2" s="1"/>
  <c r="I4730" i="2"/>
  <c r="J4730" i="2" s="1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L4367" i="2"/>
  <c r="L4374" i="2"/>
  <c r="L4409" i="2"/>
  <c r="L4420" i="2"/>
  <c r="L4422" i="2"/>
  <c r="L4428" i="2"/>
  <c r="L4434" i="2"/>
  <c r="L4438" i="2"/>
  <c r="L4462" i="2"/>
  <c r="L4466" i="2"/>
  <c r="L4493" i="2"/>
  <c r="L4505" i="2"/>
  <c r="L4508" i="2"/>
  <c r="L4513" i="2"/>
  <c r="L4514" i="2"/>
  <c r="L4516" i="2"/>
  <c r="L4518" i="2"/>
  <c r="L4525" i="2"/>
  <c r="L4542" i="2"/>
  <c r="L4551" i="2"/>
  <c r="L4582" i="2"/>
  <c r="L4584" i="2"/>
  <c r="L4585" i="2"/>
  <c r="L4586" i="2"/>
  <c r="L4588" i="2"/>
  <c r="L4589" i="2"/>
  <c r="L4607" i="2"/>
  <c r="L4620" i="2"/>
  <c r="L4622" i="2"/>
  <c r="L4624" i="2"/>
  <c r="L4653" i="2"/>
  <c r="L4679" i="2"/>
  <c r="L4680" i="2"/>
  <c r="L4702" i="2"/>
  <c r="L4712" i="2"/>
  <c r="L4721" i="2"/>
  <c r="E348" i="3"/>
  <c r="L4266" i="2" s="1"/>
  <c r="E347" i="3"/>
  <c r="L5316" i="2" s="1"/>
  <c r="E346" i="3"/>
  <c r="L5309" i="2" s="1"/>
  <c r="E344" i="3"/>
  <c r="L4164" i="2" s="1"/>
  <c r="E340" i="3"/>
  <c r="L4138" i="2" s="1"/>
  <c r="E337" i="3"/>
  <c r="L4022" i="2" s="1"/>
  <c r="E336" i="3"/>
  <c r="L5604" i="2" s="1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I3999" i="2"/>
  <c r="J3999" i="2" s="1"/>
  <c r="I4000" i="2"/>
  <c r="J4000" i="2" s="1"/>
  <c r="I4001" i="2"/>
  <c r="J4001" i="2" s="1"/>
  <c r="I4002" i="2"/>
  <c r="J4002" i="2" s="1"/>
  <c r="I4003" i="2"/>
  <c r="J4003" i="2" s="1"/>
  <c r="I4004" i="2"/>
  <c r="J4004" i="2" s="1"/>
  <c r="I4005" i="2"/>
  <c r="J4005" i="2" s="1"/>
  <c r="I4006" i="2"/>
  <c r="J4006" i="2" s="1"/>
  <c r="I4007" i="2"/>
  <c r="J4007" i="2" s="1"/>
  <c r="I4008" i="2"/>
  <c r="J4008" i="2" s="1"/>
  <c r="I4009" i="2"/>
  <c r="J4009" i="2" s="1"/>
  <c r="I4010" i="2"/>
  <c r="J4010" i="2" s="1"/>
  <c r="I4011" i="2"/>
  <c r="J4011" i="2" s="1"/>
  <c r="I4012" i="2"/>
  <c r="J4012" i="2" s="1"/>
  <c r="I4013" i="2"/>
  <c r="J4013" i="2" s="1"/>
  <c r="I4014" i="2"/>
  <c r="J4014" i="2" s="1"/>
  <c r="I4015" i="2"/>
  <c r="J4015" i="2" s="1"/>
  <c r="I4016" i="2"/>
  <c r="J4016" i="2" s="1"/>
  <c r="I4017" i="2"/>
  <c r="J4017" i="2" s="1"/>
  <c r="I4018" i="2"/>
  <c r="J4018" i="2" s="1"/>
  <c r="I4019" i="2"/>
  <c r="J4019" i="2" s="1"/>
  <c r="I4020" i="2"/>
  <c r="J4020" i="2" s="1"/>
  <c r="I4021" i="2"/>
  <c r="J4021" i="2" s="1"/>
  <c r="I4022" i="2"/>
  <c r="J4022" i="2" s="1"/>
  <c r="I4023" i="2"/>
  <c r="J4023" i="2" s="1"/>
  <c r="I4024" i="2"/>
  <c r="J4024" i="2" s="1"/>
  <c r="I4025" i="2"/>
  <c r="J4025" i="2" s="1"/>
  <c r="I4026" i="2"/>
  <c r="J4026" i="2" s="1"/>
  <c r="I4027" i="2"/>
  <c r="J4027" i="2" s="1"/>
  <c r="I4028" i="2"/>
  <c r="J4028" i="2" s="1"/>
  <c r="I4029" i="2"/>
  <c r="J4029" i="2" s="1"/>
  <c r="I4030" i="2"/>
  <c r="J4030" i="2" s="1"/>
  <c r="I4031" i="2"/>
  <c r="J4031" i="2" s="1"/>
  <c r="I4032" i="2"/>
  <c r="J4032" i="2" s="1"/>
  <c r="I4033" i="2"/>
  <c r="J4033" i="2" s="1"/>
  <c r="I4034" i="2"/>
  <c r="J4034" i="2" s="1"/>
  <c r="I4035" i="2"/>
  <c r="J4035" i="2" s="1"/>
  <c r="I4036" i="2"/>
  <c r="J4036" i="2" s="1"/>
  <c r="I4037" i="2"/>
  <c r="J4037" i="2" s="1"/>
  <c r="I4038" i="2"/>
  <c r="J4038" i="2" s="1"/>
  <c r="I4039" i="2"/>
  <c r="J4039" i="2" s="1"/>
  <c r="I4040" i="2"/>
  <c r="J4040" i="2" s="1"/>
  <c r="I4041" i="2"/>
  <c r="J4041" i="2" s="1"/>
  <c r="I4042" i="2"/>
  <c r="J4042" i="2" s="1"/>
  <c r="I4043" i="2"/>
  <c r="J4043" i="2" s="1"/>
  <c r="I4044" i="2"/>
  <c r="J4044" i="2" s="1"/>
  <c r="I4045" i="2"/>
  <c r="J4045" i="2" s="1"/>
  <c r="I4046" i="2"/>
  <c r="J4046" i="2" s="1"/>
  <c r="I4047" i="2"/>
  <c r="J4047" i="2" s="1"/>
  <c r="I4048" i="2"/>
  <c r="J4048" i="2" s="1"/>
  <c r="I4049" i="2"/>
  <c r="J4049" i="2" s="1"/>
  <c r="I4050" i="2"/>
  <c r="J4050" i="2" s="1"/>
  <c r="I4051" i="2"/>
  <c r="J4051" i="2" s="1"/>
  <c r="I4052" i="2"/>
  <c r="J4052" i="2" s="1"/>
  <c r="I4053" i="2"/>
  <c r="J4053" i="2" s="1"/>
  <c r="I4054" i="2"/>
  <c r="J4054" i="2" s="1"/>
  <c r="I4055" i="2"/>
  <c r="J4055" i="2" s="1"/>
  <c r="I4056" i="2"/>
  <c r="J4056" i="2" s="1"/>
  <c r="I4057" i="2"/>
  <c r="J4057" i="2" s="1"/>
  <c r="I4058" i="2"/>
  <c r="J4058" i="2" s="1"/>
  <c r="I4059" i="2"/>
  <c r="J4059" i="2" s="1"/>
  <c r="I4060" i="2"/>
  <c r="J4060" i="2" s="1"/>
  <c r="I4061" i="2"/>
  <c r="J4061" i="2" s="1"/>
  <c r="I4062" i="2"/>
  <c r="J4062" i="2" s="1"/>
  <c r="I4063" i="2"/>
  <c r="J4063" i="2" s="1"/>
  <c r="I4064" i="2"/>
  <c r="J4064" i="2" s="1"/>
  <c r="I4065" i="2"/>
  <c r="J4065" i="2" s="1"/>
  <c r="I4066" i="2"/>
  <c r="J4066" i="2" s="1"/>
  <c r="I4067" i="2"/>
  <c r="J4067" i="2" s="1"/>
  <c r="I4068" i="2"/>
  <c r="J4068" i="2" s="1"/>
  <c r="I4069" i="2"/>
  <c r="J4069" i="2" s="1"/>
  <c r="I4070" i="2"/>
  <c r="J4070" i="2" s="1"/>
  <c r="I4071" i="2"/>
  <c r="J4071" i="2" s="1"/>
  <c r="I4072" i="2"/>
  <c r="J4072" i="2" s="1"/>
  <c r="I4073" i="2"/>
  <c r="J4073" i="2" s="1"/>
  <c r="I4074" i="2"/>
  <c r="J4074" i="2" s="1"/>
  <c r="I4075" i="2"/>
  <c r="J4075" i="2" s="1"/>
  <c r="I4076" i="2"/>
  <c r="J4076" i="2" s="1"/>
  <c r="I4077" i="2"/>
  <c r="J4077" i="2" s="1"/>
  <c r="I4078" i="2"/>
  <c r="J4078" i="2" s="1"/>
  <c r="I4079" i="2"/>
  <c r="J4079" i="2" s="1"/>
  <c r="I4080" i="2"/>
  <c r="J4080" i="2" s="1"/>
  <c r="I4081" i="2"/>
  <c r="J4081" i="2" s="1"/>
  <c r="I4082" i="2"/>
  <c r="J4082" i="2" s="1"/>
  <c r="I4083" i="2"/>
  <c r="J4083" i="2" s="1"/>
  <c r="I4084" i="2"/>
  <c r="J4084" i="2" s="1"/>
  <c r="I4085" i="2"/>
  <c r="J4085" i="2" s="1"/>
  <c r="I4086" i="2"/>
  <c r="J4086" i="2" s="1"/>
  <c r="I4087" i="2"/>
  <c r="J4087" i="2" s="1"/>
  <c r="I4088" i="2"/>
  <c r="J4088" i="2" s="1"/>
  <c r="I4089" i="2"/>
  <c r="J4089" i="2" s="1"/>
  <c r="I4090" i="2"/>
  <c r="J4090" i="2" s="1"/>
  <c r="I4091" i="2"/>
  <c r="J4091" i="2" s="1"/>
  <c r="I4092" i="2"/>
  <c r="J4092" i="2" s="1"/>
  <c r="I4093" i="2"/>
  <c r="J4093" i="2" s="1"/>
  <c r="I4094" i="2"/>
  <c r="J4094" i="2" s="1"/>
  <c r="I4095" i="2"/>
  <c r="J4095" i="2" s="1"/>
  <c r="I4096" i="2"/>
  <c r="J4096" i="2" s="1"/>
  <c r="I4097" i="2"/>
  <c r="J4097" i="2" s="1"/>
  <c r="I4098" i="2"/>
  <c r="J4098" i="2" s="1"/>
  <c r="I4099" i="2"/>
  <c r="J4099" i="2" s="1"/>
  <c r="I4100" i="2"/>
  <c r="J4100" i="2" s="1"/>
  <c r="I4101" i="2"/>
  <c r="J4101" i="2" s="1"/>
  <c r="I4102" i="2"/>
  <c r="J4102" i="2" s="1"/>
  <c r="I4103" i="2"/>
  <c r="J4103" i="2" s="1"/>
  <c r="I4104" i="2"/>
  <c r="J4104" i="2" s="1"/>
  <c r="I4105" i="2"/>
  <c r="J4105" i="2" s="1"/>
  <c r="I4106" i="2"/>
  <c r="J4106" i="2" s="1"/>
  <c r="I4107" i="2"/>
  <c r="J4107" i="2" s="1"/>
  <c r="I4108" i="2"/>
  <c r="J4108" i="2" s="1"/>
  <c r="I4109" i="2"/>
  <c r="J4109" i="2" s="1"/>
  <c r="I4110" i="2"/>
  <c r="J4110" i="2" s="1"/>
  <c r="I4111" i="2"/>
  <c r="J4111" i="2" s="1"/>
  <c r="I4112" i="2"/>
  <c r="J4112" i="2" s="1"/>
  <c r="I4113" i="2"/>
  <c r="J4113" i="2" s="1"/>
  <c r="I4114" i="2"/>
  <c r="J4114" i="2" s="1"/>
  <c r="I4115" i="2"/>
  <c r="J4115" i="2" s="1"/>
  <c r="I4116" i="2"/>
  <c r="J4116" i="2" s="1"/>
  <c r="I4117" i="2"/>
  <c r="J4117" i="2" s="1"/>
  <c r="I4118" i="2"/>
  <c r="J4118" i="2" s="1"/>
  <c r="I4119" i="2"/>
  <c r="J4119" i="2" s="1"/>
  <c r="I4120" i="2"/>
  <c r="J4120" i="2" s="1"/>
  <c r="I4121" i="2"/>
  <c r="J4121" i="2" s="1"/>
  <c r="I4122" i="2"/>
  <c r="J4122" i="2" s="1"/>
  <c r="I4123" i="2"/>
  <c r="J4123" i="2" s="1"/>
  <c r="I4124" i="2"/>
  <c r="J4124" i="2" s="1"/>
  <c r="I4125" i="2"/>
  <c r="J4125" i="2" s="1"/>
  <c r="I4126" i="2"/>
  <c r="J4126" i="2" s="1"/>
  <c r="I4127" i="2"/>
  <c r="J4127" i="2" s="1"/>
  <c r="I4128" i="2"/>
  <c r="J4128" i="2" s="1"/>
  <c r="I4129" i="2"/>
  <c r="J4129" i="2" s="1"/>
  <c r="I4130" i="2"/>
  <c r="J4130" i="2" s="1"/>
  <c r="I4131" i="2"/>
  <c r="J4131" i="2" s="1"/>
  <c r="I4132" i="2"/>
  <c r="J4132" i="2" s="1"/>
  <c r="I4133" i="2"/>
  <c r="J4133" i="2" s="1"/>
  <c r="I4134" i="2"/>
  <c r="J4134" i="2" s="1"/>
  <c r="I4135" i="2"/>
  <c r="J4135" i="2" s="1"/>
  <c r="I4136" i="2"/>
  <c r="J4136" i="2" s="1"/>
  <c r="I4137" i="2"/>
  <c r="J4137" i="2" s="1"/>
  <c r="I4138" i="2"/>
  <c r="J4138" i="2" s="1"/>
  <c r="I4139" i="2"/>
  <c r="J4139" i="2" s="1"/>
  <c r="I4140" i="2"/>
  <c r="J4140" i="2" s="1"/>
  <c r="I4141" i="2"/>
  <c r="J4141" i="2" s="1"/>
  <c r="I4142" i="2"/>
  <c r="J4142" i="2" s="1"/>
  <c r="I4143" i="2"/>
  <c r="J4143" i="2" s="1"/>
  <c r="I4144" i="2"/>
  <c r="J4144" i="2" s="1"/>
  <c r="I4145" i="2"/>
  <c r="J4145" i="2" s="1"/>
  <c r="I4146" i="2"/>
  <c r="J4146" i="2" s="1"/>
  <c r="I4147" i="2"/>
  <c r="J4147" i="2" s="1"/>
  <c r="I4148" i="2"/>
  <c r="J4148" i="2" s="1"/>
  <c r="I4149" i="2"/>
  <c r="J4149" i="2" s="1"/>
  <c r="I4150" i="2"/>
  <c r="J4150" i="2" s="1"/>
  <c r="I4151" i="2"/>
  <c r="J4151" i="2" s="1"/>
  <c r="I4152" i="2"/>
  <c r="J4152" i="2" s="1"/>
  <c r="I4153" i="2"/>
  <c r="J4153" i="2" s="1"/>
  <c r="I4154" i="2"/>
  <c r="J4154" i="2" s="1"/>
  <c r="I4155" i="2"/>
  <c r="J4155" i="2" s="1"/>
  <c r="I4156" i="2"/>
  <c r="J4156" i="2" s="1"/>
  <c r="I4157" i="2"/>
  <c r="J4157" i="2" s="1"/>
  <c r="I4158" i="2"/>
  <c r="J4158" i="2" s="1"/>
  <c r="I4159" i="2"/>
  <c r="J4159" i="2" s="1"/>
  <c r="I4160" i="2"/>
  <c r="J4160" i="2" s="1"/>
  <c r="I4161" i="2"/>
  <c r="J4161" i="2" s="1"/>
  <c r="I4162" i="2"/>
  <c r="J4162" i="2" s="1"/>
  <c r="I4163" i="2"/>
  <c r="J4163" i="2" s="1"/>
  <c r="I4164" i="2"/>
  <c r="J4164" i="2" s="1"/>
  <c r="I4165" i="2"/>
  <c r="J4165" i="2" s="1"/>
  <c r="I4166" i="2"/>
  <c r="J4166" i="2" s="1"/>
  <c r="I4167" i="2"/>
  <c r="J4167" i="2" s="1"/>
  <c r="I4168" i="2"/>
  <c r="J4168" i="2" s="1"/>
  <c r="I4169" i="2"/>
  <c r="J4169" i="2" s="1"/>
  <c r="I4170" i="2"/>
  <c r="J4170" i="2" s="1"/>
  <c r="I4171" i="2"/>
  <c r="J4171" i="2" s="1"/>
  <c r="I4172" i="2"/>
  <c r="J4172" i="2" s="1"/>
  <c r="I4173" i="2"/>
  <c r="J4173" i="2" s="1"/>
  <c r="I4174" i="2"/>
  <c r="J4174" i="2" s="1"/>
  <c r="I4175" i="2"/>
  <c r="J4175" i="2" s="1"/>
  <c r="I4176" i="2"/>
  <c r="J4176" i="2" s="1"/>
  <c r="I4177" i="2"/>
  <c r="J4177" i="2" s="1"/>
  <c r="I4178" i="2"/>
  <c r="J4178" i="2" s="1"/>
  <c r="I4179" i="2"/>
  <c r="J4179" i="2" s="1"/>
  <c r="I4180" i="2"/>
  <c r="J4180" i="2" s="1"/>
  <c r="I4181" i="2"/>
  <c r="J4181" i="2" s="1"/>
  <c r="I4182" i="2"/>
  <c r="J4182" i="2" s="1"/>
  <c r="I4183" i="2"/>
  <c r="J4183" i="2" s="1"/>
  <c r="I4184" i="2"/>
  <c r="J4184" i="2" s="1"/>
  <c r="I4185" i="2"/>
  <c r="J4185" i="2" s="1"/>
  <c r="I4186" i="2"/>
  <c r="J4186" i="2" s="1"/>
  <c r="I4187" i="2"/>
  <c r="J4187" i="2" s="1"/>
  <c r="I4188" i="2"/>
  <c r="J4188" i="2" s="1"/>
  <c r="I4189" i="2"/>
  <c r="J4189" i="2" s="1"/>
  <c r="I4190" i="2"/>
  <c r="J4190" i="2" s="1"/>
  <c r="I4191" i="2"/>
  <c r="J4191" i="2" s="1"/>
  <c r="I4192" i="2"/>
  <c r="J4192" i="2" s="1"/>
  <c r="I4193" i="2"/>
  <c r="J4193" i="2" s="1"/>
  <c r="I4194" i="2"/>
  <c r="J4194" i="2" s="1"/>
  <c r="I4195" i="2"/>
  <c r="J4195" i="2" s="1"/>
  <c r="I4196" i="2"/>
  <c r="J4196" i="2" s="1"/>
  <c r="I4197" i="2"/>
  <c r="J4197" i="2" s="1"/>
  <c r="I4198" i="2"/>
  <c r="J4198" i="2" s="1"/>
  <c r="I4199" i="2"/>
  <c r="J4199" i="2" s="1"/>
  <c r="I4200" i="2"/>
  <c r="J4200" i="2" s="1"/>
  <c r="I4201" i="2"/>
  <c r="J4201" i="2" s="1"/>
  <c r="I4202" i="2"/>
  <c r="J4202" i="2" s="1"/>
  <c r="I4203" i="2"/>
  <c r="J4203" i="2" s="1"/>
  <c r="I4204" i="2"/>
  <c r="J4204" i="2" s="1"/>
  <c r="I4205" i="2"/>
  <c r="J4205" i="2" s="1"/>
  <c r="I4206" i="2"/>
  <c r="J4206" i="2" s="1"/>
  <c r="I4207" i="2"/>
  <c r="J4207" i="2" s="1"/>
  <c r="I4208" i="2"/>
  <c r="J4208" i="2" s="1"/>
  <c r="I4209" i="2"/>
  <c r="J4209" i="2" s="1"/>
  <c r="I4210" i="2"/>
  <c r="J4210" i="2" s="1"/>
  <c r="I4211" i="2"/>
  <c r="J4211" i="2" s="1"/>
  <c r="I4212" i="2"/>
  <c r="J4212" i="2" s="1"/>
  <c r="I4213" i="2"/>
  <c r="J4213" i="2" s="1"/>
  <c r="I4214" i="2"/>
  <c r="J4214" i="2" s="1"/>
  <c r="I4215" i="2"/>
  <c r="J4215" i="2" s="1"/>
  <c r="I4216" i="2"/>
  <c r="J4216" i="2" s="1"/>
  <c r="I4217" i="2"/>
  <c r="J4217" i="2" s="1"/>
  <c r="I4218" i="2"/>
  <c r="J4218" i="2" s="1"/>
  <c r="I4219" i="2"/>
  <c r="J4219" i="2" s="1"/>
  <c r="I4220" i="2"/>
  <c r="J4220" i="2" s="1"/>
  <c r="I4221" i="2"/>
  <c r="J4221" i="2" s="1"/>
  <c r="I4222" i="2"/>
  <c r="J4222" i="2" s="1"/>
  <c r="I4223" i="2"/>
  <c r="J4223" i="2" s="1"/>
  <c r="I4224" i="2"/>
  <c r="J4224" i="2" s="1"/>
  <c r="I4225" i="2"/>
  <c r="J4225" i="2" s="1"/>
  <c r="I4226" i="2"/>
  <c r="J4226" i="2" s="1"/>
  <c r="I4227" i="2"/>
  <c r="J4227" i="2" s="1"/>
  <c r="I4228" i="2"/>
  <c r="J4228" i="2" s="1"/>
  <c r="I4229" i="2"/>
  <c r="J4229" i="2" s="1"/>
  <c r="I4230" i="2"/>
  <c r="J4230" i="2" s="1"/>
  <c r="I4231" i="2"/>
  <c r="J4231" i="2" s="1"/>
  <c r="I4232" i="2"/>
  <c r="J4232" i="2" s="1"/>
  <c r="I4233" i="2"/>
  <c r="J4233" i="2" s="1"/>
  <c r="I4234" i="2"/>
  <c r="J4234" i="2" s="1"/>
  <c r="I4235" i="2"/>
  <c r="J4235" i="2" s="1"/>
  <c r="I4236" i="2"/>
  <c r="J4236" i="2" s="1"/>
  <c r="I4237" i="2"/>
  <c r="J4237" i="2" s="1"/>
  <c r="I4238" i="2"/>
  <c r="J4238" i="2" s="1"/>
  <c r="I4239" i="2"/>
  <c r="J4239" i="2" s="1"/>
  <c r="I4240" i="2"/>
  <c r="J4240" i="2" s="1"/>
  <c r="I4241" i="2"/>
  <c r="J4241" i="2" s="1"/>
  <c r="I4242" i="2"/>
  <c r="J4242" i="2" s="1"/>
  <c r="I4243" i="2"/>
  <c r="J4243" i="2" s="1"/>
  <c r="I4244" i="2"/>
  <c r="J4244" i="2" s="1"/>
  <c r="I4245" i="2"/>
  <c r="J4245" i="2" s="1"/>
  <c r="I4246" i="2"/>
  <c r="J4246" i="2" s="1"/>
  <c r="I4247" i="2"/>
  <c r="J4247" i="2" s="1"/>
  <c r="I4248" i="2"/>
  <c r="J4248" i="2" s="1"/>
  <c r="I4249" i="2"/>
  <c r="J4249" i="2" s="1"/>
  <c r="I4250" i="2"/>
  <c r="J4250" i="2" s="1"/>
  <c r="I4251" i="2"/>
  <c r="J4251" i="2" s="1"/>
  <c r="I4252" i="2"/>
  <c r="J4252" i="2" s="1"/>
  <c r="I4253" i="2"/>
  <c r="J4253" i="2" s="1"/>
  <c r="I4254" i="2"/>
  <c r="J4254" i="2" s="1"/>
  <c r="I4255" i="2"/>
  <c r="J4255" i="2" s="1"/>
  <c r="I4256" i="2"/>
  <c r="J4256" i="2" s="1"/>
  <c r="I4257" i="2"/>
  <c r="J4257" i="2" s="1"/>
  <c r="I4258" i="2"/>
  <c r="J4258" i="2" s="1"/>
  <c r="I4259" i="2"/>
  <c r="J4259" i="2" s="1"/>
  <c r="I4260" i="2"/>
  <c r="J4260" i="2" s="1"/>
  <c r="I4261" i="2"/>
  <c r="J4261" i="2" s="1"/>
  <c r="I4262" i="2"/>
  <c r="J4262" i="2" s="1"/>
  <c r="I4263" i="2"/>
  <c r="J4263" i="2" s="1"/>
  <c r="I4264" i="2"/>
  <c r="J4264" i="2" s="1"/>
  <c r="I4265" i="2"/>
  <c r="J4265" i="2" s="1"/>
  <c r="I4266" i="2"/>
  <c r="J4266" i="2" s="1"/>
  <c r="I4267" i="2"/>
  <c r="J4267" i="2" s="1"/>
  <c r="I4268" i="2"/>
  <c r="J4268" i="2" s="1"/>
  <c r="I4269" i="2"/>
  <c r="J4269" i="2" s="1"/>
  <c r="I4270" i="2"/>
  <c r="J4270" i="2" s="1"/>
  <c r="I4271" i="2"/>
  <c r="J4271" i="2" s="1"/>
  <c r="I4272" i="2"/>
  <c r="J4272" i="2" s="1"/>
  <c r="I4273" i="2"/>
  <c r="J4273" i="2" s="1"/>
  <c r="I4274" i="2"/>
  <c r="J4274" i="2" s="1"/>
  <c r="I4275" i="2"/>
  <c r="J4275" i="2" s="1"/>
  <c r="I4276" i="2"/>
  <c r="J4276" i="2" s="1"/>
  <c r="I4277" i="2"/>
  <c r="J4277" i="2" s="1"/>
  <c r="I4278" i="2"/>
  <c r="J4278" i="2" s="1"/>
  <c r="I4279" i="2"/>
  <c r="J4279" i="2" s="1"/>
  <c r="I4280" i="2"/>
  <c r="J4280" i="2" s="1"/>
  <c r="I4281" i="2"/>
  <c r="J4281" i="2" s="1"/>
  <c r="I4282" i="2"/>
  <c r="J4282" i="2" s="1"/>
  <c r="I4283" i="2"/>
  <c r="J4283" i="2" s="1"/>
  <c r="I4284" i="2"/>
  <c r="J4284" i="2" s="1"/>
  <c r="I4285" i="2"/>
  <c r="J4285" i="2" s="1"/>
  <c r="I4286" i="2"/>
  <c r="J4286" i="2" s="1"/>
  <c r="I4287" i="2"/>
  <c r="J4287" i="2" s="1"/>
  <c r="I4288" i="2"/>
  <c r="J4288" i="2" s="1"/>
  <c r="I4289" i="2"/>
  <c r="J4289" i="2" s="1"/>
  <c r="I4290" i="2"/>
  <c r="J4290" i="2" s="1"/>
  <c r="I4291" i="2"/>
  <c r="J4291" i="2" s="1"/>
  <c r="I4292" i="2"/>
  <c r="J4292" i="2" s="1"/>
  <c r="I4293" i="2"/>
  <c r="J4293" i="2" s="1"/>
  <c r="I4294" i="2"/>
  <c r="J4294" i="2" s="1"/>
  <c r="I4295" i="2"/>
  <c r="J4295" i="2" s="1"/>
  <c r="I4296" i="2"/>
  <c r="J4296" i="2" s="1"/>
  <c r="I4297" i="2"/>
  <c r="J4297" i="2" s="1"/>
  <c r="I4298" i="2"/>
  <c r="J4298" i="2" s="1"/>
  <c r="I4299" i="2"/>
  <c r="J4299" i="2" s="1"/>
  <c r="I4300" i="2"/>
  <c r="J4300" i="2" s="1"/>
  <c r="I4301" i="2"/>
  <c r="J4301" i="2" s="1"/>
  <c r="I4302" i="2"/>
  <c r="J4302" i="2" s="1"/>
  <c r="I4303" i="2"/>
  <c r="J4303" i="2" s="1"/>
  <c r="I4304" i="2"/>
  <c r="J4304" i="2" s="1"/>
  <c r="I4305" i="2"/>
  <c r="J4305" i="2" s="1"/>
  <c r="I4306" i="2"/>
  <c r="J4306" i="2" s="1"/>
  <c r="I4307" i="2"/>
  <c r="J4307" i="2" s="1"/>
  <c r="I4308" i="2"/>
  <c r="J4308" i="2" s="1"/>
  <c r="I4309" i="2"/>
  <c r="J4309" i="2" s="1"/>
  <c r="I4310" i="2"/>
  <c r="J4310" i="2" s="1"/>
  <c r="I4311" i="2"/>
  <c r="J4311" i="2" s="1"/>
  <c r="I4312" i="2"/>
  <c r="J4312" i="2" s="1"/>
  <c r="I4313" i="2"/>
  <c r="J4313" i="2" s="1"/>
  <c r="I4314" i="2"/>
  <c r="J4314" i="2" s="1"/>
  <c r="I4315" i="2"/>
  <c r="J4315" i="2" s="1"/>
  <c r="I4316" i="2"/>
  <c r="J4316" i="2" s="1"/>
  <c r="I4317" i="2"/>
  <c r="J4317" i="2" s="1"/>
  <c r="I4318" i="2"/>
  <c r="J4318" i="2" s="1"/>
  <c r="I4319" i="2"/>
  <c r="J4319" i="2" s="1"/>
  <c r="I4320" i="2"/>
  <c r="J4320" i="2" s="1"/>
  <c r="I4321" i="2"/>
  <c r="J4321" i="2" s="1"/>
  <c r="I4322" i="2"/>
  <c r="J4322" i="2" s="1"/>
  <c r="I4323" i="2"/>
  <c r="J4323" i="2" s="1"/>
  <c r="I4324" i="2"/>
  <c r="J4324" i="2" s="1"/>
  <c r="I4325" i="2"/>
  <c r="J4325" i="2" s="1"/>
  <c r="I4326" i="2"/>
  <c r="J4326" i="2" s="1"/>
  <c r="I4327" i="2"/>
  <c r="J4327" i="2" s="1"/>
  <c r="I4328" i="2"/>
  <c r="J4328" i="2" s="1"/>
  <c r="I4329" i="2"/>
  <c r="J4329" i="2" s="1"/>
  <c r="I4330" i="2"/>
  <c r="J4330" i="2" s="1"/>
  <c r="I4331" i="2"/>
  <c r="J4331" i="2" s="1"/>
  <c r="I4332" i="2"/>
  <c r="J4332" i="2" s="1"/>
  <c r="I4333" i="2"/>
  <c r="J4333" i="2" s="1"/>
  <c r="I4334" i="2"/>
  <c r="J4334" i="2" s="1"/>
  <c r="I4335" i="2"/>
  <c r="J4335" i="2" s="1"/>
  <c r="I4336" i="2"/>
  <c r="J4336" i="2" s="1"/>
  <c r="I4337" i="2"/>
  <c r="J4337" i="2" s="1"/>
  <c r="I4338" i="2"/>
  <c r="J4338" i="2" s="1"/>
  <c r="I4339" i="2"/>
  <c r="J4339" i="2" s="1"/>
  <c r="I4340" i="2"/>
  <c r="J4340" i="2" s="1"/>
  <c r="I4341" i="2"/>
  <c r="J4341" i="2" s="1"/>
  <c r="I4342" i="2"/>
  <c r="J4342" i="2" s="1"/>
  <c r="I4343" i="2"/>
  <c r="J4343" i="2" s="1"/>
  <c r="I4344" i="2"/>
  <c r="J4344" i="2" s="1"/>
  <c r="I4345" i="2"/>
  <c r="J4345" i="2" s="1"/>
  <c r="I4346" i="2"/>
  <c r="J4346" i="2" s="1"/>
  <c r="I4347" i="2"/>
  <c r="J4347" i="2" s="1"/>
  <c r="I4348" i="2"/>
  <c r="J4348" i="2" s="1"/>
  <c r="I4349" i="2"/>
  <c r="J4349" i="2" s="1"/>
  <c r="I4350" i="2"/>
  <c r="J4350" i="2" s="1"/>
  <c r="I4351" i="2"/>
  <c r="J4351" i="2" s="1"/>
  <c r="I4352" i="2"/>
  <c r="J4352" i="2" s="1"/>
  <c r="I4353" i="2"/>
  <c r="J4353" i="2" s="1"/>
  <c r="I4354" i="2"/>
  <c r="J4354" i="2" s="1"/>
  <c r="I4355" i="2"/>
  <c r="J4355" i="2" s="1"/>
  <c r="I4356" i="2"/>
  <c r="J4356" i="2" s="1"/>
  <c r="I4357" i="2"/>
  <c r="J4357" i="2" s="1"/>
  <c r="I4358" i="2"/>
  <c r="J4358" i="2" s="1"/>
  <c r="I4359" i="2"/>
  <c r="J4359" i="2" s="1"/>
  <c r="I4360" i="2"/>
  <c r="J4360" i="2" s="1"/>
  <c r="I4361" i="2"/>
  <c r="J4361" i="2" s="1"/>
  <c r="I4362" i="2"/>
  <c r="J4362" i="2" s="1"/>
  <c r="I4363" i="2"/>
  <c r="J4363" i="2" s="1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L4000" i="2"/>
  <c r="L4013" i="2"/>
  <c r="L4020" i="2"/>
  <c r="L4030" i="2"/>
  <c r="L4040" i="2"/>
  <c r="L4053" i="2"/>
  <c r="L4056" i="2"/>
  <c r="L4064" i="2"/>
  <c r="L4082" i="2"/>
  <c r="L4095" i="2"/>
  <c r="L4109" i="2"/>
  <c r="L4120" i="2"/>
  <c r="L4123" i="2"/>
  <c r="L4124" i="2"/>
  <c r="L4136" i="2"/>
  <c r="L4137" i="2"/>
  <c r="L4156" i="2"/>
  <c r="L4158" i="2"/>
  <c r="L4160" i="2"/>
  <c r="L4174" i="2"/>
  <c r="L4184" i="2"/>
  <c r="L4187" i="2"/>
  <c r="L4203" i="2"/>
  <c r="L4227" i="2"/>
  <c r="L4228" i="2"/>
  <c r="L4229" i="2"/>
  <c r="L4258" i="2"/>
  <c r="L4281" i="2"/>
  <c r="L4292" i="2"/>
  <c r="L4303" i="2"/>
  <c r="L4306" i="2"/>
  <c r="L4318" i="2"/>
  <c r="L4339" i="2"/>
  <c r="L4340" i="2"/>
  <c r="L4342" i="2"/>
  <c r="L4353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I3646" i="2"/>
  <c r="J3646" i="2" s="1"/>
  <c r="I3647" i="2"/>
  <c r="J3647" i="2" s="1"/>
  <c r="I3648" i="2"/>
  <c r="J3648" i="2" s="1"/>
  <c r="I3649" i="2"/>
  <c r="J3649" i="2" s="1"/>
  <c r="I3650" i="2"/>
  <c r="J3650" i="2" s="1"/>
  <c r="I3651" i="2"/>
  <c r="J3651" i="2" s="1"/>
  <c r="I3652" i="2"/>
  <c r="J3652" i="2" s="1"/>
  <c r="I3653" i="2"/>
  <c r="J3653" i="2" s="1"/>
  <c r="I3654" i="2"/>
  <c r="J3654" i="2" s="1"/>
  <c r="I3655" i="2"/>
  <c r="J3655" i="2" s="1"/>
  <c r="I3656" i="2"/>
  <c r="J3656" i="2" s="1"/>
  <c r="I3657" i="2"/>
  <c r="J3657" i="2" s="1"/>
  <c r="I3658" i="2"/>
  <c r="J3658" i="2" s="1"/>
  <c r="I3659" i="2"/>
  <c r="J3659" i="2" s="1"/>
  <c r="I3660" i="2"/>
  <c r="J3660" i="2" s="1"/>
  <c r="I3661" i="2"/>
  <c r="J3661" i="2" s="1"/>
  <c r="I3662" i="2"/>
  <c r="J3662" i="2" s="1"/>
  <c r="I3663" i="2"/>
  <c r="J3663" i="2" s="1"/>
  <c r="I3664" i="2"/>
  <c r="J3664" i="2" s="1"/>
  <c r="I3665" i="2"/>
  <c r="J3665" i="2" s="1"/>
  <c r="I3666" i="2"/>
  <c r="J3666" i="2" s="1"/>
  <c r="I3667" i="2"/>
  <c r="J3667" i="2" s="1"/>
  <c r="I3668" i="2"/>
  <c r="J3668" i="2" s="1"/>
  <c r="I3669" i="2"/>
  <c r="J3669" i="2" s="1"/>
  <c r="I3670" i="2"/>
  <c r="J3670" i="2" s="1"/>
  <c r="I3671" i="2"/>
  <c r="J3671" i="2" s="1"/>
  <c r="I3672" i="2"/>
  <c r="J3672" i="2" s="1"/>
  <c r="I3673" i="2"/>
  <c r="J3673" i="2" s="1"/>
  <c r="I3674" i="2"/>
  <c r="J3674" i="2" s="1"/>
  <c r="I3675" i="2"/>
  <c r="J3675" i="2" s="1"/>
  <c r="I3676" i="2"/>
  <c r="J3676" i="2" s="1"/>
  <c r="I3677" i="2"/>
  <c r="J3677" i="2" s="1"/>
  <c r="I3678" i="2"/>
  <c r="J3678" i="2" s="1"/>
  <c r="I3679" i="2"/>
  <c r="J3679" i="2" s="1"/>
  <c r="I3680" i="2"/>
  <c r="J3680" i="2" s="1"/>
  <c r="I3681" i="2"/>
  <c r="J3681" i="2" s="1"/>
  <c r="I3682" i="2"/>
  <c r="J3682" i="2" s="1"/>
  <c r="I3683" i="2"/>
  <c r="J3683" i="2" s="1"/>
  <c r="I3684" i="2"/>
  <c r="J3684" i="2" s="1"/>
  <c r="I3685" i="2"/>
  <c r="J3685" i="2" s="1"/>
  <c r="I3686" i="2"/>
  <c r="J3686" i="2" s="1"/>
  <c r="I3687" i="2"/>
  <c r="J3687" i="2" s="1"/>
  <c r="I3688" i="2"/>
  <c r="J3688" i="2" s="1"/>
  <c r="I3689" i="2"/>
  <c r="J3689" i="2" s="1"/>
  <c r="I3690" i="2"/>
  <c r="J3690" i="2" s="1"/>
  <c r="I3691" i="2"/>
  <c r="J3691" i="2" s="1"/>
  <c r="I3692" i="2"/>
  <c r="J3692" i="2" s="1"/>
  <c r="I3693" i="2"/>
  <c r="J3693" i="2" s="1"/>
  <c r="I3694" i="2"/>
  <c r="J3694" i="2" s="1"/>
  <c r="I3695" i="2"/>
  <c r="J3695" i="2" s="1"/>
  <c r="I3696" i="2"/>
  <c r="J3696" i="2" s="1"/>
  <c r="I3697" i="2"/>
  <c r="J3697" i="2" s="1"/>
  <c r="I3698" i="2"/>
  <c r="J3698" i="2" s="1"/>
  <c r="I3699" i="2"/>
  <c r="J3699" i="2" s="1"/>
  <c r="I3700" i="2"/>
  <c r="J3700" i="2" s="1"/>
  <c r="I3701" i="2"/>
  <c r="J3701" i="2" s="1"/>
  <c r="I3702" i="2"/>
  <c r="J3702" i="2" s="1"/>
  <c r="I3703" i="2"/>
  <c r="J3703" i="2" s="1"/>
  <c r="I3704" i="2"/>
  <c r="J3704" i="2" s="1"/>
  <c r="I3705" i="2"/>
  <c r="J3705" i="2" s="1"/>
  <c r="I3706" i="2"/>
  <c r="J3706" i="2" s="1"/>
  <c r="I3707" i="2"/>
  <c r="J3707" i="2" s="1"/>
  <c r="I3708" i="2"/>
  <c r="J3708" i="2" s="1"/>
  <c r="I3709" i="2"/>
  <c r="J3709" i="2" s="1"/>
  <c r="I3710" i="2"/>
  <c r="J3710" i="2" s="1"/>
  <c r="I3711" i="2"/>
  <c r="J3711" i="2" s="1"/>
  <c r="I3712" i="2"/>
  <c r="J3712" i="2" s="1"/>
  <c r="I3713" i="2"/>
  <c r="J3713" i="2" s="1"/>
  <c r="I3714" i="2"/>
  <c r="J3714" i="2" s="1"/>
  <c r="I3715" i="2"/>
  <c r="J3715" i="2" s="1"/>
  <c r="I3716" i="2"/>
  <c r="J3716" i="2" s="1"/>
  <c r="I3717" i="2"/>
  <c r="J3717" i="2" s="1"/>
  <c r="I3718" i="2"/>
  <c r="J3718" i="2" s="1"/>
  <c r="I3719" i="2"/>
  <c r="J3719" i="2" s="1"/>
  <c r="I3720" i="2"/>
  <c r="J3720" i="2" s="1"/>
  <c r="I3721" i="2"/>
  <c r="J3721" i="2" s="1"/>
  <c r="I3722" i="2"/>
  <c r="J3722" i="2" s="1"/>
  <c r="I3723" i="2"/>
  <c r="J3723" i="2" s="1"/>
  <c r="I3724" i="2"/>
  <c r="J3724" i="2" s="1"/>
  <c r="I3725" i="2"/>
  <c r="J3725" i="2" s="1"/>
  <c r="I3726" i="2"/>
  <c r="J3726" i="2" s="1"/>
  <c r="I3727" i="2"/>
  <c r="J3727" i="2" s="1"/>
  <c r="I3728" i="2"/>
  <c r="J3728" i="2" s="1"/>
  <c r="I3729" i="2"/>
  <c r="J3729" i="2" s="1"/>
  <c r="I3730" i="2"/>
  <c r="J3730" i="2" s="1"/>
  <c r="I3731" i="2"/>
  <c r="J3731" i="2" s="1"/>
  <c r="I3732" i="2"/>
  <c r="J3732" i="2" s="1"/>
  <c r="I3733" i="2"/>
  <c r="J3733" i="2" s="1"/>
  <c r="I3734" i="2"/>
  <c r="J3734" i="2" s="1"/>
  <c r="I3735" i="2"/>
  <c r="J3735" i="2" s="1"/>
  <c r="I3736" i="2"/>
  <c r="J3736" i="2" s="1"/>
  <c r="I3737" i="2"/>
  <c r="J3737" i="2" s="1"/>
  <c r="I3738" i="2"/>
  <c r="J3738" i="2" s="1"/>
  <c r="I3739" i="2"/>
  <c r="J3739" i="2" s="1"/>
  <c r="I3740" i="2"/>
  <c r="J3740" i="2" s="1"/>
  <c r="I3741" i="2"/>
  <c r="J3741" i="2" s="1"/>
  <c r="I3742" i="2"/>
  <c r="J3742" i="2" s="1"/>
  <c r="I3743" i="2"/>
  <c r="J3743" i="2" s="1"/>
  <c r="I3744" i="2"/>
  <c r="J3744" i="2" s="1"/>
  <c r="I3745" i="2"/>
  <c r="J3745" i="2" s="1"/>
  <c r="I3746" i="2"/>
  <c r="J3746" i="2" s="1"/>
  <c r="I3747" i="2"/>
  <c r="J3747" i="2" s="1"/>
  <c r="I3748" i="2"/>
  <c r="J3748" i="2" s="1"/>
  <c r="I3749" i="2"/>
  <c r="J3749" i="2" s="1"/>
  <c r="I3750" i="2"/>
  <c r="J3750" i="2" s="1"/>
  <c r="I3751" i="2"/>
  <c r="J3751" i="2" s="1"/>
  <c r="I3752" i="2"/>
  <c r="J3752" i="2" s="1"/>
  <c r="I3753" i="2"/>
  <c r="J3753" i="2" s="1"/>
  <c r="I3754" i="2"/>
  <c r="J3754" i="2" s="1"/>
  <c r="I3755" i="2"/>
  <c r="J3755" i="2" s="1"/>
  <c r="I3756" i="2"/>
  <c r="J3756" i="2" s="1"/>
  <c r="I3757" i="2"/>
  <c r="J3757" i="2" s="1"/>
  <c r="I3758" i="2"/>
  <c r="J3758" i="2" s="1"/>
  <c r="I3759" i="2"/>
  <c r="J3759" i="2" s="1"/>
  <c r="I3760" i="2"/>
  <c r="J3760" i="2" s="1"/>
  <c r="I3761" i="2"/>
  <c r="J3761" i="2" s="1"/>
  <c r="I3762" i="2"/>
  <c r="J3762" i="2" s="1"/>
  <c r="I3763" i="2"/>
  <c r="J3763" i="2" s="1"/>
  <c r="I3764" i="2"/>
  <c r="J3764" i="2" s="1"/>
  <c r="I3765" i="2"/>
  <c r="J3765" i="2" s="1"/>
  <c r="I3766" i="2"/>
  <c r="J3766" i="2" s="1"/>
  <c r="I3767" i="2"/>
  <c r="J3767" i="2" s="1"/>
  <c r="I3768" i="2"/>
  <c r="J3768" i="2" s="1"/>
  <c r="I3769" i="2"/>
  <c r="J3769" i="2" s="1"/>
  <c r="I3770" i="2"/>
  <c r="J3770" i="2" s="1"/>
  <c r="I3771" i="2"/>
  <c r="J3771" i="2" s="1"/>
  <c r="I3772" i="2"/>
  <c r="J3772" i="2" s="1"/>
  <c r="I3773" i="2"/>
  <c r="J3773" i="2" s="1"/>
  <c r="I3774" i="2"/>
  <c r="J3774" i="2" s="1"/>
  <c r="I3775" i="2"/>
  <c r="J3775" i="2" s="1"/>
  <c r="I3776" i="2"/>
  <c r="J3776" i="2" s="1"/>
  <c r="I3777" i="2"/>
  <c r="J3777" i="2" s="1"/>
  <c r="I3778" i="2"/>
  <c r="J3778" i="2" s="1"/>
  <c r="I3779" i="2"/>
  <c r="J3779" i="2" s="1"/>
  <c r="I3780" i="2"/>
  <c r="J3780" i="2" s="1"/>
  <c r="I3781" i="2"/>
  <c r="J3781" i="2" s="1"/>
  <c r="I3782" i="2"/>
  <c r="J3782" i="2" s="1"/>
  <c r="I3783" i="2"/>
  <c r="J3783" i="2" s="1"/>
  <c r="I3784" i="2"/>
  <c r="J3784" i="2" s="1"/>
  <c r="I3785" i="2"/>
  <c r="J3785" i="2" s="1"/>
  <c r="I3786" i="2"/>
  <c r="J3786" i="2" s="1"/>
  <c r="I3787" i="2"/>
  <c r="J3787" i="2" s="1"/>
  <c r="I3788" i="2"/>
  <c r="J3788" i="2" s="1"/>
  <c r="I3789" i="2"/>
  <c r="J3789" i="2" s="1"/>
  <c r="I3790" i="2"/>
  <c r="J3790" i="2" s="1"/>
  <c r="I3791" i="2"/>
  <c r="J3791" i="2" s="1"/>
  <c r="I3792" i="2"/>
  <c r="J3792" i="2" s="1"/>
  <c r="I3793" i="2"/>
  <c r="J3793" i="2" s="1"/>
  <c r="I3794" i="2"/>
  <c r="J3794" i="2" s="1"/>
  <c r="I3795" i="2"/>
  <c r="J3795" i="2" s="1"/>
  <c r="I3796" i="2"/>
  <c r="J3796" i="2" s="1"/>
  <c r="I3797" i="2"/>
  <c r="J3797" i="2" s="1"/>
  <c r="I3798" i="2"/>
  <c r="J3798" i="2" s="1"/>
  <c r="I3799" i="2"/>
  <c r="J3799" i="2" s="1"/>
  <c r="I3800" i="2"/>
  <c r="J3800" i="2" s="1"/>
  <c r="I3801" i="2"/>
  <c r="J3801" i="2" s="1"/>
  <c r="I3802" i="2"/>
  <c r="J3802" i="2" s="1"/>
  <c r="I3803" i="2"/>
  <c r="J3803" i="2" s="1"/>
  <c r="I3804" i="2"/>
  <c r="J3804" i="2" s="1"/>
  <c r="I3805" i="2"/>
  <c r="J3805" i="2" s="1"/>
  <c r="I3806" i="2"/>
  <c r="J3806" i="2" s="1"/>
  <c r="I3807" i="2"/>
  <c r="J3807" i="2" s="1"/>
  <c r="I3808" i="2"/>
  <c r="J3808" i="2" s="1"/>
  <c r="I3809" i="2"/>
  <c r="J3809" i="2" s="1"/>
  <c r="I3810" i="2"/>
  <c r="J3810" i="2" s="1"/>
  <c r="I3811" i="2"/>
  <c r="J3811" i="2" s="1"/>
  <c r="I3812" i="2"/>
  <c r="J3812" i="2" s="1"/>
  <c r="I3813" i="2"/>
  <c r="J3813" i="2" s="1"/>
  <c r="I3814" i="2"/>
  <c r="J3814" i="2" s="1"/>
  <c r="I3815" i="2"/>
  <c r="J3815" i="2" s="1"/>
  <c r="I3816" i="2"/>
  <c r="J3816" i="2" s="1"/>
  <c r="I3817" i="2"/>
  <c r="J3817" i="2" s="1"/>
  <c r="I3818" i="2"/>
  <c r="J3818" i="2" s="1"/>
  <c r="I3819" i="2"/>
  <c r="J3819" i="2" s="1"/>
  <c r="I3820" i="2"/>
  <c r="J3820" i="2" s="1"/>
  <c r="I3821" i="2"/>
  <c r="J3821" i="2" s="1"/>
  <c r="I3822" i="2"/>
  <c r="J3822" i="2" s="1"/>
  <c r="I3823" i="2"/>
  <c r="J3823" i="2" s="1"/>
  <c r="I3824" i="2"/>
  <c r="J3824" i="2" s="1"/>
  <c r="I3825" i="2"/>
  <c r="J3825" i="2" s="1"/>
  <c r="I3826" i="2"/>
  <c r="J3826" i="2" s="1"/>
  <c r="I3827" i="2"/>
  <c r="J3827" i="2" s="1"/>
  <c r="I3828" i="2"/>
  <c r="J3828" i="2" s="1"/>
  <c r="I3829" i="2"/>
  <c r="J3829" i="2" s="1"/>
  <c r="I3830" i="2"/>
  <c r="J3830" i="2" s="1"/>
  <c r="I3831" i="2"/>
  <c r="J3831" i="2" s="1"/>
  <c r="I3832" i="2"/>
  <c r="J3832" i="2" s="1"/>
  <c r="I3833" i="2"/>
  <c r="J3833" i="2" s="1"/>
  <c r="I3834" i="2"/>
  <c r="J3834" i="2" s="1"/>
  <c r="I3835" i="2"/>
  <c r="J3835" i="2" s="1"/>
  <c r="I3836" i="2"/>
  <c r="J3836" i="2" s="1"/>
  <c r="I3837" i="2"/>
  <c r="J3837" i="2" s="1"/>
  <c r="I3838" i="2"/>
  <c r="J3838" i="2" s="1"/>
  <c r="I3839" i="2"/>
  <c r="J3839" i="2" s="1"/>
  <c r="I3840" i="2"/>
  <c r="J3840" i="2" s="1"/>
  <c r="I3841" i="2"/>
  <c r="J3841" i="2" s="1"/>
  <c r="I3842" i="2"/>
  <c r="J3842" i="2" s="1"/>
  <c r="I3843" i="2"/>
  <c r="J3843" i="2" s="1"/>
  <c r="I3844" i="2"/>
  <c r="J3844" i="2" s="1"/>
  <c r="I3845" i="2"/>
  <c r="J3845" i="2" s="1"/>
  <c r="I3846" i="2"/>
  <c r="J3846" i="2" s="1"/>
  <c r="I3847" i="2"/>
  <c r="J3847" i="2" s="1"/>
  <c r="I3848" i="2"/>
  <c r="J3848" i="2" s="1"/>
  <c r="I3849" i="2"/>
  <c r="J3849" i="2" s="1"/>
  <c r="I3850" i="2"/>
  <c r="J3850" i="2" s="1"/>
  <c r="I3851" i="2"/>
  <c r="J3851" i="2" s="1"/>
  <c r="I3852" i="2"/>
  <c r="J3852" i="2" s="1"/>
  <c r="I3853" i="2"/>
  <c r="J3853" i="2" s="1"/>
  <c r="I3854" i="2"/>
  <c r="J3854" i="2" s="1"/>
  <c r="I3855" i="2"/>
  <c r="J3855" i="2" s="1"/>
  <c r="I3856" i="2"/>
  <c r="J3856" i="2" s="1"/>
  <c r="I3857" i="2"/>
  <c r="J3857" i="2" s="1"/>
  <c r="I3858" i="2"/>
  <c r="J3858" i="2" s="1"/>
  <c r="I3859" i="2"/>
  <c r="J3859" i="2" s="1"/>
  <c r="I3860" i="2"/>
  <c r="J3860" i="2" s="1"/>
  <c r="I3861" i="2"/>
  <c r="J3861" i="2" s="1"/>
  <c r="I3862" i="2"/>
  <c r="J3862" i="2" s="1"/>
  <c r="I3863" i="2"/>
  <c r="J3863" i="2" s="1"/>
  <c r="I3864" i="2"/>
  <c r="J3864" i="2" s="1"/>
  <c r="I3865" i="2"/>
  <c r="J3865" i="2" s="1"/>
  <c r="I3866" i="2"/>
  <c r="J3866" i="2" s="1"/>
  <c r="I3867" i="2"/>
  <c r="J3867" i="2" s="1"/>
  <c r="I3868" i="2"/>
  <c r="J3868" i="2" s="1"/>
  <c r="I3869" i="2"/>
  <c r="J3869" i="2" s="1"/>
  <c r="I3870" i="2"/>
  <c r="J3870" i="2" s="1"/>
  <c r="I3871" i="2"/>
  <c r="J3871" i="2" s="1"/>
  <c r="I3872" i="2"/>
  <c r="J3872" i="2" s="1"/>
  <c r="I3873" i="2"/>
  <c r="J3873" i="2" s="1"/>
  <c r="I3874" i="2"/>
  <c r="J3874" i="2" s="1"/>
  <c r="I3875" i="2"/>
  <c r="J3875" i="2" s="1"/>
  <c r="I3876" i="2"/>
  <c r="J3876" i="2" s="1"/>
  <c r="I3877" i="2"/>
  <c r="J3877" i="2" s="1"/>
  <c r="I3878" i="2"/>
  <c r="J3878" i="2" s="1"/>
  <c r="I3879" i="2"/>
  <c r="J3879" i="2" s="1"/>
  <c r="I3880" i="2"/>
  <c r="J3880" i="2" s="1"/>
  <c r="I3881" i="2"/>
  <c r="J3881" i="2" s="1"/>
  <c r="I3882" i="2"/>
  <c r="J3882" i="2" s="1"/>
  <c r="I3883" i="2"/>
  <c r="J3883" i="2" s="1"/>
  <c r="I3884" i="2"/>
  <c r="J3884" i="2" s="1"/>
  <c r="I3885" i="2"/>
  <c r="J3885" i="2" s="1"/>
  <c r="I3886" i="2"/>
  <c r="J3886" i="2" s="1"/>
  <c r="I3887" i="2"/>
  <c r="J3887" i="2" s="1"/>
  <c r="I3888" i="2"/>
  <c r="J3888" i="2" s="1"/>
  <c r="I3889" i="2"/>
  <c r="J3889" i="2" s="1"/>
  <c r="I3890" i="2"/>
  <c r="J3890" i="2" s="1"/>
  <c r="I3891" i="2"/>
  <c r="J3891" i="2" s="1"/>
  <c r="I3892" i="2"/>
  <c r="J3892" i="2" s="1"/>
  <c r="I3893" i="2"/>
  <c r="J3893" i="2" s="1"/>
  <c r="I3894" i="2"/>
  <c r="J3894" i="2" s="1"/>
  <c r="I3895" i="2"/>
  <c r="J3895" i="2" s="1"/>
  <c r="I3896" i="2"/>
  <c r="J3896" i="2" s="1"/>
  <c r="I3897" i="2"/>
  <c r="J3897" i="2" s="1"/>
  <c r="I3898" i="2"/>
  <c r="J3898" i="2" s="1"/>
  <c r="I3899" i="2"/>
  <c r="J3899" i="2" s="1"/>
  <c r="I3900" i="2"/>
  <c r="J3900" i="2" s="1"/>
  <c r="I3901" i="2"/>
  <c r="J3901" i="2" s="1"/>
  <c r="I3902" i="2"/>
  <c r="J3902" i="2" s="1"/>
  <c r="I3903" i="2"/>
  <c r="J3903" i="2" s="1"/>
  <c r="I3904" i="2"/>
  <c r="J3904" i="2" s="1"/>
  <c r="I3905" i="2"/>
  <c r="J3905" i="2" s="1"/>
  <c r="I3906" i="2"/>
  <c r="J3906" i="2" s="1"/>
  <c r="I3907" i="2"/>
  <c r="J3907" i="2" s="1"/>
  <c r="I3908" i="2"/>
  <c r="J3908" i="2" s="1"/>
  <c r="I3909" i="2"/>
  <c r="J3909" i="2" s="1"/>
  <c r="I3910" i="2"/>
  <c r="J3910" i="2" s="1"/>
  <c r="I3911" i="2"/>
  <c r="J3911" i="2" s="1"/>
  <c r="I3912" i="2"/>
  <c r="J3912" i="2" s="1"/>
  <c r="I3913" i="2"/>
  <c r="J3913" i="2" s="1"/>
  <c r="I3914" i="2"/>
  <c r="J3914" i="2" s="1"/>
  <c r="I3915" i="2"/>
  <c r="J3915" i="2" s="1"/>
  <c r="I3916" i="2"/>
  <c r="J3916" i="2" s="1"/>
  <c r="I3917" i="2"/>
  <c r="J3917" i="2" s="1"/>
  <c r="I3918" i="2"/>
  <c r="J3918" i="2" s="1"/>
  <c r="I3919" i="2"/>
  <c r="J3919" i="2" s="1"/>
  <c r="I3920" i="2"/>
  <c r="J3920" i="2" s="1"/>
  <c r="I3921" i="2"/>
  <c r="J3921" i="2" s="1"/>
  <c r="I3922" i="2"/>
  <c r="J3922" i="2" s="1"/>
  <c r="I3923" i="2"/>
  <c r="J3923" i="2" s="1"/>
  <c r="I3924" i="2"/>
  <c r="J3924" i="2" s="1"/>
  <c r="I3925" i="2"/>
  <c r="J3925" i="2" s="1"/>
  <c r="I3926" i="2"/>
  <c r="J3926" i="2" s="1"/>
  <c r="I3927" i="2"/>
  <c r="J3927" i="2" s="1"/>
  <c r="I3928" i="2"/>
  <c r="J3928" i="2" s="1"/>
  <c r="I3929" i="2"/>
  <c r="J3929" i="2" s="1"/>
  <c r="I3930" i="2"/>
  <c r="J3930" i="2" s="1"/>
  <c r="I3931" i="2"/>
  <c r="J3931" i="2" s="1"/>
  <c r="I3932" i="2"/>
  <c r="J3932" i="2" s="1"/>
  <c r="I3933" i="2"/>
  <c r="J3933" i="2" s="1"/>
  <c r="I3934" i="2"/>
  <c r="J3934" i="2" s="1"/>
  <c r="I3935" i="2"/>
  <c r="J3935" i="2" s="1"/>
  <c r="I3936" i="2"/>
  <c r="J3936" i="2" s="1"/>
  <c r="I3937" i="2"/>
  <c r="J3937" i="2" s="1"/>
  <c r="I3938" i="2"/>
  <c r="J3938" i="2" s="1"/>
  <c r="I3939" i="2"/>
  <c r="J3939" i="2" s="1"/>
  <c r="I3940" i="2"/>
  <c r="J3940" i="2" s="1"/>
  <c r="I3941" i="2"/>
  <c r="J3941" i="2" s="1"/>
  <c r="I3942" i="2"/>
  <c r="J3942" i="2" s="1"/>
  <c r="I3943" i="2"/>
  <c r="J3943" i="2" s="1"/>
  <c r="I3944" i="2"/>
  <c r="J3944" i="2" s="1"/>
  <c r="I3945" i="2"/>
  <c r="J3945" i="2" s="1"/>
  <c r="I3946" i="2"/>
  <c r="J3946" i="2" s="1"/>
  <c r="I3947" i="2"/>
  <c r="J3947" i="2" s="1"/>
  <c r="I3948" i="2"/>
  <c r="J3948" i="2" s="1"/>
  <c r="I3949" i="2"/>
  <c r="J3949" i="2" s="1"/>
  <c r="I3950" i="2"/>
  <c r="J3950" i="2" s="1"/>
  <c r="I3951" i="2"/>
  <c r="J3951" i="2" s="1"/>
  <c r="I3952" i="2"/>
  <c r="J3952" i="2" s="1"/>
  <c r="I3953" i="2"/>
  <c r="J3953" i="2" s="1"/>
  <c r="I3954" i="2"/>
  <c r="J3954" i="2" s="1"/>
  <c r="I3955" i="2"/>
  <c r="J3955" i="2" s="1"/>
  <c r="I3956" i="2"/>
  <c r="J3956" i="2" s="1"/>
  <c r="I3957" i="2"/>
  <c r="J3957" i="2" s="1"/>
  <c r="I3958" i="2"/>
  <c r="J3958" i="2" s="1"/>
  <c r="I3959" i="2"/>
  <c r="J3959" i="2" s="1"/>
  <c r="I3960" i="2"/>
  <c r="J3960" i="2" s="1"/>
  <c r="I3961" i="2"/>
  <c r="J3961" i="2" s="1"/>
  <c r="I3962" i="2"/>
  <c r="J3962" i="2" s="1"/>
  <c r="I3963" i="2"/>
  <c r="J3963" i="2" s="1"/>
  <c r="I3964" i="2"/>
  <c r="J3964" i="2" s="1"/>
  <c r="I3965" i="2"/>
  <c r="J3965" i="2" s="1"/>
  <c r="I3966" i="2"/>
  <c r="J3966" i="2" s="1"/>
  <c r="I3967" i="2"/>
  <c r="J3967" i="2" s="1"/>
  <c r="I3968" i="2"/>
  <c r="J3968" i="2" s="1"/>
  <c r="I3969" i="2"/>
  <c r="J3969" i="2" s="1"/>
  <c r="I3970" i="2"/>
  <c r="J3970" i="2" s="1"/>
  <c r="I3971" i="2"/>
  <c r="J3971" i="2" s="1"/>
  <c r="I3972" i="2"/>
  <c r="J3972" i="2" s="1"/>
  <c r="I3973" i="2"/>
  <c r="J3973" i="2" s="1"/>
  <c r="I3974" i="2"/>
  <c r="J3974" i="2" s="1"/>
  <c r="I3975" i="2"/>
  <c r="J3975" i="2" s="1"/>
  <c r="I3976" i="2"/>
  <c r="J3976" i="2" s="1"/>
  <c r="I3977" i="2"/>
  <c r="J3977" i="2" s="1"/>
  <c r="I3978" i="2"/>
  <c r="J3978" i="2" s="1"/>
  <c r="I3979" i="2"/>
  <c r="J3979" i="2" s="1"/>
  <c r="I3980" i="2"/>
  <c r="J3980" i="2" s="1"/>
  <c r="I3981" i="2"/>
  <c r="J3981" i="2" s="1"/>
  <c r="I3982" i="2"/>
  <c r="J3982" i="2" s="1"/>
  <c r="I3983" i="2"/>
  <c r="J3983" i="2" s="1"/>
  <c r="I3984" i="2"/>
  <c r="J3984" i="2" s="1"/>
  <c r="I3985" i="2"/>
  <c r="J3985" i="2" s="1"/>
  <c r="I3986" i="2"/>
  <c r="J3986" i="2" s="1"/>
  <c r="I3987" i="2"/>
  <c r="J3987" i="2" s="1"/>
  <c r="I3988" i="2"/>
  <c r="J3988" i="2" s="1"/>
  <c r="I3989" i="2"/>
  <c r="J3989" i="2" s="1"/>
  <c r="I3990" i="2"/>
  <c r="J3990" i="2" s="1"/>
  <c r="I3991" i="2"/>
  <c r="J3991" i="2" s="1"/>
  <c r="I3992" i="2"/>
  <c r="J3992" i="2" s="1"/>
  <c r="I3993" i="2"/>
  <c r="J3993" i="2" s="1"/>
  <c r="I3994" i="2"/>
  <c r="J3994" i="2" s="1"/>
  <c r="I3995" i="2"/>
  <c r="J3995" i="2" s="1"/>
  <c r="I3996" i="2"/>
  <c r="J3996" i="2" s="1"/>
  <c r="I3997" i="2"/>
  <c r="J3997" i="2" s="1"/>
  <c r="I3998" i="2"/>
  <c r="J3998" i="2" s="1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L3652" i="2"/>
  <c r="L3662" i="2"/>
  <c r="L3684" i="2"/>
  <c r="L3685" i="2"/>
  <c r="L3688" i="2"/>
  <c r="L3691" i="2"/>
  <c r="L3693" i="2"/>
  <c r="L3708" i="2"/>
  <c r="L3720" i="2"/>
  <c r="L3725" i="2"/>
  <c r="L3731" i="2"/>
  <c r="L3734" i="2"/>
  <c r="L3739" i="2"/>
  <c r="L3769" i="2"/>
  <c r="L3774" i="2"/>
  <c r="L3782" i="2"/>
  <c r="L3789" i="2"/>
  <c r="L3797" i="2"/>
  <c r="L3814" i="2"/>
  <c r="L3816" i="2"/>
  <c r="L3817" i="2"/>
  <c r="L3828" i="2"/>
  <c r="L3832" i="2"/>
  <c r="L3844" i="2"/>
  <c r="L3845" i="2"/>
  <c r="L3855" i="2"/>
  <c r="L3856" i="2"/>
  <c r="L3862" i="2"/>
  <c r="L3866" i="2"/>
  <c r="L3885" i="2"/>
  <c r="L3887" i="2"/>
  <c r="L3894" i="2"/>
  <c r="L3905" i="2"/>
  <c r="L3910" i="2"/>
  <c r="L3939" i="2"/>
  <c r="L3946" i="2"/>
  <c r="L3966" i="2"/>
  <c r="L3973" i="2"/>
  <c r="L3988" i="2"/>
  <c r="L6" i="2"/>
  <c r="L7" i="2"/>
  <c r="L28" i="2"/>
  <c r="L44" i="2"/>
  <c r="L45" i="2"/>
  <c r="L69" i="2"/>
  <c r="L70" i="2"/>
  <c r="L74" i="2"/>
  <c r="L80" i="2"/>
  <c r="L83" i="2"/>
  <c r="L89" i="2"/>
  <c r="L94" i="2"/>
  <c r="L115" i="2"/>
  <c r="L119" i="2"/>
  <c r="L128" i="2"/>
  <c r="L131" i="2"/>
  <c r="L150" i="2"/>
  <c r="L155" i="2"/>
  <c r="L206" i="2"/>
  <c r="L215" i="2"/>
  <c r="L222" i="2"/>
  <c r="L226" i="2"/>
  <c r="L251" i="2"/>
  <c r="L273" i="2"/>
  <c r="L285" i="2"/>
  <c r="L294" i="2"/>
  <c r="L296" i="2"/>
  <c r="L299" i="2"/>
  <c r="L302" i="2"/>
  <c r="L346" i="2"/>
  <c r="L357" i="2"/>
  <c r="L382" i="2"/>
  <c r="L399" i="2"/>
  <c r="L400" i="2"/>
  <c r="L408" i="2"/>
  <c r="L434" i="2"/>
  <c r="L449" i="2"/>
  <c r="L452" i="2"/>
  <c r="L473" i="2"/>
  <c r="L483" i="2"/>
  <c r="L497" i="2"/>
  <c r="L498" i="2"/>
  <c r="L512" i="2"/>
  <c r="L576" i="2"/>
  <c r="L581" i="2"/>
  <c r="L615" i="2"/>
  <c r="L659" i="2"/>
  <c r="L687" i="2"/>
  <c r="L714" i="2"/>
  <c r="L731" i="2"/>
  <c r="L744" i="2"/>
  <c r="L754" i="2"/>
  <c r="L769" i="2"/>
  <c r="L774" i="2"/>
  <c r="L775" i="2"/>
  <c r="L830" i="2"/>
  <c r="L837" i="2"/>
  <c r="L839" i="2"/>
  <c r="L878" i="2"/>
  <c r="L881" i="2"/>
  <c r="L882" i="2"/>
  <c r="L946" i="2"/>
  <c r="L948" i="2"/>
  <c r="L998" i="2"/>
  <c r="L1001" i="2"/>
  <c r="L1016" i="2"/>
  <c r="L1037" i="2"/>
  <c r="L1041" i="2"/>
  <c r="L1117" i="2"/>
  <c r="L1160" i="2"/>
  <c r="L1171" i="2"/>
  <c r="L1192" i="2"/>
  <c r="L1213" i="2"/>
  <c r="L1217" i="2"/>
  <c r="L1236" i="2"/>
  <c r="L1239" i="2"/>
  <c r="L1247" i="2"/>
  <c r="L1306" i="2"/>
  <c r="L1325" i="2"/>
  <c r="L1332" i="2"/>
  <c r="L1374" i="2"/>
  <c r="L1412" i="2"/>
  <c r="L1422" i="2"/>
  <c r="L1446" i="2"/>
  <c r="L1455" i="2"/>
  <c r="L1459" i="2"/>
  <c r="L1471" i="2"/>
  <c r="L1472" i="2"/>
  <c r="L1503" i="2"/>
  <c r="L1523" i="2"/>
  <c r="L1531" i="2"/>
  <c r="L1536" i="2"/>
  <c r="L1574" i="2"/>
  <c r="L1581" i="2"/>
  <c r="L1585" i="2"/>
  <c r="L1589" i="2"/>
  <c r="L1606" i="2"/>
  <c r="L1644" i="2"/>
  <c r="L1682" i="2"/>
  <c r="L1699" i="2"/>
  <c r="L1703" i="2"/>
  <c r="L1724" i="2"/>
  <c r="L1740" i="2"/>
  <c r="L1745" i="2"/>
  <c r="L1752" i="2"/>
  <c r="L1778" i="2"/>
  <c r="L1803" i="2"/>
  <c r="L1806" i="2"/>
  <c r="L1807" i="2"/>
  <c r="L1824" i="2"/>
  <c r="L1851" i="2"/>
  <c r="L1875" i="2"/>
  <c r="L1904" i="2"/>
  <c r="L1928" i="2"/>
  <c r="L1938" i="2"/>
  <c r="L1956" i="2"/>
  <c r="L2047" i="2"/>
  <c r="L2074" i="2"/>
  <c r="L2124" i="2"/>
  <c r="L2126" i="2"/>
  <c r="L2131" i="2"/>
  <c r="L2147" i="2"/>
  <c r="L2156" i="2"/>
  <c r="L2173" i="2"/>
  <c r="L2182" i="2"/>
  <c r="L2201" i="2"/>
  <c r="L2219" i="2"/>
  <c r="L2229" i="2"/>
  <c r="L2239" i="2"/>
  <c r="L2241" i="2"/>
  <c r="L2247" i="2"/>
  <c r="L2257" i="2"/>
  <c r="L2259" i="2"/>
  <c r="L2277" i="2"/>
  <c r="L2297" i="2"/>
  <c r="L2312" i="2"/>
  <c r="L2317" i="2"/>
  <c r="L2322" i="2"/>
  <c r="L2407" i="2"/>
  <c r="L2417" i="2"/>
  <c r="L2448" i="2"/>
  <c r="L2458" i="2"/>
  <c r="L2472" i="2"/>
  <c r="L2480" i="2"/>
  <c r="L2485" i="2"/>
  <c r="L2544" i="2"/>
  <c r="L2550" i="2"/>
  <c r="L2578" i="2"/>
  <c r="L2594" i="2"/>
  <c r="L2616" i="2"/>
  <c r="L2619" i="2"/>
  <c r="L2632" i="2"/>
  <c r="L2643" i="2"/>
  <c r="L2645" i="2"/>
  <c r="L2718" i="2"/>
  <c r="L2743" i="2"/>
  <c r="L2744" i="2"/>
  <c r="L2746" i="2"/>
  <c r="L2754" i="2"/>
  <c r="L2886" i="2"/>
  <c r="L2925" i="2"/>
  <c r="L2979" i="2"/>
  <c r="L2980" i="2"/>
  <c r="L2997" i="2"/>
  <c r="L3006" i="2"/>
  <c r="L3133" i="2"/>
  <c r="L3138" i="2"/>
  <c r="L3184" i="2"/>
  <c r="L3201" i="2"/>
  <c r="L3206" i="2"/>
  <c r="L3231" i="2"/>
  <c r="L3268" i="2"/>
  <c r="L3272" i="2"/>
  <c r="L3308" i="2"/>
  <c r="L3356" i="2"/>
  <c r="L3396" i="2"/>
  <c r="L3401" i="2"/>
  <c r="L3421" i="2"/>
  <c r="L3440" i="2"/>
  <c r="L3450" i="2"/>
  <c r="L3455" i="2"/>
  <c r="L3488" i="2"/>
  <c r="L3490" i="2"/>
  <c r="L3608" i="2"/>
  <c r="L3615" i="2"/>
  <c r="L3617" i="2"/>
  <c r="L362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I2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J1527" i="2" s="1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J1542" i="2" s="1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J1574" i="2" s="1"/>
  <c r="I1575" i="2"/>
  <c r="J1575" i="2" s="1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J1681" i="2" s="1"/>
  <c r="I1682" i="2"/>
  <c r="J1682" i="2" s="1"/>
  <c r="I1683" i="2"/>
  <c r="J1683" i="2" s="1"/>
  <c r="I1684" i="2"/>
  <c r="J1684" i="2" s="1"/>
  <c r="I1685" i="2"/>
  <c r="J1685" i="2" s="1"/>
  <c r="I1686" i="2"/>
  <c r="J1686" i="2" s="1"/>
  <c r="I1687" i="2"/>
  <c r="J1687" i="2" s="1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J1698" i="2" s="1"/>
  <c r="I1699" i="2"/>
  <c r="J1699" i="2" s="1"/>
  <c r="I1700" i="2"/>
  <c r="J1700" i="2" s="1"/>
  <c r="I1701" i="2"/>
  <c r="J1701" i="2" s="1"/>
  <c r="I1702" i="2"/>
  <c r="J1702" i="2" s="1"/>
  <c r="I1703" i="2"/>
  <c r="J1703" i="2" s="1"/>
  <c r="I1704" i="2"/>
  <c r="J1704" i="2" s="1"/>
  <c r="I1705" i="2"/>
  <c r="J1705" i="2" s="1"/>
  <c r="I1706" i="2"/>
  <c r="J1706" i="2" s="1"/>
  <c r="I1707" i="2"/>
  <c r="J1707" i="2" s="1"/>
  <c r="I1708" i="2"/>
  <c r="J1708" i="2" s="1"/>
  <c r="I1709" i="2"/>
  <c r="J1709" i="2" s="1"/>
  <c r="I1710" i="2"/>
  <c r="J1710" i="2" s="1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J1717" i="2" s="1"/>
  <c r="I1718" i="2"/>
  <c r="J1718" i="2" s="1"/>
  <c r="I1719" i="2"/>
  <c r="J1719" i="2" s="1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J1730" i="2" s="1"/>
  <c r="I1731" i="2"/>
  <c r="J1731" i="2" s="1"/>
  <c r="I1732" i="2"/>
  <c r="J1732" i="2" s="1"/>
  <c r="I1733" i="2"/>
  <c r="J1733" i="2" s="1"/>
  <c r="I1734" i="2"/>
  <c r="J1734" i="2" s="1"/>
  <c r="I1735" i="2"/>
  <c r="J1735" i="2" s="1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J1741" i="2" s="1"/>
  <c r="I1742" i="2"/>
  <c r="J1742" i="2" s="1"/>
  <c r="I1743" i="2"/>
  <c r="J1743" i="2" s="1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J1763" i="2" s="1"/>
  <c r="I1764" i="2"/>
  <c r="J1764" i="2" s="1"/>
  <c r="I1765" i="2"/>
  <c r="J1765" i="2" s="1"/>
  <c r="I1766" i="2"/>
  <c r="J1766" i="2" s="1"/>
  <c r="I1767" i="2"/>
  <c r="J1767" i="2" s="1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J1777" i="2" s="1"/>
  <c r="I1778" i="2"/>
  <c r="J1778" i="2" s="1"/>
  <c r="I1779" i="2"/>
  <c r="J1779" i="2" s="1"/>
  <c r="I1780" i="2"/>
  <c r="J1780" i="2" s="1"/>
  <c r="I1781" i="2"/>
  <c r="J1781" i="2" s="1"/>
  <c r="I1782" i="2"/>
  <c r="J1782" i="2" s="1"/>
  <c r="I1783" i="2"/>
  <c r="J1783" i="2" s="1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J1789" i="2" s="1"/>
  <c r="I1790" i="2"/>
  <c r="J1790" i="2" s="1"/>
  <c r="I1791" i="2"/>
  <c r="J1791" i="2" s="1"/>
  <c r="I1792" i="2"/>
  <c r="J1792" i="2" s="1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J1801" i="2" s="1"/>
  <c r="I1802" i="2"/>
  <c r="J1802" i="2" s="1"/>
  <c r="I1803" i="2"/>
  <c r="J1803" i="2" s="1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J1814" i="2" s="1"/>
  <c r="I1815" i="2"/>
  <c r="J1815" i="2" s="1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J1827" i="2" s="1"/>
  <c r="I1828" i="2"/>
  <c r="J1828" i="2" s="1"/>
  <c r="I1829" i="2"/>
  <c r="J1829" i="2" s="1"/>
  <c r="I1830" i="2"/>
  <c r="J1830" i="2" s="1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J1837" i="2" s="1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J1849" i="2" s="1"/>
  <c r="I1850" i="2"/>
  <c r="J1850" i="2" s="1"/>
  <c r="I1851" i="2"/>
  <c r="J1851" i="2" s="1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J1862" i="2" s="1"/>
  <c r="I1863" i="2"/>
  <c r="J1863" i="2" s="1"/>
  <c r="I1864" i="2"/>
  <c r="J1864" i="2" s="1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J1873" i="2" s="1"/>
  <c r="I1874" i="2"/>
  <c r="J1874" i="2" s="1"/>
  <c r="I1875" i="2"/>
  <c r="J1875" i="2" s="1"/>
  <c r="I1876" i="2"/>
  <c r="J1876" i="2" s="1"/>
  <c r="I1877" i="2"/>
  <c r="J1877" i="2" s="1"/>
  <c r="I1878" i="2"/>
  <c r="J1878" i="2" s="1"/>
  <c r="I1879" i="2"/>
  <c r="J1879" i="2" s="1"/>
  <c r="I1880" i="2"/>
  <c r="J1880" i="2" s="1"/>
  <c r="I1881" i="2"/>
  <c r="J1881" i="2" s="1"/>
  <c r="I1882" i="2"/>
  <c r="J1882" i="2" s="1"/>
  <c r="I1883" i="2"/>
  <c r="J1883" i="2" s="1"/>
  <c r="I1884" i="2"/>
  <c r="J1884" i="2" s="1"/>
  <c r="I1885" i="2"/>
  <c r="J1885" i="2" s="1"/>
  <c r="I1886" i="2"/>
  <c r="J1886" i="2" s="1"/>
  <c r="I1887" i="2"/>
  <c r="J1887" i="2" s="1"/>
  <c r="I1888" i="2"/>
  <c r="J1888" i="2" s="1"/>
  <c r="I1889" i="2"/>
  <c r="J1889" i="2" s="1"/>
  <c r="I1890" i="2"/>
  <c r="J1890" i="2" s="1"/>
  <c r="I1891" i="2"/>
  <c r="J1891" i="2" s="1"/>
  <c r="I1892" i="2"/>
  <c r="J1892" i="2" s="1"/>
  <c r="I1893" i="2"/>
  <c r="J1893" i="2" s="1"/>
  <c r="I1894" i="2"/>
  <c r="J1894" i="2" s="1"/>
  <c r="I1895" i="2"/>
  <c r="J1895" i="2" s="1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J1910" i="2" s="1"/>
  <c r="I1911" i="2"/>
  <c r="J1911" i="2" s="1"/>
  <c r="I1912" i="2"/>
  <c r="J1912" i="2" s="1"/>
  <c r="I1913" i="2"/>
  <c r="J1913" i="2" s="1"/>
  <c r="I1914" i="2"/>
  <c r="J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J1921" i="2" s="1"/>
  <c r="I1922" i="2"/>
  <c r="J1922" i="2" s="1"/>
  <c r="I1923" i="2"/>
  <c r="J1923" i="2" s="1"/>
  <c r="I1924" i="2"/>
  <c r="J1924" i="2" s="1"/>
  <c r="I1925" i="2"/>
  <c r="J1925" i="2" s="1"/>
  <c r="I1926" i="2"/>
  <c r="J1926" i="2" s="1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J1932" i="2" s="1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J1958" i="2" s="1"/>
  <c r="I1959" i="2"/>
  <c r="J1959" i="2" s="1"/>
  <c r="I1960" i="2"/>
  <c r="J1960" i="2" s="1"/>
  <c r="I1961" i="2"/>
  <c r="J1961" i="2" s="1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J1969" i="2" s="1"/>
  <c r="I1970" i="2"/>
  <c r="J1970" i="2" s="1"/>
  <c r="I1971" i="2"/>
  <c r="J1971" i="2" s="1"/>
  <c r="I1972" i="2"/>
  <c r="J1972" i="2" s="1"/>
  <c r="I1973" i="2"/>
  <c r="J1973" i="2" s="1"/>
  <c r="I1974" i="2"/>
  <c r="J1974" i="2" s="1"/>
  <c r="I1975" i="2"/>
  <c r="J1975" i="2" s="1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J1981" i="2" s="1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J1993" i="2" s="1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J2006" i="2" s="1"/>
  <c r="I2007" i="2"/>
  <c r="J2007" i="2" s="1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J2022" i="2" s="1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J2031" i="2" s="1"/>
  <c r="I2032" i="2"/>
  <c r="J2032" i="2" s="1"/>
  <c r="I2033" i="2"/>
  <c r="J2033" i="2" s="1"/>
  <c r="I2034" i="2"/>
  <c r="J2034" i="2" s="1"/>
  <c r="I2035" i="2"/>
  <c r="J2035" i="2" s="1"/>
  <c r="I2036" i="2"/>
  <c r="J2036" i="2" s="1"/>
  <c r="I2037" i="2"/>
  <c r="J2037" i="2" s="1"/>
  <c r="I2038" i="2"/>
  <c r="J2038" i="2" s="1"/>
  <c r="I2039" i="2"/>
  <c r="J2039" i="2" s="1"/>
  <c r="I2040" i="2"/>
  <c r="J2040" i="2" s="1"/>
  <c r="I2041" i="2"/>
  <c r="J2041" i="2" s="1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J2051" i="2" s="1"/>
  <c r="I2052" i="2"/>
  <c r="J2052" i="2" s="1"/>
  <c r="I2053" i="2"/>
  <c r="J2053" i="2" s="1"/>
  <c r="I2054" i="2"/>
  <c r="J2054" i="2" s="1"/>
  <c r="I2055" i="2"/>
  <c r="J2055" i="2" s="1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J2065" i="2" s="1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J2079" i="2" s="1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J2086" i="2" s="1"/>
  <c r="I2087" i="2"/>
  <c r="J2087" i="2" s="1"/>
  <c r="I2088" i="2"/>
  <c r="J2088" i="2" s="1"/>
  <c r="I2089" i="2"/>
  <c r="J2089" i="2" s="1"/>
  <c r="I2090" i="2"/>
  <c r="J2090" i="2" s="1"/>
  <c r="I2091" i="2"/>
  <c r="J2091" i="2" s="1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J2103" i="2" s="1"/>
  <c r="I2104" i="2"/>
  <c r="J2104" i="2" s="1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J2115" i="2" s="1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J2122" i="2" s="1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J2137" i="2" s="1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J2148" i="2" s="1"/>
  <c r="I2149" i="2"/>
  <c r="J2149" i="2" s="1"/>
  <c r="I2150" i="2"/>
  <c r="J2150" i="2" s="1"/>
  <c r="I2151" i="2"/>
  <c r="J2151" i="2" s="1"/>
  <c r="I2152" i="2"/>
  <c r="J2152" i="2" s="1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J2161" i="2" s="1"/>
  <c r="I2162" i="2"/>
  <c r="J2162" i="2" s="1"/>
  <c r="I2163" i="2"/>
  <c r="J2163" i="2" s="1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J2173" i="2" s="1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J2185" i="2" s="1"/>
  <c r="I2186" i="2"/>
  <c r="J2186" i="2" s="1"/>
  <c r="I2187" i="2"/>
  <c r="J2187" i="2" s="1"/>
  <c r="I2188" i="2"/>
  <c r="J2188" i="2" s="1"/>
  <c r="I2189" i="2"/>
  <c r="J2189" i="2" s="1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J2197" i="2" s="1"/>
  <c r="I2198" i="2"/>
  <c r="J2198" i="2" s="1"/>
  <c r="I2199" i="2"/>
  <c r="J2199" i="2" s="1"/>
  <c r="I2200" i="2"/>
  <c r="J2200" i="2" s="1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J2214" i="2" s="1"/>
  <c r="I2215" i="2"/>
  <c r="J2215" i="2" s="1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J2233" i="2" s="1"/>
  <c r="I2234" i="2"/>
  <c r="J2234" i="2" s="1"/>
  <c r="I2235" i="2"/>
  <c r="J2235" i="2" s="1"/>
  <c r="I2236" i="2"/>
  <c r="J2236" i="2" s="1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J2259" i="2" s="1"/>
  <c r="I2260" i="2"/>
  <c r="J2260" i="2" s="1"/>
  <c r="I2261" i="2"/>
  <c r="J2261" i="2" s="1"/>
  <c r="I2262" i="2"/>
  <c r="J2262" i="2" s="1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J2268" i="2" s="1"/>
  <c r="I2269" i="2"/>
  <c r="J2269" i="2" s="1"/>
  <c r="I2270" i="2"/>
  <c r="J2270" i="2" s="1"/>
  <c r="I2271" i="2"/>
  <c r="J2271" i="2" s="1"/>
  <c r="I2272" i="2"/>
  <c r="J2272" i="2" s="1"/>
  <c r="I2273" i="2"/>
  <c r="J2273" i="2" s="1"/>
  <c r="I2274" i="2"/>
  <c r="J2274" i="2" s="1"/>
  <c r="I2275" i="2"/>
  <c r="J2275" i="2" s="1"/>
  <c r="I2276" i="2"/>
  <c r="J2276" i="2" s="1"/>
  <c r="I2277" i="2"/>
  <c r="J2277" i="2" s="1"/>
  <c r="I2278" i="2"/>
  <c r="J2278" i="2" s="1"/>
  <c r="I2279" i="2"/>
  <c r="J2279" i="2" s="1"/>
  <c r="I2280" i="2"/>
  <c r="J2280" i="2" s="1"/>
  <c r="I2281" i="2"/>
  <c r="J2281" i="2" s="1"/>
  <c r="I2282" i="2"/>
  <c r="J2282" i="2" s="1"/>
  <c r="I2283" i="2"/>
  <c r="J2283" i="2" s="1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J2295" i="2" s="1"/>
  <c r="I2296" i="2"/>
  <c r="J2296" i="2" s="1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J2308" i="2" s="1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J2317" i="2" s="1"/>
  <c r="I2318" i="2"/>
  <c r="J2318" i="2" s="1"/>
  <c r="I2319" i="2"/>
  <c r="J2319" i="2" s="1"/>
  <c r="I2320" i="2"/>
  <c r="J2320" i="2" s="1"/>
  <c r="I2321" i="2"/>
  <c r="J2321" i="2" s="1"/>
  <c r="I2322" i="2"/>
  <c r="J2322" i="2" s="1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J2330" i="2" s="1"/>
  <c r="I2331" i="2"/>
  <c r="J2331" i="2" s="1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J2341" i="2" s="1"/>
  <c r="I2342" i="2"/>
  <c r="J2342" i="2" s="1"/>
  <c r="I2343" i="2"/>
  <c r="J2343" i="2" s="1"/>
  <c r="I2344" i="2"/>
  <c r="J2344" i="2" s="1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J2353" i="2" s="1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J2366" i="2" s="1"/>
  <c r="I2367" i="2"/>
  <c r="J2367" i="2" s="1"/>
  <c r="I2368" i="2"/>
  <c r="J2368" i="2" s="1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J2377" i="2" s="1"/>
  <c r="I2378" i="2"/>
  <c r="J2378" i="2" s="1"/>
  <c r="I2379" i="2"/>
  <c r="J2379" i="2" s="1"/>
  <c r="I2380" i="2"/>
  <c r="J2380" i="2" s="1"/>
  <c r="I2381" i="2"/>
  <c r="J2381" i="2" s="1"/>
  <c r="I2382" i="2"/>
  <c r="J2382" i="2" s="1"/>
  <c r="I2383" i="2"/>
  <c r="J2383" i="2" s="1"/>
  <c r="I2384" i="2"/>
  <c r="J2384" i="2" s="1"/>
  <c r="I2385" i="2"/>
  <c r="J2385" i="2" s="1"/>
  <c r="I2386" i="2"/>
  <c r="J2386" i="2" s="1"/>
  <c r="I2387" i="2"/>
  <c r="J2387" i="2" s="1"/>
  <c r="I2388" i="2"/>
  <c r="J2388" i="2" s="1"/>
  <c r="I2389" i="2"/>
  <c r="J2389" i="2" s="1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J2401" i="2" s="1"/>
  <c r="I2402" i="2"/>
  <c r="J2402" i="2" s="1"/>
  <c r="I2403" i="2"/>
  <c r="J2403" i="2" s="1"/>
  <c r="I2404" i="2"/>
  <c r="J2404" i="2" s="1"/>
  <c r="I2405" i="2"/>
  <c r="J2405" i="2" s="1"/>
  <c r="I2406" i="2"/>
  <c r="J2406" i="2" s="1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J2413" i="2" s="1"/>
  <c r="I2414" i="2"/>
  <c r="J2414" i="2" s="1"/>
  <c r="I2415" i="2"/>
  <c r="J2415" i="2" s="1"/>
  <c r="I2416" i="2"/>
  <c r="J2416" i="2" s="1"/>
  <c r="I2417" i="2"/>
  <c r="J2417" i="2" s="1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J2437" i="2" s="1"/>
  <c r="I2438" i="2"/>
  <c r="J2438" i="2" s="1"/>
  <c r="I2439" i="2"/>
  <c r="J2439" i="2" s="1"/>
  <c r="I2440" i="2"/>
  <c r="J2440" i="2" s="1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J2449" i="2" s="1"/>
  <c r="I2450" i="2"/>
  <c r="J2450" i="2" s="1"/>
  <c r="I2451" i="2"/>
  <c r="J2451" i="2" s="1"/>
  <c r="I2452" i="2"/>
  <c r="J2452" i="2" s="1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J2473" i="2" s="1"/>
  <c r="I2474" i="2"/>
  <c r="J2474" i="2" s="1"/>
  <c r="I2475" i="2"/>
  <c r="J2475" i="2" s="1"/>
  <c r="I2476" i="2"/>
  <c r="J2476" i="2" s="1"/>
  <c r="I2477" i="2"/>
  <c r="J2477" i="2" s="1"/>
  <c r="I2478" i="2"/>
  <c r="J2478" i="2" s="1"/>
  <c r="I2479" i="2"/>
  <c r="J2479" i="2" s="1"/>
  <c r="I2480" i="2"/>
  <c r="J2480" i="2" s="1"/>
  <c r="I2481" i="2"/>
  <c r="J2481" i="2" s="1"/>
  <c r="I2482" i="2"/>
  <c r="J2482" i="2" s="1"/>
  <c r="I2483" i="2"/>
  <c r="J2483" i="2" s="1"/>
  <c r="I2484" i="2"/>
  <c r="J2484" i="2" s="1"/>
  <c r="I2485" i="2"/>
  <c r="J2485" i="2" s="1"/>
  <c r="I2486" i="2"/>
  <c r="J2486" i="2" s="1"/>
  <c r="I2487" i="2"/>
  <c r="J2487" i="2" s="1"/>
  <c r="I2488" i="2"/>
  <c r="J2488" i="2" s="1"/>
  <c r="I2489" i="2"/>
  <c r="J2489" i="2" s="1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J2509" i="2" s="1"/>
  <c r="I2510" i="2"/>
  <c r="J2510" i="2" s="1"/>
  <c r="I2511" i="2"/>
  <c r="J2511" i="2" s="1"/>
  <c r="I2512" i="2"/>
  <c r="J2512" i="2" s="1"/>
  <c r="I2513" i="2"/>
  <c r="J2513" i="2" s="1"/>
  <c r="I2514" i="2"/>
  <c r="J2514" i="2" s="1"/>
  <c r="I2515" i="2"/>
  <c r="J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J2521" i="2" s="1"/>
  <c r="I2522" i="2"/>
  <c r="J2522" i="2" s="1"/>
  <c r="I2523" i="2"/>
  <c r="J2523" i="2" s="1"/>
  <c r="I2524" i="2"/>
  <c r="J2524" i="2" s="1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J2533" i="2" s="1"/>
  <c r="I2534" i="2"/>
  <c r="J2534" i="2" s="1"/>
  <c r="I2535" i="2"/>
  <c r="J2535" i="2" s="1"/>
  <c r="I2536" i="2"/>
  <c r="J2536" i="2" s="1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J2545" i="2" s="1"/>
  <c r="I2546" i="2"/>
  <c r="J2546" i="2" s="1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J2557" i="2" s="1"/>
  <c r="I2558" i="2"/>
  <c r="J2558" i="2" s="1"/>
  <c r="I2559" i="2"/>
  <c r="J2559" i="2" s="1"/>
  <c r="I2560" i="2"/>
  <c r="J2560" i="2" s="1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J2569" i="2" s="1"/>
  <c r="I2570" i="2"/>
  <c r="J2570" i="2" s="1"/>
  <c r="I2571" i="2"/>
  <c r="J2571" i="2" s="1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J2577" i="2" s="1"/>
  <c r="I2578" i="2"/>
  <c r="J2578" i="2" s="1"/>
  <c r="I2579" i="2"/>
  <c r="J2579" i="2" s="1"/>
  <c r="I2580" i="2"/>
  <c r="J2580" i="2" s="1"/>
  <c r="I2581" i="2"/>
  <c r="J2581" i="2" s="1"/>
  <c r="I2582" i="2"/>
  <c r="J2582" i="2" s="1"/>
  <c r="I2583" i="2"/>
  <c r="J2583" i="2" s="1"/>
  <c r="I2584" i="2"/>
  <c r="J2584" i="2" s="1"/>
  <c r="I2585" i="2"/>
  <c r="J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J2593" i="2" s="1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J2605" i="2" s="1"/>
  <c r="I2606" i="2"/>
  <c r="J2606" i="2" s="1"/>
  <c r="I2607" i="2"/>
  <c r="J2607" i="2" s="1"/>
  <c r="I2608" i="2"/>
  <c r="J2608" i="2" s="1"/>
  <c r="I2609" i="2"/>
  <c r="J2609" i="2" s="1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J2615" i="2" s="1"/>
  <c r="I2616" i="2"/>
  <c r="J2616" i="2" s="1"/>
  <c r="I2617" i="2"/>
  <c r="J2617" i="2" s="1"/>
  <c r="I2618" i="2"/>
  <c r="J2618" i="2" s="1"/>
  <c r="I2619" i="2"/>
  <c r="J2619" i="2" s="1"/>
  <c r="I2620" i="2"/>
  <c r="J2620" i="2" s="1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J2629" i="2" s="1"/>
  <c r="I2630" i="2"/>
  <c r="J2630" i="2" s="1"/>
  <c r="I2631" i="2"/>
  <c r="J2631" i="2" s="1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J2641" i="2" s="1"/>
  <c r="I2642" i="2"/>
  <c r="J2642" i="2" s="1"/>
  <c r="I2643" i="2"/>
  <c r="J2643" i="2" s="1"/>
  <c r="I2644" i="2"/>
  <c r="J2644" i="2" s="1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J2653" i="2" s="1"/>
  <c r="I2654" i="2"/>
  <c r="J2654" i="2" s="1"/>
  <c r="I2655" i="2"/>
  <c r="J2655" i="2" s="1"/>
  <c r="I2656" i="2"/>
  <c r="J2656" i="2" s="1"/>
  <c r="I2657" i="2"/>
  <c r="J2657" i="2" s="1"/>
  <c r="I2658" i="2"/>
  <c r="J2658" i="2" s="1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I2666" i="2"/>
  <c r="J2666" i="2" s="1"/>
  <c r="I2667" i="2"/>
  <c r="J2667" i="2" s="1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J2673" i="2" s="1"/>
  <c r="I2674" i="2"/>
  <c r="J2674" i="2" s="1"/>
  <c r="I2675" i="2"/>
  <c r="J2675" i="2" s="1"/>
  <c r="I2676" i="2"/>
  <c r="J2676" i="2" s="1"/>
  <c r="I2677" i="2"/>
  <c r="J2677" i="2" s="1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J2694" i="2" s="1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J2701" i="2" s="1"/>
  <c r="I2702" i="2"/>
  <c r="J2702" i="2" s="1"/>
  <c r="I2703" i="2"/>
  <c r="J2703" i="2" s="1"/>
  <c r="I2704" i="2"/>
  <c r="J2704" i="2" s="1"/>
  <c r="I2705" i="2"/>
  <c r="J2705" i="2" s="1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J2713" i="2" s="1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J2719" i="2" s="1"/>
  <c r="I2720" i="2"/>
  <c r="J2720" i="2" s="1"/>
  <c r="I2721" i="2"/>
  <c r="J2721" i="2" s="1"/>
  <c r="I2722" i="2"/>
  <c r="J2722" i="2" s="1"/>
  <c r="I2723" i="2"/>
  <c r="J2723" i="2" s="1"/>
  <c r="I2724" i="2"/>
  <c r="J2724" i="2" s="1"/>
  <c r="I2725" i="2"/>
  <c r="J2725" i="2" s="1"/>
  <c r="I2726" i="2"/>
  <c r="J2726" i="2" s="1"/>
  <c r="I2727" i="2"/>
  <c r="J2727" i="2" s="1"/>
  <c r="I2728" i="2"/>
  <c r="J2728" i="2" s="1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J2737" i="2" s="1"/>
  <c r="I2738" i="2"/>
  <c r="J2738" i="2" s="1"/>
  <c r="I2739" i="2"/>
  <c r="J2739" i="2" s="1"/>
  <c r="I2740" i="2"/>
  <c r="J2740" i="2" s="1"/>
  <c r="I2741" i="2"/>
  <c r="J2741" i="2" s="1"/>
  <c r="I2742" i="2"/>
  <c r="J2742" i="2" s="1"/>
  <c r="I2743" i="2"/>
  <c r="J2743" i="2" s="1"/>
  <c r="I2744" i="2"/>
  <c r="J2744" i="2" s="1"/>
  <c r="I2745" i="2"/>
  <c r="J2745" i="2" s="1"/>
  <c r="I2746" i="2"/>
  <c r="J2746" i="2" s="1"/>
  <c r="I2747" i="2"/>
  <c r="J2747" i="2" s="1"/>
  <c r="I2748" i="2"/>
  <c r="J2748" i="2" s="1"/>
  <c r="I2749" i="2"/>
  <c r="J2749" i="2" s="1"/>
  <c r="I2750" i="2"/>
  <c r="J2750" i="2" s="1"/>
  <c r="I2751" i="2"/>
  <c r="J2751" i="2" s="1"/>
  <c r="I2752" i="2"/>
  <c r="J2752" i="2" s="1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J2762" i="2" s="1"/>
  <c r="I2763" i="2"/>
  <c r="J2763" i="2" s="1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J2769" i="2" s="1"/>
  <c r="I2770" i="2"/>
  <c r="J2770" i="2" s="1"/>
  <c r="I2771" i="2"/>
  <c r="J2771" i="2" s="1"/>
  <c r="I2772" i="2"/>
  <c r="J2772" i="2" s="1"/>
  <c r="I2773" i="2"/>
  <c r="J2773" i="2" s="1"/>
  <c r="I2774" i="2"/>
  <c r="J2774" i="2" s="1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J2785" i="2" s="1"/>
  <c r="I2786" i="2"/>
  <c r="J2786" i="2" s="1"/>
  <c r="I2787" i="2"/>
  <c r="J2787" i="2" s="1"/>
  <c r="I2788" i="2"/>
  <c r="J2788" i="2" s="1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J2800" i="2" s="1"/>
  <c r="I2801" i="2"/>
  <c r="J2801" i="2" s="1"/>
  <c r="I2802" i="2"/>
  <c r="J2802" i="2" s="1"/>
  <c r="I2803" i="2"/>
  <c r="J2803" i="2" s="1"/>
  <c r="I2804" i="2"/>
  <c r="J2804" i="2" s="1"/>
  <c r="I2805" i="2"/>
  <c r="J2805" i="2" s="1"/>
  <c r="I2806" i="2"/>
  <c r="J2806" i="2" s="1"/>
  <c r="I2807" i="2"/>
  <c r="J2807" i="2" s="1"/>
  <c r="I2808" i="2"/>
  <c r="J2808" i="2" s="1"/>
  <c r="I2809" i="2"/>
  <c r="J2809" i="2" s="1"/>
  <c r="I2810" i="2"/>
  <c r="J2810" i="2" s="1"/>
  <c r="I2811" i="2"/>
  <c r="J2811" i="2" s="1"/>
  <c r="I2812" i="2"/>
  <c r="J2812" i="2" s="1"/>
  <c r="I2813" i="2"/>
  <c r="J2813" i="2" s="1"/>
  <c r="I2814" i="2"/>
  <c r="J2814" i="2" s="1"/>
  <c r="I2815" i="2"/>
  <c r="J2815" i="2" s="1"/>
  <c r="I2816" i="2"/>
  <c r="J2816" i="2" s="1"/>
  <c r="I2817" i="2"/>
  <c r="J2817" i="2" s="1"/>
  <c r="I2818" i="2"/>
  <c r="J2818" i="2" s="1"/>
  <c r="I2819" i="2"/>
  <c r="J2819" i="2" s="1"/>
  <c r="I2820" i="2"/>
  <c r="J2820" i="2" s="1"/>
  <c r="I2821" i="2"/>
  <c r="J2821" i="2" s="1"/>
  <c r="I2822" i="2"/>
  <c r="J2822" i="2" s="1"/>
  <c r="I2823" i="2"/>
  <c r="J2823" i="2" s="1"/>
  <c r="I2824" i="2"/>
  <c r="J2824" i="2" s="1"/>
  <c r="I2825" i="2"/>
  <c r="J2825" i="2" s="1"/>
  <c r="I2826" i="2"/>
  <c r="J2826" i="2" s="1"/>
  <c r="I2827" i="2"/>
  <c r="J2827" i="2" s="1"/>
  <c r="I2828" i="2"/>
  <c r="J2828" i="2" s="1"/>
  <c r="I2829" i="2"/>
  <c r="J2829" i="2" s="1"/>
  <c r="I2830" i="2"/>
  <c r="J2830" i="2" s="1"/>
  <c r="I2831" i="2"/>
  <c r="J2831" i="2" s="1"/>
  <c r="I2832" i="2"/>
  <c r="J2832" i="2" s="1"/>
  <c r="I2833" i="2"/>
  <c r="J2833" i="2" s="1"/>
  <c r="I2834" i="2"/>
  <c r="J2834" i="2" s="1"/>
  <c r="I2835" i="2"/>
  <c r="J2835" i="2" s="1"/>
  <c r="I2836" i="2"/>
  <c r="J2836" i="2" s="1"/>
  <c r="I2837" i="2"/>
  <c r="J2837" i="2" s="1"/>
  <c r="I2838" i="2"/>
  <c r="J2838" i="2" s="1"/>
  <c r="I2839" i="2"/>
  <c r="J2839" i="2" s="1"/>
  <c r="I2840" i="2"/>
  <c r="J2840" i="2" s="1"/>
  <c r="I2841" i="2"/>
  <c r="J2841" i="2" s="1"/>
  <c r="I2842" i="2"/>
  <c r="J2842" i="2" s="1"/>
  <c r="I2843" i="2"/>
  <c r="J2843" i="2" s="1"/>
  <c r="I2844" i="2"/>
  <c r="J2844" i="2" s="1"/>
  <c r="I2845" i="2"/>
  <c r="J2845" i="2" s="1"/>
  <c r="I2846" i="2"/>
  <c r="J2846" i="2" s="1"/>
  <c r="I2847" i="2"/>
  <c r="J2847" i="2" s="1"/>
  <c r="I2848" i="2"/>
  <c r="J2848" i="2" s="1"/>
  <c r="I2849" i="2"/>
  <c r="J2849" i="2" s="1"/>
  <c r="I2850" i="2"/>
  <c r="J2850" i="2" s="1"/>
  <c r="I2851" i="2"/>
  <c r="J2851" i="2" s="1"/>
  <c r="I2852" i="2"/>
  <c r="J2852" i="2" s="1"/>
  <c r="I2853" i="2"/>
  <c r="J2853" i="2" s="1"/>
  <c r="I2854" i="2"/>
  <c r="J2854" i="2" s="1"/>
  <c r="I2855" i="2"/>
  <c r="J2855" i="2" s="1"/>
  <c r="I2856" i="2"/>
  <c r="J2856" i="2" s="1"/>
  <c r="I2857" i="2"/>
  <c r="J2857" i="2" s="1"/>
  <c r="I2858" i="2"/>
  <c r="J2858" i="2" s="1"/>
  <c r="I2859" i="2"/>
  <c r="J2859" i="2" s="1"/>
  <c r="I2860" i="2"/>
  <c r="J2860" i="2" s="1"/>
  <c r="I2861" i="2"/>
  <c r="J2861" i="2" s="1"/>
  <c r="I2862" i="2"/>
  <c r="J2862" i="2" s="1"/>
  <c r="I2863" i="2"/>
  <c r="J2863" i="2" s="1"/>
  <c r="I2864" i="2"/>
  <c r="J2864" i="2" s="1"/>
  <c r="I2865" i="2"/>
  <c r="J2865" i="2" s="1"/>
  <c r="I2866" i="2"/>
  <c r="J2866" i="2" s="1"/>
  <c r="I2867" i="2"/>
  <c r="J2867" i="2" s="1"/>
  <c r="I2868" i="2"/>
  <c r="J2868" i="2" s="1"/>
  <c r="I2869" i="2"/>
  <c r="J2869" i="2" s="1"/>
  <c r="I2870" i="2"/>
  <c r="J2870" i="2" s="1"/>
  <c r="I2871" i="2"/>
  <c r="J2871" i="2" s="1"/>
  <c r="I2872" i="2"/>
  <c r="J2872" i="2" s="1"/>
  <c r="I2873" i="2"/>
  <c r="J2873" i="2" s="1"/>
  <c r="I2874" i="2"/>
  <c r="J2874" i="2" s="1"/>
  <c r="I2875" i="2"/>
  <c r="J2875" i="2" s="1"/>
  <c r="I2876" i="2"/>
  <c r="J2876" i="2" s="1"/>
  <c r="I2877" i="2"/>
  <c r="J2877" i="2" s="1"/>
  <c r="I2878" i="2"/>
  <c r="J2878" i="2" s="1"/>
  <c r="I2879" i="2"/>
  <c r="J2879" i="2" s="1"/>
  <c r="I2880" i="2"/>
  <c r="J2880" i="2" s="1"/>
  <c r="I2881" i="2"/>
  <c r="J2881" i="2" s="1"/>
  <c r="I2882" i="2"/>
  <c r="J2882" i="2" s="1"/>
  <c r="I2883" i="2"/>
  <c r="J2883" i="2" s="1"/>
  <c r="I2884" i="2"/>
  <c r="J2884" i="2" s="1"/>
  <c r="I2885" i="2"/>
  <c r="J2885" i="2" s="1"/>
  <c r="I2886" i="2"/>
  <c r="J2886" i="2" s="1"/>
  <c r="I2887" i="2"/>
  <c r="J2887" i="2" s="1"/>
  <c r="I2888" i="2"/>
  <c r="J2888" i="2" s="1"/>
  <c r="I2889" i="2"/>
  <c r="J2889" i="2" s="1"/>
  <c r="I2890" i="2"/>
  <c r="J2890" i="2" s="1"/>
  <c r="I2891" i="2"/>
  <c r="J2891" i="2" s="1"/>
  <c r="I2892" i="2"/>
  <c r="J2892" i="2" s="1"/>
  <c r="I2893" i="2"/>
  <c r="J2893" i="2" s="1"/>
  <c r="I2894" i="2"/>
  <c r="J2894" i="2" s="1"/>
  <c r="I2895" i="2"/>
  <c r="J2895" i="2" s="1"/>
  <c r="I2896" i="2"/>
  <c r="J2896" i="2" s="1"/>
  <c r="I2897" i="2"/>
  <c r="J2897" i="2" s="1"/>
  <c r="I2898" i="2"/>
  <c r="J2898" i="2" s="1"/>
  <c r="I2899" i="2"/>
  <c r="J2899" i="2" s="1"/>
  <c r="I2900" i="2"/>
  <c r="J2900" i="2" s="1"/>
  <c r="I2901" i="2"/>
  <c r="J2901" i="2" s="1"/>
  <c r="I2902" i="2"/>
  <c r="J2902" i="2" s="1"/>
  <c r="I2903" i="2"/>
  <c r="J2903" i="2" s="1"/>
  <c r="I2904" i="2"/>
  <c r="J2904" i="2" s="1"/>
  <c r="I2905" i="2"/>
  <c r="J2905" i="2" s="1"/>
  <c r="I2906" i="2"/>
  <c r="J2906" i="2" s="1"/>
  <c r="I2907" i="2"/>
  <c r="J2907" i="2" s="1"/>
  <c r="I2908" i="2"/>
  <c r="J2908" i="2" s="1"/>
  <c r="I2909" i="2"/>
  <c r="J2909" i="2" s="1"/>
  <c r="I2910" i="2"/>
  <c r="J2910" i="2" s="1"/>
  <c r="I2911" i="2"/>
  <c r="J2911" i="2" s="1"/>
  <c r="I2912" i="2"/>
  <c r="J2912" i="2" s="1"/>
  <c r="I2913" i="2"/>
  <c r="J2913" i="2" s="1"/>
  <c r="I2914" i="2"/>
  <c r="J2914" i="2" s="1"/>
  <c r="I2915" i="2"/>
  <c r="J2915" i="2" s="1"/>
  <c r="I2916" i="2"/>
  <c r="J2916" i="2" s="1"/>
  <c r="I2917" i="2"/>
  <c r="J2917" i="2" s="1"/>
  <c r="I2918" i="2"/>
  <c r="J2918" i="2" s="1"/>
  <c r="I2919" i="2"/>
  <c r="J2919" i="2" s="1"/>
  <c r="I2920" i="2"/>
  <c r="J2920" i="2" s="1"/>
  <c r="I2921" i="2"/>
  <c r="J2921" i="2" s="1"/>
  <c r="I2922" i="2"/>
  <c r="J2922" i="2" s="1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J2929" i="2" s="1"/>
  <c r="I2930" i="2"/>
  <c r="J2930" i="2" s="1"/>
  <c r="I2931" i="2"/>
  <c r="J2931" i="2" s="1"/>
  <c r="I2932" i="2"/>
  <c r="J2932" i="2" s="1"/>
  <c r="I2933" i="2"/>
  <c r="J2933" i="2" s="1"/>
  <c r="I2934" i="2"/>
  <c r="J2934" i="2" s="1"/>
  <c r="I2935" i="2"/>
  <c r="J2935" i="2" s="1"/>
  <c r="I2936" i="2"/>
  <c r="J2936" i="2" s="1"/>
  <c r="I2937" i="2"/>
  <c r="J2937" i="2" s="1"/>
  <c r="I2938" i="2"/>
  <c r="J2938" i="2" s="1"/>
  <c r="I2939" i="2"/>
  <c r="J2939" i="2" s="1"/>
  <c r="I2940" i="2"/>
  <c r="J2940" i="2" s="1"/>
  <c r="I2941" i="2"/>
  <c r="J2941" i="2" s="1"/>
  <c r="I2942" i="2"/>
  <c r="J2942" i="2" s="1"/>
  <c r="I2943" i="2"/>
  <c r="J2943" i="2" s="1"/>
  <c r="I2944" i="2"/>
  <c r="J2944" i="2" s="1"/>
  <c r="I2945" i="2"/>
  <c r="J2945" i="2" s="1"/>
  <c r="I2946" i="2"/>
  <c r="J2946" i="2" s="1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J2953" i="2" s="1"/>
  <c r="I2954" i="2"/>
  <c r="J2954" i="2" s="1"/>
  <c r="I2955" i="2"/>
  <c r="J2955" i="2" s="1"/>
  <c r="I2956" i="2"/>
  <c r="J2956" i="2" s="1"/>
  <c r="I2957" i="2"/>
  <c r="J2957" i="2" s="1"/>
  <c r="I2958" i="2"/>
  <c r="J2958" i="2" s="1"/>
  <c r="I2959" i="2"/>
  <c r="J2959" i="2" s="1"/>
  <c r="I2960" i="2"/>
  <c r="J2960" i="2" s="1"/>
  <c r="I2961" i="2"/>
  <c r="J2961" i="2" s="1"/>
  <c r="I2962" i="2"/>
  <c r="J2962" i="2" s="1"/>
  <c r="I2963" i="2"/>
  <c r="J2963" i="2" s="1"/>
  <c r="I2964" i="2"/>
  <c r="J2964" i="2" s="1"/>
  <c r="I2965" i="2"/>
  <c r="J2965" i="2" s="1"/>
  <c r="I2966" i="2"/>
  <c r="J2966" i="2" s="1"/>
  <c r="I2967" i="2"/>
  <c r="J2967" i="2" s="1"/>
  <c r="I2968" i="2"/>
  <c r="J2968" i="2" s="1"/>
  <c r="I2969" i="2"/>
  <c r="J2969" i="2" s="1"/>
  <c r="I2970" i="2"/>
  <c r="J2970" i="2" s="1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J2977" i="2" s="1"/>
  <c r="I2978" i="2"/>
  <c r="J2978" i="2" s="1"/>
  <c r="I2979" i="2"/>
  <c r="J2979" i="2" s="1"/>
  <c r="I2980" i="2"/>
  <c r="J2980" i="2" s="1"/>
  <c r="I2981" i="2"/>
  <c r="J2981" i="2" s="1"/>
  <c r="I2982" i="2"/>
  <c r="J2982" i="2" s="1"/>
  <c r="I2983" i="2"/>
  <c r="J2983" i="2" s="1"/>
  <c r="I2984" i="2"/>
  <c r="J2984" i="2" s="1"/>
  <c r="I2985" i="2"/>
  <c r="J2985" i="2" s="1"/>
  <c r="I2986" i="2"/>
  <c r="J2986" i="2" s="1"/>
  <c r="I2987" i="2"/>
  <c r="J2987" i="2" s="1"/>
  <c r="I2988" i="2"/>
  <c r="J2988" i="2" s="1"/>
  <c r="I2989" i="2"/>
  <c r="J2989" i="2" s="1"/>
  <c r="I2990" i="2"/>
  <c r="J2990" i="2" s="1"/>
  <c r="I2991" i="2"/>
  <c r="J2991" i="2" s="1"/>
  <c r="I2992" i="2"/>
  <c r="J2992" i="2" s="1"/>
  <c r="I2993" i="2"/>
  <c r="J2993" i="2" s="1"/>
  <c r="I2994" i="2"/>
  <c r="J2994" i="2" s="1"/>
  <c r="I2995" i="2"/>
  <c r="J2995" i="2" s="1"/>
  <c r="I2996" i="2"/>
  <c r="J2996" i="2" s="1"/>
  <c r="I2997" i="2"/>
  <c r="J2997" i="2" s="1"/>
  <c r="I2998" i="2"/>
  <c r="J2998" i="2" s="1"/>
  <c r="I2999" i="2"/>
  <c r="J2999" i="2" s="1"/>
  <c r="I3000" i="2"/>
  <c r="J3000" i="2" s="1"/>
  <c r="I3001" i="2"/>
  <c r="J3001" i="2" s="1"/>
  <c r="I3002" i="2"/>
  <c r="J3002" i="2" s="1"/>
  <c r="I3003" i="2"/>
  <c r="J3003" i="2" s="1"/>
  <c r="I3004" i="2"/>
  <c r="J3004" i="2" s="1"/>
  <c r="I3005" i="2"/>
  <c r="J3005" i="2" s="1"/>
  <c r="I3006" i="2"/>
  <c r="J3006" i="2" s="1"/>
  <c r="I3007" i="2"/>
  <c r="J3007" i="2" s="1"/>
  <c r="I3008" i="2"/>
  <c r="J3008" i="2" s="1"/>
  <c r="I3009" i="2"/>
  <c r="J3009" i="2" s="1"/>
  <c r="I3010" i="2"/>
  <c r="J3010" i="2" s="1"/>
  <c r="I3011" i="2"/>
  <c r="J3011" i="2" s="1"/>
  <c r="I3012" i="2"/>
  <c r="J3012" i="2" s="1"/>
  <c r="I3013" i="2"/>
  <c r="J3013" i="2" s="1"/>
  <c r="I3014" i="2"/>
  <c r="J3014" i="2" s="1"/>
  <c r="I3015" i="2"/>
  <c r="J3015" i="2" s="1"/>
  <c r="I3016" i="2"/>
  <c r="J3016" i="2" s="1"/>
  <c r="I3017" i="2"/>
  <c r="J3017" i="2" s="1"/>
  <c r="I3018" i="2"/>
  <c r="J3018" i="2" s="1"/>
  <c r="I3019" i="2"/>
  <c r="J3019" i="2" s="1"/>
  <c r="I3020" i="2"/>
  <c r="J3020" i="2" s="1"/>
  <c r="I3021" i="2"/>
  <c r="J3021" i="2" s="1"/>
  <c r="I3022" i="2"/>
  <c r="J3022" i="2" s="1"/>
  <c r="I3023" i="2"/>
  <c r="J3023" i="2" s="1"/>
  <c r="I3024" i="2"/>
  <c r="J3024" i="2" s="1"/>
  <c r="I3025" i="2"/>
  <c r="J3025" i="2" s="1"/>
  <c r="I3026" i="2"/>
  <c r="J3026" i="2" s="1"/>
  <c r="I3027" i="2"/>
  <c r="J3027" i="2" s="1"/>
  <c r="I3028" i="2"/>
  <c r="J3028" i="2" s="1"/>
  <c r="I3029" i="2"/>
  <c r="J3029" i="2" s="1"/>
  <c r="I3030" i="2"/>
  <c r="J3030" i="2" s="1"/>
  <c r="I3031" i="2"/>
  <c r="J3031" i="2" s="1"/>
  <c r="I3032" i="2"/>
  <c r="J3032" i="2" s="1"/>
  <c r="I3033" i="2"/>
  <c r="J3033" i="2" s="1"/>
  <c r="I3034" i="2"/>
  <c r="J3034" i="2" s="1"/>
  <c r="I3035" i="2"/>
  <c r="J3035" i="2" s="1"/>
  <c r="I3036" i="2"/>
  <c r="J3036" i="2" s="1"/>
  <c r="I3037" i="2"/>
  <c r="J3037" i="2" s="1"/>
  <c r="I3038" i="2"/>
  <c r="J3038" i="2" s="1"/>
  <c r="I3039" i="2"/>
  <c r="J3039" i="2" s="1"/>
  <c r="I3040" i="2"/>
  <c r="J3040" i="2" s="1"/>
  <c r="I3041" i="2"/>
  <c r="J3041" i="2" s="1"/>
  <c r="I3042" i="2"/>
  <c r="J3042" i="2" s="1"/>
  <c r="I3043" i="2"/>
  <c r="J3043" i="2" s="1"/>
  <c r="I3044" i="2"/>
  <c r="J3044" i="2" s="1"/>
  <c r="I3045" i="2"/>
  <c r="J3045" i="2" s="1"/>
  <c r="I3046" i="2"/>
  <c r="J3046" i="2" s="1"/>
  <c r="I3047" i="2"/>
  <c r="J3047" i="2" s="1"/>
  <c r="I3048" i="2"/>
  <c r="J3048" i="2" s="1"/>
  <c r="I3049" i="2"/>
  <c r="J3049" i="2" s="1"/>
  <c r="I3050" i="2"/>
  <c r="J3050" i="2" s="1"/>
  <c r="I3051" i="2"/>
  <c r="J3051" i="2" s="1"/>
  <c r="I3052" i="2"/>
  <c r="J3052" i="2" s="1"/>
  <c r="I3053" i="2"/>
  <c r="J3053" i="2" s="1"/>
  <c r="I3054" i="2"/>
  <c r="J3054" i="2" s="1"/>
  <c r="I3055" i="2"/>
  <c r="J3055" i="2" s="1"/>
  <c r="I3056" i="2"/>
  <c r="J3056" i="2" s="1"/>
  <c r="I3057" i="2"/>
  <c r="J3057" i="2" s="1"/>
  <c r="I3058" i="2"/>
  <c r="J3058" i="2" s="1"/>
  <c r="I3059" i="2"/>
  <c r="J3059" i="2" s="1"/>
  <c r="I3060" i="2"/>
  <c r="J3060" i="2" s="1"/>
  <c r="I3061" i="2"/>
  <c r="J3061" i="2" s="1"/>
  <c r="I3062" i="2"/>
  <c r="J3062" i="2" s="1"/>
  <c r="I3063" i="2"/>
  <c r="J3063" i="2" s="1"/>
  <c r="I3064" i="2"/>
  <c r="J3064" i="2" s="1"/>
  <c r="I3065" i="2"/>
  <c r="J3065" i="2" s="1"/>
  <c r="I3066" i="2"/>
  <c r="J3066" i="2" s="1"/>
  <c r="I3067" i="2"/>
  <c r="J3067" i="2" s="1"/>
  <c r="I3068" i="2"/>
  <c r="J3068" i="2" s="1"/>
  <c r="I3069" i="2"/>
  <c r="J3069" i="2" s="1"/>
  <c r="I3070" i="2"/>
  <c r="J3070" i="2" s="1"/>
  <c r="I3071" i="2"/>
  <c r="J3071" i="2" s="1"/>
  <c r="I3072" i="2"/>
  <c r="J3072" i="2" s="1"/>
  <c r="I3073" i="2"/>
  <c r="J3073" i="2" s="1"/>
  <c r="I3074" i="2"/>
  <c r="J3074" i="2" s="1"/>
  <c r="I3075" i="2"/>
  <c r="J3075" i="2" s="1"/>
  <c r="I3076" i="2"/>
  <c r="J3076" i="2" s="1"/>
  <c r="I3077" i="2"/>
  <c r="J3077" i="2" s="1"/>
  <c r="I3078" i="2"/>
  <c r="J3078" i="2" s="1"/>
  <c r="I3079" i="2"/>
  <c r="J3079" i="2" s="1"/>
  <c r="I3080" i="2"/>
  <c r="J3080" i="2" s="1"/>
  <c r="I3081" i="2"/>
  <c r="J3081" i="2" s="1"/>
  <c r="I3082" i="2"/>
  <c r="J3082" i="2" s="1"/>
  <c r="I3083" i="2"/>
  <c r="J3083" i="2" s="1"/>
  <c r="I3084" i="2"/>
  <c r="J3084" i="2" s="1"/>
  <c r="I3085" i="2"/>
  <c r="J3085" i="2" s="1"/>
  <c r="I3086" i="2"/>
  <c r="J3086" i="2" s="1"/>
  <c r="I3087" i="2"/>
  <c r="J3087" i="2" s="1"/>
  <c r="I3088" i="2"/>
  <c r="J3088" i="2" s="1"/>
  <c r="I3089" i="2"/>
  <c r="J3089" i="2" s="1"/>
  <c r="I3090" i="2"/>
  <c r="J3090" i="2" s="1"/>
  <c r="I3091" i="2"/>
  <c r="J3091" i="2" s="1"/>
  <c r="I3092" i="2"/>
  <c r="J3092" i="2" s="1"/>
  <c r="I3093" i="2"/>
  <c r="J3093" i="2" s="1"/>
  <c r="I3094" i="2"/>
  <c r="J3094" i="2" s="1"/>
  <c r="I3095" i="2"/>
  <c r="J3095" i="2" s="1"/>
  <c r="I3096" i="2"/>
  <c r="J3096" i="2" s="1"/>
  <c r="I3097" i="2"/>
  <c r="J3097" i="2" s="1"/>
  <c r="I3098" i="2"/>
  <c r="J3098" i="2" s="1"/>
  <c r="I3099" i="2"/>
  <c r="J3099" i="2" s="1"/>
  <c r="I3100" i="2"/>
  <c r="J3100" i="2" s="1"/>
  <c r="I3101" i="2"/>
  <c r="J3101" i="2" s="1"/>
  <c r="I3102" i="2"/>
  <c r="J3102" i="2" s="1"/>
  <c r="I3103" i="2"/>
  <c r="J3103" i="2" s="1"/>
  <c r="I3104" i="2"/>
  <c r="J3104" i="2" s="1"/>
  <c r="I3105" i="2"/>
  <c r="J3105" i="2" s="1"/>
  <c r="I3106" i="2"/>
  <c r="J3106" i="2" s="1"/>
  <c r="I3107" i="2"/>
  <c r="J3107" i="2" s="1"/>
  <c r="I3108" i="2"/>
  <c r="J3108" i="2" s="1"/>
  <c r="I3109" i="2"/>
  <c r="J3109" i="2" s="1"/>
  <c r="I3110" i="2"/>
  <c r="J3110" i="2" s="1"/>
  <c r="I3111" i="2"/>
  <c r="J3111" i="2" s="1"/>
  <c r="I3112" i="2"/>
  <c r="J3112" i="2" s="1"/>
  <c r="I3113" i="2"/>
  <c r="J3113" i="2" s="1"/>
  <c r="I3114" i="2"/>
  <c r="J3114" i="2" s="1"/>
  <c r="I3115" i="2"/>
  <c r="J3115" i="2" s="1"/>
  <c r="I3116" i="2"/>
  <c r="J3116" i="2" s="1"/>
  <c r="I3117" i="2"/>
  <c r="J3117" i="2" s="1"/>
  <c r="I3118" i="2"/>
  <c r="J3118" i="2" s="1"/>
  <c r="I3119" i="2"/>
  <c r="J3119" i="2" s="1"/>
  <c r="I3120" i="2"/>
  <c r="J3120" i="2" s="1"/>
  <c r="I3121" i="2"/>
  <c r="J3121" i="2" s="1"/>
  <c r="I3122" i="2"/>
  <c r="J3122" i="2" s="1"/>
  <c r="I3123" i="2"/>
  <c r="J3123" i="2" s="1"/>
  <c r="I3124" i="2"/>
  <c r="J3124" i="2" s="1"/>
  <c r="I3125" i="2"/>
  <c r="J3125" i="2" s="1"/>
  <c r="I3126" i="2"/>
  <c r="J3126" i="2" s="1"/>
  <c r="I3127" i="2"/>
  <c r="J3127" i="2" s="1"/>
  <c r="I3128" i="2"/>
  <c r="J3128" i="2" s="1"/>
  <c r="I3129" i="2"/>
  <c r="J3129" i="2" s="1"/>
  <c r="I3130" i="2"/>
  <c r="J3130" i="2" s="1"/>
  <c r="I3131" i="2"/>
  <c r="J3131" i="2" s="1"/>
  <c r="I3132" i="2"/>
  <c r="J3132" i="2" s="1"/>
  <c r="I3133" i="2"/>
  <c r="J3133" i="2" s="1"/>
  <c r="I3134" i="2"/>
  <c r="J3134" i="2" s="1"/>
  <c r="I3135" i="2"/>
  <c r="J3135" i="2" s="1"/>
  <c r="I3136" i="2"/>
  <c r="J3136" i="2" s="1"/>
  <c r="I3137" i="2"/>
  <c r="J3137" i="2" s="1"/>
  <c r="I3138" i="2"/>
  <c r="J3138" i="2" s="1"/>
  <c r="I3139" i="2"/>
  <c r="J3139" i="2" s="1"/>
  <c r="I3140" i="2"/>
  <c r="J3140" i="2" s="1"/>
  <c r="I3141" i="2"/>
  <c r="J3141" i="2" s="1"/>
  <c r="I3142" i="2"/>
  <c r="J3142" i="2" s="1"/>
  <c r="I3143" i="2"/>
  <c r="J3143" i="2" s="1"/>
  <c r="I3144" i="2"/>
  <c r="J3144" i="2" s="1"/>
  <c r="I3145" i="2"/>
  <c r="J3145" i="2" s="1"/>
  <c r="I3146" i="2"/>
  <c r="J3146" i="2" s="1"/>
  <c r="I3147" i="2"/>
  <c r="J3147" i="2" s="1"/>
  <c r="I3148" i="2"/>
  <c r="J3148" i="2" s="1"/>
  <c r="I3149" i="2"/>
  <c r="J3149" i="2" s="1"/>
  <c r="I3150" i="2"/>
  <c r="J3150" i="2" s="1"/>
  <c r="I3151" i="2"/>
  <c r="J3151" i="2" s="1"/>
  <c r="I3152" i="2"/>
  <c r="J3152" i="2" s="1"/>
  <c r="I3153" i="2"/>
  <c r="J3153" i="2" s="1"/>
  <c r="I3154" i="2"/>
  <c r="J3154" i="2" s="1"/>
  <c r="I3155" i="2"/>
  <c r="J3155" i="2" s="1"/>
  <c r="I3156" i="2"/>
  <c r="J3156" i="2" s="1"/>
  <c r="I3157" i="2"/>
  <c r="J3157" i="2" s="1"/>
  <c r="I3158" i="2"/>
  <c r="J3158" i="2" s="1"/>
  <c r="I3159" i="2"/>
  <c r="J3159" i="2" s="1"/>
  <c r="I3160" i="2"/>
  <c r="J3160" i="2" s="1"/>
  <c r="I3161" i="2"/>
  <c r="J3161" i="2" s="1"/>
  <c r="I3162" i="2"/>
  <c r="J3162" i="2" s="1"/>
  <c r="I3163" i="2"/>
  <c r="J3163" i="2" s="1"/>
  <c r="I3164" i="2"/>
  <c r="J3164" i="2" s="1"/>
  <c r="I3165" i="2"/>
  <c r="J3165" i="2" s="1"/>
  <c r="I3166" i="2"/>
  <c r="J3166" i="2" s="1"/>
  <c r="I3167" i="2"/>
  <c r="J3167" i="2" s="1"/>
  <c r="I3168" i="2"/>
  <c r="J3168" i="2" s="1"/>
  <c r="I3169" i="2"/>
  <c r="J3169" i="2" s="1"/>
  <c r="I3170" i="2"/>
  <c r="J3170" i="2" s="1"/>
  <c r="I3171" i="2"/>
  <c r="J3171" i="2" s="1"/>
  <c r="I3172" i="2"/>
  <c r="J3172" i="2" s="1"/>
  <c r="I3173" i="2"/>
  <c r="J3173" i="2" s="1"/>
  <c r="I3174" i="2"/>
  <c r="J3174" i="2" s="1"/>
  <c r="I3175" i="2"/>
  <c r="J3175" i="2" s="1"/>
  <c r="I3176" i="2"/>
  <c r="J3176" i="2" s="1"/>
  <c r="I3177" i="2"/>
  <c r="J3177" i="2" s="1"/>
  <c r="I3178" i="2"/>
  <c r="J3178" i="2" s="1"/>
  <c r="I3179" i="2"/>
  <c r="J3179" i="2" s="1"/>
  <c r="I3180" i="2"/>
  <c r="J3180" i="2" s="1"/>
  <c r="I3181" i="2"/>
  <c r="J3181" i="2" s="1"/>
  <c r="I3182" i="2"/>
  <c r="J3182" i="2" s="1"/>
  <c r="I3183" i="2"/>
  <c r="J3183" i="2" s="1"/>
  <c r="I3184" i="2"/>
  <c r="J3184" i="2" s="1"/>
  <c r="I3185" i="2"/>
  <c r="J3185" i="2" s="1"/>
  <c r="I3186" i="2"/>
  <c r="J3186" i="2" s="1"/>
  <c r="I3187" i="2"/>
  <c r="J3187" i="2" s="1"/>
  <c r="I3188" i="2"/>
  <c r="J3188" i="2" s="1"/>
  <c r="I3189" i="2"/>
  <c r="J3189" i="2" s="1"/>
  <c r="I3190" i="2"/>
  <c r="J3190" i="2" s="1"/>
  <c r="I3191" i="2"/>
  <c r="J3191" i="2" s="1"/>
  <c r="I3192" i="2"/>
  <c r="J3192" i="2" s="1"/>
  <c r="I3193" i="2"/>
  <c r="J3193" i="2" s="1"/>
  <c r="I3194" i="2"/>
  <c r="J3194" i="2" s="1"/>
  <c r="I3195" i="2"/>
  <c r="J3195" i="2" s="1"/>
  <c r="I3196" i="2"/>
  <c r="J3196" i="2" s="1"/>
  <c r="I3197" i="2"/>
  <c r="J3197" i="2" s="1"/>
  <c r="I3198" i="2"/>
  <c r="J3198" i="2" s="1"/>
  <c r="I3199" i="2"/>
  <c r="J3199" i="2" s="1"/>
  <c r="I3200" i="2"/>
  <c r="J3200" i="2" s="1"/>
  <c r="I3201" i="2"/>
  <c r="J3201" i="2" s="1"/>
  <c r="I3202" i="2"/>
  <c r="J3202" i="2" s="1"/>
  <c r="I3203" i="2"/>
  <c r="J3203" i="2" s="1"/>
  <c r="I3204" i="2"/>
  <c r="J3204" i="2" s="1"/>
  <c r="I3205" i="2"/>
  <c r="J3205" i="2" s="1"/>
  <c r="I3206" i="2"/>
  <c r="J3206" i="2" s="1"/>
  <c r="I3207" i="2"/>
  <c r="J3207" i="2" s="1"/>
  <c r="I3208" i="2"/>
  <c r="J3208" i="2" s="1"/>
  <c r="I3209" i="2"/>
  <c r="J3209" i="2" s="1"/>
  <c r="I3210" i="2"/>
  <c r="J3210" i="2" s="1"/>
  <c r="I3211" i="2"/>
  <c r="J3211" i="2" s="1"/>
  <c r="I3212" i="2"/>
  <c r="J3212" i="2" s="1"/>
  <c r="I3213" i="2"/>
  <c r="J3213" i="2" s="1"/>
  <c r="I3214" i="2"/>
  <c r="J3214" i="2" s="1"/>
  <c r="I3215" i="2"/>
  <c r="J3215" i="2" s="1"/>
  <c r="I3216" i="2"/>
  <c r="J3216" i="2" s="1"/>
  <c r="I3217" i="2"/>
  <c r="J3217" i="2" s="1"/>
  <c r="I3218" i="2"/>
  <c r="J3218" i="2" s="1"/>
  <c r="I3219" i="2"/>
  <c r="J3219" i="2" s="1"/>
  <c r="I3220" i="2"/>
  <c r="J3220" i="2" s="1"/>
  <c r="I3221" i="2"/>
  <c r="J3221" i="2" s="1"/>
  <c r="I3222" i="2"/>
  <c r="J3222" i="2" s="1"/>
  <c r="I3223" i="2"/>
  <c r="J3223" i="2" s="1"/>
  <c r="I3224" i="2"/>
  <c r="J3224" i="2" s="1"/>
  <c r="I3225" i="2"/>
  <c r="J3225" i="2" s="1"/>
  <c r="I3226" i="2"/>
  <c r="J3226" i="2" s="1"/>
  <c r="I3227" i="2"/>
  <c r="J3227" i="2" s="1"/>
  <c r="I3228" i="2"/>
  <c r="J3228" i="2" s="1"/>
  <c r="I3229" i="2"/>
  <c r="J3229" i="2" s="1"/>
  <c r="I3230" i="2"/>
  <c r="J3230" i="2" s="1"/>
  <c r="I3231" i="2"/>
  <c r="J3231" i="2" s="1"/>
  <c r="I3232" i="2"/>
  <c r="J3232" i="2" s="1"/>
  <c r="I3233" i="2"/>
  <c r="J3233" i="2" s="1"/>
  <c r="I3234" i="2"/>
  <c r="J3234" i="2" s="1"/>
  <c r="I3235" i="2"/>
  <c r="J3235" i="2" s="1"/>
  <c r="I3236" i="2"/>
  <c r="J3236" i="2" s="1"/>
  <c r="I3237" i="2"/>
  <c r="J3237" i="2" s="1"/>
  <c r="I3238" i="2"/>
  <c r="J3238" i="2" s="1"/>
  <c r="I3239" i="2"/>
  <c r="J3239" i="2" s="1"/>
  <c r="I3240" i="2"/>
  <c r="J3240" i="2" s="1"/>
  <c r="I3241" i="2"/>
  <c r="J3241" i="2" s="1"/>
  <c r="I3242" i="2"/>
  <c r="J3242" i="2" s="1"/>
  <c r="I3243" i="2"/>
  <c r="J3243" i="2" s="1"/>
  <c r="I3244" i="2"/>
  <c r="J3244" i="2" s="1"/>
  <c r="I3245" i="2"/>
  <c r="J3245" i="2" s="1"/>
  <c r="I3246" i="2"/>
  <c r="J3246" i="2" s="1"/>
  <c r="I3247" i="2"/>
  <c r="J3247" i="2" s="1"/>
  <c r="I3248" i="2"/>
  <c r="J3248" i="2" s="1"/>
  <c r="I3249" i="2"/>
  <c r="J3249" i="2" s="1"/>
  <c r="I3250" i="2"/>
  <c r="J3250" i="2" s="1"/>
  <c r="I3251" i="2"/>
  <c r="J3251" i="2" s="1"/>
  <c r="I3252" i="2"/>
  <c r="J3252" i="2" s="1"/>
  <c r="I3253" i="2"/>
  <c r="J3253" i="2" s="1"/>
  <c r="I3254" i="2"/>
  <c r="J3254" i="2" s="1"/>
  <c r="I3255" i="2"/>
  <c r="J3255" i="2" s="1"/>
  <c r="I3256" i="2"/>
  <c r="J3256" i="2" s="1"/>
  <c r="I3257" i="2"/>
  <c r="J3257" i="2" s="1"/>
  <c r="I3258" i="2"/>
  <c r="J3258" i="2" s="1"/>
  <c r="I3259" i="2"/>
  <c r="J3259" i="2" s="1"/>
  <c r="I3260" i="2"/>
  <c r="J3260" i="2" s="1"/>
  <c r="I3261" i="2"/>
  <c r="J3261" i="2" s="1"/>
  <c r="I3262" i="2"/>
  <c r="J3262" i="2" s="1"/>
  <c r="I3263" i="2"/>
  <c r="J3263" i="2" s="1"/>
  <c r="I3264" i="2"/>
  <c r="J3264" i="2" s="1"/>
  <c r="I3265" i="2"/>
  <c r="J3265" i="2" s="1"/>
  <c r="I3266" i="2"/>
  <c r="J3266" i="2" s="1"/>
  <c r="I3267" i="2"/>
  <c r="J3267" i="2" s="1"/>
  <c r="I3268" i="2"/>
  <c r="J3268" i="2" s="1"/>
  <c r="I3269" i="2"/>
  <c r="J3269" i="2" s="1"/>
  <c r="I3270" i="2"/>
  <c r="J3270" i="2" s="1"/>
  <c r="I3271" i="2"/>
  <c r="J3271" i="2" s="1"/>
  <c r="I3272" i="2"/>
  <c r="J3272" i="2" s="1"/>
  <c r="I3273" i="2"/>
  <c r="J3273" i="2" s="1"/>
  <c r="I3274" i="2"/>
  <c r="J3274" i="2" s="1"/>
  <c r="I3275" i="2"/>
  <c r="J3275" i="2" s="1"/>
  <c r="I3276" i="2"/>
  <c r="J3276" i="2" s="1"/>
  <c r="I3277" i="2"/>
  <c r="J3277" i="2" s="1"/>
  <c r="I3278" i="2"/>
  <c r="J3278" i="2" s="1"/>
  <c r="I3279" i="2"/>
  <c r="J3279" i="2" s="1"/>
  <c r="I3280" i="2"/>
  <c r="J3280" i="2" s="1"/>
  <c r="I3281" i="2"/>
  <c r="J3281" i="2" s="1"/>
  <c r="I3282" i="2"/>
  <c r="J3282" i="2" s="1"/>
  <c r="I3283" i="2"/>
  <c r="J3283" i="2" s="1"/>
  <c r="I3284" i="2"/>
  <c r="J3284" i="2" s="1"/>
  <c r="I3285" i="2"/>
  <c r="J3285" i="2" s="1"/>
  <c r="I3286" i="2"/>
  <c r="J3286" i="2" s="1"/>
  <c r="I3287" i="2"/>
  <c r="J3287" i="2" s="1"/>
  <c r="I3288" i="2"/>
  <c r="J3288" i="2" s="1"/>
  <c r="I3289" i="2"/>
  <c r="J3289" i="2" s="1"/>
  <c r="I3290" i="2"/>
  <c r="J3290" i="2" s="1"/>
  <c r="I3291" i="2"/>
  <c r="J3291" i="2" s="1"/>
  <c r="I3292" i="2"/>
  <c r="J3292" i="2" s="1"/>
  <c r="I3293" i="2"/>
  <c r="J3293" i="2" s="1"/>
  <c r="I3294" i="2"/>
  <c r="J3294" i="2" s="1"/>
  <c r="I3295" i="2"/>
  <c r="J3295" i="2" s="1"/>
  <c r="I3296" i="2"/>
  <c r="J3296" i="2" s="1"/>
  <c r="I3297" i="2"/>
  <c r="J3297" i="2" s="1"/>
  <c r="I3298" i="2"/>
  <c r="J3298" i="2" s="1"/>
  <c r="I3299" i="2"/>
  <c r="J3299" i="2" s="1"/>
  <c r="I3300" i="2"/>
  <c r="J3300" i="2" s="1"/>
  <c r="I3301" i="2"/>
  <c r="J3301" i="2" s="1"/>
  <c r="I3302" i="2"/>
  <c r="J3302" i="2" s="1"/>
  <c r="I3303" i="2"/>
  <c r="J3303" i="2" s="1"/>
  <c r="I3304" i="2"/>
  <c r="J3304" i="2" s="1"/>
  <c r="I3305" i="2"/>
  <c r="J3305" i="2" s="1"/>
  <c r="I3306" i="2"/>
  <c r="J3306" i="2" s="1"/>
  <c r="I3307" i="2"/>
  <c r="J3307" i="2" s="1"/>
  <c r="I3308" i="2"/>
  <c r="J3308" i="2" s="1"/>
  <c r="I3309" i="2"/>
  <c r="J3309" i="2" s="1"/>
  <c r="I3310" i="2"/>
  <c r="J3310" i="2" s="1"/>
  <c r="I3311" i="2"/>
  <c r="J3311" i="2" s="1"/>
  <c r="I3312" i="2"/>
  <c r="J3312" i="2" s="1"/>
  <c r="I3313" i="2"/>
  <c r="J3313" i="2" s="1"/>
  <c r="I3314" i="2"/>
  <c r="J3314" i="2" s="1"/>
  <c r="I3315" i="2"/>
  <c r="J3315" i="2" s="1"/>
  <c r="I3316" i="2"/>
  <c r="J3316" i="2" s="1"/>
  <c r="I3317" i="2"/>
  <c r="J3317" i="2" s="1"/>
  <c r="I3318" i="2"/>
  <c r="J3318" i="2" s="1"/>
  <c r="I3319" i="2"/>
  <c r="J3319" i="2" s="1"/>
  <c r="I3320" i="2"/>
  <c r="J3320" i="2" s="1"/>
  <c r="I3321" i="2"/>
  <c r="J3321" i="2" s="1"/>
  <c r="I3322" i="2"/>
  <c r="J3322" i="2" s="1"/>
  <c r="I3323" i="2"/>
  <c r="J3323" i="2" s="1"/>
  <c r="I3324" i="2"/>
  <c r="J3324" i="2" s="1"/>
  <c r="I3325" i="2"/>
  <c r="J3325" i="2" s="1"/>
  <c r="I3326" i="2"/>
  <c r="J3326" i="2" s="1"/>
  <c r="I3327" i="2"/>
  <c r="J3327" i="2" s="1"/>
  <c r="I3328" i="2"/>
  <c r="J3328" i="2" s="1"/>
  <c r="I3329" i="2"/>
  <c r="J3329" i="2" s="1"/>
  <c r="I3330" i="2"/>
  <c r="J3330" i="2" s="1"/>
  <c r="I3331" i="2"/>
  <c r="J3331" i="2" s="1"/>
  <c r="I3332" i="2"/>
  <c r="J3332" i="2" s="1"/>
  <c r="I3333" i="2"/>
  <c r="J3333" i="2" s="1"/>
  <c r="I3334" i="2"/>
  <c r="J3334" i="2" s="1"/>
  <c r="I3335" i="2"/>
  <c r="J3335" i="2" s="1"/>
  <c r="I3336" i="2"/>
  <c r="J3336" i="2" s="1"/>
  <c r="I3337" i="2"/>
  <c r="J3337" i="2" s="1"/>
  <c r="I3338" i="2"/>
  <c r="J3338" i="2" s="1"/>
  <c r="I3339" i="2"/>
  <c r="J3339" i="2" s="1"/>
  <c r="I3340" i="2"/>
  <c r="J3340" i="2" s="1"/>
  <c r="I3341" i="2"/>
  <c r="J3341" i="2" s="1"/>
  <c r="I3342" i="2"/>
  <c r="J3342" i="2" s="1"/>
  <c r="I3343" i="2"/>
  <c r="J3343" i="2" s="1"/>
  <c r="I3344" i="2"/>
  <c r="J3344" i="2" s="1"/>
  <c r="I3345" i="2"/>
  <c r="J3345" i="2" s="1"/>
  <c r="I3346" i="2"/>
  <c r="J3346" i="2" s="1"/>
  <c r="I3347" i="2"/>
  <c r="J3347" i="2" s="1"/>
  <c r="I3348" i="2"/>
  <c r="J3348" i="2" s="1"/>
  <c r="I3349" i="2"/>
  <c r="J3349" i="2" s="1"/>
  <c r="I3350" i="2"/>
  <c r="J3350" i="2" s="1"/>
  <c r="I3351" i="2"/>
  <c r="J3351" i="2" s="1"/>
  <c r="I3352" i="2"/>
  <c r="J3352" i="2" s="1"/>
  <c r="I3353" i="2"/>
  <c r="J3353" i="2" s="1"/>
  <c r="I3354" i="2"/>
  <c r="J3354" i="2" s="1"/>
  <c r="I3355" i="2"/>
  <c r="J3355" i="2" s="1"/>
  <c r="I3356" i="2"/>
  <c r="J3356" i="2" s="1"/>
  <c r="I3357" i="2"/>
  <c r="J3357" i="2" s="1"/>
  <c r="I3358" i="2"/>
  <c r="J3358" i="2" s="1"/>
  <c r="I3359" i="2"/>
  <c r="J3359" i="2" s="1"/>
  <c r="I3360" i="2"/>
  <c r="J3360" i="2" s="1"/>
  <c r="I3361" i="2"/>
  <c r="J3361" i="2" s="1"/>
  <c r="I3362" i="2"/>
  <c r="J3362" i="2" s="1"/>
  <c r="I3363" i="2"/>
  <c r="J3363" i="2" s="1"/>
  <c r="I3364" i="2"/>
  <c r="J3364" i="2" s="1"/>
  <c r="I3365" i="2"/>
  <c r="J3365" i="2" s="1"/>
  <c r="I3366" i="2"/>
  <c r="J3366" i="2" s="1"/>
  <c r="I3367" i="2"/>
  <c r="J3367" i="2" s="1"/>
  <c r="I3368" i="2"/>
  <c r="J3368" i="2" s="1"/>
  <c r="I3369" i="2"/>
  <c r="J3369" i="2" s="1"/>
  <c r="I3370" i="2"/>
  <c r="J3370" i="2" s="1"/>
  <c r="I3371" i="2"/>
  <c r="J3371" i="2" s="1"/>
  <c r="I3372" i="2"/>
  <c r="J3372" i="2" s="1"/>
  <c r="I3373" i="2"/>
  <c r="J3373" i="2" s="1"/>
  <c r="I3374" i="2"/>
  <c r="J3374" i="2" s="1"/>
  <c r="I3375" i="2"/>
  <c r="J3375" i="2" s="1"/>
  <c r="I3376" i="2"/>
  <c r="J3376" i="2" s="1"/>
  <c r="I3377" i="2"/>
  <c r="J3377" i="2" s="1"/>
  <c r="I3378" i="2"/>
  <c r="J3378" i="2" s="1"/>
  <c r="I3379" i="2"/>
  <c r="J3379" i="2" s="1"/>
  <c r="I3380" i="2"/>
  <c r="J3380" i="2" s="1"/>
  <c r="I3381" i="2"/>
  <c r="J3381" i="2" s="1"/>
  <c r="I3382" i="2"/>
  <c r="J3382" i="2" s="1"/>
  <c r="I3383" i="2"/>
  <c r="J3383" i="2" s="1"/>
  <c r="I3384" i="2"/>
  <c r="J3384" i="2" s="1"/>
  <c r="I3385" i="2"/>
  <c r="J3385" i="2" s="1"/>
  <c r="I3386" i="2"/>
  <c r="J3386" i="2" s="1"/>
  <c r="I3387" i="2"/>
  <c r="J3387" i="2" s="1"/>
  <c r="I3388" i="2"/>
  <c r="J3388" i="2" s="1"/>
  <c r="I3389" i="2"/>
  <c r="J3389" i="2" s="1"/>
  <c r="I3390" i="2"/>
  <c r="J3390" i="2" s="1"/>
  <c r="I3391" i="2"/>
  <c r="J3391" i="2" s="1"/>
  <c r="I3392" i="2"/>
  <c r="J3392" i="2" s="1"/>
  <c r="I3393" i="2"/>
  <c r="J3393" i="2" s="1"/>
  <c r="I3394" i="2"/>
  <c r="J3394" i="2" s="1"/>
  <c r="I3395" i="2"/>
  <c r="J3395" i="2" s="1"/>
  <c r="I3396" i="2"/>
  <c r="J3396" i="2" s="1"/>
  <c r="I3397" i="2"/>
  <c r="J3397" i="2" s="1"/>
  <c r="I3398" i="2"/>
  <c r="J3398" i="2" s="1"/>
  <c r="I3399" i="2"/>
  <c r="J3399" i="2" s="1"/>
  <c r="I3400" i="2"/>
  <c r="J3400" i="2" s="1"/>
  <c r="I3401" i="2"/>
  <c r="J3401" i="2" s="1"/>
  <c r="I3402" i="2"/>
  <c r="J3402" i="2" s="1"/>
  <c r="I3403" i="2"/>
  <c r="J3403" i="2" s="1"/>
  <c r="I3404" i="2"/>
  <c r="J3404" i="2" s="1"/>
  <c r="I3405" i="2"/>
  <c r="J3405" i="2" s="1"/>
  <c r="I3406" i="2"/>
  <c r="J3406" i="2" s="1"/>
  <c r="I3407" i="2"/>
  <c r="J3407" i="2" s="1"/>
  <c r="I3408" i="2"/>
  <c r="J3408" i="2" s="1"/>
  <c r="I3409" i="2"/>
  <c r="J3409" i="2" s="1"/>
  <c r="I3410" i="2"/>
  <c r="J3410" i="2" s="1"/>
  <c r="I3411" i="2"/>
  <c r="J3411" i="2" s="1"/>
  <c r="I3412" i="2"/>
  <c r="J3412" i="2" s="1"/>
  <c r="I3413" i="2"/>
  <c r="J3413" i="2" s="1"/>
  <c r="I3414" i="2"/>
  <c r="J3414" i="2" s="1"/>
  <c r="I3415" i="2"/>
  <c r="J3415" i="2" s="1"/>
  <c r="I3416" i="2"/>
  <c r="J3416" i="2" s="1"/>
  <c r="I3417" i="2"/>
  <c r="J3417" i="2" s="1"/>
  <c r="I3418" i="2"/>
  <c r="J3418" i="2" s="1"/>
  <c r="I3419" i="2"/>
  <c r="J3419" i="2" s="1"/>
  <c r="I3420" i="2"/>
  <c r="J3420" i="2" s="1"/>
  <c r="I3421" i="2"/>
  <c r="J3421" i="2" s="1"/>
  <c r="I3422" i="2"/>
  <c r="J3422" i="2" s="1"/>
  <c r="I3423" i="2"/>
  <c r="J3423" i="2" s="1"/>
  <c r="I3424" i="2"/>
  <c r="J3424" i="2" s="1"/>
  <c r="I3425" i="2"/>
  <c r="J3425" i="2" s="1"/>
  <c r="I3426" i="2"/>
  <c r="J3426" i="2" s="1"/>
  <c r="I3427" i="2"/>
  <c r="J3427" i="2" s="1"/>
  <c r="I3428" i="2"/>
  <c r="J3428" i="2" s="1"/>
  <c r="I3429" i="2"/>
  <c r="J3429" i="2" s="1"/>
  <c r="I3430" i="2"/>
  <c r="J3430" i="2" s="1"/>
  <c r="I3431" i="2"/>
  <c r="J3431" i="2" s="1"/>
  <c r="I3432" i="2"/>
  <c r="J3432" i="2" s="1"/>
  <c r="I3433" i="2"/>
  <c r="J3433" i="2" s="1"/>
  <c r="I3434" i="2"/>
  <c r="J3434" i="2" s="1"/>
  <c r="I3435" i="2"/>
  <c r="J3435" i="2" s="1"/>
  <c r="I3436" i="2"/>
  <c r="J3436" i="2" s="1"/>
  <c r="I3437" i="2"/>
  <c r="J3437" i="2" s="1"/>
  <c r="I3438" i="2"/>
  <c r="J3438" i="2" s="1"/>
  <c r="I3439" i="2"/>
  <c r="J3439" i="2" s="1"/>
  <c r="I3440" i="2"/>
  <c r="J3440" i="2" s="1"/>
  <c r="I3441" i="2"/>
  <c r="J3441" i="2" s="1"/>
  <c r="I3442" i="2"/>
  <c r="J3442" i="2" s="1"/>
  <c r="I3443" i="2"/>
  <c r="J3443" i="2" s="1"/>
  <c r="I3444" i="2"/>
  <c r="J3444" i="2" s="1"/>
  <c r="I3445" i="2"/>
  <c r="J3445" i="2" s="1"/>
  <c r="I3446" i="2"/>
  <c r="J3446" i="2" s="1"/>
  <c r="I3447" i="2"/>
  <c r="J3447" i="2" s="1"/>
  <c r="I3448" i="2"/>
  <c r="J3448" i="2" s="1"/>
  <c r="I3449" i="2"/>
  <c r="J3449" i="2" s="1"/>
  <c r="I3450" i="2"/>
  <c r="J3450" i="2" s="1"/>
  <c r="I3451" i="2"/>
  <c r="J3451" i="2" s="1"/>
  <c r="I3452" i="2"/>
  <c r="J3452" i="2" s="1"/>
  <c r="I3453" i="2"/>
  <c r="J3453" i="2" s="1"/>
  <c r="I3454" i="2"/>
  <c r="J3454" i="2" s="1"/>
  <c r="I3455" i="2"/>
  <c r="J3455" i="2" s="1"/>
  <c r="I3456" i="2"/>
  <c r="J3456" i="2" s="1"/>
  <c r="I3457" i="2"/>
  <c r="J3457" i="2" s="1"/>
  <c r="I3458" i="2"/>
  <c r="J3458" i="2" s="1"/>
  <c r="I3459" i="2"/>
  <c r="J3459" i="2" s="1"/>
  <c r="I3460" i="2"/>
  <c r="J3460" i="2" s="1"/>
  <c r="I3461" i="2"/>
  <c r="J3461" i="2" s="1"/>
  <c r="I3462" i="2"/>
  <c r="J3462" i="2" s="1"/>
  <c r="I3463" i="2"/>
  <c r="J3463" i="2" s="1"/>
  <c r="I3464" i="2"/>
  <c r="J3464" i="2" s="1"/>
  <c r="I3465" i="2"/>
  <c r="J3465" i="2" s="1"/>
  <c r="I3466" i="2"/>
  <c r="J3466" i="2" s="1"/>
  <c r="I3467" i="2"/>
  <c r="J3467" i="2" s="1"/>
  <c r="I3468" i="2"/>
  <c r="J3468" i="2" s="1"/>
  <c r="I3469" i="2"/>
  <c r="J3469" i="2" s="1"/>
  <c r="I3470" i="2"/>
  <c r="J3470" i="2" s="1"/>
  <c r="I3471" i="2"/>
  <c r="J3471" i="2" s="1"/>
  <c r="I3472" i="2"/>
  <c r="J3472" i="2" s="1"/>
  <c r="I3473" i="2"/>
  <c r="J3473" i="2" s="1"/>
  <c r="I3474" i="2"/>
  <c r="J3474" i="2" s="1"/>
  <c r="I3475" i="2"/>
  <c r="J3475" i="2" s="1"/>
  <c r="I3476" i="2"/>
  <c r="J3476" i="2" s="1"/>
  <c r="I3477" i="2"/>
  <c r="J3477" i="2" s="1"/>
  <c r="I3478" i="2"/>
  <c r="J3478" i="2" s="1"/>
  <c r="I3479" i="2"/>
  <c r="J3479" i="2" s="1"/>
  <c r="I3480" i="2"/>
  <c r="J3480" i="2" s="1"/>
  <c r="I3481" i="2"/>
  <c r="J3481" i="2" s="1"/>
  <c r="I3482" i="2"/>
  <c r="J3482" i="2" s="1"/>
  <c r="I3483" i="2"/>
  <c r="J3483" i="2" s="1"/>
  <c r="I3484" i="2"/>
  <c r="J3484" i="2" s="1"/>
  <c r="I3485" i="2"/>
  <c r="J3485" i="2" s="1"/>
  <c r="I3486" i="2"/>
  <c r="J3486" i="2" s="1"/>
  <c r="I3487" i="2"/>
  <c r="J3487" i="2" s="1"/>
  <c r="I3488" i="2"/>
  <c r="J3488" i="2" s="1"/>
  <c r="I3489" i="2"/>
  <c r="J3489" i="2" s="1"/>
  <c r="I3490" i="2"/>
  <c r="J3490" i="2" s="1"/>
  <c r="I3491" i="2"/>
  <c r="J3491" i="2" s="1"/>
  <c r="I3492" i="2"/>
  <c r="J3492" i="2" s="1"/>
  <c r="I3493" i="2"/>
  <c r="J3493" i="2" s="1"/>
  <c r="I3494" i="2"/>
  <c r="J3494" i="2" s="1"/>
  <c r="I3495" i="2"/>
  <c r="J3495" i="2" s="1"/>
  <c r="I3496" i="2"/>
  <c r="J3496" i="2" s="1"/>
  <c r="I3497" i="2"/>
  <c r="J3497" i="2" s="1"/>
  <c r="I3498" i="2"/>
  <c r="J3498" i="2" s="1"/>
  <c r="I3499" i="2"/>
  <c r="J3499" i="2" s="1"/>
  <c r="I3500" i="2"/>
  <c r="J3500" i="2" s="1"/>
  <c r="I3501" i="2"/>
  <c r="J3501" i="2" s="1"/>
  <c r="I3502" i="2"/>
  <c r="J3502" i="2" s="1"/>
  <c r="I3503" i="2"/>
  <c r="J3503" i="2" s="1"/>
  <c r="I3504" i="2"/>
  <c r="J3504" i="2" s="1"/>
  <c r="I3505" i="2"/>
  <c r="J3505" i="2" s="1"/>
  <c r="I3506" i="2"/>
  <c r="J3506" i="2" s="1"/>
  <c r="I3507" i="2"/>
  <c r="J3507" i="2" s="1"/>
  <c r="I3508" i="2"/>
  <c r="J3508" i="2" s="1"/>
  <c r="I3509" i="2"/>
  <c r="J3509" i="2" s="1"/>
  <c r="I3510" i="2"/>
  <c r="J3510" i="2" s="1"/>
  <c r="I3511" i="2"/>
  <c r="J3511" i="2" s="1"/>
  <c r="I3512" i="2"/>
  <c r="J3512" i="2" s="1"/>
  <c r="I3513" i="2"/>
  <c r="J3513" i="2" s="1"/>
  <c r="I3514" i="2"/>
  <c r="J3514" i="2" s="1"/>
  <c r="I3515" i="2"/>
  <c r="J3515" i="2" s="1"/>
  <c r="I3516" i="2"/>
  <c r="J3516" i="2" s="1"/>
  <c r="I3517" i="2"/>
  <c r="J3517" i="2" s="1"/>
  <c r="I3518" i="2"/>
  <c r="J3518" i="2" s="1"/>
  <c r="I3519" i="2"/>
  <c r="J3519" i="2" s="1"/>
  <c r="I3520" i="2"/>
  <c r="J3520" i="2" s="1"/>
  <c r="I3521" i="2"/>
  <c r="J3521" i="2" s="1"/>
  <c r="I3522" i="2"/>
  <c r="J3522" i="2" s="1"/>
  <c r="I3523" i="2"/>
  <c r="J3523" i="2" s="1"/>
  <c r="I3524" i="2"/>
  <c r="J3524" i="2" s="1"/>
  <c r="I3525" i="2"/>
  <c r="J3525" i="2" s="1"/>
  <c r="I3526" i="2"/>
  <c r="J3526" i="2" s="1"/>
  <c r="I3527" i="2"/>
  <c r="J3527" i="2" s="1"/>
  <c r="I3528" i="2"/>
  <c r="J3528" i="2" s="1"/>
  <c r="I3529" i="2"/>
  <c r="J3529" i="2" s="1"/>
  <c r="I3530" i="2"/>
  <c r="J3530" i="2" s="1"/>
  <c r="I3531" i="2"/>
  <c r="J3531" i="2" s="1"/>
  <c r="I3532" i="2"/>
  <c r="J3532" i="2" s="1"/>
  <c r="I3533" i="2"/>
  <c r="J3533" i="2" s="1"/>
  <c r="I3534" i="2"/>
  <c r="J3534" i="2" s="1"/>
  <c r="I3535" i="2"/>
  <c r="J3535" i="2" s="1"/>
  <c r="I3536" i="2"/>
  <c r="J3536" i="2" s="1"/>
  <c r="I3537" i="2"/>
  <c r="J3537" i="2" s="1"/>
  <c r="I3538" i="2"/>
  <c r="J3538" i="2" s="1"/>
  <c r="I3539" i="2"/>
  <c r="J3539" i="2" s="1"/>
  <c r="I3540" i="2"/>
  <c r="J3540" i="2" s="1"/>
  <c r="I3541" i="2"/>
  <c r="J3541" i="2" s="1"/>
  <c r="I3542" i="2"/>
  <c r="J3542" i="2" s="1"/>
  <c r="I3543" i="2"/>
  <c r="J3543" i="2" s="1"/>
  <c r="I3544" i="2"/>
  <c r="J3544" i="2" s="1"/>
  <c r="I3545" i="2"/>
  <c r="J3545" i="2" s="1"/>
  <c r="I3546" i="2"/>
  <c r="J3546" i="2" s="1"/>
  <c r="I3547" i="2"/>
  <c r="J3547" i="2" s="1"/>
  <c r="I3548" i="2"/>
  <c r="J3548" i="2" s="1"/>
  <c r="I3549" i="2"/>
  <c r="J3549" i="2" s="1"/>
  <c r="I3550" i="2"/>
  <c r="J3550" i="2" s="1"/>
  <c r="I3551" i="2"/>
  <c r="J3551" i="2" s="1"/>
  <c r="I3552" i="2"/>
  <c r="J3552" i="2" s="1"/>
  <c r="I3553" i="2"/>
  <c r="J3553" i="2" s="1"/>
  <c r="I3554" i="2"/>
  <c r="J3554" i="2" s="1"/>
  <c r="I3555" i="2"/>
  <c r="J3555" i="2" s="1"/>
  <c r="I3556" i="2"/>
  <c r="J3556" i="2" s="1"/>
  <c r="I3557" i="2"/>
  <c r="J3557" i="2" s="1"/>
  <c r="I3558" i="2"/>
  <c r="J3558" i="2" s="1"/>
  <c r="I3559" i="2"/>
  <c r="J3559" i="2" s="1"/>
  <c r="I3560" i="2"/>
  <c r="J3560" i="2" s="1"/>
  <c r="I3561" i="2"/>
  <c r="J3561" i="2" s="1"/>
  <c r="I3562" i="2"/>
  <c r="J3562" i="2" s="1"/>
  <c r="I3563" i="2"/>
  <c r="J3563" i="2" s="1"/>
  <c r="I3564" i="2"/>
  <c r="J3564" i="2" s="1"/>
  <c r="I3565" i="2"/>
  <c r="J3565" i="2" s="1"/>
  <c r="I3566" i="2"/>
  <c r="J3566" i="2" s="1"/>
  <c r="I3567" i="2"/>
  <c r="J3567" i="2" s="1"/>
  <c r="I3568" i="2"/>
  <c r="J3568" i="2" s="1"/>
  <c r="I3569" i="2"/>
  <c r="J3569" i="2" s="1"/>
  <c r="I3570" i="2"/>
  <c r="J3570" i="2" s="1"/>
  <c r="I3571" i="2"/>
  <c r="J3571" i="2" s="1"/>
  <c r="I3572" i="2"/>
  <c r="J3572" i="2" s="1"/>
  <c r="I3573" i="2"/>
  <c r="J3573" i="2" s="1"/>
  <c r="I3574" i="2"/>
  <c r="J3574" i="2" s="1"/>
  <c r="I3575" i="2"/>
  <c r="J3575" i="2" s="1"/>
  <c r="I3576" i="2"/>
  <c r="J3576" i="2" s="1"/>
  <c r="I3577" i="2"/>
  <c r="J3577" i="2" s="1"/>
  <c r="I3578" i="2"/>
  <c r="J3578" i="2" s="1"/>
  <c r="I3579" i="2"/>
  <c r="J3579" i="2" s="1"/>
  <c r="I3580" i="2"/>
  <c r="J3580" i="2" s="1"/>
  <c r="I3581" i="2"/>
  <c r="J3581" i="2" s="1"/>
  <c r="I3582" i="2"/>
  <c r="J3582" i="2" s="1"/>
  <c r="I3583" i="2"/>
  <c r="J3583" i="2" s="1"/>
  <c r="I3584" i="2"/>
  <c r="J3584" i="2" s="1"/>
  <c r="I3585" i="2"/>
  <c r="J3585" i="2" s="1"/>
  <c r="I3586" i="2"/>
  <c r="J3586" i="2" s="1"/>
  <c r="I3587" i="2"/>
  <c r="J3587" i="2" s="1"/>
  <c r="I3588" i="2"/>
  <c r="J3588" i="2" s="1"/>
  <c r="I3589" i="2"/>
  <c r="J3589" i="2" s="1"/>
  <c r="I3590" i="2"/>
  <c r="J3590" i="2" s="1"/>
  <c r="I3591" i="2"/>
  <c r="J3591" i="2" s="1"/>
  <c r="I3592" i="2"/>
  <c r="J3592" i="2" s="1"/>
  <c r="I3593" i="2"/>
  <c r="J3593" i="2" s="1"/>
  <c r="I3594" i="2"/>
  <c r="J3594" i="2" s="1"/>
  <c r="I3595" i="2"/>
  <c r="J3595" i="2" s="1"/>
  <c r="I3596" i="2"/>
  <c r="J3596" i="2" s="1"/>
  <c r="I3597" i="2"/>
  <c r="J3597" i="2" s="1"/>
  <c r="I3598" i="2"/>
  <c r="J3598" i="2" s="1"/>
  <c r="I3599" i="2"/>
  <c r="J3599" i="2" s="1"/>
  <c r="I3600" i="2"/>
  <c r="J3600" i="2" s="1"/>
  <c r="I3601" i="2"/>
  <c r="J3601" i="2" s="1"/>
  <c r="I3602" i="2"/>
  <c r="J3602" i="2" s="1"/>
  <c r="I3603" i="2"/>
  <c r="J3603" i="2" s="1"/>
  <c r="I3604" i="2"/>
  <c r="J3604" i="2" s="1"/>
  <c r="I3605" i="2"/>
  <c r="J3605" i="2" s="1"/>
  <c r="I3606" i="2"/>
  <c r="J3606" i="2" s="1"/>
  <c r="I3607" i="2"/>
  <c r="J3607" i="2" s="1"/>
  <c r="I3608" i="2"/>
  <c r="J3608" i="2" s="1"/>
  <c r="I3609" i="2"/>
  <c r="J3609" i="2" s="1"/>
  <c r="I3610" i="2"/>
  <c r="J3610" i="2" s="1"/>
  <c r="I3611" i="2"/>
  <c r="J3611" i="2" s="1"/>
  <c r="I3612" i="2"/>
  <c r="J3612" i="2" s="1"/>
  <c r="I3613" i="2"/>
  <c r="J3613" i="2" s="1"/>
  <c r="I3614" i="2"/>
  <c r="J3614" i="2" s="1"/>
  <c r="I3615" i="2"/>
  <c r="J3615" i="2" s="1"/>
  <c r="I3616" i="2"/>
  <c r="J3616" i="2" s="1"/>
  <c r="I3617" i="2"/>
  <c r="J3617" i="2" s="1"/>
  <c r="I3618" i="2"/>
  <c r="J3618" i="2" s="1"/>
  <c r="I3619" i="2"/>
  <c r="J3619" i="2" s="1"/>
  <c r="I3620" i="2"/>
  <c r="J3620" i="2" s="1"/>
  <c r="I3621" i="2"/>
  <c r="J3621" i="2" s="1"/>
  <c r="I3622" i="2"/>
  <c r="J3622" i="2" s="1"/>
  <c r="I3623" i="2"/>
  <c r="J3623" i="2" s="1"/>
  <c r="I3624" i="2"/>
  <c r="J3624" i="2" s="1"/>
  <c r="I3625" i="2"/>
  <c r="J3625" i="2" s="1"/>
  <c r="I3626" i="2"/>
  <c r="J3626" i="2" s="1"/>
  <c r="I3627" i="2"/>
  <c r="J3627" i="2" s="1"/>
  <c r="I3628" i="2"/>
  <c r="J3628" i="2" s="1"/>
  <c r="I3629" i="2"/>
  <c r="J3629" i="2" s="1"/>
  <c r="I3630" i="2"/>
  <c r="J3630" i="2" s="1"/>
  <c r="I3631" i="2"/>
  <c r="J3631" i="2" s="1"/>
  <c r="I3632" i="2"/>
  <c r="J3632" i="2" s="1"/>
  <c r="I3633" i="2"/>
  <c r="J3633" i="2" s="1"/>
  <c r="I3634" i="2"/>
  <c r="J3634" i="2" s="1"/>
  <c r="I3635" i="2"/>
  <c r="J3635" i="2" s="1"/>
  <c r="I3636" i="2"/>
  <c r="J3636" i="2" s="1"/>
  <c r="I3637" i="2"/>
  <c r="J3637" i="2" s="1"/>
  <c r="I3638" i="2"/>
  <c r="J3638" i="2" s="1"/>
  <c r="I3639" i="2"/>
  <c r="J3639" i="2" s="1"/>
  <c r="I3640" i="2"/>
  <c r="J3640" i="2" s="1"/>
  <c r="I3641" i="2"/>
  <c r="J3641" i="2" s="1"/>
  <c r="I3642" i="2"/>
  <c r="J3642" i="2" s="1"/>
  <c r="I3643" i="2"/>
  <c r="J3643" i="2" s="1"/>
  <c r="I3644" i="2"/>
  <c r="J3644" i="2" s="1"/>
  <c r="I3645" i="2"/>
  <c r="J3645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E6601" i="2" l="1"/>
  <c r="E6553" i="2"/>
  <c r="E7107" i="2"/>
  <c r="E6932" i="2"/>
  <c r="E6920" i="2"/>
  <c r="E6908" i="2"/>
  <c r="E6884" i="2"/>
  <c r="E6872" i="2"/>
  <c r="E6848" i="2"/>
  <c r="E6836" i="2"/>
  <c r="E6824" i="2"/>
  <c r="E6812" i="2"/>
  <c r="E6788" i="2"/>
  <c r="E6776" i="2"/>
  <c r="E6764" i="2"/>
  <c r="E6752" i="2"/>
  <c r="E6740" i="2"/>
  <c r="E6728" i="2"/>
  <c r="E6716" i="2"/>
  <c r="E6704" i="2"/>
  <c r="E6692" i="2"/>
  <c r="E6680" i="2"/>
  <c r="E6668" i="2"/>
  <c r="E6656" i="2"/>
  <c r="E6644" i="2"/>
  <c r="E6632" i="2"/>
  <c r="E6620" i="2"/>
  <c r="E6596" i="2"/>
  <c r="E6584" i="2"/>
  <c r="E6572" i="2"/>
  <c r="E6560" i="2"/>
  <c r="E7123" i="2"/>
  <c r="E7099" i="2"/>
  <c r="E7087" i="2"/>
  <c r="E7075" i="2"/>
  <c r="E7063" i="2"/>
  <c r="E6751" i="2"/>
  <c r="E6739" i="2"/>
  <c r="E6727" i="2"/>
  <c r="E6715" i="2"/>
  <c r="E6703" i="2"/>
  <c r="E6691" i="2"/>
  <c r="E6679" i="2"/>
  <c r="E6667" i="2"/>
  <c r="E6655" i="2"/>
  <c r="E6643" i="2"/>
  <c r="E6631" i="2"/>
  <c r="E6619" i="2"/>
  <c r="E6607" i="2"/>
  <c r="E6595" i="2"/>
  <c r="E6583" i="2"/>
  <c r="E6571" i="2"/>
  <c r="E6559" i="2"/>
  <c r="E6547" i="2"/>
  <c r="E6558" i="2"/>
  <c r="E6546" i="2"/>
  <c r="E6999" i="2"/>
  <c r="E6987" i="2"/>
  <c r="E6975" i="2"/>
  <c r="E6963" i="2"/>
  <c r="E7109" i="2"/>
  <c r="E7023" i="2"/>
  <c r="E7011" i="2"/>
  <c r="E7119" i="2"/>
  <c r="E6603" i="2"/>
  <c r="E6591" i="2"/>
  <c r="E6579" i="2"/>
  <c r="E6567" i="2"/>
  <c r="E6555" i="2"/>
  <c r="E6940" i="2"/>
  <c r="E6928" i="2"/>
  <c r="E6916" i="2"/>
  <c r="E6904" i="2"/>
  <c r="E6892" i="2"/>
  <c r="E6880" i="2"/>
  <c r="E6868" i="2"/>
  <c r="E6856" i="2"/>
  <c r="E6844" i="2"/>
  <c r="E6832" i="2"/>
  <c r="E6820" i="2"/>
  <c r="E6759" i="2"/>
  <c r="E6747" i="2"/>
  <c r="E6735" i="2"/>
  <c r="E6723" i="2"/>
  <c r="E6711" i="2"/>
  <c r="E6699" i="2"/>
  <c r="E6687" i="2"/>
  <c r="E6675" i="2"/>
  <c r="E6663" i="2"/>
  <c r="E6651" i="2"/>
  <c r="E6639" i="2"/>
  <c r="E6627" i="2"/>
  <c r="E6615" i="2"/>
  <c r="E6348" i="2"/>
  <c r="E6336" i="2"/>
  <c r="E6324" i="2"/>
  <c r="E6312" i="2"/>
  <c r="E6300" i="2"/>
  <c r="E6276" i="2"/>
  <c r="E6264" i="2"/>
  <c r="E6252" i="2"/>
  <c r="E6240" i="2"/>
  <c r="E6228" i="2"/>
  <c r="E6216" i="2"/>
  <c r="E6204" i="2"/>
  <c r="E7111" i="2"/>
  <c r="E7000" i="2"/>
  <c r="E6988" i="2"/>
  <c r="E6976" i="2"/>
  <c r="E6964" i="2"/>
  <c r="E6952" i="2"/>
  <c r="E6939" i="2"/>
  <c r="E6927" i="2"/>
  <c r="E6915" i="2"/>
  <c r="E6903" i="2"/>
  <c r="E6891" i="2"/>
  <c r="E6879" i="2"/>
  <c r="E6867" i="2"/>
  <c r="E6855" i="2"/>
  <c r="E6843" i="2"/>
  <c r="E6831" i="2"/>
  <c r="E6819" i="2"/>
  <c r="E6807" i="2"/>
  <c r="E6795" i="2"/>
  <c r="E6783" i="2"/>
  <c r="E6771" i="2"/>
  <c r="E6951" i="2"/>
  <c r="E7121" i="2"/>
  <c r="E7025" i="2"/>
  <c r="E7013" i="2"/>
  <c r="E7024" i="2"/>
  <c r="E7012" i="2"/>
  <c r="E6841" i="2"/>
  <c r="E6781" i="2"/>
  <c r="E6973" i="2"/>
  <c r="E7048" i="2"/>
  <c r="E7036" i="2"/>
  <c r="E7047" i="2"/>
  <c r="E7035" i="2"/>
  <c r="E7096" i="2"/>
  <c r="E7084" i="2"/>
  <c r="E7072" i="2"/>
  <c r="E7060" i="2"/>
  <c r="E7095" i="2"/>
  <c r="E7083" i="2"/>
  <c r="E7071" i="2"/>
  <c r="E7059" i="2"/>
  <c r="E7033" i="2"/>
  <c r="E7120" i="2"/>
  <c r="E7093" i="2"/>
  <c r="C7108" i="2"/>
  <c r="E7108" i="2" s="1"/>
  <c r="E6808" i="2"/>
  <c r="E6796" i="2"/>
  <c r="E6784" i="2"/>
  <c r="E6772" i="2"/>
  <c r="E6760" i="2"/>
  <c r="E6748" i="2"/>
  <c r="E6736" i="2"/>
  <c r="E6724" i="2"/>
  <c r="E6712" i="2"/>
  <c r="E6700" i="2"/>
  <c r="E6688" i="2"/>
  <c r="E6676" i="2"/>
  <c r="E6664" i="2"/>
  <c r="E6652" i="2"/>
  <c r="E6640" i="2"/>
  <c r="E6628" i="2"/>
  <c r="E6616" i="2"/>
  <c r="E6604" i="2"/>
  <c r="E6592" i="2"/>
  <c r="E6580" i="2"/>
  <c r="E6568" i="2"/>
  <c r="E6556" i="2"/>
  <c r="L7028" i="2"/>
  <c r="L7004" i="2"/>
  <c r="L7051" i="2"/>
  <c r="E7118" i="2"/>
  <c r="E7106" i="2"/>
  <c r="E7094" i="2"/>
  <c r="E7082" i="2"/>
  <c r="E7070" i="2"/>
  <c r="E7058" i="2"/>
  <c r="E7046" i="2"/>
  <c r="E7034" i="2"/>
  <c r="E7022" i="2"/>
  <c r="E6782" i="2"/>
  <c r="L6942" i="2"/>
  <c r="L6606" i="2"/>
  <c r="E6721" i="2"/>
  <c r="L7001" i="2"/>
  <c r="L6761" i="2"/>
  <c r="C7116" i="2"/>
  <c r="L7108" i="2"/>
  <c r="C7054" i="2"/>
  <c r="E7054" i="2" s="1"/>
  <c r="C7028" i="2"/>
  <c r="E7028" i="2" s="1"/>
  <c r="C7004" i="2"/>
  <c r="E7004" i="2" s="1"/>
  <c r="L7116" i="2"/>
  <c r="C7051" i="2"/>
  <c r="E7051" i="2" s="1"/>
  <c r="C6942" i="2"/>
  <c r="E6942" i="2" s="1"/>
  <c r="E6858" i="2"/>
  <c r="E6654" i="2"/>
  <c r="C6606" i="2"/>
  <c r="E6606" i="2" s="1"/>
  <c r="L7054" i="2"/>
  <c r="C7001" i="2"/>
  <c r="E7001" i="2" s="1"/>
  <c r="C6761" i="2"/>
  <c r="E6761" i="2" s="1"/>
  <c r="E7116" i="2"/>
  <c r="E7104" i="2"/>
  <c r="E7092" i="2"/>
  <c r="E7080" i="2"/>
  <c r="E7068" i="2"/>
  <c r="E7056" i="2"/>
  <c r="E7044" i="2"/>
  <c r="E7032" i="2"/>
  <c r="E7020" i="2"/>
  <c r="E7008" i="2"/>
  <c r="E6996" i="2"/>
  <c r="E6984" i="2"/>
  <c r="E6972" i="2"/>
  <c r="E6960" i="2"/>
  <c r="E6948" i="2"/>
  <c r="E6936" i="2"/>
  <c r="E6924" i="2"/>
  <c r="E6912" i="2"/>
  <c r="E6900" i="2"/>
  <c r="E6888" i="2"/>
  <c r="E6876" i="2"/>
  <c r="E6864" i="2"/>
  <c r="E6852" i="2"/>
  <c r="E6840" i="2"/>
  <c r="E6828" i="2"/>
  <c r="E6816" i="2"/>
  <c r="E6804" i="2"/>
  <c r="E6792" i="2"/>
  <c r="E6780" i="2"/>
  <c r="E6768" i="2"/>
  <c r="E6756" i="2"/>
  <c r="E6744" i="2"/>
  <c r="E6732" i="2"/>
  <c r="E6720" i="2"/>
  <c r="E6708" i="2"/>
  <c r="E6696" i="2"/>
  <c r="E6684" i="2"/>
  <c r="E6672" i="2"/>
  <c r="E6660" i="2"/>
  <c r="E6648" i="2"/>
  <c r="E6636" i="2"/>
  <c r="E6624" i="2"/>
  <c r="E6612" i="2"/>
  <c r="E6600" i="2"/>
  <c r="E6588" i="2"/>
  <c r="E6576" i="2"/>
  <c r="E6564" i="2"/>
  <c r="E6552" i="2"/>
  <c r="E7122" i="2"/>
  <c r="E7110" i="2"/>
  <c r="E7098" i="2"/>
  <c r="E7086" i="2"/>
  <c r="E7074" i="2"/>
  <c r="E7062" i="2"/>
  <c r="E7050" i="2"/>
  <c r="E7038" i="2"/>
  <c r="E7026" i="2"/>
  <c r="E7014" i="2"/>
  <c r="E7002" i="2"/>
  <c r="E6990" i="2"/>
  <c r="E6978" i="2"/>
  <c r="E6966" i="2"/>
  <c r="E6954" i="2"/>
  <c r="E6930" i="2"/>
  <c r="E6918" i="2"/>
  <c r="E6906" i="2"/>
  <c r="E6894" i="2"/>
  <c r="E6882" i="2"/>
  <c r="E6870" i="2"/>
  <c r="E6846" i="2"/>
  <c r="E6834" i="2"/>
  <c r="E6822" i="2"/>
  <c r="E6810" i="2"/>
  <c r="E6798" i="2"/>
  <c r="E6786" i="2"/>
  <c r="E6774" i="2"/>
  <c r="E6762" i="2"/>
  <c r="E6750" i="2"/>
  <c r="E6738" i="2"/>
  <c r="E6726" i="2"/>
  <c r="E6714" i="2"/>
  <c r="E6702" i="2"/>
  <c r="E6690" i="2"/>
  <c r="E6678" i="2"/>
  <c r="E6666" i="2"/>
  <c r="E6642" i="2"/>
  <c r="E6630" i="2"/>
  <c r="E6618" i="2"/>
  <c r="E6594" i="2"/>
  <c r="E6582" i="2"/>
  <c r="E6570" i="2"/>
  <c r="E7124" i="2"/>
  <c r="E7112" i="2"/>
  <c r="E7100" i="2"/>
  <c r="E7088" i="2"/>
  <c r="E7076" i="2"/>
  <c r="E7052" i="2"/>
  <c r="E7040" i="2"/>
  <c r="E7010" i="2"/>
  <c r="E6998" i="2"/>
  <c r="E6986" i="2"/>
  <c r="E6974" i="2"/>
  <c r="E6962" i="2"/>
  <c r="E6950" i="2"/>
  <c r="E6938" i="2"/>
  <c r="E6926" i="2"/>
  <c r="E6914" i="2"/>
  <c r="E6902" i="2"/>
  <c r="E6890" i="2"/>
  <c r="E6878" i="2"/>
  <c r="E6866" i="2"/>
  <c r="E6854" i="2"/>
  <c r="E6842" i="2"/>
  <c r="E6830" i="2"/>
  <c r="E6818" i="2"/>
  <c r="E6806" i="2"/>
  <c r="E6794" i="2"/>
  <c r="E6770" i="2"/>
  <c r="E6758" i="2"/>
  <c r="E6746" i="2"/>
  <c r="E6734" i="2"/>
  <c r="E6722" i="2"/>
  <c r="E6710" i="2"/>
  <c r="E6698" i="2"/>
  <c r="E6686" i="2"/>
  <c r="E6674" i="2"/>
  <c r="E6662" i="2"/>
  <c r="E6650" i="2"/>
  <c r="E6638" i="2"/>
  <c r="E6626" i="2"/>
  <c r="E6614" i="2"/>
  <c r="E6602" i="2"/>
  <c r="E6590" i="2"/>
  <c r="E6578" i="2"/>
  <c r="E6566" i="2"/>
  <c r="E6554" i="2"/>
  <c r="E6896" i="2"/>
  <c r="E6706" i="2"/>
  <c r="E6694" i="2"/>
  <c r="E6682" i="2"/>
  <c r="E6670" i="2"/>
  <c r="E6658" i="2"/>
  <c r="E6646" i="2"/>
  <c r="E6634" i="2"/>
  <c r="E6622" i="2"/>
  <c r="E6610" i="2"/>
  <c r="E6598" i="2"/>
  <c r="E6586" i="2"/>
  <c r="E6574" i="2"/>
  <c r="E6562" i="2"/>
  <c r="E6550" i="2"/>
  <c r="E7117" i="2"/>
  <c r="E7105" i="2"/>
  <c r="E7081" i="2"/>
  <c r="E7069" i="2"/>
  <c r="E7057" i="2"/>
  <c r="E7045" i="2"/>
  <c r="E7021" i="2"/>
  <c r="E7009" i="2"/>
  <c r="E6997" i="2"/>
  <c r="E6985" i="2"/>
  <c r="E6961" i="2"/>
  <c r="E6949" i="2"/>
  <c r="E6937" i="2"/>
  <c r="E6925" i="2"/>
  <c r="E6913" i="2"/>
  <c r="E6901" i="2"/>
  <c r="E6889" i="2"/>
  <c r="E6877" i="2"/>
  <c r="E6865" i="2"/>
  <c r="E6853" i="2"/>
  <c r="E6829" i="2"/>
  <c r="E6817" i="2"/>
  <c r="E6805" i="2"/>
  <c r="E6793" i="2"/>
  <c r="E6769" i="2"/>
  <c r="E6757" i="2"/>
  <c r="E6745" i="2"/>
  <c r="E6733" i="2"/>
  <c r="E6709" i="2"/>
  <c r="E6697" i="2"/>
  <c r="E6685" i="2"/>
  <c r="E6673" i="2"/>
  <c r="E6649" i="2"/>
  <c r="E6637" i="2"/>
  <c r="E6625" i="2"/>
  <c r="E6613" i="2"/>
  <c r="E6589" i="2"/>
  <c r="E6577" i="2"/>
  <c r="E6565" i="2"/>
  <c r="E7064" i="2"/>
  <c r="E6980" i="2"/>
  <c r="E6860" i="2"/>
  <c r="E6800" i="2"/>
  <c r="E6608" i="2"/>
  <c r="E6259" i="2"/>
  <c r="E6199" i="2"/>
  <c r="E7115" i="2"/>
  <c r="E7103" i="2"/>
  <c r="E7091" i="2"/>
  <c r="E7079" i="2"/>
  <c r="E7067" i="2"/>
  <c r="E7055" i="2"/>
  <c r="E7043" i="2"/>
  <c r="E7031" i="2"/>
  <c r="E7019" i="2"/>
  <c r="E7007" i="2"/>
  <c r="E6995" i="2"/>
  <c r="E6983" i="2"/>
  <c r="E6971" i="2"/>
  <c r="E6959" i="2"/>
  <c r="E6947" i="2"/>
  <c r="E6935" i="2"/>
  <c r="E6923" i="2"/>
  <c r="E6911" i="2"/>
  <c r="E6899" i="2"/>
  <c r="E6887" i="2"/>
  <c r="E6875" i="2"/>
  <c r="E6863" i="2"/>
  <c r="E6851" i="2"/>
  <c r="E6839" i="2"/>
  <c r="E6827" i="2"/>
  <c r="E6815" i="2"/>
  <c r="E6803" i="2"/>
  <c r="E6791" i="2"/>
  <c r="E6779" i="2"/>
  <c r="E6767" i="2"/>
  <c r="E6755" i="2"/>
  <c r="E6743" i="2"/>
  <c r="E6731" i="2"/>
  <c r="E6719" i="2"/>
  <c r="E6707" i="2"/>
  <c r="E6695" i="2"/>
  <c r="E6683" i="2"/>
  <c r="E6671" i="2"/>
  <c r="E6659" i="2"/>
  <c r="E6647" i="2"/>
  <c r="E6635" i="2"/>
  <c r="E6623" i="2"/>
  <c r="E6611" i="2"/>
  <c r="E6599" i="2"/>
  <c r="E6587" i="2"/>
  <c r="E6575" i="2"/>
  <c r="E6563" i="2"/>
  <c r="E6551" i="2"/>
  <c r="E7114" i="2"/>
  <c r="E7102" i="2"/>
  <c r="E7090" i="2"/>
  <c r="E7078" i="2"/>
  <c r="E7066" i="2"/>
  <c r="E7042" i="2"/>
  <c r="E7030" i="2"/>
  <c r="E7018" i="2"/>
  <c r="E7006" i="2"/>
  <c r="E6994" i="2"/>
  <c r="E6982" i="2"/>
  <c r="E6970" i="2"/>
  <c r="E6958" i="2"/>
  <c r="E6946" i="2"/>
  <c r="E6934" i="2"/>
  <c r="E6922" i="2"/>
  <c r="E6910" i="2"/>
  <c r="E6898" i="2"/>
  <c r="E6886" i="2"/>
  <c r="E6874" i="2"/>
  <c r="E6862" i="2"/>
  <c r="E6850" i="2"/>
  <c r="E6838" i="2"/>
  <c r="E6826" i="2"/>
  <c r="E6814" i="2"/>
  <c r="E6802" i="2"/>
  <c r="E6790" i="2"/>
  <c r="E6778" i="2"/>
  <c r="E6766" i="2"/>
  <c r="E6754" i="2"/>
  <c r="E6742" i="2"/>
  <c r="E6730" i="2"/>
  <c r="E6718" i="2"/>
  <c r="E7113" i="2"/>
  <c r="E7101" i="2"/>
  <c r="E7089" i="2"/>
  <c r="E7077" i="2"/>
  <c r="E7065" i="2"/>
  <c r="E7053" i="2"/>
  <c r="E7041" i="2"/>
  <c r="E7029" i="2"/>
  <c r="E7017" i="2"/>
  <c r="E7005" i="2"/>
  <c r="E6993" i="2"/>
  <c r="E6981" i="2"/>
  <c r="E6969" i="2"/>
  <c r="E6957" i="2"/>
  <c r="E6945" i="2"/>
  <c r="E6933" i="2"/>
  <c r="E6921" i="2"/>
  <c r="E6909" i="2"/>
  <c r="E6897" i="2"/>
  <c r="E6885" i="2"/>
  <c r="E6873" i="2"/>
  <c r="E6861" i="2"/>
  <c r="E6849" i="2"/>
  <c r="E6837" i="2"/>
  <c r="E6825" i="2"/>
  <c r="E6813" i="2"/>
  <c r="E6801" i="2"/>
  <c r="E6789" i="2"/>
  <c r="E6777" i="2"/>
  <c r="E6765" i="2"/>
  <c r="E6753" i="2"/>
  <c r="E6741" i="2"/>
  <c r="E6729" i="2"/>
  <c r="E6717" i="2"/>
  <c r="E6705" i="2"/>
  <c r="E6693" i="2"/>
  <c r="E6681" i="2"/>
  <c r="E6669" i="2"/>
  <c r="E6657" i="2"/>
  <c r="E6645" i="2"/>
  <c r="E6633" i="2"/>
  <c r="E6621" i="2"/>
  <c r="E6609" i="2"/>
  <c r="E6597" i="2"/>
  <c r="E6585" i="2"/>
  <c r="E6573" i="2"/>
  <c r="E6561" i="2"/>
  <c r="E6549" i="2"/>
  <c r="E6036" i="2"/>
  <c r="E6038" i="2"/>
  <c r="E6034" i="2"/>
  <c r="E6409" i="2"/>
  <c r="E6397" i="2"/>
  <c r="E6385" i="2"/>
  <c r="E6037" i="2"/>
  <c r="E6035" i="2"/>
  <c r="L6377" i="2"/>
  <c r="L6196" i="2"/>
  <c r="L6463" i="2"/>
  <c r="C6489" i="2"/>
  <c r="E6489" i="2" s="1"/>
  <c r="L6513" i="2"/>
  <c r="L6439" i="2"/>
  <c r="L6111" i="2"/>
  <c r="L6436" i="2"/>
  <c r="L6326" i="2"/>
  <c r="L6489" i="2"/>
  <c r="L6486" i="2"/>
  <c r="E6056" i="2"/>
  <c r="E6372" i="2"/>
  <c r="E6533" i="2"/>
  <c r="E6473" i="2"/>
  <c r="E6434" i="2"/>
  <c r="E6422" i="2"/>
  <c r="E6410" i="2"/>
  <c r="E6398" i="2"/>
  <c r="E6386" i="2"/>
  <c r="E6373" i="2"/>
  <c r="E6361" i="2"/>
  <c r="E6349" i="2"/>
  <c r="E6337" i="2"/>
  <c r="E6325" i="2"/>
  <c r="E6313" i="2"/>
  <c r="E6301" i="2"/>
  <c r="E6289" i="2"/>
  <c r="E6277" i="2"/>
  <c r="E6265" i="2"/>
  <c r="E6253" i="2"/>
  <c r="E6241" i="2"/>
  <c r="E6229" i="2"/>
  <c r="E6217" i="2"/>
  <c r="E6205" i="2"/>
  <c r="E6192" i="2"/>
  <c r="E6180" i="2"/>
  <c r="E6168" i="2"/>
  <c r="E6156" i="2"/>
  <c r="E6144" i="2"/>
  <c r="E6132" i="2"/>
  <c r="E6120" i="2"/>
  <c r="E6108" i="2"/>
  <c r="E6096" i="2"/>
  <c r="E6084" i="2"/>
  <c r="E6072" i="2"/>
  <c r="E6060" i="2"/>
  <c r="E6048" i="2"/>
  <c r="E6161" i="2"/>
  <c r="E6125" i="2"/>
  <c r="E6113" i="2"/>
  <c r="E6194" i="2"/>
  <c r="E6182" i="2"/>
  <c r="E6170" i="2"/>
  <c r="E6158" i="2"/>
  <c r="E6146" i="2"/>
  <c r="E6134" i="2"/>
  <c r="E6122" i="2"/>
  <c r="E6110" i="2"/>
  <c r="E6098" i="2"/>
  <c r="E6086" i="2"/>
  <c r="E6074" i="2"/>
  <c r="E6062" i="2"/>
  <c r="E6050" i="2"/>
  <c r="E6472" i="2"/>
  <c r="E6520" i="2"/>
  <c r="E6508" i="2"/>
  <c r="E6154" i="2"/>
  <c r="E6478" i="2"/>
  <c r="E6466" i="2"/>
  <c r="E6318" i="2"/>
  <c r="E6258" i="2"/>
  <c r="E6198" i="2"/>
  <c r="E6401" i="2"/>
  <c r="E6389" i="2"/>
  <c r="E6376" i="2"/>
  <c r="E6316" i="2"/>
  <c r="E6123" i="2"/>
  <c r="E6526" i="2"/>
  <c r="E6269" i="2"/>
  <c r="E6257" i="2"/>
  <c r="E6209" i="2"/>
  <c r="E6197" i="2"/>
  <c r="E6124" i="2"/>
  <c r="E6112" i="2"/>
  <c r="E6454" i="2"/>
  <c r="E6442" i="2"/>
  <c r="E6433" i="2"/>
  <c r="E6421" i="2"/>
  <c r="E6540" i="2"/>
  <c r="E6528" i="2"/>
  <c r="E6516" i="2"/>
  <c r="E6504" i="2"/>
  <c r="E6492" i="2"/>
  <c r="E6046" i="2"/>
  <c r="E6322" i="2"/>
  <c r="E6477" i="2"/>
  <c r="E6465" i="2"/>
  <c r="E6426" i="2"/>
  <c r="E6414" i="2"/>
  <c r="E6402" i="2"/>
  <c r="E6390" i="2"/>
  <c r="E6378" i="2"/>
  <c r="E6541" i="2"/>
  <c r="E6529" i="2"/>
  <c r="E6517" i="2"/>
  <c r="E6505" i="2"/>
  <c r="E6493" i="2"/>
  <c r="E6480" i="2"/>
  <c r="E6468" i="2"/>
  <c r="E6456" i="2"/>
  <c r="E6444" i="2"/>
  <c r="E6432" i="2"/>
  <c r="E6420" i="2"/>
  <c r="E6408" i="2"/>
  <c r="E6396" i="2"/>
  <c r="E6384" i="2"/>
  <c r="E6474" i="2"/>
  <c r="E6189" i="2"/>
  <c r="E6177" i="2"/>
  <c r="E6165" i="2"/>
  <c r="E6153" i="2"/>
  <c r="E6141" i="2"/>
  <c r="E6129" i="2"/>
  <c r="E6117" i="2"/>
  <c r="E6105" i="2"/>
  <c r="E6093" i="2"/>
  <c r="E6081" i="2"/>
  <c r="E6069" i="2"/>
  <c r="E6057" i="2"/>
  <c r="E6045" i="2"/>
  <c r="E6369" i="2"/>
  <c r="E6357" i="2"/>
  <c r="E6345" i="2"/>
  <c r="E6333" i="2"/>
  <c r="E6321" i="2"/>
  <c r="E6309" i="2"/>
  <c r="E6297" i="2"/>
  <c r="E6285" i="2"/>
  <c r="E6273" i="2"/>
  <c r="E6261" i="2"/>
  <c r="E6249" i="2"/>
  <c r="E6237" i="2"/>
  <c r="E6225" i="2"/>
  <c r="E6213" i="2"/>
  <c r="E6201" i="2"/>
  <c r="E6429" i="2"/>
  <c r="E6417" i="2"/>
  <c r="E6405" i="2"/>
  <c r="E6393" i="2"/>
  <c r="E6381" i="2"/>
  <c r="E6055" i="2"/>
  <c r="E6453" i="2"/>
  <c r="E6441" i="2"/>
  <c r="E6366" i="2"/>
  <c r="E6354" i="2"/>
  <c r="E6342" i="2"/>
  <c r="E6330" i="2"/>
  <c r="E6039" i="2"/>
  <c r="E6542" i="2"/>
  <c r="E6530" i="2"/>
  <c r="E6518" i="2"/>
  <c r="E6506" i="2"/>
  <c r="E6494" i="2"/>
  <c r="E6482" i="2"/>
  <c r="E6470" i="2"/>
  <c r="E6458" i="2"/>
  <c r="E6446" i="2"/>
  <c r="E6374" i="2"/>
  <c r="E6362" i="2"/>
  <c r="E6350" i="2"/>
  <c r="E6338" i="2"/>
  <c r="E6326" i="2"/>
  <c r="E6314" i="2"/>
  <c r="E6302" i="2"/>
  <c r="E6290" i="2"/>
  <c r="E6278" i="2"/>
  <c r="E6266" i="2"/>
  <c r="E6254" i="2"/>
  <c r="E6242" i="2"/>
  <c r="E6230" i="2"/>
  <c r="E6218" i="2"/>
  <c r="E6206" i="2"/>
  <c r="E6537" i="2"/>
  <c r="E6525" i="2"/>
  <c r="E6513" i="2"/>
  <c r="E6501" i="2"/>
  <c r="E6438" i="2"/>
  <c r="E6364" i="2"/>
  <c r="E6328" i="2"/>
  <c r="E6280" i="2"/>
  <c r="E6195" i="2"/>
  <c r="E6183" i="2"/>
  <c r="E6171" i="2"/>
  <c r="E6159" i="2"/>
  <c r="E6147" i="2"/>
  <c r="E6135" i="2"/>
  <c r="E6111" i="2"/>
  <c r="E6099" i="2"/>
  <c r="E6087" i="2"/>
  <c r="E6075" i="2"/>
  <c r="E6063" i="2"/>
  <c r="E6051" i="2"/>
  <c r="E6481" i="2"/>
  <c r="E6469" i="2"/>
  <c r="E6457" i="2"/>
  <c r="E6445" i="2"/>
  <c r="E6193" i="2"/>
  <c r="E6181" i="2"/>
  <c r="E6169" i="2"/>
  <c r="E6157" i="2"/>
  <c r="E6145" i="2"/>
  <c r="E6133" i="2"/>
  <c r="E6121" i="2"/>
  <c r="E6109" i="2"/>
  <c r="E6097" i="2"/>
  <c r="E6085" i="2"/>
  <c r="E6073" i="2"/>
  <c r="E6061" i="2"/>
  <c r="E6049" i="2"/>
  <c r="E6462" i="2"/>
  <c r="E6450" i="2"/>
  <c r="E6424" i="2"/>
  <c r="E6412" i="2"/>
  <c r="E6291" i="2"/>
  <c r="E6279" i="2"/>
  <c r="E6267" i="2"/>
  <c r="E6255" i="2"/>
  <c r="E6243" i="2"/>
  <c r="E6231" i="2"/>
  <c r="E6219" i="2"/>
  <c r="E6207" i="2"/>
  <c r="E6203" i="2"/>
  <c r="E6534" i="2"/>
  <c r="E6522" i="2"/>
  <c r="E6510" i="2"/>
  <c r="E6498" i="2"/>
  <c r="E6460" i="2"/>
  <c r="E6538" i="2"/>
  <c r="E6514" i="2"/>
  <c r="E6502" i="2"/>
  <c r="E6490" i="2"/>
  <c r="E6430" i="2"/>
  <c r="E6418" i="2"/>
  <c r="E6406" i="2"/>
  <c r="E6394" i="2"/>
  <c r="E6382" i="2"/>
  <c r="E6370" i="2"/>
  <c r="E6358" i="2"/>
  <c r="E6346" i="2"/>
  <c r="E6334" i="2"/>
  <c r="E6310" i="2"/>
  <c r="E6298" i="2"/>
  <c r="E6286" i="2"/>
  <c r="E6274" i="2"/>
  <c r="E6262" i="2"/>
  <c r="E6250" i="2"/>
  <c r="E6238" i="2"/>
  <c r="E6226" i="2"/>
  <c r="E6214" i="2"/>
  <c r="E6202" i="2"/>
  <c r="E6190" i="2"/>
  <c r="E6178" i="2"/>
  <c r="E6166" i="2"/>
  <c r="E6142" i="2"/>
  <c r="E6130" i="2"/>
  <c r="E6118" i="2"/>
  <c r="E6106" i="2"/>
  <c r="E6094" i="2"/>
  <c r="E6082" i="2"/>
  <c r="E6070" i="2"/>
  <c r="E6058" i="2"/>
  <c r="E6536" i="2"/>
  <c r="E6524" i="2"/>
  <c r="E6512" i="2"/>
  <c r="E6500" i="2"/>
  <c r="E6488" i="2"/>
  <c r="E6476" i="2"/>
  <c r="E6464" i="2"/>
  <c r="E6440" i="2"/>
  <c r="E6428" i="2"/>
  <c r="E6416" i="2"/>
  <c r="E6392" i="2"/>
  <c r="E6380" i="2"/>
  <c r="E6368" i="2"/>
  <c r="E6356" i="2"/>
  <c r="E6344" i="2"/>
  <c r="E6332" i="2"/>
  <c r="E6320" i="2"/>
  <c r="E6308" i="2"/>
  <c r="E6296" i="2"/>
  <c r="E6284" i="2"/>
  <c r="E6248" i="2"/>
  <c r="E6236" i="2"/>
  <c r="E6224" i="2"/>
  <c r="E6176" i="2"/>
  <c r="E6164" i="2"/>
  <c r="E6152" i="2"/>
  <c r="E6116" i="2"/>
  <c r="E6080" i="2"/>
  <c r="E6044" i="2"/>
  <c r="E6535" i="2"/>
  <c r="E6523" i="2"/>
  <c r="E6511" i="2"/>
  <c r="E6487" i="2"/>
  <c r="E6475" i="2"/>
  <c r="C6463" i="2"/>
  <c r="E6463" i="2" s="1"/>
  <c r="C6439" i="2"/>
  <c r="E6439" i="2" s="1"/>
  <c r="E6427" i="2"/>
  <c r="E6415" i="2"/>
  <c r="E6391" i="2"/>
  <c r="E6379" i="2"/>
  <c r="E6367" i="2"/>
  <c r="E6343" i="2"/>
  <c r="E6331" i="2"/>
  <c r="E6319" i="2"/>
  <c r="E6307" i="2"/>
  <c r="E6295" i="2"/>
  <c r="E6283" i="2"/>
  <c r="E6271" i="2"/>
  <c r="E6247" i="2"/>
  <c r="E6235" i="2"/>
  <c r="E6223" i="2"/>
  <c r="E6211" i="2"/>
  <c r="E6187" i="2"/>
  <c r="E6175" i="2"/>
  <c r="E6163" i="2"/>
  <c r="E6151" i="2"/>
  <c r="E6139" i="2"/>
  <c r="E6127" i="2"/>
  <c r="E6115" i="2"/>
  <c r="E6103" i="2"/>
  <c r="E6091" i="2"/>
  <c r="E6079" i="2"/>
  <c r="E6067" i="2"/>
  <c r="E6043" i="2"/>
  <c r="C6486" i="2"/>
  <c r="E6486" i="2" s="1"/>
  <c r="E6306" i="2"/>
  <c r="E6294" i="2"/>
  <c r="E6282" i="2"/>
  <c r="E6270" i="2"/>
  <c r="E6246" i="2"/>
  <c r="E6234" i="2"/>
  <c r="E6222" i="2"/>
  <c r="E6210" i="2"/>
  <c r="E6186" i="2"/>
  <c r="E6174" i="2"/>
  <c r="E6150" i="2"/>
  <c r="E6138" i="2"/>
  <c r="E6126" i="2"/>
  <c r="E6114" i="2"/>
  <c r="E6102" i="2"/>
  <c r="E6090" i="2"/>
  <c r="E6078" i="2"/>
  <c r="E6066" i="2"/>
  <c r="E6054" i="2"/>
  <c r="E6042" i="2"/>
  <c r="L6041" i="2"/>
  <c r="E6521" i="2"/>
  <c r="E6509" i="2"/>
  <c r="E6497" i="2"/>
  <c r="E6485" i="2"/>
  <c r="E6461" i="2"/>
  <c r="E6449" i="2"/>
  <c r="E6437" i="2"/>
  <c r="E6425" i="2"/>
  <c r="E6413" i="2"/>
  <c r="C6377" i="2"/>
  <c r="E6377" i="2" s="1"/>
  <c r="E6365" i="2"/>
  <c r="E6353" i="2"/>
  <c r="E6341" i="2"/>
  <c r="E6329" i="2"/>
  <c r="E6317" i="2"/>
  <c r="E6305" i="2"/>
  <c r="E6293" i="2"/>
  <c r="E6281" i="2"/>
  <c r="E6245" i="2"/>
  <c r="E6233" i="2"/>
  <c r="E6221" i="2"/>
  <c r="E6185" i="2"/>
  <c r="E6173" i="2"/>
  <c r="E6149" i="2"/>
  <c r="E6137" i="2"/>
  <c r="E6101" i="2"/>
  <c r="E6089" i="2"/>
  <c r="E6077" i="2"/>
  <c r="E6065" i="2"/>
  <c r="E6053" i="2"/>
  <c r="C6041" i="2"/>
  <c r="E6041" i="2" s="1"/>
  <c r="L6088" i="2"/>
  <c r="C6436" i="2"/>
  <c r="E6436" i="2" s="1"/>
  <c r="E6208" i="2"/>
  <c r="C6196" i="2"/>
  <c r="E6196" i="2" s="1"/>
  <c r="E6148" i="2"/>
  <c r="E6136" i="2"/>
  <c r="E6064" i="2"/>
  <c r="L6123" i="2"/>
  <c r="L6541" i="2"/>
  <c r="L6360" i="2"/>
  <c r="E6360" i="2"/>
  <c r="E6288" i="2"/>
  <c r="E6076" i="2"/>
  <c r="E6052" i="2"/>
  <c r="E6040" i="2"/>
  <c r="E6068" i="2"/>
  <c r="E6452" i="2"/>
  <c r="E6404" i="2"/>
  <c r="E6272" i="2"/>
  <c r="E6260" i="2"/>
  <c r="E6212" i="2"/>
  <c r="E6200" i="2"/>
  <c r="E6188" i="2"/>
  <c r="E6140" i="2"/>
  <c r="E6128" i="2"/>
  <c r="E6104" i="2"/>
  <c r="E6092" i="2"/>
  <c r="E6499" i="2"/>
  <c r="E6451" i="2"/>
  <c r="E6403" i="2"/>
  <c r="E6355" i="2"/>
  <c r="E6544" i="2"/>
  <c r="E6532" i="2"/>
  <c r="E6496" i="2"/>
  <c r="E6484" i="2"/>
  <c r="E6448" i="2"/>
  <c r="E6400" i="2"/>
  <c r="E6388" i="2"/>
  <c r="E6352" i="2"/>
  <c r="E6340" i="2"/>
  <c r="E6304" i="2"/>
  <c r="E6292" i="2"/>
  <c r="E6268" i="2"/>
  <c r="E6256" i="2"/>
  <c r="E6244" i="2"/>
  <c r="E6232" i="2"/>
  <c r="E6220" i="2"/>
  <c r="E6184" i="2"/>
  <c r="E6172" i="2"/>
  <c r="E6160" i="2"/>
  <c r="E6100" i="2"/>
  <c r="E6088" i="2"/>
  <c r="E6543" i="2"/>
  <c r="E6531" i="2"/>
  <c r="E6519" i="2"/>
  <c r="E6507" i="2"/>
  <c r="E6495" i="2"/>
  <c r="E6483" i="2"/>
  <c r="E6471" i="2"/>
  <c r="E6459" i="2"/>
  <c r="E6447" i="2"/>
  <c r="E6435" i="2"/>
  <c r="E6423" i="2"/>
  <c r="E6411" i="2"/>
  <c r="E6399" i="2"/>
  <c r="E6387" i="2"/>
  <c r="E6375" i="2"/>
  <c r="E6363" i="2"/>
  <c r="E6351" i="2"/>
  <c r="E6339" i="2"/>
  <c r="E6327" i="2"/>
  <c r="E6315" i="2"/>
  <c r="E6303" i="2"/>
  <c r="E6539" i="2"/>
  <c r="E6527" i="2"/>
  <c r="E6515" i="2"/>
  <c r="E6503" i="2"/>
  <c r="E6491" i="2"/>
  <c r="E6479" i="2"/>
  <c r="E6467" i="2"/>
  <c r="E6455" i="2"/>
  <c r="E6443" i="2"/>
  <c r="E6431" i="2"/>
  <c r="E6419" i="2"/>
  <c r="E6407" i="2"/>
  <c r="E6395" i="2"/>
  <c r="E6383" i="2"/>
  <c r="E6371" i="2"/>
  <c r="E6359" i="2"/>
  <c r="E6347" i="2"/>
  <c r="E6335" i="2"/>
  <c r="E6323" i="2"/>
  <c r="E6311" i="2"/>
  <c r="E6299" i="2"/>
  <c r="E6287" i="2"/>
  <c r="E6275" i="2"/>
  <c r="E6263" i="2"/>
  <c r="E6251" i="2"/>
  <c r="E6239" i="2"/>
  <c r="E6227" i="2"/>
  <c r="E6215" i="2"/>
  <c r="L4002" i="2"/>
  <c r="L4282" i="2"/>
  <c r="L5824" i="2"/>
  <c r="L6015" i="2"/>
  <c r="L5909" i="2"/>
  <c r="L6012" i="2"/>
  <c r="L5972" i="2"/>
  <c r="L4614" i="2"/>
  <c r="L5643" i="2"/>
  <c r="L5749" i="2"/>
  <c r="L5876" i="2"/>
  <c r="L5771" i="2"/>
  <c r="L5692" i="2"/>
  <c r="L5989" i="2"/>
  <c r="L5920" i="2"/>
  <c r="L5715" i="2"/>
  <c r="C5211" i="2"/>
  <c r="E5211" i="2" s="1"/>
  <c r="L6023" i="2"/>
  <c r="C5336" i="2"/>
  <c r="E5336" i="2" s="1"/>
  <c r="C5247" i="2"/>
  <c r="E5247" i="2" s="1"/>
  <c r="C5207" i="2"/>
  <c r="E5207" i="2" s="1"/>
  <c r="C5363" i="2"/>
  <c r="E5363" i="2" s="1"/>
  <c r="L5371" i="2"/>
  <c r="L6019" i="2"/>
  <c r="C5790" i="2"/>
  <c r="E5790" i="2" s="1"/>
  <c r="C5408" i="2"/>
  <c r="E5408" i="2" s="1"/>
  <c r="L6017" i="2"/>
  <c r="L5645" i="2"/>
  <c r="C6000" i="2"/>
  <c r="E6000" i="2" s="1"/>
  <c r="C5928" i="2"/>
  <c r="E5928" i="2" s="1"/>
  <c r="C6023" i="2"/>
  <c r="E6023" i="2" s="1"/>
  <c r="L5336" i="2"/>
  <c r="L5883" i="2"/>
  <c r="L5739" i="2"/>
  <c r="C5984" i="2"/>
  <c r="E5984" i="2" s="1"/>
  <c r="L6000" i="2"/>
  <c r="L5928" i="2"/>
  <c r="C6019" i="2"/>
  <c r="E6019" i="2" s="1"/>
  <c r="C5706" i="2"/>
  <c r="E5706" i="2" s="1"/>
  <c r="C5645" i="2"/>
  <c r="E5645" i="2" s="1"/>
  <c r="L5248" i="2"/>
  <c r="C5302" i="2"/>
  <c r="E5302" i="2" s="1"/>
  <c r="C6017" i="2"/>
  <c r="E6017" i="2" s="1"/>
  <c r="C5739" i="2"/>
  <c r="E5739" i="2" s="1"/>
  <c r="L5984" i="2"/>
  <c r="C5883" i="2"/>
  <c r="E5883" i="2" s="1"/>
  <c r="L5222" i="2"/>
  <c r="C5286" i="2"/>
  <c r="E5286" i="2" s="1"/>
  <c r="L5790" i="2"/>
  <c r="L5706" i="2"/>
  <c r="E5752" i="2"/>
  <c r="E5740" i="2"/>
  <c r="E5728" i="2"/>
  <c r="E5716" i="2"/>
  <c r="E5704" i="2"/>
  <c r="E5692" i="2"/>
  <c r="E5680" i="2"/>
  <c r="E5668" i="2"/>
  <c r="E5656" i="2"/>
  <c r="E5699" i="2"/>
  <c r="E5578" i="2"/>
  <c r="E5819" i="2"/>
  <c r="E5644" i="2"/>
  <c r="E5632" i="2"/>
  <c r="E5620" i="2"/>
  <c r="E5608" i="2"/>
  <c r="E5596" i="2"/>
  <c r="E5584" i="2"/>
  <c r="E5572" i="2"/>
  <c r="E5560" i="2"/>
  <c r="E5733" i="2"/>
  <c r="E5721" i="2"/>
  <c r="E5709" i="2"/>
  <c r="E5697" i="2"/>
  <c r="E5685" i="2"/>
  <c r="E5673" i="2"/>
  <c r="E5661" i="2"/>
  <c r="E5649" i="2"/>
  <c r="E5675" i="2"/>
  <c r="E5674" i="2"/>
  <c r="E5662" i="2"/>
  <c r="E5650" i="2"/>
  <c r="E5638" i="2"/>
  <c r="E5590" i="2"/>
  <c r="E5637" i="2"/>
  <c r="E5625" i="2"/>
  <c r="E5613" i="2"/>
  <c r="E5601" i="2"/>
  <c r="E5589" i="2"/>
  <c r="E5577" i="2"/>
  <c r="E5565" i="2"/>
  <c r="E5722" i="2"/>
  <c r="E5710" i="2"/>
  <c r="E5698" i="2"/>
  <c r="E5734" i="2"/>
  <c r="E5751" i="2"/>
  <c r="E5727" i="2"/>
  <c r="E5715" i="2"/>
  <c r="E5703" i="2"/>
  <c r="E5691" i="2"/>
  <c r="E5679" i="2"/>
  <c r="E5667" i="2"/>
  <c r="E5655" i="2"/>
  <c r="E5741" i="2"/>
  <c r="E5729" i="2"/>
  <c r="E5717" i="2"/>
  <c r="E5705" i="2"/>
  <c r="E5693" i="2"/>
  <c r="E5681" i="2"/>
  <c r="E5669" i="2"/>
  <c r="E5657" i="2"/>
  <c r="E5633" i="2"/>
  <c r="E5621" i="2"/>
  <c r="E5609" i="2"/>
  <c r="E5597" i="2"/>
  <c r="E5585" i="2"/>
  <c r="E5573" i="2"/>
  <c r="E5561" i="2"/>
  <c r="E5723" i="2"/>
  <c r="E5824" i="2"/>
  <c r="E5641" i="2"/>
  <c r="E5617" i="2"/>
  <c r="E5978" i="2"/>
  <c r="E5966" i="2"/>
  <c r="E5954" i="2"/>
  <c r="E5918" i="2"/>
  <c r="E5906" i="2"/>
  <c r="E5834" i="2"/>
  <c r="E5822" i="2"/>
  <c r="E5810" i="2"/>
  <c r="E5677" i="2"/>
  <c r="E6027" i="2"/>
  <c r="E6015" i="2"/>
  <c r="E6003" i="2"/>
  <c r="E5991" i="2"/>
  <c r="E5979" i="2"/>
  <c r="E5967" i="2"/>
  <c r="E5955" i="2"/>
  <c r="E5943" i="2"/>
  <c r="E5931" i="2"/>
  <c r="E5919" i="2"/>
  <c r="E5907" i="2"/>
  <c r="E5895" i="2"/>
  <c r="E5871" i="2"/>
  <c r="E5859" i="2"/>
  <c r="E5847" i="2"/>
  <c r="E5835" i="2"/>
  <c r="E5823" i="2"/>
  <c r="E5811" i="2"/>
  <c r="E5799" i="2"/>
  <c r="E5787" i="2"/>
  <c r="E5775" i="2"/>
  <c r="E5763" i="2"/>
  <c r="E5989" i="2"/>
  <c r="E5905" i="2"/>
  <c r="E5845" i="2"/>
  <c r="E5821" i="2"/>
  <c r="E5759" i="2"/>
  <c r="E5879" i="2"/>
  <c r="E6010" i="2"/>
  <c r="E5878" i="2"/>
  <c r="E5842" i="2"/>
  <c r="E5818" i="2"/>
  <c r="E5806" i="2"/>
  <c r="E5794" i="2"/>
  <c r="E5782" i="2"/>
  <c r="E5724" i="2"/>
  <c r="E5616" i="2"/>
  <c r="E5988" i="2"/>
  <c r="E5844" i="2"/>
  <c r="E5820" i="2"/>
  <c r="E5760" i="2"/>
  <c r="E5956" i="2"/>
  <c r="E5944" i="2"/>
  <c r="E5932" i="2"/>
  <c r="E5920" i="2"/>
  <c r="E5908" i="2"/>
  <c r="E5896" i="2"/>
  <c r="E5884" i="2"/>
  <c r="E5872" i="2"/>
  <c r="E5860" i="2"/>
  <c r="E5848" i="2"/>
  <c r="E5836" i="2"/>
  <c r="E5812" i="2"/>
  <c r="E5800" i="2"/>
  <c r="E5788" i="2"/>
  <c r="E5776" i="2"/>
  <c r="E5764" i="2"/>
  <c r="E5615" i="2"/>
  <c r="E5591" i="2"/>
  <c r="E5643" i="2"/>
  <c r="E5631" i="2"/>
  <c r="E5619" i="2"/>
  <c r="E5607" i="2"/>
  <c r="E5595" i="2"/>
  <c r="E5583" i="2"/>
  <c r="E5571" i="2"/>
  <c r="E5999" i="2"/>
  <c r="E5903" i="2"/>
  <c r="E5843" i="2"/>
  <c r="E5974" i="2"/>
  <c r="E5950" i="2"/>
  <c r="C5756" i="2"/>
  <c r="E5756" i="2" s="1"/>
  <c r="E5791" i="2"/>
  <c r="E5676" i="2"/>
  <c r="E5874" i="2"/>
  <c r="E5646" i="2"/>
  <c r="E5586" i="2"/>
  <c r="E6021" i="2"/>
  <c r="E6009" i="2"/>
  <c r="E5997" i="2"/>
  <c r="E5985" i="2"/>
  <c r="E5973" i="2"/>
  <c r="E5961" i="2"/>
  <c r="E5949" i="2"/>
  <c r="E5937" i="2"/>
  <c r="E5925" i="2"/>
  <c r="E5913" i="2"/>
  <c r="E5877" i="2"/>
  <c r="E5865" i="2"/>
  <c r="E5853" i="2"/>
  <c r="E5841" i="2"/>
  <c r="E5829" i="2"/>
  <c r="E5817" i="2"/>
  <c r="E5805" i="2"/>
  <c r="E5793" i="2"/>
  <c r="E5781" i="2"/>
  <c r="E5769" i="2"/>
  <c r="E5757" i="2"/>
  <c r="E5900" i="2"/>
  <c r="E5840" i="2"/>
  <c r="E5780" i="2"/>
  <c r="E5720" i="2"/>
  <c r="E5708" i="2"/>
  <c r="E5696" i="2"/>
  <c r="E5672" i="2"/>
  <c r="E5648" i="2"/>
  <c r="E5624" i="2"/>
  <c r="E5612" i="2"/>
  <c r="E5576" i="2"/>
  <c r="E5564" i="2"/>
  <c r="E6031" i="2"/>
  <c r="E5995" i="2"/>
  <c r="E5983" i="2"/>
  <c r="E5971" i="2"/>
  <c r="E5947" i="2"/>
  <c r="E5911" i="2"/>
  <c r="E5755" i="2"/>
  <c r="E6030" i="2"/>
  <c r="E6018" i="2"/>
  <c r="E5970" i="2"/>
  <c r="E5934" i="2"/>
  <c r="E5910" i="2"/>
  <c r="E5814" i="2"/>
  <c r="E5802" i="2"/>
  <c r="E5766" i="2"/>
  <c r="E5754" i="2"/>
  <c r="E5730" i="2"/>
  <c r="E5694" i="2"/>
  <c r="E5670" i="2"/>
  <c r="E5658" i="2"/>
  <c r="E5610" i="2"/>
  <c r="E6029" i="2"/>
  <c r="E6005" i="2"/>
  <c r="E5993" i="2"/>
  <c r="E5981" i="2"/>
  <c r="E5969" i="2"/>
  <c r="E5957" i="2"/>
  <c r="E5945" i="2"/>
  <c r="E5933" i="2"/>
  <c r="E5921" i="2"/>
  <c r="E5909" i="2"/>
  <c r="E5897" i="2"/>
  <c r="E5885" i="2"/>
  <c r="E5873" i="2"/>
  <c r="E5861" i="2"/>
  <c r="E5849" i="2"/>
  <c r="E5837" i="2"/>
  <c r="E5825" i="2"/>
  <c r="E5813" i="2"/>
  <c r="E5801" i="2"/>
  <c r="E5789" i="2"/>
  <c r="E5777" i="2"/>
  <c r="E5765" i="2"/>
  <c r="E5753" i="2"/>
  <c r="E6011" i="2"/>
  <c r="E5987" i="2"/>
  <c r="E5975" i="2"/>
  <c r="E5963" i="2"/>
  <c r="E5951" i="2"/>
  <c r="E5939" i="2"/>
  <c r="E5785" i="2"/>
  <c r="E5707" i="2"/>
  <c r="E5647" i="2"/>
  <c r="E5623" i="2"/>
  <c r="E5774" i="2"/>
  <c r="E5762" i="2"/>
  <c r="E5690" i="2"/>
  <c r="E5678" i="2"/>
  <c r="E5666" i="2"/>
  <c r="E5630" i="2"/>
  <c r="E5618" i="2"/>
  <c r="E5935" i="2"/>
  <c r="E5923" i="2"/>
  <c r="E5899" i="2"/>
  <c r="E5887" i="2"/>
  <c r="E5851" i="2"/>
  <c r="E5839" i="2"/>
  <c r="E5827" i="2"/>
  <c r="E5803" i="2"/>
  <c r="E5779" i="2"/>
  <c r="E5767" i="2"/>
  <c r="E5743" i="2"/>
  <c r="E5695" i="2"/>
  <c r="E5683" i="2"/>
  <c r="E5659" i="2"/>
  <c r="E5635" i="2"/>
  <c r="E5611" i="2"/>
  <c r="E5599" i="2"/>
  <c r="E5563" i="2"/>
  <c r="E6025" i="2"/>
  <c r="E6013" i="2"/>
  <c r="E6001" i="2"/>
  <c r="E5977" i="2"/>
  <c r="E5965" i="2"/>
  <c r="E5929" i="2"/>
  <c r="E5917" i="2"/>
  <c r="E5881" i="2"/>
  <c r="E5869" i="2"/>
  <c r="E5857" i="2"/>
  <c r="E5833" i="2"/>
  <c r="E5773" i="2"/>
  <c r="E5761" i="2"/>
  <c r="E5737" i="2"/>
  <c r="E5713" i="2"/>
  <c r="E5701" i="2"/>
  <c r="E5689" i="2"/>
  <c r="E5629" i="2"/>
  <c r="E5593" i="2"/>
  <c r="E5581" i="2"/>
  <c r="E5569" i="2"/>
  <c r="E5976" i="2"/>
  <c r="E5964" i="2"/>
  <c r="E5952" i="2"/>
  <c r="E5916" i="2"/>
  <c r="E5892" i="2"/>
  <c r="E5868" i="2"/>
  <c r="E5856" i="2"/>
  <c r="E5808" i="2"/>
  <c r="E5772" i="2"/>
  <c r="E5748" i="2"/>
  <c r="E5712" i="2"/>
  <c r="E5688" i="2"/>
  <c r="E5664" i="2"/>
  <c r="E5628" i="2"/>
  <c r="E5604" i="2"/>
  <c r="E5580" i="2"/>
  <c r="E5891" i="2"/>
  <c r="E5855" i="2"/>
  <c r="E5831" i="2"/>
  <c r="E5807" i="2"/>
  <c r="E5795" i="2"/>
  <c r="E5747" i="2"/>
  <c r="E5735" i="2"/>
  <c r="E5711" i="2"/>
  <c r="E5687" i="2"/>
  <c r="E5663" i="2"/>
  <c r="E5651" i="2"/>
  <c r="E5603" i="2"/>
  <c r="E5579" i="2"/>
  <c r="E5567" i="2"/>
  <c r="E5922" i="2"/>
  <c r="E5898" i="2"/>
  <c r="E5886" i="2"/>
  <c r="E5838" i="2"/>
  <c r="E5826" i="2"/>
  <c r="E5778" i="2"/>
  <c r="E5742" i="2"/>
  <c r="E5682" i="2"/>
  <c r="E5634" i="2"/>
  <c r="E5622" i="2"/>
  <c r="E5598" i="2"/>
  <c r="E5938" i="2"/>
  <c r="E5926" i="2"/>
  <c r="E5890" i="2"/>
  <c r="E5866" i="2"/>
  <c r="E5830" i="2"/>
  <c r="E5746" i="2"/>
  <c r="E5686" i="2"/>
  <c r="E5602" i="2"/>
  <c r="E5566" i="2"/>
  <c r="E6028" i="2"/>
  <c r="E6004" i="2"/>
  <c r="E6016" i="2"/>
  <c r="E5992" i="2"/>
  <c r="E5980" i="2"/>
  <c r="E5968" i="2"/>
  <c r="E6022" i="2"/>
  <c r="E5986" i="2"/>
  <c r="E5962" i="2"/>
  <c r="E5924" i="2"/>
  <c r="E5660" i="2"/>
  <c r="E5636" i="2"/>
  <c r="E5725" i="2"/>
  <c r="E6012" i="2"/>
  <c r="E5904" i="2"/>
  <c r="E5832" i="2"/>
  <c r="E5736" i="2"/>
  <c r="E5700" i="2"/>
  <c r="E5592" i="2"/>
  <c r="E5568" i="2"/>
  <c r="E5982" i="2"/>
  <c r="E5958" i="2"/>
  <c r="E5959" i="2"/>
  <c r="E5875" i="2"/>
  <c r="E5863" i="2"/>
  <c r="E5815" i="2"/>
  <c r="E5731" i="2"/>
  <c r="E5719" i="2"/>
  <c r="E5671" i="2"/>
  <c r="E5587" i="2"/>
  <c r="E5575" i="2"/>
  <c r="E5953" i="2"/>
  <c r="E5941" i="2"/>
  <c r="E5893" i="2"/>
  <c r="E5809" i="2"/>
  <c r="E5797" i="2"/>
  <c r="E5749" i="2"/>
  <c r="E5665" i="2"/>
  <c r="E5653" i="2"/>
  <c r="E5605" i="2"/>
  <c r="E6024" i="2"/>
  <c r="E5940" i="2"/>
  <c r="E5880" i="2"/>
  <c r="E5796" i="2"/>
  <c r="E5784" i="2"/>
  <c r="E5652" i="2"/>
  <c r="E5640" i="2"/>
  <c r="E5927" i="2"/>
  <c r="E5915" i="2"/>
  <c r="E5867" i="2"/>
  <c r="E5783" i="2"/>
  <c r="E5771" i="2"/>
  <c r="E5639" i="2"/>
  <c r="E5627" i="2"/>
  <c r="E5998" i="2"/>
  <c r="E5914" i="2"/>
  <c r="E5902" i="2"/>
  <c r="E5854" i="2"/>
  <c r="E5770" i="2"/>
  <c r="E5758" i="2"/>
  <c r="E5626" i="2"/>
  <c r="E5614" i="2"/>
  <c r="E5745" i="2"/>
  <c r="E6026" i="2"/>
  <c r="E6014" i="2"/>
  <c r="E6002" i="2"/>
  <c r="E5990" i="2"/>
  <c r="E5942" i="2"/>
  <c r="E5930" i="2"/>
  <c r="E5894" i="2"/>
  <c r="E5882" i="2"/>
  <c r="E5870" i="2"/>
  <c r="E5858" i="2"/>
  <c r="E5846" i="2"/>
  <c r="E5798" i="2"/>
  <c r="E5786" i="2"/>
  <c r="E5750" i="2"/>
  <c r="E5738" i="2"/>
  <c r="E5726" i="2"/>
  <c r="E5714" i="2"/>
  <c r="E5702" i="2"/>
  <c r="E5654" i="2"/>
  <c r="E5642" i="2"/>
  <c r="E5606" i="2"/>
  <c r="E5594" i="2"/>
  <c r="E5582" i="2"/>
  <c r="E5570" i="2"/>
  <c r="E6032" i="2"/>
  <c r="E6020" i="2"/>
  <c r="E6008" i="2"/>
  <c r="E5996" i="2"/>
  <c r="E5972" i="2"/>
  <c r="E5960" i="2"/>
  <c r="E5948" i="2"/>
  <c r="E5936" i="2"/>
  <c r="E5912" i="2"/>
  <c r="E5888" i="2"/>
  <c r="E5876" i="2"/>
  <c r="E5864" i="2"/>
  <c r="E5852" i="2"/>
  <c r="E5828" i="2"/>
  <c r="E5816" i="2"/>
  <c r="E5804" i="2"/>
  <c r="E5792" i="2"/>
  <c r="E5768" i="2"/>
  <c r="E5744" i="2"/>
  <c r="E5732" i="2"/>
  <c r="E5684" i="2"/>
  <c r="E5600" i="2"/>
  <c r="E5588" i="2"/>
  <c r="E6007" i="2"/>
  <c r="E5862" i="2"/>
  <c r="E5850" i="2"/>
  <c r="E5718" i="2"/>
  <c r="E5574" i="2"/>
  <c r="E5562" i="2"/>
  <c r="E6033" i="2"/>
  <c r="E5901" i="2"/>
  <c r="E5889" i="2"/>
  <c r="E6006" i="2"/>
  <c r="E5994" i="2"/>
  <c r="E5946" i="2"/>
  <c r="E5244" i="2"/>
  <c r="E5232" i="2"/>
  <c r="E5220" i="2"/>
  <c r="E5208" i="2"/>
  <c r="E5196" i="2"/>
  <c r="E5184" i="2"/>
  <c r="E5172" i="2"/>
  <c r="E5160" i="2"/>
  <c r="E5148" i="2"/>
  <c r="E5136" i="2"/>
  <c r="E5180" i="2"/>
  <c r="E5288" i="2"/>
  <c r="L5286" i="2"/>
  <c r="E5145" i="2"/>
  <c r="L5408" i="2"/>
  <c r="E5204" i="2"/>
  <c r="E5144" i="2"/>
  <c r="C5371" i="2"/>
  <c r="E5371" i="2" s="1"/>
  <c r="E381" i="3"/>
  <c r="L5180" i="2" s="1"/>
  <c r="L5302" i="2"/>
  <c r="L5210" i="2"/>
  <c r="C5222" i="2"/>
  <c r="E5222" i="2" s="1"/>
  <c r="E5317" i="2"/>
  <c r="E5305" i="2"/>
  <c r="E5293" i="2"/>
  <c r="E5281" i="2"/>
  <c r="E5269" i="2"/>
  <c r="E5257" i="2"/>
  <c r="E5557" i="2"/>
  <c r="E5545" i="2"/>
  <c r="E5533" i="2"/>
  <c r="E5521" i="2"/>
  <c r="E5509" i="2"/>
  <c r="E5497" i="2"/>
  <c r="E5485" i="2"/>
  <c r="E5473" i="2"/>
  <c r="E5461" i="2"/>
  <c r="E5449" i="2"/>
  <c r="E5437" i="2"/>
  <c r="E5425" i="2"/>
  <c r="E5413" i="2"/>
  <c r="E5401" i="2"/>
  <c r="E5389" i="2"/>
  <c r="E5377" i="2"/>
  <c r="E5353" i="2"/>
  <c r="E5341" i="2"/>
  <c r="E5329" i="2"/>
  <c r="E5316" i="2"/>
  <c r="E5304" i="2"/>
  <c r="E5292" i="2"/>
  <c r="E5280" i="2"/>
  <c r="E5268" i="2"/>
  <c r="E5256" i="2"/>
  <c r="E5245" i="2"/>
  <c r="E5233" i="2"/>
  <c r="E5221" i="2"/>
  <c r="E5209" i="2"/>
  <c r="E5197" i="2"/>
  <c r="E5185" i="2"/>
  <c r="E5173" i="2"/>
  <c r="E5161" i="2"/>
  <c r="E5149" i="2"/>
  <c r="E5137" i="2"/>
  <c r="E5551" i="2"/>
  <c r="E5539" i="2"/>
  <c r="E5527" i="2"/>
  <c r="E5515" i="2"/>
  <c r="E5503" i="2"/>
  <c r="E5491" i="2"/>
  <c r="E5479" i="2"/>
  <c r="E5467" i="2"/>
  <c r="E5455" i="2"/>
  <c r="E5443" i="2"/>
  <c r="E5431" i="2"/>
  <c r="E5419" i="2"/>
  <c r="E5407" i="2"/>
  <c r="E5395" i="2"/>
  <c r="E5383" i="2"/>
  <c r="E5359" i="2"/>
  <c r="E5347" i="2"/>
  <c r="E5335" i="2"/>
  <c r="E5323" i="2"/>
  <c r="E5311" i="2"/>
  <c r="E5299" i="2"/>
  <c r="E5287" i="2"/>
  <c r="E5275" i="2"/>
  <c r="E5263" i="2"/>
  <c r="E5251" i="2"/>
  <c r="E5239" i="2"/>
  <c r="E5227" i="2"/>
  <c r="E5215" i="2"/>
  <c r="E5203" i="2"/>
  <c r="E5191" i="2"/>
  <c r="E5179" i="2"/>
  <c r="E5167" i="2"/>
  <c r="E5155" i="2"/>
  <c r="E5143" i="2"/>
  <c r="E5554" i="2"/>
  <c r="E5542" i="2"/>
  <c r="E5530" i="2"/>
  <c r="E5518" i="2"/>
  <c r="E5506" i="2"/>
  <c r="E5494" i="2"/>
  <c r="E5482" i="2"/>
  <c r="E5470" i="2"/>
  <c r="E5458" i="2"/>
  <c r="E5446" i="2"/>
  <c r="E5434" i="2"/>
  <c r="E5422" i="2"/>
  <c r="E5410" i="2"/>
  <c r="E5553" i="2"/>
  <c r="E5541" i="2"/>
  <c r="E5529" i="2"/>
  <c r="E5517" i="2"/>
  <c r="E5505" i="2"/>
  <c r="E5493" i="2"/>
  <c r="E5481" i="2"/>
  <c r="E5469" i="2"/>
  <c r="E5457" i="2"/>
  <c r="E5445" i="2"/>
  <c r="E5433" i="2"/>
  <c r="E5421" i="2"/>
  <c r="E5409" i="2"/>
  <c r="E5397" i="2"/>
  <c r="E5385" i="2"/>
  <c r="E5373" i="2"/>
  <c r="E5361" i="2"/>
  <c r="E5349" i="2"/>
  <c r="E5337" i="2"/>
  <c r="E5325" i="2"/>
  <c r="E5365" i="2"/>
  <c r="E5558" i="2"/>
  <c r="E5546" i="2"/>
  <c r="E5534" i="2"/>
  <c r="E5522" i="2"/>
  <c r="E5510" i="2"/>
  <c r="E5498" i="2"/>
  <c r="E5486" i="2"/>
  <c r="E5474" i="2"/>
  <c r="E5462" i="2"/>
  <c r="E5450" i="2"/>
  <c r="E5438" i="2"/>
  <c r="E5426" i="2"/>
  <c r="E5414" i="2"/>
  <c r="E5402" i="2"/>
  <c r="E5390" i="2"/>
  <c r="E5378" i="2"/>
  <c r="E5366" i="2"/>
  <c r="E5354" i="2"/>
  <c r="E5342" i="2"/>
  <c r="E5330" i="2"/>
  <c r="E5318" i="2"/>
  <c r="E5306" i="2"/>
  <c r="E5294" i="2"/>
  <c r="E5282" i="2"/>
  <c r="E5270" i="2"/>
  <c r="E5258" i="2"/>
  <c r="E5246" i="2"/>
  <c r="E5234" i="2"/>
  <c r="E5210" i="2"/>
  <c r="E5198" i="2"/>
  <c r="E5186" i="2"/>
  <c r="E5174" i="2"/>
  <c r="E5162" i="2"/>
  <c r="E5150" i="2"/>
  <c r="E5138" i="2"/>
  <c r="E5540" i="2"/>
  <c r="E5444" i="2"/>
  <c r="E5264" i="2"/>
  <c r="E5295" i="2"/>
  <c r="L4232" i="2"/>
  <c r="L4231" i="2"/>
  <c r="L4676" i="2"/>
  <c r="E5367" i="2"/>
  <c r="E5355" i="2"/>
  <c r="E5139" i="2"/>
  <c r="L5006" i="2"/>
  <c r="L5298" i="2"/>
  <c r="L5297" i="2"/>
  <c r="E5398" i="2"/>
  <c r="E5386" i="2"/>
  <c r="E5374" i="2"/>
  <c r="E5362" i="2"/>
  <c r="E5350" i="2"/>
  <c r="E5338" i="2"/>
  <c r="E5326" i="2"/>
  <c r="E5278" i="2"/>
  <c r="E5254" i="2"/>
  <c r="E5230" i="2"/>
  <c r="E5206" i="2"/>
  <c r="E5182" i="2"/>
  <c r="E5158" i="2"/>
  <c r="L4689" i="2"/>
  <c r="E5525" i="2"/>
  <c r="E5513" i="2"/>
  <c r="E5501" i="2"/>
  <c r="E5489" i="2"/>
  <c r="E5477" i="2"/>
  <c r="E5465" i="2"/>
  <c r="E5453" i="2"/>
  <c r="E5441" i="2"/>
  <c r="E5429" i="2"/>
  <c r="E5417" i="2"/>
  <c r="E5405" i="2"/>
  <c r="E5393" i="2"/>
  <c r="E5381" i="2"/>
  <c r="E5369" i="2"/>
  <c r="E5357" i="2"/>
  <c r="E5345" i="2"/>
  <c r="E5333" i="2"/>
  <c r="E5321" i="2"/>
  <c r="E5309" i="2"/>
  <c r="E5297" i="2"/>
  <c r="E5285" i="2"/>
  <c r="E5273" i="2"/>
  <c r="E5261" i="2"/>
  <c r="E5249" i="2"/>
  <c r="E5237" i="2"/>
  <c r="E5225" i="2"/>
  <c r="E5213" i="2"/>
  <c r="E5201" i="2"/>
  <c r="E5189" i="2"/>
  <c r="E5177" i="2"/>
  <c r="E5165" i="2"/>
  <c r="E5153" i="2"/>
  <c r="E5141" i="2"/>
  <c r="E5313" i="2"/>
  <c r="E5301" i="2"/>
  <c r="E5289" i="2"/>
  <c r="E5277" i="2"/>
  <c r="E5265" i="2"/>
  <c r="E5253" i="2"/>
  <c r="E5241" i="2"/>
  <c r="E5229" i="2"/>
  <c r="E5217" i="2"/>
  <c r="E5205" i="2"/>
  <c r="E5193" i="2"/>
  <c r="E5181" i="2"/>
  <c r="E5169" i="2"/>
  <c r="E5157" i="2"/>
  <c r="L4200" i="2"/>
  <c r="L4684" i="2"/>
  <c r="E5528" i="2"/>
  <c r="E5480" i="2"/>
  <c r="L4121" i="2"/>
  <c r="E5439" i="2"/>
  <c r="E5391" i="2"/>
  <c r="E5223" i="2"/>
  <c r="L4630" i="2"/>
  <c r="E5552" i="2"/>
  <c r="E5516" i="2"/>
  <c r="E5504" i="2"/>
  <c r="E5492" i="2"/>
  <c r="E5468" i="2"/>
  <c r="E5456" i="2"/>
  <c r="E5432" i="2"/>
  <c r="E5420" i="2"/>
  <c r="E5396" i="2"/>
  <c r="E5384" i="2"/>
  <c r="E5372" i="2"/>
  <c r="E5360" i="2"/>
  <c r="E5348" i="2"/>
  <c r="E5324" i="2"/>
  <c r="E5312" i="2"/>
  <c r="E5300" i="2"/>
  <c r="E5276" i="2"/>
  <c r="E5252" i="2"/>
  <c r="E5240" i="2"/>
  <c r="E5228" i="2"/>
  <c r="E5216" i="2"/>
  <c r="E5192" i="2"/>
  <c r="E5168" i="2"/>
  <c r="E5156" i="2"/>
  <c r="L5340" i="2"/>
  <c r="L5256" i="2"/>
  <c r="L5187" i="2"/>
  <c r="L4793" i="2"/>
  <c r="E5296" i="2"/>
  <c r="E5284" i="2"/>
  <c r="E5272" i="2"/>
  <c r="E5260" i="2"/>
  <c r="E5248" i="2"/>
  <c r="E5236" i="2"/>
  <c r="E5212" i="2"/>
  <c r="E5200" i="2"/>
  <c r="E5188" i="2"/>
  <c r="E5176" i="2"/>
  <c r="E5152" i="2"/>
  <c r="E5140" i="2"/>
  <c r="L5131" i="2"/>
  <c r="L4751" i="2"/>
  <c r="E5511" i="2"/>
  <c r="E5475" i="2"/>
  <c r="E5427" i="2"/>
  <c r="E5307" i="2"/>
  <c r="E5283" i="2"/>
  <c r="E5259" i="2"/>
  <c r="E5235" i="2"/>
  <c r="E5199" i="2"/>
  <c r="E5175" i="2"/>
  <c r="E5163" i="2"/>
  <c r="E5151" i="2"/>
  <c r="L4645" i="2"/>
  <c r="E5310" i="2"/>
  <c r="E5298" i="2"/>
  <c r="E5274" i="2"/>
  <c r="E5262" i="2"/>
  <c r="E5250" i="2"/>
  <c r="E5238" i="2"/>
  <c r="E5226" i="2"/>
  <c r="E5214" i="2"/>
  <c r="E5202" i="2"/>
  <c r="E5190" i="2"/>
  <c r="E5178" i="2"/>
  <c r="E5166" i="2"/>
  <c r="E5154" i="2"/>
  <c r="E5142" i="2"/>
  <c r="E5308" i="2"/>
  <c r="E5224" i="2"/>
  <c r="E5164" i="2"/>
  <c r="E5559" i="2"/>
  <c r="E5547" i="2"/>
  <c r="E5523" i="2"/>
  <c r="E5487" i="2"/>
  <c r="E5451" i="2"/>
  <c r="E5415" i="2"/>
  <c r="E5379" i="2"/>
  <c r="E5343" i="2"/>
  <c r="E5331" i="2"/>
  <c r="E5271" i="2"/>
  <c r="E5187" i="2"/>
  <c r="E5315" i="2"/>
  <c r="E5303" i="2"/>
  <c r="E5291" i="2"/>
  <c r="E5279" i="2"/>
  <c r="E5267" i="2"/>
  <c r="E5255" i="2"/>
  <c r="E5243" i="2"/>
  <c r="E5231" i="2"/>
  <c r="E5219" i="2"/>
  <c r="E5195" i="2"/>
  <c r="E5183" i="2"/>
  <c r="E5171" i="2"/>
  <c r="E5159" i="2"/>
  <c r="E5147" i="2"/>
  <c r="E5535" i="2"/>
  <c r="E5499" i="2"/>
  <c r="E5463" i="2"/>
  <c r="E5403" i="2"/>
  <c r="E5514" i="2"/>
  <c r="E5490" i="2"/>
  <c r="E5466" i="2"/>
  <c r="E5442" i="2"/>
  <c r="E5406" i="2"/>
  <c r="E5370" i="2"/>
  <c r="E5346" i="2"/>
  <c r="E5314" i="2"/>
  <c r="E5290" i="2"/>
  <c r="E5266" i="2"/>
  <c r="E5242" i="2"/>
  <c r="E5218" i="2"/>
  <c r="E5194" i="2"/>
  <c r="E5170" i="2"/>
  <c r="E5146" i="2"/>
  <c r="E5550" i="2"/>
  <c r="E5526" i="2"/>
  <c r="E5502" i="2"/>
  <c r="E5454" i="2"/>
  <c r="E5430" i="2"/>
  <c r="E5549" i="2"/>
  <c r="E5538" i="2"/>
  <c r="E5478" i="2"/>
  <c r="E5418" i="2"/>
  <c r="E5394" i="2"/>
  <c r="E5382" i="2"/>
  <c r="E5358" i="2"/>
  <c r="E5334" i="2"/>
  <c r="E5322" i="2"/>
  <c r="E5537" i="2"/>
  <c r="E5555" i="2"/>
  <c r="E5543" i="2"/>
  <c r="E5531" i="2"/>
  <c r="E5519" i="2"/>
  <c r="E5507" i="2"/>
  <c r="E5495" i="2"/>
  <c r="E5483" i="2"/>
  <c r="E5471" i="2"/>
  <c r="E5459" i="2"/>
  <c r="E5447" i="2"/>
  <c r="E5435" i="2"/>
  <c r="E5423" i="2"/>
  <c r="E5411" i="2"/>
  <c r="E5399" i="2"/>
  <c r="E5387" i="2"/>
  <c r="E5375" i="2"/>
  <c r="E5351" i="2"/>
  <c r="E5339" i="2"/>
  <c r="E5327" i="2"/>
  <c r="E5548" i="2"/>
  <c r="E5536" i="2"/>
  <c r="E5524" i="2"/>
  <c r="E5512" i="2"/>
  <c r="E5500" i="2"/>
  <c r="E5488" i="2"/>
  <c r="E5476" i="2"/>
  <c r="E5464" i="2"/>
  <c r="E5452" i="2"/>
  <c r="E5440" i="2"/>
  <c r="E5428" i="2"/>
  <c r="E5416" i="2"/>
  <c r="E5404" i="2"/>
  <c r="E5392" i="2"/>
  <c r="E5380" i="2"/>
  <c r="E5368" i="2"/>
  <c r="E5356" i="2"/>
  <c r="E5344" i="2"/>
  <c r="E5332" i="2"/>
  <c r="E5320" i="2"/>
  <c r="E5319" i="2"/>
  <c r="E5556" i="2"/>
  <c r="E5544" i="2"/>
  <c r="E5532" i="2"/>
  <c r="E5520" i="2"/>
  <c r="E5508" i="2"/>
  <c r="E5496" i="2"/>
  <c r="E5484" i="2"/>
  <c r="E5472" i="2"/>
  <c r="E5460" i="2"/>
  <c r="E5448" i="2"/>
  <c r="E5436" i="2"/>
  <c r="E5424" i="2"/>
  <c r="E5412" i="2"/>
  <c r="E5400" i="2"/>
  <c r="E5388" i="2"/>
  <c r="E5376" i="2"/>
  <c r="E5364" i="2"/>
  <c r="E5352" i="2"/>
  <c r="E5340" i="2"/>
  <c r="E5328" i="2"/>
  <c r="E4899" i="2"/>
  <c r="E4887" i="2"/>
  <c r="E4875" i="2"/>
  <c r="E4863" i="2"/>
  <c r="E4851" i="2"/>
  <c r="E4839" i="2"/>
  <c r="E4827" i="2"/>
  <c r="E4815" i="2"/>
  <c r="E4803" i="2"/>
  <c r="E4791" i="2"/>
  <c r="E4779" i="2"/>
  <c r="E4767" i="2"/>
  <c r="E4755" i="2"/>
  <c r="E4743" i="2"/>
  <c r="E4731" i="2"/>
  <c r="E5124" i="2"/>
  <c r="E5112" i="2"/>
  <c r="E5100" i="2"/>
  <c r="E5088" i="2"/>
  <c r="E5076" i="2"/>
  <c r="E5064" i="2"/>
  <c r="E5052" i="2"/>
  <c r="E5040" i="2"/>
  <c r="E5028" i="2"/>
  <c r="E5016" i="2"/>
  <c r="E5004" i="2"/>
  <c r="E4992" i="2"/>
  <c r="E4980" i="2"/>
  <c r="E4968" i="2"/>
  <c r="E4956" i="2"/>
  <c r="E4944" i="2"/>
  <c r="E4932" i="2"/>
  <c r="E4920" i="2"/>
  <c r="E4908" i="2"/>
  <c r="E4896" i="2"/>
  <c r="E4884" i="2"/>
  <c r="E4872" i="2"/>
  <c r="E4860" i="2"/>
  <c r="E4848" i="2"/>
  <c r="E4836" i="2"/>
  <c r="E4824" i="2"/>
  <c r="E4812" i="2"/>
  <c r="E4800" i="2"/>
  <c r="E4788" i="2"/>
  <c r="E4776" i="2"/>
  <c r="E4764" i="2"/>
  <c r="E4752" i="2"/>
  <c r="E4740" i="2"/>
  <c r="E5128" i="2"/>
  <c r="E5116" i="2"/>
  <c r="E5104" i="2"/>
  <c r="E5080" i="2"/>
  <c r="E5068" i="2"/>
  <c r="E5056" i="2"/>
  <c r="E5044" i="2"/>
  <c r="E5032" i="2"/>
  <c r="E5020" i="2"/>
  <c r="E5008" i="2"/>
  <c r="E4996" i="2"/>
  <c r="E4984" i="2"/>
  <c r="E4972" i="2"/>
  <c r="E4960" i="2"/>
  <c r="E4948" i="2"/>
  <c r="E4936" i="2"/>
  <c r="E4924" i="2"/>
  <c r="E4912" i="2"/>
  <c r="E4900" i="2"/>
  <c r="E4888" i="2"/>
  <c r="E4876" i="2"/>
  <c r="E4864" i="2"/>
  <c r="E4852" i="2"/>
  <c r="E4840" i="2"/>
  <c r="E4828" i="2"/>
  <c r="E4816" i="2"/>
  <c r="E4804" i="2"/>
  <c r="E4792" i="2"/>
  <c r="E4780" i="2"/>
  <c r="E4768" i="2"/>
  <c r="E4756" i="2"/>
  <c r="E4744" i="2"/>
  <c r="E4732" i="2"/>
  <c r="E5125" i="2"/>
  <c r="E5113" i="2"/>
  <c r="E5101" i="2"/>
  <c r="E5089" i="2"/>
  <c r="E5077" i="2"/>
  <c r="E5065" i="2"/>
  <c r="E5053" i="2"/>
  <c r="E5041" i="2"/>
  <c r="E5029" i="2"/>
  <c r="E5017" i="2"/>
  <c r="E5005" i="2"/>
  <c r="E4993" i="2"/>
  <c r="E4981" i="2"/>
  <c r="E4969" i="2"/>
  <c r="E4957" i="2"/>
  <c r="E4945" i="2"/>
  <c r="E4933" i="2"/>
  <c r="E4921" i="2"/>
  <c r="E4909" i="2"/>
  <c r="E4897" i="2"/>
  <c r="E4885" i="2"/>
  <c r="E4873" i="2"/>
  <c r="E4861" i="2"/>
  <c r="E4849" i="2"/>
  <c r="E4837" i="2"/>
  <c r="E4825" i="2"/>
  <c r="E4813" i="2"/>
  <c r="E4801" i="2"/>
  <c r="E4789" i="2"/>
  <c r="E4777" i="2"/>
  <c r="E4765" i="2"/>
  <c r="E4753" i="2"/>
  <c r="E4741" i="2"/>
  <c r="E4784" i="2"/>
  <c r="E4805" i="2"/>
  <c r="E4793" i="2"/>
  <c r="E4781" i="2"/>
  <c r="E4769" i="2"/>
  <c r="E4757" i="2"/>
  <c r="E4745" i="2"/>
  <c r="E4733" i="2"/>
  <c r="E4937" i="2"/>
  <c r="E4925" i="2"/>
  <c r="E4913" i="2"/>
  <c r="E4901" i="2"/>
  <c r="E4889" i="2"/>
  <c r="E4877" i="2"/>
  <c r="E4865" i="2"/>
  <c r="E4853" i="2"/>
  <c r="E4841" i="2"/>
  <c r="E4829" i="2"/>
  <c r="E4817" i="2"/>
  <c r="E5129" i="2"/>
  <c r="E5105" i="2"/>
  <c r="E5093" i="2"/>
  <c r="E5081" i="2"/>
  <c r="E5069" i="2"/>
  <c r="E5057" i="2"/>
  <c r="E5045" i="2"/>
  <c r="E5033" i="2"/>
  <c r="E5021" i="2"/>
  <c r="E5009" i="2"/>
  <c r="E4997" i="2"/>
  <c r="E4985" i="2"/>
  <c r="E4973" i="2"/>
  <c r="E4961" i="2"/>
  <c r="E4949" i="2"/>
  <c r="E5135" i="2"/>
  <c r="E5123" i="2"/>
  <c r="E5111" i="2"/>
  <c r="E5099" i="2"/>
  <c r="E5087" i="2"/>
  <c r="E5075" i="2"/>
  <c r="E5063" i="2"/>
  <c r="E5051" i="2"/>
  <c r="E5039" i="2"/>
  <c r="E5027" i="2"/>
  <c r="E5015" i="2"/>
  <c r="E5003" i="2"/>
  <c r="E4991" i="2"/>
  <c r="E4979" i="2"/>
  <c r="E4967" i="2"/>
  <c r="E4955" i="2"/>
  <c r="E4943" i="2"/>
  <c r="E4931" i="2"/>
  <c r="E4919" i="2"/>
  <c r="E4907" i="2"/>
  <c r="E4895" i="2"/>
  <c r="E4883" i="2"/>
  <c r="E4871" i="2"/>
  <c r="E4859" i="2"/>
  <c r="E4847" i="2"/>
  <c r="E4835" i="2"/>
  <c r="E4823" i="2"/>
  <c r="E4811" i="2"/>
  <c r="E4799" i="2"/>
  <c r="E4787" i="2"/>
  <c r="E4775" i="2"/>
  <c r="E4763" i="2"/>
  <c r="E4751" i="2"/>
  <c r="E4739" i="2"/>
  <c r="E4930" i="2"/>
  <c r="E4738" i="2"/>
  <c r="E4927" i="2"/>
  <c r="E4915" i="2"/>
  <c r="E4879" i="2"/>
  <c r="E4843" i="2"/>
  <c r="E4735" i="2"/>
  <c r="E5058" i="2"/>
  <c r="E4950" i="2"/>
  <c r="E4926" i="2"/>
  <c r="E4914" i="2"/>
  <c r="E4878" i="2"/>
  <c r="E4842" i="2"/>
  <c r="E4830" i="2"/>
  <c r="E4782" i="2"/>
  <c r="E4770" i="2"/>
  <c r="E4734" i="2"/>
  <c r="E4844" i="2"/>
  <c r="E5092" i="2"/>
  <c r="E4737" i="2"/>
  <c r="E5014" i="2"/>
  <c r="E5108" i="2"/>
  <c r="E5084" i="2"/>
  <c r="E5036" i="2"/>
  <c r="E4928" i="2"/>
  <c r="E4916" i="2"/>
  <c r="E4880" i="2"/>
  <c r="E4736" i="2"/>
  <c r="E4786" i="2"/>
  <c r="E5126" i="2"/>
  <c r="E5114" i="2"/>
  <c r="E5102" i="2"/>
  <c r="E5090" i="2"/>
  <c r="E5078" i="2"/>
  <c r="E5066" i="2"/>
  <c r="E5054" i="2"/>
  <c r="E5042" i="2"/>
  <c r="E5030" i="2"/>
  <c r="E5018" i="2"/>
  <c r="E5006" i="2"/>
  <c r="E4994" i="2"/>
  <c r="E4982" i="2"/>
  <c r="E4970" i="2"/>
  <c r="E4958" i="2"/>
  <c r="E4946" i="2"/>
  <c r="E4934" i="2"/>
  <c r="E4922" i="2"/>
  <c r="E4910" i="2"/>
  <c r="E4898" i="2"/>
  <c r="E4886" i="2"/>
  <c r="E4874" i="2"/>
  <c r="E4862" i="2"/>
  <c r="E4850" i="2"/>
  <c r="E4838" i="2"/>
  <c r="E4826" i="2"/>
  <c r="E4814" i="2"/>
  <c r="E4802" i="2"/>
  <c r="E4778" i="2"/>
  <c r="E4754" i="2"/>
  <c r="E5133" i="2"/>
  <c r="E5121" i="2"/>
  <c r="E5109" i="2"/>
  <c r="E5097" i="2"/>
  <c r="E5085" i="2"/>
  <c r="E5073" i="2"/>
  <c r="E5061" i="2"/>
  <c r="E5049" i="2"/>
  <c r="E5037" i="2"/>
  <c r="E5025" i="2"/>
  <c r="E5013" i="2"/>
  <c r="E5001" i="2"/>
  <c r="E4989" i="2"/>
  <c r="E4977" i="2"/>
  <c r="E4965" i="2"/>
  <c r="E4953" i="2"/>
  <c r="E4941" i="2"/>
  <c r="E4917" i="2"/>
  <c r="E4905" i="2"/>
  <c r="E4893" i="2"/>
  <c r="E4881" i="2"/>
  <c r="E4869" i="2"/>
  <c r="E4845" i="2"/>
  <c r="E4833" i="2"/>
  <c r="E4821" i="2"/>
  <c r="E4809" i="2"/>
  <c r="E4797" i="2"/>
  <c r="E4785" i="2"/>
  <c r="E4773" i="2"/>
  <c r="E4761" i="2"/>
  <c r="E4749" i="2"/>
  <c r="E5012" i="2"/>
  <c r="E4892" i="2"/>
  <c r="E5083" i="2"/>
  <c r="E5035" i="2"/>
  <c r="E5011" i="2"/>
  <c r="E4891" i="2"/>
  <c r="E4783" i="2"/>
  <c r="E5086" i="2"/>
  <c r="E5122" i="2"/>
  <c r="E5110" i="2"/>
  <c r="E5098" i="2"/>
  <c r="E5074" i="2"/>
  <c r="E5050" i="2"/>
  <c r="E5038" i="2"/>
  <c r="E5026" i="2"/>
  <c r="E5002" i="2"/>
  <c r="E4990" i="2"/>
  <c r="E4978" i="2"/>
  <c r="E4966" i="2"/>
  <c r="E4954" i="2"/>
  <c r="E4918" i="2"/>
  <c r="E4906" i="2"/>
  <c r="E4894" i="2"/>
  <c r="E4882" i="2"/>
  <c r="E4870" i="2"/>
  <c r="E4858" i="2"/>
  <c r="E4846" i="2"/>
  <c r="E4834" i="2"/>
  <c r="E4822" i="2"/>
  <c r="E4810" i="2"/>
  <c r="E4798" i="2"/>
  <c r="E4774" i="2"/>
  <c r="E4762" i="2"/>
  <c r="E4750" i="2"/>
  <c r="E5132" i="2"/>
  <c r="E5120" i="2"/>
  <c r="E5096" i="2"/>
  <c r="E5072" i="2"/>
  <c r="E5060" i="2"/>
  <c r="E5048" i="2"/>
  <c r="E5024" i="2"/>
  <c r="E5000" i="2"/>
  <c r="E4988" i="2"/>
  <c r="E4976" i="2"/>
  <c r="E4964" i="2"/>
  <c r="E4952" i="2"/>
  <c r="E4940" i="2"/>
  <c r="E4904" i="2"/>
  <c r="E4868" i="2"/>
  <c r="E4856" i="2"/>
  <c r="E4832" i="2"/>
  <c r="E4820" i="2"/>
  <c r="E4808" i="2"/>
  <c r="E4796" i="2"/>
  <c r="E4772" i="2"/>
  <c r="E4760" i="2"/>
  <c r="E4748" i="2"/>
  <c r="E5131" i="2"/>
  <c r="E5119" i="2"/>
  <c r="E5071" i="2"/>
  <c r="E5059" i="2"/>
  <c r="E5047" i="2"/>
  <c r="E5023" i="2"/>
  <c r="E4999" i="2"/>
  <c r="E4987" i="2"/>
  <c r="E4975" i="2"/>
  <c r="E4963" i="2"/>
  <c r="E4951" i="2"/>
  <c r="E4939" i="2"/>
  <c r="E4903" i="2"/>
  <c r="E4867" i="2"/>
  <c r="E4855" i="2"/>
  <c r="E4831" i="2"/>
  <c r="E4819" i="2"/>
  <c r="E4807" i="2"/>
  <c r="E4795" i="2"/>
  <c r="E4771" i="2"/>
  <c r="E4759" i="2"/>
  <c r="E4747" i="2"/>
  <c r="E5130" i="2"/>
  <c r="E5118" i="2"/>
  <c r="E5070" i="2"/>
  <c r="E5046" i="2"/>
  <c r="E4974" i="2"/>
  <c r="E4962" i="2"/>
  <c r="E4938" i="2"/>
  <c r="E4902" i="2"/>
  <c r="E4854" i="2"/>
  <c r="E4806" i="2"/>
  <c r="E4758" i="2"/>
  <c r="E4746" i="2"/>
  <c r="E5117" i="2"/>
  <c r="E4766" i="2"/>
  <c r="E4890" i="2"/>
  <c r="E4866" i="2"/>
  <c r="E4818" i="2"/>
  <c r="E4794" i="2"/>
  <c r="E4790" i="2"/>
  <c r="E4742" i="2"/>
  <c r="E5134" i="2"/>
  <c r="E5062" i="2"/>
  <c r="E4942" i="2"/>
  <c r="E4929" i="2"/>
  <c r="E4857" i="2"/>
  <c r="E5107" i="2"/>
  <c r="E5095" i="2"/>
  <c r="E5106" i="2"/>
  <c r="E5094" i="2"/>
  <c r="E5082" i="2"/>
  <c r="E5034" i="2"/>
  <c r="E5022" i="2"/>
  <c r="E5010" i="2"/>
  <c r="E4998" i="2"/>
  <c r="E4986" i="2"/>
  <c r="E5127" i="2"/>
  <c r="E5115" i="2"/>
  <c r="E5103" i="2"/>
  <c r="E5091" i="2"/>
  <c r="E5079" i="2"/>
  <c r="E5067" i="2"/>
  <c r="E5055" i="2"/>
  <c r="E5043" i="2"/>
  <c r="E5031" i="2"/>
  <c r="E5019" i="2"/>
  <c r="E5007" i="2"/>
  <c r="E4995" i="2"/>
  <c r="E4983" i="2"/>
  <c r="E4971" i="2"/>
  <c r="E4959" i="2"/>
  <c r="E4947" i="2"/>
  <c r="E4935" i="2"/>
  <c r="E4923" i="2"/>
  <c r="E4911" i="2"/>
  <c r="E4454" i="2"/>
  <c r="E4729" i="2"/>
  <c r="E4717" i="2"/>
  <c r="E4705" i="2"/>
  <c r="E4693" i="2"/>
  <c r="E4681" i="2"/>
  <c r="E4669" i="2"/>
  <c r="E4657" i="2"/>
  <c r="E4645" i="2"/>
  <c r="E4633" i="2"/>
  <c r="E4621" i="2"/>
  <c r="E4609" i="2"/>
  <c r="E4597" i="2"/>
  <c r="E4585" i="2"/>
  <c r="E4707" i="2"/>
  <c r="E4695" i="2"/>
  <c r="E4671" i="2"/>
  <c r="E4659" i="2"/>
  <c r="E4635" i="2"/>
  <c r="E4623" i="2"/>
  <c r="E4599" i="2"/>
  <c r="E4587" i="2"/>
  <c r="E4575" i="2"/>
  <c r="E4563" i="2"/>
  <c r="E4527" i="2"/>
  <c r="E4503" i="2"/>
  <c r="E4479" i="2"/>
  <c r="E4455" i="2"/>
  <c r="E4431" i="2"/>
  <c r="E4419" i="2"/>
  <c r="E4407" i="2"/>
  <c r="E4395" i="2"/>
  <c r="E4572" i="2"/>
  <c r="E4560" i="2"/>
  <c r="E4548" i="2"/>
  <c r="E4524" i="2"/>
  <c r="E4500" i="2"/>
  <c r="E4476" i="2"/>
  <c r="E4452" i="2"/>
  <c r="E4440" i="2"/>
  <c r="E4428" i="2"/>
  <c r="E4416" i="2"/>
  <c r="E4392" i="2"/>
  <c r="E4380" i="2"/>
  <c r="E4368" i="2"/>
  <c r="E4534" i="2"/>
  <c r="E4522" i="2"/>
  <c r="E4510" i="2"/>
  <c r="E4498" i="2"/>
  <c r="E4486" i="2"/>
  <c r="E4474" i="2"/>
  <c r="E4462" i="2"/>
  <c r="E4450" i="2"/>
  <c r="E4438" i="2"/>
  <c r="E4426" i="2"/>
  <c r="E4414" i="2"/>
  <c r="E4402" i="2"/>
  <c r="E4390" i="2"/>
  <c r="E4378" i="2"/>
  <c r="E4366" i="2"/>
  <c r="E4552" i="2"/>
  <c r="E4430" i="2"/>
  <c r="E4418" i="2"/>
  <c r="E4406" i="2"/>
  <c r="E4394" i="2"/>
  <c r="E4382" i="2"/>
  <c r="E4370" i="2"/>
  <c r="E4723" i="2"/>
  <c r="E4711" i="2"/>
  <c r="E4699" i="2"/>
  <c r="E4687" i="2"/>
  <c r="E4675" i="2"/>
  <c r="E4663" i="2"/>
  <c r="E4651" i="2"/>
  <c r="E4639" i="2"/>
  <c r="E4627" i="2"/>
  <c r="E4615" i="2"/>
  <c r="E4603" i="2"/>
  <c r="E4591" i="2"/>
  <c r="E4579" i="2"/>
  <c r="E4567" i="2"/>
  <c r="E4555" i="2"/>
  <c r="E4543" i="2"/>
  <c r="E4531" i="2"/>
  <c r="E4519" i="2"/>
  <c r="E4507" i="2"/>
  <c r="E4495" i="2"/>
  <c r="E4483" i="2"/>
  <c r="E4471" i="2"/>
  <c r="E4459" i="2"/>
  <c r="E4447" i="2"/>
  <c r="E4435" i="2"/>
  <c r="E4423" i="2"/>
  <c r="E4411" i="2"/>
  <c r="E4399" i="2"/>
  <c r="E4387" i="2"/>
  <c r="E4375" i="2"/>
  <c r="E4542" i="2"/>
  <c r="E4518" i="2"/>
  <c r="E4494" i="2"/>
  <c r="E4470" i="2"/>
  <c r="E4446" i="2"/>
  <c r="E4434" i="2"/>
  <c r="E4422" i="2"/>
  <c r="E4410" i="2"/>
  <c r="E4386" i="2"/>
  <c r="E4721" i="2"/>
  <c r="E4709" i="2"/>
  <c r="E4697" i="2"/>
  <c r="E4685" i="2"/>
  <c r="E4673" i="2"/>
  <c r="E4661" i="2"/>
  <c r="E4649" i="2"/>
  <c r="E4637" i="2"/>
  <c r="E4625" i="2"/>
  <c r="E4613" i="2"/>
  <c r="E4601" i="2"/>
  <c r="E4589" i="2"/>
  <c r="E4577" i="2"/>
  <c r="E4565" i="2"/>
  <c r="E4553" i="2"/>
  <c r="E4497" i="2"/>
  <c r="E4485" i="2"/>
  <c r="E4665" i="2"/>
  <c r="E4641" i="2"/>
  <c r="E4605" i="2"/>
  <c r="E4557" i="2"/>
  <c r="E4533" i="2"/>
  <c r="E4473" i="2"/>
  <c r="E4437" i="2"/>
  <c r="E4724" i="2"/>
  <c r="E4712" i="2"/>
  <c r="E4688" i="2"/>
  <c r="E4664" i="2"/>
  <c r="E4640" i="2"/>
  <c r="E4616" i="2"/>
  <c r="E4604" i="2"/>
  <c r="E4580" i="2"/>
  <c r="E4532" i="2"/>
  <c r="E4520" i="2"/>
  <c r="E4496" i="2"/>
  <c r="E4472" i="2"/>
  <c r="E4448" i="2"/>
  <c r="E4436" i="2"/>
  <c r="E4412" i="2"/>
  <c r="E4388" i="2"/>
  <c r="E4364" i="2"/>
  <c r="E4689" i="2"/>
  <c r="E4653" i="2"/>
  <c r="E4581" i="2"/>
  <c r="E4545" i="2"/>
  <c r="E4509" i="2"/>
  <c r="E4461" i="2"/>
  <c r="E4425" i="2"/>
  <c r="E4413" i="2"/>
  <c r="E4401" i="2"/>
  <c r="E4377" i="2"/>
  <c r="E4365" i="2"/>
  <c r="E4700" i="2"/>
  <c r="E4676" i="2"/>
  <c r="E4652" i="2"/>
  <c r="E4628" i="2"/>
  <c r="E4592" i="2"/>
  <c r="E4556" i="2"/>
  <c r="E4508" i="2"/>
  <c r="E4484" i="2"/>
  <c r="E4460" i="2"/>
  <c r="E4424" i="2"/>
  <c r="E4400" i="2"/>
  <c r="E4376" i="2"/>
  <c r="E4677" i="2"/>
  <c r="E4629" i="2"/>
  <c r="E4569" i="2"/>
  <c r="E4521" i="2"/>
  <c r="E4389" i="2"/>
  <c r="E4617" i="2"/>
  <c r="E4449" i="2"/>
  <c r="E4535" i="2"/>
  <c r="E4523" i="2"/>
  <c r="E4511" i="2"/>
  <c r="E4499" i="2"/>
  <c r="E4487" i="2"/>
  <c r="E4475" i="2"/>
  <c r="E4463" i="2"/>
  <c r="E4451" i="2"/>
  <c r="E4439" i="2"/>
  <c r="E4427" i="2"/>
  <c r="E4415" i="2"/>
  <c r="E4403" i="2"/>
  <c r="E4391" i="2"/>
  <c r="E4379" i="2"/>
  <c r="E4367" i="2"/>
  <c r="E4725" i="2"/>
  <c r="E4713" i="2"/>
  <c r="E4701" i="2"/>
  <c r="E4538" i="2"/>
  <c r="E4526" i="2"/>
  <c r="E4514" i="2"/>
  <c r="E4502" i="2"/>
  <c r="E4490" i="2"/>
  <c r="E4478" i="2"/>
  <c r="E4466" i="2"/>
  <c r="E4442" i="2"/>
  <c r="E4593" i="2"/>
  <c r="E4574" i="2"/>
  <c r="E4562" i="2"/>
  <c r="E4550" i="2"/>
  <c r="E4718" i="2"/>
  <c r="E4694" i="2"/>
  <c r="E4598" i="2"/>
  <c r="E4730" i="2"/>
  <c r="E4706" i="2"/>
  <c r="E4682" i="2"/>
  <c r="E4670" i="2"/>
  <c r="E4658" i="2"/>
  <c r="E4646" i="2"/>
  <c r="E4634" i="2"/>
  <c r="E4622" i="2"/>
  <c r="E4610" i="2"/>
  <c r="E4586" i="2"/>
  <c r="E4530" i="2"/>
  <c r="E4506" i="2"/>
  <c r="E4482" i="2"/>
  <c r="E4458" i="2"/>
  <c r="E4398" i="2"/>
  <c r="E4374" i="2"/>
  <c r="E4409" i="2"/>
  <c r="E4385" i="2"/>
  <c r="E4373" i="2"/>
  <c r="E4512" i="2"/>
  <c r="E4488" i="2"/>
  <c r="E4464" i="2"/>
  <c r="E4404" i="2"/>
  <c r="E4528" i="2"/>
  <c r="E4516" i="2"/>
  <c r="E4504" i="2"/>
  <c r="E4492" i="2"/>
  <c r="E4480" i="2"/>
  <c r="E4468" i="2"/>
  <c r="E4456" i="2"/>
  <c r="E4444" i="2"/>
  <c r="E4432" i="2"/>
  <c r="E4420" i="2"/>
  <c r="E4408" i="2"/>
  <c r="E4396" i="2"/>
  <c r="E4384" i="2"/>
  <c r="E4372" i="2"/>
  <c r="E4397" i="2"/>
  <c r="E4536" i="2"/>
  <c r="E4719" i="2"/>
  <c r="E4683" i="2"/>
  <c r="E4647" i="2"/>
  <c r="E4611" i="2"/>
  <c r="E4551" i="2"/>
  <c r="E4539" i="2"/>
  <c r="E4515" i="2"/>
  <c r="E4491" i="2"/>
  <c r="E4467" i="2"/>
  <c r="E4443" i="2"/>
  <c r="E4383" i="2"/>
  <c r="E4371" i="2"/>
  <c r="E4568" i="2"/>
  <c r="E4722" i="2"/>
  <c r="E4710" i="2"/>
  <c r="E4698" i="2"/>
  <c r="E4686" i="2"/>
  <c r="E4674" i="2"/>
  <c r="E4662" i="2"/>
  <c r="E4650" i="2"/>
  <c r="E4638" i="2"/>
  <c r="E4626" i="2"/>
  <c r="E4614" i="2"/>
  <c r="E4602" i="2"/>
  <c r="E4590" i="2"/>
  <c r="E4578" i="2"/>
  <c r="E4566" i="2"/>
  <c r="E4554" i="2"/>
  <c r="E4541" i="2"/>
  <c r="E4529" i="2"/>
  <c r="E4517" i="2"/>
  <c r="E4505" i="2"/>
  <c r="E4493" i="2"/>
  <c r="E4481" i="2"/>
  <c r="E4469" i="2"/>
  <c r="E4457" i="2"/>
  <c r="E4445" i="2"/>
  <c r="E4433" i="2"/>
  <c r="E4421" i="2"/>
  <c r="E4728" i="2"/>
  <c r="E4716" i="2"/>
  <c r="E4704" i="2"/>
  <c r="E4692" i="2"/>
  <c r="E4680" i="2"/>
  <c r="E4668" i="2"/>
  <c r="E4656" i="2"/>
  <c r="E4644" i="2"/>
  <c r="E4632" i="2"/>
  <c r="E4620" i="2"/>
  <c r="E4608" i="2"/>
  <c r="E4596" i="2"/>
  <c r="E4584" i="2"/>
  <c r="E4720" i="2"/>
  <c r="E4708" i="2"/>
  <c r="E4696" i="2"/>
  <c r="E4684" i="2"/>
  <c r="E4672" i="2"/>
  <c r="E4660" i="2"/>
  <c r="E4648" i="2"/>
  <c r="E4636" i="2"/>
  <c r="E4624" i="2"/>
  <c r="E4612" i="2"/>
  <c r="E4600" i="2"/>
  <c r="E4588" i="2"/>
  <c r="E4576" i="2"/>
  <c r="E4564" i="2"/>
  <c r="E4540" i="2"/>
  <c r="E4727" i="2"/>
  <c r="E4715" i="2"/>
  <c r="E4703" i="2"/>
  <c r="E4691" i="2"/>
  <c r="E4679" i="2"/>
  <c r="E4667" i="2"/>
  <c r="E4655" i="2"/>
  <c r="E4643" i="2"/>
  <c r="E4631" i="2"/>
  <c r="E4619" i="2"/>
  <c r="E4607" i="2"/>
  <c r="E4595" i="2"/>
  <c r="E4583" i="2"/>
  <c r="E4571" i="2"/>
  <c r="E4559" i="2"/>
  <c r="E4547" i="2"/>
  <c r="E4726" i="2"/>
  <c r="E4714" i="2"/>
  <c r="E4702" i="2"/>
  <c r="E4690" i="2"/>
  <c r="E4678" i="2"/>
  <c r="E4666" i="2"/>
  <c r="E4654" i="2"/>
  <c r="E4642" i="2"/>
  <c r="E4630" i="2"/>
  <c r="E4618" i="2"/>
  <c r="E4606" i="2"/>
  <c r="E4594" i="2"/>
  <c r="E4582" i="2"/>
  <c r="E4570" i="2"/>
  <c r="E4558" i="2"/>
  <c r="E4546" i="2"/>
  <c r="E4573" i="2"/>
  <c r="E4561" i="2"/>
  <c r="E4549" i="2"/>
  <c r="E4537" i="2"/>
  <c r="E4525" i="2"/>
  <c r="E4513" i="2"/>
  <c r="E4501" i="2"/>
  <c r="E4489" i="2"/>
  <c r="E4477" i="2"/>
  <c r="E4465" i="2"/>
  <c r="E4453" i="2"/>
  <c r="E4441" i="2"/>
  <c r="E4429" i="2"/>
  <c r="E4417" i="2"/>
  <c r="E4405" i="2"/>
  <c r="E4393" i="2"/>
  <c r="E4381" i="2"/>
  <c r="E4369" i="2"/>
  <c r="E4544" i="2"/>
  <c r="E183" i="2"/>
  <c r="E4287" i="2"/>
  <c r="E4275" i="2"/>
  <c r="E4263" i="2"/>
  <c r="E4251" i="2"/>
  <c r="E4239" i="2"/>
  <c r="E4227" i="2"/>
  <c r="E4215" i="2"/>
  <c r="E4203" i="2"/>
  <c r="E4191" i="2"/>
  <c r="E4179" i="2"/>
  <c r="E4167" i="2"/>
  <c r="E4155" i="2"/>
  <c r="E4143" i="2"/>
  <c r="E4131" i="2"/>
  <c r="E4119" i="2"/>
  <c r="E4107" i="2"/>
  <c r="E4095" i="2"/>
  <c r="E4083" i="2"/>
  <c r="E4071" i="2"/>
  <c r="E4059" i="2"/>
  <c r="E4047" i="2"/>
  <c r="E4035" i="2"/>
  <c r="E4023" i="2"/>
  <c r="E4011" i="2"/>
  <c r="E3999" i="2"/>
  <c r="E4158" i="2"/>
  <c r="E4146" i="2"/>
  <c r="E4134" i="2"/>
  <c r="E4122" i="2"/>
  <c r="E4110" i="2"/>
  <c r="E4098" i="2"/>
  <c r="E4086" i="2"/>
  <c r="E4074" i="2"/>
  <c r="E4062" i="2"/>
  <c r="E4050" i="2"/>
  <c r="E4038" i="2"/>
  <c r="E4026" i="2"/>
  <c r="E4014" i="2"/>
  <c r="E4002" i="2"/>
  <c r="E4169" i="2"/>
  <c r="E4157" i="2"/>
  <c r="E4145" i="2"/>
  <c r="E4133" i="2"/>
  <c r="E4121" i="2"/>
  <c r="E4109" i="2"/>
  <c r="E4097" i="2"/>
  <c r="E4085" i="2"/>
  <c r="E4073" i="2"/>
  <c r="E4061" i="2"/>
  <c r="E4049" i="2"/>
  <c r="E4037" i="2"/>
  <c r="E4025" i="2"/>
  <c r="E4013" i="2"/>
  <c r="E4001" i="2"/>
  <c r="E2132" i="2"/>
  <c r="E2516" i="2"/>
  <c r="E4016" i="2"/>
  <c r="E4168" i="2"/>
  <c r="E4156" i="2"/>
  <c r="E4144" i="2"/>
  <c r="E4132" i="2"/>
  <c r="E4120" i="2"/>
  <c r="E4108" i="2"/>
  <c r="E4096" i="2"/>
  <c r="E4084" i="2"/>
  <c r="E4072" i="2"/>
  <c r="E4060" i="2"/>
  <c r="E4048" i="2"/>
  <c r="E4036" i="2"/>
  <c r="E4024" i="2"/>
  <c r="E4012" i="2"/>
  <c r="E4000" i="2"/>
  <c r="E3056" i="2"/>
  <c r="E3008" i="2"/>
  <c r="E2960" i="2"/>
  <c r="E2864" i="2"/>
  <c r="E2792" i="2"/>
  <c r="E3104" i="2"/>
  <c r="E2996" i="2"/>
  <c r="E2936" i="2"/>
  <c r="E2876" i="2"/>
  <c r="E2828" i="2"/>
  <c r="E3068" i="2"/>
  <c r="E3020" i="2"/>
  <c r="E2972" i="2"/>
  <c r="E2924" i="2"/>
  <c r="E2912" i="2"/>
  <c r="E2888" i="2"/>
  <c r="E2840" i="2"/>
  <c r="E2816" i="2"/>
  <c r="E2780" i="2"/>
  <c r="E2720" i="2"/>
  <c r="E3044" i="2"/>
  <c r="E3032" i="2"/>
  <c r="E2984" i="2"/>
  <c r="E2948" i="2"/>
  <c r="E2900" i="2"/>
  <c r="E2852" i="2"/>
  <c r="E2804" i="2"/>
  <c r="E2708" i="2"/>
  <c r="E4219" i="2"/>
  <c r="E4207" i="2"/>
  <c r="E4195" i="2"/>
  <c r="E4183" i="2"/>
  <c r="E4171" i="2"/>
  <c r="E4159" i="2"/>
  <c r="E4147" i="2"/>
  <c r="E4135" i="2"/>
  <c r="E4123" i="2"/>
  <c r="E4111" i="2"/>
  <c r="E4099" i="2"/>
  <c r="E4087" i="2"/>
  <c r="E4075" i="2"/>
  <c r="E4063" i="2"/>
  <c r="E4051" i="2"/>
  <c r="E4039" i="2"/>
  <c r="E4027" i="2"/>
  <c r="E4015" i="2"/>
  <c r="E4003" i="2"/>
  <c r="E4356" i="2"/>
  <c r="E4344" i="2"/>
  <c r="E4332" i="2"/>
  <c r="E4320" i="2"/>
  <c r="E4308" i="2"/>
  <c r="E4296" i="2"/>
  <c r="E4284" i="2"/>
  <c r="E4272" i="2"/>
  <c r="E4260" i="2"/>
  <c r="E4248" i="2"/>
  <c r="E4236" i="2"/>
  <c r="E4224" i="2"/>
  <c r="E4212" i="2"/>
  <c r="E4200" i="2"/>
  <c r="E4188" i="2"/>
  <c r="E4176" i="2"/>
  <c r="E4152" i="2"/>
  <c r="E4140" i="2"/>
  <c r="E4116" i="2"/>
  <c r="E4092" i="2"/>
  <c r="E4080" i="2"/>
  <c r="E4056" i="2"/>
  <c r="E4044" i="2"/>
  <c r="E4032" i="2"/>
  <c r="E4020" i="2"/>
  <c r="E4216" i="2"/>
  <c r="E4204" i="2"/>
  <c r="E4192" i="2"/>
  <c r="E4180" i="2"/>
  <c r="E4347" i="2"/>
  <c r="E4335" i="2"/>
  <c r="E4323" i="2"/>
  <c r="E4311" i="2"/>
  <c r="E4299" i="2"/>
  <c r="E4360" i="2"/>
  <c r="E4348" i="2"/>
  <c r="E4336" i="2"/>
  <c r="E4324" i="2"/>
  <c r="E4312" i="2"/>
  <c r="E4300" i="2"/>
  <c r="E4288" i="2"/>
  <c r="E4276" i="2"/>
  <c r="E4264" i="2"/>
  <c r="E4252" i="2"/>
  <c r="E4240" i="2"/>
  <c r="E4345" i="2"/>
  <c r="E4333" i="2"/>
  <c r="E4297" i="2"/>
  <c r="E4273" i="2"/>
  <c r="E4249" i="2"/>
  <c r="E4237" i="2"/>
  <c r="E4213" i="2"/>
  <c r="E4189" i="2"/>
  <c r="E4177" i="2"/>
  <c r="E4165" i="2"/>
  <c r="E4153" i="2"/>
  <c r="E4129" i="2"/>
  <c r="E4117" i="2"/>
  <c r="E4105" i="2"/>
  <c r="E4093" i="2"/>
  <c r="E4081" i="2"/>
  <c r="E4057" i="2"/>
  <c r="E4045" i="2"/>
  <c r="E4033" i="2"/>
  <c r="E4021" i="2"/>
  <c r="E4355" i="2"/>
  <c r="E4343" i="2"/>
  <c r="E4331" i="2"/>
  <c r="E4319" i="2"/>
  <c r="E4307" i="2"/>
  <c r="E4295" i="2"/>
  <c r="E4283" i="2"/>
  <c r="E4271" i="2"/>
  <c r="E4259" i="2"/>
  <c r="E4247" i="2"/>
  <c r="E4235" i="2"/>
  <c r="E3494" i="2"/>
  <c r="E3446" i="2"/>
  <c r="E3314" i="2"/>
  <c r="E3170" i="2"/>
  <c r="E3110" i="2"/>
  <c r="E3074" i="2"/>
  <c r="E3038" i="2"/>
  <c r="E2930" i="2"/>
  <c r="E3518" i="2"/>
  <c r="E3470" i="2"/>
  <c r="E3302" i="2"/>
  <c r="E3134" i="2"/>
  <c r="E2978" i="2"/>
  <c r="E2918" i="2"/>
  <c r="E3578" i="2"/>
  <c r="E3542" i="2"/>
  <c r="E3362" i="2"/>
  <c r="E3338" i="2"/>
  <c r="E3218" i="2"/>
  <c r="E3146" i="2"/>
  <c r="E3086" i="2"/>
  <c r="E3050" i="2"/>
  <c r="E3014" i="2"/>
  <c r="E3002" i="2"/>
  <c r="E2954" i="2"/>
  <c r="E2894" i="2"/>
  <c r="E3638" i="2"/>
  <c r="E3590" i="2"/>
  <c r="E3530" i="2"/>
  <c r="E3482" i="2"/>
  <c r="E3434" i="2"/>
  <c r="E3386" i="2"/>
  <c r="E3350" i="2"/>
  <c r="E3326" i="2"/>
  <c r="E3182" i="2"/>
  <c r="E3158" i="2"/>
  <c r="E3122" i="2"/>
  <c r="E3098" i="2"/>
  <c r="E3062" i="2"/>
  <c r="E3026" i="2"/>
  <c r="E2990" i="2"/>
  <c r="E2966" i="2"/>
  <c r="E2942" i="2"/>
  <c r="E2906" i="2"/>
  <c r="E1187" i="2"/>
  <c r="E1163" i="2"/>
  <c r="E1127" i="2"/>
  <c r="E1091" i="2"/>
  <c r="E1055" i="2"/>
  <c r="E1019" i="2"/>
  <c r="E935" i="2"/>
  <c r="E911" i="2"/>
  <c r="E875" i="2"/>
  <c r="E815" i="2"/>
  <c r="E791" i="2"/>
  <c r="E755" i="2"/>
  <c r="E707" i="2"/>
  <c r="E659" i="2"/>
  <c r="E623" i="2"/>
  <c r="E599" i="2"/>
  <c r="E563" i="2"/>
  <c r="E539" i="2"/>
  <c r="E479" i="2"/>
  <c r="E455" i="2"/>
  <c r="E395" i="2"/>
  <c r="E1247" i="2"/>
  <c r="E1235" i="2"/>
  <c r="E1223" i="2"/>
  <c r="E1211" i="2"/>
  <c r="E1199" i="2"/>
  <c r="E1175" i="2"/>
  <c r="E1151" i="2"/>
  <c r="E1139" i="2"/>
  <c r="E1115" i="2"/>
  <c r="E1103" i="2"/>
  <c r="E1079" i="2"/>
  <c r="E1067" i="2"/>
  <c r="E1043" i="2"/>
  <c r="E1031" i="2"/>
  <c r="E1007" i="2"/>
  <c r="E995" i="2"/>
  <c r="E983" i="2"/>
  <c r="E971" i="2"/>
  <c r="E959" i="2"/>
  <c r="E947" i="2"/>
  <c r="E923" i="2"/>
  <c r="E899" i="2"/>
  <c r="E887" i="2"/>
  <c r="E863" i="2"/>
  <c r="E851" i="2"/>
  <c r="E839" i="2"/>
  <c r="E827" i="2"/>
  <c r="E803" i="2"/>
  <c r="E779" i="2"/>
  <c r="E767" i="2"/>
  <c r="E743" i="2"/>
  <c r="E731" i="2"/>
  <c r="E719" i="2"/>
  <c r="E695" i="2"/>
  <c r="E683" i="2"/>
  <c r="E671" i="2"/>
  <c r="E647" i="2"/>
  <c r="E635" i="2"/>
  <c r="E611" i="2"/>
  <c r="E587" i="2"/>
  <c r="E575" i="2"/>
  <c r="E551" i="2"/>
  <c r="E527" i="2"/>
  <c r="E515" i="2"/>
  <c r="E503" i="2"/>
  <c r="E491" i="2"/>
  <c r="E467" i="2"/>
  <c r="E443" i="2"/>
  <c r="E431" i="2"/>
  <c r="E419" i="2"/>
  <c r="E407" i="2"/>
  <c r="E383" i="2"/>
  <c r="E4334" i="2"/>
  <c r="E4298" i="2"/>
  <c r="E4106" i="2"/>
  <c r="E4058" i="2"/>
  <c r="E4362" i="2"/>
  <c r="E4350" i="2"/>
  <c r="E4338" i="2"/>
  <c r="E4326" i="2"/>
  <c r="E4314" i="2"/>
  <c r="E4302" i="2"/>
  <c r="E4290" i="2"/>
  <c r="E4278" i="2"/>
  <c r="E4266" i="2"/>
  <c r="E4254" i="2"/>
  <c r="E4242" i="2"/>
  <c r="E4230" i="2"/>
  <c r="E4218" i="2"/>
  <c r="E4206" i="2"/>
  <c r="E4194" i="2"/>
  <c r="E4182" i="2"/>
  <c r="E4170" i="2"/>
  <c r="E4359" i="2"/>
  <c r="E4305" i="2"/>
  <c r="E4269" i="2"/>
  <c r="E4233" i="2"/>
  <c r="E4185" i="2"/>
  <c r="E4173" i="2"/>
  <c r="E4161" i="2"/>
  <c r="E4149" i="2"/>
  <c r="E4137" i="2"/>
  <c r="E4125" i="2"/>
  <c r="E4113" i="2"/>
  <c r="E4101" i="2"/>
  <c r="E4089" i="2"/>
  <c r="E4077" i="2"/>
  <c r="E4065" i="2"/>
  <c r="E4053" i="2"/>
  <c r="E4041" i="2"/>
  <c r="E4029" i="2"/>
  <c r="E4017" i="2"/>
  <c r="E4005" i="2"/>
  <c r="E4223" i="2"/>
  <c r="E4211" i="2"/>
  <c r="E4199" i="2"/>
  <c r="E4187" i="2"/>
  <c r="E4175" i="2"/>
  <c r="E4163" i="2"/>
  <c r="E4151" i="2"/>
  <c r="E4127" i="2"/>
  <c r="E4115" i="2"/>
  <c r="E4103" i="2"/>
  <c r="E4091" i="2"/>
  <c r="E4079" i="2"/>
  <c r="E4067" i="2"/>
  <c r="E4043" i="2"/>
  <c r="E4019" i="2"/>
  <c r="E4354" i="2"/>
  <c r="E4342" i="2"/>
  <c r="E4330" i="2"/>
  <c r="E4318" i="2"/>
  <c r="E4306" i="2"/>
  <c r="E4294" i="2"/>
  <c r="E4282" i="2"/>
  <c r="E4270" i="2"/>
  <c r="E4246" i="2"/>
  <c r="E4234" i="2"/>
  <c r="E4222" i="2"/>
  <c r="E4186" i="2"/>
  <c r="E4088" i="2"/>
  <c r="E4076" i="2"/>
  <c r="E4064" i="2"/>
  <c r="E4040" i="2"/>
  <c r="E4004" i="2"/>
  <c r="E4172" i="2"/>
  <c r="E4160" i="2"/>
  <c r="E4148" i="2"/>
  <c r="E4136" i="2"/>
  <c r="E4124" i="2"/>
  <c r="E4112" i="2"/>
  <c r="E4100" i="2"/>
  <c r="E4052" i="2"/>
  <c r="E4028" i="2"/>
  <c r="E3240" i="2"/>
  <c r="E3180" i="2"/>
  <c r="E3120" i="2"/>
  <c r="E3036" i="2"/>
  <c r="E2976" i="2"/>
  <c r="E2928" i="2"/>
  <c r="E2880" i="2"/>
  <c r="E2856" i="2"/>
  <c r="E2784" i="2"/>
  <c r="E2772" i="2"/>
  <c r="E2712" i="2"/>
  <c r="E2676" i="2"/>
  <c r="E2652" i="2"/>
  <c r="E2616" i="2"/>
  <c r="E2532" i="2"/>
  <c r="E2508" i="2"/>
  <c r="E2472" i="2"/>
  <c r="E2436" i="2"/>
  <c r="E2412" i="2"/>
  <c r="E2388" i="2"/>
  <c r="E2340" i="2"/>
  <c r="E2256" i="2"/>
  <c r="E2208" i="2"/>
  <c r="E2148" i="2"/>
  <c r="E2088" i="2"/>
  <c r="E1980" i="2"/>
  <c r="E1932" i="2"/>
  <c r="E1872" i="2"/>
  <c r="E1764" i="2"/>
  <c r="E1704" i="2"/>
  <c r="E1668" i="2"/>
  <c r="E1572" i="2"/>
  <c r="E1512" i="2"/>
  <c r="E1452" i="2"/>
  <c r="E1380" i="2"/>
  <c r="E1308" i="2"/>
  <c r="E1224" i="2"/>
  <c r="E1188" i="2"/>
  <c r="E1164" i="2"/>
  <c r="E1152" i="2"/>
  <c r="E1140" i="2"/>
  <c r="E1104" i="2"/>
  <c r="E1068" i="2"/>
  <c r="E1056" i="2"/>
  <c r="E1044" i="2"/>
  <c r="E1032" i="2"/>
  <c r="E1020" i="2"/>
  <c r="E1008" i="2"/>
  <c r="E3204" i="2"/>
  <c r="E3192" i="2"/>
  <c r="E3144" i="2"/>
  <c r="E3132" i="2"/>
  <c r="E3096" i="2"/>
  <c r="E3072" i="2"/>
  <c r="E3048" i="2"/>
  <c r="E3012" i="2"/>
  <c r="E2964" i="2"/>
  <c r="E2916" i="2"/>
  <c r="E2904" i="2"/>
  <c r="E2844" i="2"/>
  <c r="E2820" i="2"/>
  <c r="E2760" i="2"/>
  <c r="E2736" i="2"/>
  <c r="E2688" i="2"/>
  <c r="E2640" i="2"/>
  <c r="E2604" i="2"/>
  <c r="E2568" i="2"/>
  <c r="E2544" i="2"/>
  <c r="E2520" i="2"/>
  <c r="E2376" i="2"/>
  <c r="E2316" i="2"/>
  <c r="E2280" i="2"/>
  <c r="E2220" i="2"/>
  <c r="E2184" i="2"/>
  <c r="E2112" i="2"/>
  <c r="E2052" i="2"/>
  <c r="E2016" i="2"/>
  <c r="E1968" i="2"/>
  <c r="E1896" i="2"/>
  <c r="E1836" i="2"/>
  <c r="E1800" i="2"/>
  <c r="E1716" i="2"/>
  <c r="E1656" i="2"/>
  <c r="E1608" i="2"/>
  <c r="E1560" i="2"/>
  <c r="E1500" i="2"/>
  <c r="E1464" i="2"/>
  <c r="E1404" i="2"/>
  <c r="E1332" i="2"/>
  <c r="E1320" i="2"/>
  <c r="E1260" i="2"/>
  <c r="E1236" i="2"/>
  <c r="E1200" i="2"/>
  <c r="E1092" i="2"/>
  <c r="E3168" i="2"/>
  <c r="E3108" i="2"/>
  <c r="E3084" i="2"/>
  <c r="E3024" i="2"/>
  <c r="E3000" i="2"/>
  <c r="E2940" i="2"/>
  <c r="E2868" i="2"/>
  <c r="E2796" i="2"/>
  <c r="E2748" i="2"/>
  <c r="E2700" i="2"/>
  <c r="E2628" i="2"/>
  <c r="E2592" i="2"/>
  <c r="E2556" i="2"/>
  <c r="E2484" i="2"/>
  <c r="E2424" i="2"/>
  <c r="E2196" i="2"/>
  <c r="E2124" i="2"/>
  <c r="E2064" i="2"/>
  <c r="E2028" i="2"/>
  <c r="E1944" i="2"/>
  <c r="E1860" i="2"/>
  <c r="E1788" i="2"/>
  <c r="E1692" i="2"/>
  <c r="E1620" i="2"/>
  <c r="E1536" i="2"/>
  <c r="E1488" i="2"/>
  <c r="E1440" i="2"/>
  <c r="E1356" i="2"/>
  <c r="E1284" i="2"/>
  <c r="E1128" i="2"/>
  <c r="E3228" i="2"/>
  <c r="E3216" i="2"/>
  <c r="E3156" i="2"/>
  <c r="E3060" i="2"/>
  <c r="E2988" i="2"/>
  <c r="E2952" i="2"/>
  <c r="E2892" i="2"/>
  <c r="E2832" i="2"/>
  <c r="E2808" i="2"/>
  <c r="E2724" i="2"/>
  <c r="E2664" i="2"/>
  <c r="E2580" i="2"/>
  <c r="E2496" i="2"/>
  <c r="E2460" i="2"/>
  <c r="E2448" i="2"/>
  <c r="E2400" i="2"/>
  <c r="E2364" i="2"/>
  <c r="E2304" i="2"/>
  <c r="E2244" i="2"/>
  <c r="E2160" i="2"/>
  <c r="E2100" i="2"/>
  <c r="E2004" i="2"/>
  <c r="E1920" i="2"/>
  <c r="E1848" i="2"/>
  <c r="E1812" i="2"/>
  <c r="E1740" i="2"/>
  <c r="E1644" i="2"/>
  <c r="E1584" i="2"/>
  <c r="E1524" i="2"/>
  <c r="E1416" i="2"/>
  <c r="E1368" i="2"/>
  <c r="E1272" i="2"/>
  <c r="E1116" i="2"/>
  <c r="E2352" i="2"/>
  <c r="E2328" i="2"/>
  <c r="E2292" i="2"/>
  <c r="E2268" i="2"/>
  <c r="E2232" i="2"/>
  <c r="E2172" i="2"/>
  <c r="E2136" i="2"/>
  <c r="E2076" i="2"/>
  <c r="E2040" i="2"/>
  <c r="E1992" i="2"/>
  <c r="E1956" i="2"/>
  <c r="E1908" i="2"/>
  <c r="E1884" i="2"/>
  <c r="E1824" i="2"/>
  <c r="E1776" i="2"/>
  <c r="E1752" i="2"/>
  <c r="E1728" i="2"/>
  <c r="E1680" i="2"/>
  <c r="E1632" i="2"/>
  <c r="E1596" i="2"/>
  <c r="E1548" i="2"/>
  <c r="E1476" i="2"/>
  <c r="E1428" i="2"/>
  <c r="E1392" i="2"/>
  <c r="E1344" i="2"/>
  <c r="E1296" i="2"/>
  <c r="E1248" i="2"/>
  <c r="E1212" i="2"/>
  <c r="E1176" i="2"/>
  <c r="E1080" i="2"/>
  <c r="E4162" i="2"/>
  <c r="E4150" i="2"/>
  <c r="E4126" i="2"/>
  <c r="E4114" i="2"/>
  <c r="E4090" i="2"/>
  <c r="E4066" i="2"/>
  <c r="E4042" i="2"/>
  <c r="E4018" i="2"/>
  <c r="E4006" i="2"/>
  <c r="E996" i="2"/>
  <c r="E984" i="2"/>
  <c r="E972" i="2"/>
  <c r="E960" i="2"/>
  <c r="E948" i="2"/>
  <c r="E936" i="2"/>
  <c r="E924" i="2"/>
  <c r="E912" i="2"/>
  <c r="E900" i="2"/>
  <c r="E888" i="2"/>
  <c r="E876" i="2"/>
  <c r="E864" i="2"/>
  <c r="E852" i="2"/>
  <c r="E840" i="2"/>
  <c r="E828" i="2"/>
  <c r="E816" i="2"/>
  <c r="E804" i="2"/>
  <c r="E792" i="2"/>
  <c r="E780" i="2"/>
  <c r="E768" i="2"/>
  <c r="E756" i="2"/>
  <c r="E744" i="2"/>
  <c r="E732" i="2"/>
  <c r="E720" i="2"/>
  <c r="E708" i="2"/>
  <c r="E696" i="2"/>
  <c r="E684" i="2"/>
  <c r="E672" i="2"/>
  <c r="E660" i="2"/>
  <c r="E648" i="2"/>
  <c r="E636" i="2"/>
  <c r="E624" i="2"/>
  <c r="E612" i="2"/>
  <c r="E600" i="2"/>
  <c r="E588" i="2"/>
  <c r="E576" i="2"/>
  <c r="E564" i="2"/>
  <c r="E552" i="2"/>
  <c r="E540" i="2"/>
  <c r="E528" i="2"/>
  <c r="E516" i="2"/>
  <c r="E504" i="2"/>
  <c r="E492" i="2"/>
  <c r="E480" i="2"/>
  <c r="E468" i="2"/>
  <c r="E456" i="2"/>
  <c r="E444" i="2"/>
  <c r="E432" i="2"/>
  <c r="E420" i="2"/>
  <c r="E408" i="2"/>
  <c r="E396" i="2"/>
  <c r="E384" i="2"/>
  <c r="E372" i="2"/>
  <c r="E360" i="2"/>
  <c r="E348" i="2"/>
  <c r="E336" i="2"/>
  <c r="E324" i="2"/>
  <c r="E312" i="2"/>
  <c r="E300" i="2"/>
  <c r="E288" i="2"/>
  <c r="E276" i="2"/>
  <c r="E264" i="2"/>
  <c r="E252" i="2"/>
  <c r="E240" i="2"/>
  <c r="E228" i="2"/>
  <c r="E216" i="2"/>
  <c r="E204" i="2"/>
  <c r="E192" i="2"/>
  <c r="E180" i="2"/>
  <c r="E168" i="2"/>
  <c r="E156" i="2"/>
  <c r="E144" i="2"/>
  <c r="E108" i="2"/>
  <c r="E72" i="2"/>
  <c r="E36" i="2"/>
  <c r="E24" i="2"/>
  <c r="E12" i="2"/>
  <c r="E3989" i="2"/>
  <c r="E3917" i="2"/>
  <c r="E3905" i="2"/>
  <c r="E3857" i="2"/>
  <c r="E3646" i="2"/>
  <c r="E3820" i="2"/>
  <c r="E4357" i="2"/>
  <c r="E4321" i="2"/>
  <c r="E4309" i="2"/>
  <c r="E4285" i="2"/>
  <c r="E4261" i="2"/>
  <c r="E4225" i="2"/>
  <c r="E4201" i="2"/>
  <c r="E4141" i="2"/>
  <c r="E4069" i="2"/>
  <c r="E4009" i="2"/>
  <c r="E3560" i="2"/>
  <c r="E3320" i="2"/>
  <c r="E3224" i="2"/>
  <c r="E3632" i="2"/>
  <c r="E3584" i="2"/>
  <c r="E3488" i="2"/>
  <c r="E3368" i="2"/>
  <c r="E3284" i="2"/>
  <c r="E3548" i="2"/>
  <c r="E3464" i="2"/>
  <c r="E3428" i="2"/>
  <c r="E3356" i="2"/>
  <c r="E3236" i="2"/>
  <c r="E3176" i="2"/>
  <c r="E3116" i="2"/>
  <c r="E1697" i="2"/>
  <c r="E1649" i="2"/>
  <c r="E1613" i="2"/>
  <c r="E1565" i="2"/>
  <c r="E1481" i="2"/>
  <c r="E1409" i="2"/>
  <c r="E1349" i="2"/>
  <c r="E1301" i="2"/>
  <c r="E1265" i="2"/>
  <c r="E1217" i="2"/>
  <c r="E1169" i="2"/>
  <c r="E1085" i="2"/>
  <c r="E1025" i="2"/>
  <c r="E917" i="2"/>
  <c r="E857" i="2"/>
  <c r="E797" i="2"/>
  <c r="E749" i="2"/>
  <c r="E677" i="2"/>
  <c r="E617" i="2"/>
  <c r="E533" i="2"/>
  <c r="E3596" i="2"/>
  <c r="E3524" i="2"/>
  <c r="E3476" i="2"/>
  <c r="E3392" i="2"/>
  <c r="E3344" i="2"/>
  <c r="E3272" i="2"/>
  <c r="E3164" i="2"/>
  <c r="E1709" i="2"/>
  <c r="E1637" i="2"/>
  <c r="E1589" i="2"/>
  <c r="E1529" i="2"/>
  <c r="E1469" i="2"/>
  <c r="E1421" i="2"/>
  <c r="E1397" i="2"/>
  <c r="E1325" i="2"/>
  <c r="E1241" i="2"/>
  <c r="E1193" i="2"/>
  <c r="E1133" i="2"/>
  <c r="E1001" i="2"/>
  <c r="E965" i="2"/>
  <c r="E893" i="2"/>
  <c r="E869" i="2"/>
  <c r="E821" i="2"/>
  <c r="E761" i="2"/>
  <c r="E689" i="2"/>
  <c r="E629" i="2"/>
  <c r="E593" i="2"/>
  <c r="E545" i="2"/>
  <c r="E485" i="2"/>
  <c r="E2608" i="2"/>
  <c r="E1180" i="2"/>
  <c r="E928" i="2"/>
  <c r="E628" i="2"/>
  <c r="E3644" i="2"/>
  <c r="E3512" i="2"/>
  <c r="E3452" i="2"/>
  <c r="E3404" i="2"/>
  <c r="E3332" i="2"/>
  <c r="E3260" i="2"/>
  <c r="E3200" i="2"/>
  <c r="E3092" i="2"/>
  <c r="E1745" i="2"/>
  <c r="E1673" i="2"/>
  <c r="E1601" i="2"/>
  <c r="E1553" i="2"/>
  <c r="E1505" i="2"/>
  <c r="E1457" i="2"/>
  <c r="E1373" i="2"/>
  <c r="E1313" i="2"/>
  <c r="E1229" i="2"/>
  <c r="E1181" i="2"/>
  <c r="E1145" i="2"/>
  <c r="E1109" i="2"/>
  <c r="E1061" i="2"/>
  <c r="E989" i="2"/>
  <c r="E905" i="2"/>
  <c r="E845" i="2"/>
  <c r="E809" i="2"/>
  <c r="E713" i="2"/>
  <c r="E653" i="2"/>
  <c r="E605" i="2"/>
  <c r="E557" i="2"/>
  <c r="E509" i="2"/>
  <c r="E473" i="2"/>
  <c r="E3196" i="2"/>
  <c r="E2212" i="2"/>
  <c r="E1984" i="2"/>
  <c r="E1900" i="2"/>
  <c r="E3519" i="2"/>
  <c r="E2667" i="2"/>
  <c r="E2619" i="2"/>
  <c r="E2475" i="2"/>
  <c r="E2355" i="2"/>
  <c r="E2019" i="2"/>
  <c r="E1887" i="2"/>
  <c r="E1527" i="2"/>
  <c r="E855" i="2"/>
  <c r="E639" i="2"/>
  <c r="E3620" i="2"/>
  <c r="E3536" i="2"/>
  <c r="E3440" i="2"/>
  <c r="E3296" i="2"/>
  <c r="E3212" i="2"/>
  <c r="E3140" i="2"/>
  <c r="E1721" i="2"/>
  <c r="E1661" i="2"/>
  <c r="E1577" i="2"/>
  <c r="E1517" i="2"/>
  <c r="E1445" i="2"/>
  <c r="E1361" i="2"/>
  <c r="E1289" i="2"/>
  <c r="E1157" i="2"/>
  <c r="E1097" i="2"/>
  <c r="E1049" i="2"/>
  <c r="E1013" i="2"/>
  <c r="E953" i="2"/>
  <c r="E929" i="2"/>
  <c r="E881" i="2"/>
  <c r="E773" i="2"/>
  <c r="E737" i="2"/>
  <c r="E665" i="2"/>
  <c r="E581" i="2"/>
  <c r="E521" i="2"/>
  <c r="E3280" i="2"/>
  <c r="E3088" i="2"/>
  <c r="E2656" i="2"/>
  <c r="E3231" i="2"/>
  <c r="E3027" i="2"/>
  <c r="E1659" i="2"/>
  <c r="E879" i="2"/>
  <c r="E867" i="2"/>
  <c r="E627" i="2"/>
  <c r="E3608" i="2"/>
  <c r="E3572" i="2"/>
  <c r="E3500" i="2"/>
  <c r="E3416" i="2"/>
  <c r="E3380" i="2"/>
  <c r="E3308" i="2"/>
  <c r="E3248" i="2"/>
  <c r="E3188" i="2"/>
  <c r="E3152" i="2"/>
  <c r="E3128" i="2"/>
  <c r="E3080" i="2"/>
  <c r="E1733" i="2"/>
  <c r="E1685" i="2"/>
  <c r="E1625" i="2"/>
  <c r="E1541" i="2"/>
  <c r="E1493" i="2"/>
  <c r="E1433" i="2"/>
  <c r="E1385" i="2"/>
  <c r="E1337" i="2"/>
  <c r="E1277" i="2"/>
  <c r="E1253" i="2"/>
  <c r="E1205" i="2"/>
  <c r="E1121" i="2"/>
  <c r="E1073" i="2"/>
  <c r="E1037" i="2"/>
  <c r="E977" i="2"/>
  <c r="E941" i="2"/>
  <c r="E833" i="2"/>
  <c r="E785" i="2"/>
  <c r="E725" i="2"/>
  <c r="E701" i="2"/>
  <c r="E641" i="2"/>
  <c r="E569" i="2"/>
  <c r="E497" i="2"/>
  <c r="E3591" i="2"/>
  <c r="E3531" i="2"/>
  <c r="E2775" i="2"/>
  <c r="E2175" i="2"/>
  <c r="E1899" i="2"/>
  <c r="E1743" i="2"/>
  <c r="E1059" i="2"/>
  <c r="E3613" i="2"/>
  <c r="E3529" i="2"/>
  <c r="E3361" i="2"/>
  <c r="E3313" i="2"/>
  <c r="E3145" i="2"/>
  <c r="E4178" i="2"/>
  <c r="E4166" i="2"/>
  <c r="E4154" i="2"/>
  <c r="E4142" i="2"/>
  <c r="E4130" i="2"/>
  <c r="E4118" i="2"/>
  <c r="E4094" i="2"/>
  <c r="E4082" i="2"/>
  <c r="E4070" i="2"/>
  <c r="E4046" i="2"/>
  <c r="E4034" i="2"/>
  <c r="E4022" i="2"/>
  <c r="E4010" i="2"/>
  <c r="E4164" i="2"/>
  <c r="E4128" i="2"/>
  <c r="E4104" i="2"/>
  <c r="E4068" i="2"/>
  <c r="E4008" i="2"/>
  <c r="E3025" i="2"/>
  <c r="E2857" i="2"/>
  <c r="E2653" i="2"/>
  <c r="E2629" i="2"/>
  <c r="E2497" i="2"/>
  <c r="E2425" i="2"/>
  <c r="E2185" i="2"/>
  <c r="E2005" i="2"/>
  <c r="E1537" i="2"/>
  <c r="E1381" i="2"/>
  <c r="E1369" i="2"/>
  <c r="E1261" i="2"/>
  <c r="E1213" i="2"/>
  <c r="E1177" i="2"/>
  <c r="E1141" i="2"/>
  <c r="E1105" i="2"/>
  <c r="E997" i="2"/>
  <c r="E985" i="2"/>
  <c r="E961" i="2"/>
  <c r="E949" i="2"/>
  <c r="E913" i="2"/>
  <c r="E889" i="2"/>
  <c r="E865" i="2"/>
  <c r="E829" i="2"/>
  <c r="E757" i="2"/>
  <c r="E733" i="2"/>
  <c r="E685" i="2"/>
  <c r="E661" i="2"/>
  <c r="E625" i="2"/>
  <c r="E589" i="2"/>
  <c r="E565" i="2"/>
  <c r="E553" i="2"/>
  <c r="E529" i="2"/>
  <c r="E493" i="2"/>
  <c r="E481" i="2"/>
  <c r="E469" i="2"/>
  <c r="E457" i="2"/>
  <c r="E445" i="2"/>
  <c r="E433" i="2"/>
  <c r="E421" i="2"/>
  <c r="E409" i="2"/>
  <c r="E397" i="2"/>
  <c r="E385" i="2"/>
  <c r="E373" i="2"/>
  <c r="E361" i="2"/>
  <c r="E349" i="2"/>
  <c r="E337" i="2"/>
  <c r="E325" i="2"/>
  <c r="E313" i="2"/>
  <c r="E301" i="2"/>
  <c r="E289" i="2"/>
  <c r="E277" i="2"/>
  <c r="E265" i="2"/>
  <c r="E253" i="2"/>
  <c r="E241" i="2"/>
  <c r="E229" i="2"/>
  <c r="E217" i="2"/>
  <c r="E205" i="2"/>
  <c r="E193" i="2"/>
  <c r="E181" i="2"/>
  <c r="E169" i="2"/>
  <c r="E157" i="2"/>
  <c r="E145" i="2"/>
  <c r="E133" i="2"/>
  <c r="E121" i="2"/>
  <c r="E109" i="2"/>
  <c r="E97" i="2"/>
  <c r="E85" i="2"/>
  <c r="E73" i="2"/>
  <c r="E61" i="2"/>
  <c r="E49" i="2"/>
  <c r="E37" i="2"/>
  <c r="E25" i="2"/>
  <c r="E13" i="2"/>
  <c r="E3863" i="2"/>
  <c r="E3647" i="2"/>
  <c r="E4174" i="2"/>
  <c r="E4138" i="2"/>
  <c r="E4102" i="2"/>
  <c r="E4078" i="2"/>
  <c r="E4054" i="2"/>
  <c r="E4030" i="2"/>
  <c r="E3624" i="2"/>
  <c r="E3564" i="2"/>
  <c r="E3516" i="2"/>
  <c r="E3468" i="2"/>
  <c r="E3420" i="2"/>
  <c r="E3360" i="2"/>
  <c r="E3312" i="2"/>
  <c r="E3264" i="2"/>
  <c r="E3612" i="2"/>
  <c r="E3528" i="2"/>
  <c r="E3456" i="2"/>
  <c r="E3384" i="2"/>
  <c r="E3300" i="2"/>
  <c r="E3599" i="2"/>
  <c r="E3539" i="2"/>
  <c r="E3467" i="2"/>
  <c r="E3407" i="2"/>
  <c r="E3347" i="2"/>
  <c r="E3299" i="2"/>
  <c r="E3227" i="2"/>
  <c r="E3167" i="2"/>
  <c r="E3143" i="2"/>
  <c r="E3119" i="2"/>
  <c r="E3095" i="2"/>
  <c r="E3071" i="2"/>
  <c r="E3047" i="2"/>
  <c r="E3023" i="2"/>
  <c r="E2999" i="2"/>
  <c r="E2975" i="2"/>
  <c r="E2951" i="2"/>
  <c r="E3576" i="2"/>
  <c r="E3492" i="2"/>
  <c r="E3408" i="2"/>
  <c r="E3336" i="2"/>
  <c r="E3623" i="2"/>
  <c r="E3575" i="2"/>
  <c r="E3503" i="2"/>
  <c r="E3443" i="2"/>
  <c r="E3383" i="2"/>
  <c r="E3311" i="2"/>
  <c r="E3239" i="2"/>
  <c r="E3191" i="2"/>
  <c r="E3155" i="2"/>
  <c r="E3131" i="2"/>
  <c r="E3107" i="2"/>
  <c r="E3083" i="2"/>
  <c r="E3059" i="2"/>
  <c r="E3035" i="2"/>
  <c r="E3011" i="2"/>
  <c r="E2987" i="2"/>
  <c r="E2963" i="2"/>
  <c r="E3636" i="2"/>
  <c r="E3588" i="2"/>
  <c r="E3540" i="2"/>
  <c r="E3480" i="2"/>
  <c r="E3432" i="2"/>
  <c r="E3372" i="2"/>
  <c r="E3324" i="2"/>
  <c r="E3276" i="2"/>
  <c r="E3635" i="2"/>
  <c r="E3587" i="2"/>
  <c r="E3551" i="2"/>
  <c r="E3515" i="2"/>
  <c r="E3479" i="2"/>
  <c r="E3431" i="2"/>
  <c r="E3395" i="2"/>
  <c r="E3359" i="2"/>
  <c r="E3323" i="2"/>
  <c r="E3287" i="2"/>
  <c r="E3263" i="2"/>
  <c r="E3215" i="2"/>
  <c r="E3179" i="2"/>
  <c r="E3633" i="2"/>
  <c r="E3609" i="2"/>
  <c r="E3585" i="2"/>
  <c r="E3561" i="2"/>
  <c r="E3537" i="2"/>
  <c r="E3513" i="2"/>
  <c r="E3489" i="2"/>
  <c r="E3465" i="2"/>
  <c r="E3453" i="2"/>
  <c r="E3429" i="2"/>
  <c r="E3405" i="2"/>
  <c r="E3381" i="2"/>
  <c r="E3357" i="2"/>
  <c r="E3333" i="2"/>
  <c r="E3309" i="2"/>
  <c r="E3285" i="2"/>
  <c r="E3261" i="2"/>
  <c r="E3249" i="2"/>
  <c r="E3225" i="2"/>
  <c r="E3201" i="2"/>
  <c r="E3177" i="2"/>
  <c r="E3153" i="2"/>
  <c r="E3129" i="2"/>
  <c r="E3105" i="2"/>
  <c r="E3081" i="2"/>
  <c r="E3057" i="2"/>
  <c r="E3033" i="2"/>
  <c r="E3021" i="2"/>
  <c r="E2997" i="2"/>
  <c r="E2973" i="2"/>
  <c r="E2961" i="2"/>
  <c r="E2937" i="2"/>
  <c r="E2925" i="2"/>
  <c r="E2913" i="2"/>
  <c r="E2901" i="2"/>
  <c r="E2889" i="2"/>
  <c r="E2877" i="2"/>
  <c r="E2865" i="2"/>
  <c r="E2841" i="2"/>
  <c r="E2817" i="2"/>
  <c r="E2805" i="2"/>
  <c r="E2781" i="2"/>
  <c r="E2769" i="2"/>
  <c r="E2757" i="2"/>
  <c r="E2745" i="2"/>
  <c r="E2733" i="2"/>
  <c r="E2721" i="2"/>
  <c r="E2709" i="2"/>
  <c r="E2685" i="2"/>
  <c r="E3600" i="2"/>
  <c r="E3552" i="2"/>
  <c r="E3504" i="2"/>
  <c r="E3444" i="2"/>
  <c r="E3396" i="2"/>
  <c r="E3348" i="2"/>
  <c r="E3288" i="2"/>
  <c r="E3252" i="2"/>
  <c r="E3611" i="2"/>
  <c r="E3563" i="2"/>
  <c r="E3527" i="2"/>
  <c r="E3491" i="2"/>
  <c r="E3455" i="2"/>
  <c r="E3419" i="2"/>
  <c r="E3371" i="2"/>
  <c r="E3335" i="2"/>
  <c r="E3275" i="2"/>
  <c r="E3251" i="2"/>
  <c r="E3203" i="2"/>
  <c r="E3645" i="2"/>
  <c r="E3621" i="2"/>
  <c r="E3597" i="2"/>
  <c r="E3573" i="2"/>
  <c r="E3549" i="2"/>
  <c r="E3525" i="2"/>
  <c r="E3501" i="2"/>
  <c r="E3477" i="2"/>
  <c r="E3441" i="2"/>
  <c r="E3417" i="2"/>
  <c r="E3393" i="2"/>
  <c r="E3369" i="2"/>
  <c r="E3345" i="2"/>
  <c r="E3321" i="2"/>
  <c r="E3297" i="2"/>
  <c r="E3273" i="2"/>
  <c r="E3237" i="2"/>
  <c r="E3213" i="2"/>
  <c r="E3189" i="2"/>
  <c r="E3165" i="2"/>
  <c r="E3141" i="2"/>
  <c r="E3117" i="2"/>
  <c r="E3093" i="2"/>
  <c r="E3069" i="2"/>
  <c r="E3045" i="2"/>
  <c r="E3009" i="2"/>
  <c r="E2985" i="2"/>
  <c r="E2949" i="2"/>
  <c r="E2853" i="2"/>
  <c r="E2829" i="2"/>
  <c r="E2793" i="2"/>
  <c r="E2697" i="2"/>
  <c r="E3634" i="2"/>
  <c r="E3622" i="2"/>
  <c r="E3610" i="2"/>
  <c r="E3598" i="2"/>
  <c r="E3586" i="2"/>
  <c r="E3574" i="2"/>
  <c r="E3562" i="2"/>
  <c r="E3550" i="2"/>
  <c r="E3538" i="2"/>
  <c r="E3526" i="2"/>
  <c r="E3514" i="2"/>
  <c r="E3502" i="2"/>
  <c r="E3490" i="2"/>
  <c r="E3478" i="2"/>
  <c r="E3466" i="2"/>
  <c r="E3454" i="2"/>
  <c r="E3442" i="2"/>
  <c r="E3430" i="2"/>
  <c r="E3418" i="2"/>
  <c r="E3406" i="2"/>
  <c r="E3394" i="2"/>
  <c r="E3382" i="2"/>
  <c r="E3370" i="2"/>
  <c r="E3358" i="2"/>
  <c r="E3346" i="2"/>
  <c r="E3334" i="2"/>
  <c r="E3322" i="2"/>
  <c r="E3310" i="2"/>
  <c r="E3298" i="2"/>
  <c r="E3286" i="2"/>
  <c r="E3274" i="2"/>
  <c r="E3262" i="2"/>
  <c r="E3250" i="2"/>
  <c r="E3238" i="2"/>
  <c r="E3226" i="2"/>
  <c r="E3214" i="2"/>
  <c r="E3202" i="2"/>
  <c r="E3190" i="2"/>
  <c r="E3178" i="2"/>
  <c r="E3166" i="2"/>
  <c r="E3154" i="2"/>
  <c r="E3142" i="2"/>
  <c r="E3130" i="2"/>
  <c r="E3118" i="2"/>
  <c r="E3106" i="2"/>
  <c r="E3094" i="2"/>
  <c r="E3082" i="2"/>
  <c r="E3070" i="2"/>
  <c r="E3058" i="2"/>
  <c r="E3046" i="2"/>
  <c r="E3034" i="2"/>
  <c r="E3022" i="2"/>
  <c r="E3010" i="2"/>
  <c r="E2998" i="2"/>
  <c r="E2986" i="2"/>
  <c r="E2974" i="2"/>
  <c r="E2962" i="2"/>
  <c r="E2950" i="2"/>
  <c r="E2938" i="2"/>
  <c r="E2926" i="2"/>
  <c r="E2914" i="2"/>
  <c r="E2902" i="2"/>
  <c r="E2890" i="2"/>
  <c r="E2878" i="2"/>
  <c r="E2866" i="2"/>
  <c r="E2854" i="2"/>
  <c r="E2842" i="2"/>
  <c r="E2830" i="2"/>
  <c r="E2818" i="2"/>
  <c r="E2806" i="2"/>
  <c r="E2794" i="2"/>
  <c r="E2782" i="2"/>
  <c r="E2770" i="2"/>
  <c r="E2758" i="2"/>
  <c r="E2746" i="2"/>
  <c r="E2734" i="2"/>
  <c r="E2722" i="2"/>
  <c r="E2710" i="2"/>
  <c r="E2698" i="2"/>
  <c r="E2686" i="2"/>
  <c r="E2674" i="2"/>
  <c r="E2661" i="2"/>
  <c r="E2649" i="2"/>
  <c r="E2625" i="2"/>
  <c r="E2601" i="2"/>
  <c r="E2577" i="2"/>
  <c r="E2553" i="2"/>
  <c r="E2529" i="2"/>
  <c r="E2505" i="2"/>
  <c r="E2481" i="2"/>
  <c r="E2469" i="2"/>
  <c r="E2445" i="2"/>
  <c r="E2421" i="2"/>
  <c r="E2397" i="2"/>
  <c r="E2385" i="2"/>
  <c r="E2361" i="2"/>
  <c r="E2337" i="2"/>
  <c r="E2313" i="2"/>
  <c r="E2289" i="2"/>
  <c r="E2265" i="2"/>
  <c r="E2241" i="2"/>
  <c r="E2229" i="2"/>
  <c r="E2217" i="2"/>
  <c r="E2205" i="2"/>
  <c r="E2181" i="2"/>
  <c r="E2169" i="2"/>
  <c r="E2157" i="2"/>
  <c r="E2145" i="2"/>
  <c r="E2133" i="2"/>
  <c r="E2121" i="2"/>
  <c r="E2109" i="2"/>
  <c r="E2097" i="2"/>
  <c r="E2085" i="2"/>
  <c r="E2073" i="2"/>
  <c r="E2061" i="2"/>
  <c r="E2049" i="2"/>
  <c r="E2037" i="2"/>
  <c r="E2025" i="2"/>
  <c r="E2013" i="2"/>
  <c r="E2001" i="2"/>
  <c r="E1989" i="2"/>
  <c r="E1977" i="2"/>
  <c r="E1965" i="2"/>
  <c r="E1953" i="2"/>
  <c r="E1941" i="2"/>
  <c r="E1929" i="2"/>
  <c r="E1917" i="2"/>
  <c r="E1905" i="2"/>
  <c r="E1893" i="2"/>
  <c r="E1881" i="2"/>
  <c r="E1869" i="2"/>
  <c r="E1857" i="2"/>
  <c r="E1845" i="2"/>
  <c r="E921" i="2"/>
  <c r="E897" i="2"/>
  <c r="E849" i="2"/>
  <c r="E825" i="2"/>
  <c r="E813" i="2"/>
  <c r="E789" i="2"/>
  <c r="E777" i="2"/>
  <c r="E753" i="2"/>
  <c r="E717" i="2"/>
  <c r="E705" i="2"/>
  <c r="E657" i="2"/>
  <c r="E645" i="2"/>
  <c r="E621" i="2"/>
  <c r="E609" i="2"/>
  <c r="E561" i="2"/>
  <c r="E549" i="2"/>
  <c r="E513" i="2"/>
  <c r="E489" i="2"/>
  <c r="E417" i="2"/>
  <c r="E393" i="2"/>
  <c r="E381" i="2"/>
  <c r="E357" i="2"/>
  <c r="E345" i="2"/>
  <c r="E321" i="2"/>
  <c r="E285" i="2"/>
  <c r="E249" i="2"/>
  <c r="E213" i="2"/>
  <c r="E189" i="2"/>
  <c r="E129" i="2"/>
  <c r="E105" i="2"/>
  <c r="E93" i="2"/>
  <c r="E81" i="2"/>
  <c r="E45" i="2"/>
  <c r="E2673" i="2"/>
  <c r="E2637" i="2"/>
  <c r="E2613" i="2"/>
  <c r="E2589" i="2"/>
  <c r="E2565" i="2"/>
  <c r="E2541" i="2"/>
  <c r="E2517" i="2"/>
  <c r="E2493" i="2"/>
  <c r="E2457" i="2"/>
  <c r="E2433" i="2"/>
  <c r="E2409" i="2"/>
  <c r="E2373" i="2"/>
  <c r="E2349" i="2"/>
  <c r="E2325" i="2"/>
  <c r="E2301" i="2"/>
  <c r="E2277" i="2"/>
  <c r="E2253" i="2"/>
  <c r="E2193" i="2"/>
  <c r="E993" i="2"/>
  <c r="E969" i="2"/>
  <c r="E945" i="2"/>
  <c r="E909" i="2"/>
  <c r="E669" i="2"/>
  <c r="E2662" i="2"/>
  <c r="E2650" i="2"/>
  <c r="E2638" i="2"/>
  <c r="E2626" i="2"/>
  <c r="E2614" i="2"/>
  <c r="E2602" i="2"/>
  <c r="E2590" i="2"/>
  <c r="E2578" i="2"/>
  <c r="E2566" i="2"/>
  <c r="E2554" i="2"/>
  <c r="E2542" i="2"/>
  <c r="E2530" i="2"/>
  <c r="E2518" i="2"/>
  <c r="E2506" i="2"/>
  <c r="E2494" i="2"/>
  <c r="E2482" i="2"/>
  <c r="E2470" i="2"/>
  <c r="E2458" i="2"/>
  <c r="E2446" i="2"/>
  <c r="E2434" i="2"/>
  <c r="E2422" i="2"/>
  <c r="E2410" i="2"/>
  <c r="E2398" i="2"/>
  <c r="E2386" i="2"/>
  <c r="E2374" i="2"/>
  <c r="E2362" i="2"/>
  <c r="E2350" i="2"/>
  <c r="E2338" i="2"/>
  <c r="E2326" i="2"/>
  <c r="E2314" i="2"/>
  <c r="E2302" i="2"/>
  <c r="E2290" i="2"/>
  <c r="E2278" i="2"/>
  <c r="E2266" i="2"/>
  <c r="E2254" i="2"/>
  <c r="E2242" i="2"/>
  <c r="E2230" i="2"/>
  <c r="E2218" i="2"/>
  <c r="E2206" i="2"/>
  <c r="E2194" i="2"/>
  <c r="E2182" i="2"/>
  <c r="E2170" i="2"/>
  <c r="E2158" i="2"/>
  <c r="E2146" i="2"/>
  <c r="E2134" i="2"/>
  <c r="E2122" i="2"/>
  <c r="E2110" i="2"/>
  <c r="E2098" i="2"/>
  <c r="E2086" i="2"/>
  <c r="E2074" i="2"/>
  <c r="E2062" i="2"/>
  <c r="E2050" i="2"/>
  <c r="E2038" i="2"/>
  <c r="E2026" i="2"/>
  <c r="E2014" i="2"/>
  <c r="E2002" i="2"/>
  <c r="E1990" i="2"/>
  <c r="E1978" i="2"/>
  <c r="E1966" i="2"/>
  <c r="E1954" i="2"/>
  <c r="E1942" i="2"/>
  <c r="E1930" i="2"/>
  <c r="E1918" i="2"/>
  <c r="E1906" i="2"/>
  <c r="E1894" i="2"/>
  <c r="E1882" i="2"/>
  <c r="E1870" i="2"/>
  <c r="E1858" i="2"/>
  <c r="E1846" i="2"/>
  <c r="E1834" i="2"/>
  <c r="E1822" i="2"/>
  <c r="E1810" i="2"/>
  <c r="E1798" i="2"/>
  <c r="E1786" i="2"/>
  <c r="E1774" i="2"/>
  <c r="E1762" i="2"/>
  <c r="E1750" i="2"/>
  <c r="E1738" i="2"/>
  <c r="E1726" i="2"/>
  <c r="E1714" i="2"/>
  <c r="E1702" i="2"/>
  <c r="E1690" i="2"/>
  <c r="E1678" i="2"/>
  <c r="E1666" i="2"/>
  <c r="E1654" i="2"/>
  <c r="E1736" i="2"/>
  <c r="E3690" i="2"/>
  <c r="E4258" i="2"/>
  <c r="E4210" i="2"/>
  <c r="E4198" i="2"/>
  <c r="E3992" i="2"/>
  <c r="E3980" i="2"/>
  <c r="E3968" i="2"/>
  <c r="E3956" i="2"/>
  <c r="E3944" i="2"/>
  <c r="E3932" i="2"/>
  <c r="E3920" i="2"/>
  <c r="E3908" i="2"/>
  <c r="E3896" i="2"/>
  <c r="E3884" i="2"/>
  <c r="E3872" i="2"/>
  <c r="E3860" i="2"/>
  <c r="E3848" i="2"/>
  <c r="E3836" i="2"/>
  <c r="E3824" i="2"/>
  <c r="E3812" i="2"/>
  <c r="E3800" i="2"/>
  <c r="E3788" i="2"/>
  <c r="E3776" i="2"/>
  <c r="E3764" i="2"/>
  <c r="E3752" i="2"/>
  <c r="E3740" i="2"/>
  <c r="E3728" i="2"/>
  <c r="E3716" i="2"/>
  <c r="E3704" i="2"/>
  <c r="E3692" i="2"/>
  <c r="E3680" i="2"/>
  <c r="E3668" i="2"/>
  <c r="E3656" i="2"/>
  <c r="E1642" i="2"/>
  <c r="E1630" i="2"/>
  <c r="E1618" i="2"/>
  <c r="E1606" i="2"/>
  <c r="E1594" i="2"/>
  <c r="E1582" i="2"/>
  <c r="E1570" i="2"/>
  <c r="E1558" i="2"/>
  <c r="E1546" i="2"/>
  <c r="E1534" i="2"/>
  <c r="E1522" i="2"/>
  <c r="E1510" i="2"/>
  <c r="E1498" i="2"/>
  <c r="E1486" i="2"/>
  <c r="E1474" i="2"/>
  <c r="E1462" i="2"/>
  <c r="E1450" i="2"/>
  <c r="E1438" i="2"/>
  <c r="E1426" i="2"/>
  <c r="E1414" i="2"/>
  <c r="E1402" i="2"/>
  <c r="E1390" i="2"/>
  <c r="E1378" i="2"/>
  <c r="E1366" i="2"/>
  <c r="E1354" i="2"/>
  <c r="E1342" i="2"/>
  <c r="E1330" i="2"/>
  <c r="E1318" i="2"/>
  <c r="E1306" i="2"/>
  <c r="E1294" i="2"/>
  <c r="E1282" i="2"/>
  <c r="E1270" i="2"/>
  <c r="E1258" i="2"/>
  <c r="E1246" i="2"/>
  <c r="E1234" i="2"/>
  <c r="E1222" i="2"/>
  <c r="E1210" i="2"/>
  <c r="E1198" i="2"/>
  <c r="E1186" i="2"/>
  <c r="E1174" i="2"/>
  <c r="E1162" i="2"/>
  <c r="E1150" i="2"/>
  <c r="E1138" i="2"/>
  <c r="E1126" i="2"/>
  <c r="E1114" i="2"/>
  <c r="E1102" i="2"/>
  <c r="E1090" i="2"/>
  <c r="E1078" i="2"/>
  <c r="E1066" i="2"/>
  <c r="E1054" i="2"/>
  <c r="E1042" i="2"/>
  <c r="E1030" i="2"/>
  <c r="E1018" i="2"/>
  <c r="E1006" i="2"/>
  <c r="E994" i="2"/>
  <c r="E982" i="2"/>
  <c r="E970" i="2"/>
  <c r="E958" i="2"/>
  <c r="E946" i="2"/>
  <c r="E934" i="2"/>
  <c r="E922" i="2"/>
  <c r="E910" i="2"/>
  <c r="E898" i="2"/>
  <c r="E886" i="2"/>
  <c r="E874" i="2"/>
  <c r="E862" i="2"/>
  <c r="E850" i="2"/>
  <c r="E4139" i="2"/>
  <c r="E4055" i="2"/>
  <c r="E4031" i="2"/>
  <c r="E4007" i="2"/>
  <c r="E3547" i="2"/>
  <c r="E2791" i="2"/>
  <c r="E2515" i="2"/>
  <c r="E2431" i="2"/>
  <c r="E2395" i="2"/>
  <c r="E2287" i="2"/>
  <c r="E2227" i="2"/>
  <c r="E2215" i="2"/>
  <c r="E2191" i="2"/>
  <c r="E2155" i="2"/>
  <c r="E2119" i="2"/>
  <c r="E2095" i="2"/>
  <c r="E2071" i="2"/>
  <c r="E2023" i="2"/>
  <c r="E1999" i="2"/>
  <c r="E1987" i="2"/>
  <c r="E3425" i="2"/>
  <c r="E3401" i="2"/>
  <c r="E3233" i="2"/>
  <c r="E3149" i="2"/>
  <c r="E3041" i="2"/>
  <c r="E3005" i="2"/>
  <c r="E2897" i="2"/>
  <c r="E2717" i="2"/>
  <c r="E2429" i="2"/>
  <c r="E2213" i="2"/>
  <c r="E2189" i="2"/>
  <c r="E2177" i="2"/>
  <c r="E2033" i="2"/>
  <c r="E1973" i="2"/>
  <c r="E1961" i="2"/>
  <c r="E1949" i="2"/>
  <c r="E1937" i="2"/>
  <c r="E1925" i="2"/>
  <c r="E1913" i="2"/>
  <c r="E1901" i="2"/>
  <c r="E1889" i="2"/>
  <c r="E1877" i="2"/>
  <c r="E1865" i="2"/>
  <c r="E1853" i="2"/>
  <c r="E1841" i="2"/>
  <c r="E1829" i="2"/>
  <c r="E1817" i="2"/>
  <c r="E1805" i="2"/>
  <c r="E1793" i="2"/>
  <c r="E1781" i="2"/>
  <c r="E1769" i="2"/>
  <c r="E1757" i="2"/>
  <c r="E838" i="2"/>
  <c r="E826" i="2"/>
  <c r="E814" i="2"/>
  <c r="E802" i="2"/>
  <c r="E790" i="2"/>
  <c r="E778" i="2"/>
  <c r="E766" i="2"/>
  <c r="E754" i="2"/>
  <c r="E742" i="2"/>
  <c r="E730" i="2"/>
  <c r="E718" i="2"/>
  <c r="E706" i="2"/>
  <c r="E694" i="2"/>
  <c r="E682" i="2"/>
  <c r="E670" i="2"/>
  <c r="E658" i="2"/>
  <c r="E646" i="2"/>
  <c r="E634" i="2"/>
  <c r="E622" i="2"/>
  <c r="E610" i="2"/>
  <c r="E598" i="2"/>
  <c r="E586" i="2"/>
  <c r="E574" i="2"/>
  <c r="E562" i="2"/>
  <c r="E550" i="2"/>
  <c r="E538" i="2"/>
  <c r="E526" i="2"/>
  <c r="E514" i="2"/>
  <c r="E502" i="2"/>
  <c r="E490" i="2"/>
  <c r="E478" i="2"/>
  <c r="E466" i="2"/>
  <c r="E454" i="2"/>
  <c r="E442" i="2"/>
  <c r="E430" i="2"/>
  <c r="E418" i="2"/>
  <c r="E406" i="2"/>
  <c r="E394" i="2"/>
  <c r="E382" i="2"/>
  <c r="E370" i="2"/>
  <c r="E358" i="2"/>
  <c r="E346" i="2"/>
  <c r="E334" i="2"/>
  <c r="E322" i="2"/>
  <c r="E310" i="2"/>
  <c r="E298" i="2"/>
  <c r="E286" i="2"/>
  <c r="E274" i="2"/>
  <c r="E262" i="2"/>
  <c r="E250" i="2"/>
  <c r="E238" i="2"/>
  <c r="E226" i="2"/>
  <c r="E214" i="2"/>
  <c r="E202" i="2"/>
  <c r="E190" i="2"/>
  <c r="E178" i="2"/>
  <c r="E166" i="2"/>
  <c r="E154" i="2"/>
  <c r="E142" i="2"/>
  <c r="E130" i="2"/>
  <c r="E118" i="2"/>
  <c r="E106" i="2"/>
  <c r="E94" i="2"/>
  <c r="E82" i="2"/>
  <c r="E70" i="2"/>
  <c r="E58" i="2"/>
  <c r="E46" i="2"/>
  <c r="E34" i="2"/>
  <c r="E22" i="2"/>
  <c r="E10" i="2"/>
  <c r="E4341" i="2"/>
  <c r="E1939" i="2"/>
  <c r="E1903" i="2"/>
  <c r="E1855" i="2"/>
  <c r="E1795" i="2"/>
  <c r="E1711" i="2"/>
  <c r="E1147" i="2"/>
  <c r="E1123" i="2"/>
  <c r="E391" i="2"/>
  <c r="E7" i="2"/>
  <c r="E3993" i="2"/>
  <c r="E3981" i="2"/>
  <c r="E3969" i="2"/>
  <c r="E3957" i="2"/>
  <c r="E3945" i="2"/>
  <c r="E3933" i="2"/>
  <c r="E3921" i="2"/>
  <c r="E3909" i="2"/>
  <c r="E3897" i="2"/>
  <c r="E3885" i="2"/>
  <c r="E3873" i="2"/>
  <c r="E3861" i="2"/>
  <c r="E3849" i="2"/>
  <c r="E3837" i="2"/>
  <c r="E3825" i="2"/>
  <c r="E3813" i="2"/>
  <c r="E3801" i="2"/>
  <c r="E3789" i="2"/>
  <c r="E3777" i="2"/>
  <c r="E3765" i="2"/>
  <c r="E3753" i="2"/>
  <c r="E3741" i="2"/>
  <c r="E3729" i="2"/>
  <c r="E3717" i="2"/>
  <c r="E3705" i="2"/>
  <c r="E3693" i="2"/>
  <c r="E3681" i="2"/>
  <c r="E3669" i="2"/>
  <c r="E3657" i="2"/>
  <c r="E1292" i="2"/>
  <c r="E1208" i="2"/>
  <c r="E3990" i="2"/>
  <c r="E3978" i="2"/>
  <c r="E3966" i="2"/>
  <c r="E3954" i="2"/>
  <c r="E3942" i="2"/>
  <c r="E3930" i="2"/>
  <c r="E3918" i="2"/>
  <c r="E3906" i="2"/>
  <c r="E3894" i="2"/>
  <c r="E3882" i="2"/>
  <c r="E3870" i="2"/>
  <c r="E3858" i="2"/>
  <c r="E3846" i="2"/>
  <c r="E3834" i="2"/>
  <c r="E3822" i="2"/>
  <c r="E3810" i="2"/>
  <c r="E3798" i="2"/>
  <c r="E3786" i="2"/>
  <c r="E3774" i="2"/>
  <c r="E3762" i="2"/>
  <c r="E3750" i="2"/>
  <c r="E3738" i="2"/>
  <c r="E3726" i="2"/>
  <c r="E3714" i="2"/>
  <c r="E3702" i="2"/>
  <c r="E3678" i="2"/>
  <c r="E3666" i="2"/>
  <c r="E3654" i="2"/>
  <c r="E4353" i="2"/>
  <c r="E4329" i="2"/>
  <c r="E4317" i="2"/>
  <c r="E4293" i="2"/>
  <c r="E4281" i="2"/>
  <c r="E4257" i="2"/>
  <c r="E4245" i="2"/>
  <c r="E4221" i="2"/>
  <c r="E4209" i="2"/>
  <c r="E4197" i="2"/>
  <c r="E461" i="2"/>
  <c r="E449" i="2"/>
  <c r="E437" i="2"/>
  <c r="E425" i="2"/>
  <c r="E413" i="2"/>
  <c r="E401" i="2"/>
  <c r="E389" i="2"/>
  <c r="E377" i="2"/>
  <c r="E365" i="2"/>
  <c r="E353" i="2"/>
  <c r="E341" i="2"/>
  <c r="E329" i="2"/>
  <c r="E317" i="2"/>
  <c r="E305" i="2"/>
  <c r="E293" i="2"/>
  <c r="E281" i="2"/>
  <c r="E269" i="2"/>
  <c r="E257" i="2"/>
  <c r="E245" i="2"/>
  <c r="E233" i="2"/>
  <c r="E221" i="2"/>
  <c r="E3995" i="2"/>
  <c r="E3983" i="2"/>
  <c r="E3971" i="2"/>
  <c r="E3959" i="2"/>
  <c r="E3947" i="2"/>
  <c r="E3935" i="2"/>
  <c r="E3923" i="2"/>
  <c r="E3911" i="2"/>
  <c r="E3899" i="2"/>
  <c r="E3887" i="2"/>
  <c r="E3875" i="2"/>
  <c r="E3851" i="2"/>
  <c r="E3839" i="2"/>
  <c r="E3827" i="2"/>
  <c r="E3815" i="2"/>
  <c r="E3803" i="2"/>
  <c r="E3791" i="2"/>
  <c r="E3779" i="2"/>
  <c r="E3767" i="2"/>
  <c r="E3755" i="2"/>
  <c r="E3743" i="2"/>
  <c r="E3731" i="2"/>
  <c r="E3719" i="2"/>
  <c r="E3707" i="2"/>
  <c r="E3695" i="2"/>
  <c r="E3683" i="2"/>
  <c r="E3671" i="2"/>
  <c r="E3659" i="2"/>
  <c r="E4228" i="2"/>
  <c r="E4352" i="2"/>
  <c r="E4340" i="2"/>
  <c r="E4328" i="2"/>
  <c r="E4316" i="2"/>
  <c r="E4304" i="2"/>
  <c r="E4292" i="2"/>
  <c r="E4280" i="2"/>
  <c r="E4268" i="2"/>
  <c r="E4256" i="2"/>
  <c r="E4244" i="2"/>
  <c r="E4232" i="2"/>
  <c r="E4220" i="2"/>
  <c r="E4208" i="2"/>
  <c r="E4196" i="2"/>
  <c r="E4184" i="2"/>
  <c r="E3962" i="2"/>
  <c r="E3902" i="2"/>
  <c r="E3854" i="2"/>
  <c r="E3818" i="2"/>
  <c r="E3770" i="2"/>
  <c r="E3710" i="2"/>
  <c r="E3662" i="2"/>
  <c r="E3991" i="2"/>
  <c r="E3979" i="2"/>
  <c r="E3967" i="2"/>
  <c r="E3955" i="2"/>
  <c r="E3943" i="2"/>
  <c r="E3931" i="2"/>
  <c r="E3919" i="2"/>
  <c r="E3907" i="2"/>
  <c r="E3895" i="2"/>
  <c r="E3883" i="2"/>
  <c r="E3871" i="2"/>
  <c r="E3859" i="2"/>
  <c r="E3847" i="2"/>
  <c r="E3835" i="2"/>
  <c r="E3823" i="2"/>
  <c r="E3811" i="2"/>
  <c r="E3799" i="2"/>
  <c r="E3787" i="2"/>
  <c r="E3775" i="2"/>
  <c r="E3763" i="2"/>
  <c r="E3751" i="2"/>
  <c r="E3739" i="2"/>
  <c r="E3727" i="2"/>
  <c r="E3715" i="2"/>
  <c r="E3703" i="2"/>
  <c r="E3691" i="2"/>
  <c r="E3679" i="2"/>
  <c r="E3667" i="2"/>
  <c r="E3655" i="2"/>
  <c r="E4358" i="2"/>
  <c r="E4346" i="2"/>
  <c r="E4322" i="2"/>
  <c r="E4310" i="2"/>
  <c r="E4286" i="2"/>
  <c r="E4274" i="2"/>
  <c r="E4262" i="2"/>
  <c r="E4250" i="2"/>
  <c r="E4238" i="2"/>
  <c r="E4226" i="2"/>
  <c r="E4214" i="2"/>
  <c r="E4202" i="2"/>
  <c r="E4190" i="2"/>
  <c r="E4363" i="2"/>
  <c r="E4351" i="2"/>
  <c r="E4339" i="2"/>
  <c r="E4327" i="2"/>
  <c r="E4315" i="2"/>
  <c r="E4303" i="2"/>
  <c r="E4291" i="2"/>
  <c r="E4279" i="2"/>
  <c r="E4267" i="2"/>
  <c r="E4255" i="2"/>
  <c r="E4243" i="2"/>
  <c r="E3833" i="2"/>
  <c r="E3797" i="2"/>
  <c r="E3773" i="2"/>
  <c r="E3725" i="2"/>
  <c r="E2882" i="2"/>
  <c r="E2870" i="2"/>
  <c r="E2858" i="2"/>
  <c r="E2846" i="2"/>
  <c r="E2834" i="2"/>
  <c r="E2822" i="2"/>
  <c r="E2810" i="2"/>
  <c r="E2798" i="2"/>
  <c r="E2786" i="2"/>
  <c r="E2774" i="2"/>
  <c r="E2762" i="2"/>
  <c r="E2750" i="2"/>
  <c r="E2738" i="2"/>
  <c r="E2726" i="2"/>
  <c r="E2714" i="2"/>
  <c r="E2702" i="2"/>
  <c r="E2690" i="2"/>
  <c r="E2678" i="2"/>
  <c r="E2666" i="2"/>
  <c r="E2654" i="2"/>
  <c r="E2642" i="2"/>
  <c r="E2630" i="2"/>
  <c r="E2618" i="2"/>
  <c r="E2606" i="2"/>
  <c r="E2594" i="2"/>
  <c r="E2582" i="2"/>
  <c r="E2570" i="2"/>
  <c r="E2558" i="2"/>
  <c r="E2546" i="2"/>
  <c r="E2534" i="2"/>
  <c r="E2522" i="2"/>
  <c r="E2510" i="2"/>
  <c r="E2498" i="2"/>
  <c r="E2486" i="2"/>
  <c r="E2474" i="2"/>
  <c r="E2462" i="2"/>
  <c r="E2450" i="2"/>
  <c r="E2438" i="2"/>
  <c r="E2426" i="2"/>
  <c r="E2414" i="2"/>
  <c r="E2402" i="2"/>
  <c r="E2390" i="2"/>
  <c r="E2378" i="2"/>
  <c r="E2366" i="2"/>
  <c r="E2354" i="2"/>
  <c r="E2342" i="2"/>
  <c r="E2330" i="2"/>
  <c r="E2318" i="2"/>
  <c r="E2306" i="2"/>
  <c r="E2294" i="2"/>
  <c r="E2282" i="2"/>
  <c r="E2270" i="2"/>
  <c r="E2258" i="2"/>
  <c r="E2246" i="2"/>
  <c r="E2234" i="2"/>
  <c r="E2222" i="2"/>
  <c r="E2210" i="2"/>
  <c r="E2198" i="2"/>
  <c r="E2186" i="2"/>
  <c r="E2174" i="2"/>
  <c r="E2162" i="2"/>
  <c r="E2150" i="2"/>
  <c r="E2138" i="2"/>
  <c r="E2126" i="2"/>
  <c r="E2114" i="2"/>
  <c r="E2102" i="2"/>
  <c r="E2090" i="2"/>
  <c r="E2078" i="2"/>
  <c r="E2066" i="2"/>
  <c r="E2054" i="2"/>
  <c r="E2042" i="2"/>
  <c r="E2030" i="2"/>
  <c r="E2018" i="2"/>
  <c r="E2006" i="2"/>
  <c r="E1994" i="2"/>
  <c r="E1982" i="2"/>
  <c r="E1970" i="2"/>
  <c r="E1958" i="2"/>
  <c r="E1946" i="2"/>
  <c r="E1934" i="2"/>
  <c r="E1922" i="2"/>
  <c r="E1910" i="2"/>
  <c r="E1898" i="2"/>
  <c r="E1886" i="2"/>
  <c r="E1874" i="2"/>
  <c r="E1862" i="2"/>
  <c r="E1850" i="2"/>
  <c r="E1838" i="2"/>
  <c r="E1826" i="2"/>
  <c r="E1814" i="2"/>
  <c r="E1802" i="2"/>
  <c r="E1790" i="2"/>
  <c r="E1778" i="2"/>
  <c r="E1766" i="2"/>
  <c r="E1754" i="2"/>
  <c r="E1742" i="2"/>
  <c r="E1730" i="2"/>
  <c r="E1718" i="2"/>
  <c r="E1706" i="2"/>
  <c r="E1694" i="2"/>
  <c r="E1682" i="2"/>
  <c r="E1670" i="2"/>
  <c r="E1658" i="2"/>
  <c r="E1646" i="2"/>
  <c r="E1634" i="2"/>
  <c r="E1622" i="2"/>
  <c r="E1610" i="2"/>
  <c r="E1598" i="2"/>
  <c r="E1586" i="2"/>
  <c r="E1574" i="2"/>
  <c r="E1562" i="2"/>
  <c r="E1550" i="2"/>
  <c r="E1538" i="2"/>
  <c r="E1526" i="2"/>
  <c r="E1514" i="2"/>
  <c r="E1502" i="2"/>
  <c r="E1490" i="2"/>
  <c r="E1478" i="2"/>
  <c r="E1466" i="2"/>
  <c r="E1454" i="2"/>
  <c r="E1442" i="2"/>
  <c r="E1430" i="2"/>
  <c r="E1418" i="2"/>
  <c r="E1406" i="2"/>
  <c r="E1394" i="2"/>
  <c r="E1382" i="2"/>
  <c r="E1370" i="2"/>
  <c r="E1358" i="2"/>
  <c r="E1346" i="2"/>
  <c r="E1334" i="2"/>
  <c r="E1322" i="2"/>
  <c r="E1310" i="2"/>
  <c r="E1298" i="2"/>
  <c r="E1286" i="2"/>
  <c r="E1274" i="2"/>
  <c r="E1262" i="2"/>
  <c r="E1250" i="2"/>
  <c r="E1238" i="2"/>
  <c r="E1226" i="2"/>
  <c r="E1214" i="2"/>
  <c r="E1202" i="2"/>
  <c r="E1190" i="2"/>
  <c r="E1178" i="2"/>
  <c r="E1166" i="2"/>
  <c r="E1154" i="2"/>
  <c r="E1142" i="2"/>
  <c r="E1130" i="2"/>
  <c r="E1118" i="2"/>
  <c r="E1106" i="2"/>
  <c r="E1094" i="2"/>
  <c r="E1082" i="2"/>
  <c r="E1070" i="2"/>
  <c r="E1058" i="2"/>
  <c r="E1046" i="2"/>
  <c r="E1034" i="2"/>
  <c r="E1022" i="2"/>
  <c r="E1010" i="2"/>
  <c r="E998" i="2"/>
  <c r="E986" i="2"/>
  <c r="E974" i="2"/>
  <c r="E962" i="2"/>
  <c r="E950" i="2"/>
  <c r="E938" i="2"/>
  <c r="E926" i="2"/>
  <c r="E914" i="2"/>
  <c r="E902" i="2"/>
  <c r="E890" i="2"/>
  <c r="E878" i="2"/>
  <c r="E866" i="2"/>
  <c r="E854" i="2"/>
  <c r="E842" i="2"/>
  <c r="E830" i="2"/>
  <c r="E818" i="2"/>
  <c r="E806" i="2"/>
  <c r="E794" i="2"/>
  <c r="E782" i="2"/>
  <c r="E770" i="2"/>
  <c r="E758" i="2"/>
  <c r="E746" i="2"/>
  <c r="E734" i="2"/>
  <c r="E722" i="2"/>
  <c r="E710" i="2"/>
  <c r="E698" i="2"/>
  <c r="E686" i="2"/>
  <c r="E674" i="2"/>
  <c r="E662" i="2"/>
  <c r="E650" i="2"/>
  <c r="E638" i="2"/>
  <c r="E626" i="2"/>
  <c r="E614" i="2"/>
  <c r="E602" i="2"/>
  <c r="E590" i="2"/>
  <c r="E578" i="2"/>
  <c r="E566" i="2"/>
  <c r="E554" i="2"/>
  <c r="E542" i="2"/>
  <c r="E530" i="2"/>
  <c r="E518" i="2"/>
  <c r="E506" i="2"/>
  <c r="E494" i="2"/>
  <c r="E482" i="2"/>
  <c r="E470" i="2"/>
  <c r="E458" i="2"/>
  <c r="E446" i="2"/>
  <c r="E434" i="2"/>
  <c r="E422" i="2"/>
  <c r="E410" i="2"/>
  <c r="E398" i="2"/>
  <c r="E386" i="2"/>
  <c r="E374" i="2"/>
  <c r="E362" i="2"/>
  <c r="E350" i="2"/>
  <c r="E338" i="2"/>
  <c r="E326" i="2"/>
  <c r="E314" i="2"/>
  <c r="E302" i="2"/>
  <c r="E290" i="2"/>
  <c r="E278" i="2"/>
  <c r="E266" i="2"/>
  <c r="E254" i="2"/>
  <c r="E242" i="2"/>
  <c r="E230" i="2"/>
  <c r="E218" i="2"/>
  <c r="E206" i="2"/>
  <c r="E194" i="2"/>
  <c r="E182" i="2"/>
  <c r="E170" i="2"/>
  <c r="E158" i="2"/>
  <c r="E146" i="2"/>
  <c r="E134" i="2"/>
  <c r="E122" i="2"/>
  <c r="E110" i="2"/>
  <c r="E98" i="2"/>
  <c r="E86" i="2"/>
  <c r="E74" i="2"/>
  <c r="E62" i="2"/>
  <c r="E50" i="2"/>
  <c r="E38" i="2"/>
  <c r="E26" i="2"/>
  <c r="E14" i="2"/>
  <c r="E2" i="2"/>
  <c r="E435" i="2"/>
  <c r="E123" i="2"/>
  <c r="E3994" i="2"/>
  <c r="E3982" i="2"/>
  <c r="E3970" i="2"/>
  <c r="E3958" i="2"/>
  <c r="E3946" i="2"/>
  <c r="E3934" i="2"/>
  <c r="E3922" i="2"/>
  <c r="E3910" i="2"/>
  <c r="E3898" i="2"/>
  <c r="E3886" i="2"/>
  <c r="E3874" i="2"/>
  <c r="E3862" i="2"/>
  <c r="E3850" i="2"/>
  <c r="E3838" i="2"/>
  <c r="E3826" i="2"/>
  <c r="E3814" i="2"/>
  <c r="E3802" i="2"/>
  <c r="E3790" i="2"/>
  <c r="E3778" i="2"/>
  <c r="E3766" i="2"/>
  <c r="E3754" i="2"/>
  <c r="E3742" i="2"/>
  <c r="E3730" i="2"/>
  <c r="E3718" i="2"/>
  <c r="E3706" i="2"/>
  <c r="E3694" i="2"/>
  <c r="E3682" i="2"/>
  <c r="E3670" i="2"/>
  <c r="E3658" i="2"/>
  <c r="E209" i="2"/>
  <c r="E197" i="2"/>
  <c r="E185" i="2"/>
  <c r="E173" i="2"/>
  <c r="E161" i="2"/>
  <c r="E149" i="2"/>
  <c r="E137" i="2"/>
  <c r="E125" i="2"/>
  <c r="E113" i="2"/>
  <c r="E101" i="2"/>
  <c r="E89" i="2"/>
  <c r="E77" i="2"/>
  <c r="E65" i="2"/>
  <c r="E53" i="2"/>
  <c r="E41" i="2"/>
  <c r="E29" i="2"/>
  <c r="E17" i="2"/>
  <c r="E5" i="2"/>
  <c r="E4231" i="2"/>
  <c r="E4361" i="2"/>
  <c r="E4349" i="2"/>
  <c r="E4337" i="2"/>
  <c r="E4325" i="2"/>
  <c r="E4313" i="2"/>
  <c r="E4301" i="2"/>
  <c r="E4289" i="2"/>
  <c r="E4277" i="2"/>
  <c r="E4265" i="2"/>
  <c r="E4253" i="2"/>
  <c r="E4241" i="2"/>
  <c r="E4229" i="2"/>
  <c r="E4217" i="2"/>
  <c r="E4205" i="2"/>
  <c r="E4193" i="2"/>
  <c r="E4181" i="2"/>
  <c r="E3977" i="2"/>
  <c r="E3965" i="2"/>
  <c r="E3953" i="2"/>
  <c r="E3941" i="2"/>
  <c r="E3929" i="2"/>
  <c r="E3893" i="2"/>
  <c r="E3881" i="2"/>
  <c r="E3869" i="2"/>
  <c r="E3845" i="2"/>
  <c r="E3821" i="2"/>
  <c r="E3809" i="2"/>
  <c r="E3785" i="2"/>
  <c r="E3761" i="2"/>
  <c r="E3749" i="2"/>
  <c r="E3737" i="2"/>
  <c r="E3713" i="2"/>
  <c r="E3701" i="2"/>
  <c r="E3689" i="2"/>
  <c r="E3677" i="2"/>
  <c r="E3665" i="2"/>
  <c r="E3653" i="2"/>
  <c r="E3485" i="2"/>
  <c r="E3377" i="2"/>
  <c r="E3341" i="2"/>
  <c r="E3125" i="2"/>
  <c r="E2981" i="2"/>
  <c r="E2921" i="2"/>
  <c r="E2357" i="2"/>
  <c r="E2333" i="2"/>
  <c r="E3628" i="2"/>
  <c r="E3604" i="2"/>
  <c r="E3544" i="2"/>
  <c r="E3484" i="2"/>
  <c r="E3400" i="2"/>
  <c r="E3376" i="2"/>
  <c r="E3268" i="2"/>
  <c r="E3232" i="2"/>
  <c r="E3208" i="2"/>
  <c r="E3184" i="2"/>
  <c r="E3124" i="2"/>
  <c r="E3040" i="2"/>
  <c r="E2980" i="2"/>
  <c r="E2920" i="2"/>
  <c r="E2896" i="2"/>
  <c r="E2836" i="2"/>
  <c r="E2788" i="2"/>
  <c r="E2740" i="2"/>
  <c r="E2668" i="2"/>
  <c r="E2620" i="2"/>
  <c r="E2560" i="2"/>
  <c r="E2536" i="2"/>
  <c r="E2512" i="2"/>
  <c r="E2488" i="2"/>
  <c r="E2464" i="2"/>
  <c r="E2416" i="2"/>
  <c r="E2284" i="2"/>
  <c r="E2176" i="2"/>
  <c r="E2152" i="2"/>
  <c r="E2128" i="2"/>
  <c r="E2104" i="2"/>
  <c r="E2080" i="2"/>
  <c r="E2056" i="2"/>
  <c r="E1924" i="2"/>
  <c r="E1864" i="2"/>
  <c r="E1840" i="2"/>
  <c r="E1816" i="2"/>
  <c r="E1780" i="2"/>
  <c r="E1756" i="2"/>
  <c r="E1696" i="2"/>
  <c r="E1672" i="2"/>
  <c r="E1648" i="2"/>
  <c r="E1612" i="2"/>
  <c r="E1564" i="2"/>
  <c r="E1540" i="2"/>
  <c r="E1528" i="2"/>
  <c r="E1396" i="2"/>
  <c r="E1312" i="2"/>
  <c r="E1204" i="2"/>
  <c r="E1108" i="2"/>
  <c r="E844" i="2"/>
  <c r="E580" i="2"/>
  <c r="E484" i="2"/>
  <c r="E316" i="2"/>
  <c r="E280" i="2"/>
  <c r="E208" i="2"/>
  <c r="E148" i="2"/>
  <c r="E3627" i="2"/>
  <c r="E3471" i="2"/>
  <c r="E3123" i="2"/>
  <c r="E2511" i="2"/>
  <c r="E1611" i="2"/>
  <c r="E795" i="2"/>
  <c r="E3625" i="2"/>
  <c r="E3577" i="2"/>
  <c r="E3373" i="2"/>
  <c r="E3289" i="2"/>
  <c r="E3229" i="2"/>
  <c r="E3205" i="2"/>
  <c r="E3181" i="2"/>
  <c r="E3157" i="2"/>
  <c r="E2953" i="2"/>
  <c r="E2869" i="2"/>
  <c r="E2785" i="2"/>
  <c r="E2737" i="2"/>
  <c r="E2713" i="2"/>
  <c r="E2665" i="2"/>
  <c r="E2617" i="2"/>
  <c r="E2569" i="2"/>
  <c r="E2509" i="2"/>
  <c r="E2485" i="2"/>
  <c r="E2461" i="2"/>
  <c r="E2413" i="2"/>
  <c r="E2365" i="2"/>
  <c r="E2293" i="2"/>
  <c r="E2149" i="2"/>
  <c r="E2125" i="2"/>
  <c r="E1909" i="2"/>
  <c r="E1837" i="2"/>
  <c r="E1753" i="2"/>
  <c r="E1693" i="2"/>
  <c r="E1609" i="2"/>
  <c r="E1525" i="2"/>
  <c r="E1441" i="2"/>
  <c r="E2039" i="2"/>
  <c r="E2732" i="2"/>
  <c r="E2624" i="2"/>
  <c r="E2528" i="2"/>
  <c r="E2468" i="2"/>
  <c r="E2384" i="2"/>
  <c r="E2288" i="2"/>
  <c r="E2192" i="2"/>
  <c r="E2168" i="2"/>
  <c r="E2084" i="2"/>
  <c r="E2000" i="2"/>
  <c r="E1952" i="2"/>
  <c r="E1868" i="2"/>
  <c r="E1808" i="2"/>
  <c r="E1712" i="2"/>
  <c r="E1652" i="2"/>
  <c r="E1604" i="2"/>
  <c r="E1520" i="2"/>
  <c r="E1472" i="2"/>
  <c r="E1412" i="2"/>
  <c r="E1364" i="2"/>
  <c r="E1304" i="2"/>
  <c r="E1256" i="2"/>
  <c r="E1196" i="2"/>
  <c r="E1100" i="2"/>
  <c r="E1004" i="2"/>
  <c r="E944" i="2"/>
  <c r="E872" i="2"/>
  <c r="E800" i="2"/>
  <c r="E728" i="2"/>
  <c r="E644" i="2"/>
  <c r="E560" i="2"/>
  <c r="E500" i="2"/>
  <c r="E320" i="2"/>
  <c r="E188" i="2"/>
  <c r="E80" i="2"/>
  <c r="E8" i="2"/>
  <c r="E3626" i="2"/>
  <c r="E3398" i="2"/>
  <c r="E3374" i="2"/>
  <c r="E3290" i="2"/>
  <c r="E3230" i="2"/>
  <c r="E2744" i="2"/>
  <c r="E2648" i="2"/>
  <c r="E2576" i="2"/>
  <c r="E2552" i="2"/>
  <c r="E2480" i="2"/>
  <c r="E2444" i="2"/>
  <c r="E2348" i="2"/>
  <c r="E2312" i="2"/>
  <c r="E2240" i="2"/>
  <c r="E2180" i="2"/>
  <c r="E2072" i="2"/>
  <c r="E1976" i="2"/>
  <c r="E1880" i="2"/>
  <c r="E1820" i="2"/>
  <c r="E1772" i="2"/>
  <c r="E1676" i="2"/>
  <c r="E1568" i="2"/>
  <c r="E1484" i="2"/>
  <c r="E1400" i="2"/>
  <c r="E1316" i="2"/>
  <c r="E1220" i="2"/>
  <c r="E1184" i="2"/>
  <c r="E1136" i="2"/>
  <c r="E1028" i="2"/>
  <c r="E956" i="2"/>
  <c r="E848" i="2"/>
  <c r="E788" i="2"/>
  <c r="E752" i="2"/>
  <c r="E692" i="2"/>
  <c r="E668" i="2"/>
  <c r="E620" i="2"/>
  <c r="E536" i="2"/>
  <c r="E452" i="2"/>
  <c r="E392" i="2"/>
  <c r="E308" i="2"/>
  <c r="E224" i="2"/>
  <c r="E176" i="2"/>
  <c r="E92" i="2"/>
  <c r="E3629" i="2"/>
  <c r="E3533" i="2"/>
  <c r="E3449" i="2"/>
  <c r="E3269" i="2"/>
  <c r="E3209" i="2"/>
  <c r="E3017" i="2"/>
  <c r="E2933" i="2"/>
  <c r="E2885" i="2"/>
  <c r="E2861" i="2"/>
  <c r="E2801" i="2"/>
  <c r="E2729" i="2"/>
  <c r="E2681" i="2"/>
  <c r="E2597" i="2"/>
  <c r="E2573" i="2"/>
  <c r="E2513" i="2"/>
  <c r="E2489" i="2"/>
  <c r="E2345" i="2"/>
  <c r="E2285" i="2"/>
  <c r="E2225" i="2"/>
  <c r="E2105" i="2"/>
  <c r="E2045" i="2"/>
  <c r="E1985" i="2"/>
  <c r="E3532" i="2"/>
  <c r="E3352" i="2"/>
  <c r="E2848" i="2"/>
  <c r="E2800" i="2"/>
  <c r="E2596" i="2"/>
  <c r="E2368" i="2"/>
  <c r="E2272" i="2"/>
  <c r="E2116" i="2"/>
  <c r="E1768" i="2"/>
  <c r="E1576" i="2"/>
  <c r="E1492" i="2"/>
  <c r="E1468" i="2"/>
  <c r="E1420" i="2"/>
  <c r="E1384" i="2"/>
  <c r="E1348" i="2"/>
  <c r="E1276" i="2"/>
  <c r="E1192" i="2"/>
  <c r="E1168" i="2"/>
  <c r="E1120" i="2"/>
  <c r="E1060" i="2"/>
  <c r="E1012" i="2"/>
  <c r="E940" i="2"/>
  <c r="E892" i="2"/>
  <c r="E856" i="2"/>
  <c r="E736" i="2"/>
  <c r="E664" i="2"/>
  <c r="E640" i="2"/>
  <c r="E604" i="2"/>
  <c r="E472" i="2"/>
  <c r="E436" i="2"/>
  <c r="E364" i="2"/>
  <c r="E340" i="2"/>
  <c r="E328" i="2"/>
  <c r="E268" i="2"/>
  <c r="E232" i="2"/>
  <c r="E196" i="2"/>
  <c r="E160" i="2"/>
  <c r="E124" i="2"/>
  <c r="E64" i="2"/>
  <c r="E2684" i="2"/>
  <c r="E2612" i="2"/>
  <c r="E2540" i="2"/>
  <c r="E2420" i="2"/>
  <c r="E2336" i="2"/>
  <c r="E2276" i="2"/>
  <c r="E2216" i="2"/>
  <c r="E2096" i="2"/>
  <c r="E2036" i="2"/>
  <c r="E1988" i="2"/>
  <c r="E1928" i="2"/>
  <c r="E1832" i="2"/>
  <c r="E1760" i="2"/>
  <c r="E1700" i="2"/>
  <c r="E1628" i="2"/>
  <c r="E1544" i="2"/>
  <c r="E1496" i="2"/>
  <c r="E1448" i="2"/>
  <c r="E1352" i="2"/>
  <c r="E1268" i="2"/>
  <c r="E1172" i="2"/>
  <c r="E1124" i="2"/>
  <c r="E1052" i="2"/>
  <c r="E968" i="2"/>
  <c r="E884" i="2"/>
  <c r="E824" i="2"/>
  <c r="E764" i="2"/>
  <c r="E716" i="2"/>
  <c r="E572" i="2"/>
  <c r="E524" i="2"/>
  <c r="E476" i="2"/>
  <c r="E440" i="2"/>
  <c r="E380" i="2"/>
  <c r="E296" i="2"/>
  <c r="E260" i="2"/>
  <c r="E236" i="2"/>
  <c r="E128" i="2"/>
  <c r="E116" i="2"/>
  <c r="E32" i="2"/>
  <c r="E3641" i="2"/>
  <c r="E3605" i="2"/>
  <c r="E3569" i="2"/>
  <c r="E3509" i="2"/>
  <c r="E3389" i="2"/>
  <c r="E3317" i="2"/>
  <c r="E3257" i="2"/>
  <c r="E3137" i="2"/>
  <c r="E3053" i="2"/>
  <c r="E2945" i="2"/>
  <c r="E2837" i="2"/>
  <c r="E2777" i="2"/>
  <c r="E2693" i="2"/>
  <c r="E2633" i="2"/>
  <c r="E2525" i="2"/>
  <c r="E2453" i="2"/>
  <c r="E2369" i="2"/>
  <c r="E2273" i="2"/>
  <c r="E2117" i="2"/>
  <c r="E2057" i="2"/>
  <c r="E3256" i="2"/>
  <c r="E2968" i="2"/>
  <c r="E2932" i="2"/>
  <c r="E2704" i="2"/>
  <c r="E2632" i="2"/>
  <c r="E2392" i="2"/>
  <c r="E1960" i="2"/>
  <c r="E1432" i="2"/>
  <c r="E1036" i="2"/>
  <c r="E3639" i="2"/>
  <c r="E3579" i="2"/>
  <c r="E3495" i="2"/>
  <c r="E3459" i="2"/>
  <c r="E3435" i="2"/>
  <c r="E3411" i="2"/>
  <c r="E3339" i="2"/>
  <c r="E3291" i="2"/>
  <c r="E3255" i="2"/>
  <c r="E3171" i="2"/>
  <c r="E3087" i="2"/>
  <c r="E3015" i="2"/>
  <c r="E2967" i="2"/>
  <c r="E2931" i="2"/>
  <c r="E2895" i="2"/>
  <c r="E2787" i="2"/>
  <c r="E2727" i="2"/>
  <c r="E2691" i="2"/>
  <c r="E2643" i="2"/>
  <c r="E2571" i="2"/>
  <c r="E2523" i="2"/>
  <c r="E2451" i="2"/>
  <c r="E2415" i="2"/>
  <c r="E2391" i="2"/>
  <c r="E2331" i="2"/>
  <c r="E2295" i="2"/>
  <c r="E2235" i="2"/>
  <c r="E2187" i="2"/>
  <c r="E2163" i="2"/>
  <c r="E2115" i="2"/>
  <c r="E2103" i="2"/>
  <c r="E2067" i="2"/>
  <c r="E1983" i="2"/>
  <c r="E1947" i="2"/>
  <c r="E1839" i="2"/>
  <c r="E1767" i="2"/>
  <c r="E1719" i="2"/>
  <c r="E1671" i="2"/>
  <c r="E1647" i="2"/>
  <c r="E1635" i="2"/>
  <c r="E1623" i="2"/>
  <c r="E1599" i="2"/>
  <c r="E1587" i="2"/>
  <c r="E1575" i="2"/>
  <c r="E1563" i="2"/>
  <c r="E1551" i="2"/>
  <c r="E1515" i="2"/>
  <c r="E1503" i="2"/>
  <c r="E1491" i="2"/>
  <c r="E1479" i="2"/>
  <c r="E1467" i="2"/>
  <c r="E1455" i="2"/>
  <c r="E1443" i="2"/>
  <c r="E1431" i="2"/>
  <c r="E1419" i="2"/>
  <c r="E1407" i="2"/>
  <c r="E1395" i="2"/>
  <c r="E1383" i="2"/>
  <c r="E1371" i="2"/>
  <c r="E1359" i="2"/>
  <c r="E1347" i="2"/>
  <c r="E1335" i="2"/>
  <c r="E1323" i="2"/>
  <c r="E1311" i="2"/>
  <c r="E1299" i="2"/>
  <c r="E1287" i="2"/>
  <c r="E1275" i="2"/>
  <c r="E1263" i="2"/>
  <c r="E1251" i="2"/>
  <c r="E1239" i="2"/>
  <c r="E1227" i="2"/>
  <c r="E1215" i="2"/>
  <c r="E1203" i="2"/>
  <c r="E1191" i="2"/>
  <c r="E1179" i="2"/>
  <c r="E1167" i="2"/>
  <c r="E1155" i="2"/>
  <c r="E1143" i="2"/>
  <c r="E1131" i="2"/>
  <c r="E1119" i="2"/>
  <c r="E1107" i="2"/>
  <c r="E1095" i="2"/>
  <c r="E1083" i="2"/>
  <c r="E1071" i="2"/>
  <c r="E1047" i="2"/>
  <c r="E1035" i="2"/>
  <c r="E1023" i="2"/>
  <c r="E1011" i="2"/>
  <c r="E999" i="2"/>
  <c r="E987" i="2"/>
  <c r="E975" i="2"/>
  <c r="E963" i="2"/>
  <c r="E951" i="2"/>
  <c r="E939" i="2"/>
  <c r="E927" i="2"/>
  <c r="E915" i="2"/>
  <c r="E903" i="2"/>
  <c r="E891" i="2"/>
  <c r="E843" i="2"/>
  <c r="E831" i="2"/>
  <c r="E819" i="2"/>
  <c r="E807" i="2"/>
  <c r="E783" i="2"/>
  <c r="E771" i="2"/>
  <c r="E759" i="2"/>
  <c r="E747" i="2"/>
  <c r="E735" i="2"/>
  <c r="E723" i="2"/>
  <c r="E711" i="2"/>
  <c r="E699" i="2"/>
  <c r="E687" i="2"/>
  <c r="E675" i="2"/>
  <c r="E663" i="2"/>
  <c r="E651" i="2"/>
  <c r="E615" i="2"/>
  <c r="E603" i="2"/>
  <c r="E591" i="2"/>
  <c r="E579" i="2"/>
  <c r="E567" i="2"/>
  <c r="E555" i="2"/>
  <c r="E543" i="2"/>
  <c r="E531" i="2"/>
  <c r="E519" i="2"/>
  <c r="E507" i="2"/>
  <c r="E495" i="2"/>
  <c r="E483" i="2"/>
  <c r="E471" i="2"/>
  <c r="E459" i="2"/>
  <c r="E447" i="2"/>
  <c r="E423" i="2"/>
  <c r="E411" i="2"/>
  <c r="E399" i="2"/>
  <c r="E387" i="2"/>
  <c r="E375" i="2"/>
  <c r="E363" i="2"/>
  <c r="E351" i="2"/>
  <c r="E339" i="2"/>
  <c r="E327" i="2"/>
  <c r="E315" i="2"/>
  <c r="E303" i="2"/>
  <c r="E291" i="2"/>
  <c r="E279" i="2"/>
  <c r="E267" i="2"/>
  <c r="E255" i="2"/>
  <c r="E243" i="2"/>
  <c r="E231" i="2"/>
  <c r="E219" i="2"/>
  <c r="E207" i="2"/>
  <c r="E195" i="2"/>
  <c r="E171" i="2"/>
  <c r="E159" i="2"/>
  <c r="E147" i="2"/>
  <c r="E135" i="2"/>
  <c r="E111" i="2"/>
  <c r="E99" i="2"/>
  <c r="E87" i="2"/>
  <c r="E75" i="2"/>
  <c r="E63" i="2"/>
  <c r="E51" i="2"/>
  <c r="E39" i="2"/>
  <c r="E27" i="2"/>
  <c r="E15" i="2"/>
  <c r="E3" i="2"/>
  <c r="E2600" i="2"/>
  <c r="E2504" i="2"/>
  <c r="E2396" i="2"/>
  <c r="E2360" i="2"/>
  <c r="E2264" i="2"/>
  <c r="E2228" i="2"/>
  <c r="E2156" i="2"/>
  <c r="E2120" i="2"/>
  <c r="E2024" i="2"/>
  <c r="E1916" i="2"/>
  <c r="E1844" i="2"/>
  <c r="E1664" i="2"/>
  <c r="E1592" i="2"/>
  <c r="E1532" i="2"/>
  <c r="E1436" i="2"/>
  <c r="E1328" i="2"/>
  <c r="E1232" i="2"/>
  <c r="E1160" i="2"/>
  <c r="E1076" i="2"/>
  <c r="E1040" i="2"/>
  <c r="E980" i="2"/>
  <c r="E920" i="2"/>
  <c r="E812" i="2"/>
  <c r="E704" i="2"/>
  <c r="E608" i="2"/>
  <c r="E488" i="2"/>
  <c r="E416" i="2"/>
  <c r="E356" i="2"/>
  <c r="E344" i="2"/>
  <c r="E272" i="2"/>
  <c r="E152" i="2"/>
  <c r="E68" i="2"/>
  <c r="E20" i="2"/>
  <c r="E3581" i="2"/>
  <c r="E3545" i="2"/>
  <c r="E3497" i="2"/>
  <c r="E3473" i="2"/>
  <c r="E3365" i="2"/>
  <c r="E3329" i="2"/>
  <c r="E3221" i="2"/>
  <c r="E3185" i="2"/>
  <c r="E3101" i="2"/>
  <c r="E3077" i="2"/>
  <c r="E3029" i="2"/>
  <c r="E2909" i="2"/>
  <c r="E2825" i="2"/>
  <c r="E2753" i="2"/>
  <c r="E2657" i="2"/>
  <c r="E2621" i="2"/>
  <c r="E2549" i="2"/>
  <c r="E2477" i="2"/>
  <c r="E2405" i="2"/>
  <c r="E2321" i="2"/>
  <c r="E2249" i="2"/>
  <c r="E2141" i="2"/>
  <c r="E2081" i="2"/>
  <c r="E2021" i="2"/>
  <c r="E3616" i="2"/>
  <c r="E3172" i="2"/>
  <c r="E3076" i="2"/>
  <c r="E2992" i="2"/>
  <c r="E2824" i="2"/>
  <c r="E2752" i="2"/>
  <c r="E2344" i="2"/>
  <c r="E2248" i="2"/>
  <c r="E2008" i="2"/>
  <c r="E1708" i="2"/>
  <c r="E1552" i="2"/>
  <c r="E3603" i="2"/>
  <c r="E3543" i="2"/>
  <c r="E3447" i="2"/>
  <c r="E3375" i="2"/>
  <c r="E3267" i="2"/>
  <c r="E3183" i="2"/>
  <c r="E3135" i="2"/>
  <c r="E3075" i="2"/>
  <c r="E3051" i="2"/>
  <c r="E3003" i="2"/>
  <c r="E2943" i="2"/>
  <c r="E2907" i="2"/>
  <c r="E2883" i="2"/>
  <c r="E2835" i="2"/>
  <c r="E2799" i="2"/>
  <c r="E2751" i="2"/>
  <c r="E2679" i="2"/>
  <c r="E2631" i="2"/>
  <c r="E2595" i="2"/>
  <c r="E2535" i="2"/>
  <c r="E2439" i="2"/>
  <c r="E2367" i="2"/>
  <c r="E2307" i="2"/>
  <c r="E1695" i="2"/>
  <c r="E2768" i="2"/>
  <c r="E2756" i="2"/>
  <c r="E2696" i="2"/>
  <c r="E2672" i="2"/>
  <c r="E2660" i="2"/>
  <c r="E2636" i="2"/>
  <c r="E2588" i="2"/>
  <c r="E2564" i="2"/>
  <c r="E2492" i="2"/>
  <c r="E2456" i="2"/>
  <c r="E2432" i="2"/>
  <c r="E2408" i="2"/>
  <c r="E2372" i="2"/>
  <c r="E2324" i="2"/>
  <c r="E2300" i="2"/>
  <c r="E2252" i="2"/>
  <c r="E2204" i="2"/>
  <c r="E2144" i="2"/>
  <c r="E2108" i="2"/>
  <c r="E2060" i="2"/>
  <c r="E2048" i="2"/>
  <c r="E2012" i="2"/>
  <c r="E1964" i="2"/>
  <c r="E1940" i="2"/>
  <c r="E1904" i="2"/>
  <c r="E1892" i="2"/>
  <c r="E1856" i="2"/>
  <c r="E1796" i="2"/>
  <c r="E1784" i="2"/>
  <c r="E1748" i="2"/>
  <c r="E1724" i="2"/>
  <c r="E1688" i="2"/>
  <c r="E1640" i="2"/>
  <c r="E1616" i="2"/>
  <c r="E1580" i="2"/>
  <c r="E1556" i="2"/>
  <c r="E1508" i="2"/>
  <c r="E1460" i="2"/>
  <c r="E1424" i="2"/>
  <c r="E1388" i="2"/>
  <c r="E1376" i="2"/>
  <c r="E1340" i="2"/>
  <c r="E1280" i="2"/>
  <c r="E1244" i="2"/>
  <c r="E1148" i="2"/>
  <c r="E1112" i="2"/>
  <c r="E1088" i="2"/>
  <c r="E1064" i="2"/>
  <c r="E1016" i="2"/>
  <c r="E992" i="2"/>
  <c r="E932" i="2"/>
  <c r="E908" i="2"/>
  <c r="E896" i="2"/>
  <c r="E860" i="2"/>
  <c r="E836" i="2"/>
  <c r="E776" i="2"/>
  <c r="E740" i="2"/>
  <c r="E680" i="2"/>
  <c r="E656" i="2"/>
  <c r="E632" i="2"/>
  <c r="E596" i="2"/>
  <c r="E584" i="2"/>
  <c r="E548" i="2"/>
  <c r="E512" i="2"/>
  <c r="E464" i="2"/>
  <c r="E428" i="2"/>
  <c r="E404" i="2"/>
  <c r="E368" i="2"/>
  <c r="E332" i="2"/>
  <c r="E284" i="2"/>
  <c r="E248" i="2"/>
  <c r="E212" i="2"/>
  <c r="E200" i="2"/>
  <c r="E164" i="2"/>
  <c r="E140" i="2"/>
  <c r="E104" i="2"/>
  <c r="E56" i="2"/>
  <c r="E44" i="2"/>
  <c r="E3617" i="2"/>
  <c r="E3593" i="2"/>
  <c r="E3557" i="2"/>
  <c r="E3521" i="2"/>
  <c r="E3461" i="2"/>
  <c r="E3437" i="2"/>
  <c r="E3413" i="2"/>
  <c r="E3353" i="2"/>
  <c r="E3305" i="2"/>
  <c r="E3293" i="2"/>
  <c r="E3281" i="2"/>
  <c r="E3245" i="2"/>
  <c r="E3197" i="2"/>
  <c r="E3173" i="2"/>
  <c r="E3161" i="2"/>
  <c r="E3113" i="2"/>
  <c r="E3089" i="2"/>
  <c r="E3065" i="2"/>
  <c r="E2993" i="2"/>
  <c r="E2969" i="2"/>
  <c r="E2957" i="2"/>
  <c r="E2873" i="2"/>
  <c r="E2849" i="2"/>
  <c r="E2813" i="2"/>
  <c r="E2789" i="2"/>
  <c r="E2765" i="2"/>
  <c r="E2741" i="2"/>
  <c r="E2705" i="2"/>
  <c r="E2669" i="2"/>
  <c r="E2645" i="2"/>
  <c r="E2609" i="2"/>
  <c r="E2585" i="2"/>
  <c r="E2561" i="2"/>
  <c r="E2537" i="2"/>
  <c r="E2501" i="2"/>
  <c r="E2465" i="2"/>
  <c r="E2441" i="2"/>
  <c r="E2417" i="2"/>
  <c r="E2393" i="2"/>
  <c r="E2381" i="2"/>
  <c r="E2309" i="2"/>
  <c r="E2297" i="2"/>
  <c r="E2261" i="2"/>
  <c r="E2237" i="2"/>
  <c r="E2201" i="2"/>
  <c r="E2165" i="2"/>
  <c r="E2153" i="2"/>
  <c r="E2129" i="2"/>
  <c r="E2093" i="2"/>
  <c r="E2069" i="2"/>
  <c r="E2009" i="2"/>
  <c r="E1997" i="2"/>
  <c r="E3640" i="2"/>
  <c r="E3496" i="2"/>
  <c r="E3424" i="2"/>
  <c r="E3388" i="2"/>
  <c r="E3340" i="2"/>
  <c r="E3328" i="2"/>
  <c r="E3244" i="2"/>
  <c r="E3220" i="2"/>
  <c r="E3136" i="2"/>
  <c r="E3028" i="2"/>
  <c r="E2944" i="2"/>
  <c r="E2884" i="2"/>
  <c r="E2680" i="2"/>
  <c r="E2548" i="2"/>
  <c r="E2500" i="2"/>
  <c r="E2476" i="2"/>
  <c r="E2380" i="2"/>
  <c r="E2320" i="2"/>
  <c r="E2260" i="2"/>
  <c r="E2224" i="2"/>
  <c r="E2188" i="2"/>
  <c r="E2140" i="2"/>
  <c r="E2068" i="2"/>
  <c r="E2044" i="2"/>
  <c r="E1996" i="2"/>
  <c r="E1936" i="2"/>
  <c r="E1852" i="2"/>
  <c r="E1720" i="2"/>
  <c r="E1684" i="2"/>
  <c r="E1636" i="2"/>
  <c r="E1624" i="2"/>
  <c r="E1504" i="2"/>
  <c r="E1456" i="2"/>
  <c r="E1408" i="2"/>
  <c r="E1360" i="2"/>
  <c r="E1336" i="2"/>
  <c r="E1324" i="2"/>
  <c r="E1264" i="2"/>
  <c r="E1252" i="2"/>
  <c r="E1240" i="2"/>
  <c r="E1216" i="2"/>
  <c r="E1000" i="2"/>
  <c r="E3615" i="2"/>
  <c r="E3567" i="2"/>
  <c r="E3555" i="2"/>
  <c r="E3507" i="2"/>
  <c r="E3483" i="2"/>
  <c r="E3423" i="2"/>
  <c r="E3399" i="2"/>
  <c r="E3387" i="2"/>
  <c r="E3363" i="2"/>
  <c r="E3351" i="2"/>
  <c r="E3327" i="2"/>
  <c r="E3315" i="2"/>
  <c r="E3303" i="2"/>
  <c r="E3279" i="2"/>
  <c r="E3243" i="2"/>
  <c r="E3219" i="2"/>
  <c r="E3207" i="2"/>
  <c r="E3195" i="2"/>
  <c r="E3159" i="2"/>
  <c r="E3147" i="2"/>
  <c r="E3111" i="2"/>
  <c r="E3099" i="2"/>
  <c r="E3063" i="2"/>
  <c r="E3039" i="2"/>
  <c r="E2991" i="2"/>
  <c r="E2979" i="2"/>
  <c r="E2955" i="2"/>
  <c r="E2919" i="2"/>
  <c r="E2871" i="2"/>
  <c r="E2859" i="2"/>
  <c r="E2847" i="2"/>
  <c r="E2823" i="2"/>
  <c r="E2811" i="2"/>
  <c r="E2763" i="2"/>
  <c r="E2739" i="2"/>
  <c r="E2715" i="2"/>
  <c r="E2703" i="2"/>
  <c r="E2655" i="2"/>
  <c r="E2607" i="2"/>
  <c r="E2583" i="2"/>
  <c r="E2559" i="2"/>
  <c r="E2547" i="2"/>
  <c r="E2499" i="2"/>
  <c r="E2487" i="2"/>
  <c r="E2463" i="2"/>
  <c r="E2427" i="2"/>
  <c r="E2403" i="2"/>
  <c r="E2379" i="2"/>
  <c r="E2343" i="2"/>
  <c r="E2319" i="2"/>
  <c r="E2283" i="2"/>
  <c r="E2271" i="2"/>
  <c r="E2259" i="2"/>
  <c r="E2247" i="2"/>
  <c r="E2223" i="2"/>
  <c r="E2211" i="2"/>
  <c r="E2199" i="2"/>
  <c r="E2151" i="2"/>
  <c r="E2139" i="2"/>
  <c r="E2127" i="2"/>
  <c r="E2091" i="2"/>
  <c r="E2079" i="2"/>
  <c r="E2055" i="2"/>
  <c r="E2043" i="2"/>
  <c r="E2031" i="2"/>
  <c r="E2007" i="2"/>
  <c r="E1995" i="2"/>
  <c r="E1971" i="2"/>
  <c r="E1959" i="2"/>
  <c r="E1935" i="2"/>
  <c r="E1923" i="2"/>
  <c r="E1911" i="2"/>
  <c r="E1875" i="2"/>
  <c r="E1863" i="2"/>
  <c r="E1851" i="2"/>
  <c r="E1827" i="2"/>
  <c r="E1815" i="2"/>
  <c r="E1803" i="2"/>
  <c r="E1791" i="2"/>
  <c r="E1779" i="2"/>
  <c r="E1755" i="2"/>
  <c r="E1731" i="2"/>
  <c r="E1707" i="2"/>
  <c r="E1683" i="2"/>
  <c r="E1539" i="2"/>
  <c r="E3637" i="2"/>
  <c r="E3601" i="2"/>
  <c r="E3589" i="2"/>
  <c r="E3565" i="2"/>
  <c r="E3517" i="2"/>
  <c r="E3481" i="2"/>
  <c r="E3469" i="2"/>
  <c r="E3433" i="2"/>
  <c r="E3421" i="2"/>
  <c r="E3385" i="2"/>
  <c r="E3337" i="2"/>
  <c r="E3325" i="2"/>
  <c r="E3277" i="2"/>
  <c r="E3241" i="2"/>
  <c r="E3217" i="2"/>
  <c r="E3193" i="2"/>
  <c r="E3169" i="2"/>
  <c r="E3133" i="2"/>
  <c r="E3073" i="2"/>
  <c r="E3061" i="2"/>
  <c r="E3013" i="2"/>
  <c r="E2929" i="2"/>
  <c r="E2917" i="2"/>
  <c r="E2905" i="2"/>
  <c r="E2881" i="2"/>
  <c r="E2809" i="2"/>
  <c r="E2773" i="2"/>
  <c r="E2581" i="2"/>
  <c r="E2449" i="2"/>
  <c r="E2437" i="2"/>
  <c r="E2377" i="2"/>
  <c r="E2329" i="2"/>
  <c r="E2317" i="2"/>
  <c r="E2305" i="2"/>
  <c r="E2269" i="2"/>
  <c r="E2245" i="2"/>
  <c r="E2233" i="2"/>
  <c r="E2197" i="2"/>
  <c r="E2173" i="2"/>
  <c r="E2161" i="2"/>
  <c r="E2113" i="2"/>
  <c r="E2077" i="2"/>
  <c r="E2041" i="2"/>
  <c r="E2029" i="2"/>
  <c r="E1969" i="2"/>
  <c r="E1885" i="2"/>
  <c r="E1801" i="2"/>
  <c r="E1765" i="2"/>
  <c r="E1717" i="2"/>
  <c r="E1681" i="2"/>
  <c r="E1657" i="2"/>
  <c r="E1597" i="2"/>
  <c r="E1573" i="2"/>
  <c r="E1453" i="2"/>
  <c r="E1405" i="2"/>
  <c r="E1321" i="2"/>
  <c r="E1297" i="2"/>
  <c r="E1285" i="2"/>
  <c r="E1005" i="2"/>
  <c r="E837" i="2"/>
  <c r="E465" i="2"/>
  <c r="E405" i="2"/>
  <c r="E201" i="2"/>
  <c r="E2939" i="2"/>
  <c r="E2927" i="2"/>
  <c r="E2915" i="2"/>
  <c r="E2903" i="2"/>
  <c r="E2891" i="2"/>
  <c r="E2879" i="2"/>
  <c r="E2867" i="2"/>
  <c r="E2855" i="2"/>
  <c r="E2843" i="2"/>
  <c r="E2831" i="2"/>
  <c r="E2819" i="2"/>
  <c r="E2807" i="2"/>
  <c r="E2795" i="2"/>
  <c r="E2783" i="2"/>
  <c r="E2771" i="2"/>
  <c r="E2759" i="2"/>
  <c r="E2747" i="2"/>
  <c r="E2735" i="2"/>
  <c r="E2723" i="2"/>
  <c r="E2711" i="2"/>
  <c r="E2699" i="2"/>
  <c r="E2687" i="2"/>
  <c r="E2675" i="2"/>
  <c r="E2663" i="2"/>
  <c r="E2651" i="2"/>
  <c r="E2639" i="2"/>
  <c r="E2627" i="2"/>
  <c r="E2615" i="2"/>
  <c r="E2603" i="2"/>
  <c r="E2591" i="2"/>
  <c r="E2579" i="2"/>
  <c r="E2567" i="2"/>
  <c r="E2555" i="2"/>
  <c r="E2543" i="2"/>
  <c r="E2531" i="2"/>
  <c r="E2519" i="2"/>
  <c r="E2507" i="2"/>
  <c r="E2495" i="2"/>
  <c r="E2483" i="2"/>
  <c r="E2471" i="2"/>
  <c r="E2459" i="2"/>
  <c r="E2447" i="2"/>
  <c r="E2435" i="2"/>
  <c r="E2423" i="2"/>
  <c r="E2411" i="2"/>
  <c r="E2399" i="2"/>
  <c r="E2387" i="2"/>
  <c r="E2375" i="2"/>
  <c r="E2363" i="2"/>
  <c r="E2351" i="2"/>
  <c r="E2339" i="2"/>
  <c r="E2327" i="2"/>
  <c r="E2315" i="2"/>
  <c r="E2303" i="2"/>
  <c r="E2291" i="2"/>
  <c r="E2279" i="2"/>
  <c r="E2267" i="2"/>
  <c r="E2255" i="2"/>
  <c r="E2243" i="2"/>
  <c r="E2231" i="2"/>
  <c r="E2219" i="2"/>
  <c r="E2207" i="2"/>
  <c r="E2195" i="2"/>
  <c r="E2183" i="2"/>
  <c r="E2171" i="2"/>
  <c r="E2159" i="2"/>
  <c r="E2147" i="2"/>
  <c r="E2135" i="2"/>
  <c r="E2123" i="2"/>
  <c r="E2111" i="2"/>
  <c r="E2099" i="2"/>
  <c r="E2087" i="2"/>
  <c r="E2075" i="2"/>
  <c r="E2063" i="2"/>
  <c r="E2051" i="2"/>
  <c r="E2027" i="2"/>
  <c r="E2015" i="2"/>
  <c r="E2003" i="2"/>
  <c r="E1991" i="2"/>
  <c r="E1979" i="2"/>
  <c r="E1967" i="2"/>
  <c r="E1955" i="2"/>
  <c r="E1943" i="2"/>
  <c r="E1931" i="2"/>
  <c r="E1919" i="2"/>
  <c r="E1907" i="2"/>
  <c r="E1895" i="2"/>
  <c r="E1883" i="2"/>
  <c r="E1871" i="2"/>
  <c r="E1859" i="2"/>
  <c r="E1847" i="2"/>
  <c r="E1835" i="2"/>
  <c r="E1823" i="2"/>
  <c r="E1811" i="2"/>
  <c r="E1799" i="2"/>
  <c r="E1787" i="2"/>
  <c r="E1775" i="2"/>
  <c r="E1763" i="2"/>
  <c r="E1751" i="2"/>
  <c r="E1739" i="2"/>
  <c r="E1727" i="2"/>
  <c r="E1715" i="2"/>
  <c r="E1703" i="2"/>
  <c r="E1691" i="2"/>
  <c r="E1679" i="2"/>
  <c r="E1667" i="2"/>
  <c r="E1655" i="2"/>
  <c r="E1643" i="2"/>
  <c r="E1631" i="2"/>
  <c r="E1619" i="2"/>
  <c r="E1607" i="2"/>
  <c r="E1595" i="2"/>
  <c r="E1583" i="2"/>
  <c r="E1571" i="2"/>
  <c r="E1559" i="2"/>
  <c r="E1547" i="2"/>
  <c r="E1535" i="2"/>
  <c r="E1523" i="2"/>
  <c r="E1511" i="2"/>
  <c r="E1499" i="2"/>
  <c r="E1487" i="2"/>
  <c r="E1475" i="2"/>
  <c r="E1463" i="2"/>
  <c r="E1451" i="2"/>
  <c r="E1439" i="2"/>
  <c r="E1427" i="2"/>
  <c r="E1415" i="2"/>
  <c r="E1403" i="2"/>
  <c r="E1391" i="2"/>
  <c r="E1379" i="2"/>
  <c r="E1367" i="2"/>
  <c r="E1355" i="2"/>
  <c r="E1343" i="2"/>
  <c r="E1331" i="2"/>
  <c r="E1319" i="2"/>
  <c r="E1307" i="2"/>
  <c r="E1295" i="2"/>
  <c r="E1283" i="2"/>
  <c r="E1271" i="2"/>
  <c r="E1259" i="2"/>
  <c r="E3594" i="2"/>
  <c r="E3570" i="2"/>
  <c r="E3546" i="2"/>
  <c r="E3510" i="2"/>
  <c r="E3486" i="2"/>
  <c r="E3402" i="2"/>
  <c r="E3294" i="2"/>
  <c r="E3258" i="2"/>
  <c r="E3234" i="2"/>
  <c r="E3210" i="2"/>
  <c r="E3150" i="2"/>
  <c r="E3126" i="2"/>
  <c r="E3090" i="2"/>
  <c r="E3066" i="2"/>
  <c r="E2982" i="2"/>
  <c r="E2874" i="2"/>
  <c r="E2838" i="2"/>
  <c r="E2814" i="2"/>
  <c r="E2790" i="2"/>
  <c r="E2766" i="2"/>
  <c r="E2586" i="2"/>
  <c r="E2562" i="2"/>
  <c r="E2514" i="2"/>
  <c r="E2490" i="2"/>
  <c r="E2406" i="2"/>
  <c r="E2358" i="2"/>
  <c r="E2310" i="2"/>
  <c r="E2286" i="2"/>
  <c r="E2262" i="2"/>
  <c r="E2130" i="2"/>
  <c r="E2082" i="2"/>
  <c r="E2058" i="2"/>
  <c r="E2010" i="2"/>
  <c r="E1986" i="2"/>
  <c r="E1950" i="2"/>
  <c r="E1926" i="2"/>
  <c r="E1902" i="2"/>
  <c r="E1878" i="2"/>
  <c r="E1866" i="2"/>
  <c r="E1842" i="2"/>
  <c r="E1794" i="2"/>
  <c r="E1782" i="2"/>
  <c r="E1758" i="2"/>
  <c r="E1734" i="2"/>
  <c r="E1710" i="2"/>
  <c r="E1698" i="2"/>
  <c r="E1650" i="2"/>
  <c r="E1626" i="2"/>
  <c r="E1614" i="2"/>
  <c r="E1566" i="2"/>
  <c r="E1542" i="2"/>
  <c r="E1482" i="2"/>
  <c r="E1398" i="2"/>
  <c r="E1374" i="2"/>
  <c r="E1146" i="2"/>
  <c r="E1122" i="2"/>
  <c r="E1110" i="2"/>
  <c r="E1086" i="2"/>
  <c r="E930" i="2"/>
  <c r="E786" i="2"/>
  <c r="E762" i="2"/>
  <c r="E426" i="2"/>
  <c r="E354" i="2"/>
  <c r="E282" i="2"/>
  <c r="E186" i="2"/>
  <c r="E42" i="2"/>
  <c r="E3987" i="2"/>
  <c r="E3975" i="2"/>
  <c r="E3963" i="2"/>
  <c r="E3951" i="2"/>
  <c r="E3939" i="2"/>
  <c r="E3927" i="2"/>
  <c r="E3915" i="2"/>
  <c r="E3903" i="2"/>
  <c r="E3891" i="2"/>
  <c r="E3879" i="2"/>
  <c r="E3867" i="2"/>
  <c r="E3855" i="2"/>
  <c r="E3843" i="2"/>
  <c r="E3831" i="2"/>
  <c r="E3819" i="2"/>
  <c r="E3807" i="2"/>
  <c r="E3795" i="2"/>
  <c r="E3783" i="2"/>
  <c r="E3771" i="2"/>
  <c r="E3759" i="2"/>
  <c r="E3747" i="2"/>
  <c r="E3735" i="2"/>
  <c r="E3723" i="2"/>
  <c r="E3711" i="2"/>
  <c r="E3699" i="2"/>
  <c r="E3687" i="2"/>
  <c r="E3675" i="2"/>
  <c r="E3663" i="2"/>
  <c r="E3651" i="2"/>
  <c r="E371" i="2"/>
  <c r="E359" i="2"/>
  <c r="E347" i="2"/>
  <c r="E335" i="2"/>
  <c r="E323" i="2"/>
  <c r="E311" i="2"/>
  <c r="E299" i="2"/>
  <c r="E287" i="2"/>
  <c r="E275" i="2"/>
  <c r="E263" i="2"/>
  <c r="E251" i="2"/>
  <c r="E239" i="2"/>
  <c r="E227" i="2"/>
  <c r="E215" i="2"/>
  <c r="E203" i="2"/>
  <c r="E191" i="2"/>
  <c r="E179" i="2"/>
  <c r="E167" i="2"/>
  <c r="E155" i="2"/>
  <c r="E143" i="2"/>
  <c r="E131" i="2"/>
  <c r="E119" i="2"/>
  <c r="E107" i="2"/>
  <c r="E95" i="2"/>
  <c r="E83" i="2"/>
  <c r="E71" i="2"/>
  <c r="E59" i="2"/>
  <c r="E47" i="2"/>
  <c r="E35" i="2"/>
  <c r="E23" i="2"/>
  <c r="E11" i="2"/>
  <c r="E3403" i="2"/>
  <c r="E3319" i="2"/>
  <c r="E3295" i="2"/>
  <c r="E3259" i="2"/>
  <c r="E3235" i="2"/>
  <c r="E3211" i="2"/>
  <c r="E3151" i="2"/>
  <c r="E3007" i="2"/>
  <c r="E2983" i="2"/>
  <c r="E2875" i="2"/>
  <c r="E2839" i="2"/>
  <c r="E2587" i="2"/>
  <c r="E2563" i="2"/>
  <c r="E2539" i="2"/>
  <c r="E2491" i="2"/>
  <c r="E2407" i="2"/>
  <c r="E2359" i="2"/>
  <c r="E2311" i="2"/>
  <c r="E2263" i="2"/>
  <c r="E2131" i="2"/>
  <c r="E2059" i="2"/>
  <c r="E1951" i="2"/>
  <c r="E1867" i="2"/>
  <c r="E1783" i="2"/>
  <c r="E1759" i="2"/>
  <c r="E1735" i="2"/>
  <c r="E1699" i="2"/>
  <c r="E1639" i="2"/>
  <c r="E1627" i="2"/>
  <c r="E1591" i="2"/>
  <c r="E1555" i="2"/>
  <c r="E1543" i="2"/>
  <c r="E1507" i="2"/>
  <c r="E1483" i="2"/>
  <c r="E1471" i="2"/>
  <c r="E1423" i="2"/>
  <c r="E1399" i="2"/>
  <c r="E1363" i="2"/>
  <c r="E1327" i="2"/>
  <c r="E1303" i="2"/>
  <c r="E1279" i="2"/>
  <c r="E1195" i="2"/>
  <c r="E1159" i="2"/>
  <c r="E1087" i="2"/>
  <c r="E1075" i="2"/>
  <c r="E1039" i="2"/>
  <c r="E1015" i="2"/>
  <c r="E967" i="2"/>
  <c r="E943" i="2"/>
  <c r="E931" i="2"/>
  <c r="E919" i="2"/>
  <c r="E907" i="2"/>
  <c r="E883" i="2"/>
  <c r="E835" i="2"/>
  <c r="E811" i="2"/>
  <c r="E799" i="2"/>
  <c r="E763" i="2"/>
  <c r="E751" i="2"/>
  <c r="E739" i="2"/>
  <c r="E679" i="2"/>
  <c r="E655" i="2"/>
  <c r="E643" i="2"/>
  <c r="E607" i="2"/>
  <c r="E583" i="2"/>
  <c r="E535" i="2"/>
  <c r="E511" i="2"/>
  <c r="E487" i="2"/>
  <c r="E475" i="2"/>
  <c r="E439" i="2"/>
  <c r="E403" i="2"/>
  <c r="E379" i="2"/>
  <c r="E307" i="2"/>
  <c r="E235" i="2"/>
  <c r="E223" i="2"/>
  <c r="E187" i="2"/>
  <c r="E175" i="2"/>
  <c r="E151" i="2"/>
  <c r="E79" i="2"/>
  <c r="E67" i="2"/>
  <c r="E43" i="2"/>
  <c r="E19" i="2"/>
  <c r="E1225" i="2"/>
  <c r="E3988" i="2"/>
  <c r="E3976" i="2"/>
  <c r="E3964" i="2"/>
  <c r="E3952" i="2"/>
  <c r="E3940" i="2"/>
  <c r="E3928" i="2"/>
  <c r="E3916" i="2"/>
  <c r="E3904" i="2"/>
  <c r="E3892" i="2"/>
  <c r="E3880" i="2"/>
  <c r="E3868" i="2"/>
  <c r="E3856" i="2"/>
  <c r="E3844" i="2"/>
  <c r="E3832" i="2"/>
  <c r="E3808" i="2"/>
  <c r="E3796" i="2"/>
  <c r="E3784" i="2"/>
  <c r="E3772" i="2"/>
  <c r="E3760" i="2"/>
  <c r="E3748" i="2"/>
  <c r="E3736" i="2"/>
  <c r="E3724" i="2"/>
  <c r="E3712" i="2"/>
  <c r="E3700" i="2"/>
  <c r="E3688" i="2"/>
  <c r="E3676" i="2"/>
  <c r="E3664" i="2"/>
  <c r="E3652" i="2"/>
  <c r="E3998" i="2"/>
  <c r="E3950" i="2"/>
  <c r="E3914" i="2"/>
  <c r="E3866" i="2"/>
  <c r="E3806" i="2"/>
  <c r="E3758" i="2"/>
  <c r="E3722" i="2"/>
  <c r="E3674" i="2"/>
  <c r="E3986" i="2"/>
  <c r="E3974" i="2"/>
  <c r="E3938" i="2"/>
  <c r="E3926" i="2"/>
  <c r="E3890" i="2"/>
  <c r="E3878" i="2"/>
  <c r="E3842" i="2"/>
  <c r="E3830" i="2"/>
  <c r="E3794" i="2"/>
  <c r="E3782" i="2"/>
  <c r="E3746" i="2"/>
  <c r="E3734" i="2"/>
  <c r="E3698" i="2"/>
  <c r="E3686" i="2"/>
  <c r="E3650" i="2"/>
  <c r="E709" i="2"/>
  <c r="E541" i="2"/>
  <c r="E3997" i="2"/>
  <c r="E3985" i="2"/>
  <c r="E3973" i="2"/>
  <c r="E3961" i="2"/>
  <c r="E3949" i="2"/>
  <c r="E3937" i="2"/>
  <c r="E3925" i="2"/>
  <c r="E3913" i="2"/>
  <c r="E3901" i="2"/>
  <c r="E3889" i="2"/>
  <c r="E3877" i="2"/>
  <c r="E3865" i="2"/>
  <c r="E3853" i="2"/>
  <c r="E3841" i="2"/>
  <c r="E3829" i="2"/>
  <c r="E3817" i="2"/>
  <c r="E3805" i="2"/>
  <c r="E3793" i="2"/>
  <c r="E3781" i="2"/>
  <c r="E3769" i="2"/>
  <c r="E3757" i="2"/>
  <c r="E3745" i="2"/>
  <c r="E3733" i="2"/>
  <c r="E3721" i="2"/>
  <c r="E3709" i="2"/>
  <c r="E3697" i="2"/>
  <c r="E3685" i="2"/>
  <c r="E3673" i="2"/>
  <c r="E3661" i="2"/>
  <c r="E3649" i="2"/>
  <c r="E3996" i="2"/>
  <c r="E3984" i="2"/>
  <c r="E3972" i="2"/>
  <c r="E3960" i="2"/>
  <c r="E3948" i="2"/>
  <c r="E3936" i="2"/>
  <c r="E3924" i="2"/>
  <c r="E3912" i="2"/>
  <c r="E3900" i="2"/>
  <c r="E3888" i="2"/>
  <c r="E3876" i="2"/>
  <c r="E3864" i="2"/>
  <c r="E3852" i="2"/>
  <c r="E3840" i="2"/>
  <c r="E3828" i="2"/>
  <c r="E3816" i="2"/>
  <c r="E3804" i="2"/>
  <c r="E3792" i="2"/>
  <c r="E3780" i="2"/>
  <c r="E3768" i="2"/>
  <c r="E3756" i="2"/>
  <c r="E3744" i="2"/>
  <c r="E3732" i="2"/>
  <c r="E3720" i="2"/>
  <c r="E3708" i="2"/>
  <c r="E3696" i="2"/>
  <c r="E3684" i="2"/>
  <c r="E3672" i="2"/>
  <c r="E3660" i="2"/>
  <c r="E3648" i="2"/>
  <c r="E3643" i="2"/>
  <c r="E3607" i="2"/>
  <c r="E3595" i="2"/>
  <c r="E3559" i="2"/>
  <c r="E3511" i="2"/>
  <c r="E3499" i="2"/>
  <c r="E3463" i="2"/>
  <c r="E3451" i="2"/>
  <c r="E3439" i="2"/>
  <c r="E3415" i="2"/>
  <c r="E3391" i="2"/>
  <c r="E3367" i="2"/>
  <c r="E3355" i="2"/>
  <c r="E3307" i="2"/>
  <c r="E3283" i="2"/>
  <c r="E3271" i="2"/>
  <c r="E3247" i="2"/>
  <c r="E3223" i="2"/>
  <c r="E3139" i="2"/>
  <c r="E3103" i="2"/>
  <c r="E3091" i="2"/>
  <c r="E3031" i="2"/>
  <c r="E2995" i="2"/>
  <c r="E2959" i="2"/>
  <c r="E2947" i="2"/>
  <c r="E2935" i="2"/>
  <c r="E2887" i="2"/>
  <c r="E2863" i="2"/>
  <c r="E2851" i="2"/>
  <c r="E2803" i="2"/>
  <c r="E2731" i="2"/>
  <c r="E2719" i="2"/>
  <c r="E2707" i="2"/>
  <c r="E2683" i="2"/>
  <c r="E2671" i="2"/>
  <c r="E2659" i="2"/>
  <c r="E2647" i="2"/>
  <c r="E2635" i="2"/>
  <c r="E2599" i="2"/>
  <c r="E2551" i="2"/>
  <c r="E2527" i="2"/>
  <c r="E2455" i="2"/>
  <c r="E2443" i="2"/>
  <c r="E3642" i="2"/>
  <c r="E3582" i="2"/>
  <c r="E3558" i="2"/>
  <c r="E3534" i="2"/>
  <c r="E3522" i="2"/>
  <c r="E3498" i="2"/>
  <c r="E3450" i="2"/>
  <c r="E3438" i="2"/>
  <c r="E3390" i="2"/>
  <c r="E3354" i="2"/>
  <c r="E3342" i="2"/>
  <c r="E3306" i="2"/>
  <c r="E3282" i="2"/>
  <c r="E3246" i="2"/>
  <c r="E3198" i="2"/>
  <c r="E3162" i="2"/>
  <c r="E3138" i="2"/>
  <c r="E3114" i="2"/>
  <c r="E3102" i="2"/>
  <c r="E3078" i="2"/>
  <c r="E3054" i="2"/>
  <c r="E2994" i="2"/>
  <c r="E2946" i="2"/>
  <c r="E2934" i="2"/>
  <c r="E2850" i="2"/>
  <c r="E2826" i="2"/>
  <c r="E2802" i="2"/>
  <c r="E2778" i="2"/>
  <c r="E2706" i="2"/>
  <c r="E2694" i="2"/>
  <c r="E2682" i="2"/>
  <c r="E2646" i="2"/>
  <c r="E2634" i="2"/>
  <c r="E2574" i="2"/>
  <c r="E2550" i="2"/>
  <c r="E2526" i="2"/>
  <c r="E2478" i="2"/>
  <c r="E2442" i="2"/>
  <c r="E2430" i="2"/>
  <c r="E2394" i="2"/>
  <c r="E2370" i="2"/>
  <c r="E2346" i="2"/>
  <c r="E2298" i="2"/>
  <c r="E2274" i="2"/>
  <c r="E2226" i="2"/>
  <c r="E2214" i="2"/>
  <c r="E2202" i="2"/>
  <c r="E2190" i="2"/>
  <c r="E2166" i="2"/>
  <c r="E2154" i="2"/>
  <c r="E2142" i="2"/>
  <c r="E2118" i="2"/>
  <c r="E2094" i="2"/>
  <c r="E2046" i="2"/>
  <c r="E2022" i="2"/>
  <c r="E1974" i="2"/>
  <c r="E1938" i="2"/>
  <c r="E1914" i="2"/>
  <c r="E1854" i="2"/>
  <c r="E1830" i="2"/>
  <c r="E1770" i="2"/>
  <c r="E1722" i="2"/>
  <c r="E1638" i="2"/>
  <c r="E1590" i="2"/>
  <c r="E1554" i="2"/>
  <c r="E1506" i="2"/>
  <c r="E1470" i="2"/>
  <c r="E1446" i="2"/>
  <c r="E1422" i="2"/>
  <c r="E1410" i="2"/>
  <c r="E1362" i="2"/>
  <c r="E1338" i="2"/>
  <c r="E1326" i="2"/>
  <c r="E1302" i="2"/>
  <c r="E1278" i="2"/>
  <c r="E1254" i="2"/>
  <c r="E1230" i="2"/>
  <c r="E1218" i="2"/>
  <c r="E1194" i="2"/>
  <c r="E1158" i="2"/>
  <c r="E1134" i="2"/>
  <c r="E1050" i="2"/>
  <c r="E1038" i="2"/>
  <c r="E942" i="2"/>
  <c r="E906" i="2"/>
  <c r="E882" i="2"/>
  <c r="E810" i="2"/>
  <c r="E774" i="2"/>
  <c r="E738" i="2"/>
  <c r="E714" i="2"/>
  <c r="E642" i="2"/>
  <c r="E630" i="2"/>
  <c r="E606" i="2"/>
  <c r="E582" i="2"/>
  <c r="E534" i="2"/>
  <c r="E498" i="2"/>
  <c r="E450" i="2"/>
  <c r="E438" i="2"/>
  <c r="E378" i="2"/>
  <c r="E342" i="2"/>
  <c r="E306" i="2"/>
  <c r="E234" i="2"/>
  <c r="E174" i="2"/>
  <c r="E90" i="2"/>
  <c r="E66" i="2"/>
  <c r="E30" i="2"/>
  <c r="E18" i="2"/>
  <c r="E3631" i="2"/>
  <c r="E3571" i="2"/>
  <c r="E3475" i="2"/>
  <c r="E3331" i="2"/>
  <c r="E3199" i="2"/>
  <c r="E3175" i="2"/>
  <c r="E3163" i="2"/>
  <c r="E3079" i="2"/>
  <c r="E3043" i="2"/>
  <c r="E3019" i="2"/>
  <c r="E2971" i="2"/>
  <c r="E2923" i="2"/>
  <c r="E2755" i="2"/>
  <c r="E2743" i="2"/>
  <c r="E2611" i="2"/>
  <c r="E2575" i="2"/>
  <c r="E2479" i="2"/>
  <c r="E2419" i="2"/>
  <c r="E2275" i="2"/>
  <c r="E2239" i="2"/>
  <c r="E2167" i="2"/>
  <c r="E2107" i="2"/>
  <c r="E2047" i="2"/>
  <c r="E2011" i="2"/>
  <c r="E1975" i="2"/>
  <c r="E1915" i="2"/>
  <c r="E1831" i="2"/>
  <c r="E1579" i="2"/>
  <c r="E1435" i="2"/>
  <c r="E1231" i="2"/>
  <c r="E1051" i="2"/>
  <c r="E871" i="2"/>
  <c r="E547" i="2"/>
  <c r="E451" i="2"/>
  <c r="E295" i="2"/>
  <c r="E115" i="2"/>
  <c r="E31" i="2"/>
  <c r="E3606" i="2"/>
  <c r="E3474" i="2"/>
  <c r="E3366" i="2"/>
  <c r="E3330" i="2"/>
  <c r="E3270" i="2"/>
  <c r="E3186" i="2"/>
  <c r="E3018" i="2"/>
  <c r="E3006" i="2"/>
  <c r="E2970" i="2"/>
  <c r="E2958" i="2"/>
  <c r="E2898" i="2"/>
  <c r="E2862" i="2"/>
  <c r="E2658" i="2"/>
  <c r="E2382" i="2"/>
  <c r="E2106" i="2"/>
  <c r="E1818" i="2"/>
  <c r="E1746" i="2"/>
  <c r="E1662" i="2"/>
  <c r="E1602" i="2"/>
  <c r="E1386" i="2"/>
  <c r="E1350" i="2"/>
  <c r="E1242" i="2"/>
  <c r="E1002" i="2"/>
  <c r="E966" i="2"/>
  <c r="E918" i="2"/>
  <c r="E834" i="2"/>
  <c r="E822" i="2"/>
  <c r="E726" i="2"/>
  <c r="E702" i="2"/>
  <c r="E678" i="2"/>
  <c r="E654" i="2"/>
  <c r="E558" i="2"/>
  <c r="E474" i="2"/>
  <c r="E390" i="2"/>
  <c r="E258" i="2"/>
  <c r="E210" i="2"/>
  <c r="E138" i="2"/>
  <c r="E102" i="2"/>
  <c r="E54" i="2"/>
  <c r="E3592" i="2"/>
  <c r="E3556" i="2"/>
  <c r="E3448" i="2"/>
  <c r="E3316" i="2"/>
  <c r="E3160" i="2"/>
  <c r="E3148" i="2"/>
  <c r="E3052" i="2"/>
  <c r="E3016" i="2"/>
  <c r="E2860" i="2"/>
  <c r="E2812" i="2"/>
  <c r="E2764" i="2"/>
  <c r="E2728" i="2"/>
  <c r="E2716" i="2"/>
  <c r="E2692" i="2"/>
  <c r="E2644" i="2"/>
  <c r="E2572" i="2"/>
  <c r="E2524" i="2"/>
  <c r="E2452" i="2"/>
  <c r="E2440" i="2"/>
  <c r="E2428" i="2"/>
  <c r="E2404" i="2"/>
  <c r="E2356" i="2"/>
  <c r="E2332" i="2"/>
  <c r="E2308" i="2"/>
  <c r="E2296" i="2"/>
  <c r="E2236" i="2"/>
  <c r="E2200" i="2"/>
  <c r="E2164" i="2"/>
  <c r="E2092" i="2"/>
  <c r="E2032" i="2"/>
  <c r="E2020" i="2"/>
  <c r="E1972" i="2"/>
  <c r="E1948" i="2"/>
  <c r="E1912" i="2"/>
  <c r="E1888" i="2"/>
  <c r="E1876" i="2"/>
  <c r="E1828" i="2"/>
  <c r="E1804" i="2"/>
  <c r="E1792" i="2"/>
  <c r="E1744" i="2"/>
  <c r="E1732" i="2"/>
  <c r="E1660" i="2"/>
  <c r="E1600" i="2"/>
  <c r="E1588" i="2"/>
  <c r="E1516" i="2"/>
  <c r="E1480" i="2"/>
  <c r="E1444" i="2"/>
  <c r="E1372" i="2"/>
  <c r="E1300" i="2"/>
  <c r="E1288" i="2"/>
  <c r="E1228" i="2"/>
  <c r="E1156" i="2"/>
  <c r="E1144" i="2"/>
  <c r="E1132" i="2"/>
  <c r="E1096" i="2"/>
  <c r="E1084" i="2"/>
  <c r="E1072" i="2"/>
  <c r="E1048" i="2"/>
  <c r="E1024" i="2"/>
  <c r="E988" i="2"/>
  <c r="E976" i="2"/>
  <c r="E964" i="2"/>
  <c r="E952" i="2"/>
  <c r="E916" i="2"/>
  <c r="E904" i="2"/>
  <c r="E880" i="2"/>
  <c r="E868" i="2"/>
  <c r="E832" i="2"/>
  <c r="E820" i="2"/>
  <c r="E808" i="2"/>
  <c r="E796" i="2"/>
  <c r="E784" i="2"/>
  <c r="E772" i="2"/>
  <c r="E760" i="2"/>
  <c r="E748" i="2"/>
  <c r="E724" i="2"/>
  <c r="E712" i="2"/>
  <c r="E700" i="2"/>
  <c r="E688" i="2"/>
  <c r="E676" i="2"/>
  <c r="E652" i="2"/>
  <c r="E616" i="2"/>
  <c r="E592" i="2"/>
  <c r="E568" i="2"/>
  <c r="E556" i="2"/>
  <c r="E544" i="2"/>
  <c r="E532" i="2"/>
  <c r="E520" i="2"/>
  <c r="E508" i="2"/>
  <c r="E496" i="2"/>
  <c r="E460" i="2"/>
  <c r="E448" i="2"/>
  <c r="E424" i="2"/>
  <c r="E412" i="2"/>
  <c r="E400" i="2"/>
  <c r="E388" i="2"/>
  <c r="E376" i="2"/>
  <c r="E352" i="2"/>
  <c r="E304" i="2"/>
  <c r="E292" i="2"/>
  <c r="E256" i="2"/>
  <c r="E244" i="2"/>
  <c r="E220" i="2"/>
  <c r="E184" i="2"/>
  <c r="E172" i="2"/>
  <c r="E136" i="2"/>
  <c r="E112" i="2"/>
  <c r="E100" i="2"/>
  <c r="E88" i="2"/>
  <c r="E76" i="2"/>
  <c r="E52" i="2"/>
  <c r="E40" i="2"/>
  <c r="E28" i="2"/>
  <c r="E16" i="2"/>
  <c r="E4" i="2"/>
  <c r="E3583" i="2"/>
  <c r="E3427" i="2"/>
  <c r="E3343" i="2"/>
  <c r="E3127" i="2"/>
  <c r="E2911" i="2"/>
  <c r="E2779" i="2"/>
  <c r="E2383" i="2"/>
  <c r="E2299" i="2"/>
  <c r="E2203" i="2"/>
  <c r="E1111" i="2"/>
  <c r="E3618" i="2"/>
  <c r="E3414" i="2"/>
  <c r="E3378" i="2"/>
  <c r="E3042" i="2"/>
  <c r="E2910" i="2"/>
  <c r="E2742" i="2"/>
  <c r="E2622" i="2"/>
  <c r="E2418" i="2"/>
  <c r="E2334" i="2"/>
  <c r="E2250" i="2"/>
  <c r="E2070" i="2"/>
  <c r="E1518" i="2"/>
  <c r="E1458" i="2"/>
  <c r="E1266" i="2"/>
  <c r="E1098" i="2"/>
  <c r="E978" i="2"/>
  <c r="E870" i="2"/>
  <c r="E546" i="2"/>
  <c r="E462" i="2"/>
  <c r="E402" i="2"/>
  <c r="E294" i="2"/>
  <c r="E162" i="2"/>
  <c r="E126" i="2"/>
  <c r="E78" i="2"/>
  <c r="E3614" i="2"/>
  <c r="E3554" i="2"/>
  <c r="E3242" i="2"/>
  <c r="E3194" i="2"/>
  <c r="E3619" i="2"/>
  <c r="E3535" i="2"/>
  <c r="E3523" i="2"/>
  <c r="E3487" i="2"/>
  <c r="E3187" i="2"/>
  <c r="E3115" i="2"/>
  <c r="E3067" i="2"/>
  <c r="E2899" i="2"/>
  <c r="E2827" i="2"/>
  <c r="E2815" i="2"/>
  <c r="E2767" i="2"/>
  <c r="E2695" i="2"/>
  <c r="E2623" i="2"/>
  <c r="E2503" i="2"/>
  <c r="E2467" i="2"/>
  <c r="E2371" i="2"/>
  <c r="E2347" i="2"/>
  <c r="E2335" i="2"/>
  <c r="E2251" i="2"/>
  <c r="E2179" i="2"/>
  <c r="E2143" i="2"/>
  <c r="E2083" i="2"/>
  <c r="E2035" i="2"/>
  <c r="E1927" i="2"/>
  <c r="E1891" i="2"/>
  <c r="E1843" i="2"/>
  <c r="E1663" i="2"/>
  <c r="E1519" i="2"/>
  <c r="E1351" i="2"/>
  <c r="E1267" i="2"/>
  <c r="E1207" i="2"/>
  <c r="E979" i="2"/>
  <c r="E499" i="2"/>
  <c r="E343" i="2"/>
  <c r="E247" i="2"/>
  <c r="E91" i="2"/>
  <c r="E3630" i="2"/>
  <c r="E3462" i="2"/>
  <c r="E3318" i="2"/>
  <c r="E3222" i="2"/>
  <c r="E3174" i="2"/>
  <c r="E3030" i="2"/>
  <c r="E2922" i="2"/>
  <c r="E2886" i="2"/>
  <c r="E2754" i="2"/>
  <c r="E2718" i="2"/>
  <c r="E2670" i="2"/>
  <c r="E2598" i="2"/>
  <c r="E2502" i="2"/>
  <c r="E2466" i="2"/>
  <c r="E2322" i="2"/>
  <c r="E2178" i="2"/>
  <c r="E2034" i="2"/>
  <c r="E1998" i="2"/>
  <c r="E1962" i="2"/>
  <c r="E1890" i="2"/>
  <c r="E1806" i="2"/>
  <c r="E1686" i="2"/>
  <c r="E1578" i="2"/>
  <c r="E1530" i="2"/>
  <c r="E1494" i="2"/>
  <c r="E1434" i="2"/>
  <c r="E1314" i="2"/>
  <c r="E1290" i="2"/>
  <c r="E1206" i="2"/>
  <c r="E1170" i="2"/>
  <c r="E1062" i="2"/>
  <c r="E1026" i="2"/>
  <c r="E1014" i="2"/>
  <c r="E954" i="2"/>
  <c r="E894" i="2"/>
  <c r="E846" i="2"/>
  <c r="E666" i="2"/>
  <c r="E618" i="2"/>
  <c r="E594" i="2"/>
  <c r="E570" i="2"/>
  <c r="E510" i="2"/>
  <c r="E486" i="2"/>
  <c r="E330" i="2"/>
  <c r="E318" i="2"/>
  <c r="E246" i="2"/>
  <c r="E222" i="2"/>
  <c r="E150" i="2"/>
  <c r="E114" i="2"/>
  <c r="E6" i="2"/>
  <c r="E3580" i="2"/>
  <c r="E3568" i="2"/>
  <c r="E3520" i="2"/>
  <c r="E3508" i="2"/>
  <c r="E3472" i="2"/>
  <c r="E3460" i="2"/>
  <c r="E3436" i="2"/>
  <c r="E3412" i="2"/>
  <c r="E3364" i="2"/>
  <c r="E3304" i="2"/>
  <c r="E3292" i="2"/>
  <c r="E3112" i="2"/>
  <c r="E3100" i="2"/>
  <c r="E3064" i="2"/>
  <c r="E3004" i="2"/>
  <c r="E2956" i="2"/>
  <c r="E2908" i="2"/>
  <c r="E2872" i="2"/>
  <c r="E2776" i="2"/>
  <c r="E2584" i="2"/>
  <c r="E3602" i="2"/>
  <c r="E3566" i="2"/>
  <c r="E3506" i="2"/>
  <c r="E3458" i="2"/>
  <c r="E3422" i="2"/>
  <c r="E3410" i="2"/>
  <c r="E3278" i="2"/>
  <c r="E3266" i="2"/>
  <c r="E3254" i="2"/>
  <c r="E3206" i="2"/>
  <c r="E3553" i="2"/>
  <c r="E3541" i="2"/>
  <c r="E3505" i="2"/>
  <c r="E3493" i="2"/>
  <c r="E3457" i="2"/>
  <c r="E3445" i="2"/>
  <c r="E3409" i="2"/>
  <c r="E3397" i="2"/>
  <c r="E3349" i="2"/>
  <c r="E3301" i="2"/>
  <c r="E3265" i="2"/>
  <c r="E3253" i="2"/>
  <c r="E3121" i="2"/>
  <c r="E3109" i="2"/>
  <c r="E3097" i="2"/>
  <c r="E3085" i="2"/>
  <c r="E3049" i="2"/>
  <c r="E3037" i="2"/>
  <c r="E3001" i="2"/>
  <c r="E2989" i="2"/>
  <c r="E2977" i="2"/>
  <c r="E2965" i="2"/>
  <c r="E2941" i="2"/>
  <c r="E2893" i="2"/>
  <c r="E2845" i="2"/>
  <c r="E2833" i="2"/>
  <c r="E2821" i="2"/>
  <c r="E2797" i="2"/>
  <c r="E2761" i="2"/>
  <c r="E2749" i="2"/>
  <c r="E2725" i="2"/>
  <c r="E2701" i="2"/>
  <c r="E2689" i="2"/>
  <c r="E2677" i="2"/>
  <c r="E2641" i="2"/>
  <c r="E2605" i="2"/>
  <c r="E2593" i="2"/>
  <c r="E2557" i="2"/>
  <c r="E2545" i="2"/>
  <c r="E2533" i="2"/>
  <c r="E2521" i="2"/>
  <c r="E2473" i="2"/>
  <c r="E2401" i="2"/>
  <c r="E2389" i="2"/>
  <c r="E2353" i="2"/>
  <c r="E2341" i="2"/>
  <c r="E2281" i="2"/>
  <c r="E2257" i="2"/>
  <c r="E2221" i="2"/>
  <c r="E2209" i="2"/>
  <c r="E2137" i="2"/>
  <c r="E2101" i="2"/>
  <c r="E2089" i="2"/>
  <c r="E2065" i="2"/>
  <c r="E2053" i="2"/>
  <c r="E2017" i="2"/>
  <c r="E1993" i="2"/>
  <c r="E1981" i="2"/>
  <c r="E1957" i="2"/>
  <c r="E1945" i="2"/>
  <c r="E1933" i="2"/>
  <c r="E1921" i="2"/>
  <c r="E1897" i="2"/>
  <c r="E1873" i="2"/>
  <c r="E1861" i="2"/>
  <c r="E1849" i="2"/>
  <c r="E1825" i="2"/>
  <c r="E1813" i="2"/>
  <c r="E1789" i="2"/>
  <c r="E1777" i="2"/>
  <c r="E1741" i="2"/>
  <c r="E1729" i="2"/>
  <c r="E1705" i="2"/>
  <c r="E1669" i="2"/>
  <c r="E1645" i="2"/>
  <c r="E1633" i="2"/>
  <c r="E1621" i="2"/>
  <c r="E1585" i="2"/>
  <c r="E1561" i="2"/>
  <c r="E1549" i="2"/>
  <c r="E1513" i="2"/>
  <c r="E1501" i="2"/>
  <c r="E1489" i="2"/>
  <c r="E1477" i="2"/>
  <c r="E1465" i="2"/>
  <c r="E1429" i="2"/>
  <c r="E1417" i="2"/>
  <c r="E1393" i="2"/>
  <c r="E1357" i="2"/>
  <c r="E1345" i="2"/>
  <c r="E1333" i="2"/>
  <c r="E1309" i="2"/>
  <c r="E1273" i="2"/>
  <c r="E1249" i="2"/>
  <c r="E1237" i="2"/>
  <c r="E1201" i="2"/>
  <c r="E1189" i="2"/>
  <c r="E1165" i="2"/>
  <c r="E1153" i="2"/>
  <c r="E1129" i="2"/>
  <c r="E1117" i="2"/>
  <c r="E1093" i="2"/>
  <c r="E1081" i="2"/>
  <c r="E1069" i="2"/>
  <c r="E1057" i="2"/>
  <c r="E1045" i="2"/>
  <c r="E1033" i="2"/>
  <c r="E1021" i="2"/>
  <c r="E1009" i="2"/>
  <c r="E973" i="2"/>
  <c r="E937" i="2"/>
  <c r="E925" i="2"/>
  <c r="E901" i="2"/>
  <c r="E877" i="2"/>
  <c r="E853" i="2"/>
  <c r="E841" i="2"/>
  <c r="E817" i="2"/>
  <c r="E805" i="2"/>
  <c r="E793" i="2"/>
  <c r="E781" i="2"/>
  <c r="E769" i="2"/>
  <c r="E745" i="2"/>
  <c r="E721" i="2"/>
  <c r="E697" i="2"/>
  <c r="E673" i="2"/>
  <c r="E649" i="2"/>
  <c r="E637" i="2"/>
  <c r="E613" i="2"/>
  <c r="E601" i="2"/>
  <c r="E577" i="2"/>
  <c r="E517" i="2"/>
  <c r="E505" i="2"/>
  <c r="E3379" i="2"/>
  <c r="E3055" i="2"/>
  <c r="E2323" i="2"/>
  <c r="E1963" i="2"/>
  <c r="E1879" i="2"/>
  <c r="E3426" i="2"/>
  <c r="E2730" i="2"/>
  <c r="E2610" i="2"/>
  <c r="E2538" i="2"/>
  <c r="E2454" i="2"/>
  <c r="E2238" i="2"/>
  <c r="E1674" i="2"/>
  <c r="E1182" i="2"/>
  <c r="E1074" i="2"/>
  <c r="E990" i="2"/>
  <c r="E858" i="2"/>
  <c r="E798" i="2"/>
  <c r="E750" i="2"/>
  <c r="E690" i="2"/>
  <c r="E522" i="2"/>
  <c r="E414" i="2"/>
  <c r="E366" i="2"/>
  <c r="E270" i="2"/>
  <c r="E198" i="2"/>
  <c r="E132" i="2"/>
  <c r="E120" i="2"/>
  <c r="E96" i="2"/>
  <c r="E84" i="2"/>
  <c r="E60" i="2"/>
  <c r="E48" i="2"/>
  <c r="E1833" i="2"/>
  <c r="E1821" i="2"/>
  <c r="E1809" i="2"/>
  <c r="E1797" i="2"/>
  <c r="E1785" i="2"/>
  <c r="E1773" i="2"/>
  <c r="E1761" i="2"/>
  <c r="E1749" i="2"/>
  <c r="E1737" i="2"/>
  <c r="E1725" i="2"/>
  <c r="E1713" i="2"/>
  <c r="E1701" i="2"/>
  <c r="E1689" i="2"/>
  <c r="E1677" i="2"/>
  <c r="E1665" i="2"/>
  <c r="E1653" i="2"/>
  <c r="E1641" i="2"/>
  <c r="E1629" i="2"/>
  <c r="E1617" i="2"/>
  <c r="E1605" i="2"/>
  <c r="E1593" i="2"/>
  <c r="E1581" i="2"/>
  <c r="E1569" i="2"/>
  <c r="E1557" i="2"/>
  <c r="E1545" i="2"/>
  <c r="E1533" i="2"/>
  <c r="E1521" i="2"/>
  <c r="E1509" i="2"/>
  <c r="E1497" i="2"/>
  <c r="E1485" i="2"/>
  <c r="E1473" i="2"/>
  <c r="E1461" i="2"/>
  <c r="E1449" i="2"/>
  <c r="E1437" i="2"/>
  <c r="E1425" i="2"/>
  <c r="E1413" i="2"/>
  <c r="E1401" i="2"/>
  <c r="E1389" i="2"/>
  <c r="E1377" i="2"/>
  <c r="E1365" i="2"/>
  <c r="E1353" i="2"/>
  <c r="E1341" i="2"/>
  <c r="E1329" i="2"/>
  <c r="E1317" i="2"/>
  <c r="E1305" i="2"/>
  <c r="E1293" i="2"/>
  <c r="E1281" i="2"/>
  <c r="E1269" i="2"/>
  <c r="E1257" i="2"/>
  <c r="E1245" i="2"/>
  <c r="E1233" i="2"/>
  <c r="E1221" i="2"/>
  <c r="E1209" i="2"/>
  <c r="E1197" i="2"/>
  <c r="E1185" i="2"/>
  <c r="E1173" i="2"/>
  <c r="E1161" i="2"/>
  <c r="E1149" i="2"/>
  <c r="E1137" i="2"/>
  <c r="E1125" i="2"/>
  <c r="E1113" i="2"/>
  <c r="E1101" i="2"/>
  <c r="E1089" i="2"/>
  <c r="E1077" i="2"/>
  <c r="E1065" i="2"/>
  <c r="E1053" i="2"/>
  <c r="E1041" i="2"/>
  <c r="E1029" i="2"/>
  <c r="E1017" i="2"/>
  <c r="E981" i="2"/>
  <c r="E957" i="2"/>
  <c r="E933" i="2"/>
  <c r="E885" i="2"/>
  <c r="E873" i="2"/>
  <c r="E861" i="2"/>
  <c r="E801" i="2"/>
  <c r="E765" i="2"/>
  <c r="E741" i="2"/>
  <c r="E729" i="2"/>
  <c r="E693" i="2"/>
  <c r="E681" i="2"/>
  <c r="E633" i="2"/>
  <c r="E597" i="2"/>
  <c r="E585" i="2"/>
  <c r="E573" i="2"/>
  <c r="E537" i="2"/>
  <c r="E525" i="2"/>
  <c r="E501" i="2"/>
  <c r="E477" i="2"/>
  <c r="E453" i="2"/>
  <c r="E441" i="2"/>
  <c r="E429" i="2"/>
  <c r="E369" i="2"/>
  <c r="E333" i="2"/>
  <c r="E309" i="2"/>
  <c r="E297" i="2"/>
  <c r="E273" i="2"/>
  <c r="E261" i="2"/>
  <c r="E237" i="2"/>
  <c r="E225" i="2"/>
  <c r="E177" i="2"/>
  <c r="E165" i="2"/>
  <c r="E153" i="2"/>
  <c r="E141" i="2"/>
  <c r="E117" i="2"/>
  <c r="E69" i="2"/>
  <c r="E57" i="2"/>
  <c r="E33" i="2"/>
  <c r="E21" i="2"/>
  <c r="E9" i="2"/>
  <c r="E1819" i="2"/>
  <c r="E1807" i="2"/>
  <c r="E1771" i="2"/>
  <c r="E1747" i="2"/>
  <c r="E1723" i="2"/>
  <c r="E1687" i="2"/>
  <c r="E1675" i="2"/>
  <c r="E1651" i="2"/>
  <c r="E1615" i="2"/>
  <c r="E1603" i="2"/>
  <c r="E1567" i="2"/>
  <c r="E1531" i="2"/>
  <c r="E1495" i="2"/>
  <c r="E1459" i="2"/>
  <c r="E1447" i="2"/>
  <c r="E1411" i="2"/>
  <c r="E1387" i="2"/>
  <c r="E1375" i="2"/>
  <c r="E1339" i="2"/>
  <c r="E1315" i="2"/>
  <c r="E1291" i="2"/>
  <c r="E1255" i="2"/>
  <c r="E1243" i="2"/>
  <c r="E1219" i="2"/>
  <c r="E1183" i="2"/>
  <c r="E1171" i="2"/>
  <c r="E1135" i="2"/>
  <c r="E1099" i="2"/>
  <c r="E1063" i="2"/>
  <c r="E1027" i="2"/>
  <c r="E1003" i="2"/>
  <c r="E991" i="2"/>
  <c r="E955" i="2"/>
  <c r="E895" i="2"/>
  <c r="E859" i="2"/>
  <c r="E847" i="2"/>
  <c r="E823" i="2"/>
  <c r="E787" i="2"/>
  <c r="E775" i="2"/>
  <c r="E727" i="2"/>
  <c r="E715" i="2"/>
  <c r="E703" i="2"/>
  <c r="E691" i="2"/>
  <c r="E667" i="2"/>
  <c r="E631" i="2"/>
  <c r="E619" i="2"/>
  <c r="E595" i="2"/>
  <c r="E571" i="2"/>
  <c r="E559" i="2"/>
  <c r="E523" i="2"/>
  <c r="E463" i="2"/>
  <c r="E427" i="2"/>
  <c r="E415" i="2"/>
  <c r="E367" i="2"/>
  <c r="E355" i="2"/>
  <c r="E331" i="2"/>
  <c r="E319" i="2"/>
  <c r="E283" i="2"/>
  <c r="E271" i="2"/>
  <c r="E259" i="2"/>
  <c r="E211" i="2"/>
  <c r="E199" i="2"/>
  <c r="E163" i="2"/>
  <c r="E139" i="2"/>
  <c r="E127" i="2"/>
  <c r="E103" i="2"/>
  <c r="E55" i="2"/>
  <c r="E324" i="3" l="1"/>
  <c r="L3647" i="2" s="1"/>
  <c r="E322" i="3"/>
  <c r="L3578" i="2" s="1"/>
  <c r="E321" i="3"/>
  <c r="L6189" i="2" s="1"/>
  <c r="E320" i="3"/>
  <c r="E319" i="3"/>
  <c r="L3474" i="2" s="1"/>
  <c r="E318" i="3"/>
  <c r="E317" i="3"/>
  <c r="E316" i="3"/>
  <c r="L5778" i="2" s="1"/>
  <c r="E315" i="3"/>
  <c r="L3320" i="2" s="1"/>
  <c r="E314" i="3"/>
  <c r="E313" i="3"/>
  <c r="L3269" i="2" s="1"/>
  <c r="E312" i="3"/>
  <c r="L3237" i="2" s="1"/>
  <c r="E311" i="3"/>
  <c r="L3223" i="2" s="1"/>
  <c r="E310" i="3"/>
  <c r="E309" i="3"/>
  <c r="L3136" i="2" s="1"/>
  <c r="E308" i="3"/>
  <c r="E307" i="3"/>
  <c r="L6040" i="2" s="1"/>
  <c r="E306" i="3"/>
  <c r="E305" i="3"/>
  <c r="E304" i="3"/>
  <c r="L2871" i="2" s="1"/>
  <c r="E303" i="3"/>
  <c r="L2818" i="2" s="1"/>
  <c r="E302" i="3"/>
  <c r="L2787" i="2" s="1"/>
  <c r="E301" i="3"/>
  <c r="L2771" i="2" s="1"/>
  <c r="E300" i="3"/>
  <c r="L2770" i="2" s="1"/>
  <c r="E299" i="3"/>
  <c r="E298" i="3"/>
  <c r="L2704" i="2" s="1"/>
  <c r="E297" i="3"/>
  <c r="L2702" i="2" s="1"/>
  <c r="E296" i="3"/>
  <c r="L2647" i="2" s="1"/>
  <c r="E295" i="3"/>
  <c r="E294" i="3"/>
  <c r="L2486" i="2" s="1"/>
  <c r="E293" i="3"/>
  <c r="E292" i="3"/>
  <c r="E291" i="3"/>
  <c r="L5687" i="2" s="1"/>
  <c r="E290" i="3"/>
  <c r="E289" i="3"/>
  <c r="L6251" i="2" s="1"/>
  <c r="E288" i="3"/>
  <c r="E287" i="3"/>
  <c r="E286" i="3"/>
  <c r="E285" i="3"/>
  <c r="L6228" i="2" s="1"/>
  <c r="E284" i="3"/>
  <c r="E283" i="3"/>
  <c r="L5723" i="2" s="1"/>
  <c r="E282" i="3"/>
  <c r="E281" i="3"/>
  <c r="L5932" i="2" s="1"/>
  <c r="E280" i="3"/>
  <c r="E279" i="3"/>
  <c r="E278" i="3"/>
  <c r="E277" i="3"/>
  <c r="E276" i="3"/>
  <c r="E275" i="3"/>
  <c r="L6365" i="2" s="1"/>
  <c r="E274" i="3"/>
  <c r="L2346" i="2" s="1"/>
  <c r="E273" i="3"/>
  <c r="E272" i="3"/>
  <c r="E271" i="3"/>
  <c r="E270" i="3"/>
  <c r="L2315" i="2" s="1"/>
  <c r="E269" i="3"/>
  <c r="E268" i="3"/>
  <c r="E267" i="3"/>
  <c r="L5579" i="2" s="1"/>
  <c r="E266" i="3"/>
  <c r="L5595" i="2" s="1"/>
  <c r="E265" i="3"/>
  <c r="L1537" i="2" s="1"/>
  <c r="E264" i="3"/>
  <c r="E263" i="3"/>
  <c r="E262" i="3"/>
  <c r="L5818" i="2" s="1"/>
  <c r="E261" i="3"/>
  <c r="E260" i="3"/>
  <c r="L1568" i="2" s="1"/>
  <c r="E259" i="3"/>
  <c r="L403" i="2" s="1"/>
  <c r="E258" i="3"/>
  <c r="E257" i="3"/>
  <c r="E256" i="3"/>
  <c r="E255" i="3"/>
  <c r="L2170" i="2" s="1"/>
  <c r="E254" i="3"/>
  <c r="L2161" i="2" s="1"/>
  <c r="E253" i="3"/>
  <c r="L2159" i="2" s="1"/>
  <c r="E252" i="3"/>
  <c r="L1241" i="2" s="1"/>
  <c r="E251" i="3"/>
  <c r="E250" i="3"/>
  <c r="E249" i="3"/>
  <c r="E248" i="3"/>
  <c r="E247" i="3"/>
  <c r="E246" i="3"/>
  <c r="L877" i="2" s="1"/>
  <c r="E245" i="3"/>
  <c r="E244" i="3"/>
  <c r="E243" i="3"/>
  <c r="E242" i="3"/>
  <c r="E241" i="3"/>
  <c r="L4921" i="2" s="1"/>
  <c r="E240" i="3"/>
  <c r="E239" i="3"/>
  <c r="E238" i="3"/>
  <c r="E237" i="3"/>
  <c r="L1157" i="2" s="1"/>
  <c r="E236" i="3"/>
  <c r="E235" i="3"/>
  <c r="E234" i="3"/>
  <c r="L1729" i="2" s="1"/>
  <c r="E233" i="3"/>
  <c r="L4446" i="2" s="1"/>
  <c r="E232" i="3"/>
  <c r="L5338" i="2" s="1"/>
  <c r="E231" i="3"/>
  <c r="E230" i="3"/>
  <c r="L4337" i="2" s="1"/>
  <c r="E229" i="3"/>
  <c r="L6681" i="2" s="1"/>
  <c r="E228" i="3"/>
  <c r="E227" i="3"/>
  <c r="L4973" i="2" s="1"/>
  <c r="E226" i="3"/>
  <c r="E225" i="3"/>
  <c r="L1645" i="2" s="1"/>
  <c r="E224" i="3"/>
  <c r="E223" i="3"/>
  <c r="L1957" i="2" s="1"/>
  <c r="E222" i="3"/>
  <c r="L2666" i="2" s="1"/>
  <c r="E221" i="3"/>
  <c r="E220" i="3"/>
  <c r="L6373" i="2" s="1"/>
  <c r="E219" i="3"/>
  <c r="E218" i="3"/>
  <c r="E217" i="3"/>
  <c r="E216" i="3"/>
  <c r="E215" i="3"/>
  <c r="E214" i="3"/>
  <c r="E213" i="3"/>
  <c r="E212" i="3"/>
  <c r="L1429" i="2" s="1"/>
  <c r="E211" i="3"/>
  <c r="E210" i="3"/>
  <c r="L1493" i="2" s="1"/>
  <c r="E209" i="3"/>
  <c r="E208" i="3"/>
  <c r="E207" i="3"/>
  <c r="E206" i="3"/>
  <c r="L6337" i="2" s="1"/>
  <c r="E205" i="3"/>
  <c r="L5746" i="2" s="1"/>
  <c r="E204" i="3"/>
  <c r="E203" i="3"/>
  <c r="L5950" i="2" s="1"/>
  <c r="E202" i="3"/>
  <c r="L6350" i="2" s="1"/>
  <c r="E201" i="3"/>
  <c r="E200" i="3"/>
  <c r="E199" i="3"/>
  <c r="E198" i="3"/>
  <c r="E197" i="3"/>
  <c r="E196" i="3"/>
  <c r="E195" i="3"/>
  <c r="E194" i="3"/>
  <c r="E193" i="3"/>
  <c r="E192" i="3"/>
  <c r="L1261" i="2" s="1"/>
  <c r="E191" i="3"/>
  <c r="E190" i="3"/>
  <c r="E189" i="3"/>
  <c r="E188" i="3"/>
  <c r="E187" i="3"/>
  <c r="E185" i="3"/>
  <c r="E184" i="3"/>
  <c r="E177" i="3"/>
  <c r="E176" i="3"/>
  <c r="E175" i="3"/>
  <c r="E174" i="3"/>
  <c r="E173" i="3"/>
  <c r="E172" i="3"/>
  <c r="E171" i="3"/>
  <c r="E170" i="3"/>
  <c r="E169" i="3"/>
  <c r="E168" i="3"/>
  <c r="E167" i="3"/>
  <c r="L4099" i="2" s="1"/>
  <c r="E166" i="3"/>
  <c r="E165" i="3"/>
  <c r="L1737" i="2" s="1"/>
  <c r="E164" i="3"/>
  <c r="L1491" i="2" s="1"/>
  <c r="E163" i="3"/>
  <c r="E162" i="3"/>
  <c r="E161" i="3"/>
  <c r="E160" i="3"/>
  <c r="E159" i="3"/>
  <c r="E158" i="3"/>
  <c r="E157" i="3"/>
  <c r="E156" i="3"/>
  <c r="L1544" i="2" s="1"/>
  <c r="E155" i="3"/>
  <c r="E154" i="3"/>
  <c r="L2130" i="2" s="1"/>
  <c r="E153" i="3"/>
  <c r="E152" i="3"/>
  <c r="L332" i="2" s="1"/>
  <c r="E151" i="3"/>
  <c r="E150" i="3"/>
  <c r="L43" i="2" s="1"/>
  <c r="E148" i="3"/>
  <c r="E147" i="3"/>
  <c r="L1878" i="2" s="1"/>
  <c r="E146" i="3"/>
  <c r="E145" i="3"/>
  <c r="E144" i="3"/>
  <c r="L503" i="2" s="1"/>
  <c r="E143" i="3"/>
  <c r="E142" i="3"/>
  <c r="L771" i="2" s="1"/>
  <c r="E141" i="3"/>
  <c r="E140" i="3"/>
  <c r="E139" i="3"/>
  <c r="E138" i="3"/>
  <c r="L2473" i="2" s="1"/>
  <c r="E137" i="3"/>
  <c r="E136" i="3"/>
  <c r="E135" i="3"/>
  <c r="E134" i="3"/>
  <c r="E133" i="3"/>
  <c r="L4186" i="2" s="1"/>
  <c r="E132" i="3"/>
  <c r="E131" i="3"/>
  <c r="L720" i="2" s="1"/>
  <c r="E130" i="3"/>
  <c r="E128" i="3"/>
  <c r="L1418" i="2" s="1"/>
  <c r="E127" i="3"/>
  <c r="L4311" i="2" s="1"/>
  <c r="E126" i="3"/>
  <c r="E125" i="3"/>
  <c r="E124" i="3"/>
  <c r="E123" i="3"/>
  <c r="E122" i="3"/>
  <c r="L1322" i="2" s="1"/>
  <c r="E121" i="3"/>
  <c r="E120" i="3"/>
  <c r="E119" i="3"/>
  <c r="E118" i="3"/>
  <c r="E117" i="3"/>
  <c r="E116" i="3"/>
  <c r="E115" i="3"/>
  <c r="L5461" i="2" s="1"/>
  <c r="E114" i="3"/>
  <c r="E113" i="3"/>
  <c r="L2205" i="2" s="1"/>
  <c r="E112" i="3"/>
  <c r="E111" i="3"/>
  <c r="L1552" i="2" s="1"/>
  <c r="E110" i="3"/>
  <c r="L2228" i="2" s="1"/>
  <c r="E109" i="3"/>
  <c r="E108" i="3"/>
  <c r="L6029" i="2" s="1"/>
  <c r="E107" i="3"/>
  <c r="E106" i="3"/>
  <c r="E105" i="3"/>
  <c r="L271" i="2" s="1"/>
  <c r="E71" i="3"/>
  <c r="E70" i="3"/>
  <c r="E69" i="3"/>
  <c r="E68" i="3"/>
  <c r="L2206" i="2" s="1"/>
  <c r="E67" i="3"/>
  <c r="E66" i="3"/>
  <c r="E65" i="3"/>
  <c r="E64" i="3"/>
  <c r="E63" i="3"/>
  <c r="E62" i="3"/>
  <c r="L1869" i="2" s="1"/>
  <c r="E61" i="3"/>
  <c r="L778" i="2" s="1"/>
  <c r="E60" i="3"/>
  <c r="E59" i="3"/>
  <c r="E58" i="3"/>
  <c r="E57" i="3"/>
  <c r="E56" i="3"/>
  <c r="E55" i="3"/>
  <c r="E54" i="3"/>
  <c r="E53" i="3"/>
  <c r="L985" i="2" s="1"/>
  <c r="E52" i="3"/>
  <c r="E51" i="3"/>
  <c r="E50" i="3"/>
  <c r="E49" i="3"/>
  <c r="L1140" i="2" s="1"/>
  <c r="E48" i="3"/>
  <c r="L201" i="2" s="1"/>
  <c r="E47" i="3"/>
  <c r="E46" i="3"/>
  <c r="L1700" i="2" s="1"/>
  <c r="E45" i="3"/>
  <c r="L1500" i="2" s="1"/>
  <c r="E44" i="3"/>
  <c r="E43" i="3"/>
  <c r="E42" i="3"/>
  <c r="E41" i="3"/>
  <c r="L6928" i="2" s="1"/>
  <c r="E40" i="3"/>
  <c r="L4349" i="2" s="1"/>
  <c r="E36" i="3"/>
  <c r="L6453" i="2" s="1"/>
  <c r="E35" i="3"/>
  <c r="E34" i="3"/>
  <c r="E33" i="3"/>
  <c r="L1216" i="2" s="1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L6127" i="2" s="1"/>
  <c r="E17" i="3"/>
  <c r="E16" i="3"/>
  <c r="E15" i="3"/>
  <c r="L323" i="2" s="1"/>
  <c r="E14" i="3"/>
  <c r="L5791" i="2" s="1"/>
  <c r="E13" i="3"/>
  <c r="E12" i="3"/>
  <c r="L450" i="2" s="1"/>
  <c r="E11" i="3"/>
  <c r="E10" i="3"/>
  <c r="E9" i="3"/>
  <c r="E8" i="3"/>
  <c r="E7" i="3"/>
  <c r="E6" i="3"/>
  <c r="E5" i="3"/>
  <c r="E4" i="3"/>
  <c r="E3" i="3"/>
  <c r="E2" i="3"/>
  <c r="L7090" i="2" l="1"/>
  <c r="L6973" i="2"/>
  <c r="L6787" i="2"/>
  <c r="L6682" i="2"/>
  <c r="L6768" i="2"/>
  <c r="L7056" i="2"/>
  <c r="L6805" i="2"/>
  <c r="L6806" i="2"/>
  <c r="L6470" i="2"/>
  <c r="L7035" i="2"/>
  <c r="L7024" i="2"/>
  <c r="L6857" i="2"/>
  <c r="L6823" i="2"/>
  <c r="L6883" i="2"/>
  <c r="L7077" i="2"/>
  <c r="L6863" i="2"/>
  <c r="L6899" i="2"/>
  <c r="L6794" i="2"/>
  <c r="L6672" i="2"/>
  <c r="L6876" i="2"/>
  <c r="L6924" i="2"/>
  <c r="L6758" i="2"/>
  <c r="L6977" i="2"/>
  <c r="L7013" i="2"/>
  <c r="L6991" i="2"/>
  <c r="L6704" i="2"/>
  <c r="L6195" i="2"/>
  <c r="L6760" i="2"/>
  <c r="L6637" i="2"/>
  <c r="L6997" i="2"/>
  <c r="L6662" i="2"/>
  <c r="L6962" i="2"/>
  <c r="L6783" i="2"/>
  <c r="L7121" i="2"/>
  <c r="L7100" i="2"/>
  <c r="L6813" i="2"/>
  <c r="L7107" i="2"/>
  <c r="L6796" i="2"/>
  <c r="L6791" i="2"/>
  <c r="L6710" i="2"/>
  <c r="L7104" i="2"/>
  <c r="L7109" i="2"/>
  <c r="L6825" i="2"/>
  <c r="L6866" i="2"/>
  <c r="L6986" i="2"/>
  <c r="L6785" i="2"/>
  <c r="L6932" i="2"/>
  <c r="L6693" i="2"/>
  <c r="L6909" i="2"/>
  <c r="L6506" i="2"/>
  <c r="L7071" i="2"/>
  <c r="L6835" i="2"/>
  <c r="L6943" i="2"/>
  <c r="L6987" i="2"/>
  <c r="L6667" i="2"/>
  <c r="L6933" i="2"/>
  <c r="L6888" i="2"/>
  <c r="L7048" i="2"/>
  <c r="L7050" i="2"/>
  <c r="L6643" i="2"/>
  <c r="L6811" i="2"/>
  <c r="L6848" i="2"/>
  <c r="L6057" i="2"/>
  <c r="L6622" i="2"/>
  <c r="L7102" i="2"/>
  <c r="L6782" i="2"/>
  <c r="L6700" i="2"/>
  <c r="L6772" i="2"/>
  <c r="L6679" i="2"/>
  <c r="L6703" i="2"/>
  <c r="L6723" i="2"/>
  <c r="L6968" i="2"/>
  <c r="L6831" i="2"/>
  <c r="L6885" i="2"/>
  <c r="L6819" i="2"/>
  <c r="L6850" i="2"/>
  <c r="L6770" i="2"/>
  <c r="L6843" i="2"/>
  <c r="L7095" i="2"/>
  <c r="L6684" i="2"/>
  <c r="L6661" i="2"/>
  <c r="L6877" i="2"/>
  <c r="L6737" i="2"/>
  <c r="L6738" i="2"/>
  <c r="L6771" i="2"/>
  <c r="L6967" i="2"/>
  <c r="L6612" i="2"/>
  <c r="L6880" i="2"/>
  <c r="L6774" i="2"/>
  <c r="L6706" i="2"/>
  <c r="L6958" i="2"/>
  <c r="L6815" i="2"/>
  <c r="L6887" i="2"/>
  <c r="L7079" i="2"/>
  <c r="L6744" i="2"/>
  <c r="L6745" i="2"/>
  <c r="L6985" i="2"/>
  <c r="L7002" i="2"/>
  <c r="L6790" i="2"/>
  <c r="L7082" i="2"/>
  <c r="L6864" i="2"/>
  <c r="L6988" i="2"/>
  <c r="L6944" i="2"/>
  <c r="L6946" i="2"/>
  <c r="L6724" i="2"/>
  <c r="L6629" i="2"/>
  <c r="L7025" i="2"/>
  <c r="L7037" i="2"/>
  <c r="L7122" i="2"/>
  <c r="L6739" i="2"/>
  <c r="L7099" i="2"/>
  <c r="L7055" i="2"/>
  <c r="L6828" i="2"/>
  <c r="L6868" i="2"/>
  <c r="L6945" i="2"/>
  <c r="L7053" i="2"/>
  <c r="L6829" i="2"/>
  <c r="L7033" i="2"/>
  <c r="L6978" i="2"/>
  <c r="L6741" i="2"/>
  <c r="L6601" i="2"/>
  <c r="L6920" i="2"/>
  <c r="L6430" i="2"/>
  <c r="L6995" i="2"/>
  <c r="L6366" i="2"/>
  <c r="L6931" i="2"/>
  <c r="L6929" i="2"/>
  <c r="L6849" i="2"/>
  <c r="L6830" i="2"/>
  <c r="L6795" i="2"/>
  <c r="L6635" i="2"/>
  <c r="L6767" i="2"/>
  <c r="L6875" i="2"/>
  <c r="L7019" i="2"/>
  <c r="L6939" i="2"/>
  <c r="L6625" i="2"/>
  <c r="L6698" i="2"/>
  <c r="L6844" i="2"/>
  <c r="L6714" i="2"/>
  <c r="L6882" i="2"/>
  <c r="L7074" i="2"/>
  <c r="L7086" i="2"/>
  <c r="L6619" i="2"/>
  <c r="L6775" i="2"/>
  <c r="L6799" i="2"/>
  <c r="L6847" i="2"/>
  <c r="L6889" i="2"/>
  <c r="L7021" i="2"/>
  <c r="L7029" i="2"/>
  <c r="L6766" i="2"/>
  <c r="L6778" i="2"/>
  <c r="L6886" i="2"/>
  <c r="L7030" i="2"/>
  <c r="L7070" i="2"/>
  <c r="L7094" i="2"/>
  <c r="L6639" i="2"/>
  <c r="L6735" i="2"/>
  <c r="L6755" i="2"/>
  <c r="L6732" i="2"/>
  <c r="L6972" i="2"/>
  <c r="L6736" i="2"/>
  <c r="L6904" i="2"/>
  <c r="L7084" i="2"/>
  <c r="L6689" i="2"/>
  <c r="L6773" i="2"/>
  <c r="L6809" i="2"/>
  <c r="L6833" i="2"/>
  <c r="L6690" i="2"/>
  <c r="L6846" i="2"/>
  <c r="L6919" i="2"/>
  <c r="L6800" i="2"/>
  <c r="L7052" i="2"/>
  <c r="L7083" i="2"/>
  <c r="L6765" i="2"/>
  <c r="L6993" i="2"/>
  <c r="L6626" i="2"/>
  <c r="L6961" i="2"/>
  <c r="L7005" i="2"/>
  <c r="L6746" i="2"/>
  <c r="L7007" i="2"/>
  <c r="L7067" i="2"/>
  <c r="L6734" i="2"/>
  <c r="L7046" i="2"/>
  <c r="L6636" i="2"/>
  <c r="L6660" i="2"/>
  <c r="L6733" i="2"/>
  <c r="L6913" i="2"/>
  <c r="L6998" i="2"/>
  <c r="L6855" i="2"/>
  <c r="L6604" i="2"/>
  <c r="L6820" i="2"/>
  <c r="L6905" i="2"/>
  <c r="L6966" i="2"/>
  <c r="L7038" i="2"/>
  <c r="L6691" i="2"/>
  <c r="L6871" i="2"/>
  <c r="L7016" i="2"/>
  <c r="L6777" i="2"/>
  <c r="L6779" i="2"/>
  <c r="L6792" i="2"/>
  <c r="L7068" i="2"/>
  <c r="L6757" i="2"/>
  <c r="L6896" i="2"/>
  <c r="L6718" i="2"/>
  <c r="L7034" i="2"/>
  <c r="L6867" i="2"/>
  <c r="L7023" i="2"/>
  <c r="L6959" i="2"/>
  <c r="L7091" i="2"/>
  <c r="L7105" i="2"/>
  <c r="L7117" i="2"/>
  <c r="L6651" i="2"/>
  <c r="L6941" i="2"/>
  <c r="L6798" i="2"/>
  <c r="L6879" i="2"/>
  <c r="L6753" i="2"/>
  <c r="L6818" i="2"/>
  <c r="L6936" i="2"/>
  <c r="L6602" i="2"/>
  <c r="L6854" i="2"/>
  <c r="L6712" i="2"/>
  <c r="L6751" i="2"/>
  <c r="L6624" i="2"/>
  <c r="L6748" i="2"/>
  <c r="L6749" i="2"/>
  <c r="L7110" i="2"/>
  <c r="L7027" i="2"/>
  <c r="L6634" i="2"/>
  <c r="L6742" i="2"/>
  <c r="L6862" i="2"/>
  <c r="L6878" i="2"/>
  <c r="L6984" i="2"/>
  <c r="L7009" i="2"/>
  <c r="L6963" i="2"/>
  <c r="L6628" i="2"/>
  <c r="L7073" i="2"/>
  <c r="L6834" i="2"/>
  <c r="L6907" i="2"/>
  <c r="L6807" i="2"/>
  <c r="L6608" i="2"/>
  <c r="L6740" i="2"/>
  <c r="L6776" i="2"/>
  <c r="L6884" i="2"/>
  <c r="L6603" i="2"/>
  <c r="L7017" i="2"/>
  <c r="L7047" i="2"/>
  <c r="L7120" i="2"/>
  <c r="L7026" i="2"/>
  <c r="L6812" i="2"/>
  <c r="L7124" i="2"/>
  <c r="L6705" i="2"/>
  <c r="L6969" i="2"/>
  <c r="L7065" i="2"/>
  <c r="L6434" i="2"/>
  <c r="L6999" i="2"/>
  <c r="L6623" i="2"/>
  <c r="L7123" i="2"/>
  <c r="L6801" i="2"/>
  <c r="L6838" i="2"/>
  <c r="L6673" i="2"/>
  <c r="L7000" i="2"/>
  <c r="L6750" i="2"/>
  <c r="L7111" i="2"/>
  <c r="L7112" i="2"/>
  <c r="L6826" i="2"/>
  <c r="L6719" i="2"/>
  <c r="L6852" i="2"/>
  <c r="L7092" i="2"/>
  <c r="L6616" i="2"/>
  <c r="L6989" i="2"/>
  <c r="L6788" i="2"/>
  <c r="L6873" i="2"/>
  <c r="L6511" i="2"/>
  <c r="L7076" i="2"/>
  <c r="L6226" i="2"/>
  <c r="L6539" i="2"/>
  <c r="L6145" i="2"/>
  <c r="L6260" i="2"/>
  <c r="L6250" i="2"/>
  <c r="L6322" i="2"/>
  <c r="L6514" i="2"/>
  <c r="L6179" i="2"/>
  <c r="L6393" i="2"/>
  <c r="L6180" i="2"/>
  <c r="L6420" i="2"/>
  <c r="L6141" i="2"/>
  <c r="L6437" i="2"/>
  <c r="L5341" i="2"/>
  <c r="L6413" i="2"/>
  <c r="L6176" i="2"/>
  <c r="L6072" i="2"/>
  <c r="L6432" i="2"/>
  <c r="L6097" i="2"/>
  <c r="L6397" i="2"/>
  <c r="L6218" i="2"/>
  <c r="L6535" i="2"/>
  <c r="L6248" i="2"/>
  <c r="L5201" i="2"/>
  <c r="L6116" i="2"/>
  <c r="L6459" i="2"/>
  <c r="L6292" i="2"/>
  <c r="L6258" i="2"/>
  <c r="L6318" i="2"/>
  <c r="L6512" i="2"/>
  <c r="L6122" i="2"/>
  <c r="L6400" i="2"/>
  <c r="L6532" i="2"/>
  <c r="L5798" i="2"/>
  <c r="L6036" i="2"/>
  <c r="L6355" i="2"/>
  <c r="L6270" i="2"/>
  <c r="L6378" i="2"/>
  <c r="L5339" i="2"/>
  <c r="L6422" i="2"/>
  <c r="L6102" i="2"/>
  <c r="L6368" i="2"/>
  <c r="L6301" i="2"/>
  <c r="L6421" i="2"/>
  <c r="L6220" i="2"/>
  <c r="L6367" i="2"/>
  <c r="L6128" i="2"/>
  <c r="L6344" i="2"/>
  <c r="L6130" i="2"/>
  <c r="L6467" i="2"/>
  <c r="L6409" i="2"/>
  <c r="L5813" i="2"/>
  <c r="L6450" i="2"/>
  <c r="L6471" i="2"/>
  <c r="L6249" i="2"/>
  <c r="L6047" i="2"/>
  <c r="L6315" i="2"/>
  <c r="L6209" i="2"/>
  <c r="L6347" i="2"/>
  <c r="L6455" i="2"/>
  <c r="L6504" i="2"/>
  <c r="L6277" i="2"/>
  <c r="L6441" i="2"/>
  <c r="L6219" i="2"/>
  <c r="L6050" i="2"/>
  <c r="L6425" i="2"/>
  <c r="L6217" i="2"/>
  <c r="L6158" i="2"/>
  <c r="L6254" i="2"/>
  <c r="L6266" i="2"/>
  <c r="L6135" i="2"/>
  <c r="L6207" i="2"/>
  <c r="L6114" i="2"/>
  <c r="L6138" i="2"/>
  <c r="L6537" i="2"/>
  <c r="L6403" i="2"/>
  <c r="L6320" i="2"/>
  <c r="L6119" i="2"/>
  <c r="L6096" i="2"/>
  <c r="L6312" i="2"/>
  <c r="L6285" i="2"/>
  <c r="L6205" i="2"/>
  <c r="L6206" i="2"/>
  <c r="L6278" i="2"/>
  <c r="L6530" i="2"/>
  <c r="L6172" i="2"/>
  <c r="L6173" i="2"/>
  <c r="L6402" i="2"/>
  <c r="L6239" i="2"/>
  <c r="L6335" i="2"/>
  <c r="L6085" i="2"/>
  <c r="L6417" i="2"/>
  <c r="L6414" i="2"/>
  <c r="L6299" i="2"/>
  <c r="L6517" i="2"/>
  <c r="L6423" i="2"/>
  <c r="L6225" i="2"/>
  <c r="L6379" i="2"/>
  <c r="L6460" i="2"/>
  <c r="L6472" i="2"/>
  <c r="L6174" i="2"/>
  <c r="L6534" i="2"/>
  <c r="L6490" i="2"/>
  <c r="L6263" i="2"/>
  <c r="L6303" i="2"/>
  <c r="L6380" i="2"/>
  <c r="L6488" i="2"/>
  <c r="L6264" i="2"/>
  <c r="L6468" i="2"/>
  <c r="L6046" i="2"/>
  <c r="L6520" i="2"/>
  <c r="L6449" i="2"/>
  <c r="L5565" i="2"/>
  <c r="L6259" i="2"/>
  <c r="L6232" i="2"/>
  <c r="L6416" i="2"/>
  <c r="L5748" i="2"/>
  <c r="L6466" i="2"/>
  <c r="L6542" i="2"/>
  <c r="L6231" i="2"/>
  <c r="L6408" i="2"/>
  <c r="L6222" i="2"/>
  <c r="L6525" i="2"/>
  <c r="L6442" i="2"/>
  <c r="L6502" i="2"/>
  <c r="L6071" i="2"/>
  <c r="L6095" i="2"/>
  <c r="L6168" i="2"/>
  <c r="L6348" i="2"/>
  <c r="L6169" i="2"/>
  <c r="L6181" i="2"/>
  <c r="L6433" i="2"/>
  <c r="L6481" i="2"/>
  <c r="L6290" i="2"/>
  <c r="L6039" i="2"/>
  <c r="L6255" i="2"/>
  <c r="L6340" i="2"/>
  <c r="L6401" i="2"/>
  <c r="L6473" i="2"/>
  <c r="L6126" i="2"/>
  <c r="L6306" i="2"/>
  <c r="L6451" i="2"/>
  <c r="L6212" i="2"/>
  <c r="L6353" i="2"/>
  <c r="L6295" i="2"/>
  <c r="L6544" i="2"/>
  <c r="L6461" i="2"/>
  <c r="L6247" i="2"/>
  <c r="L6140" i="2"/>
  <c r="L6404" i="2"/>
  <c r="L6500" i="2"/>
  <c r="L6024" i="2"/>
  <c r="L6358" i="2"/>
  <c r="L6272" i="2"/>
  <c r="L6364" i="2"/>
  <c r="L6284" i="2"/>
  <c r="L6143" i="2"/>
  <c r="L6157" i="2"/>
  <c r="L6389" i="2"/>
  <c r="L6198" i="2"/>
  <c r="L5598" i="2"/>
  <c r="L6049" i="2"/>
  <c r="L6070" i="2"/>
  <c r="L6202" i="2"/>
  <c r="L6310" i="2"/>
  <c r="L6454" i="2"/>
  <c r="L6060" i="2"/>
  <c r="L6133" i="2"/>
  <c r="L6265" i="2"/>
  <c r="L6230" i="2"/>
  <c r="L6374" i="2"/>
  <c r="L6279" i="2"/>
  <c r="L6149" i="2"/>
  <c r="L6317" i="2"/>
  <c r="L6509" i="2"/>
  <c r="L6521" i="2"/>
  <c r="L6054" i="2"/>
  <c r="L6210" i="2"/>
  <c r="L6234" i="2"/>
  <c r="L6282" i="2"/>
  <c r="L6324" i="2"/>
  <c r="L6456" i="2"/>
  <c r="L6464" i="2"/>
  <c r="L6190" i="2"/>
  <c r="L6167" i="2"/>
  <c r="L6407" i="2"/>
  <c r="L6213" i="2"/>
  <c r="L6465" i="2"/>
  <c r="L6505" i="2"/>
  <c r="L6529" i="2"/>
  <c r="L6074" i="2"/>
  <c r="L6170" i="2"/>
  <c r="L6518" i="2"/>
  <c r="L6171" i="2"/>
  <c r="L6339" i="2"/>
  <c r="L6519" i="2"/>
  <c r="L6124" i="2"/>
  <c r="L6208" i="2"/>
  <c r="L6244" i="2"/>
  <c r="L6268" i="2"/>
  <c r="L6201" i="2"/>
  <c r="L6125" i="2"/>
  <c r="L6281" i="2"/>
  <c r="L6354" i="2"/>
  <c r="L6321" i="2"/>
  <c r="L6235" i="2"/>
  <c r="L6487" i="2"/>
  <c r="L6200" i="2"/>
  <c r="L6428" i="2"/>
  <c r="L6349" i="2"/>
  <c r="L6134" i="2"/>
  <c r="L6510" i="2"/>
  <c r="L5828" i="2"/>
  <c r="L6325" i="2"/>
  <c r="L6099" i="2"/>
  <c r="L6082" i="2"/>
  <c r="L6094" i="2"/>
  <c r="L6106" i="2"/>
  <c r="L6166" i="2"/>
  <c r="L6178" i="2"/>
  <c r="L6262" i="2"/>
  <c r="L6274" i="2"/>
  <c r="L6370" i="2"/>
  <c r="L6382" i="2"/>
  <c r="L6406" i="2"/>
  <c r="L6478" i="2"/>
  <c r="L6165" i="2"/>
  <c r="L6035" i="2"/>
  <c r="L6191" i="2"/>
  <c r="L6215" i="2"/>
  <c r="L6275" i="2"/>
  <c r="L6383" i="2"/>
  <c r="L6105" i="2"/>
  <c r="L6048" i="2"/>
  <c r="L6132" i="2"/>
  <c r="L6276" i="2"/>
  <c r="L6288" i="2"/>
  <c r="L6384" i="2"/>
  <c r="L6516" i="2"/>
  <c r="L6081" i="2"/>
  <c r="L6073" i="2"/>
  <c r="L6385" i="2"/>
  <c r="L6445" i="2"/>
  <c r="L6493" i="2"/>
  <c r="L6045" i="2"/>
  <c r="L6062" i="2"/>
  <c r="L6110" i="2"/>
  <c r="L6146" i="2"/>
  <c r="L6182" i="2"/>
  <c r="L6194" i="2"/>
  <c r="L6338" i="2"/>
  <c r="L6386" i="2"/>
  <c r="L6410" i="2"/>
  <c r="L6446" i="2"/>
  <c r="L6494" i="2"/>
  <c r="L6093" i="2"/>
  <c r="L6075" i="2"/>
  <c r="L6087" i="2"/>
  <c r="L6327" i="2"/>
  <c r="L6351" i="2"/>
  <c r="L6387" i="2"/>
  <c r="L6411" i="2"/>
  <c r="L6447" i="2"/>
  <c r="L6495" i="2"/>
  <c r="L6531" i="2"/>
  <c r="L6076" i="2"/>
  <c r="L6100" i="2"/>
  <c r="L6136" i="2"/>
  <c r="L6160" i="2"/>
  <c r="L6328" i="2"/>
  <c r="L6388" i="2"/>
  <c r="L6496" i="2"/>
  <c r="L6053" i="2"/>
  <c r="L6065" i="2"/>
  <c r="L6077" i="2"/>
  <c r="L6089" i="2"/>
  <c r="L6113" i="2"/>
  <c r="L6137" i="2"/>
  <c r="L6161" i="2"/>
  <c r="L6305" i="2"/>
  <c r="L6497" i="2"/>
  <c r="L6533" i="2"/>
  <c r="L6129" i="2"/>
  <c r="L6357" i="2"/>
  <c r="L6042" i="2"/>
  <c r="L6066" i="2"/>
  <c r="L6090" i="2"/>
  <c r="L6150" i="2"/>
  <c r="L6162" i="2"/>
  <c r="L6390" i="2"/>
  <c r="L6498" i="2"/>
  <c r="L6522" i="2"/>
  <c r="L6067" i="2"/>
  <c r="L6091" i="2"/>
  <c r="L6115" i="2"/>
  <c r="L6151" i="2"/>
  <c r="L6163" i="2"/>
  <c r="L6187" i="2"/>
  <c r="L6391" i="2"/>
  <c r="L6427" i="2"/>
  <c r="L6499" i="2"/>
  <c r="L6429" i="2"/>
  <c r="L6044" i="2"/>
  <c r="L6056" i="2"/>
  <c r="L6068" i="2"/>
  <c r="L6080" i="2"/>
  <c r="L6092" i="2"/>
  <c r="L6104" i="2"/>
  <c r="L6164" i="2"/>
  <c r="L6356" i="2"/>
  <c r="L6392" i="2"/>
  <c r="L6524" i="2"/>
  <c r="L5664" i="2"/>
  <c r="L6396" i="2"/>
  <c r="L6061" i="2"/>
  <c r="L6440" i="2"/>
  <c r="L6216" i="2"/>
  <c r="L6362" i="2"/>
  <c r="L5729" i="2"/>
  <c r="L6120" i="2"/>
  <c r="L6112" i="2"/>
  <c r="L6280" i="2"/>
  <c r="L6329" i="2"/>
  <c r="L6330" i="2"/>
  <c r="L6298" i="2"/>
  <c r="L6334" i="2"/>
  <c r="L6107" i="2"/>
  <c r="L6311" i="2"/>
  <c r="L6359" i="2"/>
  <c r="L6193" i="2"/>
  <c r="L6229" i="2"/>
  <c r="L6412" i="2"/>
  <c r="L6448" i="2"/>
  <c r="L6426" i="2"/>
  <c r="L6139" i="2"/>
  <c r="L6034" i="2"/>
  <c r="L6155" i="2"/>
  <c r="L6309" i="2"/>
  <c r="L6156" i="2"/>
  <c r="L6372" i="2"/>
  <c r="L6528" i="2"/>
  <c r="L6405" i="2"/>
  <c r="L6243" i="2"/>
  <c r="L6507" i="2"/>
  <c r="L6294" i="2"/>
  <c r="L6079" i="2"/>
  <c r="L6203" i="2"/>
  <c r="L6491" i="2"/>
  <c r="L6240" i="2"/>
  <c r="L6241" i="2"/>
  <c r="L6117" i="2"/>
  <c r="L6267" i="2"/>
  <c r="L6474" i="2"/>
  <c r="L5897" i="2"/>
  <c r="L6375" i="2"/>
  <c r="L6031" i="2"/>
  <c r="L6381" i="2"/>
  <c r="L6159" i="2"/>
  <c r="L6064" i="2"/>
  <c r="L6394" i="2"/>
  <c r="L6526" i="2"/>
  <c r="L6540" i="2"/>
  <c r="L6469" i="2"/>
  <c r="L6086" i="2"/>
  <c r="L6302" i="2"/>
  <c r="L6314" i="2"/>
  <c r="L6458" i="2"/>
  <c r="L6376" i="2"/>
  <c r="L6233" i="2"/>
  <c r="L6153" i="2"/>
  <c r="L6188" i="2"/>
  <c r="L6371" i="2"/>
  <c r="L6037" i="2"/>
  <c r="L6253" i="2"/>
  <c r="L6289" i="2"/>
  <c r="L6147" i="2"/>
  <c r="L6186" i="2"/>
  <c r="L6059" i="2"/>
  <c r="L6183" i="2"/>
  <c r="L6184" i="2"/>
  <c r="L6462" i="2"/>
  <c r="L6419" i="2"/>
  <c r="L6444" i="2"/>
  <c r="L6313" i="2"/>
  <c r="L6038" i="2"/>
  <c r="L6242" i="2"/>
  <c r="L6398" i="2"/>
  <c r="L6482" i="2"/>
  <c r="L6063" i="2"/>
  <c r="L6177" i="2"/>
  <c r="L6297" i="2"/>
  <c r="L6508" i="2"/>
  <c r="L6269" i="2"/>
  <c r="L6342" i="2"/>
  <c r="L6069" i="2"/>
  <c r="L6043" i="2"/>
  <c r="L6175" i="2"/>
  <c r="L6211" i="2"/>
  <c r="L6319" i="2"/>
  <c r="L6452" i="2"/>
  <c r="L6142" i="2"/>
  <c r="L6052" i="2"/>
  <c r="L6148" i="2"/>
  <c r="L6341" i="2"/>
  <c r="L6307" i="2"/>
  <c r="L6224" i="2"/>
  <c r="L6118" i="2"/>
  <c r="L6538" i="2"/>
  <c r="L6395" i="2"/>
  <c r="L6333" i="2"/>
  <c r="L6369" i="2"/>
  <c r="L6457" i="2"/>
  <c r="L6055" i="2"/>
  <c r="L6199" i="2"/>
  <c r="L5934" i="2"/>
  <c r="L6144" i="2"/>
  <c r="L6323" i="2"/>
  <c r="L6483" i="2"/>
  <c r="L6485" i="2"/>
  <c r="L6078" i="2"/>
  <c r="L6246" i="2"/>
  <c r="L6283" i="2"/>
  <c r="L6418" i="2"/>
  <c r="L6083" i="2"/>
  <c r="L6476" i="2"/>
  <c r="L6214" i="2"/>
  <c r="L6227" i="2"/>
  <c r="L6503" i="2"/>
  <c r="L6192" i="2"/>
  <c r="L6331" i="2"/>
  <c r="L5659" i="2"/>
  <c r="L6058" i="2"/>
  <c r="L6543" i="2"/>
  <c r="L6236" i="2"/>
  <c r="L5776" i="2"/>
  <c r="L6363" i="2"/>
  <c r="L6273" i="2"/>
  <c r="L6108" i="2"/>
  <c r="L6435" i="2"/>
  <c r="L6185" i="2"/>
  <c r="L6154" i="2"/>
  <c r="L6287" i="2"/>
  <c r="L6527" i="2"/>
  <c r="L6051" i="2"/>
  <c r="L6424" i="2"/>
  <c r="L6223" i="2"/>
  <c r="L6261" i="2"/>
  <c r="L6308" i="2"/>
  <c r="L5631" i="2"/>
  <c r="L5690" i="2"/>
  <c r="L5663" i="2"/>
  <c r="L5817" i="2"/>
  <c r="L5736" i="2"/>
  <c r="L5814" i="2"/>
  <c r="L5689" i="2"/>
  <c r="L5848" i="2"/>
  <c r="L5884" i="2"/>
  <c r="L5885" i="2"/>
  <c r="L5632" i="2"/>
  <c r="L5633" i="2"/>
  <c r="L5868" i="2"/>
  <c r="L5713" i="2"/>
  <c r="L5757" i="2"/>
  <c r="L5837" i="2"/>
  <c r="L5639" i="2"/>
  <c r="L5684" i="2"/>
  <c r="L5893" i="2"/>
  <c r="L5564" i="2"/>
  <c r="L5913" i="2"/>
  <c r="L5681" i="2"/>
  <c r="L5686" i="2"/>
  <c r="L5914" i="2"/>
  <c r="L6025" i="2"/>
  <c r="L6005" i="2"/>
  <c r="L5703" i="2"/>
  <c r="L5693" i="2"/>
  <c r="L5792" i="2"/>
  <c r="L5997" i="2"/>
  <c r="L5685" i="2"/>
  <c r="L5962" i="2"/>
  <c r="L5752" i="2"/>
  <c r="L5626" i="2"/>
  <c r="L5628" i="2"/>
  <c r="L5992" i="2"/>
  <c r="L5775" i="2"/>
  <c r="L5722" i="2"/>
  <c r="L5933" i="2"/>
  <c r="L5770" i="2"/>
  <c r="L5858" i="2"/>
  <c r="L5668" i="2"/>
  <c r="L5634" i="2"/>
  <c r="L5923" i="2"/>
  <c r="L5871" i="2"/>
  <c r="L6027" i="2"/>
  <c r="L5860" i="2"/>
  <c r="L5599" i="2"/>
  <c r="L5568" i="2"/>
  <c r="L5569" i="2"/>
  <c r="L5594" i="2"/>
  <c r="L5571" i="2"/>
  <c r="L5560" i="2"/>
  <c r="L5584" i="2"/>
  <c r="L5563" i="2"/>
  <c r="L5575" i="2"/>
  <c r="L5587" i="2"/>
  <c r="L5576" i="2"/>
  <c r="L5588" i="2"/>
  <c r="L5600" i="2"/>
  <c r="L5577" i="2"/>
  <c r="L5589" i="2"/>
  <c r="L5601" i="2"/>
  <c r="L5578" i="2"/>
  <c r="L5590" i="2"/>
  <c r="L5585" i="2"/>
  <c r="L5567" i="2"/>
  <c r="L5580" i="2"/>
  <c r="L5592" i="2"/>
  <c r="L5581" i="2"/>
  <c r="L5593" i="2"/>
  <c r="L5573" i="2"/>
  <c r="L5570" i="2"/>
  <c r="L5583" i="2"/>
  <c r="L5572" i="2"/>
  <c r="L5561" i="2"/>
  <c r="L5562" i="2"/>
  <c r="L5574" i="2"/>
  <c r="L5586" i="2"/>
  <c r="L5742" i="2"/>
  <c r="L5881" i="2"/>
  <c r="L5810" i="2"/>
  <c r="L6022" i="2"/>
  <c r="L5925" i="2"/>
  <c r="L6002" i="2"/>
  <c r="L5615" i="2"/>
  <c r="L5652" i="2"/>
  <c r="L5735" i="2"/>
  <c r="L5784" i="2"/>
  <c r="L5846" i="2"/>
  <c r="L5896" i="2"/>
  <c r="L5705" i="2"/>
  <c r="L5616" i="2"/>
  <c r="L5653" i="2"/>
  <c r="L5719" i="2"/>
  <c r="L5760" i="2"/>
  <c r="L5952" i="2"/>
  <c r="L5635" i="2"/>
  <c r="L5654" i="2"/>
  <c r="L5673" i="2"/>
  <c r="L5953" i="2"/>
  <c r="L5618" i="2"/>
  <c r="L5636" i="2"/>
  <c r="L5655" i="2"/>
  <c r="L5678" i="2"/>
  <c r="L5788" i="2"/>
  <c r="L5850" i="2"/>
  <c r="L5873" i="2"/>
  <c r="L5619" i="2"/>
  <c r="L5637" i="2"/>
  <c r="L5656" i="2"/>
  <c r="L5851" i="2"/>
  <c r="L5929" i="2"/>
  <c r="L5650" i="2"/>
  <c r="L5608" i="2"/>
  <c r="L5620" i="2"/>
  <c r="L5773" i="2"/>
  <c r="L5838" i="2"/>
  <c r="L5852" i="2"/>
  <c r="L5904" i="2"/>
  <c r="L5609" i="2"/>
  <c r="L5623" i="2"/>
  <c r="L5698" i="2"/>
  <c r="L5793" i="2"/>
  <c r="L5840" i="2"/>
  <c r="L5853" i="2"/>
  <c r="L5610" i="2"/>
  <c r="L5794" i="2"/>
  <c r="L5841" i="2"/>
  <c r="L5882" i="2"/>
  <c r="L5733" i="2"/>
  <c r="L5611" i="2"/>
  <c r="L5842" i="2"/>
  <c r="L5935" i="2"/>
  <c r="L5965" i="2"/>
  <c r="L5612" i="2"/>
  <c r="L5649" i="2"/>
  <c r="L5704" i="2"/>
  <c r="L5843" i="2"/>
  <c r="L5937" i="2"/>
  <c r="L5613" i="2"/>
  <c r="L5614" i="2"/>
  <c r="L5651" i="2"/>
  <c r="L5734" i="2"/>
  <c r="L5783" i="2"/>
  <c r="L5845" i="2"/>
  <c r="L5954" i="2"/>
  <c r="L5915" i="2"/>
  <c r="L6018" i="2"/>
  <c r="L5596" i="2"/>
  <c r="L5671" i="2"/>
  <c r="L5672" i="2"/>
  <c r="L5901" i="2"/>
  <c r="L5658" i="2"/>
  <c r="L5854" i="2"/>
  <c r="L5670" i="2"/>
  <c r="L5869" i="2"/>
  <c r="L5762" i="2"/>
  <c r="L5832" i="2"/>
  <c r="L5566" i="2"/>
  <c r="L5821" i="2"/>
  <c r="L5847" i="2"/>
  <c r="L5751" i="2"/>
  <c r="L5666" i="2"/>
  <c r="L6008" i="2"/>
  <c r="L5720" i="2"/>
  <c r="L5679" i="2"/>
  <c r="L5955" i="2"/>
  <c r="L5995" i="2"/>
  <c r="L5680" i="2"/>
  <c r="L5725" i="2"/>
  <c r="L5905" i="2"/>
  <c r="L5682" i="2"/>
  <c r="L5728" i="2"/>
  <c r="L5906" i="2"/>
  <c r="L5795" i="2"/>
  <c r="L6006" i="2"/>
  <c r="L5731" i="2"/>
  <c r="L5754" i="2"/>
  <c r="L5779" i="2"/>
  <c r="L5597" i="2"/>
  <c r="L5591" i="2"/>
  <c r="L5582" i="2"/>
  <c r="L5258" i="2"/>
  <c r="L5730" i="2"/>
  <c r="L5769" i="2"/>
  <c r="L5674" i="2"/>
  <c r="L5874" i="2"/>
  <c r="L6010" i="2"/>
  <c r="L5724" i="2"/>
  <c r="L5892" i="2"/>
  <c r="L5665" i="2"/>
  <c r="L5677" i="2"/>
  <c r="L5917" i="2"/>
  <c r="L5606" i="2"/>
  <c r="L5907" i="2"/>
  <c r="L6016" i="2"/>
  <c r="L5777" i="2"/>
  <c r="L5026" i="2"/>
  <c r="L5899" i="2"/>
  <c r="L5856" i="2"/>
  <c r="L5834" i="2"/>
  <c r="L5957" i="2"/>
  <c r="L5743" i="2"/>
  <c r="L5902" i="2"/>
  <c r="L5940" i="2"/>
  <c r="L5991" i="2"/>
  <c r="L5644" i="2"/>
  <c r="L5987" i="2"/>
  <c r="L5988" i="2"/>
  <c r="L5894" i="2"/>
  <c r="L6014" i="2"/>
  <c r="L5691" i="2"/>
  <c r="L5764" i="2"/>
  <c r="L5825" i="2"/>
  <c r="L5849" i="2"/>
  <c r="L5726" i="2"/>
  <c r="L5979" i="2"/>
  <c r="L5946" i="2"/>
  <c r="L5782" i="2"/>
  <c r="L5880" i="2"/>
  <c r="L5630" i="2"/>
  <c r="L5815" i="2"/>
  <c r="L5891" i="2"/>
  <c r="L5994" i="2"/>
  <c r="L5708" i="2"/>
  <c r="L6026" i="2"/>
  <c r="L5980" i="2"/>
  <c r="L5936" i="2"/>
  <c r="L6032" i="2"/>
  <c r="L5866" i="2"/>
  <c r="L5823" i="2"/>
  <c r="L4861" i="2"/>
  <c r="L5855" i="2"/>
  <c r="L5916" i="2"/>
  <c r="L5647" i="2"/>
  <c r="L5960" i="2"/>
  <c r="L5973" i="2"/>
  <c r="L5926" i="2"/>
  <c r="L6011" i="2"/>
  <c r="L5700" i="2"/>
  <c r="L6007" i="2"/>
  <c r="L5807" i="2"/>
  <c r="L5833" i="2"/>
  <c r="L5857" i="2"/>
  <c r="L5945" i="2"/>
  <c r="L5352" i="2"/>
  <c r="L5622" i="2"/>
  <c r="L5781" i="2"/>
  <c r="L5688" i="2"/>
  <c r="L5179" i="2"/>
  <c r="L5879" i="2"/>
  <c r="L5621" i="2"/>
  <c r="L5819" i="2"/>
  <c r="L5993" i="2"/>
  <c r="L5740" i="2"/>
  <c r="L5968" i="2"/>
  <c r="L5922" i="2"/>
  <c r="L5958" i="2"/>
  <c r="L5755" i="2"/>
  <c r="L5767" i="2"/>
  <c r="L5744" i="2"/>
  <c r="L5900" i="2"/>
  <c r="L5948" i="2"/>
  <c r="L5996" i="2"/>
  <c r="L5758" i="2"/>
  <c r="L5603" i="2"/>
  <c r="L5675" i="2"/>
  <c r="L5820" i="2"/>
  <c r="L5941" i="2"/>
  <c r="L5702" i="2"/>
  <c r="L5738" i="2"/>
  <c r="L5870" i="2"/>
  <c r="L5966" i="2"/>
  <c r="L5800" i="2"/>
  <c r="L5861" i="2"/>
  <c r="L5981" i="2"/>
  <c r="L6020" i="2"/>
  <c r="L6033" i="2"/>
  <c r="L5999" i="2"/>
  <c r="L5605" i="2"/>
  <c r="L5629" i="2"/>
  <c r="L5766" i="2"/>
  <c r="L5826" i="2"/>
  <c r="L5862" i="2"/>
  <c r="L5982" i="2"/>
  <c r="L5707" i="2"/>
  <c r="L5911" i="2"/>
  <c r="L5768" i="2"/>
  <c r="L5912" i="2"/>
  <c r="L6009" i="2"/>
  <c r="L5602" i="2"/>
  <c r="L5710" i="2"/>
  <c r="L5878" i="2"/>
  <c r="L5986" i="2"/>
  <c r="L5676" i="2"/>
  <c r="L5976" i="2"/>
  <c r="L5990" i="2"/>
  <c r="L5727" i="2"/>
  <c r="L5799" i="2"/>
  <c r="L5956" i="2"/>
  <c r="L5745" i="2"/>
  <c r="L5985" i="2"/>
  <c r="L5627" i="2"/>
  <c r="L5701" i="2"/>
  <c r="L5761" i="2"/>
  <c r="L5919" i="2"/>
  <c r="L6003" i="2"/>
  <c r="L5765" i="2"/>
  <c r="L5694" i="2"/>
  <c r="L5802" i="2"/>
  <c r="L5827" i="2"/>
  <c r="L5624" i="2"/>
  <c r="L5660" i="2"/>
  <c r="L5732" i="2"/>
  <c r="L5949" i="2"/>
  <c r="L5747" i="2"/>
  <c r="L5867" i="2"/>
  <c r="L5640" i="2"/>
  <c r="L5908" i="2"/>
  <c r="L5717" i="2"/>
  <c r="L5947" i="2"/>
  <c r="L5785" i="2"/>
  <c r="L5829" i="2"/>
  <c r="L5667" i="2"/>
  <c r="L5895" i="2"/>
  <c r="L5797" i="2"/>
  <c r="L5716" i="2"/>
  <c r="L5318" i="2"/>
  <c r="L5970" i="2"/>
  <c r="L5875" i="2"/>
  <c r="L5959" i="2"/>
  <c r="L5804" i="2"/>
  <c r="L5806" i="2"/>
  <c r="L5711" i="2"/>
  <c r="L5712" i="2"/>
  <c r="L5642" i="2"/>
  <c r="L5942" i="2"/>
  <c r="L5978" i="2"/>
  <c r="L5931" i="2"/>
  <c r="L5718" i="2"/>
  <c r="L5889" i="2"/>
  <c r="L5638" i="2"/>
  <c r="L5830" i="2"/>
  <c r="L5890" i="2"/>
  <c r="L5831" i="2"/>
  <c r="L5963" i="2"/>
  <c r="L5998" i="2"/>
  <c r="L5927" i="2"/>
  <c r="L5737" i="2"/>
  <c r="L5930" i="2"/>
  <c r="L5967" i="2"/>
  <c r="L5872" i="2"/>
  <c r="L5789" i="2"/>
  <c r="L5910" i="2"/>
  <c r="L5695" i="2"/>
  <c r="L5983" i="2"/>
  <c r="L5888" i="2"/>
  <c r="L5709" i="2"/>
  <c r="L5805" i="2"/>
  <c r="L5975" i="2"/>
  <c r="L5772" i="2"/>
  <c r="L5641" i="2"/>
  <c r="L5714" i="2"/>
  <c r="L5918" i="2"/>
  <c r="L5859" i="2"/>
  <c r="L6004" i="2"/>
  <c r="L5657" i="2"/>
  <c r="L5863" i="2"/>
  <c r="L5809" i="2"/>
  <c r="L5750" i="2"/>
  <c r="L5943" i="2"/>
  <c r="L5921" i="2"/>
  <c r="L5886" i="2"/>
  <c r="L5839" i="2"/>
  <c r="L5697" i="2"/>
  <c r="L5662" i="2"/>
  <c r="L5951" i="2"/>
  <c r="L6001" i="2"/>
  <c r="L6013" i="2"/>
  <c r="L5763" i="2"/>
  <c r="L5741" i="2"/>
  <c r="L5344" i="2"/>
  <c r="L5944" i="2"/>
  <c r="L5048" i="2"/>
  <c r="L4529" i="2"/>
  <c r="L4994" i="2"/>
  <c r="L4583" i="2"/>
  <c r="L48" i="2"/>
  <c r="L76" i="2"/>
  <c r="L5310" i="2"/>
  <c r="L5466" i="2"/>
  <c r="L4950" i="2"/>
  <c r="L5057" i="2"/>
  <c r="L5383" i="2"/>
  <c r="L5467" i="2"/>
  <c r="L5313" i="2"/>
  <c r="L4809" i="2"/>
  <c r="L4716" i="2"/>
  <c r="L4842" i="2"/>
  <c r="L5220" i="2"/>
  <c r="L5221" i="2"/>
  <c r="L5017" i="2"/>
  <c r="L4098" i="2"/>
  <c r="L4172" i="2"/>
  <c r="L5198" i="2"/>
  <c r="L4918" i="2"/>
  <c r="L4972" i="2"/>
  <c r="L5259" i="2"/>
  <c r="L5072" i="2"/>
  <c r="L5110" i="2"/>
  <c r="L4028" i="2"/>
  <c r="L3850" i="2"/>
  <c r="L51" i="2"/>
  <c r="L160" i="2"/>
  <c r="L190" i="2"/>
  <c r="L240" i="2"/>
  <c r="L301" i="2"/>
  <c r="L351" i="2"/>
  <c r="L500" i="2"/>
  <c r="L521" i="2"/>
  <c r="L545" i="2"/>
  <c r="L5002" i="2"/>
  <c r="L4524" i="2"/>
  <c r="L5384" i="2"/>
  <c r="L4427" i="2"/>
  <c r="L4717" i="2"/>
  <c r="L4194" i="2"/>
  <c r="L4216" i="2"/>
  <c r="L5093" i="2"/>
  <c r="L4581" i="2"/>
  <c r="L4808" i="2"/>
  <c r="L4872" i="2"/>
  <c r="L4916" i="2"/>
  <c r="L161" i="2"/>
  <c r="L606" i="2"/>
  <c r="L627" i="2"/>
  <c r="L4663" i="2"/>
  <c r="L5016" i="2"/>
  <c r="L4380" i="2"/>
  <c r="L4674" i="2"/>
  <c r="L112" i="2"/>
  <c r="L172" i="2"/>
  <c r="L200" i="2"/>
  <c r="L262" i="2"/>
  <c r="L292" i="2"/>
  <c r="L314" i="2"/>
  <c r="L369" i="2"/>
  <c r="L451" i="2"/>
  <c r="L556" i="2"/>
  <c r="L586" i="2"/>
  <c r="L614" i="2"/>
  <c r="L116" i="2"/>
  <c r="L184" i="2"/>
  <c r="L221" i="2"/>
  <c r="L287" i="2"/>
  <c r="L321" i="2"/>
  <c r="L387" i="2"/>
  <c r="L413" i="2"/>
  <c r="L191" i="2"/>
  <c r="L455" i="2"/>
  <c r="L484" i="2"/>
  <c r="L543" i="2"/>
  <c r="L205" i="2"/>
  <c r="L233" i="2"/>
  <c r="L272" i="2"/>
  <c r="L367" i="2"/>
  <c r="L439" i="2"/>
  <c r="L463" i="2"/>
  <c r="L4481" i="2"/>
  <c r="L4260" i="2"/>
  <c r="L114" i="2"/>
  <c r="L250" i="2"/>
  <c r="L313" i="2"/>
  <c r="L539" i="2"/>
  <c r="L600" i="2"/>
  <c r="L4239" i="2"/>
  <c r="L3752" i="2"/>
  <c r="L85" i="2"/>
  <c r="L274" i="2"/>
  <c r="L310" i="2"/>
  <c r="L2819" i="2"/>
  <c r="L3049" i="2"/>
  <c r="L3116" i="2"/>
  <c r="L3284" i="2"/>
  <c r="L177" i="2"/>
  <c r="L229" i="2"/>
  <c r="L2684" i="2"/>
  <c r="L2789" i="2"/>
  <c r="L2867" i="2"/>
  <c r="L4312" i="2"/>
  <c r="L4563" i="2"/>
  <c r="L298" i="2"/>
  <c r="L438" i="2"/>
  <c r="L514" i="2"/>
  <c r="L4173" i="2"/>
  <c r="L154" i="2"/>
  <c r="L261" i="2"/>
  <c r="L388" i="2"/>
  <c r="L440" i="2"/>
  <c r="L516" i="2"/>
  <c r="L3080" i="2"/>
  <c r="L3393" i="2"/>
  <c r="L171" i="2"/>
  <c r="L352" i="2"/>
  <c r="L397" i="2"/>
  <c r="L570" i="2"/>
  <c r="L2888" i="2"/>
  <c r="L2915" i="2"/>
  <c r="L3233" i="2"/>
  <c r="L335" i="2"/>
  <c r="L593" i="2"/>
  <c r="L2902" i="2"/>
  <c r="L3337" i="2"/>
  <c r="L3388" i="2"/>
  <c r="L3430" i="2"/>
  <c r="L142" i="2"/>
  <c r="L466" i="2"/>
  <c r="L524" i="2"/>
  <c r="L2841" i="2"/>
  <c r="L3433" i="2"/>
  <c r="L3601" i="2"/>
  <c r="L64" i="2"/>
  <c r="L173" i="2"/>
  <c r="L237" i="2"/>
  <c r="L557" i="2"/>
  <c r="L624" i="2"/>
  <c r="L199" i="2"/>
  <c r="L459" i="2"/>
  <c r="L540" i="2"/>
  <c r="L441" i="2"/>
  <c r="L49" i="2"/>
  <c r="L356" i="2"/>
  <c r="L476" i="2"/>
  <c r="L609" i="2"/>
  <c r="L3032" i="2"/>
  <c r="L3100" i="2"/>
  <c r="L53" i="2"/>
  <c r="L427" i="2"/>
  <c r="L2958" i="2"/>
  <c r="L3004" i="2"/>
  <c r="L3033" i="2"/>
  <c r="L3169" i="2"/>
  <c r="L58" i="2"/>
  <c r="L236" i="2"/>
  <c r="L361" i="2"/>
  <c r="L2733" i="2"/>
  <c r="L3170" i="2"/>
  <c r="L238" i="2"/>
  <c r="L309" i="2"/>
  <c r="L376" i="2"/>
  <c r="L443" i="2"/>
  <c r="L3281" i="2"/>
  <c r="L3504" i="2"/>
  <c r="L3251" i="2"/>
  <c r="L501" i="2"/>
  <c r="L2936" i="2"/>
  <c r="L3121" i="2"/>
  <c r="L196" i="2"/>
  <c r="L322" i="2"/>
  <c r="L635" i="2"/>
  <c r="L3122" i="2"/>
  <c r="L3475" i="2"/>
  <c r="L393" i="2"/>
  <c r="L326" i="2"/>
  <c r="L3620" i="2"/>
  <c r="L3333" i="2"/>
  <c r="L3428" i="2"/>
  <c r="L3219" i="2"/>
  <c r="L2901" i="2"/>
  <c r="L3530" i="2"/>
  <c r="L2747" i="2"/>
  <c r="L4029" i="2"/>
  <c r="L3595" i="2"/>
  <c r="L3476" i="2"/>
  <c r="L1330" i="2"/>
  <c r="L1348" i="2"/>
  <c r="L4307" i="2"/>
  <c r="L3330" i="2"/>
  <c r="L4651" i="2"/>
  <c r="L4545" i="2"/>
  <c r="L4579" i="2"/>
  <c r="L1525" i="2"/>
  <c r="L3926" i="2"/>
  <c r="L1469" i="2"/>
  <c r="L2715" i="2"/>
  <c r="L4262" i="2"/>
  <c r="L4568" i="2"/>
  <c r="L4871" i="2"/>
  <c r="L3820" i="2"/>
  <c r="L4796" i="2"/>
  <c r="L1859" i="2"/>
  <c r="L1887" i="2"/>
  <c r="L1906" i="2"/>
  <c r="L1930" i="2"/>
  <c r="L1813" i="2"/>
  <c r="L1864" i="2"/>
  <c r="L1891" i="2"/>
  <c r="L1827" i="2"/>
  <c r="L1857" i="2"/>
  <c r="L1915" i="2"/>
  <c r="L1829" i="2"/>
  <c r="L1950" i="2"/>
  <c r="L4487" i="2"/>
  <c r="L1822" i="2"/>
  <c r="L3577" i="2"/>
  <c r="L1814" i="2"/>
  <c r="L1854" i="2"/>
  <c r="L1944" i="2"/>
  <c r="L3059" i="2"/>
  <c r="L1804" i="2"/>
  <c r="L1926" i="2"/>
  <c r="L1865" i="2"/>
  <c r="L1908" i="2"/>
  <c r="L3574" i="2"/>
  <c r="L1809" i="2"/>
  <c r="L1866" i="2"/>
  <c r="L1817" i="2"/>
  <c r="L1916" i="2"/>
  <c r="L1828" i="2"/>
  <c r="L1880" i="2"/>
  <c r="L1933" i="2"/>
  <c r="L2776" i="2"/>
  <c r="L1943" i="2"/>
  <c r="L3331" i="2"/>
  <c r="L3596" i="2"/>
  <c r="L5553" i="2"/>
  <c r="L4646" i="2"/>
  <c r="L4779" i="2"/>
  <c r="L2267" i="2"/>
  <c r="L2294" i="2"/>
  <c r="L2270" i="2"/>
  <c r="L4171" i="2"/>
  <c r="L2778" i="2"/>
  <c r="L2275" i="2"/>
  <c r="L3097" i="2"/>
  <c r="L3642" i="2"/>
  <c r="L2264" i="2"/>
  <c r="L2307" i="2"/>
  <c r="L2309" i="2"/>
  <c r="L3267" i="2"/>
  <c r="L4415" i="2"/>
  <c r="L3929" i="2"/>
  <c r="L5546" i="2"/>
  <c r="L2380" i="2"/>
  <c r="L4222" i="2"/>
  <c r="L2988" i="2"/>
  <c r="L2375" i="2"/>
  <c r="L3365" i="2"/>
  <c r="L5106" i="2"/>
  <c r="L5130" i="2"/>
  <c r="L3860" i="2"/>
  <c r="L5555" i="2"/>
  <c r="L2376" i="2"/>
  <c r="L5132" i="2"/>
  <c r="L2378" i="2"/>
  <c r="L2379" i="2"/>
  <c r="L4241" i="2"/>
  <c r="L2373" i="2"/>
  <c r="L2996" i="2"/>
  <c r="L2369" i="2"/>
  <c r="L2370" i="2"/>
  <c r="L3130" i="2"/>
  <c r="L2372" i="2"/>
  <c r="L2374" i="2"/>
  <c r="L2377" i="2"/>
  <c r="L3423" i="2"/>
  <c r="L2368" i="2"/>
  <c r="L4482" i="2"/>
  <c r="L4461" i="2"/>
  <c r="L4151" i="2"/>
  <c r="L4996" i="2"/>
  <c r="L5038" i="2"/>
  <c r="L4448" i="2"/>
  <c r="L4718" i="2"/>
  <c r="L5329" i="2"/>
  <c r="L5133" i="2"/>
  <c r="L5228" i="2"/>
  <c r="L4441" i="2"/>
  <c r="L4830" i="2"/>
  <c r="L4394" i="2"/>
  <c r="L4085" i="2"/>
  <c r="L4230" i="2"/>
  <c r="L4642" i="2"/>
  <c r="L3761" i="2"/>
  <c r="L2431" i="2"/>
  <c r="L2491" i="2"/>
  <c r="L4790" i="2"/>
  <c r="L4423" i="2"/>
  <c r="L4557" i="2"/>
  <c r="L2637" i="2"/>
  <c r="L2893" i="2"/>
  <c r="L3158" i="2"/>
  <c r="L3897" i="2"/>
  <c r="L2639" i="2"/>
  <c r="L3137" i="2"/>
  <c r="L3402" i="2"/>
  <c r="L2436" i="2"/>
  <c r="L2511" i="2"/>
  <c r="L2650" i="2"/>
  <c r="L2839" i="2"/>
  <c r="L3335" i="2"/>
  <c r="L2864" i="2"/>
  <c r="L2644" i="2"/>
  <c r="L3533" i="2"/>
  <c r="L2611" i="2"/>
  <c r="L2722" i="2"/>
  <c r="L3027" i="2"/>
  <c r="L3861" i="2"/>
  <c r="L2580" i="2"/>
  <c r="L3438" i="2"/>
  <c r="L2539" i="2"/>
  <c r="L3168" i="2"/>
  <c r="L3517" i="2"/>
  <c r="L3686" i="2"/>
  <c r="L2651" i="2"/>
  <c r="L3134" i="2"/>
  <c r="L3496" i="2"/>
  <c r="L3007" i="2"/>
  <c r="L2935" i="2"/>
  <c r="L3587" i="2"/>
  <c r="L2601" i="2"/>
  <c r="L2566" i="2"/>
  <c r="L2605" i="2"/>
  <c r="L2475" i="2"/>
  <c r="L3561" i="2"/>
  <c r="L3532" i="2"/>
  <c r="L2574" i="2"/>
  <c r="L642" i="2"/>
  <c r="L647" i="2"/>
  <c r="L3351" i="2"/>
  <c r="L651" i="2"/>
  <c r="L5550" i="2"/>
  <c r="L5064" i="2"/>
  <c r="L5506" i="2"/>
  <c r="L5095" i="2"/>
  <c r="L4593" i="2"/>
  <c r="L3023" i="2"/>
  <c r="L3743" i="2"/>
  <c r="L3345" i="2"/>
  <c r="L2828" i="2"/>
  <c r="L1195" i="2"/>
  <c r="L5337" i="2"/>
  <c r="L5293" i="2"/>
  <c r="L5235" i="2"/>
  <c r="L5345" i="2"/>
  <c r="L5498" i="2"/>
  <c r="L5528" i="2"/>
  <c r="L5391" i="2"/>
  <c r="L5405" i="2"/>
  <c r="L5370" i="2"/>
  <c r="L5431" i="2"/>
  <c r="L5304" i="2"/>
  <c r="L5470" i="2"/>
  <c r="L4745" i="2"/>
  <c r="L4548" i="2"/>
  <c r="L5544" i="2"/>
  <c r="L5556" i="2"/>
  <c r="L4078" i="2"/>
  <c r="L4407" i="2"/>
  <c r="L5276" i="2"/>
  <c r="L5552" i="2"/>
  <c r="L5125" i="2"/>
  <c r="L4166" i="2"/>
  <c r="L5558" i="2"/>
  <c r="L4685" i="2"/>
  <c r="L5067" i="2"/>
  <c r="L4149" i="2"/>
  <c r="L3906" i="2"/>
  <c r="L1417" i="2"/>
  <c r="L1557" i="2"/>
  <c r="L1684" i="2"/>
  <c r="L4059" i="2"/>
  <c r="L4348" i="2"/>
  <c r="L3781" i="2"/>
  <c r="L1305" i="2"/>
  <c r="L1389" i="2"/>
  <c r="L1481" i="2"/>
  <c r="L1513" i="2"/>
  <c r="L1572" i="2"/>
  <c r="L1290" i="2"/>
  <c r="L1363" i="2"/>
  <c r="L1598" i="2"/>
  <c r="L1404" i="2"/>
  <c r="L1443" i="2"/>
  <c r="L1628" i="2"/>
  <c r="L1663" i="2"/>
  <c r="L4247" i="2"/>
  <c r="L1379" i="2"/>
  <c r="L1480" i="2"/>
  <c r="L1515" i="2"/>
  <c r="L1539" i="2"/>
  <c r="L1638" i="2"/>
  <c r="L3998" i="2"/>
  <c r="L1329" i="2"/>
  <c r="L1419" i="2"/>
  <c r="L3381" i="2"/>
  <c r="L3462" i="2"/>
  <c r="L1460" i="2"/>
  <c r="L3650" i="2"/>
  <c r="L3919" i="2"/>
  <c r="L1519" i="2"/>
  <c r="L1643" i="2"/>
  <c r="L1487" i="2"/>
  <c r="L1607" i="2"/>
  <c r="L3064" i="2"/>
  <c r="L3282" i="2"/>
  <c r="L3157" i="2"/>
  <c r="L3485" i="2"/>
  <c r="L1617" i="2"/>
  <c r="L1350" i="2"/>
  <c r="L3514" i="2"/>
  <c r="L1431" i="2"/>
  <c r="L1361" i="2"/>
  <c r="L2814" i="2"/>
  <c r="L3581" i="2"/>
  <c r="L3554" i="2"/>
  <c r="L1647" i="2"/>
  <c r="L1711" i="2"/>
  <c r="L1328" i="2"/>
  <c r="L2946" i="2"/>
  <c r="L1546" i="2"/>
  <c r="L1339" i="2"/>
  <c r="L1319" i="2"/>
  <c r="L1297" i="2"/>
  <c r="L4388" i="2"/>
  <c r="L4791" i="2"/>
  <c r="L4523" i="2"/>
  <c r="L1862" i="2"/>
  <c r="L1819" i="2"/>
  <c r="L1855" i="2"/>
  <c r="L1955" i="2"/>
  <c r="L1912" i="2"/>
  <c r="L1871" i="2"/>
  <c r="L1885" i="2"/>
  <c r="L1939" i="2"/>
  <c r="L1850" i="2"/>
  <c r="L1802" i="2"/>
  <c r="L4758" i="2"/>
  <c r="L5018" i="2"/>
  <c r="L2288" i="2"/>
  <c r="L2311" i="2"/>
  <c r="L4752" i="2"/>
  <c r="L4354" i="2"/>
  <c r="L2269" i="2"/>
  <c r="L2657" i="2"/>
  <c r="L2947" i="2"/>
  <c r="L2287" i="2"/>
  <c r="L2292" i="2"/>
  <c r="L2273" i="2"/>
  <c r="L2293" i="2"/>
  <c r="L2278" i="2"/>
  <c r="L2282" i="2"/>
  <c r="L2805" i="2"/>
  <c r="L2289" i="2"/>
  <c r="L3398" i="2"/>
  <c r="L2824" i="2"/>
  <c r="L3144" i="2"/>
  <c r="L3522" i="2"/>
  <c r="L2299" i="2"/>
  <c r="L2305" i="2"/>
  <c r="L3186" i="2"/>
  <c r="L2272" i="2"/>
  <c r="L3151" i="2"/>
  <c r="L5105" i="2"/>
  <c r="L3721" i="2"/>
  <c r="L2399" i="2"/>
  <c r="L2404" i="2"/>
  <c r="L2396" i="2"/>
  <c r="L3129" i="2"/>
  <c r="L2382" i="2"/>
  <c r="L2728" i="2"/>
  <c r="L2381" i="2"/>
  <c r="L2410" i="2"/>
  <c r="L2383" i="2"/>
  <c r="L3425" i="2"/>
  <c r="L2385" i="2"/>
  <c r="L4404" i="2"/>
  <c r="L4169" i="2"/>
  <c r="L4286" i="2"/>
  <c r="L2612" i="2"/>
  <c r="L2564" i="2"/>
  <c r="L2530" i="2"/>
  <c r="L2531" i="2"/>
  <c r="L2723" i="2"/>
  <c r="L3028" i="2"/>
  <c r="L2622" i="2"/>
  <c r="L3275" i="2"/>
  <c r="L2545" i="2"/>
  <c r="L3742" i="2"/>
  <c r="L2623" i="2"/>
  <c r="L2606" i="2"/>
  <c r="L5512" i="2"/>
  <c r="L4066" i="2"/>
  <c r="L1281" i="2"/>
  <c r="L2755" i="2"/>
  <c r="L1284" i="2"/>
  <c r="L1798" i="2"/>
  <c r="L1799" i="2"/>
  <c r="L5200" i="2"/>
  <c r="L4626" i="2"/>
  <c r="L4534" i="2"/>
  <c r="L4560" i="2"/>
  <c r="L14" i="2"/>
  <c r="L5382" i="2"/>
  <c r="L4834" i="2"/>
  <c r="L4536" i="2"/>
  <c r="L5335" i="2"/>
  <c r="L5265" i="2"/>
  <c r="L5421" i="2"/>
  <c r="L4892" i="2"/>
  <c r="L5473" i="2"/>
  <c r="L5098" i="2"/>
  <c r="L5264" i="2"/>
  <c r="L15" i="2"/>
  <c r="L4840" i="2"/>
  <c r="L4267" i="2"/>
  <c r="L5474" i="2"/>
  <c r="L5504" i="2"/>
  <c r="L4332" i="2"/>
  <c r="L4050" i="2"/>
  <c r="L3803" i="2"/>
  <c r="L102" i="2"/>
  <c r="L148" i="2"/>
  <c r="L4836" i="2"/>
  <c r="L12" i="2"/>
  <c r="L515" i="2"/>
  <c r="L164" i="2"/>
  <c r="L4537" i="2"/>
  <c r="L4016" i="2"/>
  <c r="L3749" i="2"/>
  <c r="L4429" i="2"/>
  <c r="L40" i="2"/>
  <c r="L3344" i="2"/>
  <c r="L109" i="2"/>
  <c r="L517" i="2"/>
  <c r="L91" i="2"/>
  <c r="L286" i="2"/>
  <c r="L100" i="2"/>
  <c r="L3076" i="2"/>
  <c r="L4424" i="2"/>
  <c r="L1194" i="2"/>
  <c r="L2896" i="2"/>
  <c r="L5212" i="2"/>
  <c r="L5416" i="2"/>
  <c r="L5428" i="2"/>
  <c r="L5021" i="2"/>
  <c r="L4627" i="2"/>
  <c r="L5120" i="2"/>
  <c r="L5230" i="2"/>
  <c r="L669" i="2"/>
  <c r="L4389" i="2"/>
  <c r="L4495" i="2"/>
  <c r="L4577" i="2"/>
  <c r="L4165" i="2"/>
  <c r="L4686" i="2"/>
  <c r="L655" i="2"/>
  <c r="L663" i="2"/>
  <c r="L657" i="2"/>
  <c r="L3000" i="2"/>
  <c r="L672" i="2"/>
  <c r="L3185" i="2"/>
  <c r="L3239" i="2"/>
  <c r="L3484" i="2"/>
  <c r="L654" i="2"/>
  <c r="L3109" i="2"/>
  <c r="L656" i="2"/>
  <c r="L3918" i="2"/>
  <c r="L2929" i="2"/>
  <c r="L2711" i="2"/>
  <c r="L3283" i="2"/>
  <c r="L3770" i="2"/>
  <c r="L4909" i="2"/>
  <c r="L4385" i="2"/>
  <c r="L5078" i="2"/>
  <c r="L5040" i="2"/>
  <c r="L5069" i="2"/>
  <c r="L4365" i="2"/>
  <c r="L4923" i="2"/>
  <c r="L5034" i="2"/>
  <c r="L3767" i="2"/>
  <c r="L1200" i="2"/>
  <c r="L4639" i="2"/>
  <c r="L4076" i="2"/>
  <c r="L1199" i="2"/>
  <c r="L1221" i="2"/>
  <c r="L1206" i="2"/>
  <c r="L4086" i="2"/>
  <c r="L1210" i="2"/>
  <c r="L1214" i="2"/>
  <c r="L5089" i="2"/>
  <c r="L1209" i="2"/>
  <c r="L1211" i="2"/>
  <c r="L4382" i="2"/>
  <c r="L2712" i="2"/>
  <c r="L1198" i="2"/>
  <c r="L2714" i="2"/>
  <c r="L1201" i="2"/>
  <c r="L4458" i="2"/>
  <c r="L1218" i="2"/>
  <c r="L1223" i="2"/>
  <c r="L5489" i="2"/>
  <c r="L5490" i="2"/>
  <c r="L5279" i="2"/>
  <c r="L5436" i="2"/>
  <c r="L5434" i="2"/>
  <c r="L5415" i="2"/>
  <c r="L5502" i="2"/>
  <c r="L5289" i="2"/>
  <c r="L5231" i="2"/>
  <c r="L5458" i="2"/>
  <c r="L5306" i="2"/>
  <c r="L5252" i="2"/>
  <c r="L5390" i="2"/>
  <c r="L5524" i="2"/>
  <c r="L5349" i="2"/>
  <c r="L5548" i="2"/>
  <c r="L4616" i="2"/>
  <c r="L4635" i="2"/>
  <c r="L1610" i="2"/>
  <c r="L1665" i="2"/>
  <c r="L1294" i="2"/>
  <c r="L1369" i="2"/>
  <c r="L1691" i="2"/>
  <c r="L4308" i="2"/>
  <c r="L1653" i="2"/>
  <c r="L1288" i="2"/>
  <c r="L3509" i="2"/>
  <c r="L1354" i="2"/>
  <c r="L1484" i="2"/>
  <c r="L1453" i="2"/>
  <c r="L1391" i="2"/>
  <c r="L3063" i="2"/>
  <c r="L1292" i="2"/>
  <c r="L1529" i="2"/>
  <c r="L1486" i="2"/>
  <c r="L1381" i="2"/>
  <c r="L1540" i="2"/>
  <c r="L1597" i="2"/>
  <c r="L4550" i="2"/>
  <c r="L4654" i="2"/>
  <c r="L4715" i="2"/>
  <c r="L4115" i="2"/>
  <c r="L1830" i="2"/>
  <c r="L1840" i="2"/>
  <c r="L1889" i="2"/>
  <c r="L1917" i="2"/>
  <c r="L1896" i="2"/>
  <c r="L1861" i="2"/>
  <c r="L1897" i="2"/>
  <c r="L1929" i="2"/>
  <c r="L3092" i="2"/>
  <c r="L3160" i="2"/>
  <c r="L1884" i="2"/>
  <c r="L1951" i="2"/>
  <c r="L3103" i="2"/>
  <c r="L1888" i="2"/>
  <c r="L1924" i="2"/>
  <c r="L1903" i="2"/>
  <c r="L3599" i="2"/>
  <c r="L3161" i="2"/>
  <c r="L3226" i="2"/>
  <c r="L1873" i="2"/>
  <c r="L1905" i="2"/>
  <c r="L3543" i="2"/>
  <c r="L3520" i="2"/>
  <c r="L1837" i="2"/>
  <c r="L1832" i="2"/>
  <c r="L3181" i="2"/>
  <c r="L1848" i="2"/>
  <c r="L3056" i="2"/>
  <c r="L2943" i="2"/>
  <c r="L1901" i="2"/>
  <c r="L2191" i="2"/>
  <c r="L2174" i="2"/>
  <c r="L2175" i="2"/>
  <c r="L2189" i="2"/>
  <c r="L2192" i="2"/>
  <c r="L3036" i="2"/>
  <c r="L2172" i="2"/>
  <c r="L2291" i="2"/>
  <c r="L2310" i="2"/>
  <c r="L4252" i="2"/>
  <c r="L3342" i="2"/>
  <c r="L3374" i="2"/>
  <c r="L639" i="2"/>
  <c r="L641" i="2"/>
  <c r="L3224" i="2"/>
  <c r="L3639" i="2"/>
  <c r="L3315" i="2"/>
  <c r="L3327" i="2"/>
  <c r="L3128" i="2"/>
  <c r="L3358" i="2"/>
  <c r="L63" i="2"/>
  <c r="L96" i="2"/>
  <c r="L124" i="2"/>
  <c r="L2883" i="2"/>
  <c r="L99" i="2"/>
  <c r="L4287" i="2"/>
  <c r="L4687" i="2"/>
  <c r="L5399" i="2"/>
  <c r="L5209" i="2"/>
  <c r="L3663" i="2"/>
  <c r="L5135" i="2"/>
  <c r="L5547" i="2"/>
  <c r="L5126" i="2"/>
  <c r="L4580" i="2"/>
  <c r="L658" i="2"/>
  <c r="L3508" i="2"/>
  <c r="L3385" i="2"/>
  <c r="L2801" i="2"/>
  <c r="L2856" i="2"/>
  <c r="L3214" i="2"/>
  <c r="L1205" i="2"/>
  <c r="L3194" i="2"/>
  <c r="L5311" i="2"/>
  <c r="L5218" i="2"/>
  <c r="L5554" i="2"/>
  <c r="L5033" i="2"/>
  <c r="L5422" i="2"/>
  <c r="L5176" i="2"/>
  <c r="L5224" i="2"/>
  <c r="L5196" i="2"/>
  <c r="L5424" i="2"/>
  <c r="L5144" i="2"/>
  <c r="L5494" i="2"/>
  <c r="L5282" i="2"/>
  <c r="L5308" i="2"/>
  <c r="L4650" i="2"/>
  <c r="L3806" i="2"/>
  <c r="L3991" i="2"/>
  <c r="L4543" i="2"/>
  <c r="L5219" i="2"/>
  <c r="L4867" i="2"/>
  <c r="L4143" i="2"/>
  <c r="L4465" i="2"/>
  <c r="L4037" i="2"/>
  <c r="L1505" i="2"/>
  <c r="L1590" i="2"/>
  <c r="L1365" i="2"/>
  <c r="L1615" i="2"/>
  <c r="L1567" i="2"/>
  <c r="L3895" i="2"/>
  <c r="L1534" i="2"/>
  <c r="L3003" i="2"/>
  <c r="L1310" i="2"/>
  <c r="L1356" i="2"/>
  <c r="L1558" i="2"/>
  <c r="L3014" i="2"/>
  <c r="L2734" i="2"/>
  <c r="L1556" i="2"/>
  <c r="L1672" i="2"/>
  <c r="L2930" i="2"/>
  <c r="L2724" i="2"/>
  <c r="L3276" i="2"/>
  <c r="L3370" i="2"/>
  <c r="L1432" i="2"/>
  <c r="L1592" i="2"/>
  <c r="L1666" i="2"/>
  <c r="L2863" i="2"/>
  <c r="L4100" i="2"/>
  <c r="L2898" i="2"/>
  <c r="L3645" i="2"/>
  <c r="L1452" i="2"/>
  <c r="L1602" i="2"/>
  <c r="L1387" i="2"/>
  <c r="L1662" i="2"/>
  <c r="L1351" i="2"/>
  <c r="L4831" i="2"/>
  <c r="L4601" i="2"/>
  <c r="L5243" i="2"/>
  <c r="L5199" i="2"/>
  <c r="L4975" i="2"/>
  <c r="L5223" i="2"/>
  <c r="L4244" i="2"/>
  <c r="L1913" i="2"/>
  <c r="L3754" i="2"/>
  <c r="L1856" i="2"/>
  <c r="L3735" i="2"/>
  <c r="L3921" i="2"/>
  <c r="L1914" i="2"/>
  <c r="L3131" i="2"/>
  <c r="L1853" i="2"/>
  <c r="L1949" i="2"/>
  <c r="L3593" i="2"/>
  <c r="L3594" i="2"/>
  <c r="L3654" i="2"/>
  <c r="L2784" i="2"/>
  <c r="L4617" i="2"/>
  <c r="L4727" i="2"/>
  <c r="L5062" i="2"/>
  <c r="L2200" i="2"/>
  <c r="L2203" i="2"/>
  <c r="L2195" i="2"/>
  <c r="L2207" i="2"/>
  <c r="L3277" i="2"/>
  <c r="L2845" i="2"/>
  <c r="L2210" i="2"/>
  <c r="L2211" i="2"/>
  <c r="L2214" i="2"/>
  <c r="L2220" i="2"/>
  <c r="L3364" i="2"/>
  <c r="L2656" i="2"/>
  <c r="L5557" i="2"/>
  <c r="L3744" i="2"/>
  <c r="L4021" i="2"/>
  <c r="L3859" i="2"/>
  <c r="L2397" i="2"/>
  <c r="L2411" i="2"/>
  <c r="L3917" i="2"/>
  <c r="L2402" i="2"/>
  <c r="L2730" i="2"/>
  <c r="L2400" i="2"/>
  <c r="L3265" i="2"/>
  <c r="L2405" i="2"/>
  <c r="L2408" i="2"/>
  <c r="L3065" i="2"/>
  <c r="L3518" i="2"/>
  <c r="L3207" i="2"/>
  <c r="L2386" i="2"/>
  <c r="L2398" i="2"/>
  <c r="L2837" i="2"/>
  <c r="L2563" i="2"/>
  <c r="L2451" i="2"/>
  <c r="L2634" i="2"/>
  <c r="L2453" i="2"/>
  <c r="L2441" i="2"/>
  <c r="L2490" i="2"/>
  <c r="L2596" i="2"/>
  <c r="L2496" i="2"/>
  <c r="L2465" i="2"/>
  <c r="L2600" i="2"/>
  <c r="L2427" i="2"/>
  <c r="L4802" i="2"/>
  <c r="L5346" i="2"/>
  <c r="L4803" i="2"/>
  <c r="L5347" i="2"/>
  <c r="L5325" i="2"/>
  <c r="L4341" i="2"/>
  <c r="L4844" i="2"/>
  <c r="L3512" i="2"/>
  <c r="L2875" i="2"/>
  <c r="L3426" i="2"/>
  <c r="L3427" i="2"/>
  <c r="L5541" i="2"/>
  <c r="L4215" i="2"/>
  <c r="L3655" i="2"/>
  <c r="L3787" i="2"/>
  <c r="L1576" i="2"/>
  <c r="L1614" i="2"/>
  <c r="L4381" i="2"/>
  <c r="L1603" i="2"/>
  <c r="L3513" i="2"/>
  <c r="L1461" i="2"/>
  <c r="L2892" i="2"/>
  <c r="L1444" i="2"/>
  <c r="L4092" i="2"/>
  <c r="L4087" i="2"/>
  <c r="L3052" i="2"/>
  <c r="L3821" i="2"/>
  <c r="L3525" i="2"/>
  <c r="L3453" i="2"/>
  <c r="L3741" i="2"/>
  <c r="L5395" i="2"/>
  <c r="L5240" i="2"/>
  <c r="L4835" i="2"/>
  <c r="L522" i="2"/>
  <c r="L231" i="2"/>
  <c r="L5005" i="2"/>
  <c r="L626" i="2"/>
  <c r="L135" i="2"/>
  <c r="L348" i="2"/>
  <c r="L3637" i="2"/>
  <c r="L3638" i="2"/>
  <c r="L2668" i="2"/>
  <c r="L3714" i="2"/>
  <c r="L780" i="2"/>
  <c r="L968" i="2"/>
  <c r="L994" i="2"/>
  <c r="L1113" i="2"/>
  <c r="L971" i="2"/>
  <c r="L2658" i="2"/>
  <c r="L709" i="2"/>
  <c r="L3132" i="2"/>
  <c r="L3464" i="2"/>
  <c r="L3240" i="2"/>
  <c r="L711" i="2"/>
  <c r="L5213" i="2"/>
  <c r="L5526" i="2"/>
  <c r="L5191" i="2"/>
  <c r="L5275" i="2"/>
  <c r="L5323" i="2"/>
  <c r="L5527" i="2"/>
  <c r="L5361" i="2"/>
  <c r="L5495" i="2"/>
  <c r="L5519" i="2"/>
  <c r="L5292" i="2"/>
  <c r="L5376" i="2"/>
  <c r="L5448" i="2"/>
  <c r="L5508" i="2"/>
  <c r="L5449" i="2"/>
  <c r="L5288" i="2"/>
  <c r="L5396" i="2"/>
  <c r="L5314" i="2"/>
  <c r="L5342" i="2"/>
  <c r="L5343" i="2"/>
  <c r="L5482" i="2"/>
  <c r="L5518" i="2"/>
  <c r="L5439" i="2"/>
  <c r="L5362" i="2"/>
  <c r="L5326" i="2"/>
  <c r="L5463" i="2"/>
  <c r="L1433" i="2"/>
  <c r="L1380" i="2"/>
  <c r="L1346" i="2"/>
  <c r="L1411" i="2"/>
  <c r="L4742" i="2"/>
  <c r="L4755" i="2"/>
  <c r="L4767" i="2"/>
  <c r="L4433" i="2"/>
  <c r="L5153" i="2"/>
  <c r="L5165" i="2"/>
  <c r="L5189" i="2"/>
  <c r="L4731" i="2"/>
  <c r="L4743" i="2"/>
  <c r="L4756" i="2"/>
  <c r="L4768" i="2"/>
  <c r="L4781" i="2"/>
  <c r="L4052" i="2"/>
  <c r="L4079" i="2"/>
  <c r="L4167" i="2"/>
  <c r="L5154" i="2"/>
  <c r="L4732" i="2"/>
  <c r="L4561" i="2"/>
  <c r="L4606" i="2"/>
  <c r="L5155" i="2"/>
  <c r="L4770" i="2"/>
  <c r="L4783" i="2"/>
  <c r="L5157" i="2"/>
  <c r="L5169" i="2"/>
  <c r="L4735" i="2"/>
  <c r="L4785" i="2"/>
  <c r="L4392" i="2"/>
  <c r="L4750" i="2"/>
  <c r="L4774" i="2"/>
  <c r="L4476" i="2"/>
  <c r="L4573" i="2"/>
  <c r="L4591" i="2"/>
  <c r="L5148" i="2"/>
  <c r="L5172" i="2"/>
  <c r="L5184" i="2"/>
  <c r="L5173" i="2"/>
  <c r="L4778" i="2"/>
  <c r="L4271" i="2"/>
  <c r="L3950" i="2"/>
  <c r="L5163" i="2"/>
  <c r="L4761" i="2"/>
  <c r="L4447" i="2"/>
  <c r="L4623" i="2"/>
  <c r="L4103" i="2"/>
  <c r="L4175" i="2"/>
  <c r="L4256" i="2"/>
  <c r="L3927" i="2"/>
  <c r="L5138" i="2"/>
  <c r="L4425" i="2"/>
  <c r="L4713" i="2"/>
  <c r="L4773" i="2"/>
  <c r="L4641" i="2"/>
  <c r="L4010" i="2"/>
  <c r="L4116" i="2"/>
  <c r="L5151" i="2"/>
  <c r="L4104" i="2"/>
  <c r="L4263" i="2"/>
  <c r="L4296" i="2"/>
  <c r="L4520" i="2"/>
  <c r="L4297" i="2"/>
  <c r="L4765" i="2"/>
  <c r="L3698" i="2"/>
  <c r="L1670" i="2"/>
  <c r="L1694" i="2"/>
  <c r="L4313" i="2"/>
  <c r="L3900" i="2"/>
  <c r="L3928" i="2"/>
  <c r="L1624" i="2"/>
  <c r="L1683" i="2"/>
  <c r="L1583" i="2"/>
  <c r="L4777" i="2"/>
  <c r="L4070" i="2"/>
  <c r="L4188" i="2"/>
  <c r="L3718" i="2"/>
  <c r="L4009" i="2"/>
  <c r="L4080" i="2"/>
  <c r="L1696" i="2"/>
  <c r="L2759" i="2"/>
  <c r="L2972" i="2"/>
  <c r="L3318" i="2"/>
  <c r="L1587" i="2"/>
  <c r="L1697" i="2"/>
  <c r="L2760" i="2"/>
  <c r="L2973" i="2"/>
  <c r="L3024" i="2"/>
  <c r="L3822" i="2"/>
  <c r="L2752" i="2"/>
  <c r="L3699" i="2"/>
  <c r="L3986" i="2"/>
  <c r="L3156" i="2"/>
  <c r="L3180" i="2"/>
  <c r="L2679" i="2"/>
  <c r="L2795" i="2"/>
  <c r="L2950" i="2"/>
  <c r="L3359" i="2"/>
  <c r="L3565" i="2"/>
  <c r="L3901" i="2"/>
  <c r="L1675" i="2"/>
  <c r="L2796" i="2"/>
  <c r="L3270" i="2"/>
  <c r="L2662" i="2"/>
  <c r="L2735" i="2"/>
  <c r="L3164" i="2"/>
  <c r="L3366" i="2"/>
  <c r="L3995" i="2"/>
  <c r="L1640" i="2"/>
  <c r="L3585" i="2"/>
  <c r="L3909" i="2"/>
  <c r="L1679" i="2"/>
  <c r="L2854" i="2"/>
  <c r="L3367" i="2"/>
  <c r="L3416" i="2"/>
  <c r="L3242" i="2"/>
  <c r="L3553" i="2"/>
  <c r="L5139" i="2"/>
  <c r="L2855" i="2"/>
  <c r="L2926" i="2"/>
  <c r="L3316" i="2"/>
  <c r="L3499" i="2"/>
  <c r="L3810" i="2"/>
  <c r="L1634" i="2"/>
  <c r="L1687" i="2"/>
  <c r="L3241" i="2"/>
  <c r="L3317" i="2"/>
  <c r="L3544" i="2"/>
  <c r="L2858" i="2"/>
  <c r="L3243" i="2"/>
  <c r="L3618" i="2"/>
  <c r="L1705" i="2"/>
  <c r="L3145" i="2"/>
  <c r="L1707" i="2"/>
  <c r="L2899" i="2"/>
  <c r="L1708" i="2"/>
  <c r="L3015" i="2"/>
  <c r="L3302" i="2"/>
  <c r="L3951" i="2"/>
  <c r="L3126" i="2"/>
  <c r="L3563" i="2"/>
  <c r="L1671" i="2"/>
  <c r="L2794" i="2"/>
  <c r="L3387" i="2"/>
  <c r="L4565" i="2"/>
  <c r="L5505" i="2"/>
  <c r="L3776" i="2"/>
  <c r="L2336" i="2"/>
  <c r="L2338" i="2"/>
  <c r="L2327" i="2"/>
  <c r="L2330" i="2"/>
  <c r="L2316" i="2"/>
  <c r="L2341" i="2"/>
  <c r="L2343" i="2"/>
  <c r="L2944" i="2"/>
  <c r="L2324" i="2"/>
  <c r="L2331" i="2"/>
  <c r="L2333" i="2"/>
  <c r="L2334" i="2"/>
  <c r="L2337" i="2"/>
  <c r="L2339" i="2"/>
  <c r="L2869" i="2"/>
  <c r="L2340" i="2"/>
  <c r="L2342" i="2"/>
  <c r="L4240" i="2"/>
  <c r="L2384" i="2"/>
  <c r="L4673" i="2"/>
  <c r="L2423" i="2"/>
  <c r="L3550" i="2"/>
  <c r="L2421" i="2"/>
  <c r="L2420" i="2"/>
  <c r="L2422" i="2"/>
  <c r="L2900" i="2"/>
  <c r="L5392" i="2"/>
  <c r="L5476" i="2"/>
  <c r="L5107" i="2"/>
  <c r="L3780" i="2"/>
  <c r="L5478" i="2"/>
  <c r="L4913" i="2"/>
  <c r="L5195" i="2"/>
  <c r="L4049" i="2"/>
  <c r="L4442" i="2"/>
  <c r="L4655" i="2"/>
  <c r="L5330" i="2"/>
  <c r="L4399" i="2"/>
  <c r="L4914" i="2"/>
  <c r="L4284" i="2"/>
  <c r="L3701" i="2"/>
  <c r="L4180" i="2"/>
  <c r="L4152" i="2"/>
  <c r="L3778" i="2"/>
  <c r="L3527" i="2"/>
  <c r="L3777" i="2"/>
  <c r="L4179" i="2"/>
  <c r="L3657" i="2"/>
  <c r="L3085" i="2"/>
  <c r="L3954" i="2"/>
  <c r="L3448" i="2"/>
  <c r="L3274" i="2"/>
  <c r="L3392" i="2"/>
  <c r="L3491" i="2"/>
  <c r="L3369" i="2"/>
  <c r="L3447" i="2"/>
  <c r="L3449" i="2"/>
  <c r="L5214" i="2"/>
  <c r="L5274" i="2"/>
  <c r="L5406" i="2"/>
  <c r="L5442" i="2"/>
  <c r="L5455" i="2"/>
  <c r="L5515" i="2"/>
  <c r="L5253" i="2"/>
  <c r="L5387" i="2"/>
  <c r="L5531" i="2"/>
  <c r="L5484" i="2"/>
  <c r="L5257" i="2"/>
  <c r="L5305" i="2"/>
  <c r="L5413" i="2"/>
  <c r="L5450" i="2"/>
  <c r="L5334" i="2"/>
  <c r="L5445" i="2"/>
  <c r="L5300" i="2"/>
  <c r="L5320" i="2"/>
  <c r="L5332" i="2"/>
  <c r="L5356" i="2"/>
  <c r="L5404" i="2"/>
  <c r="L5273" i="2"/>
  <c r="L5369" i="2"/>
  <c r="L5397" i="2"/>
  <c r="L5267" i="2"/>
  <c r="L5411" i="2"/>
  <c r="L5244" i="2"/>
  <c r="L5427" i="2"/>
  <c r="L5402" i="2"/>
  <c r="L5492" i="2"/>
  <c r="L5242" i="2"/>
  <c r="L4780" i="2"/>
  <c r="L5128" i="2"/>
  <c r="L4604" i="2"/>
  <c r="L4682" i="2"/>
  <c r="L4190" i="2"/>
  <c r="L5250" i="2"/>
  <c r="L5108" i="2"/>
  <c r="L4485" i="2"/>
  <c r="L4772" i="2"/>
  <c r="L5134" i="2"/>
  <c r="L4764" i="2"/>
  <c r="L4390" i="2"/>
  <c r="L4500" i="2"/>
  <c r="L3999" i="2"/>
  <c r="L4707" i="2"/>
  <c r="L1227" i="2"/>
  <c r="L1229" i="2"/>
  <c r="L4455" i="2"/>
  <c r="L1232" i="2"/>
  <c r="L3948" i="2"/>
  <c r="L3994" i="2"/>
  <c r="L1224" i="2"/>
  <c r="L1228" i="2"/>
  <c r="L1233" i="2"/>
  <c r="L2682" i="2"/>
  <c r="L3410" i="2"/>
  <c r="L2876" i="2"/>
  <c r="L1231" i="2"/>
  <c r="L3108" i="2"/>
  <c r="L2879" i="2"/>
  <c r="L3471" i="2"/>
  <c r="L2977" i="2"/>
  <c r="L3217" i="2"/>
  <c r="L3013" i="2"/>
  <c r="L3054" i="2"/>
  <c r="L4688" i="2"/>
  <c r="L5047" i="2"/>
  <c r="L5307" i="2"/>
  <c r="L3824" i="2"/>
  <c r="L1506" i="2"/>
  <c r="L2708" i="2"/>
  <c r="L4299" i="2"/>
  <c r="L3831" i="2"/>
  <c r="L5269" i="2"/>
  <c r="L3794" i="2"/>
  <c r="L5350" i="2"/>
  <c r="L5462" i="2"/>
  <c r="L3795" i="2"/>
  <c r="L1894" i="2"/>
  <c r="L2693" i="2"/>
  <c r="L3830" i="2"/>
  <c r="L2664" i="2"/>
  <c r="L1893" i="2"/>
  <c r="L5260" i="2"/>
  <c r="L5284" i="2"/>
  <c r="L5368" i="2"/>
  <c r="L5380" i="2"/>
  <c r="L5440" i="2"/>
  <c r="L5464" i="2"/>
  <c r="L5225" i="2"/>
  <c r="L5285" i="2"/>
  <c r="L5226" i="2"/>
  <c r="L5262" i="2"/>
  <c r="L5251" i="2"/>
  <c r="L5359" i="2"/>
  <c r="L5419" i="2"/>
  <c r="L5303" i="2"/>
  <c r="L5423" i="2"/>
  <c r="L5447" i="2"/>
  <c r="L5364" i="2"/>
  <c r="L5388" i="2"/>
  <c r="L5400" i="2"/>
  <c r="L5412" i="2"/>
  <c r="L5460" i="2"/>
  <c r="L5472" i="2"/>
  <c r="L5377" i="2"/>
  <c r="L5401" i="2"/>
  <c r="L5367" i="2"/>
  <c r="L5355" i="2"/>
  <c r="L5379" i="2"/>
  <c r="L5283" i="2"/>
  <c r="L5378" i="2"/>
  <c r="L1971" i="2"/>
  <c r="L2003" i="2"/>
  <c r="L2024" i="2"/>
  <c r="L2059" i="2"/>
  <c r="L2093" i="2"/>
  <c r="L2115" i="2"/>
  <c r="L2139" i="2"/>
  <c r="L1976" i="2"/>
  <c r="L2006" i="2"/>
  <c r="L2033" i="2"/>
  <c r="L2063" i="2"/>
  <c r="L2098" i="2"/>
  <c r="L2117" i="2"/>
  <c r="L2144" i="2"/>
  <c r="L1959" i="2"/>
  <c r="L1994" i="2"/>
  <c r="L2021" i="2"/>
  <c r="L2068" i="2"/>
  <c r="L2105" i="2"/>
  <c r="L1960" i="2"/>
  <c r="L2001" i="2"/>
  <c r="L2029" i="2"/>
  <c r="L2069" i="2"/>
  <c r="L2109" i="2"/>
  <c r="L2157" i="2"/>
  <c r="L1981" i="2"/>
  <c r="L2014" i="2"/>
  <c r="L2050" i="2"/>
  <c r="L2091" i="2"/>
  <c r="L2118" i="2"/>
  <c r="L1984" i="2"/>
  <c r="L2018" i="2"/>
  <c r="L2057" i="2"/>
  <c r="L2153" i="2"/>
  <c r="L1993" i="2"/>
  <c r="L2042" i="2"/>
  <c r="L2104" i="2"/>
  <c r="L2002" i="2"/>
  <c r="L2045" i="2"/>
  <c r="L2110" i="2"/>
  <c r="L2134" i="2"/>
  <c r="L1964" i="2"/>
  <c r="L2073" i="2"/>
  <c r="L2155" i="2"/>
  <c r="L2004" i="2"/>
  <c r="L2111" i="2"/>
  <c r="L2142" i="2"/>
  <c r="L2013" i="2"/>
  <c r="L2116" i="2"/>
  <c r="L2008" i="2"/>
  <c r="L2112" i="2"/>
  <c r="L2009" i="2"/>
  <c r="L2060" i="2"/>
  <c r="L2113" i="2"/>
  <c r="L2149" i="2"/>
  <c r="L1961" i="2"/>
  <c r="L2012" i="2"/>
  <c r="L2070" i="2"/>
  <c r="L2114" i="2"/>
  <c r="L2151" i="2"/>
  <c r="L1965" i="2"/>
  <c r="L2017" i="2"/>
  <c r="L2119" i="2"/>
  <c r="L2034" i="2"/>
  <c r="L1972" i="2"/>
  <c r="L2019" i="2"/>
  <c r="L2080" i="2"/>
  <c r="L2158" i="2"/>
  <c r="L2083" i="2"/>
  <c r="L1979" i="2"/>
  <c r="L2125" i="2"/>
  <c r="L2128" i="2"/>
  <c r="L2041" i="2"/>
  <c r="L1980" i="2"/>
  <c r="L2035" i="2"/>
  <c r="L1982" i="2"/>
  <c r="L2088" i="2"/>
  <c r="L2095" i="2"/>
  <c r="L4443" i="2"/>
  <c r="L5540" i="2"/>
  <c r="L2345" i="2"/>
  <c r="L3373" i="2"/>
  <c r="L2344" i="2"/>
  <c r="L3372" i="2"/>
  <c r="L2974" i="2"/>
  <c r="L2401" i="2"/>
  <c r="L2409" i="2"/>
  <c r="L5333" i="2"/>
  <c r="L4214" i="2"/>
  <c r="L5409" i="2"/>
  <c r="L4959" i="2"/>
  <c r="L3990" i="2"/>
  <c r="L5015" i="2"/>
  <c r="L3094" i="2"/>
  <c r="L3680" i="2"/>
  <c r="L3857" i="2"/>
  <c r="L3934" i="2"/>
  <c r="L3507" i="2"/>
  <c r="L4866" i="2"/>
  <c r="L4759" i="2"/>
  <c r="L3694" i="2"/>
  <c r="L4805" i="2"/>
  <c r="L3511" i="2"/>
  <c r="L5549" i="2"/>
  <c r="L5322" i="2"/>
  <c r="L1753" i="2"/>
  <c r="L1787" i="2"/>
  <c r="L1773" i="2"/>
  <c r="L1793" i="2"/>
  <c r="L1746" i="2"/>
  <c r="L1774" i="2"/>
  <c r="L1758" i="2"/>
  <c r="L1764" i="2"/>
  <c r="L1767" i="2"/>
  <c r="L3346" i="2"/>
  <c r="L3469" i="2"/>
  <c r="L1781" i="2"/>
  <c r="L3557" i="2"/>
  <c r="L1730" i="2"/>
  <c r="L1717" i="2"/>
  <c r="L1734" i="2"/>
  <c r="L1756" i="2"/>
  <c r="L1716" i="2"/>
  <c r="L1736" i="2"/>
  <c r="L1719" i="2"/>
  <c r="L1723" i="2"/>
  <c r="L1754" i="2"/>
  <c r="L1715" i="2"/>
  <c r="L1720" i="2"/>
  <c r="L1721" i="2"/>
  <c r="L1726" i="2"/>
  <c r="L1727" i="2"/>
  <c r="L1733" i="2"/>
  <c r="L1732" i="2"/>
  <c r="L1771" i="2"/>
  <c r="L1735" i="2"/>
  <c r="L1751" i="2"/>
  <c r="L4851" i="2"/>
  <c r="L4708" i="2"/>
  <c r="L5393" i="2"/>
  <c r="L4709" i="2"/>
  <c r="L5394" i="2"/>
  <c r="L5538" i="2"/>
  <c r="L5024" i="2"/>
  <c r="L4515" i="2"/>
  <c r="L5539" i="2"/>
  <c r="L5241" i="2"/>
  <c r="L5277" i="2"/>
  <c r="L5301" i="2"/>
  <c r="L5315" i="2"/>
  <c r="L5091" i="2"/>
  <c r="L4496" i="2"/>
  <c r="L4619" i="2"/>
  <c r="L4850" i="2"/>
  <c r="L4298" i="2"/>
  <c r="L4347" i="2"/>
  <c r="L3923" i="2"/>
  <c r="L4477" i="2"/>
  <c r="L4155" i="2"/>
  <c r="L5516" i="2"/>
  <c r="L3953" i="2"/>
  <c r="L81" i="2"/>
  <c r="L219" i="2"/>
  <c r="L431" i="2"/>
  <c r="L475" i="2"/>
  <c r="L599" i="2"/>
  <c r="L4893" i="2"/>
  <c r="L5475" i="2"/>
  <c r="L4810" i="2"/>
  <c r="L4209" i="2"/>
  <c r="L41" i="2"/>
  <c r="L71" i="2"/>
  <c r="L192" i="2"/>
  <c r="L256" i="2"/>
  <c r="L311" i="2"/>
  <c r="L340" i="2"/>
  <c r="L392" i="2"/>
  <c r="L446" i="2"/>
  <c r="L499" i="2"/>
  <c r="L550" i="2"/>
  <c r="L4088" i="2"/>
  <c r="L139" i="2"/>
  <c r="L398" i="2"/>
  <c r="L429" i="2"/>
  <c r="L525" i="2"/>
  <c r="L634" i="2"/>
  <c r="L3692" i="2"/>
  <c r="L259" i="2"/>
  <c r="L354" i="2"/>
  <c r="L633" i="2"/>
  <c r="L3978" i="2"/>
  <c r="L52" i="2"/>
  <c r="L324" i="2"/>
  <c r="L610" i="2"/>
  <c r="L4397" i="2"/>
  <c r="L3738" i="2"/>
  <c r="L22" i="2"/>
  <c r="L126" i="2"/>
  <c r="L496" i="2"/>
  <c r="L518" i="2"/>
  <c r="L4343" i="2"/>
  <c r="L4154" i="2"/>
  <c r="L3924" i="2"/>
  <c r="L42" i="2"/>
  <c r="L144" i="2"/>
  <c r="L179" i="2"/>
  <c r="L218" i="2"/>
  <c r="L349" i="2"/>
  <c r="L385" i="2"/>
  <c r="L445" i="2"/>
  <c r="L509" i="2"/>
  <c r="L568" i="2"/>
  <c r="L176" i="2"/>
  <c r="L448" i="2"/>
  <c r="L3672" i="2"/>
  <c r="L279" i="2"/>
  <c r="L312" i="2"/>
  <c r="L360" i="2"/>
  <c r="L529" i="2"/>
  <c r="L623" i="2"/>
  <c r="L3050" i="2"/>
  <c r="L3071" i="2"/>
  <c r="L213" i="2"/>
  <c r="L344" i="2"/>
  <c r="L386" i="2"/>
  <c r="L16" i="2"/>
  <c r="L566" i="2"/>
  <c r="L603" i="2"/>
  <c r="L3411" i="2"/>
  <c r="L220" i="2"/>
  <c r="L268" i="2"/>
  <c r="L304" i="2"/>
  <c r="L39" i="2"/>
  <c r="L281" i="2"/>
  <c r="L465" i="2"/>
  <c r="L2750" i="2"/>
  <c r="L402" i="2"/>
  <c r="L594" i="2"/>
  <c r="L3535" i="2"/>
  <c r="L4094" i="2"/>
  <c r="L368" i="2"/>
  <c r="L325" i="2"/>
  <c r="L511" i="2"/>
  <c r="L597" i="2"/>
  <c r="L2992" i="2"/>
  <c r="L3193" i="2"/>
  <c r="L3413" i="2"/>
  <c r="L149" i="2"/>
  <c r="L410" i="2"/>
  <c r="L3465" i="2"/>
  <c r="L3466" i="2"/>
  <c r="L2773" i="2"/>
  <c r="L552" i="2"/>
  <c r="L616" i="2"/>
  <c r="L117" i="2"/>
  <c r="L182" i="2"/>
  <c r="L625" i="2"/>
  <c r="L2774" i="2"/>
  <c r="L120" i="2"/>
  <c r="L505" i="2"/>
  <c r="L5" i="2"/>
  <c r="L249" i="2"/>
  <c r="L380" i="2"/>
  <c r="L632" i="2"/>
  <c r="L2826" i="2"/>
  <c r="L3051" i="2"/>
  <c r="L2938" i="2"/>
  <c r="L3079" i="2"/>
  <c r="L3451" i="2"/>
  <c r="L584" i="2"/>
  <c r="L3510" i="2"/>
  <c r="L3622" i="2"/>
  <c r="L460" i="2"/>
  <c r="L2833" i="2"/>
  <c r="L5389" i="2"/>
  <c r="L4131" i="2"/>
  <c r="L495" i="2"/>
  <c r="L2742" i="2"/>
  <c r="L3039" i="2"/>
  <c r="L487" i="2"/>
  <c r="L2749" i="2"/>
  <c r="L2672" i="2"/>
  <c r="L1184" i="2"/>
  <c r="L1176" i="2"/>
  <c r="L1186" i="2"/>
  <c r="L1174" i="2"/>
  <c r="L1185" i="2"/>
  <c r="L1191" i="2"/>
  <c r="L4223" i="2"/>
  <c r="L1165" i="2"/>
  <c r="L1169" i="2"/>
  <c r="L1193" i="2"/>
  <c r="L3228" i="2"/>
  <c r="L2783" i="2"/>
  <c r="L3098" i="2"/>
  <c r="L1159" i="2"/>
  <c r="L1189" i="2"/>
  <c r="L1188" i="2"/>
  <c r="L5465" i="2"/>
  <c r="L5216" i="2"/>
  <c r="L5536" i="2"/>
  <c r="L5381" i="2"/>
  <c r="L5479" i="2"/>
  <c r="L5385" i="2"/>
  <c r="L5433" i="2"/>
  <c r="L5327" i="2"/>
  <c r="L5208" i="2"/>
  <c r="L5520" i="2"/>
  <c r="L5511" i="2"/>
  <c r="L5414" i="2"/>
  <c r="L5237" i="2"/>
  <c r="L5521" i="2"/>
  <c r="L5140" i="2"/>
  <c r="L5152" i="2"/>
  <c r="L5164" i="2"/>
  <c r="L4460" i="2"/>
  <c r="L4681" i="2"/>
  <c r="L5141" i="2"/>
  <c r="L5177" i="2"/>
  <c r="L4023" i="2"/>
  <c r="L3763" i="2"/>
  <c r="L3916" i="2"/>
  <c r="L3960" i="2"/>
  <c r="L5142" i="2"/>
  <c r="L5178" i="2"/>
  <c r="L4757" i="2"/>
  <c r="L4769" i="2"/>
  <c r="L4782" i="2"/>
  <c r="L5143" i="2"/>
  <c r="L4760" i="2"/>
  <c r="L4519" i="2"/>
  <c r="L5147" i="2"/>
  <c r="L5159" i="2"/>
  <c r="L5171" i="2"/>
  <c r="L5183" i="2"/>
  <c r="L4737" i="2"/>
  <c r="L4762" i="2"/>
  <c r="L5136" i="2"/>
  <c r="L5137" i="2"/>
  <c r="L5149" i="2"/>
  <c r="L5161" i="2"/>
  <c r="L5158" i="2"/>
  <c r="L4753" i="2"/>
  <c r="L4511" i="2"/>
  <c r="L3764" i="2"/>
  <c r="L3835" i="2"/>
  <c r="L3867" i="2"/>
  <c r="L3904" i="2"/>
  <c r="L5162" i="2"/>
  <c r="L4784" i="2"/>
  <c r="L4102" i="2"/>
  <c r="L4325" i="2"/>
  <c r="L5168" i="2"/>
  <c r="L4786" i="2"/>
  <c r="L4418" i="2"/>
  <c r="L4479" i="2"/>
  <c r="L4302" i="2"/>
  <c r="L4326" i="2"/>
  <c r="L694" i="2"/>
  <c r="L722" i="2"/>
  <c r="L749" i="2"/>
  <c r="L783" i="2"/>
  <c r="L802" i="2"/>
  <c r="L828" i="2"/>
  <c r="L857" i="2"/>
  <c r="L911" i="2"/>
  <c r="L934" i="2"/>
  <c r="L956" i="2"/>
  <c r="L982" i="2"/>
  <c r="L1011" i="2"/>
  <c r="L1095" i="2"/>
  <c r="L1152" i="2"/>
  <c r="L4739" i="2"/>
  <c r="L4741" i="2"/>
  <c r="L4746" i="2"/>
  <c r="L4598" i="2"/>
  <c r="L5186" i="2"/>
  <c r="L4748" i="2"/>
  <c r="L4463" i="2"/>
  <c r="L4599" i="2"/>
  <c r="L4043" i="2"/>
  <c r="L5156" i="2"/>
  <c r="L4738" i="2"/>
  <c r="L5175" i="2"/>
  <c r="L3666" i="2"/>
  <c r="L3833" i="2"/>
  <c r="L682" i="2"/>
  <c r="L743" i="2"/>
  <c r="L801" i="2"/>
  <c r="L862" i="2"/>
  <c r="L883" i="2"/>
  <c r="L944" i="2"/>
  <c r="L1021" i="2"/>
  <c r="L1049" i="2"/>
  <c r="L1082" i="2"/>
  <c r="L1146" i="2"/>
  <c r="L4763" i="2"/>
  <c r="L4309" i="2"/>
  <c r="L3758" i="2"/>
  <c r="L3886" i="2"/>
  <c r="L3915" i="2"/>
  <c r="L3979" i="2"/>
  <c r="L691" i="2"/>
  <c r="L721" i="2"/>
  <c r="L751" i="2"/>
  <c r="L787" i="2"/>
  <c r="L807" i="2"/>
  <c r="L891" i="2"/>
  <c r="L923" i="2"/>
  <c r="L947" i="2"/>
  <c r="L975" i="2"/>
  <c r="L1003" i="2"/>
  <c r="L1031" i="2"/>
  <c r="L1057" i="2"/>
  <c r="L1094" i="2"/>
  <c r="L1155" i="2"/>
  <c r="L700" i="2"/>
  <c r="L738" i="2"/>
  <c r="L804" i="2"/>
  <c r="L834" i="2"/>
  <c r="L868" i="2"/>
  <c r="L898" i="2"/>
  <c r="L933" i="2"/>
  <c r="L965" i="2"/>
  <c r="L1032" i="2"/>
  <c r="L1065" i="2"/>
  <c r="L1105" i="2"/>
  <c r="L1137" i="2"/>
  <c r="L4324" i="2"/>
  <c r="L708" i="2"/>
  <c r="L781" i="2"/>
  <c r="L813" i="2"/>
  <c r="L870" i="2"/>
  <c r="L901" i="2"/>
  <c r="L941" i="2"/>
  <c r="L1009" i="2"/>
  <c r="L1038" i="2"/>
  <c r="L1073" i="2"/>
  <c r="L1111" i="2"/>
  <c r="L1145" i="2"/>
  <c r="L4740" i="2"/>
  <c r="L3801" i="2"/>
  <c r="L679" i="2"/>
  <c r="L748" i="2"/>
  <c r="L789" i="2"/>
  <c r="L822" i="2"/>
  <c r="L846" i="2"/>
  <c r="L879" i="2"/>
  <c r="L914" i="2"/>
  <c r="L978" i="2"/>
  <c r="L1015" i="2"/>
  <c r="L1043" i="2"/>
  <c r="L1080" i="2"/>
  <c r="L1116" i="2"/>
  <c r="L1158" i="2"/>
  <c r="L4268" i="2"/>
  <c r="L695" i="2"/>
  <c r="L736" i="2"/>
  <c r="L770" i="2"/>
  <c r="L799" i="2"/>
  <c r="L865" i="2"/>
  <c r="L894" i="2"/>
  <c r="L814" i="2"/>
  <c r="L897" i="2"/>
  <c r="L945" i="2"/>
  <c r="L983" i="2"/>
  <c r="L1020" i="2"/>
  <c r="L1066" i="2"/>
  <c r="L2683" i="2"/>
  <c r="L2736" i="2"/>
  <c r="L2917" i="2"/>
  <c r="L3089" i="2"/>
  <c r="L3209" i="2"/>
  <c r="L3238" i="2"/>
  <c r="L3420" i="2"/>
  <c r="L3602" i="2"/>
  <c r="L716" i="2"/>
  <c r="L817" i="2"/>
  <c r="L851" i="2"/>
  <c r="L900" i="2"/>
  <c r="L984" i="2"/>
  <c r="L1026" i="2"/>
  <c r="L1074" i="2"/>
  <c r="L1118" i="2"/>
  <c r="L2847" i="2"/>
  <c r="L2948" i="2"/>
  <c r="L3211" i="2"/>
  <c r="L3445" i="2"/>
  <c r="L3463" i="2"/>
  <c r="L3629" i="2"/>
  <c r="L4257" i="2"/>
  <c r="L4044" i="2"/>
  <c r="L3865" i="2"/>
  <c r="L693" i="2"/>
  <c r="L742" i="2"/>
  <c r="L793" i="2"/>
  <c r="L831" i="2"/>
  <c r="L928" i="2"/>
  <c r="L964" i="2"/>
  <c r="L1010" i="2"/>
  <c r="L1103" i="2"/>
  <c r="L1147" i="2"/>
  <c r="L3974" i="2"/>
  <c r="L697" i="2"/>
  <c r="L795" i="2"/>
  <c r="L929" i="2"/>
  <c r="L966" i="2"/>
  <c r="L1014" i="2"/>
  <c r="L1051" i="2"/>
  <c r="L1104" i="2"/>
  <c r="L1150" i="2"/>
  <c r="L2810" i="2"/>
  <c r="L2941" i="2"/>
  <c r="L3037" i="2"/>
  <c r="L3062" i="2"/>
  <c r="L3174" i="2"/>
  <c r="L3429" i="2"/>
  <c r="L800" i="2"/>
  <c r="L840" i="2"/>
  <c r="L888" i="2"/>
  <c r="L938" i="2"/>
  <c r="L977" i="2"/>
  <c r="L1017" i="2"/>
  <c r="L1058" i="2"/>
  <c r="L1112" i="2"/>
  <c r="L2815" i="2"/>
  <c r="L3040" i="2"/>
  <c r="L4457" i="2"/>
  <c r="L4270" i="2"/>
  <c r="L3834" i="2"/>
  <c r="L856" i="2"/>
  <c r="L986" i="2"/>
  <c r="L1054" i="2"/>
  <c r="L1134" i="2"/>
  <c r="L2838" i="2"/>
  <c r="L3190" i="2"/>
  <c r="L737" i="2"/>
  <c r="L791" i="2"/>
  <c r="L861" i="2"/>
  <c r="L927" i="2"/>
  <c r="L987" i="2"/>
  <c r="L1061" i="2"/>
  <c r="L1136" i="2"/>
  <c r="L3191" i="2"/>
  <c r="L768" i="2"/>
  <c r="L826" i="2"/>
  <c r="L951" i="2"/>
  <c r="L1019" i="2"/>
  <c r="L1097" i="2"/>
  <c r="L3074" i="2"/>
  <c r="L3949" i="2"/>
  <c r="L717" i="2"/>
  <c r="L972" i="2"/>
  <c r="L676" i="2"/>
  <c r="L739" i="2"/>
  <c r="L798" i="2"/>
  <c r="L866" i="2"/>
  <c r="L930" i="2"/>
  <c r="L992" i="2"/>
  <c r="L1077" i="2"/>
  <c r="L1143" i="2"/>
  <c r="L3540" i="2"/>
  <c r="L3570" i="2"/>
  <c r="L3748" i="2"/>
  <c r="L3400" i="2"/>
  <c r="L1124" i="2"/>
  <c r="L678" i="2"/>
  <c r="L805" i="2"/>
  <c r="L942" i="2"/>
  <c r="L1083" i="2"/>
  <c r="L2956" i="2"/>
  <c r="L3633" i="2"/>
  <c r="L3470" i="2"/>
  <c r="L3807" i="2"/>
  <c r="L3980" i="2"/>
  <c r="L681" i="2"/>
  <c r="L752" i="2"/>
  <c r="L824" i="2"/>
  <c r="L875" i="2"/>
  <c r="L1092" i="2"/>
  <c r="L3072" i="2"/>
  <c r="L3101" i="2"/>
  <c r="L3417" i="2"/>
  <c r="L3446" i="2"/>
  <c r="L3610" i="2"/>
  <c r="L686" i="2"/>
  <c r="L825" i="2"/>
  <c r="L1096" i="2"/>
  <c r="L2772" i="2"/>
  <c r="L2961" i="2"/>
  <c r="L3073" i="2"/>
  <c r="L3102" i="2"/>
  <c r="L3498" i="2"/>
  <c r="L2857" i="2"/>
  <c r="L3765" i="2"/>
  <c r="L3996" i="2"/>
  <c r="L703" i="2"/>
  <c r="L827" i="2"/>
  <c r="L952" i="2"/>
  <c r="L1027" i="2"/>
  <c r="L1109" i="2"/>
  <c r="L3111" i="2"/>
  <c r="L3176" i="2"/>
  <c r="L3352" i="2"/>
  <c r="L3616" i="2"/>
  <c r="L960" i="2"/>
  <c r="L3766" i="2"/>
  <c r="L889" i="2"/>
  <c r="L955" i="2"/>
  <c r="L1115" i="2"/>
  <c r="L2713" i="2"/>
  <c r="L3329" i="2"/>
  <c r="L3505" i="2"/>
  <c r="L1040" i="2"/>
  <c r="L3376" i="2"/>
  <c r="L909" i="2"/>
  <c r="L2781" i="2"/>
  <c r="L777" i="2"/>
  <c r="L726" i="2"/>
  <c r="L1046" i="2"/>
  <c r="L3155" i="2"/>
  <c r="L3406" i="2"/>
  <c r="L3303" i="2"/>
  <c r="L1131" i="2"/>
  <c r="L3771" i="2"/>
  <c r="L3189" i="2"/>
  <c r="L3891" i="2"/>
  <c r="L841" i="2"/>
  <c r="L2674" i="2"/>
  <c r="L5236" i="2"/>
  <c r="L5324" i="2"/>
  <c r="L5444" i="2"/>
  <c r="L4199" i="2"/>
  <c r="L2680" i="2"/>
  <c r="L3011" i="2"/>
  <c r="L4696" i="2"/>
  <c r="L4301" i="2"/>
  <c r="L5174" i="2"/>
  <c r="L4632" i="2"/>
  <c r="L915" i="2"/>
  <c r="L867" i="2"/>
  <c r="L3935" i="2"/>
  <c r="L675" i="2"/>
  <c r="L2866" i="2"/>
  <c r="L2822" i="2"/>
  <c r="L1047" i="2"/>
  <c r="L788" i="2"/>
  <c r="L922" i="2"/>
  <c r="L912" i="2"/>
  <c r="L869" i="2"/>
  <c r="L3205" i="2"/>
  <c r="L3287" i="2"/>
  <c r="L920" i="2"/>
  <c r="L979" i="2"/>
  <c r="L5007" i="2"/>
  <c r="L4876" i="2"/>
  <c r="L4351" i="2"/>
  <c r="L3750" i="2"/>
  <c r="L4111" i="2"/>
  <c r="L409" i="2"/>
  <c r="L3667" i="2"/>
  <c r="L2360" i="2"/>
  <c r="L2631" i="2"/>
  <c r="L2962" i="2"/>
  <c r="L1366" i="2"/>
  <c r="L103" i="2"/>
  <c r="L5500" i="2"/>
  <c r="L4789" i="2"/>
  <c r="L4825" i="2"/>
  <c r="L1060" i="2"/>
  <c r="L1801" i="2"/>
  <c r="L1947" i="2"/>
  <c r="L3343" i="2"/>
  <c r="L2127" i="2"/>
  <c r="L2150" i="2"/>
  <c r="L3280" i="2"/>
  <c r="L3312" i="2"/>
  <c r="L2102" i="2"/>
  <c r="L3630" i="2"/>
  <c r="L2054" i="2"/>
  <c r="L1630" i="2"/>
  <c r="L3321" i="2"/>
  <c r="L3407" i="2"/>
  <c r="L5239" i="2"/>
  <c r="L5437" i="2"/>
  <c r="L5266" i="2"/>
  <c r="L5477" i="2"/>
  <c r="L5232" i="2"/>
  <c r="L5535" i="2"/>
  <c r="L5403" i="2"/>
  <c r="L5410" i="2"/>
  <c r="L5386" i="2"/>
  <c r="L5438" i="2"/>
  <c r="L4559" i="2"/>
  <c r="L5417" i="2"/>
  <c r="L4097" i="2"/>
  <c r="L5118" i="2"/>
  <c r="L4350" i="2"/>
  <c r="L3907" i="2"/>
  <c r="L4592" i="2"/>
  <c r="L1248" i="2"/>
  <c r="L1238" i="2"/>
  <c r="L2846" i="2"/>
  <c r="L3361" i="2"/>
  <c r="L3712" i="2"/>
  <c r="L1244" i="2"/>
  <c r="L3025" i="2"/>
  <c r="L3139" i="2"/>
  <c r="L2963" i="2"/>
  <c r="L3424" i="2"/>
  <c r="L3478" i="2"/>
  <c r="L5019" i="2"/>
  <c r="L5160" i="2"/>
  <c r="L1658" i="2"/>
  <c r="L4226" i="2"/>
  <c r="L3549" i="2"/>
  <c r="L2964" i="2"/>
  <c r="L1611" i="2"/>
  <c r="L1676" i="2"/>
  <c r="L1479" i="2"/>
  <c r="L2916" i="2"/>
  <c r="L1352" i="2"/>
  <c r="L3674" i="2"/>
  <c r="L2222" i="2"/>
  <c r="L2226" i="2"/>
  <c r="L2223" i="2"/>
  <c r="L2706" i="2"/>
  <c r="L4483" i="2"/>
  <c r="L2418" i="2"/>
  <c r="L2419" i="2"/>
  <c r="L3017" i="2"/>
  <c r="L4330" i="2"/>
  <c r="L3964" i="2"/>
  <c r="L3559" i="2"/>
  <c r="L3529" i="2"/>
  <c r="L5441" i="2"/>
  <c r="L5525" i="2"/>
  <c r="L5493" i="2"/>
  <c r="L5375" i="2"/>
  <c r="L5425" i="2"/>
  <c r="L5290" i="2"/>
  <c r="L5204" i="2"/>
  <c r="L5446" i="2"/>
  <c r="L5501" i="2"/>
  <c r="L5202" i="2"/>
  <c r="L5263" i="2"/>
  <c r="L5299" i="2"/>
  <c r="L5372" i="2"/>
  <c r="L5468" i="2"/>
  <c r="L5271" i="2"/>
  <c r="L4992" i="2"/>
  <c r="L5245" i="2"/>
  <c r="L5312" i="2"/>
  <c r="L4817" i="2"/>
  <c r="L3724" i="2"/>
  <c r="L4122" i="2"/>
  <c r="L1259" i="2"/>
  <c r="L1251" i="2"/>
  <c r="L1254" i="2"/>
  <c r="L5167" i="2"/>
  <c r="L4469" i="2"/>
  <c r="L4224" i="2"/>
  <c r="L4754" i="2"/>
  <c r="L4081" i="2"/>
  <c r="L5150" i="2"/>
  <c r="L1331" i="2"/>
  <c r="L1360" i="2"/>
  <c r="L3798" i="2"/>
  <c r="L4288" i="2"/>
  <c r="L1406" i="2"/>
  <c r="L1677" i="2"/>
  <c r="L2844" i="2"/>
  <c r="L1516" i="2"/>
  <c r="L3567" i="2"/>
  <c r="L1591" i="2"/>
  <c r="L1521" i="2"/>
  <c r="L1625" i="2"/>
  <c r="L1289" i="2"/>
  <c r="L1550" i="2"/>
  <c r="L3020" i="2"/>
  <c r="L1388" i="2"/>
  <c r="L1667" i="2"/>
  <c r="L4153" i="2"/>
  <c r="L4766" i="2"/>
  <c r="L5182" i="2"/>
  <c r="L1478" i="2"/>
  <c r="L1636" i="2"/>
  <c r="L1454" i="2"/>
  <c r="L1594" i="2"/>
  <c r="L4776" i="2"/>
  <c r="L1463" i="2"/>
  <c r="L1526" i="2"/>
  <c r="L4036" i="2"/>
  <c r="L1601" i="2"/>
  <c r="L4117" i="2"/>
  <c r="L1497" i="2"/>
  <c r="L4198" i="2"/>
  <c r="L1616" i="2"/>
  <c r="L1445" i="2"/>
  <c r="L1482" i="2"/>
  <c r="L1518" i="2"/>
  <c r="L3259" i="2"/>
  <c r="L3952" i="2"/>
  <c r="L1514" i="2"/>
  <c r="L3390" i="2"/>
  <c r="L1517" i="2"/>
  <c r="L1622" i="2"/>
  <c r="L3309" i="2"/>
  <c r="L3347" i="2"/>
  <c r="L1442" i="2"/>
  <c r="L3247" i="2"/>
  <c r="L3375" i="2"/>
  <c r="L3403" i="2"/>
  <c r="L1543" i="2"/>
  <c r="L1600" i="2"/>
  <c r="L1504" i="2"/>
  <c r="L1511" i="2"/>
  <c r="L5272" i="2"/>
  <c r="L5287" i="2"/>
  <c r="L5229" i="2"/>
  <c r="L5496" i="2"/>
  <c r="L5510" i="2"/>
  <c r="L5456" i="2"/>
  <c r="L5486" i="2"/>
  <c r="L5354" i="2"/>
  <c r="L5296" i="2"/>
  <c r="L5249" i="2"/>
  <c r="L5513" i="2"/>
  <c r="L5358" i="2"/>
  <c r="L5514" i="2"/>
  <c r="L5407" i="2"/>
  <c r="L5205" i="2"/>
  <c r="L5469" i="2"/>
  <c r="L5483" i="2"/>
  <c r="L5268" i="2"/>
  <c r="L5281" i="2"/>
  <c r="L5497" i="2"/>
  <c r="L5194" i="2"/>
  <c r="L5398" i="2"/>
  <c r="L5234" i="2"/>
  <c r="L5295" i="2"/>
  <c r="L5374" i="2"/>
  <c r="L5530" i="2"/>
  <c r="L5426" i="2"/>
  <c r="L3671" i="2"/>
  <c r="L4310" i="2"/>
  <c r="L4110" i="2"/>
  <c r="L2233" i="2"/>
  <c r="L3070" i="2"/>
  <c r="L2237" i="2"/>
  <c r="L2238" i="2"/>
  <c r="L2252" i="2"/>
  <c r="L2254" i="2"/>
  <c r="L5203" i="2"/>
  <c r="L5217" i="2"/>
  <c r="L4656" i="2"/>
  <c r="L4395" i="2"/>
  <c r="L4521" i="2"/>
  <c r="L5451" i="2"/>
  <c r="L4246" i="2"/>
  <c r="L3984" i="2"/>
  <c r="L3719" i="2"/>
  <c r="L4459" i="2"/>
  <c r="L4571" i="2"/>
  <c r="L5559" i="2"/>
  <c r="L4329" i="2"/>
  <c r="L4363" i="2"/>
  <c r="L4275" i="2"/>
  <c r="L3879" i="2"/>
  <c r="L4894" i="2"/>
  <c r="L2428" i="2"/>
  <c r="L2454" i="2"/>
  <c r="L3695" i="2"/>
  <c r="L4212" i="2"/>
  <c r="L3880" i="2"/>
  <c r="L2522" i="2"/>
  <c r="L2559" i="2"/>
  <c r="L3575" i="2"/>
  <c r="L2424" i="2"/>
  <c r="L2525" i="2"/>
  <c r="L2894" i="2"/>
  <c r="L3117" i="2"/>
  <c r="L2608" i="2"/>
  <c r="L2481" i="2"/>
  <c r="L2610" i="2"/>
  <c r="L2576" i="2"/>
  <c r="L2609" i="2"/>
  <c r="L3305" i="2"/>
  <c r="L3340" i="2"/>
  <c r="L4126" i="2"/>
  <c r="L2435" i="2"/>
  <c r="L2758" i="2"/>
  <c r="L2586" i="2"/>
  <c r="L2541" i="2"/>
  <c r="L2588" i="2"/>
  <c r="L3171" i="2"/>
  <c r="L2504" i="2"/>
  <c r="L2629" i="2"/>
  <c r="L2514" i="2"/>
  <c r="L2507" i="2"/>
  <c r="L2553" i="2"/>
  <c r="L3012" i="2"/>
  <c r="L3353" i="2"/>
  <c r="L2466" i="2"/>
  <c r="L2425" i="2"/>
  <c r="L3087" i="2"/>
  <c r="L2521" i="2"/>
  <c r="L2978" i="2"/>
  <c r="L4882" i="2"/>
  <c r="L4883" i="2"/>
  <c r="L3146" i="2"/>
  <c r="L1164" i="2"/>
  <c r="L1179" i="2"/>
  <c r="L2256" i="2"/>
  <c r="L4291" i="2"/>
  <c r="L5188" i="2"/>
  <c r="L3668" i="2"/>
  <c r="L3931" i="2"/>
  <c r="L5181" i="2"/>
  <c r="L4747" i="2"/>
  <c r="L3541" i="2"/>
  <c r="L4990" i="2"/>
  <c r="L4814" i="2"/>
  <c r="L4857" i="2"/>
  <c r="L5319" i="2"/>
  <c r="L5041" i="2"/>
  <c r="L4874" i="2"/>
  <c r="L4859" i="2"/>
  <c r="L4567" i="2"/>
  <c r="L2464" i="2"/>
  <c r="L2528" i="2"/>
  <c r="L4060" i="2"/>
  <c r="L2589" i="2"/>
  <c r="L2613" i="2"/>
  <c r="L2476" i="2"/>
  <c r="L2581" i="2"/>
  <c r="L2442" i="2"/>
  <c r="L2517" i="2"/>
  <c r="L2587" i="2"/>
  <c r="L2655" i="2"/>
  <c r="L2429" i="2"/>
  <c r="L2434" i="2"/>
  <c r="L2484" i="2"/>
  <c r="L2909" i="2"/>
  <c r="L2982" i="2"/>
  <c r="L3060" i="2"/>
  <c r="L3461" i="2"/>
  <c r="L3521" i="2"/>
  <c r="L2533" i="2"/>
  <c r="L2646" i="2"/>
  <c r="L2953" i="2"/>
  <c r="L2503" i="2"/>
  <c r="L2804" i="2"/>
  <c r="L3609" i="2"/>
  <c r="L2447" i="2"/>
  <c r="L2495" i="2"/>
  <c r="L2624" i="2"/>
  <c r="L2597" i="2"/>
  <c r="L2636" i="2"/>
  <c r="L3528" i="2"/>
  <c r="L2865" i="2"/>
  <c r="L2720" i="2"/>
  <c r="L2529" i="2"/>
  <c r="L2640" i="2"/>
  <c r="L2426" i="2"/>
  <c r="L2571" i="2"/>
  <c r="L5491" i="2"/>
  <c r="L5373" i="2"/>
  <c r="L5532" i="2"/>
  <c r="L5233" i="2"/>
  <c r="L5366" i="2"/>
  <c r="L4504" i="2"/>
  <c r="L5454" i="2"/>
  <c r="L101" i="2"/>
  <c r="L105" i="2"/>
  <c r="L574" i="2"/>
  <c r="L622" i="2"/>
  <c r="L4634" i="2"/>
  <c r="L4202" i="2"/>
  <c r="L4" i="2"/>
  <c r="L420" i="2"/>
  <c r="L4723" i="2"/>
  <c r="L4159" i="2"/>
  <c r="L428" i="2"/>
  <c r="L637" i="2"/>
  <c r="L331" i="2"/>
  <c r="L4357" i="2"/>
  <c r="L78" i="2"/>
  <c r="L474" i="2"/>
  <c r="L579" i="2"/>
  <c r="L3760" i="2"/>
  <c r="L401" i="2"/>
  <c r="L4089" i="2"/>
  <c r="L13" i="2"/>
  <c r="L470" i="2"/>
  <c r="L598" i="2"/>
  <c r="L2903" i="2"/>
  <c r="L3153" i="2"/>
  <c r="L34" i="2"/>
  <c r="L442" i="2"/>
  <c r="L523" i="2"/>
  <c r="L2721" i="2"/>
  <c r="L3409" i="2"/>
  <c r="L3456" i="2"/>
  <c r="L145" i="2"/>
  <c r="L4206" i="2"/>
  <c r="L542" i="2"/>
  <c r="L2878" i="2"/>
  <c r="L232" i="2"/>
  <c r="L548" i="2"/>
  <c r="L3612" i="2"/>
  <c r="L567" i="2"/>
  <c r="L2965" i="2"/>
  <c r="L4335" i="2"/>
  <c r="L318" i="2"/>
  <c r="L266" i="2"/>
  <c r="L3081" i="2"/>
  <c r="L3357" i="2"/>
  <c r="L5185" i="2"/>
  <c r="L5197" i="2"/>
  <c r="L5432" i="2"/>
  <c r="L5238" i="2"/>
  <c r="L5317" i="2"/>
  <c r="L4386" i="2"/>
  <c r="L4352" i="2"/>
  <c r="L3715" i="2"/>
  <c r="L3713" i="2"/>
  <c r="L121" i="2"/>
  <c r="L5074" i="2"/>
  <c r="L4205" i="2"/>
  <c r="L379" i="2"/>
  <c r="L5075" i="2"/>
  <c r="L366" i="2"/>
  <c r="L347" i="2"/>
  <c r="L478" i="2"/>
  <c r="L508" i="2"/>
  <c r="L482" i="2"/>
  <c r="L541" i="2"/>
  <c r="L604" i="2"/>
  <c r="L263" i="2"/>
  <c r="L389" i="2"/>
  <c r="L554" i="2"/>
  <c r="L588" i="2"/>
  <c r="L617" i="2"/>
  <c r="L528" i="2"/>
  <c r="L620" i="2"/>
  <c r="L3802" i="2"/>
  <c r="L3603" i="2"/>
  <c r="L565" i="2"/>
  <c r="L2861" i="2"/>
  <c r="L217" i="2"/>
  <c r="L2952" i="2"/>
  <c r="L3391" i="2"/>
  <c r="L3922" i="2"/>
  <c r="L638" i="2"/>
  <c r="L4210" i="2"/>
  <c r="L3048" i="2"/>
  <c r="L187" i="2"/>
  <c r="L2859" i="2"/>
  <c r="L582" i="2"/>
  <c r="L741" i="2"/>
  <c r="L850" i="2"/>
  <c r="L2677" i="2"/>
  <c r="L784" i="2"/>
  <c r="L3264" i="2"/>
  <c r="L5529" i="2"/>
  <c r="L5480" i="2"/>
  <c r="L5488" i="2"/>
  <c r="L5321" i="2"/>
  <c r="L5193" i="2"/>
  <c r="L5255" i="2"/>
  <c r="L5509" i="2"/>
  <c r="L5294" i="2"/>
  <c r="L5261" i="2"/>
  <c r="L5453" i="2"/>
  <c r="L5190" i="2"/>
  <c r="L5459" i="2"/>
  <c r="L5507" i="2"/>
  <c r="L5280" i="2"/>
  <c r="L5353" i="2"/>
  <c r="L5523" i="2"/>
  <c r="L4640" i="2"/>
  <c r="L4700" i="2"/>
  <c r="L4486" i="2"/>
  <c r="L1273" i="2"/>
  <c r="L3673" i="2"/>
  <c r="L1278" i="2"/>
  <c r="L1264" i="2"/>
  <c r="L1274" i="2"/>
  <c r="L3993" i="2"/>
  <c r="L1269" i="2"/>
  <c r="L4047" i="2"/>
  <c r="L1272" i="2"/>
  <c r="L1263" i="2"/>
  <c r="L1277" i="2"/>
  <c r="L3075" i="2"/>
  <c r="L3705" i="2"/>
  <c r="L3405" i="2"/>
  <c r="L5215" i="2"/>
  <c r="L4073" i="2"/>
  <c r="L1641" i="2"/>
  <c r="L4358" i="2"/>
  <c r="L1646" i="2"/>
  <c r="L1582" i="2"/>
  <c r="L1298" i="2"/>
  <c r="L1714" i="2"/>
  <c r="L1770" i="2"/>
  <c r="L1792" i="2"/>
  <c r="L1775" i="2"/>
  <c r="L1780" i="2"/>
  <c r="L1718" i="2"/>
  <c r="L1755" i="2"/>
  <c r="L1739" i="2"/>
  <c r="L1296" i="2"/>
  <c r="L1383" i="2"/>
  <c r="L1341" i="2"/>
  <c r="L1425" i="2"/>
  <c r="L1396" i="2"/>
  <c r="L1286" i="2"/>
  <c r="L1398" i="2"/>
  <c r="L1326" i="2"/>
  <c r="L1347" i="2"/>
  <c r="L1373" i="2"/>
  <c r="L1416" i="2"/>
  <c r="L1382" i="2"/>
  <c r="L5331" i="2"/>
  <c r="L2236" i="2"/>
  <c r="L3285" i="2"/>
  <c r="L5055" i="2"/>
  <c r="L5166" i="2"/>
  <c r="L4744" i="2"/>
  <c r="L5551" i="2"/>
  <c r="L5145" i="2"/>
  <c r="L4736" i="2"/>
  <c r="L4552" i="2"/>
  <c r="L5170" i="2"/>
  <c r="L5146" i="2"/>
  <c r="L4771" i="2"/>
  <c r="L4072" i="2"/>
  <c r="L4293" i="2"/>
  <c r="L4969" i="2"/>
  <c r="L2348" i="2"/>
  <c r="L2363" i="2"/>
  <c r="L2350" i="2"/>
  <c r="L2365" i="2"/>
  <c r="L3483" i="2"/>
  <c r="L2364" i="2"/>
  <c r="L2355" i="2"/>
  <c r="L2358" i="2"/>
  <c r="L2347" i="2"/>
  <c r="L2349" i="2"/>
  <c r="L3632" i="2"/>
  <c r="L2354" i="2"/>
  <c r="L2351" i="2"/>
  <c r="L2352" i="2"/>
  <c r="L2353" i="2"/>
  <c r="L2356" i="2"/>
  <c r="L2366" i="2"/>
  <c r="L3697" i="2"/>
  <c r="L2359" i="2"/>
  <c r="L2367" i="2"/>
  <c r="L3386" i="2"/>
  <c r="L4411" i="2"/>
  <c r="L2716" i="2"/>
  <c r="L5073" i="2"/>
  <c r="L5052" i="2"/>
  <c r="L5022" i="2"/>
  <c r="L4968" i="2"/>
  <c r="L4938" i="2"/>
  <c r="L4856" i="2"/>
  <c r="L5076" i="2"/>
  <c r="L4946" i="2"/>
  <c r="L4995" i="2"/>
  <c r="L5043" i="2"/>
  <c r="L4963" i="2"/>
  <c r="L4999" i="2"/>
  <c r="L4952" i="2"/>
  <c r="L5000" i="2"/>
  <c r="L4798" i="2"/>
  <c r="L4528" i="2"/>
  <c r="L5030" i="2"/>
  <c r="L4964" i="2"/>
  <c r="L5111" i="2"/>
  <c r="L4845" i="2"/>
  <c r="L5097" i="2"/>
  <c r="L4714" i="2"/>
  <c r="L4920" i="2"/>
  <c r="L5046" i="2"/>
  <c r="L4989" i="2"/>
  <c r="L5116" i="2"/>
  <c r="L4812" i="2"/>
  <c r="L4912" i="2"/>
  <c r="L5011" i="2"/>
  <c r="L4984" i="2"/>
  <c r="L5020" i="2"/>
  <c r="L4877" i="2"/>
  <c r="L4816" i="2"/>
  <c r="L4846" i="2"/>
  <c r="L4954" i="2"/>
  <c r="L4978" i="2"/>
  <c r="L5003" i="2"/>
  <c r="L4888" i="2"/>
  <c r="L4944" i="2"/>
  <c r="L5080" i="2"/>
  <c r="L4444" i="2"/>
  <c r="L4900" i="2"/>
  <c r="L4804" i="2"/>
  <c r="L4749" i="2"/>
  <c r="L4971" i="2"/>
  <c r="L4974" i="2"/>
  <c r="L4860" i="2"/>
  <c r="L4905" i="2"/>
  <c r="L4828" i="2"/>
  <c r="L5079" i="2"/>
  <c r="L4939" i="2"/>
  <c r="L4982" i="2"/>
  <c r="L4806" i="2"/>
  <c r="L5070" i="2"/>
  <c r="L4903" i="2"/>
  <c r="L4927" i="2"/>
  <c r="L4901" i="2"/>
  <c r="L5117" i="2"/>
  <c r="L4822" i="2"/>
  <c r="L4823" i="2"/>
  <c r="L4895" i="2"/>
  <c r="L4907" i="2"/>
  <c r="L5063" i="2"/>
  <c r="L5099" i="2"/>
  <c r="L4788" i="2"/>
  <c r="L4908" i="2"/>
  <c r="L4813" i="2"/>
  <c r="L4801" i="2"/>
  <c r="L5090" i="2"/>
  <c r="L4827" i="2"/>
  <c r="L4863" i="2"/>
  <c r="L4794" i="2"/>
  <c r="L4890" i="2"/>
  <c r="L5094" i="2"/>
  <c r="L4987" i="2"/>
  <c r="L4868" i="2"/>
  <c r="L4821" i="2"/>
  <c r="L4941" i="2"/>
  <c r="L4919" i="2"/>
  <c r="L4955" i="2"/>
  <c r="L4800" i="2"/>
  <c r="L4896" i="2"/>
  <c r="L5004" i="2"/>
  <c r="L5100" i="2"/>
  <c r="L5008" i="2"/>
  <c r="L5044" i="2"/>
  <c r="L5104" i="2"/>
  <c r="L4910" i="2"/>
  <c r="L5114" i="2"/>
  <c r="L5031" i="2"/>
  <c r="L4865" i="2"/>
  <c r="L4986" i="2"/>
  <c r="L4886" i="2"/>
  <c r="L4988" i="2"/>
  <c r="L4966" i="2"/>
  <c r="L4535" i="2"/>
  <c r="L4795" i="2"/>
  <c r="L5050" i="2"/>
  <c r="L5101" i="2"/>
  <c r="L5102" i="2"/>
  <c r="L4665" i="2"/>
  <c r="L4819" i="2"/>
  <c r="L4880" i="2"/>
  <c r="L4870" i="2"/>
  <c r="L5087" i="2"/>
  <c r="L4815" i="2"/>
  <c r="L4915" i="2"/>
  <c r="L5071" i="2"/>
  <c r="L5061" i="2"/>
  <c r="L5056" i="2"/>
  <c r="L4885" i="2"/>
  <c r="L4945" i="2"/>
  <c r="L4934" i="2"/>
  <c r="L5115" i="2"/>
  <c r="L4937" i="2"/>
  <c r="L4869" i="2"/>
  <c r="L4977" i="2"/>
  <c r="L4693" i="2"/>
  <c r="L5082" i="2"/>
  <c r="L5096" i="2"/>
  <c r="L5092" i="2"/>
  <c r="L4833" i="2"/>
  <c r="L4929" i="2"/>
  <c r="L5025" i="2"/>
  <c r="L4979" i="2"/>
  <c r="L5027" i="2"/>
  <c r="L4775" i="2"/>
  <c r="L4848" i="2"/>
  <c r="L4027" i="2"/>
  <c r="L4899" i="2"/>
  <c r="L4897" i="2"/>
  <c r="L4947" i="2"/>
  <c r="L4873" i="2"/>
  <c r="L5127" i="2"/>
  <c r="L4852" i="2"/>
  <c r="L5012" i="2"/>
  <c r="L4965" i="2"/>
  <c r="L4930" i="2"/>
  <c r="L4847" i="2"/>
  <c r="L5053" i="2"/>
  <c r="L5054" i="2"/>
  <c r="L4609" i="2"/>
  <c r="L4839" i="2"/>
  <c r="L4926" i="2"/>
  <c r="L4948" i="2"/>
  <c r="L5032" i="2"/>
  <c r="L4928" i="2"/>
  <c r="L5049" i="2"/>
  <c r="L5009" i="2"/>
  <c r="L4956" i="2"/>
  <c r="L4838" i="2"/>
  <c r="L4855" i="2"/>
  <c r="L5023" i="2"/>
  <c r="L4997" i="2"/>
  <c r="L4820" i="2"/>
  <c r="L5060" i="2"/>
  <c r="L5001" i="2"/>
  <c r="L5109" i="2"/>
  <c r="L4858" i="2"/>
  <c r="L4906" i="2"/>
  <c r="L4942" i="2"/>
  <c r="L4967" i="2"/>
  <c r="L4991" i="2"/>
  <c r="L4949" i="2"/>
  <c r="L4993" i="2"/>
  <c r="L4826" i="2"/>
  <c r="L4792" i="2"/>
  <c r="L4962" i="2"/>
  <c r="L4998" i="2"/>
  <c r="L4976" i="2"/>
  <c r="L5036" i="2"/>
  <c r="L5085" i="2"/>
  <c r="L5014" i="2"/>
  <c r="L4811" i="2"/>
  <c r="L4931" i="2"/>
  <c r="L5051" i="2"/>
  <c r="L4925" i="2"/>
  <c r="L5129" i="2"/>
  <c r="L4824" i="2"/>
  <c r="L5065" i="2"/>
  <c r="L4862" i="2"/>
  <c r="L5066" i="2"/>
  <c r="L5121" i="2"/>
  <c r="L5123" i="2"/>
  <c r="L5013" i="2"/>
  <c r="L5029" i="2"/>
  <c r="L4943" i="2"/>
  <c r="L4864" i="2"/>
  <c r="L4884" i="2"/>
  <c r="L5088" i="2"/>
  <c r="L4807" i="2"/>
  <c r="L4961" i="2"/>
  <c r="L4904" i="2"/>
  <c r="L4960" i="2"/>
  <c r="L4980" i="2"/>
  <c r="L5103" i="2"/>
  <c r="L4951" i="2"/>
  <c r="L5035" i="2"/>
  <c r="L5059" i="2"/>
  <c r="L4797" i="2"/>
  <c r="L5037" i="2"/>
  <c r="L4787" i="2"/>
  <c r="L4841" i="2"/>
  <c r="L4932" i="2"/>
  <c r="L4981" i="2"/>
  <c r="L5113" i="2"/>
  <c r="L4889" i="2"/>
  <c r="L4958" i="2"/>
  <c r="L4829" i="2"/>
  <c r="L4553" i="2"/>
  <c r="L4611" i="2"/>
  <c r="L4408" i="2"/>
  <c r="L4662" i="2"/>
  <c r="L4705" i="2"/>
  <c r="L4456" i="2"/>
  <c r="L4449" i="2"/>
  <c r="L4677" i="2"/>
  <c r="L4644" i="2"/>
  <c r="L4019" i="2"/>
  <c r="L4706" i="2"/>
  <c r="L4694" i="2"/>
  <c r="L4439" i="2"/>
  <c r="L4720" i="2"/>
  <c r="L4621" i="2"/>
  <c r="L4695" i="2"/>
  <c r="L4464" i="2"/>
  <c r="L4566" i="2"/>
  <c r="L4401" i="2"/>
  <c r="L4426" i="2"/>
  <c r="L4597" i="2"/>
  <c r="L4698" i="2"/>
  <c r="L4699" i="2"/>
  <c r="L4509" i="2"/>
  <c r="L4661" i="2"/>
  <c r="L4633" i="2"/>
  <c r="L4587" i="2"/>
  <c r="L4396" i="2"/>
  <c r="L4576" i="2"/>
  <c r="L4554" i="2"/>
  <c r="L4475" i="2"/>
  <c r="L4119" i="2"/>
  <c r="L4454" i="2"/>
  <c r="L4470" i="2"/>
  <c r="L4406" i="2"/>
  <c r="L4675" i="2"/>
  <c r="L4473" i="2"/>
  <c r="L4652" i="2"/>
  <c r="L4011" i="2"/>
  <c r="L4649" i="2"/>
  <c r="L4710" i="2"/>
  <c r="L4666" i="2"/>
  <c r="L4383" i="2"/>
  <c r="L4575" i="2"/>
  <c r="L4437" i="2"/>
  <c r="L4502" i="2"/>
  <c r="L4730" i="2"/>
  <c r="L4421" i="2"/>
  <c r="L4657" i="2"/>
  <c r="L4683" i="2"/>
  <c r="L4595" i="2"/>
  <c r="L4440" i="2"/>
  <c r="L4608" i="2"/>
  <c r="L4480" i="2"/>
  <c r="L4612" i="2"/>
  <c r="L4636" i="2"/>
  <c r="L4660" i="2"/>
  <c r="L4578" i="2"/>
  <c r="L4590" i="2"/>
  <c r="L4638" i="2"/>
  <c r="L4603" i="2"/>
  <c r="L4452" i="2"/>
  <c r="L4704" i="2"/>
  <c r="L4377" i="2"/>
  <c r="L4391" i="2"/>
  <c r="L4526" i="2"/>
  <c r="L4610" i="2"/>
  <c r="L4625" i="2"/>
  <c r="L4410" i="2"/>
  <c r="L4531" i="2"/>
  <c r="L4725" i="2"/>
  <c r="L4532" i="2"/>
  <c r="L4558" i="2"/>
  <c r="L4451" i="2"/>
  <c r="L4547" i="2"/>
  <c r="L4314" i="2"/>
  <c r="L4431" i="2"/>
  <c r="L4729" i="2"/>
  <c r="L4637" i="2"/>
  <c r="L4405" i="2"/>
  <c r="L4402" i="2"/>
  <c r="L4711" i="2"/>
  <c r="L4417" i="2"/>
  <c r="L4517" i="2"/>
  <c r="L4371" i="2"/>
  <c r="L4503" i="2"/>
  <c r="L4564" i="2"/>
  <c r="L4648" i="2"/>
  <c r="L4667" i="2"/>
  <c r="L4533" i="2"/>
  <c r="L4546" i="2"/>
  <c r="L4668" i="2"/>
  <c r="L4376" i="2"/>
  <c r="L4664" i="2"/>
  <c r="L4413" i="2"/>
  <c r="L4453" i="2"/>
  <c r="L4670" i="2"/>
  <c r="L4541" i="2"/>
  <c r="L4647" i="2"/>
  <c r="L4671" i="2"/>
  <c r="L4468" i="2"/>
  <c r="L4540" i="2"/>
  <c r="L4373" i="2"/>
  <c r="L4488" i="2"/>
  <c r="L4400" i="2"/>
  <c r="L4701" i="2"/>
  <c r="L4393" i="2"/>
  <c r="L4489" i="2"/>
  <c r="L4692" i="2"/>
  <c r="L4471" i="2"/>
  <c r="L4501" i="2"/>
  <c r="L4445" i="2"/>
  <c r="L4414" i="2"/>
  <c r="L4570" i="2"/>
  <c r="L4467" i="2"/>
  <c r="L4672" i="2"/>
  <c r="L4697" i="2"/>
  <c r="L4375" i="2"/>
  <c r="L4368" i="2"/>
  <c r="L4512" i="2"/>
  <c r="L4544" i="2"/>
  <c r="L4618" i="2"/>
  <c r="L4204" i="2"/>
  <c r="L4572" i="2"/>
  <c r="L4494" i="2"/>
  <c r="L4658" i="2"/>
  <c r="L4510" i="2"/>
  <c r="L4432" i="2"/>
  <c r="L4678" i="2"/>
  <c r="L4615" i="2"/>
  <c r="L4569" i="2"/>
  <c r="L4726" i="2"/>
  <c r="L4556" i="2"/>
  <c r="L4378" i="2"/>
  <c r="L4490" i="2"/>
  <c r="L4369" i="2"/>
  <c r="L4555" i="2"/>
  <c r="L4436" i="2"/>
  <c r="L4659" i="2"/>
  <c r="L4643" i="2"/>
  <c r="L4370" i="2"/>
  <c r="L4498" i="2"/>
  <c r="L4403" i="2"/>
  <c r="L4412" i="2"/>
  <c r="L4497" i="2"/>
  <c r="L4594" i="2"/>
  <c r="L4574" i="2"/>
  <c r="L4366" i="2"/>
  <c r="L4384" i="2"/>
  <c r="L4600" i="2"/>
  <c r="L4435" i="2"/>
  <c r="L4484" i="2"/>
  <c r="L4724" i="2"/>
  <c r="L4093" i="2"/>
  <c r="L4538" i="2"/>
  <c r="L4596" i="2"/>
  <c r="L4631" i="2"/>
  <c r="L4419" i="2"/>
  <c r="L4491" i="2"/>
  <c r="L4539" i="2"/>
  <c r="L4398" i="2"/>
  <c r="L4602" i="2"/>
  <c r="L4507" i="2"/>
  <c r="L4474" i="2"/>
  <c r="L4499" i="2"/>
  <c r="L4364" i="2"/>
  <c r="L4628" i="2"/>
  <c r="L4728" i="2"/>
  <c r="L4690" i="2"/>
  <c r="L4506" i="2"/>
  <c r="L4629" i="2"/>
  <c r="L4379" i="2"/>
  <c r="L4416" i="2"/>
  <c r="L4669" i="2"/>
  <c r="L4719" i="2"/>
  <c r="L4372" i="2"/>
  <c r="L4605" i="2"/>
  <c r="L4562" i="2"/>
  <c r="L4450" i="2"/>
  <c r="L4522" i="2"/>
  <c r="L4549" i="2"/>
  <c r="L4430" i="2"/>
  <c r="L4613" i="2"/>
  <c r="L4492" i="2"/>
  <c r="L4722" i="2"/>
  <c r="L4691" i="2"/>
  <c r="L4387" i="2"/>
  <c r="L4472" i="2"/>
  <c r="L4703" i="2"/>
  <c r="L4530" i="2"/>
  <c r="L4075" i="2"/>
  <c r="L4321" i="2"/>
  <c r="L4255" i="2"/>
  <c r="L4012" i="2"/>
  <c r="L4004" i="2"/>
  <c r="L4132" i="2"/>
  <c r="L4264" i="2"/>
  <c r="L4038" i="2"/>
  <c r="L4170" i="2"/>
  <c r="L4359" i="2"/>
  <c r="L4237" i="2"/>
  <c r="L4213" i="2"/>
  <c r="L4025" i="2"/>
  <c r="L4207" i="2"/>
  <c r="L4125" i="2"/>
  <c r="L4211" i="2"/>
  <c r="L4259" i="2"/>
  <c r="L4283" i="2"/>
  <c r="L4106" i="2"/>
  <c r="L4238" i="2"/>
  <c r="L4145" i="2"/>
  <c r="L4218" i="2"/>
  <c r="L4077" i="2"/>
  <c r="L4269" i="2"/>
  <c r="L4067" i="2"/>
  <c r="L4235" i="2"/>
  <c r="L4083" i="2"/>
  <c r="L4032" i="2"/>
  <c r="L4294" i="2"/>
  <c r="L4157" i="2"/>
  <c r="L4265" i="2"/>
  <c r="L4135" i="2"/>
  <c r="L4133" i="2"/>
  <c r="L4183" i="2"/>
  <c r="L4196" i="2"/>
  <c r="L4328" i="2"/>
  <c r="L4221" i="2"/>
  <c r="L4245" i="2"/>
  <c r="L4140" i="2"/>
  <c r="L4042" i="2"/>
  <c r="L4054" i="2"/>
  <c r="L4356" i="2"/>
  <c r="L4163" i="2"/>
  <c r="L4046" i="2"/>
  <c r="L4118" i="2"/>
  <c r="L4074" i="2"/>
  <c r="L4007" i="2"/>
  <c r="L4061" i="2"/>
  <c r="L4277" i="2"/>
  <c r="L4361" i="2"/>
  <c r="L4182" i="2"/>
  <c r="L4039" i="2"/>
  <c r="L4090" i="2"/>
  <c r="L4176" i="2"/>
  <c r="L4142" i="2"/>
  <c r="L4220" i="2"/>
  <c r="L4134" i="2"/>
  <c r="L4278" i="2"/>
  <c r="L4003" i="2"/>
  <c r="L4015" i="2"/>
  <c r="L4063" i="2"/>
  <c r="L4243" i="2"/>
  <c r="L4148" i="2"/>
  <c r="L4105" i="2"/>
  <c r="L4249" i="2"/>
  <c r="L4360" i="2"/>
  <c r="L4055" i="2"/>
  <c r="L4139" i="2"/>
  <c r="L4331" i="2"/>
  <c r="L4084" i="2"/>
  <c r="L4034" i="2"/>
  <c r="L4178" i="2"/>
  <c r="L4338" i="2"/>
  <c r="L4236" i="2"/>
  <c r="L4248" i="2"/>
  <c r="L4273" i="2"/>
  <c r="L4334" i="2"/>
  <c r="L4290" i="2"/>
  <c r="L4195" i="2"/>
  <c r="L4192" i="2"/>
  <c r="L4130" i="2"/>
  <c r="L4101" i="2"/>
  <c r="L4033" i="2"/>
  <c r="L4253" i="2"/>
  <c r="L4108" i="2"/>
  <c r="L4276" i="2"/>
  <c r="L4185" i="2"/>
  <c r="L4322" i="2"/>
  <c r="L4272" i="2"/>
  <c r="L4114" i="2"/>
  <c r="L4035" i="2"/>
  <c r="L4045" i="2"/>
  <c r="L4168" i="2"/>
  <c r="L4219" i="2"/>
  <c r="L4091" i="2"/>
  <c r="L4058" i="2"/>
  <c r="L4146" i="2"/>
  <c r="L4317" i="2"/>
  <c r="L4129" i="2"/>
  <c r="L4006" i="2"/>
  <c r="L2221" i="2"/>
  <c r="L4285" i="2"/>
  <c r="L4024" i="2"/>
  <c r="L4062" i="2"/>
  <c r="L4355" i="2"/>
  <c r="L4233" i="2"/>
  <c r="L4320" i="2"/>
  <c r="L4150" i="2"/>
  <c r="L4112" i="2"/>
  <c r="L4177" i="2"/>
  <c r="L4189" i="2"/>
  <c r="L4191" i="2"/>
  <c r="L4274" i="2"/>
  <c r="L4001" i="2"/>
  <c r="L4316" i="2"/>
  <c r="L4026" i="2"/>
  <c r="L4254" i="2"/>
  <c r="L4051" i="2"/>
  <c r="L4315" i="2"/>
  <c r="L4065" i="2"/>
  <c r="L4113" i="2"/>
  <c r="L4161" i="2"/>
  <c r="L4068" i="2"/>
  <c r="L4018" i="2"/>
  <c r="L4234" i="2"/>
  <c r="L4008" i="2"/>
  <c r="L4127" i="2"/>
  <c r="L4069" i="2"/>
  <c r="L4346" i="2"/>
  <c r="L4362" i="2"/>
  <c r="L4327" i="2"/>
  <c r="L4041" i="2"/>
  <c r="L4305" i="2"/>
  <c r="L4250" i="2"/>
  <c r="L4181" i="2"/>
  <c r="L4289" i="2"/>
  <c r="L4147" i="2"/>
  <c r="L4197" i="2"/>
  <c r="L4048" i="2"/>
  <c r="L4193" i="2"/>
  <c r="L4141" i="2"/>
  <c r="L4217" i="2"/>
  <c r="L4144" i="2"/>
  <c r="L4242" i="2"/>
  <c r="L4279" i="2"/>
  <c r="L4304" i="2"/>
  <c r="L4345" i="2"/>
  <c r="L4128" i="2"/>
  <c r="L4333" i="2"/>
  <c r="L4071" i="2"/>
  <c r="L4208" i="2"/>
  <c r="L4323" i="2"/>
  <c r="L4005" i="2"/>
  <c r="L4017" i="2"/>
  <c r="L4201" i="2"/>
  <c r="L4162" i="2"/>
  <c r="L4031" i="2"/>
  <c r="L4295" i="2"/>
  <c r="L4319" i="2"/>
  <c r="L4107" i="2"/>
  <c r="L4336" i="2"/>
  <c r="L4096" i="2"/>
  <c r="L4057" i="2"/>
  <c r="L4251" i="2"/>
  <c r="L4014" i="2"/>
  <c r="L4280" i="2"/>
  <c r="L4261" i="2"/>
  <c r="L4344" i="2"/>
  <c r="L4225" i="2"/>
  <c r="L4300" i="2"/>
  <c r="L98" i="2"/>
  <c r="L122" i="2"/>
  <c r="L134" i="2"/>
  <c r="L1250" i="2"/>
  <c r="L1334" i="2"/>
  <c r="L3940" i="2"/>
  <c r="L3992" i="2"/>
  <c r="L19" i="2"/>
  <c r="L175" i="2"/>
  <c r="L20" i="2"/>
  <c r="L56" i="2"/>
  <c r="L1321" i="2"/>
  <c r="L628" i="2"/>
  <c r="L820" i="2"/>
  <c r="L1565" i="2"/>
  <c r="L3877" i="2"/>
  <c r="L257" i="2"/>
  <c r="L667" i="2"/>
  <c r="L821" i="2"/>
  <c r="L1059" i="2"/>
  <c r="L1530" i="2"/>
  <c r="L1110" i="2"/>
  <c r="L359" i="2"/>
  <c r="L1024" i="2"/>
  <c r="L772" i="2"/>
  <c r="L1087" i="2"/>
  <c r="L913" i="2"/>
  <c r="L685" i="2"/>
  <c r="L21" i="2"/>
  <c r="L417" i="2"/>
  <c r="L504" i="2"/>
  <c r="L725" i="2"/>
  <c r="L2061" i="2"/>
  <c r="L2181" i="2"/>
  <c r="L991" i="2"/>
  <c r="L1473" i="2"/>
  <c r="L2146" i="2"/>
  <c r="L2590" i="2"/>
  <c r="L1747" i="2"/>
  <c r="L1895" i="2"/>
  <c r="L1907" i="2"/>
  <c r="L1490" i="2"/>
  <c r="L1748" i="2"/>
  <c r="L1992" i="2"/>
  <c r="L2280" i="2"/>
  <c r="L2497" i="2"/>
  <c r="L1055" i="2"/>
  <c r="L1618" i="2"/>
  <c r="L3869" i="2"/>
  <c r="L1501" i="2"/>
  <c r="L1127" i="2"/>
  <c r="L3755" i="2"/>
  <c r="L1167" i="2"/>
  <c r="L2848" i="2"/>
  <c r="L3046" i="2"/>
  <c r="L3124" i="2"/>
  <c r="L2215" i="2"/>
  <c r="L3034" i="2"/>
  <c r="L3582" i="2"/>
  <c r="L3304" i="2"/>
  <c r="L3379" i="2"/>
  <c r="L3523" i="2"/>
  <c r="L2852" i="2"/>
  <c r="L1564" i="2"/>
  <c r="L2779" i="2"/>
  <c r="L2853" i="2"/>
  <c r="L3526" i="2"/>
  <c r="L2046" i="2"/>
  <c r="L2780" i="2"/>
  <c r="L3297" i="2"/>
  <c r="L3531" i="2"/>
  <c r="L1313" i="2"/>
  <c r="L3967" i="2"/>
  <c r="L2301" i="2"/>
  <c r="L2136" i="2"/>
  <c r="L2508" i="2"/>
  <c r="L2593" i="2"/>
  <c r="L2090" i="2"/>
  <c r="L613" i="2"/>
  <c r="L1271" i="2"/>
  <c r="L2276" i="2"/>
  <c r="L3477" i="2"/>
  <c r="L3236" i="2"/>
  <c r="L932" i="2"/>
  <c r="L1541" i="2"/>
  <c r="L1650" i="2"/>
  <c r="L884" i="2"/>
  <c r="L1571" i="2"/>
  <c r="L2325" i="2"/>
  <c r="L2757" i="2"/>
  <c r="L1612" i="2"/>
  <c r="L2290" i="2"/>
  <c r="L1489" i="2"/>
  <c r="L2232" i="2"/>
  <c r="L2510" i="2"/>
  <c r="L2536" i="2"/>
  <c r="L1593" i="2"/>
  <c r="L1842" i="2"/>
  <c r="L1769" i="2"/>
  <c r="L2537" i="2"/>
  <c r="L1902" i="2"/>
  <c r="L3414" i="2"/>
  <c r="L2764" i="2"/>
  <c r="L2598" i="2"/>
  <c r="L583" i="2"/>
  <c r="L3751" i="2"/>
  <c r="L863" i="2"/>
  <c r="L2889" i="2"/>
  <c r="L3819" i="2"/>
  <c r="L818" i="2"/>
  <c r="L546" i="2"/>
  <c r="L560" i="2"/>
  <c r="L421" i="2"/>
  <c r="L3790" i="2"/>
  <c r="L3962" i="2"/>
  <c r="L3853" i="2"/>
  <c r="L373" i="2"/>
  <c r="L849" i="2"/>
  <c r="L1025" i="2"/>
  <c r="L764" i="2"/>
  <c r="L2361" i="2"/>
  <c r="L1942" i="2"/>
  <c r="L2626" i="2"/>
  <c r="L2627" i="2"/>
  <c r="L3083" i="2"/>
  <c r="L1320" i="2"/>
  <c r="L2739" i="2"/>
  <c r="L2799" i="2"/>
  <c r="L611" i="2"/>
  <c r="L3256" i="2"/>
  <c r="L2072" i="2"/>
  <c r="L2467" i="2"/>
  <c r="L2738" i="2"/>
  <c r="L3273" i="2"/>
  <c r="L2551" i="2"/>
  <c r="L3030" i="2"/>
  <c r="L3069" i="2"/>
  <c r="L3975" i="2"/>
  <c r="L3969" i="2"/>
  <c r="L193" i="2"/>
  <c r="L1776" i="2"/>
  <c r="L3747" i="2"/>
  <c r="L710" i="2"/>
  <c r="L758" i="2"/>
  <c r="L962" i="2"/>
  <c r="L75" i="2"/>
  <c r="L195" i="2"/>
  <c r="L3704" i="2"/>
  <c r="L3825" i="2"/>
  <c r="L32" i="2"/>
  <c r="L3876" i="2"/>
  <c r="L592" i="2"/>
  <c r="L1652" i="2"/>
  <c r="L412" i="2"/>
  <c r="L670" i="2"/>
  <c r="L1413" i="2"/>
  <c r="L216" i="2"/>
  <c r="L464" i="2"/>
  <c r="L621" i="2"/>
  <c r="L1125" i="2"/>
  <c r="L157" i="2"/>
  <c r="L1619" i="2"/>
  <c r="L3913" i="2"/>
  <c r="L636" i="2"/>
  <c r="L3883" i="2"/>
  <c r="L1882" i="2"/>
  <c r="L1990" i="2"/>
  <c r="L2099" i="2"/>
  <c r="L2543" i="2"/>
  <c r="L2064" i="2"/>
  <c r="L2100" i="2"/>
  <c r="L2244" i="2"/>
  <c r="L2568" i="2"/>
  <c r="L253" i="2"/>
  <c r="L1093" i="2"/>
  <c r="L1673" i="2"/>
  <c r="L1921" i="2"/>
  <c r="L2030" i="2"/>
  <c r="L2198" i="2"/>
  <c r="L2474" i="2"/>
  <c r="L3912" i="2"/>
  <c r="L1283" i="2"/>
  <c r="L2020" i="2"/>
  <c r="L2152" i="2"/>
  <c r="L2224" i="2"/>
  <c r="L2416" i="2"/>
  <c r="L2572" i="2"/>
  <c r="L1527" i="2"/>
  <c r="L3786" i="2"/>
  <c r="L23" i="2"/>
  <c r="L1868" i="2"/>
  <c r="L3558" i="2"/>
  <c r="L3547" i="2"/>
  <c r="L3643" i="2"/>
  <c r="L2732" i="2"/>
  <c r="L3202" i="2"/>
  <c r="L1609" i="2"/>
  <c r="L3192" i="2"/>
  <c r="L2633" i="2"/>
  <c r="L2882" i="2"/>
  <c r="L3195" i="2"/>
  <c r="L3148" i="2"/>
  <c r="L2129" i="2"/>
  <c r="L3058" i="2"/>
  <c r="L2011" i="2"/>
  <c r="L3436" i="2"/>
  <c r="L3250" i="2"/>
  <c r="L3123" i="2"/>
  <c r="L1386" i="2"/>
  <c r="L2266" i="2"/>
  <c r="L1936" i="2"/>
  <c r="L2392" i="2"/>
  <c r="L3987" i="2"/>
  <c r="L3892" i="2"/>
  <c r="L87" i="2"/>
  <c r="L308" i="2"/>
  <c r="L3961" i="2"/>
  <c r="L136" i="2"/>
  <c r="L241" i="2"/>
  <c r="L384" i="2"/>
  <c r="L605" i="2"/>
  <c r="L1023" i="2"/>
  <c r="L486" i="2"/>
  <c r="L887" i="2"/>
  <c r="L1039" i="2"/>
  <c r="L1426" i="2"/>
  <c r="L939" i="2"/>
  <c r="L1114" i="2"/>
  <c r="L1230" i="2"/>
  <c r="L1255" i="2"/>
  <c r="L234" i="2"/>
  <c r="L454" i="2"/>
  <c r="L648" i="2"/>
  <c r="L1858" i="2"/>
  <c r="L3989" i="2"/>
  <c r="L1091" i="2"/>
  <c r="L2279" i="2"/>
  <c r="L252" i="2"/>
  <c r="L1573" i="2"/>
  <c r="L2940" i="2"/>
  <c r="L277" i="2"/>
  <c r="L1812" i="2"/>
  <c r="L1958" i="2"/>
  <c r="L1899" i="2"/>
  <c r="L2523" i="2"/>
  <c r="L2547" i="2"/>
  <c r="L2775" i="2"/>
  <c r="L1728" i="2"/>
  <c r="L1876" i="2"/>
  <c r="L1900" i="2"/>
  <c r="L2212" i="2"/>
  <c r="L2320" i="2"/>
  <c r="L2488" i="2"/>
  <c r="L2584" i="2"/>
  <c r="L507" i="2"/>
  <c r="L3150" i="2"/>
  <c r="L3341" i="2"/>
  <c r="L3562" i="2"/>
  <c r="L1986" i="2"/>
  <c r="L2920" i="2"/>
  <c r="L3419" i="2"/>
  <c r="L1987" i="2"/>
  <c r="L2444" i="2"/>
  <c r="L2710" i="2"/>
  <c r="L2870" i="2"/>
  <c r="L506" i="2"/>
  <c r="L1166" i="2"/>
  <c r="L183" i="2"/>
  <c r="L3716" i="2"/>
  <c r="L3812" i="2"/>
  <c r="L31" i="2"/>
  <c r="L283" i="2"/>
  <c r="L3717" i="2"/>
  <c r="L601" i="2"/>
  <c r="L3746" i="2"/>
  <c r="L225" i="2"/>
  <c r="L1071" i="2"/>
  <c r="L167" i="2"/>
  <c r="L1237" i="2"/>
  <c r="L1686" i="2"/>
  <c r="L106" i="2"/>
  <c r="L424" i="2"/>
  <c r="L461" i="2"/>
  <c r="L1447" i="2"/>
  <c r="L538" i="2"/>
  <c r="L1252" i="2"/>
  <c r="L1448" i="2"/>
  <c r="L3997" i="2"/>
  <c r="L1050" i="2"/>
  <c r="L1075" i="2"/>
  <c r="L125" i="2"/>
  <c r="L1013" i="2"/>
  <c r="L1462" i="2"/>
  <c r="L3660" i="2"/>
  <c r="L489" i="2"/>
  <c r="L1101" i="2"/>
  <c r="L1403" i="2"/>
  <c r="L1811" i="2"/>
  <c r="L1823" i="2"/>
  <c r="L1333" i="2"/>
  <c r="L1794" i="2"/>
  <c r="L2085" i="2"/>
  <c r="L1488" i="2"/>
  <c r="L1722" i="2"/>
  <c r="L2242" i="2"/>
  <c r="L2506" i="2"/>
  <c r="L2638" i="2"/>
  <c r="L1613" i="2"/>
  <c r="L1642" i="2"/>
  <c r="L2039" i="2"/>
  <c r="L1257" i="2"/>
  <c r="L1659" i="2"/>
  <c r="L2412" i="2"/>
  <c r="L2928" i="2"/>
  <c r="L481" i="2"/>
  <c r="L1359" i="2"/>
  <c r="L1510" i="2"/>
  <c r="L1749" i="2"/>
  <c r="L2137" i="2"/>
  <c r="L2881" i="2"/>
  <c r="L1575" i="2"/>
  <c r="L1738" i="2"/>
  <c r="L1838" i="2"/>
  <c r="L1922" i="2"/>
  <c r="L1946" i="2"/>
  <c r="L1970" i="2"/>
  <c r="L2498" i="2"/>
  <c r="L2618" i="2"/>
  <c r="L1923" i="2"/>
  <c r="L1995" i="2"/>
  <c r="L2499" i="2"/>
  <c r="L1635" i="2"/>
  <c r="L853" i="2"/>
  <c r="L1528" i="2"/>
  <c r="L416" i="2"/>
  <c r="L1128" i="2"/>
  <c r="L1623" i="2"/>
  <c r="L1892" i="2"/>
  <c r="L2817" i="2"/>
  <c r="L3473" i="2"/>
  <c r="L3486" i="2"/>
  <c r="L2957" i="2"/>
  <c r="L3487" i="2"/>
  <c r="L2107" i="2"/>
  <c r="L2777" i="2"/>
  <c r="L2393" i="2"/>
  <c r="L2202" i="2"/>
  <c r="L3294" i="2"/>
  <c r="L3016" i="2"/>
  <c r="L3432" i="2"/>
  <c r="L3564" i="2"/>
  <c r="L2180" i="2"/>
  <c r="L3235" i="2"/>
  <c r="L3310" i="2"/>
  <c r="L3457" i="2"/>
  <c r="L3589" i="2"/>
  <c r="L2515" i="2"/>
  <c r="L3592" i="2"/>
  <c r="L3472" i="2"/>
  <c r="L1008" i="2"/>
  <c r="L1674" i="2"/>
  <c r="L108" i="2"/>
  <c r="L1392" i="2"/>
  <c r="L993" i="2"/>
  <c r="L1860" i="2"/>
  <c r="L2437" i="2"/>
  <c r="L2438" i="2"/>
  <c r="L2010" i="2"/>
  <c r="L2319" i="2"/>
  <c r="L3112" i="2"/>
  <c r="L3266" i="2"/>
  <c r="L3113" i="2"/>
  <c r="L3245" i="2"/>
  <c r="L3041" i="2"/>
  <c r="L1533" i="2"/>
  <c r="L1786" i="2"/>
  <c r="L2187" i="2"/>
  <c r="L3183" i="2"/>
  <c r="L646" i="2"/>
  <c r="L664" i="2"/>
  <c r="L534" i="2"/>
  <c r="L629" i="2"/>
  <c r="L1215" i="2"/>
  <c r="L35" i="2"/>
  <c r="L578" i="2"/>
  <c r="L3736" i="2"/>
  <c r="L1285" i="2"/>
  <c r="L1133" i="2"/>
  <c r="L3791" i="2"/>
  <c r="L745" i="2"/>
  <c r="L1280" i="2"/>
  <c r="L2194" i="2"/>
  <c r="L2243" i="2"/>
  <c r="L2295" i="2"/>
  <c r="L3914" i="2"/>
  <c r="L1779" i="2"/>
  <c r="L1818" i="2"/>
  <c r="L3291" i="2"/>
  <c r="L2791" i="2"/>
  <c r="L3539" i="2"/>
  <c r="L3591" i="2"/>
  <c r="L792" i="2"/>
  <c r="L239" i="2"/>
  <c r="L197" i="2"/>
  <c r="L1084" i="2"/>
  <c r="L1036" i="2"/>
  <c r="L953" i="2"/>
  <c r="L544" i="2"/>
  <c r="L1744" i="2"/>
  <c r="L3849" i="2"/>
  <c r="L2452" i="2"/>
  <c r="L3328" i="2"/>
  <c r="L3165" i="2"/>
  <c r="L3515" i="2"/>
  <c r="L2884" i="2"/>
  <c r="L3604" i="2"/>
  <c r="L3198" i="2"/>
  <c r="L662" i="2"/>
  <c r="L111" i="2"/>
  <c r="L152" i="2"/>
  <c r="L133" i="2"/>
  <c r="L759" i="2"/>
  <c r="L246" i="2"/>
  <c r="L2171" i="2"/>
  <c r="L2461" i="2"/>
  <c r="L2463" i="2"/>
  <c r="L230" i="2"/>
  <c r="L290" i="2"/>
  <c r="L1226" i="2"/>
  <c r="L571" i="2"/>
  <c r="L104" i="2"/>
  <c r="L3773" i="2"/>
  <c r="L665" i="2"/>
  <c r="L1132" i="2"/>
  <c r="L3930" i="2"/>
  <c r="L447" i="2"/>
  <c r="L3851" i="2"/>
  <c r="L60" i="2"/>
  <c r="L371" i="2"/>
  <c r="L577" i="2"/>
  <c r="L3690" i="2"/>
  <c r="L245" i="2"/>
  <c r="L186" i="2"/>
  <c r="L989" i="2"/>
  <c r="L1451" i="2"/>
  <c r="L365" i="2"/>
  <c r="L378" i="2"/>
  <c r="L713" i="2"/>
  <c r="L1569" i="2"/>
  <c r="L2554" i="2"/>
  <c r="L1393" i="2"/>
  <c r="L2591" i="2"/>
  <c r="L2831" i="2"/>
  <c r="L903" i="2"/>
  <c r="L1282" i="2"/>
  <c r="L558" i="2"/>
  <c r="L688" i="2"/>
  <c r="L1562" i="2"/>
  <c r="L2766" i="2"/>
  <c r="L3443" i="2"/>
  <c r="L2648" i="2"/>
  <c r="L3408" i="2"/>
  <c r="L2251" i="2"/>
  <c r="L228" i="2"/>
  <c r="L276" i="2"/>
  <c r="L864" i="2"/>
  <c r="L297" i="2"/>
  <c r="L3494" i="2"/>
  <c r="L2" i="2"/>
  <c r="L1033" i="2"/>
  <c r="L1287" i="2"/>
  <c r="L141" i="2"/>
  <c r="L1293" i="2"/>
  <c r="L3253" i="2"/>
  <c r="L3255" i="2"/>
  <c r="L3078" i="2"/>
  <c r="L3729" i="2"/>
  <c r="L3813" i="2"/>
  <c r="L3730" i="2"/>
  <c r="L3768" i="2"/>
  <c r="L3415" i="2"/>
  <c r="L2660" i="2"/>
  <c r="L3441" i="2"/>
  <c r="L1937" i="2"/>
  <c r="L3711" i="2"/>
  <c r="L1180" i="2"/>
  <c r="L1948" i="2"/>
  <c r="L3135" i="2"/>
  <c r="L3519" i="2"/>
  <c r="L2357" i="2"/>
  <c r="L3149" i="2"/>
  <c r="L1835" i="2"/>
  <c r="L555" i="2"/>
  <c r="L2216" i="2"/>
  <c r="L3234" i="2"/>
  <c r="L3468" i="2"/>
  <c r="L3788" i="2"/>
  <c r="L3884" i="2"/>
  <c r="L3753" i="2"/>
  <c r="L653" i="2"/>
  <c r="L3653" i="2"/>
  <c r="L265" i="2"/>
  <c r="L1709" i="2"/>
  <c r="L2697" i="2"/>
  <c r="L1090" i="2"/>
  <c r="L918" i="2"/>
  <c r="L2843" i="2"/>
  <c r="L3263" i="2"/>
  <c r="L1785" i="2"/>
  <c r="L2304" i="2"/>
  <c r="L2569" i="2"/>
  <c r="L2761" i="2"/>
  <c r="L2678" i="2"/>
  <c r="L2283" i="2"/>
  <c r="L2535" i="2"/>
  <c r="L1245" i="2"/>
  <c r="L1998" i="2"/>
  <c r="L2696" i="2"/>
  <c r="L2477" i="2"/>
  <c r="L2562" i="2"/>
  <c r="L3368" i="2"/>
  <c r="L3141" i="2"/>
  <c r="L3431" i="2"/>
  <c r="L3458" i="2"/>
  <c r="L3326" i="2"/>
  <c r="L2994" i="2"/>
  <c r="L3338" i="2"/>
  <c r="L3863" i="2"/>
  <c r="L3864" i="2"/>
  <c r="L77" i="2"/>
  <c r="L2675" i="2"/>
  <c r="L2820" i="2"/>
  <c r="L3597" i="2"/>
  <c r="L3043" i="2"/>
  <c r="L3031" i="2"/>
  <c r="L1130" i="2"/>
  <c r="L564" i="2"/>
  <c r="L3983" i="2"/>
  <c r="L1492" i="2"/>
  <c r="L2240" i="2"/>
  <c r="L3669" i="2"/>
  <c r="L3875" i="2"/>
  <c r="L3733" i="2"/>
  <c r="L1458" i="2"/>
  <c r="L1301" i="2"/>
  <c r="L1342" i="2"/>
  <c r="L2493" i="2"/>
  <c r="L2577" i="2"/>
  <c r="L1954" i="2"/>
  <c r="L1256" i="2"/>
  <c r="L1808" i="2"/>
  <c r="L1931" i="2"/>
  <c r="L3143" i="2"/>
  <c r="L1357" i="2"/>
  <c r="L1932" i="2"/>
  <c r="L1344" i="2"/>
  <c r="L2391" i="2"/>
  <c r="L3648" i="2"/>
  <c r="L2981" i="2"/>
  <c r="L3546" i="2"/>
  <c r="L3963" i="2"/>
  <c r="L3656" i="2"/>
  <c r="L3809" i="2"/>
  <c r="L3958" i="2"/>
  <c r="L2989" i="2"/>
  <c r="L2246" i="2"/>
  <c r="L1548" i="2"/>
  <c r="L2705" i="2"/>
  <c r="L3537" i="2"/>
  <c r="L3551" i="2"/>
  <c r="L3516" i="2"/>
  <c r="L3626" i="2"/>
  <c r="L1267" i="2"/>
  <c r="L1371" i="2"/>
  <c r="L1394" i="2"/>
  <c r="L3229" i="2"/>
  <c r="L1789" i="2"/>
  <c r="L2788" i="2"/>
  <c r="L3319" i="2"/>
  <c r="L1270" i="2"/>
  <c r="L2225" i="2"/>
  <c r="L3422" i="2"/>
  <c r="L2695" i="2"/>
  <c r="L3249" i="2"/>
  <c r="L3843" i="2"/>
  <c r="L3808" i="2"/>
  <c r="L3" i="2"/>
  <c r="L243" i="2"/>
  <c r="L3920" i="2"/>
  <c r="L1335" i="2"/>
  <c r="L729" i="2"/>
  <c r="L757" i="2"/>
  <c r="L860" i="2"/>
  <c r="L330" i="2"/>
  <c r="L1302" i="2"/>
  <c r="L684" i="2"/>
  <c r="L661" i="2"/>
  <c r="L1783" i="2"/>
  <c r="L954" i="2"/>
  <c r="L1395" i="2"/>
  <c r="L2185" i="2"/>
  <c r="L1762" i="2"/>
  <c r="L2078" i="2"/>
  <c r="L1633" i="2"/>
  <c r="L492" i="2"/>
  <c r="L493" i="2"/>
  <c r="L2812" i="2"/>
  <c r="L3301" i="2"/>
  <c r="L1782" i="2"/>
  <c r="L1318" i="2"/>
  <c r="L395" i="2"/>
  <c r="L168" i="2"/>
  <c r="L677" i="2"/>
  <c r="L2659" i="2"/>
  <c r="L2141" i="2"/>
  <c r="L3687" i="2"/>
  <c r="L86" i="2"/>
  <c r="L782" i="2"/>
  <c r="L1154" i="2"/>
  <c r="L247" i="2"/>
  <c r="L208" i="2"/>
  <c r="L3947" i="2"/>
  <c r="L118" i="2"/>
  <c r="L958" i="2"/>
  <c r="L328" i="2"/>
  <c r="L383" i="2"/>
  <c r="L589" i="2"/>
  <c r="L1362" i="2"/>
  <c r="L227" i="2"/>
  <c r="L329" i="2"/>
  <c r="L358" i="2"/>
  <c r="L719" i="2"/>
  <c r="L3689" i="2"/>
  <c r="L873" i="2"/>
  <c r="L1496" i="2"/>
  <c r="L1099" i="2"/>
  <c r="L671" i="2"/>
  <c r="L761" i="2"/>
  <c r="L990" i="2"/>
  <c r="L1595" i="2"/>
  <c r="L2253" i="2"/>
  <c r="L2745" i="2"/>
  <c r="L456" i="2"/>
  <c r="L1599" i="2"/>
  <c r="L1030" i="2"/>
  <c r="L1772" i="2"/>
  <c r="L1821" i="2"/>
  <c r="L1847" i="2"/>
  <c r="L3943" i="2"/>
  <c r="L480" i="2"/>
  <c r="L766" i="2"/>
  <c r="L2089" i="2"/>
  <c r="L2281" i="2"/>
  <c r="L3925" i="2"/>
  <c r="L2066" i="2"/>
  <c r="L2234" i="2"/>
  <c r="L2318" i="2"/>
  <c r="L2558" i="2"/>
  <c r="L406" i="2"/>
  <c r="L1983" i="2"/>
  <c r="L2271" i="2"/>
  <c r="L2751" i="2"/>
  <c r="L432" i="2"/>
  <c r="L2140" i="2"/>
  <c r="L1181" i="2"/>
  <c r="L649" i="2"/>
  <c r="L1196" i="2"/>
  <c r="L1563" i="2"/>
  <c r="L673" i="2"/>
  <c r="L453" i="2"/>
  <c r="L2914" i="2"/>
  <c r="L2132" i="2"/>
  <c r="L2849" i="2"/>
  <c r="L3010" i="2"/>
  <c r="L1962" i="2"/>
  <c r="L2455" i="2"/>
  <c r="L3607" i="2"/>
  <c r="L3292" i="2"/>
  <c r="L3355" i="2"/>
  <c r="L3584" i="2"/>
  <c r="L2681" i="2"/>
  <c r="L3332" i="2"/>
  <c r="L3077" i="2"/>
  <c r="L2395" i="2"/>
  <c r="L3258" i="2"/>
  <c r="L3383" i="2"/>
  <c r="L1867" i="2"/>
  <c r="L2094" i="2"/>
  <c r="L2179" i="2"/>
  <c r="L2990" i="2"/>
  <c r="L3182" i="2"/>
  <c r="L3029" i="2"/>
  <c r="L3336" i="2"/>
  <c r="L3542" i="2"/>
  <c r="L2872" i="2"/>
  <c r="L3435" i="2"/>
  <c r="L2912" i="2"/>
  <c r="L2913" i="2"/>
  <c r="L1107" i="2"/>
  <c r="L1566" i="2"/>
  <c r="L809" i="2"/>
  <c r="L1402" i="2"/>
  <c r="L1002" i="2"/>
  <c r="L2087" i="2"/>
  <c r="L2603" i="2"/>
  <c r="L1538" i="2"/>
  <c r="L1910" i="2"/>
  <c r="L1935" i="2"/>
  <c r="L490" i="2"/>
  <c r="L2298" i="2"/>
  <c r="L2786" i="2"/>
  <c r="L3759" i="2"/>
  <c r="L26" i="2"/>
  <c r="L163" i="2"/>
  <c r="L355" i="2"/>
  <c r="L3957" i="2"/>
  <c r="L140" i="2"/>
  <c r="L57" i="2"/>
  <c r="L995" i="2"/>
  <c r="L1260" i="2"/>
  <c r="L11" i="2"/>
  <c r="L73" i="2"/>
  <c r="L845" i="2"/>
  <c r="L1397" i="2"/>
  <c r="L3804" i="2"/>
  <c r="L435" i="2"/>
  <c r="L536" i="2"/>
  <c r="L575" i="2"/>
  <c r="L756" i="2"/>
  <c r="L808" i="2"/>
  <c r="L871" i="2"/>
  <c r="L153" i="2"/>
  <c r="L436" i="2"/>
  <c r="L847" i="2"/>
  <c r="L1435" i="2"/>
  <c r="L137" i="2"/>
  <c r="L425" i="2"/>
  <c r="L643" i="2"/>
  <c r="L644" i="2"/>
  <c r="L683" i="2"/>
  <c r="L95" i="2"/>
  <c r="L1204" i="2"/>
  <c r="L1303" i="2"/>
  <c r="L816" i="2"/>
  <c r="L1845" i="2"/>
  <c r="L3815" i="2"/>
  <c r="L9" i="2"/>
  <c r="L2807" i="2"/>
  <c r="L2891" i="2"/>
  <c r="L3299" i="2"/>
  <c r="L3323" i="2"/>
  <c r="L1968" i="2"/>
  <c r="L2808" i="2"/>
  <c r="L2904" i="2"/>
  <c r="L1909" i="2"/>
  <c r="L1969" i="2"/>
  <c r="L1141" i="2"/>
  <c r="L469" i="2"/>
  <c r="L1405" i="2"/>
  <c r="L1693" i="2"/>
  <c r="L1791" i="2"/>
  <c r="L306" i="2"/>
  <c r="L1831" i="2"/>
  <c r="L2834" i="2"/>
  <c r="L2887" i="2"/>
  <c r="L3212" i="2"/>
  <c r="L3545" i="2"/>
  <c r="L3569" i="2"/>
  <c r="L2432" i="2"/>
  <c r="L3175" i="2"/>
  <c r="L2478" i="2"/>
  <c r="L3619" i="2"/>
  <c r="L2479" i="2"/>
  <c r="L2851" i="2"/>
  <c r="L2890" i="2"/>
  <c r="L3380" i="2"/>
  <c r="L2806" i="2"/>
  <c r="L2178" i="2"/>
  <c r="L3503" i="2"/>
  <c r="L1183" i="2"/>
  <c r="L2949" i="2"/>
  <c r="L2692" i="2"/>
  <c r="L2922" i="2"/>
  <c r="L3055" i="2"/>
  <c r="L3210" i="2"/>
  <c r="L3084" i="2"/>
  <c r="L3300" i="2"/>
  <c r="L62" i="2"/>
  <c r="L746" i="2"/>
  <c r="L147" i="2"/>
  <c r="L3847" i="2"/>
  <c r="L959" i="2"/>
  <c r="L82" i="2"/>
  <c r="L1156" i="2"/>
  <c r="L698" i="2"/>
  <c r="L842" i="2"/>
  <c r="L1022" i="2"/>
  <c r="L1178" i="2"/>
  <c r="L159" i="2"/>
  <c r="L67" i="2"/>
  <c r="L343" i="2"/>
  <c r="L559" i="2"/>
  <c r="L690" i="2"/>
  <c r="L269" i="2"/>
  <c r="L1275" i="2"/>
  <c r="L3893" i="2"/>
  <c r="L345" i="2"/>
  <c r="L138" i="2"/>
  <c r="L3854" i="2"/>
  <c r="L1138" i="2"/>
  <c r="L3709" i="2"/>
  <c r="L1820" i="2"/>
  <c r="L3661" i="2"/>
  <c r="L1784" i="2"/>
  <c r="L2303" i="2"/>
  <c r="L84" i="2"/>
  <c r="L1053" i="2"/>
  <c r="L2617" i="2"/>
  <c r="L660" i="2"/>
  <c r="L1934" i="2"/>
  <c r="L2811" i="2"/>
  <c r="L519" i="2"/>
  <c r="L2500" i="2"/>
  <c r="L1079" i="2"/>
  <c r="L1549" i="2"/>
  <c r="L2081" i="2"/>
  <c r="L2492" i="2"/>
  <c r="L3439" i="2"/>
  <c r="L3088" i="2"/>
  <c r="L3560" i="2"/>
  <c r="L3244" i="2"/>
  <c r="L2908" i="2"/>
  <c r="L3395" i="2"/>
  <c r="L2443" i="2"/>
  <c r="L2249" i="2"/>
  <c r="L3260" i="2"/>
  <c r="L2513" i="2"/>
  <c r="L3248" i="2"/>
  <c r="L3197" i="2"/>
  <c r="L1967" i="2"/>
  <c r="L2389" i="2"/>
  <c r="L1911" i="2"/>
  <c r="L3598" i="2"/>
  <c r="L2250" i="2"/>
  <c r="L2575" i="2"/>
  <c r="L590" i="2"/>
  <c r="L1106" i="2"/>
  <c r="L3796" i="2"/>
  <c r="L1314" i="2"/>
  <c r="L1316" i="2"/>
  <c r="L3842" i="2"/>
  <c r="L2701" i="2"/>
  <c r="L1886" i="2"/>
  <c r="L1018" i="2"/>
  <c r="L1706" i="2"/>
  <c r="L3394" i="2"/>
  <c r="L3586" i="2"/>
  <c r="L2285" i="2"/>
  <c r="L2023" i="2"/>
  <c r="L1007" i="2"/>
  <c r="L462" i="2"/>
  <c r="L418" i="2"/>
  <c r="L3188" i="2"/>
  <c r="L3800" i="2"/>
  <c r="L587" i="2"/>
  <c r="L1062" i="2"/>
  <c r="L2314" i="2"/>
  <c r="L1219" i="2"/>
  <c r="L2987" i="2"/>
  <c r="L1522" i="2"/>
  <c r="L1685" i="2"/>
  <c r="L1800" i="2"/>
  <c r="L2043" i="2"/>
  <c r="L3437" i="2"/>
  <c r="L3200" i="2"/>
  <c r="L2829" i="2"/>
  <c r="L3057" i="2"/>
  <c r="L3173" i="2"/>
  <c r="L3889" i="2"/>
  <c r="L1542" i="2"/>
  <c r="L1554" i="2"/>
  <c r="L3965" i="2"/>
  <c r="L3677" i="2"/>
  <c r="L3722" i="2"/>
  <c r="L1989" i="2"/>
  <c r="L2193" i="2"/>
  <c r="L2685" i="2"/>
  <c r="L2122" i="2"/>
  <c r="L2218" i="2"/>
  <c r="L2602" i="2"/>
  <c r="L2135" i="2"/>
  <c r="L2255" i="2"/>
  <c r="L3215" i="2"/>
  <c r="L2460" i="2"/>
  <c r="L1945" i="2"/>
  <c r="L2005" i="2"/>
  <c r="L2053" i="2"/>
  <c r="L2557" i="2"/>
  <c r="L2641" i="2"/>
  <c r="L1689" i="2"/>
  <c r="L2450" i="2"/>
  <c r="L2163" i="2"/>
  <c r="L1704" i="2"/>
  <c r="L2044" i="2"/>
  <c r="L2332" i="2"/>
  <c r="L2524" i="2"/>
  <c r="L1621" i="2"/>
  <c r="L2516" i="2"/>
  <c r="L2154" i="2"/>
  <c r="L2106" i="2"/>
  <c r="L3254" i="2"/>
  <c r="L3631" i="2"/>
  <c r="L2918" i="2"/>
  <c r="L2919" i="2"/>
  <c r="L3166" i="2"/>
  <c r="L3142" i="2"/>
  <c r="L3324" i="2"/>
  <c r="L2937" i="2"/>
  <c r="L3286" i="2"/>
  <c r="L3350" i="2"/>
  <c r="L1202" i="2"/>
  <c r="L1657" i="2"/>
  <c r="L2694" i="2"/>
  <c r="L235" i="2"/>
  <c r="L3945" i="2"/>
  <c r="L29" i="2"/>
  <c r="L2196" i="2"/>
  <c r="L855" i="2"/>
  <c r="L3640" i="2"/>
  <c r="L3675" i="2"/>
  <c r="L674" i="2"/>
  <c r="L794" i="2"/>
  <c r="L3976" i="2"/>
  <c r="L533" i="2"/>
  <c r="L1311" i="2"/>
  <c r="L3805" i="2"/>
  <c r="L1161" i="2"/>
  <c r="L835" i="2"/>
  <c r="L936" i="2"/>
  <c r="L596" i="2"/>
  <c r="L1631" i="2"/>
  <c r="L404" i="2"/>
  <c r="L2471" i="2"/>
  <c r="L699" i="2"/>
  <c r="L2148" i="2"/>
  <c r="L2652" i="2"/>
  <c r="L2067" i="2"/>
  <c r="L2691" i="2"/>
  <c r="L2296" i="2"/>
  <c r="L1766" i="2"/>
  <c r="L97" i="2"/>
  <c r="L1044" i="2"/>
  <c r="L1681" i="2"/>
  <c r="L3178" i="2"/>
  <c r="L3090" i="2"/>
  <c r="L3454" i="2"/>
  <c r="L2827" i="2"/>
  <c r="L2885" i="2"/>
  <c r="L123" i="2"/>
  <c r="L537" i="2"/>
  <c r="L1312" i="2"/>
  <c r="L2133" i="2"/>
  <c r="L1308" i="2"/>
  <c r="L151" i="2"/>
  <c r="L17" i="2"/>
  <c r="L1441" i="2"/>
  <c r="L3799" i="2"/>
  <c r="L3723" i="2"/>
  <c r="L50" i="2"/>
  <c r="L194" i="2"/>
  <c r="L350" i="2"/>
  <c r="L458" i="2"/>
  <c r="L734" i="2"/>
  <c r="L926" i="2"/>
  <c r="L3772" i="2"/>
  <c r="L207" i="2"/>
  <c r="L3848" i="2"/>
  <c r="L3956" i="2"/>
  <c r="L607" i="2"/>
  <c r="L3873" i="2"/>
  <c r="L3933" i="2"/>
  <c r="L3981" i="2"/>
  <c r="L248" i="2"/>
  <c r="L3646" i="2"/>
  <c r="L88" i="2"/>
  <c r="L165" i="2"/>
  <c r="L573" i="2"/>
  <c r="L1384" i="2"/>
  <c r="L3732" i="2"/>
  <c r="L166" i="2"/>
  <c r="L858" i="2"/>
  <c r="L996" i="2"/>
  <c r="L1172" i="2"/>
  <c r="L3890" i="2"/>
  <c r="L423" i="2"/>
  <c r="L1121" i="2"/>
  <c r="L1249" i="2"/>
  <c r="L1470" i="2"/>
  <c r="L3878" i="2"/>
  <c r="L591" i="2"/>
  <c r="L1048" i="2"/>
  <c r="L1187" i="2"/>
  <c r="L1225" i="2"/>
  <c r="L1300" i="2"/>
  <c r="L1495" i="2"/>
  <c r="L372" i="2"/>
  <c r="L551" i="2"/>
  <c r="L619" i="2"/>
  <c r="L999" i="2"/>
  <c r="L1123" i="2"/>
  <c r="L1175" i="2"/>
  <c r="L1436" i="2"/>
  <c r="L1520" i="2"/>
  <c r="L289" i="2"/>
  <c r="L513" i="2"/>
  <c r="L760" i="2"/>
  <c r="L785" i="2"/>
  <c r="L886" i="2"/>
  <c r="L1377" i="2"/>
  <c r="L1401" i="2"/>
  <c r="L1449" i="2"/>
  <c r="L553" i="2"/>
  <c r="L645" i="2"/>
  <c r="L812" i="2"/>
  <c r="L1088" i="2"/>
  <c r="L1100" i="2"/>
  <c r="L1315" i="2"/>
  <c r="L1390" i="2"/>
  <c r="L1414" i="2"/>
  <c r="L414" i="2"/>
  <c r="L3899" i="2"/>
  <c r="L3941" i="2"/>
  <c r="L491" i="2"/>
  <c r="L1028" i="2"/>
  <c r="L2673" i="2"/>
  <c r="L3678" i="2"/>
  <c r="L174" i="2"/>
  <c r="L293" i="2"/>
  <c r="L880" i="2"/>
  <c r="L1918" i="2"/>
  <c r="L2542" i="2"/>
  <c r="L2051" i="2"/>
  <c r="L2183" i="2"/>
  <c r="L2459" i="2"/>
  <c r="L2615" i="2"/>
  <c r="L2927" i="2"/>
  <c r="L3035" i="2"/>
  <c r="L3203" i="2"/>
  <c r="L1068" i="2"/>
  <c r="L1509" i="2"/>
  <c r="L1797" i="2"/>
  <c r="L1836" i="2"/>
  <c r="L2520" i="2"/>
  <c r="L2688" i="2"/>
  <c r="L1295" i="2"/>
  <c r="L3665" i="2"/>
  <c r="L1208" i="2"/>
  <c r="L1661" i="2"/>
  <c r="L1702" i="2"/>
  <c r="L2258" i="2"/>
  <c r="L2570" i="2"/>
  <c r="L2654" i="2"/>
  <c r="L130" i="2"/>
  <c r="L702" i="2"/>
  <c r="L906" i="2"/>
  <c r="L1839" i="2"/>
  <c r="L2031" i="2"/>
  <c r="L2403" i="2"/>
  <c r="L1056" i="2"/>
  <c r="L1428" i="2"/>
  <c r="L1466" i="2"/>
  <c r="L1765" i="2"/>
  <c r="L1852" i="2"/>
  <c r="L2512" i="2"/>
  <c r="L2560" i="2"/>
  <c r="L1545" i="2"/>
  <c r="L893" i="2"/>
  <c r="L1005" i="2"/>
  <c r="L1608" i="2"/>
  <c r="L1649" i="2"/>
  <c r="L3829" i="2"/>
  <c r="L3811" i="2"/>
  <c r="L969" i="2"/>
  <c r="L3289" i="2"/>
  <c r="L2836" i="2"/>
  <c r="L3290" i="2"/>
  <c r="L2585" i="2"/>
  <c r="L3571" i="2"/>
  <c r="L1368" i="2"/>
  <c r="L1963" i="2"/>
  <c r="L2717" i="2"/>
  <c r="L2970" i="2"/>
  <c r="L3230" i="2"/>
  <c r="L3452" i="2"/>
  <c r="L2108" i="2"/>
  <c r="L2765" i="2"/>
  <c r="L3115" i="2"/>
  <c r="L3418" i="2"/>
  <c r="L3635" i="2"/>
  <c r="L2071" i="2"/>
  <c r="L2549" i="2"/>
  <c r="L3384" i="2"/>
  <c r="L2165" i="2"/>
  <c r="L2286" i="2"/>
  <c r="L2813" i="2"/>
  <c r="L3397" i="2"/>
  <c r="L2166" i="2"/>
  <c r="L2740" i="2"/>
  <c r="L3147" i="2"/>
  <c r="L3110" i="2"/>
  <c r="L3399" i="2"/>
  <c r="L2800" i="2"/>
  <c r="L2167" i="2"/>
  <c r="L2213" i="2"/>
  <c r="L3579" i="2"/>
  <c r="L2470" i="2"/>
  <c r="L2055" i="2"/>
  <c r="L2000" i="2"/>
  <c r="L2096" i="2"/>
  <c r="L362" i="2"/>
  <c r="L3868" i="2"/>
  <c r="L319" i="2"/>
  <c r="L3670" i="2"/>
  <c r="L3888" i="2"/>
  <c r="L767" i="2"/>
  <c r="L1409" i="2"/>
  <c r="L935" i="2"/>
  <c r="L1122" i="2"/>
  <c r="L61" i="2"/>
  <c r="L1098" i="2"/>
  <c r="L1559" i="2"/>
  <c r="L1953" i="2"/>
  <c r="L2097" i="2"/>
  <c r="L1476" i="2"/>
  <c r="L2628" i="2"/>
  <c r="L904" i="2"/>
  <c r="L2329" i="2"/>
  <c r="L2653" i="2"/>
  <c r="L2737" i="2"/>
  <c r="L2583" i="2"/>
  <c r="L2188" i="2"/>
  <c r="L689" i="2"/>
  <c r="L1430" i="2"/>
  <c r="L1890" i="2"/>
  <c r="L2984" i="2"/>
  <c r="L3127" i="2"/>
  <c r="L3634" i="2"/>
  <c r="L2910" i="2"/>
  <c r="L2991" i="2"/>
  <c r="L2911" i="2"/>
  <c r="L278" i="2"/>
  <c r="L288" i="2"/>
  <c r="L1265" i="2"/>
  <c r="L838" i="2"/>
  <c r="L1815" i="2"/>
  <c r="L1974" i="2"/>
  <c r="L3775" i="2"/>
  <c r="L1578" i="2"/>
  <c r="L2821" i="2"/>
  <c r="L701" i="2"/>
  <c r="L2690" i="2"/>
  <c r="L2850" i="2"/>
  <c r="L1680" i="2"/>
  <c r="L1973" i="2"/>
  <c r="L3042" i="2"/>
  <c r="L3651" i="2"/>
  <c r="L3783" i="2"/>
  <c r="L38" i="2"/>
  <c r="L110" i="2"/>
  <c r="L242" i="2"/>
  <c r="L374" i="2"/>
  <c r="L650" i="2"/>
  <c r="L806" i="2"/>
  <c r="L974" i="2"/>
  <c r="L1034" i="2"/>
  <c r="L1262" i="2"/>
  <c r="L3664" i="2"/>
  <c r="L3676" i="2"/>
  <c r="L3740" i="2"/>
  <c r="L3836" i="2"/>
  <c r="L55" i="2"/>
  <c r="L223" i="2"/>
  <c r="L391" i="2"/>
  <c r="L3837" i="2"/>
  <c r="L68" i="2"/>
  <c r="L92" i="2"/>
  <c r="L284" i="2"/>
  <c r="L3902" i="2"/>
  <c r="L10" i="2"/>
  <c r="L844" i="2"/>
  <c r="L919" i="2"/>
  <c r="L957" i="2"/>
  <c r="L1045" i="2"/>
  <c r="L1119" i="2"/>
  <c r="L25" i="2"/>
  <c r="L640" i="2"/>
  <c r="L1385" i="2"/>
  <c r="L1421" i="2"/>
  <c r="L1457" i="2"/>
  <c r="L59" i="2"/>
  <c r="L549" i="2"/>
  <c r="L718" i="2"/>
  <c r="L1626" i="2"/>
  <c r="L198" i="2"/>
  <c r="L258" i="2"/>
  <c r="L563" i="2"/>
  <c r="L796" i="2"/>
  <c r="L3702" i="2"/>
  <c r="L46" i="2"/>
  <c r="L244" i="2"/>
  <c r="L316" i="2"/>
  <c r="L810" i="2"/>
  <c r="L1086" i="2"/>
  <c r="L1149" i="2"/>
  <c r="L1400" i="2"/>
  <c r="L3703" i="2"/>
  <c r="L3737" i="2"/>
  <c r="L3793" i="2"/>
  <c r="L899" i="2"/>
  <c r="L963" i="2"/>
  <c r="L988" i="2"/>
  <c r="L375" i="2"/>
  <c r="L488" i="2"/>
  <c r="L580" i="2"/>
  <c r="L696" i="2"/>
  <c r="L925" i="2"/>
  <c r="L1076" i="2"/>
  <c r="L3938" i="2"/>
  <c r="L305" i="2"/>
  <c r="L876" i="2"/>
  <c r="L1064" i="2"/>
  <c r="L1139" i="2"/>
  <c r="L1415" i="2"/>
  <c r="L1439" i="2"/>
  <c r="L1475" i="2"/>
  <c r="L1499" i="2"/>
  <c r="L3756" i="2"/>
  <c r="L3870" i="2"/>
  <c r="L3955" i="2"/>
  <c r="L3972" i="2"/>
  <c r="L37" i="2"/>
  <c r="L430" i="2"/>
  <c r="L569" i="2"/>
  <c r="L3757" i="2"/>
  <c r="L267" i="2"/>
  <c r="L753" i="2"/>
  <c r="L916" i="2"/>
  <c r="L1370" i="2"/>
  <c r="L2037" i="2"/>
  <c r="L2049" i="2"/>
  <c r="L2145" i="2"/>
  <c r="L2313" i="2"/>
  <c r="L2445" i="2"/>
  <c r="L419" i="2"/>
  <c r="L1234" i="2"/>
  <c r="L1355" i="2"/>
  <c r="L2326" i="2"/>
  <c r="L763" i="2"/>
  <c r="L940" i="2"/>
  <c r="L1170" i="2"/>
  <c r="L1759" i="2"/>
  <c r="L2123" i="2"/>
  <c r="L2231" i="2"/>
  <c r="L2483" i="2"/>
  <c r="L2519" i="2"/>
  <c r="L2555" i="2"/>
  <c r="L2663" i="2"/>
  <c r="L2687" i="2"/>
  <c r="L2999" i="2"/>
  <c r="L3047" i="2"/>
  <c r="L339" i="2"/>
  <c r="L1629" i="2"/>
  <c r="L2700" i="2"/>
  <c r="L2748" i="2"/>
  <c r="L2832" i="2"/>
  <c r="L2880" i="2"/>
  <c r="L178" i="2"/>
  <c r="L1207" i="2"/>
  <c r="L1660" i="2"/>
  <c r="L1725" i="2"/>
  <c r="L2209" i="2"/>
  <c r="L2245" i="2"/>
  <c r="L2905" i="2"/>
  <c r="L1874" i="2"/>
  <c r="L2162" i="2"/>
  <c r="L2630" i="2"/>
  <c r="L2642" i="2"/>
  <c r="L364" i="2"/>
  <c r="L1690" i="2"/>
  <c r="L2007" i="2"/>
  <c r="L2595" i="2"/>
  <c r="L2763" i="2"/>
  <c r="L2823" i="2"/>
  <c r="L2092" i="2"/>
  <c r="L2260" i="2"/>
  <c r="L162" i="2"/>
  <c r="L852" i="2"/>
  <c r="L892" i="2"/>
  <c r="L1004" i="2"/>
  <c r="L1182" i="2"/>
  <c r="L264" i="2"/>
  <c r="L776" i="2"/>
  <c r="L931" i="2"/>
  <c r="L712" i="2"/>
  <c r="L1584" i="2"/>
  <c r="L1654" i="2"/>
  <c r="L2873" i="2"/>
  <c r="L3009" i="2"/>
  <c r="L2274" i="2"/>
  <c r="L2968" i="2"/>
  <c r="L3086" i="2"/>
  <c r="L3252" i="2"/>
  <c r="L3534" i="2"/>
  <c r="L2335" i="2"/>
  <c r="L2731" i="2"/>
  <c r="L2862" i="2"/>
  <c r="L2983" i="2"/>
  <c r="L2790" i="2"/>
  <c r="L2931" i="2"/>
  <c r="L2945" i="2"/>
  <c r="L2998" i="2"/>
  <c r="L3500" i="2"/>
  <c r="L3306" i="2"/>
  <c r="L2394" i="2"/>
  <c r="L2719" i="2"/>
  <c r="L3154" i="2"/>
  <c r="L3232" i="2"/>
  <c r="L3307" i="2"/>
  <c r="L3442" i="2"/>
  <c r="L3611" i="2"/>
  <c r="L1952" i="2"/>
  <c r="L2022" i="2"/>
  <c r="L2842" i="2"/>
  <c r="L3480" i="2"/>
  <c r="L1596" i="2"/>
  <c r="L2769" i="2"/>
  <c r="L3493" i="2"/>
  <c r="L1731" i="2"/>
  <c r="L2923" i="2"/>
  <c r="L3196" i="2"/>
  <c r="L3349" i="2"/>
  <c r="L3434" i="2"/>
  <c r="L1975" i="2"/>
  <c r="L2430" i="2"/>
  <c r="L3313" i="2"/>
  <c r="L3495" i="2"/>
  <c r="L2798" i="2"/>
  <c r="L3580" i="2"/>
  <c r="L3784" i="2"/>
  <c r="L3944" i="2"/>
  <c r="L3681" i="2"/>
  <c r="L3846" i="2"/>
  <c r="L1375" i="2"/>
  <c r="L3852" i="2"/>
  <c r="L2387" i="2"/>
  <c r="L2284" i="2"/>
  <c r="L2967" i="2"/>
  <c r="L3377" i="2"/>
  <c r="L3022" i="2"/>
  <c r="L3099" i="2"/>
  <c r="L3177" i="2"/>
  <c r="L3334" i="2"/>
  <c r="L3479" i="2"/>
  <c r="L3220" i="2"/>
  <c r="L3576" i="2"/>
  <c r="L3600" i="2"/>
  <c r="L3221" i="2"/>
  <c r="L2670" i="2"/>
  <c r="L3222" i="2"/>
  <c r="L3614" i="2"/>
  <c r="L2993" i="2"/>
  <c r="L2741" i="2"/>
  <c r="L3096" i="2"/>
  <c r="L27" i="2"/>
  <c r="L8" i="2"/>
  <c r="L1408" i="2"/>
  <c r="L327" i="2"/>
  <c r="L832" i="2"/>
  <c r="L300" i="2"/>
  <c r="L730" i="2"/>
  <c r="L437" i="2"/>
  <c r="L47" i="2"/>
  <c r="L426" i="2"/>
  <c r="L333" i="2"/>
  <c r="L3911" i="2"/>
  <c r="L334" i="2"/>
  <c r="L502" i="2"/>
  <c r="L762" i="2"/>
  <c r="L390" i="2"/>
  <c r="L3942" i="2"/>
  <c r="L740" i="2"/>
  <c r="L765" i="2"/>
  <c r="L2208" i="2"/>
  <c r="L2268" i="2"/>
  <c r="L405" i="2"/>
  <c r="L3649" i="2"/>
  <c r="L1678" i="2"/>
  <c r="L2540" i="2"/>
  <c r="L3246" i="2"/>
  <c r="L3208" i="2"/>
  <c r="L2635" i="2"/>
  <c r="L3628" i="2"/>
  <c r="L1877" i="2"/>
  <c r="L3288" i="2"/>
  <c r="L602" i="2"/>
  <c r="L1142" i="2"/>
  <c r="L3872" i="2"/>
  <c r="L320" i="2"/>
  <c r="L3706" i="2"/>
  <c r="L132" i="2"/>
  <c r="L180" i="2"/>
  <c r="L181" i="2"/>
  <c r="L680" i="2"/>
  <c r="L1035" i="2"/>
  <c r="L1651" i="2"/>
  <c r="L811" i="2"/>
  <c r="L924" i="2"/>
  <c r="L1242" i="2"/>
  <c r="L917" i="2"/>
  <c r="L2230" i="2"/>
  <c r="L337" i="2"/>
  <c r="L1153" i="2"/>
  <c r="L2579" i="2"/>
  <c r="L2076" i="2"/>
  <c r="L1761" i="2"/>
  <c r="L2462" i="2"/>
  <c r="L724" i="2"/>
  <c r="L1243" i="2"/>
  <c r="L3874" i="2"/>
  <c r="L2802" i="2"/>
  <c r="L2803" i="2"/>
  <c r="L1843" i="2"/>
  <c r="L3502" i="2"/>
  <c r="L2204" i="2"/>
  <c r="L3105" i="2"/>
  <c r="L158" i="2"/>
  <c r="L170" i="2"/>
  <c r="L854" i="2"/>
  <c r="L890" i="2"/>
  <c r="L950" i="2"/>
  <c r="L1070" i="2"/>
  <c r="L1190" i="2"/>
  <c r="L295" i="2"/>
  <c r="L547" i="2"/>
  <c r="L212" i="2"/>
  <c r="L3682" i="2"/>
  <c r="L394" i="2"/>
  <c r="L1069" i="2"/>
  <c r="L1197" i="2"/>
  <c r="L1222" i="2"/>
  <c r="L1309" i="2"/>
  <c r="L471" i="2"/>
  <c r="L561" i="2"/>
  <c r="L1108" i="2"/>
  <c r="L90" i="2"/>
  <c r="L342" i="2"/>
  <c r="L370" i="2"/>
  <c r="L472" i="2"/>
  <c r="L562" i="2"/>
  <c r="L896" i="2"/>
  <c r="L1299" i="2"/>
  <c r="L1337" i="2"/>
  <c r="L618" i="2"/>
  <c r="L1135" i="2"/>
  <c r="L1276" i="2"/>
  <c r="L1399" i="2"/>
  <c r="L3792" i="2"/>
  <c r="L169" i="2"/>
  <c r="L214" i="2"/>
  <c r="L732" i="2"/>
  <c r="L1162" i="2"/>
  <c r="L1532" i="2"/>
  <c r="L1604" i="2"/>
  <c r="L33" i="2"/>
  <c r="L608" i="2"/>
  <c r="L949" i="2"/>
  <c r="L976" i="2"/>
  <c r="L1163" i="2"/>
  <c r="L1266" i="2"/>
  <c r="L526" i="2"/>
  <c r="L1353" i="2"/>
  <c r="L3985" i="2"/>
  <c r="L65" i="2"/>
  <c r="L1427" i="2"/>
  <c r="L3858" i="2"/>
  <c r="L377" i="2"/>
  <c r="L1129" i="2"/>
  <c r="L1456" i="2"/>
  <c r="L1669" i="2"/>
  <c r="L1757" i="2"/>
  <c r="L2025" i="2"/>
  <c r="L2121" i="2"/>
  <c r="L2433" i="2"/>
  <c r="L2661" i="2"/>
  <c r="L715" i="2"/>
  <c r="L1978" i="2"/>
  <c r="L2494" i="2"/>
  <c r="L1883" i="2"/>
  <c r="L2015" i="2"/>
  <c r="L2027" i="2"/>
  <c r="L3311" i="2"/>
  <c r="L3683" i="2"/>
  <c r="L2016" i="2"/>
  <c r="L1849" i="2"/>
  <c r="L2101" i="2"/>
  <c r="L2449" i="2"/>
  <c r="L3001" i="2"/>
  <c r="L1825" i="2"/>
  <c r="L1898" i="2"/>
  <c r="L2306" i="2"/>
  <c r="L1465" i="2"/>
  <c r="L3726" i="2"/>
  <c r="L981" i="2"/>
  <c r="L1561" i="2"/>
  <c r="L1996" i="2"/>
  <c r="L2176" i="2"/>
  <c r="L2620" i="2"/>
  <c r="L585" i="2"/>
  <c r="L790" i="2"/>
  <c r="L829" i="2"/>
  <c r="L189" i="2"/>
  <c r="L1081" i="2"/>
  <c r="L1805" i="2"/>
  <c r="L2621" i="2"/>
  <c r="L2860" i="2"/>
  <c r="L3199" i="2"/>
  <c r="L3225" i="2"/>
  <c r="L3572" i="2"/>
  <c r="L2971" i="2"/>
  <c r="L2177" i="2"/>
  <c r="L2262" i="2"/>
  <c r="L2933" i="2"/>
  <c r="L2753" i="2"/>
  <c r="L1407" i="2"/>
  <c r="L3005" i="2"/>
  <c r="L3348" i="2"/>
  <c r="L2468" i="2"/>
  <c r="L3566" i="2"/>
  <c r="L2830" i="2"/>
  <c r="L2756" i="2"/>
  <c r="L3362" i="2"/>
  <c r="L3363" i="2"/>
  <c r="L1502" i="2"/>
  <c r="L2446" i="2"/>
  <c r="L2482" i="2"/>
  <c r="L2567" i="2"/>
  <c r="L2556" i="2"/>
  <c r="L2413" i="2"/>
  <c r="L2809" i="2"/>
  <c r="L2487" i="2"/>
  <c r="L2548" i="2"/>
  <c r="L1648" i="2"/>
  <c r="L1879" i="2"/>
  <c r="L1999" i="2"/>
  <c r="L2036" i="2"/>
  <c r="L3404" i="2"/>
  <c r="L3536" i="2"/>
  <c r="L2227" i="2"/>
  <c r="L3159" i="2"/>
  <c r="L211" i="2"/>
  <c r="L307" i="2"/>
  <c r="L728" i="2"/>
  <c r="L1639" i="2"/>
  <c r="L3982" i="2"/>
  <c r="L93" i="2"/>
  <c r="L797" i="2"/>
  <c r="L823" i="2"/>
  <c r="L3838" i="2"/>
  <c r="L185" i="2"/>
  <c r="L1063" i="2"/>
  <c r="L1438" i="2"/>
  <c r="L363" i="2"/>
  <c r="L467" i="2"/>
  <c r="L1656" i="2"/>
  <c r="L1966" i="2"/>
  <c r="L444" i="2"/>
  <c r="L1760" i="2"/>
  <c r="L2052" i="2"/>
  <c r="L803" i="2"/>
  <c r="L468" i="2"/>
  <c r="L1078" i="2"/>
  <c r="L1006" i="2"/>
  <c r="L1844" i="2"/>
  <c r="L3021" i="2"/>
  <c r="L2501" i="2"/>
  <c r="L2793" i="2"/>
  <c r="L2300" i="2"/>
  <c r="L3322" i="2"/>
  <c r="L3482" i="2"/>
  <c r="L24" i="2"/>
  <c r="L819" i="2"/>
  <c r="L1072" i="2"/>
  <c r="L706" i="2"/>
  <c r="L30" i="2"/>
  <c r="L733" i="2"/>
  <c r="L723" i="2"/>
  <c r="L336" i="2"/>
  <c r="L3932" i="2"/>
  <c r="L535" i="2"/>
  <c r="L188" i="2"/>
  <c r="L282" i="2"/>
  <c r="L779" i="2"/>
  <c r="L209" i="2"/>
  <c r="L704" i="2"/>
  <c r="L755" i="2"/>
  <c r="L210" i="2"/>
  <c r="L510" i="2"/>
  <c r="L1494" i="2"/>
  <c r="L315" i="2"/>
  <c r="L1148" i="2"/>
  <c r="L1423" i="2"/>
  <c r="L1507" i="2"/>
  <c r="L1555" i="2"/>
  <c r="L411" i="2"/>
  <c r="L1688" i="2"/>
  <c r="L303" i="2"/>
  <c r="L317" i="2"/>
  <c r="L874" i="2"/>
  <c r="L1012" i="2"/>
  <c r="L773" i="2"/>
  <c r="L1367" i="2"/>
  <c r="L2505" i="2"/>
  <c r="L2709" i="2"/>
  <c r="L3959" i="2"/>
  <c r="L572" i="2"/>
  <c r="L1551" i="2"/>
  <c r="L2062" i="2"/>
  <c r="L2086" i="2"/>
  <c r="L1220" i="2"/>
  <c r="L1872" i="2"/>
  <c r="L2160" i="2"/>
  <c r="L2797" i="2"/>
  <c r="L3841" i="2"/>
  <c r="L905" i="2"/>
  <c r="L2138" i="2"/>
  <c r="L2534" i="2"/>
  <c r="L2546" i="2"/>
  <c r="L2199" i="2"/>
  <c r="L1777" i="2"/>
  <c r="L2032" i="2"/>
  <c r="L2440" i="2"/>
  <c r="L3871" i="2"/>
  <c r="L815" i="2"/>
  <c r="L1940" i="2"/>
  <c r="L2371" i="2"/>
  <c r="L2729" i="2"/>
  <c r="L2955" i="2"/>
  <c r="L3641" i="2"/>
  <c r="L3278" i="2"/>
  <c r="L1841" i="2"/>
  <c r="L3524" i="2"/>
  <c r="L2877" i="2"/>
  <c r="L3204" i="2"/>
  <c r="L3489" i="2"/>
  <c r="L3501" i="2"/>
  <c r="L2767" i="2"/>
  <c r="L3053" i="2"/>
  <c r="L3295" i="2"/>
  <c r="L3623" i="2"/>
  <c r="L2323" i="2"/>
  <c r="L2768" i="2"/>
  <c r="L3296" i="2"/>
  <c r="L3444" i="2"/>
  <c r="L3492" i="2"/>
  <c r="L3552" i="2"/>
  <c r="L3588" i="2"/>
  <c r="L3120" i="2"/>
  <c r="L3018" i="2"/>
  <c r="L3298" i="2"/>
  <c r="L1997" i="2"/>
  <c r="L3314" i="2"/>
  <c r="L3459" i="2"/>
  <c r="L3556" i="2"/>
  <c r="L3045" i="2"/>
  <c r="L3460" i="2"/>
  <c r="L3968" i="2"/>
  <c r="L1304" i="2"/>
  <c r="L1846" i="2"/>
  <c r="L3038" i="2"/>
  <c r="L530" i="2"/>
  <c r="L3700" i="2"/>
  <c r="L224" i="2"/>
  <c r="L3658" i="2"/>
  <c r="L72" i="2"/>
  <c r="L255" i="2"/>
  <c r="L407" i="2"/>
  <c r="L666" i="2"/>
  <c r="L895" i="2"/>
  <c r="L1553" i="2"/>
  <c r="L997" i="2"/>
  <c r="L1173" i="2"/>
  <c r="L1085" i="2"/>
  <c r="L1664" i="2"/>
  <c r="L3659" i="2"/>
  <c r="L786" i="2"/>
  <c r="L1474" i="2"/>
  <c r="L1052" i="2"/>
  <c r="L3679" i="2"/>
  <c r="L204" i="2"/>
  <c r="L1941" i="2"/>
  <c r="L1067" i="2"/>
  <c r="L2699" i="2"/>
  <c r="L3095" i="2"/>
  <c r="L3119" i="2"/>
  <c r="L1343" i="2"/>
  <c r="L2040" i="2"/>
  <c r="L2184" i="2"/>
  <c r="L2676" i="2"/>
  <c r="L943" i="2"/>
  <c r="L2414" i="2"/>
  <c r="L1788" i="2"/>
  <c r="L727" i="2"/>
  <c r="L1144" i="2"/>
  <c r="L1102" i="2"/>
  <c r="L1742" i="2"/>
  <c r="L3187" i="2"/>
  <c r="L3497" i="2"/>
  <c r="L2698" i="2"/>
  <c r="L1307" i="2"/>
  <c r="L2762" i="2"/>
  <c r="L2084" i="2"/>
  <c r="L2985" i="2"/>
  <c r="L1743" i="2"/>
  <c r="L1768" i="2"/>
  <c r="L2526" i="2"/>
  <c r="L2986" i="2"/>
  <c r="L2263" i="2"/>
  <c r="L2934" i="2"/>
  <c r="L3271" i="2"/>
  <c r="L1988" i="2"/>
  <c r="L3261" i="2"/>
  <c r="L2816" i="2"/>
  <c r="L422" i="2"/>
  <c r="L705" i="2"/>
  <c r="L1627" i="2"/>
  <c r="L1364" i="2"/>
  <c r="L937" i="2"/>
  <c r="L1340" i="2"/>
  <c r="L1378" i="2"/>
  <c r="L129" i="2"/>
  <c r="L2075" i="2"/>
  <c r="L203" i="2"/>
  <c r="L1810" i="2"/>
  <c r="L1464" i="2"/>
  <c r="L1577" i="2"/>
  <c r="L1925" i="2"/>
  <c r="L2456" i="2"/>
  <c r="L2707" i="2"/>
  <c r="L3068" i="2"/>
  <c r="L2924" i="2"/>
  <c r="L3172" i="2"/>
  <c r="L2954" i="2"/>
  <c r="L3555" i="2"/>
  <c r="L494" i="2"/>
  <c r="L3728" i="2"/>
  <c r="L3908" i="2"/>
  <c r="L595" i="2"/>
  <c r="L3745" i="2"/>
  <c r="L433" i="2"/>
  <c r="L1336" i="2"/>
  <c r="L3762" i="2"/>
  <c r="L833" i="2"/>
  <c r="L1434" i="2"/>
  <c r="L630" i="2"/>
  <c r="L107" i="2"/>
  <c r="L631" i="2"/>
  <c r="L707" i="2"/>
  <c r="L848" i="2"/>
  <c r="L885" i="2"/>
  <c r="L3823" i="2"/>
  <c r="L747" i="2"/>
  <c r="L1240" i="2"/>
  <c r="L3839" i="2"/>
  <c r="L3881" i="2"/>
  <c r="L3937" i="2"/>
  <c r="L156" i="2"/>
  <c r="L275" i="2"/>
  <c r="L1151" i="2"/>
  <c r="L1291" i="2"/>
  <c r="L1498" i="2"/>
  <c r="L3882" i="2"/>
  <c r="L202" i="2"/>
  <c r="L479" i="2"/>
  <c r="L2217" i="2"/>
  <c r="L2457" i="2"/>
  <c r="L54" i="2"/>
  <c r="L1870" i="2"/>
  <c r="L2026" i="2"/>
  <c r="L2038" i="2"/>
  <c r="L2614" i="2"/>
  <c r="L1796" i="2"/>
  <c r="L2951" i="2"/>
  <c r="L3107" i="2"/>
  <c r="L3227" i="2"/>
  <c r="L3371" i="2"/>
  <c r="L531" i="2"/>
  <c r="L1588" i="2"/>
  <c r="L1712" i="2"/>
  <c r="L2532" i="2"/>
  <c r="L2604" i="2"/>
  <c r="L2868" i="2"/>
  <c r="L2197" i="2"/>
  <c r="L2689" i="2"/>
  <c r="L2785" i="2"/>
  <c r="L66" i="2"/>
  <c r="L1345" i="2"/>
  <c r="L1750" i="2"/>
  <c r="L2582" i="2"/>
  <c r="L2726" i="2"/>
  <c r="L2235" i="2"/>
  <c r="L2727" i="2"/>
  <c r="L113" i="2"/>
  <c r="L280" i="2"/>
  <c r="L2248" i="2"/>
  <c r="L3710" i="2"/>
  <c r="L3727" i="2"/>
  <c r="L1620" i="2"/>
  <c r="L1692" i="2"/>
  <c r="L967" i="2"/>
  <c r="L2058" i="2"/>
  <c r="L3125" i="2"/>
  <c r="L3162" i="2"/>
  <c r="L3213" i="2"/>
  <c r="L2969" i="2"/>
  <c r="L3583" i="2"/>
  <c r="L3548" i="2"/>
  <c r="L1985" i="2"/>
  <c r="L2792" i="2"/>
  <c r="L2825" i="2"/>
  <c r="L2840" i="2"/>
  <c r="L3026" i="2"/>
  <c r="L2143" i="2"/>
  <c r="L3104" i="2"/>
  <c r="L1637" i="2"/>
  <c r="L3067" i="2"/>
  <c r="L3636" i="2"/>
  <c r="L3360" i="2"/>
  <c r="L2897" i="2"/>
  <c r="L3590" i="2"/>
  <c r="L3262" i="2"/>
  <c r="L3008" i="2"/>
  <c r="L3339" i="2"/>
  <c r="L254" i="2"/>
  <c r="L338" i="2"/>
  <c r="L1358" i="2"/>
  <c r="L127" i="2"/>
  <c r="L415" i="2"/>
  <c r="L260" i="2"/>
  <c r="L3977" i="2"/>
  <c r="L381" i="2"/>
  <c r="L457" i="2"/>
  <c r="L1235" i="2"/>
  <c r="L1420" i="2"/>
  <c r="L908" i="2"/>
  <c r="L1120" i="2"/>
  <c r="L396" i="2"/>
  <c r="L859" i="2"/>
  <c r="L1698" i="2"/>
  <c r="L668" i="2"/>
  <c r="L1338" i="2"/>
  <c r="L1376" i="2"/>
  <c r="L1580" i="2"/>
  <c r="L836" i="2"/>
  <c r="L1253" i="2"/>
  <c r="L1437" i="2"/>
  <c r="L1450" i="2"/>
  <c r="L3840" i="2"/>
  <c r="L477" i="2"/>
  <c r="L527" i="2"/>
  <c r="L1535" i="2"/>
  <c r="L1547" i="2"/>
  <c r="L1655" i="2"/>
  <c r="L143" i="2"/>
  <c r="L353" i="2"/>
  <c r="L2265" i="2"/>
  <c r="L2469" i="2"/>
  <c r="L2565" i="2"/>
  <c r="L2649" i="2"/>
  <c r="L1029" i="2"/>
  <c r="L1586" i="2"/>
  <c r="L1710" i="2"/>
  <c r="L1833" i="2"/>
  <c r="L2302" i="2"/>
  <c r="L2518" i="2"/>
  <c r="L1919" i="2"/>
  <c r="L3167" i="2"/>
  <c r="L1477" i="2"/>
  <c r="L2028" i="2"/>
  <c r="L2328" i="2"/>
  <c r="L2592" i="2"/>
  <c r="L1701" i="2"/>
  <c r="L2665" i="2"/>
  <c r="L3061" i="2"/>
  <c r="L1524" i="2"/>
  <c r="L980" i="2"/>
  <c r="L1512" i="2"/>
  <c r="L1560" i="2"/>
  <c r="L1605" i="2"/>
  <c r="L1826" i="2"/>
  <c r="L2079" i="2"/>
  <c r="L2103" i="2"/>
  <c r="L2607" i="2"/>
  <c r="L2667" i="2"/>
  <c r="L2308" i="2"/>
  <c r="L750" i="2"/>
  <c r="L1042" i="2"/>
  <c r="L1668" i="2"/>
  <c r="L2942" i="2"/>
  <c r="L2995" i="2"/>
  <c r="L3389" i="2"/>
  <c r="L3605" i="2"/>
  <c r="L2082" i="2"/>
  <c r="L2874" i="2"/>
  <c r="L3163" i="2"/>
  <c r="L3152" i="2"/>
  <c r="L3216" i="2"/>
  <c r="L3644" i="2"/>
  <c r="L2120" i="2"/>
  <c r="L2906" i="2"/>
  <c r="L2932" i="2"/>
  <c r="L2959" i="2"/>
  <c r="L3573" i="2"/>
  <c r="L3621" i="2"/>
  <c r="L2321" i="2"/>
  <c r="L2907" i="2"/>
  <c r="L2960" i="2"/>
  <c r="L3002" i="2"/>
  <c r="L3218" i="2"/>
  <c r="L1485" i="2"/>
  <c r="L2527" i="2"/>
  <c r="L3467" i="2"/>
  <c r="L2573" i="2"/>
  <c r="L2895" i="2"/>
  <c r="L2921" i="2"/>
  <c r="L3118" i="2"/>
  <c r="L2048" i="2"/>
  <c r="L2782" i="2"/>
  <c r="L3093" i="2"/>
  <c r="L3106" i="2"/>
  <c r="L2489" i="2"/>
  <c r="L2168" i="2"/>
  <c r="L2552" i="2"/>
  <c r="L2190" i="2"/>
  <c r="L652" i="2"/>
  <c r="L3818" i="2"/>
  <c r="L1579" i="2"/>
  <c r="L1327" i="2"/>
  <c r="L1741" i="2"/>
  <c r="L3378" i="2"/>
  <c r="L3140" i="2"/>
  <c r="L3066" i="2"/>
  <c r="L3903" i="2"/>
  <c r="L146" i="2"/>
  <c r="L3896" i="2"/>
  <c r="L79" i="2"/>
  <c r="L1372" i="2"/>
  <c r="L341" i="2"/>
  <c r="L270" i="2"/>
  <c r="L692" i="2"/>
  <c r="L1212" i="2"/>
  <c r="L485" i="2"/>
  <c r="L1424" i="2"/>
  <c r="L3779" i="2"/>
  <c r="L1126" i="2"/>
  <c r="L1795" i="2"/>
  <c r="L532" i="2"/>
  <c r="L2077" i="2"/>
  <c r="L3971" i="2"/>
  <c r="L18" i="2"/>
  <c r="L1467" i="2"/>
  <c r="L1468" i="2"/>
  <c r="L2561" i="2"/>
  <c r="L3114" i="2"/>
  <c r="L3293" i="2"/>
  <c r="L3257" i="2"/>
  <c r="L3613" i="2"/>
  <c r="L3506" i="2"/>
  <c r="L2671" i="2"/>
  <c r="L3082" i="2"/>
  <c r="L902" i="2"/>
  <c r="L907" i="2"/>
  <c r="L970" i="2"/>
  <c r="L921" i="2"/>
  <c r="L1349" i="2"/>
  <c r="L1410" i="2"/>
  <c r="L872" i="2"/>
  <c r="L910" i="2"/>
  <c r="L1483" i="2"/>
  <c r="L961" i="2"/>
  <c r="L1508" i="2"/>
  <c r="L3936" i="2"/>
  <c r="L1000" i="2"/>
  <c r="L1203" i="2"/>
  <c r="L1177" i="2"/>
  <c r="L1279" i="2"/>
  <c r="L3707" i="2"/>
  <c r="L3826" i="2"/>
  <c r="L3970" i="2"/>
  <c r="L1089" i="2"/>
  <c r="L1268" i="2"/>
  <c r="L1763" i="2"/>
  <c r="L1168" i="2"/>
  <c r="L1881" i="2"/>
  <c r="L1977" i="2"/>
  <c r="L2169" i="2"/>
  <c r="L2625" i="2"/>
  <c r="L3696" i="2"/>
  <c r="L1440" i="2"/>
  <c r="L1570" i="2"/>
  <c r="L2686" i="2"/>
  <c r="L1834" i="2"/>
  <c r="L2939" i="2"/>
  <c r="L2975" i="2"/>
  <c r="L3179" i="2"/>
  <c r="L1920" i="2"/>
  <c r="L2388" i="2"/>
  <c r="L843" i="2"/>
  <c r="L1258" i="2"/>
  <c r="L1713" i="2"/>
  <c r="L2065" i="2"/>
  <c r="L2509" i="2"/>
  <c r="L2725" i="2"/>
  <c r="L1632" i="2"/>
  <c r="L2186" i="2"/>
  <c r="L2390" i="2"/>
  <c r="L1863" i="2"/>
  <c r="L2415" i="2"/>
  <c r="L2439" i="2"/>
  <c r="L2703" i="2"/>
  <c r="L2835" i="2"/>
  <c r="L2056" i="2"/>
  <c r="L2164" i="2"/>
  <c r="L3785" i="2"/>
  <c r="L3827" i="2"/>
  <c r="L1790" i="2"/>
  <c r="L3898" i="2"/>
  <c r="L1246" i="2"/>
  <c r="L1816" i="2"/>
  <c r="L1695" i="2"/>
  <c r="L2538" i="2"/>
  <c r="L3606" i="2"/>
  <c r="L3279" i="2"/>
  <c r="L1927" i="2"/>
  <c r="L2261" i="2"/>
  <c r="L2502" i="2"/>
  <c r="L3382" i="2"/>
  <c r="L3538" i="2"/>
  <c r="L3091" i="2"/>
  <c r="L3624" i="2"/>
  <c r="L2669" i="2"/>
  <c r="L3481" i="2"/>
  <c r="L3625" i="2"/>
  <c r="L2599" i="2"/>
  <c r="L2966" i="2"/>
  <c r="L3412" i="2"/>
  <c r="L3568" i="2"/>
  <c r="L3019" i="2"/>
  <c r="L3044" i="2"/>
  <c r="L520" i="2"/>
  <c r="L1324" i="2"/>
  <c r="L973" i="2"/>
  <c r="L291" i="2"/>
  <c r="L735" i="2"/>
  <c r="L612" i="2"/>
  <c r="L36" i="2"/>
  <c r="L1317" i="2"/>
  <c r="L2362" i="2"/>
  <c r="L1991" i="2"/>
  <c r="L2976" i="2"/>
  <c r="L3354" i="2"/>
  <c r="L3325" i="2"/>
  <c r="L1323" i="2"/>
  <c r="L2406" i="2"/>
</calcChain>
</file>

<file path=xl/sharedStrings.xml><?xml version="1.0" encoding="utf-8"?>
<sst xmlns="http://schemas.openxmlformats.org/spreadsheetml/2006/main" count="13949" uniqueCount="1352">
  <si>
    <t>Cód.</t>
  </si>
  <si>
    <t>Cliente</t>
  </si>
  <si>
    <t>CIDADE</t>
  </si>
  <si>
    <t>UF</t>
  </si>
  <si>
    <t>LOCALIZAÇÃO</t>
  </si>
  <si>
    <t>DATA2</t>
  </si>
  <si>
    <t>Valor custo</t>
  </si>
  <si>
    <t>Valor total</t>
  </si>
  <si>
    <t>MARGEM BRUTA</t>
  </si>
  <si>
    <t>%MARGEM BRUTA</t>
  </si>
  <si>
    <t>CLASSIFICAÇÃO</t>
  </si>
  <si>
    <t>BAIRRO</t>
  </si>
  <si>
    <t>3708</t>
  </si>
  <si>
    <t>E L FRAGNAN SERRALHERIA E SERVICOS EIRELI</t>
  </si>
  <si>
    <t>3707</t>
  </si>
  <si>
    <t>25.157.978 FERNANDA CRISTINA SOUZA DA SILVA</t>
  </si>
  <si>
    <t>3675</t>
  </si>
  <si>
    <t>RONALDO ADRIANO DA SILVA SOLSA</t>
  </si>
  <si>
    <t>3661</t>
  </si>
  <si>
    <t>MARIO APARECIDO PEREIRA DE BRITO</t>
  </si>
  <si>
    <t>CHAVEIRO MARCOS ÁGUAS CLARAS</t>
  </si>
  <si>
    <t>DILMAR PEREIRA DE SOUZA</t>
  </si>
  <si>
    <t>3702</t>
  </si>
  <si>
    <t>ACOFER METALURGICA E COMERCIO LTDA</t>
  </si>
  <si>
    <t>3701</t>
  </si>
  <si>
    <t>CENTRAL PORTAS DE ACO AUTOMATICAS LTDA</t>
  </si>
  <si>
    <t>3700</t>
  </si>
  <si>
    <t>34.505.918 JOSE ANTONIO DUTRA DA SILVA</t>
  </si>
  <si>
    <t>3699</t>
  </si>
  <si>
    <t>3657</t>
  </si>
  <si>
    <t>Gefferson de Amorim</t>
  </si>
  <si>
    <t>3644</t>
  </si>
  <si>
    <t>3631</t>
  </si>
  <si>
    <t>3693</t>
  </si>
  <si>
    <t>19.488.372 EZEQUIEL DE FREITAS CARNEIRO</t>
  </si>
  <si>
    <t>3692</t>
  </si>
  <si>
    <t>WILSON JOSE RODRIGUES JUNIOR 69748209172</t>
  </si>
  <si>
    <t>3691</t>
  </si>
  <si>
    <t>EDIVALDO FERNANDES DA SILVA 00098636138</t>
  </si>
  <si>
    <t>3690</t>
  </si>
  <si>
    <t>3688</t>
  </si>
  <si>
    <t>3686</t>
  </si>
  <si>
    <t>JM PORTAS AUTOMATICAS LTDA</t>
  </si>
  <si>
    <t>3685</t>
  </si>
  <si>
    <t>JAIME FRANCISCO SOARES 27103323100</t>
  </si>
  <si>
    <t>3684</t>
  </si>
  <si>
    <t>3683</t>
  </si>
  <si>
    <t>3682</t>
  </si>
  <si>
    <t>3680</t>
  </si>
  <si>
    <t>METALURGICA VARELA LTDA</t>
  </si>
  <si>
    <t>3679</t>
  </si>
  <si>
    <t>3678</t>
  </si>
  <si>
    <t>FABIO BERNARDO DE ABREU</t>
  </si>
  <si>
    <t>3677</t>
  </si>
  <si>
    <t>3676</t>
  </si>
  <si>
    <t>FRANCISCO VALDINAR PEREIRA DA SILVA 02490980327</t>
  </si>
  <si>
    <t>3674</t>
  </si>
  <si>
    <t>RAIMUNDO NONATO DA CUNHA 89072898168</t>
  </si>
  <si>
    <t>3673</t>
  </si>
  <si>
    <t>PORTAS DE ACO TROPICAL LTDA</t>
  </si>
  <si>
    <t>3672</t>
  </si>
  <si>
    <t>3671</t>
  </si>
  <si>
    <t>AC COELHO MATERIAIS PARA CONSTRUCAO LTDA</t>
  </si>
  <si>
    <t>3666</t>
  </si>
  <si>
    <t>3663</t>
  </si>
  <si>
    <t>3662</t>
  </si>
  <si>
    <t>M PORTAS AUTOMATICAS EIRELI</t>
  </si>
  <si>
    <t>3659</t>
  </si>
  <si>
    <t>TOTAL FORCE PORTAS DE ACO LTDA</t>
  </si>
  <si>
    <t>3654</t>
  </si>
  <si>
    <t>44.601.860 LUIS HENRIQUE SOUZA DA SILVA</t>
  </si>
  <si>
    <t>3653</t>
  </si>
  <si>
    <t>3652</t>
  </si>
  <si>
    <t>3651</t>
  </si>
  <si>
    <t>3649</t>
  </si>
  <si>
    <t>3648</t>
  </si>
  <si>
    <t>PORTAS AUTOMATICAS ARTE MANIA LTDA</t>
  </si>
  <si>
    <t>3647</t>
  </si>
  <si>
    <t>JC portas</t>
  </si>
  <si>
    <t>3646</t>
  </si>
  <si>
    <t>Jaime DF portas</t>
  </si>
  <si>
    <t>EMERSON BARBOSA MUNIZ</t>
  </si>
  <si>
    <t>3643</t>
  </si>
  <si>
    <t>3642</t>
  </si>
  <si>
    <t>3641</t>
  </si>
  <si>
    <t>32.444.757 JOSE EUSEBIO RIBEIRO DE LIMA SILVA</t>
  </si>
  <si>
    <t>3640</t>
  </si>
  <si>
    <t>3636</t>
  </si>
  <si>
    <t>ROBSON VIEIRA KNUPP 00129041122</t>
  </si>
  <si>
    <t>3634</t>
  </si>
  <si>
    <t>3632</t>
  </si>
  <si>
    <t>3630</t>
  </si>
  <si>
    <t>ATUAL PORTAS AUTOMATICAS FERRAGENS E ACESSORIOS LTDA</t>
  </si>
  <si>
    <t>3628</t>
  </si>
  <si>
    <t>3624</t>
  </si>
  <si>
    <t>3622</t>
  </si>
  <si>
    <t>MRA - DISTRIBUIDORA DE PRODUTOS ELETRONICOS LTDA</t>
  </si>
  <si>
    <t>MARCELO DOS SANTOS 58472908100</t>
  </si>
  <si>
    <t>NILO CELIO LIMA RIBEIRO 66545960130</t>
  </si>
  <si>
    <t>SERRALHERIA MORACHIK LTDA</t>
  </si>
  <si>
    <t>ANTONIO DO SANTOS RIBEIRO</t>
  </si>
  <si>
    <t>SARYNY SILVA BARAGCHUNA</t>
  </si>
  <si>
    <t>CELSO DA CRUZ PEREIRA</t>
  </si>
  <si>
    <t>3703</t>
  </si>
  <si>
    <t>53.840.528 TELMA REIS DE AMORIM MOUSINHO</t>
  </si>
  <si>
    <t>MONTEIRO FERRO E ACO LTDA</t>
  </si>
  <si>
    <t>WERLES JOSE DA SILVA</t>
  </si>
  <si>
    <t>CLEBISON RODRIGUES DA SILVA 01238392113</t>
  </si>
  <si>
    <t>MARILTO DE OLIVEIRA BISPO</t>
  </si>
  <si>
    <t>Orlando Dias Ribeiro</t>
  </si>
  <si>
    <t>Lucas Dias Carneiros</t>
  </si>
  <si>
    <t>KANNEL PORTAS AUTOMATICAS COMERCIO E SERVICOS LTDA</t>
  </si>
  <si>
    <t>CLEVERSON PEREIRA COSTA 04013201119</t>
  </si>
  <si>
    <t>TAGUAPORTAS - PORTAS DE ACO AUTOMATICA LTDA</t>
  </si>
  <si>
    <t>PASTELARIA VICOSA LTDA</t>
  </si>
  <si>
    <t>Carlos Alberto da Silva</t>
  </si>
  <si>
    <t>58.730.074 JUNIOR CESAR LIMA DE JESUS</t>
  </si>
  <si>
    <t>AMERICAN SOLUCAO PORTAS LTDA</t>
  </si>
  <si>
    <t>LUCIANO SOUZA DA SILVA 09714565693</t>
  </si>
  <si>
    <t>3704</t>
  </si>
  <si>
    <t>Alberto Junio Romão Gonçalves</t>
  </si>
  <si>
    <t>MELO CONSTUCOES E INTALACOES EIRELI-EPP</t>
  </si>
  <si>
    <t>3665</t>
  </si>
  <si>
    <t>LANTERNART LANTERNAGEM E PINTURA LTDA</t>
  </si>
  <si>
    <t>3623</t>
  </si>
  <si>
    <t>ISO COMERCIO E REPRESENTACOES LTDA</t>
  </si>
  <si>
    <t>DONA DE CASA S/A</t>
  </si>
  <si>
    <t>CONFIANCIA SERRALHARIA LTDA</t>
  </si>
  <si>
    <t>Francisco Iran Reinaldo</t>
  </si>
  <si>
    <t>W M COMERCIO DE FRUTAS E VERDURAS E HORTIFRUTIGRANJEIROS LTDA</t>
  </si>
  <si>
    <t>LINEAR PORTAS LTDA</t>
  </si>
  <si>
    <t>SERRALHERIA E METALUGICA DO GALEGO LTDA</t>
  </si>
  <si>
    <t>58.307.071 ZACARIAS FERREIRA DA CONCEICAO</t>
  </si>
  <si>
    <t>SERRALHERIA VILMAR LTDA</t>
  </si>
  <si>
    <t>3639</t>
  </si>
  <si>
    <t>WS TRANSPORTADORA</t>
  </si>
  <si>
    <t>61.350.661 MARCOS ANDRE DE OLIVEIRA</t>
  </si>
  <si>
    <t>Lucas Soares Rodrigues</t>
  </si>
  <si>
    <t>G2 EQUIPAMENTOS &amp; SEGURANCA ELETRONICA LTDA</t>
  </si>
  <si>
    <t>DG VOLTS ENGENHARIA E OBRAS LTDA</t>
  </si>
  <si>
    <t>SERRALHERIA COMANDO PRESTACAO DE SERVICOS LTDA</t>
  </si>
  <si>
    <t>LIDER PORTAS PORTOES E COMERCIO EIRELI</t>
  </si>
  <si>
    <t>AUGUSTO CESAR OLIVEIRA DA SILVA 00732062101</t>
  </si>
  <si>
    <t>Kelly Patricia Elias Marques</t>
  </si>
  <si>
    <t>DANIEL PEREIRA SILVA 90299906191</t>
  </si>
  <si>
    <t>JONATAS MEDEIROS DE OLIVEIRA</t>
  </si>
  <si>
    <t>JUNIOR CESAR LIMA DE JESUS</t>
  </si>
  <si>
    <t>EQUIP SOUND CAR LTDA</t>
  </si>
  <si>
    <t>3650</t>
  </si>
  <si>
    <t>W. G. SERRALHERIA E FERRAGENS LTDA</t>
  </si>
  <si>
    <t>MAXLEI ALVES DE LIMA</t>
  </si>
  <si>
    <t>DEUZELINO DIONIZIO RIBEIRO 92548890163</t>
  </si>
  <si>
    <t>HENRIQUE SOUZA GOMES DE MORAES 36488443852</t>
  </si>
  <si>
    <t>P C DA COSTA SERRALHERIA</t>
  </si>
  <si>
    <t>Henrique Souza Gomes de Moraes</t>
  </si>
  <si>
    <t>Júlia de Menezes Lameira Pereira</t>
  </si>
  <si>
    <t>J R CASTRO DA SILVA MANUTENCAO</t>
  </si>
  <si>
    <t>BRASIL PORTAS AUTOMATICAS LTDA</t>
  </si>
  <si>
    <t>Guevara Alves da Silva</t>
  </si>
  <si>
    <t>ELIZIO DONIZETE LOPES DUARTE</t>
  </si>
  <si>
    <t>Julio Gonçalves da Silva</t>
  </si>
  <si>
    <t>BOM JESUS PORTAS AUTOMATICAS LTDA</t>
  </si>
  <si>
    <t>OTICA E RELOJOARIA VAZ LTDA</t>
  </si>
  <si>
    <t>3681</t>
  </si>
  <si>
    <t>JAQUISON TRINDADE DA SILVA</t>
  </si>
  <si>
    <t>DF PORTAS AUTOMATICAS DE ENROLAR LTDA</t>
  </si>
  <si>
    <t>3706</t>
  </si>
  <si>
    <t>SERRALHERIA MAYA LTDA</t>
  </si>
  <si>
    <t>3629</t>
  </si>
  <si>
    <t>FABIO MOREIRA DE FREITAS</t>
  </si>
  <si>
    <t>3697</t>
  </si>
  <si>
    <t>3694</t>
  </si>
  <si>
    <t>DG ENGENHARIA E CONSTRUCOES LTDA</t>
  </si>
  <si>
    <t>DROGARIA ALAMEDA LTDA</t>
  </si>
  <si>
    <t>LIMA PORTAS AUTOMATICAS LTDA</t>
  </si>
  <si>
    <t>LUIZ CLAUDIO DE LIMA 08357939660</t>
  </si>
  <si>
    <t>RANGEL SILVA 02665458152</t>
  </si>
  <si>
    <t>Y G DE QUADROS NICOLAK</t>
  </si>
  <si>
    <t>LCJ INDUSTRIA E COMERCIO DE PORTAS AUTOMATICAS LIMITADA</t>
  </si>
  <si>
    <t>CLEUTON GOMES DA SILVA LTDA</t>
  </si>
  <si>
    <t>AMERICA ESTRUTURA METALICA LTDA</t>
  </si>
  <si>
    <t>CLEUTON GOMES DA SILVA</t>
  </si>
  <si>
    <t>COMUNICAR SOCIEDADE COMERCIAL LTDA</t>
  </si>
  <si>
    <t>CALDAS PORTAS LTDA</t>
  </si>
  <si>
    <t>OLIVEIRA PORTAS DE ENROLAR AUTOMATICAS LTDA</t>
  </si>
  <si>
    <t>OLIVEIRA PORTAS DE ENROLAR AUTOMÁTICAS LTDA</t>
  </si>
  <si>
    <t>MARCOS CARLOS CONCEICAO DE JESUS</t>
  </si>
  <si>
    <t>P. LAROSE INSTALACOES</t>
  </si>
  <si>
    <t>LUCAS FERNANDO CARDOSO 11696324670</t>
  </si>
  <si>
    <t>MS SEGURANCA ELETRONICA FSA LTDA</t>
  </si>
  <si>
    <t>NEEMIAS VIEGAS COSTA 22073159168</t>
  </si>
  <si>
    <t>CONFTEC TECNOLOGIA DE ELETRONICOS LTDA</t>
  </si>
  <si>
    <t>3705</t>
  </si>
  <si>
    <t>SO PORTAS E PORTOES LTDA</t>
  </si>
  <si>
    <t>3695</t>
  </si>
  <si>
    <t>FH BARROS PORTAS DE ACO FAMA E ENGENHARIA</t>
  </si>
  <si>
    <t>3687</t>
  </si>
  <si>
    <t>METALURGICA OLIVEIRA EIRELI</t>
  </si>
  <si>
    <t>3668</t>
  </si>
  <si>
    <t>PORTAS DE ACO GOIAS LTDA</t>
  </si>
  <si>
    <t>3656</t>
  </si>
  <si>
    <t>3645</t>
  </si>
  <si>
    <t>3637</t>
  </si>
  <si>
    <t>FLEX PORTAS AUTOMATICAS LTDA</t>
  </si>
  <si>
    <t>PORTAS DE ACO TROPICAL EIRELI</t>
  </si>
  <si>
    <t>MV COMERCIO,IMPORTACAO &amp; EXPORTACAO DE PRODUTOS ELETRONICOS LTDA</t>
  </si>
  <si>
    <t>CENTRO OESTE PORTAS AUTOMATICAS - EIRELI</t>
  </si>
  <si>
    <t>IGREJA EVANGELICA COMUNIDADE SUPERABUNDANTE</t>
  </si>
  <si>
    <t>Joyce Pimentel Barbosa Souza</t>
  </si>
  <si>
    <t>THIAGO MOREIRA CHAVES 84584386153</t>
  </si>
  <si>
    <t>Gustavo Gomes Cardoso</t>
  </si>
  <si>
    <t>PORTAS DE ACO DINAMINCA LTDA</t>
  </si>
  <si>
    <t>Tiago Figueira Ramos</t>
  </si>
  <si>
    <t>26.157.192 FABIO JUNIO RIBEIRO</t>
  </si>
  <si>
    <t>PORTAS E FERRAGENS SOUZA LTDA</t>
  </si>
  <si>
    <t>KIT PORTAS DE ACO AUTOMATICAS LTDA</t>
  </si>
  <si>
    <t>60.882.922 MARCOS REINAN LOPES</t>
  </si>
  <si>
    <t>SERRALHERIA E METALURGICA DO NASCIMENTO LTDA</t>
  </si>
  <si>
    <t>RICARDO BARBOSA LEAL</t>
  </si>
  <si>
    <t>L. C. DISTRIBUIDORA DE ACO CENTRO OESTE LTDA</t>
  </si>
  <si>
    <t>TRISTAO PORTAS E PORTOES LTDA</t>
  </si>
  <si>
    <t>PORTAS DE ACO ALVORADA LTDA</t>
  </si>
  <si>
    <t>J A P PORTAS DE ACO LTDA</t>
  </si>
  <si>
    <t>SABRINA CARMES GONCALVES</t>
  </si>
  <si>
    <t>MUNDIAL E INDUSTRIA DE ACO LTDA</t>
  </si>
  <si>
    <t>19.202.038 APARECIDA CELIA ALVES MENDES</t>
  </si>
  <si>
    <t>ANDRADE E OLIVEIRA REPRESENTACOES</t>
  </si>
  <si>
    <t>ALFA PORTAS DE ACO LTDA</t>
  </si>
  <si>
    <t>CAIO CESAR DAMASIO MELO GONÇALVES</t>
  </si>
  <si>
    <t>Jonas Gomes Nascimento Fiho</t>
  </si>
  <si>
    <t>JOSINEI DE JESUS MATOS COSTA LEITE 06389319169</t>
  </si>
  <si>
    <t>Anderson Teixeira Santana</t>
  </si>
  <si>
    <t>Agnaldo Evangelista Santos</t>
  </si>
  <si>
    <t>IARLA  ANGÉLICA DO CARMO</t>
  </si>
  <si>
    <t>Amaury Chetrit</t>
  </si>
  <si>
    <t>LETÍCIA SOUZA</t>
  </si>
  <si>
    <t>P. H. C. DE CASTRO LTDA</t>
  </si>
  <si>
    <t>Jonathan Machado</t>
  </si>
  <si>
    <t>Cláudio Márcio Germino</t>
  </si>
  <si>
    <t>PANIFICADORA E MERCEARIA ASSIS LTDA</t>
  </si>
  <si>
    <t>GUSTAVO DOS SANTOS SILVA</t>
  </si>
  <si>
    <t>R P DE MOURA COMERCIO E SERVICOS</t>
  </si>
  <si>
    <t>SPS PORTAS DE ACO LTDA</t>
  </si>
  <si>
    <t>Douglas Marinho Costa</t>
  </si>
  <si>
    <t>Bruno Anderson de Lima Cardoso Brito</t>
  </si>
  <si>
    <t>ACOFER PRODUTOS METALURGICOS LTDA</t>
  </si>
  <si>
    <t>3638</t>
  </si>
  <si>
    <t>60.525.883 EVANDRO CARDOSO DA SILVA</t>
  </si>
  <si>
    <t>André Machado de Lima</t>
  </si>
  <si>
    <t>Douglas Souza</t>
  </si>
  <si>
    <t>NAIARA AZEVEDO</t>
  </si>
  <si>
    <t>3655</t>
  </si>
  <si>
    <t>RYAM LUCAS BRAGA BISPO 07869511170</t>
  </si>
  <si>
    <t>LIGHT PORTAS AUTOMATICAS LTDA</t>
  </si>
  <si>
    <t>49.075.684 SAMUEL MOTA LOURENCO</t>
  </si>
  <si>
    <t>IMPERIO PORTAS DE ACO LTDA</t>
  </si>
  <si>
    <t>MARLENE APARECIDA DOS PASSOS NASCIMENTO 35864010197</t>
  </si>
  <si>
    <t>serralheria e barbosa</t>
  </si>
  <si>
    <t>3664</t>
  </si>
  <si>
    <t>JSC INOX LTDA</t>
  </si>
  <si>
    <t>MC SERRALHERIA E SEGURANÇA ELÉTRICA LTDA</t>
  </si>
  <si>
    <t>MARCIO JOSE CRESCENCIO DA SILVA</t>
  </si>
  <si>
    <t>54.038.254 FRANCISCO DOS SANTOS</t>
  </si>
  <si>
    <t>reunidas portas</t>
  </si>
  <si>
    <t>Isaías Azevedo Silva</t>
  </si>
  <si>
    <t>TECNORTE PORTAS AUTOMATICAS LTDA</t>
  </si>
  <si>
    <t>MERCADO LIVRE</t>
  </si>
  <si>
    <t>Franscisco luiz severiano</t>
  </si>
  <si>
    <t>Anderson Luiz Soares</t>
  </si>
  <si>
    <t>Clemildo Gouveia Paião</t>
  </si>
  <si>
    <t>Gesiel Da purificação Santos</t>
  </si>
  <si>
    <t>OFICINA ATUAL PNEUS LTDA</t>
  </si>
  <si>
    <t>OPCAOTELECOM TELECOMUNICACOES S/A</t>
  </si>
  <si>
    <t>PORTAS DE ACO FORTALEZA LTDA</t>
  </si>
  <si>
    <t>E MIRANDA DE SOUSA LTDA</t>
  </si>
  <si>
    <t>LINEACO SERRALHERIA LTDA</t>
  </si>
  <si>
    <t>FLEX PORTAS AUTOMATICAS E PINTURA ELETROSTATICA LTDA</t>
  </si>
  <si>
    <t>Tozetti</t>
  </si>
  <si>
    <t>3627</t>
  </si>
  <si>
    <t>Marrone Gustavo Martins de Sousa</t>
  </si>
  <si>
    <t>CAULITO XAVIER CUSTODIO</t>
  </si>
  <si>
    <t>Rodrigo Magalhães Alves</t>
  </si>
  <si>
    <t>Santo grau</t>
  </si>
  <si>
    <t>NATIVATECH LTDA</t>
  </si>
  <si>
    <t>CONEXAO COMERCIAL ATACADISTA DE MATERIAIS DE CONSTRUCAO LTDA</t>
  </si>
  <si>
    <t>Romildo Francisco Dos Santos Silva</t>
  </si>
  <si>
    <t>IVANILDE MENDES FRANCA SERRALHERIA</t>
  </si>
  <si>
    <t>SERRALHERIA REI DO FERRO LTDA</t>
  </si>
  <si>
    <t>JOAO PORTAS AUTOMATICAS LTDA</t>
  </si>
  <si>
    <t>3660</t>
  </si>
  <si>
    <t>FLAVIANE MILHOMENS LEITE</t>
  </si>
  <si>
    <t>MEGAPORT PORTAS DE ACO E VIDRO AUTOMATICAS LTDA</t>
  </si>
  <si>
    <t>3633</t>
  </si>
  <si>
    <t>Gean Claudio Gomes dos Santos</t>
  </si>
  <si>
    <t>21.273.824 ROSINEIDE BARBOSA SANTOS MESQUITA</t>
  </si>
  <si>
    <t>M.J. DE BARROS MORAIS COMERCIO DE PORTOES ELETRONICOS LTDA</t>
  </si>
  <si>
    <t>ARTE FERRO SERRALHERIA LTDA</t>
  </si>
  <si>
    <t>leandro serralheiro</t>
  </si>
  <si>
    <t>58.240.163 NELSON NUNES TAVARES</t>
  </si>
  <si>
    <t>Silas Santos Melonio</t>
  </si>
  <si>
    <t>3626</t>
  </si>
  <si>
    <t>POSTEC PARTICIPACOES E SERVICOS POSTAIS LTDA</t>
  </si>
  <si>
    <t>3696</t>
  </si>
  <si>
    <t>PORTAS DE ACO CAMPOS LTDA</t>
  </si>
  <si>
    <t>3621</t>
  </si>
  <si>
    <t>60.775.634 WERNEI VIEGAS DA SILVA</t>
  </si>
  <si>
    <t>3669</t>
  </si>
  <si>
    <t>PAULO NASCIMENTO</t>
  </si>
  <si>
    <t>BARBOSA &amp; MATIAS PORTAS DE ACO LTDA</t>
  </si>
  <si>
    <t>ANCORA PORTAS DE ACO LTDA</t>
  </si>
  <si>
    <t>DURAES PORTAS DE ACO LTDA</t>
  </si>
  <si>
    <t>A UNIDAS PORTAS DE ACO LTDA</t>
  </si>
  <si>
    <t>A ALIANCA COMERCIO E SERVICOS LTDA</t>
  </si>
  <si>
    <t>MULTIPLACAS COMUNICACAO VISUAL LTDA</t>
  </si>
  <si>
    <t>METALURGICA VITORIA LTDA</t>
  </si>
  <si>
    <t>3698</t>
  </si>
  <si>
    <t>ELSON FERNANDES DA SILVA</t>
  </si>
  <si>
    <t>3670</t>
  </si>
  <si>
    <t>3667</t>
  </si>
  <si>
    <t>Fusão print</t>
  </si>
  <si>
    <t>JOAO CARLOS MATOS LOBATO</t>
  </si>
  <si>
    <t>S7 VENDAS INSTALACOES E SERVICOS LTDA</t>
  </si>
  <si>
    <t>40.026.962 SAMUEL DE MATOS MELO</t>
  </si>
  <si>
    <t>WAGNER LUIS DA SILVA BISPO</t>
  </si>
  <si>
    <t>ADIEL MOTA JUNIOR</t>
  </si>
  <si>
    <t>JORGE LUIS PEREIRA SOUZA JUNIOR 04378166135</t>
  </si>
  <si>
    <t>Augusto Fabiano Carvalho Codeceira</t>
  </si>
  <si>
    <t>Eloah portas</t>
  </si>
  <si>
    <t>HD COMERCIO DE OCULOS E ACESSORIOS LTDA</t>
  </si>
  <si>
    <t>PORTAS DE ACO ALFA LTDA</t>
  </si>
  <si>
    <t>C S SILVA PORTAS AUTOMATICAS</t>
  </si>
  <si>
    <t>FERNANDES E MELO CONSTRUCOES LTDA</t>
  </si>
  <si>
    <t>AMAZON PORTAS AUTOMATICAS LTDA</t>
  </si>
  <si>
    <t>ANTENOR JACKSON ALCANTARA DE OLIVEIRA SOUZA CONSTRUCAO</t>
  </si>
  <si>
    <t>55.801.264 FABRICIO MARLON BELEM DOS SANTOS</t>
  </si>
  <si>
    <t>MACALE TRANSPORTE E COMERCIO LTDA</t>
  </si>
  <si>
    <t>CARVALHO &amp; SILVA SERRALHERIA LTDA</t>
  </si>
  <si>
    <t>NOVEM FELIX DE AZEVEDO 00119166640</t>
  </si>
  <si>
    <t>Maria do Carmo da Silva</t>
  </si>
  <si>
    <t>JOAO PAULO GUIOTTI</t>
  </si>
  <si>
    <t>JC SERVICOS DE CONSTRUCOES E REFROMAS LTDA</t>
  </si>
  <si>
    <t>GENIVALDO CARVALHO LIMA 36125466353</t>
  </si>
  <si>
    <t>OPEN PLUS SERRALHERIA LTDA</t>
  </si>
  <si>
    <t>Wanderson Pereira de Lima</t>
  </si>
  <si>
    <t>Alessandro Divino de Abreu</t>
  </si>
  <si>
    <t>36.948.109 WAGNER BARREIRA DE ARAUJO</t>
  </si>
  <si>
    <t>UNIMED NACIONAL - COOPERATIVA CENTRAL</t>
  </si>
  <si>
    <t>18.190.776 NELSON CARVALHO EVANGELISTA FILHO</t>
  </si>
  <si>
    <t>50.531.234 LUCAS DE SOUZA SOARES</t>
  </si>
  <si>
    <t>ELITE TECH SUPRIMENTOS LTDA</t>
  </si>
  <si>
    <t>62.037.618 ANTONIO RAYONE OLIVEIRA SILVA</t>
  </si>
  <si>
    <t>N3 solouções.</t>
  </si>
  <si>
    <t>36.929.423 CLEYTON SOUZA DOS SANTOS</t>
  </si>
  <si>
    <t>JONATHAN RIBEIRO DA CRUZ</t>
  </si>
  <si>
    <t>SUPER PORTAS DE ACO LTDA</t>
  </si>
  <si>
    <t>FP SERRALHERIA LTDA</t>
  </si>
  <si>
    <t>Elson Campo Belo</t>
  </si>
  <si>
    <t>IGREJA DE CRISTO MINISTERIO APOSTOLICO NOVA TERRA BRASILIA</t>
  </si>
  <si>
    <t>JAIME TRINDADE DA SILVA</t>
  </si>
  <si>
    <t>CLIENTE</t>
  </si>
  <si>
    <t>Brasília</t>
  </si>
  <si>
    <t>DF</t>
  </si>
  <si>
    <t>EMPRESA COM MAQUINA</t>
  </si>
  <si>
    <t>Águas Lindas de Goiás</t>
  </si>
  <si>
    <t>GO</t>
  </si>
  <si>
    <t>SERRALHEIRO</t>
  </si>
  <si>
    <t>JANILSON DE SOLSA SILVA</t>
  </si>
  <si>
    <t>REBRASFARMA DROGARIAS LTDA</t>
  </si>
  <si>
    <t>SEM CLASSIFICAÇÃO</t>
  </si>
  <si>
    <t>LOTERICA AGUAS LINDAS LTDA</t>
  </si>
  <si>
    <t>EMPRESA SEM MAQUINA</t>
  </si>
  <si>
    <t>Alexânia</t>
  </si>
  <si>
    <t>Ananindeua</t>
  </si>
  <si>
    <t>PA</t>
  </si>
  <si>
    <t>OUTROS RAMOS</t>
  </si>
  <si>
    <t>Anápolis</t>
  </si>
  <si>
    <t>Aparecida de Goiânia</t>
  </si>
  <si>
    <t>TECNICO</t>
  </si>
  <si>
    <t>11.978.623 MARCELO AMARAL DE MELO</t>
  </si>
  <si>
    <t>RAFFAEL FAVARETTO EIRELI</t>
  </si>
  <si>
    <t>Araguari</t>
  </si>
  <si>
    <t>MG</t>
  </si>
  <si>
    <t xml:space="preserve">Belém </t>
  </si>
  <si>
    <t>Brasilândia de Minas</t>
  </si>
  <si>
    <t>ADE ÁGUAS CLARAS</t>
  </si>
  <si>
    <t>MHS EMPREENDIMENTOS - CONSTRUTORA E INCORPORADORA LTDA</t>
  </si>
  <si>
    <t>ADE CEILÂNDIA</t>
  </si>
  <si>
    <t>PRODUTOS ELETRONICOS</t>
  </si>
  <si>
    <t>CHAVEIRO</t>
  </si>
  <si>
    <t>CLIENTE FECHADURA</t>
  </si>
  <si>
    <t>AURORA BOREAL LUZ COMERCIO E IMPORTACAO LTDA</t>
  </si>
  <si>
    <t>JK COMERCIO DE FERRAGENS LTDA</t>
  </si>
  <si>
    <t>ROMÃO VITORINO DA SILVA</t>
  </si>
  <si>
    <t>CARLOS ALBERTO FLORENTINO MOTA 82180040172</t>
  </si>
  <si>
    <t>NA</t>
  </si>
  <si>
    <t>SAMAMBAIA</t>
  </si>
  <si>
    <t>Ana Claudia de Medeiros</t>
  </si>
  <si>
    <t>Jaime Francisco Godinho</t>
  </si>
  <si>
    <t>Danilo Lima Marques</t>
  </si>
  <si>
    <t>Fernando Marques Queiroz</t>
  </si>
  <si>
    <t>Franscisco serralheiro</t>
  </si>
  <si>
    <t>Henrique da Silva Pereira</t>
  </si>
  <si>
    <t>João Carlos Matos Lobato</t>
  </si>
  <si>
    <t>Josimar Ribeiro Nolasco neto</t>
  </si>
  <si>
    <t>Karla Vanessa Braga</t>
  </si>
  <si>
    <t>Luís Henrique</t>
  </si>
  <si>
    <t>Marcio Luiz Alvez de almeida</t>
  </si>
  <si>
    <t>Fábio</t>
  </si>
  <si>
    <t>JM VENDA DE PORTAS AUTOMATICAS LTDA</t>
  </si>
  <si>
    <t>M &amp; M IMPORT/EXPORT LTDA</t>
  </si>
  <si>
    <t>ÁGUAS CLARAS</t>
  </si>
  <si>
    <t>AC LUZ ELETRICA LTDA</t>
  </si>
  <si>
    <t>Planaltina</t>
  </si>
  <si>
    <t>TF COMERCIO DE SOBREMESAS LTDA</t>
  </si>
  <si>
    <t>JULIO CESAR CIRILO DOS SANTOS 69973881168</t>
  </si>
  <si>
    <t>I. L. P. RIBEIRO FERRAGENS E FERRAMENTAS</t>
  </si>
  <si>
    <t>RIACHO FUNDO II</t>
  </si>
  <si>
    <t>JJ</t>
  </si>
  <si>
    <t>TH MACHADO CONSTRUCOES LTDA</t>
  </si>
  <si>
    <t>wagner luis da silva bispo</t>
  </si>
  <si>
    <t>C S COMERCIO VAREJISTA DE FERRAGENS E FERRAMENTAS LTDA</t>
  </si>
  <si>
    <t>ATACADAO ALTOGIRO LTDA</t>
  </si>
  <si>
    <t>SETOR DE INDUSTRIA E ABASTECIMENTO</t>
  </si>
  <si>
    <t>Jorge Paulo de Rezende</t>
  </si>
  <si>
    <t>MVR ENGENHARIA LTDA</t>
  </si>
  <si>
    <t>HC COMERCIO DE PERFILADOS E ACO LTDA.</t>
  </si>
  <si>
    <t>SHOPPING ENXOVAIS E UTILIDADES TUDO PARA SEU LAR S.A</t>
  </si>
  <si>
    <t>ELETRICA PADRAO LTDA</t>
  </si>
  <si>
    <t>K. A. ELETRICA E FERRAGENS LTDA</t>
  </si>
  <si>
    <t>Francimar Raposo de Melo</t>
  </si>
  <si>
    <t>TAGUATINGA NORTE</t>
  </si>
  <si>
    <t>Caldas Novas</t>
  </si>
  <si>
    <t>Castanhal</t>
  </si>
  <si>
    <t>Eunápolis</t>
  </si>
  <si>
    <t>BA</t>
  </si>
  <si>
    <t>Formosa</t>
  </si>
  <si>
    <t>Fortaleza</t>
  </si>
  <si>
    <t>CE</t>
  </si>
  <si>
    <t>Goiânia</t>
  </si>
  <si>
    <t>NOVA META SERRALHERIA EIRELI</t>
  </si>
  <si>
    <t>DOUGLAS GONCALVES DE ARAUJO 04884083180</t>
  </si>
  <si>
    <t>COOPERATIVA DE CREDITO DE LIVRE ADMISSAO DA GRANDE GOIANIA LTDA</t>
  </si>
  <si>
    <t>Goianira</t>
  </si>
  <si>
    <t>Livramento de Nossa Senhora</t>
  </si>
  <si>
    <t>Luziânia</t>
  </si>
  <si>
    <t>Magé</t>
  </si>
  <si>
    <t>RJ</t>
  </si>
  <si>
    <t>Manaus</t>
  </si>
  <si>
    <t>AM</t>
  </si>
  <si>
    <t>ALS COMERCIO E SERVICOS LTDA</t>
  </si>
  <si>
    <t>FUNCIONÁRIO</t>
  </si>
  <si>
    <t>SÓCIO</t>
  </si>
  <si>
    <t>Corsino Rodrigues</t>
  </si>
  <si>
    <t>INVESTIDOR</t>
  </si>
  <si>
    <t>LOCAR ENGENHARIA LTDA</t>
  </si>
  <si>
    <t>Werles José da Silva</t>
  </si>
  <si>
    <t>ITATIAIA ATACADISTA LTDA</t>
  </si>
  <si>
    <t>LED SIA COMERCIO DE PRODUTOS ELETRICOS LTDA</t>
  </si>
  <si>
    <t>DF LED COMERCIO DE ARTIGOS DE ILUMINACAO LTDA</t>
  </si>
  <si>
    <t xml:space="preserve">PERFIL DE LED </t>
  </si>
  <si>
    <t>Nova Santa Rosa</t>
  </si>
  <si>
    <t>PR</t>
  </si>
  <si>
    <t>Palmas</t>
  </si>
  <si>
    <t>TO</t>
  </si>
  <si>
    <t>Palmeiras de Goiás</t>
  </si>
  <si>
    <t>Parauapebas</t>
  </si>
  <si>
    <t>Redenção</t>
  </si>
  <si>
    <t>Rio Verde</t>
  </si>
  <si>
    <t>Rondonópolis</t>
  </si>
  <si>
    <t>MS</t>
  </si>
  <si>
    <t>Santarém</t>
  </si>
  <si>
    <t>Santo Antônio Descoberto</t>
  </si>
  <si>
    <t>LIMACOM PRODUTOS ELETRONICOS LTDA</t>
  </si>
  <si>
    <t>São Paulo</t>
  </si>
  <si>
    <t>SP</t>
  </si>
  <si>
    <t>Trindade</t>
  </si>
  <si>
    <t>Uberaba</t>
  </si>
  <si>
    <t>Uberlândia</t>
  </si>
  <si>
    <t>27.005.136 JONATA EURIPEDES BRAGA PARANHOS</t>
  </si>
  <si>
    <t>50.653.026 DANILO APARECIDO VIEIRA RIBEIRO</t>
  </si>
  <si>
    <t>Unaí</t>
  </si>
  <si>
    <t>Valparaíso de Goiás</t>
  </si>
  <si>
    <t>Miller led</t>
  </si>
  <si>
    <t>VINICIUS CAIO MARQUES SANCHEZ S7</t>
  </si>
  <si>
    <t>VALPARAISO LED COMERCIO DE ARTIGOS DE ILUMINACAO LTDA</t>
  </si>
  <si>
    <t xml:space="preserve">Valparaíso </t>
  </si>
  <si>
    <t>CLIENTE NOVO S/ IDENT.</t>
  </si>
  <si>
    <t>Salvador</t>
  </si>
  <si>
    <t>Conselheiro Lafaiete</t>
  </si>
  <si>
    <t>Foz do Iguaçu</t>
  </si>
  <si>
    <t>Cód. interno</t>
  </si>
  <si>
    <t>Cód. de barra</t>
  </si>
  <si>
    <t>Produto</t>
  </si>
  <si>
    <t>Quantidade</t>
  </si>
  <si>
    <t>Custo médio</t>
  </si>
  <si>
    <t>Custo total</t>
  </si>
  <si>
    <t>Valor médio</t>
  </si>
  <si>
    <t>Desconto</t>
  </si>
  <si>
    <t>Frete</t>
  </si>
  <si>
    <t>Lucro</t>
  </si>
  <si>
    <t>MÊS</t>
  </si>
  <si>
    <t>2014587755343</t>
  </si>
  <si>
    <t>------</t>
  </si>
  <si>
    <t>BOBINA DE AÇO GALVANIZADA GI 0,70 X 136MM</t>
  </si>
  <si>
    <t>JANEIRO</t>
  </si>
  <si>
    <t>2098389351200</t>
  </si>
  <si>
    <t>PERFIL AUTOLUBRIFICANTE PVC</t>
  </si>
  <si>
    <t>2033349347800</t>
  </si>
  <si>
    <t>TRAVA LAMINA PRETO DIREITO</t>
  </si>
  <si>
    <t>2006477461908</t>
  </si>
  <si>
    <t>TRAVA LAMINA ESQUERDO</t>
  </si>
  <si>
    <t>2096304900205</t>
  </si>
  <si>
    <t>KIT AC 200</t>
  </si>
  <si>
    <t>2050591800303</t>
  </si>
  <si>
    <t>KIT AC 300</t>
  </si>
  <si>
    <t>2083454607368</t>
  </si>
  <si>
    <t>CONTROLE ANALOGICO</t>
  </si>
  <si>
    <t>2084280862006</t>
  </si>
  <si>
    <t>DISCO CORTE CORTG 7 POLEGADAS</t>
  </si>
  <si>
    <t>2033856541104</t>
  </si>
  <si>
    <t>DISCO CORTE CORTAG 4 POLEGADAS</t>
  </si>
  <si>
    <t>2027684638006</t>
  </si>
  <si>
    <t>KIT AC 400</t>
  </si>
  <si>
    <t>2089305209842</t>
  </si>
  <si>
    <t>ELETRODO 2,5 MM 350 MM 5KG</t>
  </si>
  <si>
    <t>2097826360003</t>
  </si>
  <si>
    <t>KIT AC 200 AUTOTREK</t>
  </si>
  <si>
    <t>2076121379200</t>
  </si>
  <si>
    <t>CENTRAL WI-FI EVO</t>
  </si>
  <si>
    <t>2030307779765</t>
  </si>
  <si>
    <t>KIT AC 600</t>
  </si>
  <si>
    <t>2090294438601</t>
  </si>
  <si>
    <t>TINTA SPRAY ALUMINIO TEK BOND</t>
  </si>
  <si>
    <t>2087984870902</t>
  </si>
  <si>
    <t>SPRAY ALTA TEMPER MUNDIAL PRIME</t>
  </si>
  <si>
    <t>2099421167704</t>
  </si>
  <si>
    <t>KIT AC 500</t>
  </si>
  <si>
    <t>2027443193807</t>
  </si>
  <si>
    <t>BORRACHA SOLEIRA 10M</t>
  </si>
  <si>
    <t>2044183519209</t>
  </si>
  <si>
    <t>KIT DC 300</t>
  </si>
  <si>
    <t>2062126397301</t>
  </si>
  <si>
    <t>KIT DC 200</t>
  </si>
  <si>
    <t>2095843178601</t>
  </si>
  <si>
    <t>disco de desbaste flap g6</t>
  </si>
  <si>
    <t>2011687861806</t>
  </si>
  <si>
    <t>CENTRAL C/ 2 CONTROLES</t>
  </si>
  <si>
    <t>2059781243807</t>
  </si>
  <si>
    <t>Ponteira para solerira</t>
  </si>
  <si>
    <t>2069533441603</t>
  </si>
  <si>
    <t>TRAVA LATERAL</t>
  </si>
  <si>
    <t>2078201946401</t>
  </si>
  <si>
    <t>BATERIA P/ NOBREAK</t>
  </si>
  <si>
    <t>2096943597606</t>
  </si>
  <si>
    <t>KIT DC 400</t>
  </si>
  <si>
    <t>2027518749502</t>
  </si>
  <si>
    <t>KIT AC 800</t>
  </si>
  <si>
    <t>2031690482409</t>
  </si>
  <si>
    <t>NOBREAK</t>
  </si>
  <si>
    <t>2063219905601</t>
  </si>
  <si>
    <t>VASELINA RISIM</t>
  </si>
  <si>
    <t>2057106794201</t>
  </si>
  <si>
    <t>OCULOS JAGUAR CINZA</t>
  </si>
  <si>
    <t>2046814702400</t>
  </si>
  <si>
    <t>KIT RÁPIDO</t>
  </si>
  <si>
    <t>2078360600305</t>
  </si>
  <si>
    <t>Testeira 1.1</t>
  </si>
  <si>
    <t>2061274842800</t>
  </si>
  <si>
    <t>Testeira 1.2</t>
  </si>
  <si>
    <t>2085103989603</t>
  </si>
  <si>
    <t>PILHA AA C/4</t>
  </si>
  <si>
    <t>2069499048502</t>
  </si>
  <si>
    <t>KIT AC 350 AUTOFLUXO</t>
  </si>
  <si>
    <t>2052210761002</t>
  </si>
  <si>
    <t>AC 500 AVULSO</t>
  </si>
  <si>
    <t>2064917665606</t>
  </si>
  <si>
    <t>BOTOEIRA</t>
  </si>
  <si>
    <t>2002681149809</t>
  </si>
  <si>
    <t>TRENA 8 M STARRETT</t>
  </si>
  <si>
    <t>Testeira 1.3</t>
  </si>
  <si>
    <t>BOTOEIRA PARA NOBREAK</t>
  </si>
  <si>
    <t>testeira 1.4</t>
  </si>
  <si>
    <t>2096131061605</t>
  </si>
  <si>
    <t>AC 200 AVULSO</t>
  </si>
  <si>
    <t>motor conserto</t>
  </si>
  <si>
    <t>2044554326702</t>
  </si>
  <si>
    <t>KIT AC 1000</t>
  </si>
  <si>
    <t>2066696915002</t>
  </si>
  <si>
    <t>KIT DC 500</t>
  </si>
  <si>
    <t>motor ac 300</t>
  </si>
  <si>
    <t>MOTOR AC 500</t>
  </si>
  <si>
    <t>2043041871503</t>
  </si>
  <si>
    <t>SENSOR ANTI ESMAGAMENTO</t>
  </si>
  <si>
    <t>TESTEIRA 42 CM</t>
  </si>
  <si>
    <t>FEVEREIRO</t>
  </si>
  <si>
    <t>2024641019847</t>
  </si>
  <si>
    <t>parabolt pba 3/3x8 1/2</t>
  </si>
  <si>
    <t>2015375961205</t>
  </si>
  <si>
    <t>testeira 1.2 (4,5')</t>
  </si>
  <si>
    <t>2083787521003</t>
  </si>
  <si>
    <t>AC 1000</t>
  </si>
  <si>
    <t>AC 200</t>
  </si>
  <si>
    <t>2058818664646</t>
  </si>
  <si>
    <t>TRENA ACO 10M 33´ DTS1 25MM STARRET</t>
  </si>
  <si>
    <t>CAMISA E BONE DE BRINDE</t>
  </si>
  <si>
    <t>2046702902967</t>
  </si>
  <si>
    <t>peça avulsa</t>
  </si>
  <si>
    <t>2011438819803</t>
  </si>
  <si>
    <t>Dc 400</t>
  </si>
  <si>
    <t>Testeira 1.2 5'</t>
  </si>
  <si>
    <t>2043989907500</t>
  </si>
  <si>
    <t>AC 400</t>
  </si>
  <si>
    <t>MOTOR DC 300 MAIS NOBREAK</t>
  </si>
  <si>
    <t>manutenção</t>
  </si>
  <si>
    <t>2041764090201</t>
  </si>
  <si>
    <t>SENSOR INFRAVERMELHO</t>
  </si>
  <si>
    <t>2010280515703</t>
  </si>
  <si>
    <t>AC 300</t>
  </si>
  <si>
    <t>MARÇO</t>
  </si>
  <si>
    <t>FECHADURA LATERAL PRETA</t>
  </si>
  <si>
    <t>2045232459408</t>
  </si>
  <si>
    <t>FECHADURA LATERAL CINZA</t>
  </si>
  <si>
    <t>2042554331849</t>
  </si>
  <si>
    <t>KIT DC 600</t>
  </si>
  <si>
    <t>2009964417365</t>
  </si>
  <si>
    <t>controle copiador</t>
  </si>
  <si>
    <t>MOTORES PARA CONCERTO</t>
  </si>
  <si>
    <t>2054384037105</t>
  </si>
  <si>
    <t>TRENA ACO 10M FAMASTIL</t>
  </si>
  <si>
    <t>2069607890641</t>
  </si>
  <si>
    <t>ESTILETE</t>
  </si>
  <si>
    <t>PE MOTOR</t>
  </si>
  <si>
    <t>AC 500</t>
  </si>
  <si>
    <t>CAIXA INOX</t>
  </si>
  <si>
    <t>2090260161106</t>
  </si>
  <si>
    <t>LAMINA ESTILETE</t>
  </si>
  <si>
    <t>ABRIL</t>
  </si>
  <si>
    <t>CENTRAL AVULSA</t>
  </si>
  <si>
    <t>2098964685805</t>
  </si>
  <si>
    <t>ELETRODO 3,2 MM 350 MM KG</t>
  </si>
  <si>
    <t>CAIXA INOX BOTOEIRA</t>
  </si>
  <si>
    <t>MOTOR AC 200</t>
  </si>
  <si>
    <t>CENTRAL MOBI GATE</t>
  </si>
  <si>
    <t>MOTOR AC 600</t>
  </si>
  <si>
    <t>2093775624203</t>
  </si>
  <si>
    <t>TESTEIRA 1.3</t>
  </si>
  <si>
    <t>TESTEIRA</t>
  </si>
  <si>
    <t>CENTRAL COM 6 CONTROLES</t>
  </si>
  <si>
    <t>MAIO</t>
  </si>
  <si>
    <t>saco de corrente</t>
  </si>
  <si>
    <t>testeira 1.1</t>
  </si>
  <si>
    <t>MOTOR AC 600 AVULSO</t>
  </si>
  <si>
    <t>testeira 1.2</t>
  </si>
  <si>
    <t>MOTOR AC 300 USADO</t>
  </si>
  <si>
    <t>JUNHO</t>
  </si>
  <si>
    <t>PONTEIRA PARA SOLEIRA</t>
  </si>
  <si>
    <t>2050259612163</t>
  </si>
  <si>
    <t>CONTATO WI-FI MOTOR DE GARAGEM</t>
  </si>
  <si>
    <t>BOLACHA 4 POLEGADAS</t>
  </si>
  <si>
    <t>BOLACHA 4,1</t>
  </si>
  <si>
    <t>bolacha 4 polegadas</t>
  </si>
  <si>
    <t>FERROLHO COMPRADO NA IMPERIO</t>
  </si>
  <si>
    <t>2024486565608</t>
  </si>
  <si>
    <t>FECHADURA SMART LOCK WI-FI EVO</t>
  </si>
  <si>
    <t>testira 1.2</t>
  </si>
  <si>
    <t>Kit motor usado</t>
  </si>
  <si>
    <t>MOTOR DC  CONCERTO</t>
  </si>
  <si>
    <t>TESTEIRA 36 CM</t>
  </si>
  <si>
    <t>JULHO</t>
  </si>
  <si>
    <t>capacitor</t>
  </si>
  <si>
    <t>MOTOR USADO</t>
  </si>
  <si>
    <t>central avulsa</t>
  </si>
  <si>
    <t>RETIFICADOR</t>
  </si>
  <si>
    <t>BOBINA DE COBRE</t>
  </si>
  <si>
    <t>2087951820848</t>
  </si>
  <si>
    <t>NOBREAK PARA MOTOR AC</t>
  </si>
  <si>
    <t>kit usado</t>
  </si>
  <si>
    <t>MAGIC TAG</t>
  </si>
  <si>
    <t>CAIXA PARA BOTOEIRA</t>
  </si>
  <si>
    <t>FIM DE CURSO</t>
  </si>
  <si>
    <t>TAMPA PARA TESTEIRA</t>
  </si>
  <si>
    <t>molde para porta</t>
  </si>
  <si>
    <t>testeira 42 cm</t>
  </si>
  <si>
    <t>central</t>
  </si>
  <si>
    <t>AGOSTO</t>
  </si>
  <si>
    <t>2076319229003</t>
  </si>
  <si>
    <t>pilha para controle</t>
  </si>
  <si>
    <t>CENTRAL AUTOTREK</t>
  </si>
  <si>
    <t>CAPACITOR</t>
  </si>
  <si>
    <t>2072572118009</t>
  </si>
  <si>
    <t>2015561796000</t>
  </si>
  <si>
    <t>RETIFICADOR DE COBRE</t>
  </si>
  <si>
    <t>BOLCHA 4,1</t>
  </si>
  <si>
    <t>2094174175402</t>
  </si>
  <si>
    <t>PINO DA BOLACHA</t>
  </si>
  <si>
    <t>CAIXA PRA BOTOEIRA</t>
  </si>
  <si>
    <t>CREMALHEIRA</t>
  </si>
  <si>
    <t>2017013035804</t>
  </si>
  <si>
    <t>Fechadura Elétrica Agl Mini 12v</t>
  </si>
  <si>
    <t>testeira de 1000</t>
  </si>
  <si>
    <t>motor concertado</t>
  </si>
  <si>
    <t>MOTOR DESLIZANTE DELTAMOVE</t>
  </si>
  <si>
    <t>MOTOR DC 500</t>
  </si>
  <si>
    <t>Botoeira nobreak</t>
  </si>
  <si>
    <t>MOTOR DC  500 CONCERTADO</t>
  </si>
  <si>
    <t>MOTOR 400 FLEX DELTA MOVE</t>
  </si>
  <si>
    <t>TESTEIRA 1.2</t>
  </si>
  <si>
    <t>PILHA PARA CONTROLE</t>
  </si>
  <si>
    <t>kit motor usado</t>
  </si>
  <si>
    <t>SETEMBRO</t>
  </si>
  <si>
    <t>SACO DA CORRENTE</t>
  </si>
  <si>
    <t>CAIXA INOX P/ BOTOEIRA</t>
  </si>
  <si>
    <t>caixa de botoeira</t>
  </si>
  <si>
    <t>Chapeu</t>
  </si>
  <si>
    <t>motor de concerto</t>
  </si>
  <si>
    <t>motor usado</t>
  </si>
  <si>
    <t>2090241815400</t>
  </si>
  <si>
    <t>KIT AC 1500</t>
  </si>
  <si>
    <t>BOTOEIRA DC</t>
  </si>
  <si>
    <t>KT MOTOR USADO</t>
  </si>
  <si>
    <t>instalação</t>
  </si>
  <si>
    <t>MOTOR DC 600</t>
  </si>
  <si>
    <t>modulo wifi</t>
  </si>
  <si>
    <t>pino da testeira</t>
  </si>
  <si>
    <t>MOTOR CONCERTADO</t>
  </si>
  <si>
    <t xml:space="preserve">OUTUBRO </t>
  </si>
  <si>
    <t>2074180388805</t>
  </si>
  <si>
    <t>KIT PUXADOR MEDIO (PP)</t>
  </si>
  <si>
    <t>Bolacha da testeira</t>
  </si>
  <si>
    <t>Anel da testeira</t>
  </si>
  <si>
    <t>Anel proteção da corrente</t>
  </si>
  <si>
    <t>anel para testeira</t>
  </si>
  <si>
    <t>KIT MOTOR USADO</t>
  </si>
  <si>
    <t>2070034147703</t>
  </si>
  <si>
    <t>TESTEIRA 1.4</t>
  </si>
  <si>
    <t>NOVEMBRO</t>
  </si>
  <si>
    <t>2031169500207</t>
  </si>
  <si>
    <t>central 4 controles</t>
  </si>
  <si>
    <t>pino para eixo</t>
  </si>
  <si>
    <t>DEZEMBRO</t>
  </si>
  <si>
    <t>fita</t>
  </si>
  <si>
    <t>FITA</t>
  </si>
  <si>
    <t>2056992179208</t>
  </si>
  <si>
    <t>Rolos Filme Stretch Com Cabo Aplicado 10cm X 100m</t>
  </si>
  <si>
    <t>bolacha</t>
  </si>
  <si>
    <t>MOTO 800kg usado</t>
  </si>
  <si>
    <t>INSTALAÇÃO FECHADURA</t>
  </si>
  <si>
    <t>TRAVA KING</t>
  </si>
  <si>
    <t>corrente</t>
  </si>
  <si>
    <t>pino</t>
  </si>
  <si>
    <t>ANO</t>
  </si>
  <si>
    <t>CONTROLE COPY EVO</t>
  </si>
  <si>
    <t>PILHA 27 A</t>
  </si>
  <si>
    <t>2079722077605</t>
  </si>
  <si>
    <t>DISCO DE CORTE STARRET 4,5</t>
  </si>
  <si>
    <t>2099219589404</t>
  </si>
  <si>
    <t>fio para sensor infra vermelho</t>
  </si>
  <si>
    <t>anti queda</t>
  </si>
  <si>
    <t>disco de corte</t>
  </si>
  <si>
    <t>sensor de porta e janela</t>
  </si>
  <si>
    <t>2021878109105</t>
  </si>
  <si>
    <t>TRENA ACO 5M 16' KTS34 19MM BLISTER</t>
  </si>
  <si>
    <t>2047258296302</t>
  </si>
  <si>
    <t>SENSOR PORTA E JANELA WIFI</t>
  </si>
  <si>
    <t>UNICA ATACADISTA DE TINTAS E COMPLEMENTOS LTDA</t>
  </si>
  <si>
    <t>N3 MANUTENCOES LTDA</t>
  </si>
  <si>
    <t>SOBRADINHO</t>
  </si>
  <si>
    <t>LUCIANO ANTONIO FERREIRA</t>
  </si>
  <si>
    <t>Catalão</t>
  </si>
  <si>
    <t>DF GG DISTRIBUIDORA DE PORTAO ELETRONICO EQUIPAMENTOS SEGURANCA E ELETRONICOS LTDA</t>
  </si>
  <si>
    <t>Taguatinga Sul (Taguatinga)</t>
  </si>
  <si>
    <t>SUSPEN-AR BSB SERVICOS DE SUSPENSAO LTDA</t>
  </si>
  <si>
    <t>Guará</t>
  </si>
  <si>
    <t>WESLEY DE JESUS FONSECA 02415877190</t>
  </si>
  <si>
    <t>Itapoã</t>
  </si>
  <si>
    <t>CARLOS HENRIQUE ALBERNAIS</t>
  </si>
  <si>
    <t>TOP 10 UTILIDADES DOMESTICAS HOME CENTER LTDA</t>
  </si>
  <si>
    <t>Estrutural</t>
  </si>
  <si>
    <t>DANIEL DE SOUZA FIGUEIREDO 01790847125</t>
  </si>
  <si>
    <t>Ceilândia</t>
  </si>
  <si>
    <t>BRUNO SOUZA DE SANTANA</t>
  </si>
  <si>
    <t>CRISTIANO DE ARAUJO VIEIRA 92835848134</t>
  </si>
  <si>
    <t>Samambaia</t>
  </si>
  <si>
    <t>7514</t>
  </si>
  <si>
    <t>7513</t>
  </si>
  <si>
    <t>7512</t>
  </si>
  <si>
    <t>7511</t>
  </si>
  <si>
    <t>7510</t>
  </si>
  <si>
    <t>7509</t>
  </si>
  <si>
    <t>7508</t>
  </si>
  <si>
    <t>7506</t>
  </si>
  <si>
    <t>7505</t>
  </si>
  <si>
    <t>7504</t>
  </si>
  <si>
    <t>7503</t>
  </si>
  <si>
    <t>7502</t>
  </si>
  <si>
    <t>7501</t>
  </si>
  <si>
    <t>7500</t>
  </si>
  <si>
    <t>7499</t>
  </si>
  <si>
    <t>7498</t>
  </si>
  <si>
    <t>7497</t>
  </si>
  <si>
    <t>7496</t>
  </si>
  <si>
    <t>7495</t>
  </si>
  <si>
    <t>7494</t>
  </si>
  <si>
    <t>434</t>
  </si>
  <si>
    <t>7493</t>
  </si>
  <si>
    <t>433</t>
  </si>
  <si>
    <t>7492</t>
  </si>
  <si>
    <t>7491</t>
  </si>
  <si>
    <t>7490</t>
  </si>
  <si>
    <t>7489</t>
  </si>
  <si>
    <t>7488</t>
  </si>
  <si>
    <t>7487</t>
  </si>
  <si>
    <t>7486</t>
  </si>
  <si>
    <t>7485</t>
  </si>
  <si>
    <t>7484</t>
  </si>
  <si>
    <t>7483</t>
  </si>
  <si>
    <t>7482</t>
  </si>
  <si>
    <t>7480</t>
  </si>
  <si>
    <t>7479</t>
  </si>
  <si>
    <t>7478</t>
  </si>
  <si>
    <t>7477</t>
  </si>
  <si>
    <t>7476</t>
  </si>
  <si>
    <t>7475</t>
  </si>
  <si>
    <t>7474</t>
  </si>
  <si>
    <t>7473</t>
  </si>
  <si>
    <t>7472</t>
  </si>
  <si>
    <t>7471</t>
  </si>
  <si>
    <t>7469</t>
  </si>
  <si>
    <t>7468</t>
  </si>
  <si>
    <t>7466</t>
  </si>
  <si>
    <t>7465</t>
  </si>
  <si>
    <t>7464</t>
  </si>
  <si>
    <t>7463</t>
  </si>
  <si>
    <t>7462</t>
  </si>
  <si>
    <t>432</t>
  </si>
  <si>
    <t>431</t>
  </si>
  <si>
    <t>430</t>
  </si>
  <si>
    <t>7461</t>
  </si>
  <si>
    <t>7460</t>
  </si>
  <si>
    <t>7459</t>
  </si>
  <si>
    <t>7458</t>
  </si>
  <si>
    <t>7457</t>
  </si>
  <si>
    <t>7456</t>
  </si>
  <si>
    <t>7455</t>
  </si>
  <si>
    <t>7454</t>
  </si>
  <si>
    <t>7453</t>
  </si>
  <si>
    <t>7452</t>
  </si>
  <si>
    <t>7451</t>
  </si>
  <si>
    <t>7450</t>
  </si>
  <si>
    <t>7449</t>
  </si>
  <si>
    <t>7448</t>
  </si>
  <si>
    <t>7447</t>
  </si>
  <si>
    <t>7446</t>
  </si>
  <si>
    <t>7445</t>
  </si>
  <si>
    <t>7444</t>
  </si>
  <si>
    <t>428</t>
  </si>
  <si>
    <t>7443</t>
  </si>
  <si>
    <t>7442</t>
  </si>
  <si>
    <t>7441</t>
  </si>
  <si>
    <t>7440</t>
  </si>
  <si>
    <t>7439</t>
  </si>
  <si>
    <t>7438</t>
  </si>
  <si>
    <t>7437</t>
  </si>
  <si>
    <t>7436</t>
  </si>
  <si>
    <t>7435</t>
  </si>
  <si>
    <t>7434</t>
  </si>
  <si>
    <t>7433</t>
  </si>
  <si>
    <t>7432</t>
  </si>
  <si>
    <t>7431</t>
  </si>
  <si>
    <t>7430</t>
  </si>
  <si>
    <t>7429</t>
  </si>
  <si>
    <t>7428</t>
  </si>
  <si>
    <t>7427</t>
  </si>
  <si>
    <t>7426</t>
  </si>
  <si>
    <t>7425</t>
  </si>
  <si>
    <t>7424</t>
  </si>
  <si>
    <t>7423</t>
  </si>
  <si>
    <t>7422</t>
  </si>
  <si>
    <t>7421</t>
  </si>
  <si>
    <t>7420</t>
  </si>
  <si>
    <t>7419</t>
  </si>
  <si>
    <t>7418</t>
  </si>
  <si>
    <t>7417</t>
  </si>
  <si>
    <t>7416</t>
  </si>
  <si>
    <t>7415</t>
  </si>
  <si>
    <t>427</t>
  </si>
  <si>
    <t>7414</t>
  </si>
  <si>
    <t>7413</t>
  </si>
  <si>
    <t>7412</t>
  </si>
  <si>
    <t>7411</t>
  </si>
  <si>
    <t>7410</t>
  </si>
  <si>
    <t>7409</t>
  </si>
  <si>
    <t>7408</t>
  </si>
  <si>
    <t>7407</t>
  </si>
  <si>
    <t>7406</t>
  </si>
  <si>
    <t>426</t>
  </si>
  <si>
    <t>7405</t>
  </si>
  <si>
    <t>7404</t>
  </si>
  <si>
    <t>7403</t>
  </si>
  <si>
    <t>7402</t>
  </si>
  <si>
    <t>425</t>
  </si>
  <si>
    <t>424</t>
  </si>
  <si>
    <t>423</t>
  </si>
  <si>
    <t>422</t>
  </si>
  <si>
    <t>7401</t>
  </si>
  <si>
    <t>7400</t>
  </si>
  <si>
    <t>7399</t>
  </si>
  <si>
    <t>7398</t>
  </si>
  <si>
    <t>421</t>
  </si>
  <si>
    <t>7397</t>
  </si>
  <si>
    <t>7396</t>
  </si>
  <si>
    <t>7395</t>
  </si>
  <si>
    <t>7394</t>
  </si>
  <si>
    <t>7393</t>
  </si>
  <si>
    <t>7392</t>
  </si>
  <si>
    <t>7391</t>
  </si>
  <si>
    <t>7390</t>
  </si>
  <si>
    <t>7389</t>
  </si>
  <si>
    <t>7388</t>
  </si>
  <si>
    <t>7387</t>
  </si>
  <si>
    <t>7386</t>
  </si>
  <si>
    <t>7385</t>
  </si>
  <si>
    <t>7384</t>
  </si>
  <si>
    <t>7383</t>
  </si>
  <si>
    <t>7382</t>
  </si>
  <si>
    <t>7381</t>
  </si>
  <si>
    <t>7380</t>
  </si>
  <si>
    <t>7379</t>
  </si>
  <si>
    <t>7378</t>
  </si>
  <si>
    <t>7377</t>
  </si>
  <si>
    <t>7375</t>
  </si>
  <si>
    <t>7374</t>
  </si>
  <si>
    <t>7373</t>
  </si>
  <si>
    <t>7372</t>
  </si>
  <si>
    <t>7371</t>
  </si>
  <si>
    <t>420</t>
  </si>
  <si>
    <t>7370</t>
  </si>
  <si>
    <t>7369</t>
  </si>
  <si>
    <t>419</t>
  </si>
  <si>
    <t>7368</t>
  </si>
  <si>
    <t>7367</t>
  </si>
  <si>
    <t>7366</t>
  </si>
  <si>
    <t>7365</t>
  </si>
  <si>
    <t>7364</t>
  </si>
  <si>
    <t>418</t>
  </si>
  <si>
    <t>7363</t>
  </si>
  <si>
    <t>7362</t>
  </si>
  <si>
    <t>417</t>
  </si>
  <si>
    <t>7361</t>
  </si>
  <si>
    <t>7360</t>
  </si>
  <si>
    <t>7359</t>
  </si>
  <si>
    <t>7358</t>
  </si>
  <si>
    <t>7357</t>
  </si>
  <si>
    <t>7356</t>
  </si>
  <si>
    <t>7355</t>
  </si>
  <si>
    <t>7354</t>
  </si>
  <si>
    <t>7353</t>
  </si>
  <si>
    <t>7352</t>
  </si>
  <si>
    <t>7351</t>
  </si>
  <si>
    <t>416</t>
  </si>
  <si>
    <t>7350</t>
  </si>
  <si>
    <t>7349</t>
  </si>
  <si>
    <t>7348</t>
  </si>
  <si>
    <t>7347</t>
  </si>
  <si>
    <t>7346</t>
  </si>
  <si>
    <t>7345</t>
  </si>
  <si>
    <t>7344</t>
  </si>
  <si>
    <t>7343</t>
  </si>
  <si>
    <t>7342</t>
  </si>
  <si>
    <t>7341</t>
  </si>
  <si>
    <t>415</t>
  </si>
  <si>
    <t>414</t>
  </si>
  <si>
    <t>413</t>
  </si>
  <si>
    <t>7340</t>
  </si>
  <si>
    <t>7339</t>
  </si>
  <si>
    <t>7338</t>
  </si>
  <si>
    <t>7337</t>
  </si>
  <si>
    <t>7336</t>
  </si>
  <si>
    <t>7335</t>
  </si>
  <si>
    <t>7334</t>
  </si>
  <si>
    <t>7333</t>
  </si>
  <si>
    <t>7332</t>
  </si>
  <si>
    <t>7331</t>
  </si>
  <si>
    <t>7330</t>
  </si>
  <si>
    <t>7328</t>
  </si>
  <si>
    <t>7327</t>
  </si>
  <si>
    <t>7326</t>
  </si>
  <si>
    <t>7325</t>
  </si>
  <si>
    <t>7324</t>
  </si>
  <si>
    <t>7323</t>
  </si>
  <si>
    <t>7322</t>
  </si>
  <si>
    <t>7321</t>
  </si>
  <si>
    <t>7320</t>
  </si>
  <si>
    <t>7319</t>
  </si>
  <si>
    <t>7318</t>
  </si>
  <si>
    <t>7317</t>
  </si>
  <si>
    <t>7316</t>
  </si>
  <si>
    <t>7315</t>
  </si>
  <si>
    <t>7313</t>
  </si>
  <si>
    <t>412</t>
  </si>
  <si>
    <t>7312</t>
  </si>
  <si>
    <t>7311</t>
  </si>
  <si>
    <t>411</t>
  </si>
  <si>
    <t>7310</t>
  </si>
  <si>
    <t>410</t>
  </si>
  <si>
    <t>7309</t>
  </si>
  <si>
    <t>7308</t>
  </si>
  <si>
    <t>7307</t>
  </si>
  <si>
    <t>7306</t>
  </si>
  <si>
    <t>7305</t>
  </si>
  <si>
    <t>7304</t>
  </si>
  <si>
    <t>7303</t>
  </si>
  <si>
    <t>7302</t>
  </si>
  <si>
    <t>7301</t>
  </si>
  <si>
    <t>7300</t>
  </si>
  <si>
    <t>7299</t>
  </si>
  <si>
    <t>7298</t>
  </si>
  <si>
    <t>7297</t>
  </si>
  <si>
    <t>7296</t>
  </si>
  <si>
    <t>7295</t>
  </si>
  <si>
    <t>7294</t>
  </si>
  <si>
    <t>7293</t>
  </si>
  <si>
    <t>7292</t>
  </si>
  <si>
    <t>409</t>
  </si>
  <si>
    <t>7290</t>
  </si>
  <si>
    <t>7289</t>
  </si>
  <si>
    <t>7288</t>
  </si>
  <si>
    <t>7287</t>
  </si>
  <si>
    <t>408</t>
  </si>
  <si>
    <t>7286</t>
  </si>
  <si>
    <t>7285</t>
  </si>
  <si>
    <t>7284</t>
  </si>
  <si>
    <t>7283</t>
  </si>
  <si>
    <t>7282</t>
  </si>
  <si>
    <t>7281</t>
  </si>
  <si>
    <t>7280</t>
  </si>
  <si>
    <t>7279</t>
  </si>
  <si>
    <t>407</t>
  </si>
  <si>
    <t>406</t>
  </si>
  <si>
    <t>7278</t>
  </si>
  <si>
    <t>7277</t>
  </si>
  <si>
    <t>405</t>
  </si>
  <si>
    <t>7275</t>
  </si>
  <si>
    <t>7274</t>
  </si>
  <si>
    <t>7273</t>
  </si>
  <si>
    <t>7272</t>
  </si>
  <si>
    <t>404</t>
  </si>
  <si>
    <t>7271</t>
  </si>
  <si>
    <t>7270</t>
  </si>
  <si>
    <t>7269</t>
  </si>
  <si>
    <t>7268</t>
  </si>
  <si>
    <t>7267</t>
  </si>
  <si>
    <t>403</t>
  </si>
  <si>
    <t>402</t>
  </si>
  <si>
    <t>7266</t>
  </si>
  <si>
    <t>7265</t>
  </si>
  <si>
    <t>7264</t>
  </si>
  <si>
    <t>7263</t>
  </si>
  <si>
    <t>7262</t>
  </si>
  <si>
    <t>7261</t>
  </si>
  <si>
    <t>7260</t>
  </si>
  <si>
    <t>7259</t>
  </si>
  <si>
    <t>7258</t>
  </si>
  <si>
    <t>7257</t>
  </si>
  <si>
    <t>401</t>
  </si>
  <si>
    <t>400</t>
  </si>
  <si>
    <t>7256</t>
  </si>
  <si>
    <t>7255</t>
  </si>
  <si>
    <t>399</t>
  </si>
  <si>
    <t>7254</t>
  </si>
  <si>
    <t>7253</t>
  </si>
  <si>
    <t>7252</t>
  </si>
  <si>
    <t>398</t>
  </si>
  <si>
    <t>7251</t>
  </si>
  <si>
    <t>7250</t>
  </si>
  <si>
    <t>7249</t>
  </si>
  <si>
    <t>7248</t>
  </si>
  <si>
    <t>7247</t>
  </si>
  <si>
    <t>7246</t>
  </si>
  <si>
    <t>7245</t>
  </si>
  <si>
    <t>7244</t>
  </si>
  <si>
    <t>7243</t>
  </si>
  <si>
    <t>7242</t>
  </si>
  <si>
    <t>7241</t>
  </si>
  <si>
    <t>7240</t>
  </si>
  <si>
    <t>397</t>
  </si>
  <si>
    <t>396</t>
  </si>
  <si>
    <t>395</t>
  </si>
  <si>
    <t>394</t>
  </si>
  <si>
    <t>393</t>
  </si>
  <si>
    <t>7239</t>
  </si>
  <si>
    <t>7238</t>
  </si>
  <si>
    <t>7237</t>
  </si>
  <si>
    <t>7236</t>
  </si>
  <si>
    <t>7235</t>
  </si>
  <si>
    <t>7234</t>
  </si>
  <si>
    <t>7233</t>
  </si>
  <si>
    <t>392</t>
  </si>
  <si>
    <t>7232</t>
  </si>
  <si>
    <t>7231</t>
  </si>
  <si>
    <t>7230</t>
  </si>
  <si>
    <t>7229</t>
  </si>
  <si>
    <t>7228</t>
  </si>
  <si>
    <t>7227</t>
  </si>
  <si>
    <t>7226</t>
  </si>
  <si>
    <t>7225</t>
  </si>
  <si>
    <t>7224</t>
  </si>
  <si>
    <t>7223</t>
  </si>
  <si>
    <t>7222</t>
  </si>
  <si>
    <t>7221</t>
  </si>
  <si>
    <t>7219</t>
  </si>
  <si>
    <t>391</t>
  </si>
  <si>
    <t>7218</t>
  </si>
  <si>
    <t>7217</t>
  </si>
  <si>
    <t>7216</t>
  </si>
  <si>
    <t>7215</t>
  </si>
  <si>
    <t>390</t>
  </si>
  <si>
    <t>389</t>
  </si>
  <si>
    <t>7214</t>
  </si>
  <si>
    <t>7213</t>
  </si>
  <si>
    <t>7212</t>
  </si>
  <si>
    <t>7211</t>
  </si>
  <si>
    <t>7210</t>
  </si>
  <si>
    <t>388</t>
  </si>
  <si>
    <t>7209</t>
  </si>
  <si>
    <t>7208</t>
  </si>
  <si>
    <t>7207</t>
  </si>
  <si>
    <t>7206</t>
  </si>
  <si>
    <t>7205</t>
  </si>
  <si>
    <t>7204</t>
  </si>
  <si>
    <t>7203</t>
  </si>
  <si>
    <t>387</t>
  </si>
  <si>
    <t>386</t>
  </si>
  <si>
    <t>385</t>
  </si>
  <si>
    <t>7202</t>
  </si>
  <si>
    <t>7201</t>
  </si>
  <si>
    <t>LEAL &amp; OLIVEIRA WA AUTO MOTORES LTDA</t>
  </si>
  <si>
    <t>Raimundo serralheiro</t>
  </si>
  <si>
    <t>MULT MATERIAIS PARA CONSTRUCAO LTDA</t>
  </si>
  <si>
    <t>19.022.877 WESLEY JONITON SILVEIRA</t>
  </si>
  <si>
    <t>ED2 PORTOES AUTOMATICOS LTDA</t>
  </si>
  <si>
    <t>NORTESUL PORTAS DE ACO AUTOMATICAS LTDA</t>
  </si>
  <si>
    <t>CHAVEIRO R.S DF LTDA</t>
  </si>
  <si>
    <t>65.134.452 BRENDON ABREU MENDES SOARES</t>
  </si>
  <si>
    <t>Alfredo Pereira Dos Santos</t>
  </si>
  <si>
    <t>57.245.176 DANILO APARECIDO VIEIRA RIBEIRO</t>
  </si>
  <si>
    <t>I. DE S. SILVA LTDA</t>
  </si>
  <si>
    <t>64.330.254 MARCOS SANDRO SANTOS DE ASSIS</t>
  </si>
  <si>
    <t>ítalo Machado Joaquim</t>
  </si>
  <si>
    <t>Onildo Amaral da Silva</t>
  </si>
  <si>
    <t>MV DISTRIBUIDORA</t>
  </si>
  <si>
    <t>42.356.156 SAMUEL ARAUJO DA SILVA</t>
  </si>
  <si>
    <t>TAGUATINGA NORTE (TAGUATINGA)</t>
  </si>
  <si>
    <t>VICENTE PIRES</t>
  </si>
  <si>
    <t>Cruzeiro Novo</t>
  </si>
  <si>
    <t xml:space="preserve">Ceiândia </t>
  </si>
  <si>
    <t>Londrina</t>
  </si>
  <si>
    <t>RECANTO DAS EMAS</t>
  </si>
  <si>
    <t>SAMAMBAIA SUL (SAMAMBAIA)</t>
  </si>
  <si>
    <t>2009283197900</t>
  </si>
  <si>
    <t>DISCO DE CORTE STARRETT 7'</t>
  </si>
  <si>
    <t>2034581338908</t>
  </si>
  <si>
    <t>DISCO DE CORTE MAKITA 7'</t>
  </si>
  <si>
    <t>TOMADA INTELIGENTE</t>
  </si>
  <si>
    <t>MOTOR DC  200</t>
  </si>
  <si>
    <t>motor de conserto</t>
  </si>
  <si>
    <t>trava king</t>
  </si>
  <si>
    <t>40.888.784 WANDERLEY DA PUREZA FERREIRA</t>
  </si>
  <si>
    <t>57.108.338 CHEILA SENE DE OLIVEIRA</t>
  </si>
  <si>
    <t>59.116.777 RAFAEL GARCIA PARREIRA</t>
  </si>
  <si>
    <t>DROGARIA DROGACENTER EXPRESS LTDA</t>
  </si>
  <si>
    <t>DISEL DISTRIBUIDORA LTDA</t>
  </si>
  <si>
    <t>B &amp; D FLEX SOLUCOES EM TECNOLOGIA LTDA</t>
  </si>
  <si>
    <t>OPCAO COMERCIO ATACADISTA DE MATERIAIS DE CONSTRUCAO LTDA</t>
  </si>
  <si>
    <t>65.700.152 WELTON CEZAR SOARES</t>
  </si>
  <si>
    <t>37.810.753 JEOVA NORONHA</t>
  </si>
  <si>
    <t>JK ELETRONICOS ATACADO LTDA</t>
  </si>
  <si>
    <t>62.940.296 DIEGO MATSUO SILVA MAEDA</t>
  </si>
  <si>
    <t>VITORIA COMERCIO DE CONFECCOES LTDA</t>
  </si>
  <si>
    <t>LIMITE DAS BATEIRAS E COMERCIO LTDA</t>
  </si>
  <si>
    <t>CAPCAPITAL DISTRIBUIDORA DE EMBALAGENS LTDA</t>
  </si>
  <si>
    <t>KELY REBONATTO</t>
  </si>
  <si>
    <t>SÃO SEBASTIÃO</t>
  </si>
  <si>
    <t>26 DE SETEMBRO</t>
  </si>
  <si>
    <t>ASA SUL</t>
  </si>
  <si>
    <t>TAGUATINGA</t>
  </si>
  <si>
    <t>bolacha 4´ polegas</t>
  </si>
  <si>
    <t>saquinho de corrente</t>
  </si>
  <si>
    <t>tomada</t>
  </si>
  <si>
    <t>2036096254704</t>
  </si>
  <si>
    <t>DC 200 avulso</t>
  </si>
  <si>
    <t>ENGRENAGEM</t>
  </si>
  <si>
    <t>CORRENTE TESTEIRA</t>
  </si>
  <si>
    <t>placa de nobreak</t>
  </si>
  <si>
    <t>tomada inteligente</t>
  </si>
  <si>
    <t>manuntenção</t>
  </si>
  <si>
    <t>REI DAS CHAVES E FECHADURAS LTDA</t>
  </si>
  <si>
    <t>CONSORCIO SANTO ANTONIO</t>
  </si>
  <si>
    <t>BSBLUX S/A</t>
  </si>
  <si>
    <t>STARK SERRALHERIA E CONSTRUCOES LTDA</t>
  </si>
  <si>
    <t>VIOLI METALURGICA LTDA</t>
  </si>
  <si>
    <t>Ledmir</t>
  </si>
  <si>
    <t>53.787.762 EGUAL ADON ZARAGOZA RAUSSEO</t>
  </si>
  <si>
    <t>ADRIANO DA SILVA DORO</t>
  </si>
  <si>
    <t>37.547.083 ROBERT MOLSES SANTOS OLIVEIRA</t>
  </si>
  <si>
    <t>BRUNO ALVES FRANCISCO 39176733807</t>
  </si>
  <si>
    <t>DAYANE MOTOS E SERVICOS LTDA</t>
  </si>
  <si>
    <t>58.420.549 RANIVANDO RIBEIRO TORRES</t>
  </si>
  <si>
    <t>FANNY LUCIANO FRANCISCONI DE MELO E CIA LTDA</t>
  </si>
  <si>
    <t>SOARES CONSTRUCAO E SERVICO LTDA</t>
  </si>
  <si>
    <t>RG MONTAGEM E MANUTENCAO INDUSTRIAL LTDA</t>
  </si>
  <si>
    <t>Maracanaú</t>
  </si>
  <si>
    <t>ANÁPOLIS</t>
  </si>
  <si>
    <t>saquinho</t>
  </si>
  <si>
    <t>2081198336766</t>
  </si>
  <si>
    <t>TOMADA INTELIGENTE WI-FI</t>
  </si>
  <si>
    <t>CORRENTE (TALHA) 3M</t>
  </si>
  <si>
    <t>2000230873809</t>
  </si>
  <si>
    <t>LUVA  MALHA PRETA</t>
  </si>
  <si>
    <t>pino de testeira</t>
  </si>
  <si>
    <t>26.329.047 OZIEL DOS SANTOS SOUSA</t>
  </si>
  <si>
    <t>66.727.408 JOSE VANDERLEY CORREA DA SILVA</t>
  </si>
  <si>
    <t>33.883.581 DIEGO JACOBINO</t>
  </si>
  <si>
    <t>Mercado Livre</t>
  </si>
  <si>
    <t>FRANCISCO GOMES ROCHA</t>
  </si>
  <si>
    <t>SK COMERCIO E SERVICOS LTDA</t>
  </si>
  <si>
    <t>ILMAR MORAES SOUSA 83181997153</t>
  </si>
  <si>
    <t>K8 SOLUCOES E SERVICOS LTDA</t>
  </si>
  <si>
    <t>ED PORTOES AUTOMATICOS LTDA</t>
  </si>
  <si>
    <t>CRISTIANO SILVA SEVERO 07063820486</t>
  </si>
  <si>
    <t>André Luiz Santos Durães</t>
  </si>
  <si>
    <t>RAILSON ANTONIO OLIVEIRA DA SILVA</t>
  </si>
  <si>
    <t>CONTROLE 8 CANAIS</t>
  </si>
  <si>
    <t>GARRAFA TERMICA EVO</t>
  </si>
  <si>
    <t>central com 3 controles</t>
  </si>
  <si>
    <t>ESPELHO FECHADURA</t>
  </si>
  <si>
    <t>2059498818008</t>
  </si>
  <si>
    <t>SOARES COSTA SERRALHERIA E PORTAS AUTOMATICAS LTDA</t>
  </si>
  <si>
    <t>3 S PORTAS DE ENROLAR AUTOMATICAS LTDA</t>
  </si>
  <si>
    <t>Ronilda Maria de Sousa</t>
  </si>
  <si>
    <t>34.462.490 WESLEY LOURENCA VIEIRA</t>
  </si>
  <si>
    <t>INSTITUTO BRASILIENSE DE NEFROLOGIA UNIDADE SAMAMBAIA LTDA</t>
  </si>
  <si>
    <t>João Victor Soares</t>
  </si>
  <si>
    <t>51.621.911 SAULO SILVESTRE MAIA</t>
  </si>
  <si>
    <t>64.419.345 ELISABETE ALVES DA SILVA</t>
  </si>
  <si>
    <t>BRA SERVICOS E MANUTENCAO E REPARACAO DE MAQUINAS LTDA</t>
  </si>
  <si>
    <t>TINTA LA VIDA BRASILIA LTDA</t>
  </si>
  <si>
    <t>MK SN COMERCIO DE ALIMENTOS LTDA</t>
  </si>
  <si>
    <t>AREAL (AGUAS CLARAS)</t>
  </si>
  <si>
    <t>PARACATU</t>
  </si>
  <si>
    <t>RIACHO FUNDO</t>
  </si>
  <si>
    <t>BELÉM</t>
  </si>
  <si>
    <t>sacola corrente</t>
  </si>
  <si>
    <t>2004735045600</t>
  </si>
  <si>
    <t>COMBO 02 CENTRAL WIFI E SENSOR DE ABERTURA</t>
  </si>
  <si>
    <t>motores que foram pra concerto</t>
  </si>
  <si>
    <t>2035873947648</t>
  </si>
  <si>
    <t>KIT AC 1000 SIMPLES</t>
  </si>
  <si>
    <t>bones</t>
  </si>
  <si>
    <t>KIT AC 1000 REFORÇADO</t>
  </si>
  <si>
    <t>2099846036807</t>
  </si>
  <si>
    <t>COMBO 03 CENTRAL WIFI E ANTIESMAGAMENTO</t>
  </si>
  <si>
    <t>rolamento</t>
  </si>
  <si>
    <t>camisa do Brasil</t>
  </si>
  <si>
    <t>2057373534005</t>
  </si>
  <si>
    <t>COMBO 01 CENTRAL WIFI, SENSOR DE ABERTURA E ANTIESMAGAMENTO</t>
  </si>
  <si>
    <t>Trava king</t>
  </si>
  <si>
    <t>PRODUTO</t>
  </si>
  <si>
    <t>CATEGORIA</t>
  </si>
  <si>
    <t>MOTOR</t>
  </si>
  <si>
    <t>BOBINA</t>
  </si>
  <si>
    <t>BOLACHA</t>
  </si>
  <si>
    <t>GRUPO</t>
  </si>
  <si>
    <t>SPRAY</t>
  </si>
  <si>
    <t>TRAVA</t>
  </si>
  <si>
    <t>TRENA</t>
  </si>
  <si>
    <t>VASELINA</t>
  </si>
  <si>
    <t>TOMADA SIMPLES</t>
  </si>
  <si>
    <t>SENSOR</t>
  </si>
  <si>
    <t>CORRENTE</t>
  </si>
  <si>
    <t>CENTRAL</t>
  </si>
  <si>
    <t>CONTROLE</t>
  </si>
  <si>
    <t>FECHADURA</t>
  </si>
  <si>
    <t>DISCO</t>
  </si>
  <si>
    <t>ELETRODO</t>
  </si>
  <si>
    <t>PILHA</t>
  </si>
  <si>
    <t>SOLEIRA</t>
  </si>
  <si>
    <t>OUTROS</t>
  </si>
  <si>
    <t>CAMISA</t>
  </si>
  <si>
    <t>CAMISAS/BONÉS</t>
  </si>
  <si>
    <t>OUTROS ACESSÓRIOS</t>
  </si>
  <si>
    <t xml:space="preserve">OUTROS </t>
  </si>
  <si>
    <t>MÃO DE OBRA</t>
  </si>
  <si>
    <t>MÓDULO</t>
  </si>
  <si>
    <t>EPIS</t>
  </si>
  <si>
    <t>PINOS</t>
  </si>
  <si>
    <t>PONTEIRA</t>
  </si>
  <si>
    <t>ROLAMENTO</t>
  </si>
  <si>
    <t>SACO</t>
  </si>
  <si>
    <t>PAPEL FILME</t>
  </si>
  <si>
    <t>PUXADOR</t>
  </si>
  <si>
    <t>ACESSÓRIOS</t>
  </si>
  <si>
    <t>LINHA MOTOR</t>
  </si>
  <si>
    <t>PERFIL PVC</t>
  </si>
  <si>
    <t>A UNIDAS KIT PORTAS LTDA</t>
  </si>
  <si>
    <t>YOJI SUSHI LOUNGE LTDA</t>
  </si>
  <si>
    <t>3V EMPREENDIMENTOS IMOBILIARIOS LTDA</t>
  </si>
  <si>
    <t>BRM ENGENHARIA E TECNOLOGIA LTDA</t>
  </si>
  <si>
    <t>DO NORTE COMERCIO DE ALIMENTOS LTDA</t>
  </si>
  <si>
    <t>INOVA SOLUCOES E EMPREENDIMENTOS LTDA</t>
  </si>
  <si>
    <t>ALEXANDRE SOUZA DOS SANTOS 05076853181</t>
  </si>
  <si>
    <t>DROGARIA ANTUNES LTDA</t>
  </si>
  <si>
    <t>WILTON PEREIRA GUIMARAES LTDA</t>
  </si>
  <si>
    <t>ANGELA MARCIA BISPO MOTA</t>
  </si>
  <si>
    <t>BRAZLÂNDIA</t>
  </si>
  <si>
    <t>SANTA MARIA</t>
  </si>
  <si>
    <t>S IA</t>
  </si>
  <si>
    <t>GAMA</t>
  </si>
  <si>
    <t>PARANÃ</t>
  </si>
  <si>
    <t>CENTRAL S/ CONTROLE</t>
  </si>
  <si>
    <t>garrafa EVO</t>
  </si>
  <si>
    <t>TRENA ACO 5M 16' STARRETT</t>
  </si>
  <si>
    <t>kit bolacha</t>
  </si>
  <si>
    <t>KIT AC 200 COM NONREAK AC</t>
  </si>
  <si>
    <t>espelho</t>
  </si>
  <si>
    <t>mao de obra</t>
  </si>
  <si>
    <t>MAQUINA PERFILAR GUIA U</t>
  </si>
  <si>
    <t>MÁQUINA PERFILAR</t>
  </si>
  <si>
    <t>ESPELHO</t>
  </si>
  <si>
    <t>MAQUINÁRIO</t>
  </si>
  <si>
    <t>61.377.063 GUSTAVO SOUZA DA SILVA</t>
  </si>
  <si>
    <t>2088176300504</t>
  </si>
  <si>
    <t>ac 1000</t>
  </si>
  <si>
    <t>2090983376184</t>
  </si>
  <si>
    <t>ac 200 avulso</t>
  </si>
  <si>
    <t>2081111882400</t>
  </si>
  <si>
    <t>NOBREAK DC</t>
  </si>
  <si>
    <t>2032008118409</t>
  </si>
  <si>
    <t>ANTIQUEDA</t>
  </si>
  <si>
    <t>2025630353164</t>
  </si>
  <si>
    <t>MAQUINA DE SOLDA EVO 130</t>
  </si>
  <si>
    <t>2095883960600</t>
  </si>
  <si>
    <t>CHICOTE DC</t>
  </si>
  <si>
    <t>CHICOTE</t>
  </si>
  <si>
    <t xml:space="preserve">MÁQUINA DE SOLDA </t>
  </si>
  <si>
    <t>kit nobreak ac 200</t>
  </si>
  <si>
    <t>kit nobreak ac 300</t>
  </si>
  <si>
    <t>ANTIQUEDA TAMANHO P</t>
  </si>
  <si>
    <t>ANTI QUEDA PEQUENO</t>
  </si>
  <si>
    <t>bolacha 4,5</t>
  </si>
  <si>
    <t>Boné</t>
  </si>
  <si>
    <t>CENTRAL COPY/DIGITAL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</si>
</sst>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9505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14" fontId="1" fillId="0" borderId="0" xfId="1" applyNumberFormat="1"/>
    <xf numFmtId="9" fontId="0" fillId="0" borderId="0" xfId="2" applyFont="1"/>
    <xf numFmtId="0" fontId="1" fillId="2" borderId="0" xfId="1" applyFill="1"/>
    <xf numFmtId="44" fontId="1" fillId="2" borderId="0" xfId="1" applyNumberFormat="1" applyFill="1"/>
    <xf numFmtId="9" fontId="0" fillId="2" borderId="0" xfId="2" applyFont="1" applyFill="1"/>
    <xf numFmtId="44" fontId="1" fillId="0" borderId="0" xfId="1" applyNumberFormat="1"/>
    <xf numFmtId="0" fontId="1" fillId="0" borderId="1" xfId="1" applyBorder="1"/>
    <xf numFmtId="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3" applyNumberFormat="1" applyFont="1" applyAlignment="1">
      <alignment horizontal="center"/>
    </xf>
    <xf numFmtId="14" fontId="0" fillId="0" borderId="0" xfId="0" applyNumberFormat="1"/>
    <xf numFmtId="44" fontId="1" fillId="0" borderId="0" xfId="4" applyFont="1"/>
    <xf numFmtId="44" fontId="0" fillId="0" borderId="0" xfId="4" applyFont="1"/>
    <xf numFmtId="0" fontId="0" fillId="0" borderId="0" xfId="3" applyNumberFormat="1" applyFont="1"/>
    <xf numFmtId="4" fontId="1" fillId="0" borderId="0" xfId="1" applyNumberFormat="1"/>
    <xf numFmtId="0" fontId="0" fillId="0" borderId="1" xfId="0" applyBorder="1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2" xfId="0" applyBorder="1"/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0" xfId="4" applyNumberFormat="1" applyFont="1"/>
    <xf numFmtId="4" fontId="0" fillId="0" borderId="0" xfId="4" applyNumberFormat="1" applyFont="1"/>
    <xf numFmtId="0" fontId="0" fillId="0" borderId="5" xfId="0" applyFill="1" applyBorder="1"/>
  </cellXfs>
  <cellStyles count="5">
    <cellStyle name="Moeda" xfId="4" builtinId="4"/>
    <cellStyle name="Moeda 2" xfId="3" xr:uid="{815A68AE-A645-4AD8-A26C-6335A6D05C1E}"/>
    <cellStyle name="Normal" xfId="0" builtinId="0"/>
    <cellStyle name="Normal 2" xfId="1" xr:uid="{809B0F32-E5E0-4020-B2E7-922663E179A7}"/>
    <cellStyle name="Porcentagem 2" xfId="2" xr:uid="{5F541A5A-21AB-470D-8C6D-D9BA6177D3BD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uel/Downloads/relatorio_clientes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uel\Downloads\relatorio_clientes%20(6).xlsx" TargetMode="External"/><Relationship Id="rId1" Type="http://schemas.openxmlformats.org/officeDocument/2006/relationships/externalLinkPath" Target="/Users/Samuel/Downloads/relatorio_clientes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orio_clientes"/>
    </sheetNames>
    <sheetDataSet>
      <sheetData sheetId="0">
        <row r="1">
          <cell r="B1" t="str">
            <v>Relatório de clientes
                    Gerado em 29/10/2025 às 07:13:12</v>
          </cell>
        </row>
        <row r="2">
          <cell r="B2" t="str">
            <v>Nome/Nome fantasia</v>
          </cell>
          <cell r="C2" t="str">
            <v>Razão social/Nome social</v>
          </cell>
          <cell r="D2" t="str">
            <v>CNPJ</v>
          </cell>
          <cell r="E2" t="str">
            <v>I.E.</v>
          </cell>
          <cell r="F2" t="str">
            <v>I.M.</v>
          </cell>
          <cell r="G2" t="str">
            <v>CPF</v>
          </cell>
          <cell r="H2" t="str">
            <v>RG</v>
          </cell>
          <cell r="I2" t="str">
            <v>Nascimento</v>
          </cell>
          <cell r="J2" t="str">
            <v>Situação</v>
          </cell>
          <cell r="K2" t="str">
            <v>Telefone</v>
          </cell>
          <cell r="L2" t="str">
            <v>Celular</v>
          </cell>
          <cell r="M2" t="str">
            <v>FAX</v>
          </cell>
          <cell r="N2" t="str">
            <v>E-mail</v>
          </cell>
          <cell r="O2" t="str">
            <v>CEP</v>
          </cell>
          <cell r="P2" t="str">
            <v>Endereço</v>
          </cell>
          <cell r="Q2" t="str">
            <v>Bairro</v>
          </cell>
        </row>
        <row r="3">
          <cell r="B3" t="str">
            <v>3 S PORTAS E SERVICOS</v>
          </cell>
          <cell r="C3" t="str">
            <v>Y G DE QUADROS NICOLAK</v>
          </cell>
          <cell r="D3" t="str">
            <v>14.411.488/0001-54</v>
          </cell>
          <cell r="E3" t="str">
            <v>15.350.497-8</v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>Ativo</v>
          </cell>
          <cell r="K3" t="str">
            <v>(91) 8183-8643 / (91) 9607-6113</v>
          </cell>
          <cell r="L3" t="str">
            <v/>
          </cell>
          <cell r="M3" t="str">
            <v/>
          </cell>
          <cell r="N3" t="str">
            <v>3sportaserepresentacoes@gmail.com</v>
          </cell>
          <cell r="O3" t="str">
            <v>66613-350</v>
          </cell>
          <cell r="P3" t="str">
            <v>ALAMEDA ELCIONE BARBALHO                                , 14</v>
          </cell>
          <cell r="Q3" t="str">
            <v>SOUZA</v>
          </cell>
        </row>
        <row r="4">
          <cell r="B4" t="str">
            <v>54.038.254 FRANCISCO DOS SANTOS</v>
          </cell>
          <cell r="C4" t="str">
            <v>54.038.254 FRANCISCO DOS SANTOS</v>
          </cell>
          <cell r="D4" t="str">
            <v>54.038.254/0001-28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>Ativo</v>
          </cell>
          <cell r="K4" t="str">
            <v>(61) 8278-5428</v>
          </cell>
          <cell r="L4" t="str">
            <v/>
          </cell>
          <cell r="M4" t="str">
            <v/>
          </cell>
          <cell r="N4" t="str">
            <v>fs805622@gmail.com</v>
          </cell>
          <cell r="O4" t="str">
            <v>72135-090</v>
          </cell>
          <cell r="P4" t="str">
            <v>QUADRA QI 9                                , L19</v>
          </cell>
          <cell r="Q4" t="str">
            <v>SETOR INDUSTRIAL (TAGUATINGA)</v>
          </cell>
        </row>
        <row r="5">
          <cell r="B5" t="str">
            <v>55.219.701 DANIELA SIRQUEIRA DOS SANTOS</v>
          </cell>
          <cell r="C5" t="str">
            <v>55.219.701 DANIELA SIRQUEIRA DOS SANTOS</v>
          </cell>
          <cell r="D5" t="str">
            <v>55.219.701/0001-08</v>
          </cell>
          <cell r="E5" t="str">
            <v>0830229600185</v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>Inativo</v>
          </cell>
          <cell r="K5" t="str">
            <v>(61)9465-8122</v>
          </cell>
          <cell r="L5" t="str">
            <v/>
          </cell>
          <cell r="M5" t="str">
            <v/>
          </cell>
          <cell r="N5" t="str">
            <v>sirqueiradaniela24@gmail.com</v>
          </cell>
          <cell r="O5" t="str">
            <v>72339-077</v>
          </cell>
          <cell r="P5" t="str">
            <v>QUADRA QR 1033 CONJUNTO 7                                , SN</v>
          </cell>
          <cell r="Q5" t="str">
            <v>SAMAMBAIA NORTE (SAMAMBAIA)</v>
          </cell>
        </row>
        <row r="6">
          <cell r="B6" t="str">
            <v>57.834.122 JOSE ROBERTO GUERREIRO PEREIRA</v>
          </cell>
          <cell r="C6" t="str">
            <v>57.834.122 JOSE ROBERTO GUERREIRO PEREIRA</v>
          </cell>
          <cell r="D6" t="str">
            <v>57.834.122/0001-09</v>
          </cell>
          <cell r="E6" t="str">
            <v>05.474.749-0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>Inativo</v>
          </cell>
          <cell r="K6" t="str">
            <v>(92)9148-0111</v>
          </cell>
          <cell r="L6" t="str">
            <v/>
          </cell>
          <cell r="M6" t="str">
            <v/>
          </cell>
          <cell r="N6" t="str">
            <v>robertoguerreiropereira@gmail.com</v>
          </cell>
          <cell r="O6" t="str">
            <v>69099-029</v>
          </cell>
          <cell r="P6" t="str">
            <v>Rua Ibicaré                                , 100</v>
          </cell>
          <cell r="Q6" t="str">
            <v>Novo Aleixo</v>
          </cell>
        </row>
        <row r="7">
          <cell r="B7" t="str">
            <v>58.307.071 ZACARIAS FERREIRA DA CONCEICAO</v>
          </cell>
          <cell r="C7" t="str">
            <v>58.307.071 ZACARIAS FERREIRA DA CONCEICAO</v>
          </cell>
          <cell r="D7" t="str">
            <v>58.307.071/0001-11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>Ativo</v>
          </cell>
          <cell r="K7" t="str">
            <v>(61)9563-0537</v>
          </cell>
          <cell r="L7" t="str">
            <v/>
          </cell>
          <cell r="M7" t="str">
            <v/>
          </cell>
          <cell r="N7" t="str">
            <v>viniciusferre333@gmail.com</v>
          </cell>
          <cell r="O7" t="str">
            <v>72910-052</v>
          </cell>
          <cell r="P7" t="str">
            <v>QUADRA 45 CONJUNTO B                                , 36</v>
          </cell>
          <cell r="Q7" t="str">
            <v>PARQUE DA BARRAGEM SETOR 08</v>
          </cell>
        </row>
        <row r="8">
          <cell r="B8" t="str">
            <v>A CENTER PORTAS E PORTOES AUTOMATICOS</v>
          </cell>
          <cell r="C8" t="str">
            <v>DURAES PORTAS DE ACO LTDA</v>
          </cell>
          <cell r="D8" t="str">
            <v>17.260.260/0001-07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>Ativo</v>
          </cell>
          <cell r="K8" t="str">
            <v>(34) 3223-7700 / (34) 9965-8470</v>
          </cell>
          <cell r="L8" t="str">
            <v/>
          </cell>
          <cell r="M8" t="str">
            <v/>
          </cell>
          <cell r="N8" t="str">
            <v>centerportas16@gmail.com</v>
          </cell>
          <cell r="O8" t="str">
            <v>38412-417</v>
          </cell>
          <cell r="P8" t="str">
            <v>AVENIDA ALDO BORGES LEAO                                , 1995</v>
          </cell>
          <cell r="Q8" t="str">
            <v>CANAA</v>
          </cell>
        </row>
        <row r="9">
          <cell r="B9" t="str">
            <v>A UNIDAS PORTAS DE ACO AUTOMATICAS</v>
          </cell>
          <cell r="C9" t="str">
            <v>BARBOSA &amp; MATIAS PORTAS DE ACO LTDA</v>
          </cell>
          <cell r="D9" t="str">
            <v>41.456.967/0001-60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>Ativo</v>
          </cell>
          <cell r="K9" t="str">
            <v>(34) 9199-3010</v>
          </cell>
          <cell r="L9" t="str">
            <v/>
          </cell>
          <cell r="M9" t="str">
            <v/>
          </cell>
          <cell r="N9" t="str">
            <v>denilsonmatiassilva66@gmail.com</v>
          </cell>
          <cell r="O9" t="str">
            <v>38040-000</v>
          </cell>
          <cell r="P9" t="str">
            <v>AV TONICO DOS SANTOS                                , 137</v>
          </cell>
          <cell r="Q9" t="str">
            <v>JARDIM INDUBERABA</v>
          </cell>
        </row>
        <row r="10">
          <cell r="B10" t="str">
            <v>AC COELHO</v>
          </cell>
          <cell r="C10" t="str">
            <v>AC COELHO MATERIAIS PARA CONSTRUCAO LTDA</v>
          </cell>
          <cell r="D10" t="str">
            <v>37.083.474/0001-54</v>
          </cell>
          <cell r="E10" t="str">
            <v>0730942600157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>Inativo</v>
          </cell>
          <cell r="K10" t="str">
            <v>(61) 3403-3403/ (61) 3403-3443</v>
          </cell>
          <cell r="L10" t="str">
            <v/>
          </cell>
          <cell r="M10" t="str">
            <v/>
          </cell>
          <cell r="N10" t="str">
            <v>controladoria@accoelho.com.br</v>
          </cell>
          <cell r="O10" t="str">
            <v>71200-030</v>
          </cell>
          <cell r="P10" t="str">
            <v>TR SIA TRECHO 3, LOTES 1010/1060/1070/1080/1090/1100/1110/11                                , SN</v>
          </cell>
          <cell r="Q10" t="str">
            <v>SETOR DE INDUSTRIA E ABASTECIMENTO</v>
          </cell>
        </row>
        <row r="11">
          <cell r="B11" t="str">
            <v>AC PRODUTOS METALURGICOS</v>
          </cell>
          <cell r="C11" t="str">
            <v>AC PRODUTOS METALURGICOS LTDA</v>
          </cell>
          <cell r="D11" t="str">
            <v>13.373.823/0001-04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>Inativo</v>
          </cell>
          <cell r="K11" t="str">
            <v>(61) 3613-3910 / (61) 9943-2275</v>
          </cell>
          <cell r="L11" t="str">
            <v/>
          </cell>
          <cell r="M11" t="str">
            <v/>
          </cell>
          <cell r="N11" t="str">
            <v/>
          </cell>
          <cell r="O11" t="str">
            <v>72910-001</v>
          </cell>
          <cell r="P11" t="str">
            <v>QUADRA 21 LOTE                                , 01</v>
          </cell>
          <cell r="Q11" t="str">
            <v>JARDIM DA BARRAGEM I</v>
          </cell>
        </row>
        <row r="12">
          <cell r="B12" t="str">
            <v>ACO PARA</v>
          </cell>
          <cell r="C12" t="str">
            <v>ACO PARA INDUSTRIAL LTDA</v>
          </cell>
          <cell r="D12" t="str">
            <v>14.719.161/0001-44</v>
          </cell>
          <cell r="E12" t="str">
            <v>15.356.232-3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>Inativo</v>
          </cell>
          <cell r="K12" t="str">
            <v>(91)3201-2500</v>
          </cell>
          <cell r="L12" t="str">
            <v/>
          </cell>
          <cell r="M12" t="str">
            <v/>
          </cell>
          <cell r="N12" t="str">
            <v>atendimento@acopara.ind.br</v>
          </cell>
          <cell r="O12" t="str">
            <v>67020-000</v>
          </cell>
          <cell r="P12" t="str">
            <v>ROD ROD BR 316, KM 06</v>
          </cell>
          <cell r="Q12" t="str">
            <v>AGUAS LINDAS</v>
          </cell>
        </row>
        <row r="13">
          <cell r="B13" t="str">
            <v>ACOFER FERRAGISTA E METALURGICA</v>
          </cell>
          <cell r="C13" t="str">
            <v>ERICK URCINO DUTRA</v>
          </cell>
          <cell r="D13" t="str">
            <v>27.537.863/0001-59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>Inativo</v>
          </cell>
          <cell r="K13" t="str">
            <v>(62)3331-1245</v>
          </cell>
          <cell r="L13" t="str">
            <v/>
          </cell>
          <cell r="M13" t="str">
            <v/>
          </cell>
          <cell r="N13" t="str">
            <v/>
          </cell>
          <cell r="O13" t="str">
            <v>72980-000</v>
          </cell>
          <cell r="P13" t="str">
            <v>AVENIDA BENJAMIN CONSTANT                                , S/N</v>
          </cell>
          <cell r="Q13" t="str">
            <v>CENTRO</v>
          </cell>
        </row>
        <row r="14">
          <cell r="B14" t="str">
            <v>ACOFER METALURGICA E COMERCIO</v>
          </cell>
          <cell r="C14" t="str">
            <v>ACOFER METALURGICA E COMERCIO LTDA</v>
          </cell>
          <cell r="D14" t="str">
            <v>47.929.920/0001-52</v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>Ativo</v>
          </cell>
          <cell r="K14" t="str">
            <v>(61) 9566-7061 / (0000) 0000-0000</v>
          </cell>
          <cell r="L14" t="str">
            <v/>
          </cell>
          <cell r="M14" t="str">
            <v/>
          </cell>
          <cell r="N14" t="str">
            <v>acofer001@hotmail.com</v>
          </cell>
          <cell r="O14" t="str">
            <v>72135-140</v>
          </cell>
          <cell r="P14" t="str">
            <v>SETOR QI 14 LOTE                                , 51/53</v>
          </cell>
          <cell r="Q14" t="str">
            <v>SETOR INDUSTRIAL (TAGUATINGA)</v>
          </cell>
        </row>
        <row r="15">
          <cell r="B15" t="str">
            <v>Adeilson Lima da Silva</v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>020.013.244-05</v>
          </cell>
          <cell r="H15" t="str">
            <v/>
          </cell>
          <cell r="I15" t="str">
            <v/>
          </cell>
          <cell r="J15" t="str">
            <v>Inativo</v>
          </cell>
          <cell r="K15" t="str">
            <v/>
          </cell>
          <cell r="L15" t="str">
            <v>(61)99397-6568</v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</row>
        <row r="16">
          <cell r="B16" t="str">
            <v>ADIEL MOTA JUNIOR</v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>022.930.261-08</v>
          </cell>
          <cell r="H16" t="str">
            <v/>
          </cell>
          <cell r="I16" t="str">
            <v/>
          </cell>
          <cell r="J16" t="str">
            <v>Inativo</v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>72871-155</v>
          </cell>
          <cell r="P16" t="str">
            <v>Avenida 2 QUADRA 93 LOTE 01                                , 2</v>
          </cell>
          <cell r="Q16" t="str">
            <v>Jardim Céu Azul</v>
          </cell>
        </row>
        <row r="17">
          <cell r="B17" t="str">
            <v>Agnaldo Evangelista Santos</v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>027.604.735-46</v>
          </cell>
          <cell r="H17" t="str">
            <v/>
          </cell>
          <cell r="I17" t="str">
            <v/>
          </cell>
          <cell r="J17" t="str">
            <v>Inativo</v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>71950-000</v>
          </cell>
          <cell r="P17" t="str">
            <v>Quadra QS 1                                , 01</v>
          </cell>
          <cell r="Q17" t="str">
            <v>Areal (Águas Claras)</v>
          </cell>
        </row>
        <row r="18">
          <cell r="B18" t="str">
            <v>Agnaldo Evangelista Santos</v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>027.604.735-46</v>
          </cell>
          <cell r="H18" t="str">
            <v/>
          </cell>
          <cell r="I18" t="str">
            <v/>
          </cell>
          <cell r="J18" t="str">
            <v>Ativo</v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</row>
        <row r="19">
          <cell r="B19" t="str">
            <v>AHC MULTIMARCAS</v>
          </cell>
          <cell r="C19" t="str">
            <v>HENRIQUE SOUZA GOMES DE MORAES 36488443852</v>
          </cell>
          <cell r="D19" t="str">
            <v>45.886.458/0001-28</v>
          </cell>
          <cell r="E19" t="str">
            <v>10.913.564-4</v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>Ativo</v>
          </cell>
          <cell r="K19" t="str">
            <v>(62) 4103-5223</v>
          </cell>
          <cell r="L19" t="str">
            <v/>
          </cell>
          <cell r="M19" t="str">
            <v/>
          </cell>
          <cell r="N19" t="str">
            <v>ahcmultimarcas@gmail.com</v>
          </cell>
          <cell r="O19" t="str">
            <v>74933-130</v>
          </cell>
          <cell r="P19" t="str">
            <v>R MONTE CARMELO                                , S/N</v>
          </cell>
          <cell r="Q19" t="str">
            <v>CARDOSO</v>
          </cell>
        </row>
        <row r="20">
          <cell r="B20" t="str">
            <v>Alberto Junio Romão Gonçalves</v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>096.718.906-36</v>
          </cell>
          <cell r="H20" t="str">
            <v>16354260</v>
          </cell>
          <cell r="I20" t="str">
            <v>1989-06-30</v>
          </cell>
          <cell r="J20" t="str">
            <v>Ativo</v>
          </cell>
          <cell r="K20" t="str">
            <v/>
          </cell>
          <cell r="L20" t="str">
            <v>6199243779</v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</row>
        <row r="21">
          <cell r="B21" t="str">
            <v>Alexandre alerta portas</v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>557.119.013-20</v>
          </cell>
          <cell r="H21" t="str">
            <v/>
          </cell>
          <cell r="I21" t="str">
            <v/>
          </cell>
          <cell r="J21" t="str">
            <v>Ativo</v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</row>
        <row r="22">
          <cell r="B22" t="str">
            <v>ALFA PORTAS DE ACO</v>
          </cell>
          <cell r="C22" t="str">
            <v>ALFA PORTAS DE ACO LTDA</v>
          </cell>
          <cell r="D22" t="str">
            <v>47.304.693/0001-70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>Ativo</v>
          </cell>
          <cell r="K22" t="str">
            <v>(62) 3932-9877 / (0000) 0000-0000</v>
          </cell>
          <cell r="L22" t="str">
            <v/>
          </cell>
          <cell r="M22" t="str">
            <v/>
          </cell>
          <cell r="N22" t="str">
            <v>alfaportasdeacogoiania@gmail.com</v>
          </cell>
          <cell r="O22" t="str">
            <v>74583-060</v>
          </cell>
          <cell r="P22" t="str">
            <v>AVENIDA HERMINIO PERNE FILHO                                , 375</v>
          </cell>
          <cell r="Q22" t="str">
            <v>VI MARIA DILCE</v>
          </cell>
        </row>
        <row r="23">
          <cell r="B23" t="str">
            <v>Alfa Service</v>
          </cell>
          <cell r="C23" t="str">
            <v>NILO CELIO LIMA RIBEIRO 66545960130</v>
          </cell>
          <cell r="D23" t="str">
            <v>17.505.929/0001-75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>Ativo</v>
          </cell>
          <cell r="K23" t="str">
            <v>(61) 4101-4265</v>
          </cell>
          <cell r="L23" t="str">
            <v/>
          </cell>
          <cell r="M23" t="str">
            <v/>
          </cell>
          <cell r="N23" t="str">
            <v/>
          </cell>
          <cell r="O23" t="str">
            <v>72510-510</v>
          </cell>
          <cell r="P23" t="str">
            <v>QUADRA QR 310 CONJUNTO J                                , 09</v>
          </cell>
          <cell r="Q23" t="str">
            <v>SANTA MARIA</v>
          </cell>
        </row>
        <row r="24">
          <cell r="B24" t="str">
            <v>ALIANCA PORTAS AUTOMATICAS</v>
          </cell>
          <cell r="C24" t="str">
            <v>A ALIANCA COMERCIO E SERVICOS LTDA</v>
          </cell>
          <cell r="D24" t="str">
            <v>50.658.233/0001-54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>Ativo</v>
          </cell>
          <cell r="K24" t="str">
            <v>(34) 9726-8989</v>
          </cell>
          <cell r="L24" t="str">
            <v/>
          </cell>
          <cell r="M24" t="str">
            <v/>
          </cell>
          <cell r="N24" t="str">
            <v>aliancaportasudi@gmail.com</v>
          </cell>
          <cell r="O24" t="str">
            <v>38412-330</v>
          </cell>
          <cell r="P24" t="str">
            <v>ALAMEDA JARDIM HOLANDA                                , 503</v>
          </cell>
          <cell r="Q24" t="str">
            <v>JARDIM HOLANDA</v>
          </cell>
        </row>
        <row r="25">
          <cell r="B25" t="str">
            <v>ALS COMERCIO</v>
          </cell>
          <cell r="C25" t="str">
            <v>ALS COMERCIO E SERVICOS LTDA</v>
          </cell>
          <cell r="D25" t="str">
            <v>27.468.200/0001-20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>Inativo</v>
          </cell>
          <cell r="K25" t="str">
            <v>(61)3354-6085</v>
          </cell>
          <cell r="L25" t="str">
            <v/>
          </cell>
          <cell r="M25" t="str">
            <v/>
          </cell>
          <cell r="N25" t="str">
            <v>alvarenga.lic@gmail.com</v>
          </cell>
          <cell r="O25" t="str">
            <v>72130-525</v>
          </cell>
          <cell r="P25" t="str">
            <v>QUADRA CNH 2 LOTE 05 SALA 102                                , S/N</v>
          </cell>
          <cell r="Q25" t="str">
            <v>TAGUATINGA NORTE (TAGUATINGA)</v>
          </cell>
        </row>
        <row r="26">
          <cell r="B26" t="str">
            <v>ALVES ESTRUTURAS METALICAS</v>
          </cell>
          <cell r="C26" t="str">
            <v>NATANAEL DIVINO ALVES</v>
          </cell>
          <cell r="D26" t="str">
            <v>12.346.787/0001-27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>Inativo</v>
          </cell>
          <cell r="K26" t="str">
            <v>(61)9858-0899</v>
          </cell>
          <cell r="L26" t="str">
            <v/>
          </cell>
          <cell r="M26" t="str">
            <v/>
          </cell>
          <cell r="N26" t="str">
            <v>aguiascontabilidade2022@gmail.com</v>
          </cell>
          <cell r="O26" t="str">
            <v>72855-710</v>
          </cell>
          <cell r="P26" t="str">
            <v>RUA 09                                , S/N</v>
          </cell>
          <cell r="Q26" t="str">
            <v>CIDADE INDUSTRIAL FRACAROLI</v>
          </cell>
        </row>
        <row r="27">
          <cell r="B27" t="str">
            <v>Amaury Chetrit</v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>237.953.788-77</v>
          </cell>
          <cell r="H27" t="str">
            <v/>
          </cell>
          <cell r="I27" t="str">
            <v/>
          </cell>
          <cell r="J27" t="str">
            <v>Inativo</v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>71215-100</v>
          </cell>
          <cell r="P27" t="str">
            <v>Setor SGCV</v>
          </cell>
          <cell r="Q27" t="str">
            <v>Zona Industrial (Guará)</v>
          </cell>
        </row>
        <row r="28">
          <cell r="B28" t="str">
            <v>AMERICA ESTRUTURA METALICA</v>
          </cell>
          <cell r="C28" t="str">
            <v>AMERICA ESTRUTURA METALICA LTDA</v>
          </cell>
          <cell r="D28" t="str">
            <v>31.906.659/0001-35</v>
          </cell>
          <cell r="E28" t="str">
            <v>07.885.227/001-85</v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>Ativo</v>
          </cell>
          <cell r="K28" t="str">
            <v>(61) 3965-9684</v>
          </cell>
          <cell r="L28" t="str">
            <v/>
          </cell>
          <cell r="M28" t="str">
            <v/>
          </cell>
          <cell r="N28" t="str">
            <v>marcosoliveirapires21@gmail.com</v>
          </cell>
          <cell r="O28" t="str">
            <v>72135-070</v>
          </cell>
          <cell r="P28" t="str">
            <v>QUADRA QI 7                                , S/N</v>
          </cell>
          <cell r="Q28" t="str">
            <v>SETOR INDUSTRIAL (TAGUATINGA)</v>
          </cell>
        </row>
        <row r="29">
          <cell r="B29" t="str">
            <v>AMERICAN SOLUCAO</v>
          </cell>
          <cell r="C29" t="str">
            <v>AMERICAN SOLUCAO PORTAS LTDA</v>
          </cell>
          <cell r="D29" t="str">
            <v>45.710.664/0001-82</v>
          </cell>
          <cell r="E29" t="str">
            <v>0813441000102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>Ativo</v>
          </cell>
          <cell r="K29" t="str">
            <v>(61) 9873-6636</v>
          </cell>
          <cell r="L29" t="str">
            <v/>
          </cell>
          <cell r="M29" t="str">
            <v/>
          </cell>
          <cell r="N29" t="str">
            <v>martchela.santos@gmail.com</v>
          </cell>
          <cell r="O29" t="str">
            <v>71994-510</v>
          </cell>
          <cell r="P29" t="str">
            <v>R SHA CONJUNTO 4 CHACARA 88                                , 13</v>
          </cell>
          <cell r="Q29" t="str">
            <v>SETOR HABITACIONAL ARNIQUEIRA (AGUAS CLARAS)</v>
          </cell>
        </row>
        <row r="30">
          <cell r="B30" t="str">
            <v>Ana Claudia de Medeiros</v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>599.236.281-91</v>
          </cell>
          <cell r="H30" t="str">
            <v/>
          </cell>
          <cell r="I30" t="str">
            <v/>
          </cell>
          <cell r="J30" t="str">
            <v>Inativo</v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</row>
        <row r="31">
          <cell r="B31" t="str">
            <v>ANCORA PORTAS</v>
          </cell>
          <cell r="C31" t="str">
            <v>L. C. DISTRIBUIDORA DE ACO CENTRO OESTE LTDA</v>
          </cell>
          <cell r="D31" t="str">
            <v>40.020.308/0001-13</v>
          </cell>
          <cell r="E31" t="str">
            <v>10.817.331-3</v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>Ativo</v>
          </cell>
          <cell r="K31" t="str">
            <v>(62) 98462-0710</v>
          </cell>
          <cell r="L31" t="str">
            <v/>
          </cell>
          <cell r="M31" t="str">
            <v/>
          </cell>
          <cell r="N31" t="str">
            <v>lc.ancoradistribuidora@gmail.com</v>
          </cell>
          <cell r="O31" t="str">
            <v>74573-414</v>
          </cell>
          <cell r="P31" t="str">
            <v>RUA RM1                                , 351</v>
          </cell>
          <cell r="Q31" t="str">
            <v>RES GUAREMA</v>
          </cell>
        </row>
        <row r="32">
          <cell r="B32" t="str">
            <v>ANCORA PORTAS AUTOMATICAS</v>
          </cell>
          <cell r="C32" t="str">
            <v>50.653.026 DANILO APARECIDO VIEIRA RIBEIRO</v>
          </cell>
          <cell r="D32" t="str">
            <v>50.653.026/0001-07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>Ativo</v>
          </cell>
          <cell r="K32" t="str">
            <v>(34) 9727-2627</v>
          </cell>
          <cell r="L32" t="str">
            <v/>
          </cell>
          <cell r="M32" t="str">
            <v/>
          </cell>
          <cell r="N32" t="str">
            <v>ancoraportasdeaco@gmail.com</v>
          </cell>
          <cell r="O32" t="str">
            <v>38414-561</v>
          </cell>
          <cell r="P32" t="str">
            <v>R MUNIQUE                                , 100</v>
          </cell>
          <cell r="Q32" t="str">
            <v>JARDIM EUROPA</v>
          </cell>
        </row>
        <row r="33">
          <cell r="B33" t="str">
            <v>ANCORA PORTAS DE ACO</v>
          </cell>
          <cell r="C33" t="str">
            <v>ANCORA PORTAS DE ACO LTDA</v>
          </cell>
          <cell r="D33" t="str">
            <v>10.432.192/0001-69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>Ativo</v>
          </cell>
          <cell r="K33" t="str">
            <v>(34) 9727-2627 / (34) 3235-6040</v>
          </cell>
          <cell r="L33" t="str">
            <v/>
          </cell>
          <cell r="M33" t="str">
            <v/>
          </cell>
          <cell r="N33" t="str">
            <v>comprasancoraportasdeaco@gmail.com</v>
          </cell>
          <cell r="O33" t="str">
            <v>38412344</v>
          </cell>
          <cell r="P33" t="str">
            <v>RUA DO FEIRANTE                                , 141</v>
          </cell>
          <cell r="Q33" t="str">
            <v>PLANALTO</v>
          </cell>
        </row>
        <row r="34">
          <cell r="B34" t="str">
            <v>Anderson Luiz Soares</v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>620.576.001-06</v>
          </cell>
          <cell r="H34" t="str">
            <v/>
          </cell>
          <cell r="I34" t="str">
            <v/>
          </cell>
          <cell r="J34" t="str">
            <v>Inativo</v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</row>
        <row r="35">
          <cell r="B35" t="str">
            <v>Anderson Teixeira Santana</v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>512.127.301-00</v>
          </cell>
          <cell r="H35" t="str">
            <v/>
          </cell>
          <cell r="I35" t="str">
            <v/>
          </cell>
          <cell r="J35" t="str">
            <v>Inativo</v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>72006-615</v>
          </cell>
          <cell r="P35" t="str">
            <v>Rua Rua 6 Chácara 277                                , sn</v>
          </cell>
          <cell r="Q35" t="str">
            <v>Setor Habitacional Vicente Pires</v>
          </cell>
        </row>
        <row r="36">
          <cell r="B36" t="str">
            <v>ANDRADE E OLIVEIRA REPRESENTACOES</v>
          </cell>
          <cell r="C36" t="str">
            <v/>
          </cell>
          <cell r="D36" t="str">
            <v>23.103.979/0001-29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>Inativo</v>
          </cell>
          <cell r="K36" t="str">
            <v/>
          </cell>
          <cell r="L36" t="str">
            <v>(61)8619-3619</v>
          </cell>
          <cell r="M36" t="str">
            <v/>
          </cell>
          <cell r="N36" t="str">
            <v>IMPERIOPETDF@GMAIL.COM</v>
          </cell>
          <cell r="O36" t="str">
            <v>71964-000</v>
          </cell>
          <cell r="P36" t="str">
            <v>Quadra QS 5 Rua 312                                , 1,2 e 3</v>
          </cell>
          <cell r="Q36" t="str">
            <v>Areal (Águas Claras)</v>
          </cell>
        </row>
        <row r="37">
          <cell r="B37" t="str">
            <v>André Machado de Lima</v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>019.929.581-65</v>
          </cell>
          <cell r="H37" t="str">
            <v/>
          </cell>
          <cell r="I37" t="str">
            <v/>
          </cell>
          <cell r="J37" t="str">
            <v>Inativo</v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</row>
        <row r="38">
          <cell r="B38" t="str">
            <v>ANDREA LOULY CAIXE EL HAJE</v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>316.507.241-87</v>
          </cell>
          <cell r="H38" t="str">
            <v>1487711</v>
          </cell>
          <cell r="I38" t="str">
            <v>1964-09-03</v>
          </cell>
          <cell r="J38" t="str">
            <v>Inativo</v>
          </cell>
          <cell r="K38" t="str">
            <v/>
          </cell>
          <cell r="L38" t="str">
            <v>(61)99107-8914</v>
          </cell>
          <cell r="M38" t="str">
            <v/>
          </cell>
          <cell r="N38" t="str">
            <v/>
          </cell>
          <cell r="O38" t="str">
            <v>71615-320</v>
          </cell>
          <cell r="P38" t="str">
            <v>SHIS QI 7 Conjunto 12</v>
          </cell>
          <cell r="Q38" t="str">
            <v>Setor de Habitações Individuais Sul</v>
          </cell>
        </row>
        <row r="39">
          <cell r="B39" t="str">
            <v>ANTONIO DO SANTOS RIBEIRO</v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>914.196.383-00</v>
          </cell>
          <cell r="H39" t="str">
            <v/>
          </cell>
          <cell r="I39" t="str">
            <v/>
          </cell>
          <cell r="J39" t="str">
            <v>Ativo</v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>72922-533</v>
          </cell>
          <cell r="P39" t="str">
            <v>JADIM AMERIACA 04 QUADRA 21 LOTE 42 AGUAS LINDAS GO</v>
          </cell>
          <cell r="Q39" t="str">
            <v/>
          </cell>
        </row>
        <row r="40">
          <cell r="B40" t="str">
            <v>Antonio Livieri</v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>555.482.378-53</v>
          </cell>
          <cell r="H40" t="str">
            <v/>
          </cell>
          <cell r="I40" t="str">
            <v/>
          </cell>
          <cell r="J40" t="str">
            <v>Inativo</v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>13150-650</v>
          </cell>
          <cell r="P40" t="str">
            <v>Rua Luiz Manoel de Queiroz                                , 11</v>
          </cell>
          <cell r="Q40" t="str">
            <v>Vila Nova</v>
          </cell>
        </row>
        <row r="41">
          <cell r="B41" t="str">
            <v>ARD CONSTRUTORA</v>
          </cell>
          <cell r="C41" t="str">
            <v>ARD CONSTRUTORA ASSESSORIA RESIDENCIAL DO DISTRITO FEDERAL LTDA</v>
          </cell>
          <cell r="D41" t="str">
            <v>41.965.024/0001-62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>Inativo</v>
          </cell>
          <cell r="K41" t="str">
            <v>(61) 3247-0310 / (61) 9808-9477</v>
          </cell>
          <cell r="L41" t="str">
            <v/>
          </cell>
          <cell r="M41" t="str">
            <v/>
          </cell>
          <cell r="N41" t="str">
            <v>administrativo@ardconstrutora.com.br</v>
          </cell>
          <cell r="O41" t="str">
            <v>70770-620</v>
          </cell>
          <cell r="P41" t="str">
            <v>QUADRA SHCGN CR 716 BLOCO B                                , ENT 28</v>
          </cell>
          <cell r="Q41" t="str">
            <v>ASA NORTE</v>
          </cell>
        </row>
        <row r="42">
          <cell r="B42" t="str">
            <v>ARMAZEM DO QUEIJO</v>
          </cell>
          <cell r="C42" t="str">
            <v>ARMAZEM DO QUEIJO COMERCIO DE LATICINIOS LTDA</v>
          </cell>
          <cell r="D42" t="str">
            <v>33.554.984/0001-01</v>
          </cell>
          <cell r="E42" t="str">
            <v>07.914.400/001-04</v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>Inativo</v>
          </cell>
          <cell r="K42" t="str">
            <v>(61) 9131-2516 / (61) 3575-4625</v>
          </cell>
          <cell r="L42" t="str">
            <v/>
          </cell>
          <cell r="M42" t="str">
            <v/>
          </cell>
          <cell r="N42" t="str">
            <v>armazemdoqueijodf@gmail.com</v>
          </cell>
          <cell r="O42" t="str">
            <v>72625-000</v>
          </cell>
          <cell r="P42" t="str">
            <v>AREA ADE 400                                , S/N</v>
          </cell>
          <cell r="Q42" t="str">
            <v>RECANTO DAS EMAS</v>
          </cell>
        </row>
        <row r="43">
          <cell r="B43" t="str">
            <v>ARTE FERRO SERRALHERIA</v>
          </cell>
          <cell r="C43" t="str">
            <v>ARTE FERRO SERRALHERIA LTDA</v>
          </cell>
          <cell r="D43" t="str">
            <v>01.656.529/0001-20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>Ativo</v>
          </cell>
          <cell r="K43" t="str">
            <v>(61) 8570-0586</v>
          </cell>
          <cell r="L43" t="str">
            <v/>
          </cell>
          <cell r="M43" t="str">
            <v/>
          </cell>
          <cell r="N43" t="str">
            <v/>
          </cell>
          <cell r="O43" t="str">
            <v>72900-366</v>
          </cell>
          <cell r="P43" t="str">
            <v>QUADRA QUADRA 40                                , SN</v>
          </cell>
          <cell r="Q43" t="str">
            <v>CENTRO</v>
          </cell>
        </row>
        <row r="44">
          <cell r="B44" t="str">
            <v>arte mania</v>
          </cell>
          <cell r="C44" t="str">
            <v>PORTAS AUTOMATICAS ARTE MANIA LTDA</v>
          </cell>
          <cell r="D44" t="str">
            <v>03.268.016/0001-78</v>
          </cell>
          <cell r="E44" t="str">
            <v>0765625200151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>Ativo</v>
          </cell>
          <cell r="K44" t="str">
            <v>(61) 3022-9700</v>
          </cell>
          <cell r="L44" t="str">
            <v/>
          </cell>
          <cell r="M44" t="str">
            <v/>
          </cell>
          <cell r="N44" t="str">
            <v>amportasaut@outlook.com</v>
          </cell>
          <cell r="O44" t="str">
            <v>71732-020</v>
          </cell>
          <cell r="P44" t="str">
            <v>SPLM Conjunto 2                                , lote 03 loja 01</v>
          </cell>
          <cell r="Q44" t="str">
            <v>Setor Placa da Mercedes (Núcleo Bandeirante)</v>
          </cell>
        </row>
        <row r="45">
          <cell r="B45" t="str">
            <v>ATACADAO ALTOGIRO</v>
          </cell>
          <cell r="C45" t="str">
            <v>ATACADAO ALTOGIRO LTDA</v>
          </cell>
          <cell r="D45" t="str">
            <v>17.047.560/0001-02</v>
          </cell>
          <cell r="E45" t="str">
            <v>0762529200150</v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>Inativo</v>
          </cell>
          <cell r="K45" t="str">
            <v>(61) 3222-6484 / (38) 9974-5514</v>
          </cell>
          <cell r="L45" t="str">
            <v/>
          </cell>
          <cell r="M45" t="str">
            <v/>
          </cell>
          <cell r="N45" t="str">
            <v/>
          </cell>
          <cell r="O45" t="str">
            <v>71698-028</v>
          </cell>
          <cell r="P45" t="str">
            <v>CONJUNTO CONJUNTO 10 LOTE                                , 23</v>
          </cell>
          <cell r="Q45" t="str">
            <v>SAO SEBASTIAO</v>
          </cell>
        </row>
        <row r="46">
          <cell r="B46" t="str">
            <v>ATACADAO MOVELEIRO</v>
          </cell>
          <cell r="C46" t="str">
            <v>JMNV ATACADAO MOVELEIRO LTDA</v>
          </cell>
          <cell r="D46" t="str">
            <v>55.532.606/0001-60</v>
          </cell>
          <cell r="E46" t="str">
            <v>0830790900125</v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>Inativo</v>
          </cell>
          <cell r="K46" t="str">
            <v>(61) 9976-5572 / (0000) 0000-0000</v>
          </cell>
          <cell r="L46" t="str">
            <v/>
          </cell>
          <cell r="M46" t="str">
            <v/>
          </cell>
          <cell r="N46" t="str">
            <v>joedson31santos@gmail.com</v>
          </cell>
          <cell r="O46" t="str">
            <v>72225-011</v>
          </cell>
          <cell r="P46" t="str">
            <v>QUADRA QNN 1 CONJUNTO A                                , SN</v>
          </cell>
          <cell r="Q46" t="str">
            <v>CEILANDIA NORTE (CEILANDIA)</v>
          </cell>
        </row>
        <row r="47">
          <cell r="B47" t="str">
            <v>ATUAL PORTAS AUTOMATICAS FERRAGENS E ACESSORIOS LTDA</v>
          </cell>
          <cell r="C47" t="str">
            <v>ATUAL PORTAS AUTOMATICAS FERRAGENS E ACESSORIOS LTDA</v>
          </cell>
          <cell r="D47" t="str">
            <v>55.191.760/0001-15</v>
          </cell>
          <cell r="E47" t="str">
            <v>0830182900110</v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>Ativo</v>
          </cell>
          <cell r="K47" t="str">
            <v>(61) 3453-4494 / (0000) 0000-0000</v>
          </cell>
          <cell r="L47" t="str">
            <v/>
          </cell>
          <cell r="M47" t="str">
            <v/>
          </cell>
          <cell r="N47" t="str">
            <v>atualportasautomaticas@gmail.com</v>
          </cell>
          <cell r="O47" t="str">
            <v>73020-408</v>
          </cell>
          <cell r="P47" t="str">
            <v>SETOR SETOR DE EXPANSAO ECONOMICA Q 8 LT 5                                , S/N</v>
          </cell>
          <cell r="Q47" t="str">
            <v>SOBRADINHO</v>
          </cell>
        </row>
        <row r="48">
          <cell r="B48" t="str">
            <v>AUGUSTO CESAR OLIVEIRA DA SILVA 0073206210</v>
          </cell>
          <cell r="C48" t="str">
            <v>AUGUSTO CESAR OLIVEIRA DA SILVA 00732062101</v>
          </cell>
          <cell r="D48" t="str">
            <v>31.483.014/0001-37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>Ativo</v>
          </cell>
          <cell r="K48" t="str">
            <v/>
          </cell>
          <cell r="L48" t="str">
            <v>61985876948</v>
          </cell>
          <cell r="M48" t="str">
            <v/>
          </cell>
          <cell r="N48" t="str">
            <v>augustooliveirasilva049@gmail.com</v>
          </cell>
          <cell r="O48" t="str">
            <v>71881-617</v>
          </cell>
          <cell r="P48" t="str">
            <v>Q QN 12D CONJUNTO 9                                , 2</v>
          </cell>
          <cell r="Q48" t="str">
            <v>RIACHO FUNDO II</v>
          </cell>
        </row>
        <row r="49">
          <cell r="B49" t="str">
            <v>Augusto Fabiano Carvalho Codeceira</v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>576.537.635-53</v>
          </cell>
          <cell r="H49" t="str">
            <v/>
          </cell>
          <cell r="I49" t="str">
            <v/>
          </cell>
          <cell r="J49" t="str">
            <v>Ativo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>71920-010</v>
          </cell>
          <cell r="P49" t="str">
            <v>Alameda dos Eucaliptos Quadra 107                                , ap 606</v>
          </cell>
          <cell r="Q49" t="str">
            <v>Norte (Águas Claras)</v>
          </cell>
        </row>
        <row r="50">
          <cell r="B50" t="str">
            <v>AURORA BOREAL LUZ DF</v>
          </cell>
          <cell r="C50" t="str">
            <v>AURORA BOREAL LUZ COMERCIO E IMPORTACAO LTDA</v>
          </cell>
          <cell r="D50" t="str">
            <v>27.794.753/0004-15</v>
          </cell>
          <cell r="E50" t="str">
            <v>0814902400267</v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>Inativo</v>
          </cell>
          <cell r="K50" t="str">
            <v>(38)3676-5175</v>
          </cell>
          <cell r="L50" t="str">
            <v/>
          </cell>
          <cell r="M50" t="str">
            <v/>
          </cell>
          <cell r="N50" t="str">
            <v>contato@auroraborealluz.com.br</v>
          </cell>
          <cell r="O50" t="str">
            <v>70730-555</v>
          </cell>
          <cell r="P50" t="str">
            <v>QUADRA SHCGN CLR 705 BLOCO E                                , 705</v>
          </cell>
          <cell r="Q50" t="str">
            <v>ASA NORTE</v>
          </cell>
        </row>
        <row r="51">
          <cell r="B51" t="str">
            <v>Aurora Ronaldo</v>
          </cell>
          <cell r="C51" t="str">
            <v>AURORA BOREAL LUZ COMERCIO E IMPORTACAO LTDA</v>
          </cell>
          <cell r="D51" t="str">
            <v>27.794.753/0005-04</v>
          </cell>
          <cell r="E51" t="str">
            <v>0814902400267</v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>Inativo</v>
          </cell>
          <cell r="K51" t="str">
            <v>(38)3676-5175</v>
          </cell>
          <cell r="L51" t="str">
            <v/>
          </cell>
          <cell r="M51" t="str">
            <v/>
          </cell>
          <cell r="N51" t="str">
            <v>motascontabilidade@gmail.com</v>
          </cell>
          <cell r="O51" t="str">
            <v>38616-096</v>
          </cell>
          <cell r="P51" t="str">
            <v>AVENIDA SAO JOAO                                , 793</v>
          </cell>
          <cell r="Q51" t="str">
            <v>CAPIM BRANCO II</v>
          </cell>
        </row>
        <row r="52">
          <cell r="B52" t="str">
            <v>AUTO POSTO V-MAX</v>
          </cell>
          <cell r="C52" t="str">
            <v>V-MAX COMERCIO DE COMBUSTIVEIS LTDA</v>
          </cell>
          <cell r="D52" t="str">
            <v>12.375.339/0001-51</v>
          </cell>
          <cell r="E52" t="str">
            <v>089.640.328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>Inativo</v>
          </cell>
          <cell r="K52" t="str">
            <v>(73)3288-4714</v>
          </cell>
          <cell r="L52" t="str">
            <v/>
          </cell>
          <cell r="M52" t="str">
            <v/>
          </cell>
          <cell r="N52" t="str">
            <v>fiscal@contabilidadefernandesba.com.br</v>
          </cell>
          <cell r="O52" t="str">
            <v>45810-000</v>
          </cell>
          <cell r="P52" t="str">
            <v>AVENIDA DOS TRABALHADORES                                , S/N</v>
          </cell>
          <cell r="Q52" t="str">
            <v>OLHOS D AGUA - SEDE</v>
          </cell>
        </row>
        <row r="53">
          <cell r="B53" t="str">
            <v>BASEFOR COMERCIO E SERVICOS</v>
          </cell>
          <cell r="C53" t="str">
            <v>BASE FORTE SERVICOS E COMERCIO VAREJISTA DE PRODUTOS DE CONSTRUCAO CIVIL LTDA</v>
          </cell>
          <cell r="D53" t="str">
            <v>40.522.307/0001-77</v>
          </cell>
          <cell r="E53" t="str">
            <v>0802970000100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>Ativo</v>
          </cell>
          <cell r="K53" t="str">
            <v>(61) 3382-7559 / (61) 9855-7755</v>
          </cell>
          <cell r="L53" t="str">
            <v/>
          </cell>
          <cell r="M53" t="str">
            <v/>
          </cell>
          <cell r="N53" t="str">
            <v>sacescudo2@gmail.com</v>
          </cell>
          <cell r="O53" t="str">
            <v>72237-380</v>
          </cell>
          <cell r="P53" t="str">
            <v>AREA ADE QUADRA 3 CONJUNTO H                                , 21</v>
          </cell>
          <cell r="Q53" t="str">
            <v>AREA DE DESENVOLVIMENTO ECONOMICO (CEILANDIA)</v>
          </cell>
        </row>
        <row r="54">
          <cell r="B54" t="str">
            <v>BLANDA LETICIA CARACIOLO EMERICK</v>
          </cell>
          <cell r="C54" t="str">
            <v>61.157.006 BLANDA LETICIA CARACIOLO EMERICK</v>
          </cell>
          <cell r="D54" t="str">
            <v>61.157.006/0001-61</v>
          </cell>
          <cell r="E54" t="str">
            <v>0840075600102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>Inativo</v>
          </cell>
          <cell r="K54" t="str">
            <v>(61)9259-3807</v>
          </cell>
          <cell r="L54" t="str">
            <v/>
          </cell>
          <cell r="M54" t="str">
            <v/>
          </cell>
          <cell r="N54" t="str">
            <v>diegocaraciolo182@gmail.com</v>
          </cell>
          <cell r="O54" t="str">
            <v>71090-725</v>
          </cell>
          <cell r="P54" t="str">
            <v>COLONIA AGRICOLA AGUAS CLARAS CHACARA 62                                , SN</v>
          </cell>
          <cell r="Q54" t="str">
            <v>GUARA I</v>
          </cell>
        </row>
        <row r="55">
          <cell r="B55" t="str">
            <v>BOM JESUS PORTAS AUTOMATICAS</v>
          </cell>
          <cell r="C55" t="str">
            <v>BOM JESUS PORTAS AUTOMATICAS LTDA</v>
          </cell>
          <cell r="D55" t="str">
            <v>40.009.166/0001-93</v>
          </cell>
          <cell r="E55" t="str">
            <v>0802021500107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>Ativo</v>
          </cell>
          <cell r="K55" t="str">
            <v>(61) 9587-9767</v>
          </cell>
          <cell r="L55" t="str">
            <v/>
          </cell>
          <cell r="M55" t="str">
            <v/>
          </cell>
          <cell r="N55" t="str">
            <v>bomjesusportasautomaticas@gmail.com</v>
          </cell>
          <cell r="O55" t="str">
            <v>71881-630</v>
          </cell>
          <cell r="P55" t="str">
            <v>QUADRA QN 12B CONJUNTO 1 LOTE                                , 05</v>
          </cell>
          <cell r="Q55" t="str">
            <v>RIACHO FUNDO II</v>
          </cell>
        </row>
        <row r="56">
          <cell r="B56" t="str">
            <v>BRASIL PORTAS AUTOMATICAS</v>
          </cell>
          <cell r="C56" t="str">
            <v>DEUZELINO DIONIZIO RIBEIRO 92548890163</v>
          </cell>
          <cell r="D56" t="str">
            <v>38.296.295/0001-68</v>
          </cell>
          <cell r="E56" t="str">
            <v>10.940.208-1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>Ativo</v>
          </cell>
          <cell r="K56" t="str">
            <v>(62)9010-3113</v>
          </cell>
          <cell r="L56" t="str">
            <v/>
          </cell>
          <cell r="M56" t="str">
            <v/>
          </cell>
          <cell r="N56" t="str">
            <v>deuzelinodionizio1979@gmail.com</v>
          </cell>
          <cell r="O56" t="str">
            <v>74964-498</v>
          </cell>
          <cell r="P56" t="str">
            <v>R JI 29                                , SN</v>
          </cell>
          <cell r="Q56" t="str">
            <v>JARDIM IPE</v>
          </cell>
        </row>
        <row r="57">
          <cell r="B57" t="str">
            <v>BRASIL PORTAS AUTOMATICAS</v>
          </cell>
          <cell r="C57" t="str">
            <v>BRASIL PORTAS AUTOMATICAS LTDA</v>
          </cell>
          <cell r="D57" t="str">
            <v>38.296.295/0001-68</v>
          </cell>
          <cell r="E57" t="str">
            <v>10.940.208-1</v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>Ativo</v>
          </cell>
          <cell r="K57" t="str">
            <v>(62) 9010-3113</v>
          </cell>
          <cell r="L57" t="str">
            <v/>
          </cell>
          <cell r="M57" t="str">
            <v/>
          </cell>
          <cell r="N57" t="str">
            <v>deuzelinodionizio1979@gmail.com</v>
          </cell>
          <cell r="O57" t="str">
            <v>74964-498</v>
          </cell>
          <cell r="P57" t="str">
            <v>RUA JI 29                                , SN</v>
          </cell>
          <cell r="Q57" t="str">
            <v>JARDIM IPE</v>
          </cell>
        </row>
        <row r="58">
          <cell r="B58" t="str">
            <v>BRASILIA COMERCIO ATACADISTA</v>
          </cell>
          <cell r="C58" t="str">
            <v>BRASILIA COMERCIO ATACADISTA LTDA</v>
          </cell>
          <cell r="D58" t="str">
            <v>42.262.486/0001-86</v>
          </cell>
          <cell r="E58" t="str">
            <v>0806118300172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>Inativo</v>
          </cell>
          <cell r="K58" t="str">
            <v>(61)8123-6804</v>
          </cell>
          <cell r="L58" t="str">
            <v/>
          </cell>
          <cell r="M58" t="str">
            <v/>
          </cell>
          <cell r="N58" t="str">
            <v>contato@brasilialed.com</v>
          </cell>
          <cell r="O58" t="str">
            <v>71989-000</v>
          </cell>
          <cell r="P58" t="str">
            <v>A ADE CONJUNTO 19 LOTE                                , 21/22</v>
          </cell>
          <cell r="Q58" t="str">
            <v>AREA DE DESENVOLVIMENTO ECONOMICO (AGUAS CLAR</v>
          </cell>
        </row>
        <row r="59">
          <cell r="B59" t="str">
            <v>Bruno Anderson de Lima Cardoso Brito</v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>715.044.351-68</v>
          </cell>
          <cell r="H59" t="str">
            <v/>
          </cell>
          <cell r="I59" t="str">
            <v/>
          </cell>
          <cell r="J59" t="str">
            <v>Ativo</v>
          </cell>
          <cell r="K59" t="str">
            <v/>
          </cell>
          <cell r="L59" t="str">
            <v/>
          </cell>
          <cell r="M59" t="str">
            <v/>
          </cell>
          <cell r="N59" t="str">
            <v>brunoalcb@gmail.com</v>
          </cell>
          <cell r="O59" t="str">
            <v>72135-030</v>
          </cell>
          <cell r="P59" t="str">
            <v>Quadra QI 3</v>
          </cell>
          <cell r="Q59" t="str">
            <v>Setor Industrial (Taguatinga)</v>
          </cell>
        </row>
        <row r="60">
          <cell r="B60" t="str">
            <v>CAIO CESAR DAMASIO MELO GONÇALVES</v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>057.202.721-43</v>
          </cell>
          <cell r="H60" t="str">
            <v/>
          </cell>
          <cell r="I60" t="str">
            <v/>
          </cell>
          <cell r="J60" t="str">
            <v>Ativo</v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>72016-150</v>
          </cell>
          <cell r="P60" t="str">
            <v>Quadra QSC 15</v>
          </cell>
          <cell r="Q60" t="str">
            <v>Taguatinga Sul (Taguatinga)</v>
          </cell>
        </row>
        <row r="61">
          <cell r="B61" t="str">
            <v>CALDAS PORTAS</v>
          </cell>
          <cell r="C61" t="str">
            <v>CALDAS PORTAS LTDA</v>
          </cell>
          <cell r="D61" t="str">
            <v>58.471.711/0001-24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>Ativo</v>
          </cell>
          <cell r="K61" t="str">
            <v>(64) 3454-4188 / (0000) 0000-0000</v>
          </cell>
          <cell r="L61" t="str">
            <v/>
          </cell>
          <cell r="M61" t="str">
            <v/>
          </cell>
          <cell r="N61" t="str">
            <v>wmsuporteempresarial@gmail.com</v>
          </cell>
          <cell r="O61" t="str">
            <v>75687-640</v>
          </cell>
          <cell r="P61" t="str">
            <v>AVENIDA ARAXÁ                                , SN</v>
          </cell>
          <cell r="Q61" t="str">
            <v>JARDIM ESMERALDA</v>
          </cell>
        </row>
        <row r="62">
          <cell r="B62" t="str">
            <v>Camila Millaflor</v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>030.455.273-96</v>
          </cell>
          <cell r="H62" t="str">
            <v/>
          </cell>
          <cell r="I62" t="str">
            <v/>
          </cell>
          <cell r="J62" t="str">
            <v>Inativo</v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>60351-335</v>
          </cell>
          <cell r="P62" t="str">
            <v>Avenida Independência                                , 1520</v>
          </cell>
          <cell r="Q62" t="str">
            <v>Olavo Oliveira</v>
          </cell>
        </row>
        <row r="63">
          <cell r="B63" t="str">
            <v>Campelo serralheiro</v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>526.813.941-04</v>
          </cell>
          <cell r="H63" t="str">
            <v/>
          </cell>
          <cell r="I63" t="str">
            <v/>
          </cell>
          <cell r="J63" t="str">
            <v>Ativo</v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</row>
        <row r="64">
          <cell r="B64" t="str">
            <v>CAPITAL PORTAS</v>
          </cell>
          <cell r="C64" t="str">
            <v>JAIME FRANCISCO SOARES 27103323100</v>
          </cell>
          <cell r="D64" t="str">
            <v>46.211.826/0001-09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>Ativo</v>
          </cell>
          <cell r="K64" t="str">
            <v>(61) 3256-2060</v>
          </cell>
          <cell r="L64" t="str">
            <v/>
          </cell>
          <cell r="M64" t="str">
            <v/>
          </cell>
          <cell r="N64" t="str">
            <v>jaimerprepresentacoes@gmail.com</v>
          </cell>
          <cell r="O64" t="str">
            <v>72005-505</v>
          </cell>
          <cell r="P64" t="str">
            <v>RUA RUA 3C CHACARA 26                                , 58</v>
          </cell>
          <cell r="Q64" t="str">
            <v>SETOR HABITACIONAL VICENTE PIRES</v>
          </cell>
        </row>
        <row r="65">
          <cell r="B65" t="str">
            <v>Carlos Alberto da Silva</v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>287.156.401-91</v>
          </cell>
          <cell r="H65" t="str">
            <v/>
          </cell>
          <cell r="I65" t="str">
            <v/>
          </cell>
          <cell r="J65" t="str">
            <v>Ativo</v>
          </cell>
          <cell r="K65" t="str">
            <v/>
          </cell>
          <cell r="L65" t="str">
            <v/>
          </cell>
          <cell r="M65" t="str">
            <v/>
          </cell>
          <cell r="N65" t="str">
            <v>carlos@rocarepresentacao.com.br</v>
          </cell>
          <cell r="O65" t="str">
            <v>71220-120</v>
          </cell>
          <cell r="P65" t="str">
            <v/>
          </cell>
          <cell r="Q65" t="str">
            <v/>
          </cell>
        </row>
        <row r="66">
          <cell r="B66" t="str">
            <v>Carlos Daniel Queiroz Cardoso</v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>053.835.845-95</v>
          </cell>
          <cell r="H66" t="str">
            <v/>
          </cell>
          <cell r="I66" t="str">
            <v/>
          </cell>
          <cell r="J66" t="str">
            <v>Inativo</v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>46570-005</v>
          </cell>
          <cell r="P66" t="str">
            <v>Rua Deputado João de Figueredo                                , 550</v>
          </cell>
          <cell r="Q66" t="str">
            <v>Centro</v>
          </cell>
        </row>
        <row r="67">
          <cell r="B67" t="str">
            <v>CARVALHO &amp; SILVA SERRALHERIA LTDA</v>
          </cell>
          <cell r="C67" t="str">
            <v>CARVALHO &amp; SILVA SERRALHERIA LTDA</v>
          </cell>
          <cell r="D67" t="str">
            <v>26.750.902/0001-39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>Ativo</v>
          </cell>
          <cell r="K67" t="str">
            <v>(61) 3621-1445</v>
          </cell>
          <cell r="L67" t="str">
            <v/>
          </cell>
          <cell r="M67" t="str">
            <v/>
          </cell>
          <cell r="N67" t="str">
            <v>atendimento@taticontabilidade.com</v>
          </cell>
          <cell r="O67" t="str">
            <v>72850-120</v>
          </cell>
          <cell r="P67" t="str">
            <v>AVENIDA DOUTOR ISRAEL PINHEIRO SILVA                                , SN</v>
          </cell>
          <cell r="Q67" t="str">
            <v>JARDIM DO INGA</v>
          </cell>
        </row>
        <row r="68">
          <cell r="B68" t="str">
            <v>CASA ELETROFERRAGEM JK</v>
          </cell>
          <cell r="C68" t="str">
            <v>JK COMERCIO DE FERRAGENS LTDA</v>
          </cell>
          <cell r="D68" t="str">
            <v>08.777.873/0001-17</v>
          </cell>
          <cell r="E68" t="str">
            <v/>
          </cell>
          <cell r="F68" t="str">
            <v>0748667900160</v>
          </cell>
          <cell r="G68" t="str">
            <v/>
          </cell>
          <cell r="H68" t="str">
            <v/>
          </cell>
          <cell r="I68" t="str">
            <v/>
          </cell>
          <cell r="J68" t="str">
            <v>Inativo</v>
          </cell>
          <cell r="K68" t="str">
            <v>(61)3345-8629</v>
          </cell>
          <cell r="L68" t="str">
            <v/>
          </cell>
          <cell r="M68" t="str">
            <v/>
          </cell>
          <cell r="N68" t="str">
            <v>eletroferragem@gmail.com</v>
          </cell>
          <cell r="O68" t="str">
            <v>70361-520</v>
          </cell>
          <cell r="P68" t="str">
            <v>QUADRA SHC/SUL CR QUADRA 511 BLOCO C LOJA 57                                , S/N</v>
          </cell>
          <cell r="Q68" t="str">
            <v>ASA SUL</v>
          </cell>
        </row>
        <row r="69">
          <cell r="B69" t="str">
            <v>CAULITO XAVIER CUSTODIO</v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>443.732.791-87</v>
          </cell>
          <cell r="H69" t="str">
            <v/>
          </cell>
          <cell r="I69" t="str">
            <v/>
          </cell>
          <cell r="J69" t="str">
            <v>Inativo</v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>72220-212</v>
          </cell>
          <cell r="P69" t="str">
            <v>Quadra QNN 20 Conjunto L</v>
          </cell>
          <cell r="Q69" t="str">
            <v>Ceilândia Sul (Ceilândia)</v>
          </cell>
        </row>
        <row r="70">
          <cell r="B70" t="str">
            <v>CB ENGENHARIA E CONSTRUCOES</v>
          </cell>
          <cell r="C70" t="str">
            <v>CB ENGENHARIA E CONSTRUCOES LTDA</v>
          </cell>
          <cell r="D70" t="str">
            <v>05.553.057/0001-31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>Inativo</v>
          </cell>
          <cell r="K70" t="str">
            <v>(71)8792-0006</v>
          </cell>
          <cell r="L70" t="str">
            <v/>
          </cell>
          <cell r="M70" t="str">
            <v/>
          </cell>
          <cell r="N70" t="str">
            <v>cbbacelar@cbengconstrucoes.com.br</v>
          </cell>
          <cell r="O70" t="str">
            <v>41820-790</v>
          </cell>
          <cell r="P70" t="str">
            <v>AL SALVADOR                                , 1057</v>
          </cell>
          <cell r="Q70" t="str">
            <v>CAMINHO DAS ARVORES</v>
          </cell>
        </row>
        <row r="71">
          <cell r="B71" t="str">
            <v>CEFAS PORTAS AUTOMATICAS</v>
          </cell>
          <cell r="C71" t="str">
            <v>CEFAS PORTAS LTDA</v>
          </cell>
          <cell r="D71" t="str">
            <v>46.494.022/0001-56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>Ativo</v>
          </cell>
          <cell r="K71" t="str">
            <v>(55) 9170-0170</v>
          </cell>
          <cell r="L71" t="str">
            <v/>
          </cell>
          <cell r="M71" t="str">
            <v/>
          </cell>
          <cell r="N71" t="str">
            <v>cefasportas@gmail.com</v>
          </cell>
          <cell r="O71" t="str">
            <v>97030-118</v>
          </cell>
          <cell r="P71" t="str">
            <v>RUA RADIO GUARATHAN                                , 1999</v>
          </cell>
          <cell r="Q71" t="str">
            <v>BOI MORTO</v>
          </cell>
        </row>
        <row r="72">
          <cell r="B72" t="str">
            <v>CELSO DA CRUZ PEREIRA</v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>675.510.765-49</v>
          </cell>
          <cell r="H72" t="str">
            <v/>
          </cell>
          <cell r="I72" t="str">
            <v/>
          </cell>
          <cell r="J72" t="str">
            <v>Ativo</v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>72339-136</v>
          </cell>
          <cell r="P72" t="str">
            <v>Quadra QN 827 Conjunto 1                                , 01</v>
          </cell>
          <cell r="Q72" t="str">
            <v>Samambaia Norte (Samambaia)</v>
          </cell>
        </row>
        <row r="73">
          <cell r="B73" t="str">
            <v>CENTRAL FERRAMENTAS</v>
          </cell>
          <cell r="C73" t="str">
            <v>C S COMERCIO VAREJISTA DE FERRAGENS E FERRAMENTAS LTDA</v>
          </cell>
          <cell r="D73" t="str">
            <v>29.707.634/0001-60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>Inativo</v>
          </cell>
          <cell r="K73" t="str">
            <v>(61)8555-6207</v>
          </cell>
          <cell r="L73" t="str">
            <v/>
          </cell>
          <cell r="M73" t="str">
            <v/>
          </cell>
          <cell r="N73" t="str">
            <v>contatocentralferragens@gmail.com</v>
          </cell>
          <cell r="O73" t="str">
            <v>72546-220</v>
          </cell>
          <cell r="P73" t="str">
            <v>Q CL 216                                , SN</v>
          </cell>
          <cell r="Q73" t="str">
            <v>SANTA MARIA</v>
          </cell>
        </row>
        <row r="74">
          <cell r="B74" t="str">
            <v>CENTRAL PORTAS DE</v>
          </cell>
          <cell r="C74" t="str">
            <v>CENTRAL PORTAS DE ACO AUTOMATICAS LTDA</v>
          </cell>
          <cell r="D74" t="str">
            <v>28.428.220/0001-30</v>
          </cell>
          <cell r="E74" t="str">
            <v>0782395200139</v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>Ativo</v>
          </cell>
          <cell r="K74" t="str">
            <v>(61)8646-0922</v>
          </cell>
          <cell r="L74" t="str">
            <v>(61)98646-0922</v>
          </cell>
          <cell r="M74" t="str">
            <v/>
          </cell>
          <cell r="N74" t="str">
            <v>vendascentralportas@gmail.com</v>
          </cell>
          <cell r="O74" t="str">
            <v>72225-082</v>
          </cell>
          <cell r="P74" t="str">
            <v>QUADRA QNN 7 CONJUNTO L                                , 46</v>
          </cell>
          <cell r="Q74" t="str">
            <v>CEILANDIA NORTE (CEILANDIA)</v>
          </cell>
        </row>
        <row r="75">
          <cell r="B75" t="str">
            <v>CENTRO OESTE PORTAS AUTOMATICAS</v>
          </cell>
          <cell r="C75" t="str">
            <v>CENTRO OESTE PORTAS AUTOMATICAS - EIRELI</v>
          </cell>
          <cell r="D75" t="str">
            <v>33.036.386/0001-40</v>
          </cell>
          <cell r="E75" t="str">
            <v>107550261</v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>Ativo</v>
          </cell>
          <cell r="K75" t="str">
            <v>(62) 3224-1146</v>
          </cell>
          <cell r="L75" t="str">
            <v/>
          </cell>
          <cell r="M75" t="str">
            <v/>
          </cell>
          <cell r="N75" t="str">
            <v>bbccont@hotmail.com</v>
          </cell>
          <cell r="O75" t="str">
            <v>74573-414</v>
          </cell>
          <cell r="P75" t="str">
            <v>R RM 1                                , 363</v>
          </cell>
          <cell r="Q75" t="str">
            <v>RESIDENCIAL GUAREMA</v>
          </cell>
        </row>
        <row r="76">
          <cell r="B76" t="str">
            <v>CHARRUA COMERCIAL</v>
          </cell>
          <cell r="C76" t="str">
            <v>CHARRUA COMERCIAL AGRICOLA LTDA</v>
          </cell>
          <cell r="D76" t="str">
            <v>37.031.044/0003-50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>Inativo</v>
          </cell>
          <cell r="K76" t="str">
            <v>(34)3821-4484</v>
          </cell>
          <cell r="L76" t="str">
            <v/>
          </cell>
          <cell r="M76" t="str">
            <v/>
          </cell>
          <cell r="N76" t="str">
            <v>contato@nacionalcontroladoria.com.br</v>
          </cell>
          <cell r="O76" t="str">
            <v>72830-010</v>
          </cell>
          <cell r="P76" t="str">
            <v>AVENIDA ALFREDO NASSER                                , SN</v>
          </cell>
          <cell r="Q76" t="str">
            <v>PARQUE ESTRELA DALVA VII</v>
          </cell>
        </row>
        <row r="77">
          <cell r="B77" t="str">
            <v>CHAVEIRO MARCOS ÁGUAS CLARAS</v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>008.755.431-38</v>
          </cell>
          <cell r="H77" t="str">
            <v/>
          </cell>
          <cell r="I77" t="str">
            <v/>
          </cell>
          <cell r="J77" t="str">
            <v>Ativo</v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>79680-000</v>
          </cell>
          <cell r="P77" t="str">
            <v>, 01</v>
          </cell>
          <cell r="Q77" t="str">
            <v/>
          </cell>
        </row>
        <row r="78">
          <cell r="B78" t="str">
            <v>CHILLI BEANS</v>
          </cell>
          <cell r="C78" t="str">
            <v>HD COMERCIO DE OCULOS E ACESSORIOS LTDA</v>
          </cell>
          <cell r="D78" t="str">
            <v>43.441.300/0001-19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>Inativo</v>
          </cell>
          <cell r="K78" t="str">
            <v>(61)3034-3882</v>
          </cell>
          <cell r="L78" t="str">
            <v/>
          </cell>
          <cell r="M78" t="str">
            <v/>
          </cell>
          <cell r="N78" t="str">
            <v>financeiro.chillies@gmail.com</v>
          </cell>
          <cell r="O78" t="str">
            <v>72876-301</v>
          </cell>
          <cell r="P78" t="str">
            <v>QUADRA QUADRA 1 GLEBA F BR 040 KM 12                                , SN</v>
          </cell>
          <cell r="Q78" t="str">
            <v>PARQUE ESPLANADA III</v>
          </cell>
        </row>
        <row r="79">
          <cell r="B79" t="str">
            <v>Chiquinho Recanto das Emas</v>
          </cell>
          <cell r="C79" t="str">
            <v>TF COMERCIO DE SOBREMESAS LTDA</v>
          </cell>
          <cell r="D79" t="str">
            <v>48.347.731/0001-34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>Inativo</v>
          </cell>
          <cell r="K79" t="str">
            <v>(61) 3458-1205/ (0000) 0000-0000</v>
          </cell>
          <cell r="L79" t="str">
            <v/>
          </cell>
          <cell r="M79" t="str">
            <v/>
          </cell>
          <cell r="N79" t="str">
            <v>ambbcontabilidade1411@gmail.com</v>
          </cell>
          <cell r="O79" t="str">
            <v>72600-300</v>
          </cell>
          <cell r="P79" t="str">
            <v>AV RECANTO DAS EMAS QUADRA 103 LOTES                                , 2/3/4</v>
          </cell>
          <cell r="Q79" t="str">
            <v>RECANTO DAS EMAS</v>
          </cell>
        </row>
        <row r="80">
          <cell r="B80" t="str">
            <v>Cláudio Márcio Germino</v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>238.515.541-91</v>
          </cell>
          <cell r="H80" t="str">
            <v/>
          </cell>
          <cell r="I80" t="str">
            <v/>
          </cell>
          <cell r="J80" t="str">
            <v>Ativo</v>
          </cell>
          <cell r="K80" t="str">
            <v/>
          </cell>
          <cell r="L80" t="str">
            <v/>
          </cell>
          <cell r="M80" t="str">
            <v/>
          </cell>
          <cell r="N80" t="str">
            <v>claudiomarciogermino@gmail.com</v>
          </cell>
          <cell r="O80" t="str">
            <v>72130-040</v>
          </cell>
          <cell r="P80" t="str">
            <v>Quadra QNG 4</v>
          </cell>
          <cell r="Q80" t="str">
            <v>Taguatinga Norte (Taguatinga)</v>
          </cell>
        </row>
        <row r="81">
          <cell r="B81" t="str">
            <v>Clemildo Gouveia Paião</v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>718.946.671-15</v>
          </cell>
          <cell r="H81" t="str">
            <v/>
          </cell>
          <cell r="I81" t="str">
            <v/>
          </cell>
          <cell r="J81" t="str">
            <v>Ativo</v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>71920-010</v>
          </cell>
          <cell r="P81" t="str">
            <v>Alameda dos Eucaliptos Quadra 107                                , 107</v>
          </cell>
          <cell r="Q81" t="str">
            <v>Norte (Águas Claras)</v>
          </cell>
        </row>
        <row r="82">
          <cell r="B82" t="str">
            <v>CLEUTON GOMES DA SILVA</v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>098.198.596-38</v>
          </cell>
          <cell r="H82" t="str">
            <v/>
          </cell>
          <cell r="I82" t="str">
            <v/>
          </cell>
          <cell r="J82" t="str">
            <v>Ativo</v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>3877-900</v>
          </cell>
          <cell r="P82" t="str">
            <v>R LINDORIFO BATISTA                                , 1393</v>
          </cell>
          <cell r="Q82" t="str">
            <v>contingente</v>
          </cell>
        </row>
        <row r="83">
          <cell r="B83" t="str">
            <v>COMUNICAR SOCIEDADE COMERCIAL</v>
          </cell>
          <cell r="C83" t="str">
            <v>COMUNICAR SOCIEDADE COMERCIAL LTDA</v>
          </cell>
          <cell r="D83" t="str">
            <v>03.932.303/0001-30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>Ativo</v>
          </cell>
          <cell r="K83" t="str">
            <v>(38) 9881-5209</v>
          </cell>
          <cell r="L83" t="str">
            <v/>
          </cell>
          <cell r="M83" t="str">
            <v/>
          </cell>
          <cell r="N83" t="str">
            <v>humberto.minas@gmail.com</v>
          </cell>
          <cell r="O83" t="str">
            <v>38779-000</v>
          </cell>
          <cell r="P83" t="str">
            <v>RUA OLIVEIRA DORNELAS                                , 222</v>
          </cell>
          <cell r="Q83" t="str">
            <v>CENTRO</v>
          </cell>
        </row>
        <row r="84">
          <cell r="B84" t="str">
            <v>COMUNIDADE SUPERABUNDANTE</v>
          </cell>
          <cell r="C84" t="str">
            <v>IGREJA EVANGELICA COMUNIDADE SUPERABUNDANTE</v>
          </cell>
          <cell r="D84" t="str">
            <v>55.400.800/0001-91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>Inativo</v>
          </cell>
          <cell r="K84" t="str">
            <v>(61) 9986-7317 / (61) 9686-9334</v>
          </cell>
          <cell r="L84" t="str">
            <v/>
          </cell>
          <cell r="M84" t="str">
            <v/>
          </cell>
          <cell r="N84" t="str">
            <v>comunidadesuperabundante@gmail.com</v>
          </cell>
          <cell r="O84" t="str">
            <v>72710-630</v>
          </cell>
          <cell r="P84" t="str">
            <v>AREA ESPECIAL 3                                , B</v>
          </cell>
          <cell r="Q84" t="str">
            <v>SETOR NORTE (BRAZLANDIA)</v>
          </cell>
        </row>
        <row r="85">
          <cell r="B85" t="str">
            <v>CONEXAO ATACADISTA</v>
          </cell>
          <cell r="C85" t="str">
            <v>CONEXAO COMERCIAL ATACADISTA DE MATERIAIS DE CONSTRUCAO LTDA</v>
          </cell>
          <cell r="D85" t="str">
            <v>34.221.243/0001-71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>Inativo</v>
          </cell>
          <cell r="K85" t="str">
            <v>(61)3456-1032</v>
          </cell>
          <cell r="L85" t="str">
            <v/>
          </cell>
          <cell r="M85" t="str">
            <v/>
          </cell>
          <cell r="N85" t="str">
            <v>conexaoatacadista@gmail.com</v>
          </cell>
          <cell r="O85" t="str">
            <v>72427-010</v>
          </cell>
          <cell r="P85" t="str">
            <v>NUCR PONTE ALTA NORTE DF 475 CHACARA 07 LOTE 01                                , 01</v>
          </cell>
          <cell r="Q85" t="str">
            <v>PONTE ALTA NORTE (GAMA)</v>
          </cell>
        </row>
        <row r="86">
          <cell r="B86" t="str">
            <v>CONFIANCA PORTAS DE ACO</v>
          </cell>
          <cell r="C86" t="str">
            <v>CONFIANCIA SERRALHARIA LTDA</v>
          </cell>
          <cell r="D86" t="str">
            <v>26.859.783/0001-57</v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>Ativo</v>
          </cell>
          <cell r="K86" t="str">
            <v>(61)9233-3984</v>
          </cell>
          <cell r="L86" t="str">
            <v/>
          </cell>
          <cell r="M86" t="str">
            <v/>
          </cell>
          <cell r="N86" t="str">
            <v/>
          </cell>
          <cell r="O86" t="str">
            <v>72236-800</v>
          </cell>
          <cell r="P86" t="str">
            <v>SETOR HABITACIONAL SOL NASCENTE                                , LT 76</v>
          </cell>
          <cell r="Q86" t="str">
            <v>CEILANDIA SUL (CEILANDIA)</v>
          </cell>
        </row>
        <row r="87">
          <cell r="B87" t="str">
            <v>CONFTEC TECNOLOGIA</v>
          </cell>
          <cell r="C87" t="str">
            <v>CONFTEC TECNOLOGIA DE ELETRONICOS LTDA</v>
          </cell>
          <cell r="D87" t="str">
            <v>11.209.829/0001-15</v>
          </cell>
          <cell r="E87" t="str">
            <v>63865360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>Ativo</v>
          </cell>
          <cell r="K87" t="str">
            <v>(85) 3226-1070</v>
          </cell>
          <cell r="L87" t="str">
            <v/>
          </cell>
          <cell r="M87" t="str">
            <v/>
          </cell>
          <cell r="N87" t="str">
            <v/>
          </cell>
          <cell r="O87" t="str">
            <v>60841-032</v>
          </cell>
          <cell r="P87" t="str">
            <v>AVENIDA WASHINGTON SOARES                                , 8404</v>
          </cell>
          <cell r="Q87" t="str">
            <v>MESSEJANA</v>
          </cell>
        </row>
        <row r="88">
          <cell r="B88" t="str">
            <v>construindo Sonhos</v>
          </cell>
          <cell r="C88" t="str">
            <v>CARLOS ALBERTO DE ARAUJO 63633108149</v>
          </cell>
          <cell r="D88" t="str">
            <v>43.631.325/0001-85</v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>Inativo</v>
          </cell>
          <cell r="K88" t="str">
            <v>(61)9599-2634</v>
          </cell>
          <cell r="L88" t="str">
            <v/>
          </cell>
          <cell r="M88" t="str">
            <v/>
          </cell>
          <cell r="N88" t="str">
            <v>albertodearaujocarlos748@gmail.com</v>
          </cell>
          <cell r="O88" t="str">
            <v>72650-630</v>
          </cell>
          <cell r="P88" t="str">
            <v>QUADRA QUADRA 804 CONJUNTO 5                                , 30</v>
          </cell>
          <cell r="Q88" t="str">
            <v>RECANTO DAS EMAS</v>
          </cell>
        </row>
        <row r="89">
          <cell r="B89" t="str">
            <v>COOPERATIVA DE CREDITO DE LIVRE ADMISSAO DA GRANDE GOIANIA</v>
          </cell>
          <cell r="C89" t="str">
            <v>COOPERATIVA DE CREDITO DE LIVRE ADMISSAO DA GRANDE GOIANIA LTDA</v>
          </cell>
          <cell r="D89" t="str">
            <v>10.209.619/0002-45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>Inativo</v>
          </cell>
          <cell r="K89" t="str">
            <v>(62)3273-2024</v>
          </cell>
          <cell r="L89" t="str">
            <v/>
          </cell>
          <cell r="M89" t="str">
            <v/>
          </cell>
          <cell r="N89" t="str">
            <v>cra@sicoobcrediadag.com.br</v>
          </cell>
          <cell r="O89" t="str">
            <v>74175-130</v>
          </cell>
          <cell r="P89" t="str">
            <v>RUA 1128                                , 513</v>
          </cell>
          <cell r="Q89" t="str">
            <v>SET MARISTA</v>
          </cell>
        </row>
        <row r="90">
          <cell r="B90" t="str">
            <v>Corsino Rodrigues</v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>715.577.336-00</v>
          </cell>
          <cell r="H90" t="str">
            <v/>
          </cell>
          <cell r="I90" t="str">
            <v/>
          </cell>
          <cell r="J90" t="str">
            <v>Ativo</v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>72023-480</v>
          </cell>
          <cell r="P90" t="str">
            <v>Conjunto SMT Conjunto 16</v>
          </cell>
          <cell r="Q90" t="str">
            <v>Taguatinga Sul (Taguatinga)</v>
          </cell>
        </row>
        <row r="91">
          <cell r="B91" t="str">
            <v>CRISTIANO DE ARAUJO VIEIRA</v>
          </cell>
          <cell r="C91" t="str">
            <v>CRISTIANO DE ARAUJO VIEIRA 92835848134</v>
          </cell>
          <cell r="D91" t="str">
            <v>25.195.281/0001-06</v>
          </cell>
          <cell r="E91" t="str">
            <v/>
          </cell>
          <cell r="F91" t="str">
            <v>0777577000104</v>
          </cell>
          <cell r="G91" t="str">
            <v/>
          </cell>
          <cell r="H91" t="str">
            <v/>
          </cell>
          <cell r="I91" t="str">
            <v/>
          </cell>
          <cell r="J91" t="str">
            <v>Inativo</v>
          </cell>
          <cell r="K91" t="str">
            <v>(61)8592-3837</v>
          </cell>
          <cell r="L91" t="str">
            <v>(61)8592-3837</v>
          </cell>
          <cell r="M91" t="str">
            <v/>
          </cell>
          <cell r="N91" t="str">
            <v>AMOUNTCONTABILIDADE@GMAIL.COM</v>
          </cell>
          <cell r="O91" t="str">
            <v>72318-305</v>
          </cell>
          <cell r="P91" t="str">
            <v>CONJUNTO RESIDENCIAL QR 408 CONJUNTO 5                                , 02</v>
          </cell>
          <cell r="Q91" t="str">
            <v>SAMAMBAIA NORTE (SAMAMBAIA)</v>
          </cell>
        </row>
        <row r="92">
          <cell r="B92" t="str">
            <v>DAUTO LANTERNAGEM E PINTURA</v>
          </cell>
          <cell r="C92" t="str">
            <v>DAUTO PINTURA E MECANICA LTDA</v>
          </cell>
          <cell r="D92" t="str">
            <v>24.934.648/0001-01</v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>Inativo</v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>71070-022</v>
          </cell>
          <cell r="P92" t="str">
            <v>QUADRA QE 40 CONJUNTO A LOTE S S/N                                , S/N</v>
          </cell>
          <cell r="Q92" t="str">
            <v/>
          </cell>
        </row>
        <row r="93">
          <cell r="B93" t="str">
            <v>DF LED</v>
          </cell>
          <cell r="C93" t="str">
            <v>DF LED COMERCIO DE ARTIGOS DE ILUMINACAO LTDA</v>
          </cell>
          <cell r="D93" t="str">
            <v>39.773.614/0001-41</v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>Ativo</v>
          </cell>
          <cell r="K93" t="str">
            <v>(61) 3254-4280</v>
          </cell>
          <cell r="L93" t="str">
            <v/>
          </cell>
          <cell r="M93" t="str">
            <v/>
          </cell>
          <cell r="N93" t="str">
            <v>ilumitechome@gmail.com</v>
          </cell>
          <cell r="O93" t="str">
            <v>71200-055</v>
          </cell>
          <cell r="P93" t="str">
            <v>QUADRA SIA QUADRA 5-C                                , S/N</v>
          </cell>
          <cell r="Q93" t="str">
            <v>ZONA INDUSTRIAL (GUARA)</v>
          </cell>
        </row>
        <row r="94">
          <cell r="B94" t="str">
            <v>DF PORTAS AUTOMATICAS DE ENROLAR</v>
          </cell>
          <cell r="C94" t="str">
            <v>DF PORTAS AUTOMATICAS DE ENROLAR LTDA</v>
          </cell>
          <cell r="D94" t="str">
            <v>46.211.826/0001-09</v>
          </cell>
          <cell r="E94" t="str">
            <v>0813316800131</v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>Ativo</v>
          </cell>
          <cell r="K94" t="str">
            <v>(61) 8415-1020</v>
          </cell>
          <cell r="L94" t="str">
            <v/>
          </cell>
          <cell r="M94" t="str">
            <v/>
          </cell>
          <cell r="N94" t="str">
            <v>jaimerepresentacoes@gmail.com</v>
          </cell>
          <cell r="O94" t="str">
            <v>72005-512</v>
          </cell>
          <cell r="P94" t="str">
            <v>RUA RUA 3C CHACARA 26 LOTE                                , 11</v>
          </cell>
          <cell r="Q94" t="str">
            <v>SETOR HABITACIONAL VICENTE PIRES</v>
          </cell>
        </row>
        <row r="95">
          <cell r="B95" t="str">
            <v>DF SECURITY</v>
          </cell>
          <cell r="C95" t="str">
            <v>LUCIANO SOUZA DA SILVA 09714565693</v>
          </cell>
          <cell r="D95" t="str">
            <v>27.914.600/0001-11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>Ativo</v>
          </cell>
          <cell r="K95" t="str">
            <v>(61) 9232-8083</v>
          </cell>
          <cell r="L95" t="str">
            <v/>
          </cell>
          <cell r="M95" t="str">
            <v/>
          </cell>
          <cell r="N95" t="str">
            <v>lsportoes@gmail.com</v>
          </cell>
          <cell r="O95" t="str">
            <v>71572-033</v>
          </cell>
          <cell r="P95" t="str">
            <v>QUADRA QUADRA 20 CONJUNTO M                                , 11</v>
          </cell>
          <cell r="Q95" t="str">
            <v>PARANOA</v>
          </cell>
        </row>
        <row r="96">
          <cell r="B96" t="str">
            <v>DG ENGENHARIA</v>
          </cell>
          <cell r="C96" t="str">
            <v>DG VOLTS ENGENHARIA E OBRAS LTDA</v>
          </cell>
          <cell r="D96" t="str">
            <v>03.551.963/0001-71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>Inativo</v>
          </cell>
          <cell r="K96" t="str">
            <v>(61)8352-6000</v>
          </cell>
          <cell r="L96" t="str">
            <v/>
          </cell>
          <cell r="M96" t="str">
            <v/>
          </cell>
          <cell r="N96" t="str">
            <v>engenhariaeletricadg@gmail.com</v>
          </cell>
          <cell r="O96" t="str">
            <v>71982-130</v>
          </cell>
          <cell r="P96" t="str">
            <v>QUADRA QS 11 CONJUNTO R                                , SN</v>
          </cell>
          <cell r="Q96" t="str">
            <v>AREAL (AGUAS CLARAS)</v>
          </cell>
        </row>
        <row r="97">
          <cell r="B97" t="str">
            <v>DG ENGENHARIA E CONSTRUCOES</v>
          </cell>
          <cell r="C97" t="str">
            <v>DG ENGENHARIA E CONSTRUCOES LTDA</v>
          </cell>
          <cell r="D97" t="str">
            <v>43.391.458/0001-21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>Inativo</v>
          </cell>
          <cell r="K97" t="str">
            <v>(61)9987-5417</v>
          </cell>
          <cell r="L97" t="str">
            <v/>
          </cell>
          <cell r="M97" t="str">
            <v/>
          </cell>
          <cell r="N97" t="str">
            <v>gabrielsalomaoeng@gmail.com</v>
          </cell>
          <cell r="O97" t="str">
            <v>70300-908</v>
          </cell>
          <cell r="P97" t="str">
            <v>QUADRA SCS QUADRA 5 BLOCO B CENTRO COMERCIAL AMAZONAS                                , 74</v>
          </cell>
          <cell r="Q97" t="str">
            <v>ASA SUL</v>
          </cell>
        </row>
        <row r="98">
          <cell r="B98" t="str">
            <v>DOBRACO</v>
          </cell>
          <cell r="C98" t="str">
            <v>DOBRACO COMERCIO DE CORTE &amp; DOBRA DE CHAPA LTDA</v>
          </cell>
          <cell r="D98" t="str">
            <v>19.308.000/0001-81</v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>Ativo</v>
          </cell>
          <cell r="K98" t="str">
            <v>(61) 3488-6060 / (61) 3397-6060 / (61) 3488-6060</v>
          </cell>
          <cell r="L98" t="str">
            <v/>
          </cell>
          <cell r="M98" t="str">
            <v/>
          </cell>
          <cell r="N98" t="str">
            <v>dobradcodoaco@gmail.com</v>
          </cell>
          <cell r="O98" t="str">
            <v>73368-142</v>
          </cell>
          <cell r="P98" t="str">
            <v>QUADRA 5A CONJUNTO B LOTE                                , 14 A</v>
          </cell>
          <cell r="Q98" t="str">
            <v>ARAPOANGA (PLANALTINA)</v>
          </cell>
        </row>
        <row r="99">
          <cell r="B99" t="str">
            <v>DONA DE CASA</v>
          </cell>
          <cell r="C99" t="str">
            <v>DONA DE CASA SUPERMERCADOS LTDA</v>
          </cell>
          <cell r="D99" t="str">
            <v>11.832.478/0010-95</v>
          </cell>
          <cell r="E99" t="str">
            <v>0753800601020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>Inativo</v>
          </cell>
          <cell r="K99" t="str">
            <v>(61) 8219-2552/ (61) 9985-6156</v>
          </cell>
          <cell r="L99" t="str">
            <v/>
          </cell>
          <cell r="M99" t="str">
            <v/>
          </cell>
          <cell r="N99" t="str">
            <v>mayerfernandes@gmail.com</v>
          </cell>
          <cell r="O99" t="str">
            <v>71994-425</v>
          </cell>
          <cell r="P99" t="str">
            <v>Q SHA CONJUNTO 4 CHACARA 75                                , SN</v>
          </cell>
          <cell r="Q99" t="str">
            <v>SETOR HABITACIONAL ARNIQUEIRA (AGUAS CLARAS)</v>
          </cell>
        </row>
        <row r="100">
          <cell r="B100" t="str">
            <v>DONA DE CASA</v>
          </cell>
          <cell r="C100" t="str">
            <v>DONA DE CASA S/A</v>
          </cell>
          <cell r="D100" t="str">
            <v>11.832.478/0010-95</v>
          </cell>
          <cell r="E100" t="str">
            <v>0753800601020</v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>Inativo</v>
          </cell>
          <cell r="K100" t="str">
            <v>(61) 8219-2552/ (61) 9985-6156</v>
          </cell>
          <cell r="L100" t="str">
            <v/>
          </cell>
          <cell r="M100" t="str">
            <v/>
          </cell>
          <cell r="N100" t="str">
            <v>mayerfernandes@gmail.com</v>
          </cell>
          <cell r="O100" t="str">
            <v>71994-425</v>
          </cell>
          <cell r="P100" t="str">
            <v>Q SHA CONJUNTO 4 CHACARA 75                                , SN</v>
          </cell>
          <cell r="Q100" t="str">
            <v>SETOR HABITACIONAL ARNIQUEIRA (AGUAS CLARAS)</v>
          </cell>
        </row>
        <row r="101">
          <cell r="B101" t="str">
            <v>Douglas Marinho Costa</v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>036.989.321-21</v>
          </cell>
          <cell r="H101" t="str">
            <v/>
          </cell>
          <cell r="I101" t="str">
            <v/>
          </cell>
          <cell r="J101" t="str">
            <v>Ativo</v>
          </cell>
          <cell r="K101" t="str">
            <v/>
          </cell>
          <cell r="L101" t="str">
            <v/>
          </cell>
          <cell r="M101" t="str">
            <v/>
          </cell>
          <cell r="N101" t="str">
            <v>douglasmarinho238@gmail.com</v>
          </cell>
          <cell r="O101" t="str">
            <v>72035-503</v>
          </cell>
          <cell r="P101" t="str">
            <v>Quadra CSG 3                                , 1009</v>
          </cell>
          <cell r="Q101" t="str">
            <v>Taguatinga Sul (Taguatinga)</v>
          </cell>
        </row>
        <row r="102">
          <cell r="B102" t="str">
            <v>Douglas Souza</v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>052.196.591-89</v>
          </cell>
          <cell r="H102" t="str">
            <v/>
          </cell>
          <cell r="I102" t="str">
            <v/>
          </cell>
          <cell r="J102" t="str">
            <v>Inativo</v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</row>
        <row r="103">
          <cell r="B103" t="str">
            <v>DROGAFUJI</v>
          </cell>
          <cell r="C103" t="str">
            <v>DROGARIA ALAMEDA LTDA</v>
          </cell>
          <cell r="D103" t="str">
            <v>01.276.256/0001-99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>Inativo</v>
          </cell>
          <cell r="K103" t="str">
            <v>(61)3204-0155</v>
          </cell>
          <cell r="L103" t="str">
            <v/>
          </cell>
          <cell r="M103" t="str">
            <v/>
          </cell>
          <cell r="N103" t="str">
            <v>drogafuji@drogafuji.com.br</v>
          </cell>
          <cell r="O103" t="str">
            <v>72015-525</v>
          </cell>
          <cell r="P103" t="str">
            <v>Q CSB 2                                , SN</v>
          </cell>
          <cell r="Q103" t="str">
            <v>TAGUATINGA SUL (TAGUATINGA)</v>
          </cell>
        </row>
        <row r="104">
          <cell r="B104" t="str">
            <v>DROGAFUJI</v>
          </cell>
          <cell r="C104" t="str">
            <v>DROGARIA ALAMEDA LTDA</v>
          </cell>
          <cell r="D104" t="str">
            <v>01.276.256/0009-46</v>
          </cell>
          <cell r="E104" t="str">
            <v>07.361.603/013-06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>Inativo</v>
          </cell>
          <cell r="K104" t="str">
            <v>(61) 3204-0155 / (61) 3551-149</v>
          </cell>
          <cell r="L104" t="str">
            <v/>
          </cell>
          <cell r="M104" t="str">
            <v/>
          </cell>
          <cell r="N104" t="str">
            <v>drogafuji@drogafuji.com.br</v>
          </cell>
          <cell r="O104" t="str">
            <v>72225-014</v>
          </cell>
          <cell r="P104" t="str">
            <v>QUADRA QNN 1 CONJUNTO D LOTE                                , 02</v>
          </cell>
          <cell r="Q104" t="str">
            <v>CEILANDIA NORTE (CEILANDIA)</v>
          </cell>
        </row>
        <row r="105">
          <cell r="B105" t="str">
            <v>DROGAFUJI</v>
          </cell>
          <cell r="C105" t="str">
            <v>DROGARIA ALAMEDA LTDA</v>
          </cell>
          <cell r="D105" t="str">
            <v>01.276.256/0010-80</v>
          </cell>
          <cell r="E105" t="str">
            <v>0736160301217</v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>Inativo</v>
          </cell>
          <cell r="K105" t="str">
            <v>(61) 3204-0155 / (61) 3551-149</v>
          </cell>
          <cell r="L105" t="str">
            <v/>
          </cell>
          <cell r="M105" t="str">
            <v/>
          </cell>
          <cell r="N105" t="str">
            <v>drogafuj@drogafuji.com.br</v>
          </cell>
          <cell r="O105" t="str">
            <v>72220-216</v>
          </cell>
          <cell r="P105" t="str">
            <v>QUADRA QNN 20 CJ P LT 02                                , SN</v>
          </cell>
          <cell r="Q105" t="str">
            <v>CEILANDIA SUL (CEILANDIA)</v>
          </cell>
        </row>
        <row r="106">
          <cell r="B106" t="str">
            <v>DROGAFUJI</v>
          </cell>
          <cell r="C106" t="str">
            <v>DROGARIA ALAMEDA LTDA</v>
          </cell>
          <cell r="D106" t="str">
            <v>01.276.256/0017-56</v>
          </cell>
          <cell r="E106" t="str">
            <v>0736160301993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>Inativo</v>
          </cell>
          <cell r="K106" t="str">
            <v>(61) 3204-0101 / (61) 3204-0124 / (61) 3204-0132</v>
          </cell>
          <cell r="L106" t="str">
            <v/>
          </cell>
          <cell r="M106" t="str">
            <v/>
          </cell>
          <cell r="N106" t="str">
            <v>drogafuji@drogafuji.com.br</v>
          </cell>
          <cell r="O106" t="str">
            <v>71505-000</v>
          </cell>
          <cell r="P106" t="str">
            <v>SETOR SHIN EPPN CANTEIRO CENTRAL LOTE 03 LOJA                                , 10</v>
          </cell>
          <cell r="Q106" t="str">
            <v>LAGO NORTE</v>
          </cell>
        </row>
        <row r="107">
          <cell r="B107" t="str">
            <v>DROGAFUJI</v>
          </cell>
          <cell r="C107" t="str">
            <v>DROGARIA ALAMEDA LTDA</v>
          </cell>
          <cell r="D107" t="str">
            <v>01.276.256/0055-81</v>
          </cell>
          <cell r="E107" t="str">
            <v>0736160305808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>Inativo</v>
          </cell>
          <cell r="K107" t="str">
            <v>(61)3204-0155</v>
          </cell>
          <cell r="L107" t="str">
            <v/>
          </cell>
          <cell r="M107" t="str">
            <v/>
          </cell>
          <cell r="N107" t="str">
            <v>drogafuji@drogafuji.com.br</v>
          </cell>
          <cell r="O107" t="str">
            <v>70853-540</v>
          </cell>
          <cell r="P107" t="str">
            <v>QUADRA CLN 208 BLOCO D LOJA 15,19 E SUBSOLO 23                                , SN</v>
          </cell>
          <cell r="Q107" t="str">
            <v>ASA NORTE</v>
          </cell>
        </row>
        <row r="108">
          <cell r="B108" t="str">
            <v>Edilson Jairo rabelo</v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>029.054.406-86</v>
          </cell>
          <cell r="H108" t="str">
            <v/>
          </cell>
          <cell r="I108" t="str">
            <v/>
          </cell>
          <cell r="J108" t="str">
            <v>Inativo</v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>7223-810</v>
          </cell>
          <cell r="P108" t="str">
            <v>Shps QD 402 conj c casa 47                                , 47</v>
          </cell>
          <cell r="Q108" t="str">
            <v>Cond pôr do sol</v>
          </cell>
        </row>
        <row r="109">
          <cell r="B109" t="str">
            <v>EDP DANTAS</v>
          </cell>
          <cell r="C109" t="str">
            <v>EDP DANTAS LTDA</v>
          </cell>
          <cell r="D109" t="str">
            <v>48.011.010/0001-59</v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>Ativo</v>
          </cell>
          <cell r="K109" t="str">
            <v>(61) 9638-9797/ (0000) 0000-0000</v>
          </cell>
          <cell r="L109" t="str">
            <v/>
          </cell>
          <cell r="M109" t="str">
            <v/>
          </cell>
          <cell r="N109" t="str">
            <v>contato@edpdantas.com.br</v>
          </cell>
          <cell r="O109" t="str">
            <v>71570-306</v>
          </cell>
          <cell r="P109" t="str">
            <v>Q QUADRA 3 CONJUNTO B LOTE                                , 23</v>
          </cell>
          <cell r="Q109" t="str">
            <v>PARANOA</v>
          </cell>
        </row>
        <row r="110">
          <cell r="B110" t="str">
            <v>EDUARDO REPRESENTANTE</v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>Inativo</v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</row>
        <row r="111">
          <cell r="B111" t="str">
            <v>EGAPLAST - ARTEFATOS E COMERCIO DE PLASTICOS LTDA</v>
          </cell>
          <cell r="C111" t="str">
            <v>EGAPLAST - ARTEFATOS E COMERCIO DE PLASTICOS LTDA</v>
          </cell>
          <cell r="D111" t="str">
            <v>03.185.564/0001-34</v>
          </cell>
          <cell r="E111" t="str">
            <v>0739660900181</v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>Inativo</v>
          </cell>
          <cell r="K111" t="str">
            <v/>
          </cell>
          <cell r="L111" t="str">
            <v>(61)99699-4273</v>
          </cell>
          <cell r="M111" t="str">
            <v/>
          </cell>
          <cell r="N111" t="str">
            <v/>
          </cell>
          <cell r="O111" t="str">
            <v>71977-360</v>
          </cell>
          <cell r="P111" t="str">
            <v>QS 9 Rua 122</v>
          </cell>
          <cell r="Q111" t="str">
            <v>Areal (Águas Claras)</v>
          </cell>
        </row>
        <row r="112">
          <cell r="B112" t="str">
            <v>ELETRICA PADRAO</v>
          </cell>
          <cell r="C112" t="str">
            <v>ELETRICA PADRAO LTDA</v>
          </cell>
          <cell r="D112" t="str">
            <v>37.982.105/0001-01</v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>Inativo</v>
          </cell>
          <cell r="K112" t="str">
            <v>(61)3384-1901</v>
          </cell>
          <cell r="L112" t="str">
            <v/>
          </cell>
          <cell r="M112" t="str">
            <v/>
          </cell>
          <cell r="N112" t="str">
            <v/>
          </cell>
          <cell r="O112" t="str">
            <v>72465-370</v>
          </cell>
          <cell r="P112" t="str">
            <v>Q 37 LOTE                                , 15</v>
          </cell>
          <cell r="Q112" t="str">
            <v>SETOR LESTE (GAMA)</v>
          </cell>
        </row>
        <row r="113">
          <cell r="B113" t="str">
            <v>ELETRICAACGN</v>
          </cell>
          <cell r="C113" t="str">
            <v>ANTONIO CLEBER GONCALVES DO NASCIMENTO 69054401168</v>
          </cell>
          <cell r="D113" t="str">
            <v>29.992.167/0001-68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>Inativo</v>
          </cell>
          <cell r="K113" t="str">
            <v>(61)3965-4628</v>
          </cell>
          <cell r="L113" t="str">
            <v/>
          </cell>
          <cell r="M113" t="str">
            <v/>
          </cell>
          <cell r="N113" t="str">
            <v>eletricaacgn@gmail.com</v>
          </cell>
          <cell r="O113" t="str">
            <v>72220-055</v>
          </cell>
          <cell r="P113" t="str">
            <v>Q QNN 4 CONJUNTO O LOTE 39 LOJA 01                                , SN</v>
          </cell>
          <cell r="Q113" t="str">
            <v>CEILANDIA SUL (CEILANDIA)</v>
          </cell>
        </row>
        <row r="114">
          <cell r="B114" t="str">
            <v>ELETRO PORTAS DE ACO</v>
          </cell>
          <cell r="C114" t="str">
            <v>DOUGLAS GONCALVES DE ARAUJO 04884083180</v>
          </cell>
          <cell r="D114" t="str">
            <v>44.375.732/0001-31</v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>Ativo</v>
          </cell>
          <cell r="K114" t="str">
            <v>(62) 9203-2422</v>
          </cell>
          <cell r="L114" t="str">
            <v/>
          </cell>
          <cell r="M114" t="str">
            <v/>
          </cell>
          <cell r="N114" t="str">
            <v>lucianosobrinho178@hotmail.com</v>
          </cell>
          <cell r="O114" t="str">
            <v>74594-046</v>
          </cell>
          <cell r="P114" t="str">
            <v>AV FONTE NOVA                                , S/N</v>
          </cell>
          <cell r="Q114" t="str">
            <v>JARDIM FONTE NOVA</v>
          </cell>
        </row>
        <row r="115">
          <cell r="B115" t="str">
            <v>ELETROPISO</v>
          </cell>
          <cell r="C115" t="str">
            <v>AC LUZ ELETRICA LTDA</v>
          </cell>
          <cell r="D115" t="str">
            <v>47.122.451/0001-65</v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>Inativo</v>
          </cell>
          <cell r="K115" t="str">
            <v>(61)8441-9860</v>
          </cell>
          <cell r="L115" t="str">
            <v/>
          </cell>
          <cell r="M115" t="str">
            <v/>
          </cell>
          <cell r="N115" t="str">
            <v>eletropisodf@gmail.com</v>
          </cell>
          <cell r="O115" t="str">
            <v>71918-540</v>
          </cell>
          <cell r="P115" t="str">
            <v>RUA 33 NORTE LOTE                                , 03</v>
          </cell>
          <cell r="Q115" t="str">
            <v>NORTE (AGUAS CLARAS)</v>
          </cell>
        </row>
        <row r="116">
          <cell r="B116" t="str">
            <v>Elizania de Souza Santos</v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>065.147.885-56</v>
          </cell>
          <cell r="H116" t="str">
            <v/>
          </cell>
          <cell r="I116" t="str">
            <v/>
          </cell>
          <cell r="J116" t="str">
            <v>Inativo</v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>49511-899</v>
          </cell>
          <cell r="P116" t="str">
            <v>Área Rural                                , 39</v>
          </cell>
          <cell r="Q116" t="str">
            <v>Área Rural de Itabaiana</v>
          </cell>
        </row>
        <row r="117">
          <cell r="B117" t="str">
            <v>ELIZIO DONIZETE LOPES DUARTE</v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>078.437.377-90</v>
          </cell>
          <cell r="H117" t="str">
            <v/>
          </cell>
          <cell r="I117" t="str">
            <v/>
          </cell>
          <cell r="J117" t="str">
            <v>Inativo</v>
          </cell>
          <cell r="K117" t="str">
            <v/>
          </cell>
          <cell r="L117" t="str">
            <v/>
          </cell>
          <cell r="M117" t="str">
            <v/>
          </cell>
          <cell r="N117" t="str">
            <v>maiaranogueira12@gmail.com</v>
          </cell>
          <cell r="O117" t="str">
            <v>71904-540</v>
          </cell>
          <cell r="P117" t="str">
            <v>Rua das Carnaúbas</v>
          </cell>
          <cell r="Q117" t="str">
            <v>Norte (Águas Claras)</v>
          </cell>
        </row>
        <row r="118">
          <cell r="B118" t="str">
            <v>Eloah portas</v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>052.196.591-89</v>
          </cell>
          <cell r="H118" t="str">
            <v/>
          </cell>
          <cell r="I118" t="str">
            <v/>
          </cell>
          <cell r="J118" t="str">
            <v>Ativo</v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</row>
        <row r="119">
          <cell r="B119" t="str">
            <v>Elson Campo Belo</v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>005.405.271-81</v>
          </cell>
          <cell r="H119" t="str">
            <v/>
          </cell>
          <cell r="I119" t="str">
            <v/>
          </cell>
          <cell r="J119" t="str">
            <v>Ativo</v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>75383-624</v>
          </cell>
          <cell r="P119" t="str">
            <v>Avenida Ipiranga                                , sn</v>
          </cell>
          <cell r="Q119" t="str">
            <v>Setor Cristina</v>
          </cell>
        </row>
        <row r="120">
          <cell r="B120" t="str">
            <v>ELSON FERNANDES DA SILVA</v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>002.542.961-22</v>
          </cell>
          <cell r="H120" t="str">
            <v/>
          </cell>
          <cell r="I120" t="str">
            <v/>
          </cell>
          <cell r="J120" t="str">
            <v>Ativo</v>
          </cell>
          <cell r="K120" t="str">
            <v>61999584826</v>
          </cell>
          <cell r="L120" t="str">
            <v/>
          </cell>
          <cell r="M120" t="str">
            <v/>
          </cell>
          <cell r="N120" t="str">
            <v>ELSONANALUIZA15@GMAIL.COM</v>
          </cell>
          <cell r="O120" t="str">
            <v>72880-000</v>
          </cell>
          <cell r="P120" t="str">
            <v>QS 08 CONJUTO 230 D CASA 01                                , 01</v>
          </cell>
          <cell r="Q120" t="str">
            <v>VALPARAISO</v>
          </cell>
        </row>
        <row r="121">
          <cell r="B121" t="str">
            <v>EMERSON BARBOSA MUNIZ</v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>Ativo</v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>72927-122</v>
          </cell>
          <cell r="P121" t="str">
            <v>Quadra Quadra 10B</v>
          </cell>
          <cell r="Q121" t="str">
            <v>Mansões Odisséia</v>
          </cell>
        </row>
        <row r="122">
          <cell r="B122" t="str">
            <v>EMPPMETAL</v>
          </cell>
          <cell r="C122" t="str">
            <v>LUCIANO APARECIDO DE SOUZA 27120998854</v>
          </cell>
          <cell r="D122" t="str">
            <v>24.421.264/0001-87</v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>Inativo</v>
          </cell>
          <cell r="K122" t="str">
            <v>(11)9898-1804</v>
          </cell>
          <cell r="L122" t="str">
            <v/>
          </cell>
          <cell r="M122" t="str">
            <v/>
          </cell>
          <cell r="N122" t="str">
            <v>emppmetal@gmail.com</v>
          </cell>
          <cell r="O122" t="str">
            <v>07131-100</v>
          </cell>
          <cell r="P122" t="str">
            <v>RUA ENGENHEIRO PAULO FRONTIM                                , 934</v>
          </cell>
          <cell r="Q122" t="str">
            <v>JARDIM SAO PAULO</v>
          </cell>
        </row>
        <row r="123">
          <cell r="B123" t="str">
            <v>ENERGIA SABOR E SAUDE</v>
          </cell>
          <cell r="C123" t="str">
            <v>ENERGIA SABOR FRUTOS DO BRASIL EIRELI</v>
          </cell>
          <cell r="D123" t="str">
            <v>20.258.791/0001-61</v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>Inativo</v>
          </cell>
          <cell r="K123" t="str">
            <v>(61)9194-7003</v>
          </cell>
          <cell r="L123" t="str">
            <v/>
          </cell>
          <cell r="M123" t="str">
            <v/>
          </cell>
          <cell r="N123" t="str">
            <v/>
          </cell>
          <cell r="O123" t="str">
            <v>73402-359</v>
          </cell>
          <cell r="P123" t="str">
            <v>ST CONJUNTO C LOTE 114                                , B</v>
          </cell>
          <cell r="Q123" t="str">
            <v>RESIDENCIAL NOVA ESPERANCA (PLANALTINA)</v>
          </cell>
        </row>
        <row r="124">
          <cell r="B124" t="str">
            <v>EQUIP SOUND CAR</v>
          </cell>
          <cell r="C124" t="str">
            <v>EQUIP SOUND CAR LTDA</v>
          </cell>
          <cell r="D124" t="str">
            <v>11.910.893/0001-29</v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>Inativo</v>
          </cell>
          <cell r="K124" t="str">
            <v>(61)8537-9772</v>
          </cell>
          <cell r="L124" t="str">
            <v/>
          </cell>
          <cell r="M124" t="str">
            <v/>
          </cell>
          <cell r="N124" t="str">
            <v>equip_sound_car@hotmail.com</v>
          </cell>
          <cell r="O124" t="str">
            <v>71953-100</v>
          </cell>
          <cell r="P124" t="str">
            <v>QUADRA QS 3 Rua 420 Aria Especial                                , 07</v>
          </cell>
          <cell r="Q124" t="str">
            <v>AREAL (AGUAS CLARAS)</v>
          </cell>
        </row>
        <row r="125">
          <cell r="B125" t="str">
            <v>Evellyn Luana Zamignan</v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>083.544.299-38</v>
          </cell>
          <cell r="H125" t="str">
            <v/>
          </cell>
          <cell r="I125" t="str">
            <v/>
          </cell>
          <cell r="J125" t="str">
            <v>Inativo</v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>85930-503</v>
          </cell>
          <cell r="P125" t="str">
            <v>Avenida Tucunduva                                , 1070</v>
          </cell>
          <cell r="Q125" t="str">
            <v>Nova Santa Rosa</v>
          </cell>
        </row>
        <row r="126">
          <cell r="B126" t="str">
            <v>EVO COMERCIO</v>
          </cell>
          <cell r="C126" t="str">
            <v>EVO COMERCIO DE PRODUTOS LTDA</v>
          </cell>
          <cell r="D126" t="str">
            <v>36.781.644/0001-01</v>
          </cell>
          <cell r="E126" t="str">
            <v>20.124.107-2</v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>Ativo</v>
          </cell>
          <cell r="K126" t="str">
            <v>(61) 9699-4273</v>
          </cell>
          <cell r="L126" t="str">
            <v/>
          </cell>
          <cell r="M126" t="str">
            <v/>
          </cell>
          <cell r="N126" t="str">
            <v>contato.exitocon@gmail.com</v>
          </cell>
          <cell r="O126" t="str">
            <v>74933-130</v>
          </cell>
          <cell r="P126" t="str">
            <v>RUA MONTE CARMELO                                , SN</v>
          </cell>
          <cell r="Q126" t="str">
            <v>CARDOSO</v>
          </cell>
        </row>
        <row r="127">
          <cell r="B127" t="str">
            <v>EZEQUIEL DE FREITAS CARNEIRO</v>
          </cell>
          <cell r="C127" t="str">
            <v>19.488.372 EZEQUIEL DE FREITAS CARNEIRO</v>
          </cell>
          <cell r="D127" t="str">
            <v>19.488.372/0001-37</v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>Ativo</v>
          </cell>
          <cell r="K127" t="str">
            <v>(61) 9528-6205</v>
          </cell>
          <cell r="L127" t="str">
            <v/>
          </cell>
          <cell r="M127" t="str">
            <v/>
          </cell>
          <cell r="N127" t="str">
            <v>stuardmc@gmail.com</v>
          </cell>
          <cell r="O127" t="str">
            <v>72631-103</v>
          </cell>
          <cell r="P127" t="str">
            <v>QUADRA QUADRA 405 CONJUNTO 3                                , 10</v>
          </cell>
          <cell r="Q127" t="str">
            <v>RECANTO DAS EMAS</v>
          </cell>
        </row>
        <row r="128">
          <cell r="B128" t="str">
            <v>FABIO BERNARDO DE ABREU</v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>728.493.551-00</v>
          </cell>
          <cell r="H128" t="str">
            <v/>
          </cell>
          <cell r="I128" t="str">
            <v/>
          </cell>
          <cell r="J128" t="str">
            <v>Ativo</v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>72220-047</v>
          </cell>
          <cell r="P128" t="str">
            <v>Quadra QNN 4 Conjunto G</v>
          </cell>
          <cell r="Q128" t="str">
            <v>Ceilândia Sul (Ceilândia)</v>
          </cell>
        </row>
        <row r="129">
          <cell r="B129" t="str">
            <v>FABIO MOREIRA DE FREITAS</v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>986.144.951-53</v>
          </cell>
          <cell r="H129" t="str">
            <v/>
          </cell>
          <cell r="I129" t="str">
            <v/>
          </cell>
          <cell r="J129" t="str">
            <v>Ativo</v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>73750-000</v>
          </cell>
          <cell r="P129" t="str">
            <v>QUADRA 33 LOTE 17/A JARDINS DAS PALMEIRAS PLANALTINA DO GO                                , 17</v>
          </cell>
          <cell r="Q129" t="str">
            <v>PLANALTINA DO GO</v>
          </cell>
        </row>
        <row r="130">
          <cell r="B130" t="str">
            <v>FALCON PORTAS DE ACO</v>
          </cell>
          <cell r="C130" t="str">
            <v>R P DE MOURA COMERCIO E SERVICOS</v>
          </cell>
          <cell r="D130" t="str">
            <v>20.410.986/0001-85</v>
          </cell>
          <cell r="E130" t="str">
            <v>10.709.833-4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>Ativo</v>
          </cell>
          <cell r="K130" t="str">
            <v>(62)8531-7214</v>
          </cell>
          <cell r="L130" t="str">
            <v/>
          </cell>
          <cell r="M130" t="str">
            <v/>
          </cell>
          <cell r="N130" t="str">
            <v>falconportasdeaco@gmail.com</v>
          </cell>
          <cell r="O130" t="str">
            <v>75372-651</v>
          </cell>
          <cell r="P130" t="str">
            <v>Rua AR-01                                , SN</v>
          </cell>
          <cell r="Q130" t="str">
            <v>Residencial Araguaia</v>
          </cell>
        </row>
        <row r="131">
          <cell r="B131" t="str">
            <v>FELIPE GUSTAVO DE SOUSA</v>
          </cell>
          <cell r="C131" t="str">
            <v>60.531.823 FELIPE GUSTAVO DE SOUSA</v>
          </cell>
          <cell r="D131" t="str">
            <v>60.531.823/0001-75</v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>Inativo</v>
          </cell>
          <cell r="K131" t="str">
            <v>(61)9818-2056</v>
          </cell>
          <cell r="L131" t="str">
            <v/>
          </cell>
          <cell r="M131" t="str">
            <v/>
          </cell>
          <cell r="N131" t="str">
            <v>fgustavodesousa@gmail.com</v>
          </cell>
          <cell r="O131" t="str">
            <v>73790-000</v>
          </cell>
          <cell r="P131" t="str">
            <v>10A AVENIDA AVENIDA ELIAS JORGE LOTE 725                                , 725</v>
          </cell>
          <cell r="Q131" t="str">
            <v>CAVALCANTINHO</v>
          </cell>
        </row>
        <row r="132">
          <cell r="B132" t="str">
            <v>FERNANDA CRISTINA SOUZA DA SILVA</v>
          </cell>
          <cell r="C132" t="str">
            <v>25.157.978 FERNANDA CRISTINA SOUZA DA SILVA</v>
          </cell>
          <cell r="D132" t="str">
            <v>25.157.978/0001-92</v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>Ativo</v>
          </cell>
          <cell r="K132" t="str">
            <v>(61) 8580-7273</v>
          </cell>
          <cell r="L132" t="str">
            <v/>
          </cell>
          <cell r="M132" t="str">
            <v/>
          </cell>
          <cell r="N132" t="str">
            <v>fernandacristinasouzadasilva@gmail.com</v>
          </cell>
          <cell r="O132" t="str">
            <v>72006-280</v>
          </cell>
          <cell r="P132" t="str">
            <v>RUA RUA 4B CHACARA 286                                , 31</v>
          </cell>
          <cell r="Q132" t="str">
            <v>SETOR HABITACIONAL VICENTE PIRES</v>
          </cell>
        </row>
        <row r="133">
          <cell r="B133" t="str">
            <v>FERNANDES E MELO CONSTRUCOES</v>
          </cell>
          <cell r="C133" t="str">
            <v>FERNANDES E MELO CONSTRUCOES LTDA</v>
          </cell>
          <cell r="D133" t="str">
            <v>20.372.166/0001-46</v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>Ativo</v>
          </cell>
          <cell r="K133" t="str">
            <v>(61) 3618-2307 / (61) 3618-1806 / (61) 3618-2307</v>
          </cell>
          <cell r="L133" t="str">
            <v/>
          </cell>
          <cell r="M133" t="str">
            <v/>
          </cell>
          <cell r="N133" t="str">
            <v>primecontabilidadeagl@gmail.com</v>
          </cell>
          <cell r="O133" t="str">
            <v>72910-013</v>
          </cell>
          <cell r="P133" t="str">
            <v>RUA 08                                , SN</v>
          </cell>
          <cell r="Q133" t="str">
            <v>PARQUE DA BARRAGEM SETOR 08</v>
          </cell>
        </row>
        <row r="134">
          <cell r="B134" t="str">
            <v>FERRAGENS DOURADO</v>
          </cell>
          <cell r="C134" t="str">
            <v>FERRAGENS DOURADO LTDA</v>
          </cell>
          <cell r="D134" t="str">
            <v>10.517.999/0001-02</v>
          </cell>
          <cell r="E134" t="str">
            <v>10.443.700-6</v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>Inativo</v>
          </cell>
          <cell r="K134" t="str">
            <v>(61) 9968-4239/ (61) 3642-4071</v>
          </cell>
          <cell r="L134" t="str">
            <v/>
          </cell>
          <cell r="M134" t="str">
            <v/>
          </cell>
          <cell r="N134" t="str">
            <v/>
          </cell>
          <cell r="O134" t="str">
            <v>73813-340</v>
          </cell>
          <cell r="P134" t="str">
            <v>R 22                                , 15</v>
          </cell>
          <cell r="Q134" t="str">
            <v>FORMOSINHA</v>
          </cell>
        </row>
        <row r="135">
          <cell r="B135" t="str">
            <v>FICA, VAI TER BOLO</v>
          </cell>
          <cell r="C135" t="str">
            <v>STP BOLOS LTDA</v>
          </cell>
          <cell r="D135" t="str">
            <v>21.355.464/0001-90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>Inativo</v>
          </cell>
          <cell r="K135" t="str">
            <v>(61)9245-5665</v>
          </cell>
          <cell r="L135" t="str">
            <v/>
          </cell>
          <cell r="M135" t="str">
            <v/>
          </cell>
          <cell r="N135" t="str">
            <v>rodrigo1509@gmail.com</v>
          </cell>
          <cell r="O135" t="str">
            <v>70292-530</v>
          </cell>
          <cell r="P135" t="str">
            <v>SETOR SHCS CL, QUADRA 213, BLOCO C, LOJA 21                                , S/N</v>
          </cell>
          <cell r="Q135" t="str">
            <v>ASA SUL</v>
          </cell>
        </row>
        <row r="136">
          <cell r="B136" t="str">
            <v>Flávio de Sousa Mota</v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>392.978.961-20</v>
          </cell>
          <cell r="H136" t="str">
            <v/>
          </cell>
          <cell r="I136" t="str">
            <v/>
          </cell>
          <cell r="J136" t="str">
            <v>Ativo</v>
          </cell>
          <cell r="K136" t="str">
            <v/>
          </cell>
          <cell r="L136" t="str">
            <v/>
          </cell>
          <cell r="M136" t="str">
            <v/>
          </cell>
          <cell r="N136" t="str">
            <v>flaviosmotta@gmail.com</v>
          </cell>
          <cell r="O136" t="str">
            <v>71927-540</v>
          </cell>
          <cell r="P136" t="str">
            <v>Avenida Jacarandá</v>
          </cell>
          <cell r="Q136" t="str">
            <v>Sul (Águas Claras)</v>
          </cell>
        </row>
        <row r="137">
          <cell r="B137" t="str">
            <v>Francimar Raposo de Melo</v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>334.542.991-87</v>
          </cell>
          <cell r="H137" t="str">
            <v/>
          </cell>
          <cell r="I137" t="str">
            <v/>
          </cell>
          <cell r="J137" t="str">
            <v>Inativo</v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>71732-020</v>
          </cell>
          <cell r="P137" t="str">
            <v>Setor SPLM Conjunto 2</v>
          </cell>
          <cell r="Q137" t="str">
            <v>Setor Placa da Mercedes (Núcleo Bandeirante)</v>
          </cell>
        </row>
        <row r="138">
          <cell r="B138" t="str">
            <v>Francineide Ferreira</v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>561.455.191-34</v>
          </cell>
          <cell r="H138" t="str">
            <v/>
          </cell>
          <cell r="I138" t="str">
            <v/>
          </cell>
          <cell r="J138" t="str">
            <v>Ativo</v>
          </cell>
          <cell r="K138" t="str">
            <v/>
          </cell>
          <cell r="L138" t="str">
            <v/>
          </cell>
          <cell r="M138" t="str">
            <v/>
          </cell>
          <cell r="N138" t="str">
            <v>francineideferreira364@gmail.com</v>
          </cell>
          <cell r="O138" t="str">
            <v>72748-006</v>
          </cell>
          <cell r="P138" t="str">
            <v>Quadra Quadra 48 Conjunto F                                , 01</v>
          </cell>
          <cell r="Q138" t="str">
            <v>Vila São José (Brazlândia)</v>
          </cell>
        </row>
        <row r="139">
          <cell r="B139" t="str">
            <v>Francisco Iran Reinaldo</v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>061.306.274-40</v>
          </cell>
          <cell r="H139" t="str">
            <v/>
          </cell>
          <cell r="I139" t="str">
            <v/>
          </cell>
          <cell r="J139" t="str">
            <v>Ativo</v>
          </cell>
          <cell r="K139" t="str">
            <v>+55 61 8528-4372</v>
          </cell>
          <cell r="L139" t="str">
            <v/>
          </cell>
          <cell r="M139" t="str">
            <v/>
          </cell>
          <cell r="N139" t="str">
            <v/>
          </cell>
          <cell r="O139" t="str">
            <v>72127-991</v>
          </cell>
          <cell r="P139" t="str">
            <v>Rodovia DF-240</v>
          </cell>
          <cell r="Q139" t="str">
            <v/>
          </cell>
        </row>
        <row r="140">
          <cell r="B140" t="str">
            <v>FRANCISCO PINHEIRO DE ARAUJO JUNIOR</v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>151.907.223-68</v>
          </cell>
          <cell r="H140" t="str">
            <v/>
          </cell>
          <cell r="I140" t="str">
            <v/>
          </cell>
          <cell r="J140" t="str">
            <v>Inativo</v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>64500-000</v>
          </cell>
          <cell r="P140" t="str">
            <v>Rua professor Rafael Farias 78                                , 78</v>
          </cell>
          <cell r="Q140" t="str">
            <v>Oeiras</v>
          </cell>
        </row>
        <row r="141">
          <cell r="B141" t="str">
            <v>Franklin Santos Vieira</v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>735.475.651-20</v>
          </cell>
          <cell r="H141" t="str">
            <v/>
          </cell>
          <cell r="I141" t="str">
            <v/>
          </cell>
          <cell r="J141" t="str">
            <v>Inativo</v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>Rua Luziânia Qd 26 Lt 12 Jofre Parada Luziânia Goiás</v>
          </cell>
          <cell r="Q141" t="str">
            <v/>
          </cell>
        </row>
        <row r="142">
          <cell r="B142" t="str">
            <v>Franscisco luiz severiano</v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>732.838.783-15</v>
          </cell>
          <cell r="H142" t="str">
            <v/>
          </cell>
          <cell r="I142" t="str">
            <v/>
          </cell>
          <cell r="J142" t="str">
            <v>Inativo</v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>TAGUATINGA NORTE</v>
          </cell>
        </row>
        <row r="143">
          <cell r="B143" t="str">
            <v>FRIGORIFICO OURO VERDE</v>
          </cell>
          <cell r="C143" t="str">
            <v>FRIGORIFICO OURO VERDE LTDA</v>
          </cell>
          <cell r="D143" t="str">
            <v>12.226.027/0001-86</v>
          </cell>
          <cell r="E143" t="str">
            <v>10.484.563-5</v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>Inativo</v>
          </cell>
          <cell r="K143" t="str">
            <v>(62) 3481-3031 / (62) 3473-1925</v>
          </cell>
          <cell r="L143" t="str">
            <v/>
          </cell>
          <cell r="M143" t="str">
            <v/>
          </cell>
          <cell r="N143" t="str">
            <v>fiscal@ouroverdecarnes.com.br</v>
          </cell>
          <cell r="O143" t="str">
            <v>73900-000</v>
          </cell>
          <cell r="P143" t="str">
            <v>RODOVIA BR 020                                , S/N</v>
          </cell>
          <cell r="Q143" t="str">
            <v>ZONA RURAL</v>
          </cell>
        </row>
        <row r="144">
          <cell r="B144" t="str">
            <v>FUJIOTICA</v>
          </cell>
          <cell r="C144" t="str">
            <v>OTICA E RELOJOARIA VAZ LTDA</v>
          </cell>
          <cell r="D144" t="str">
            <v>03.627.494/0001-27</v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>Ativo</v>
          </cell>
          <cell r="K144" t="str">
            <v>(61)3371-5858</v>
          </cell>
          <cell r="L144" t="str">
            <v/>
          </cell>
          <cell r="M144" t="str">
            <v/>
          </cell>
          <cell r="N144" t="str">
            <v/>
          </cell>
          <cell r="O144" t="str">
            <v>72215-500</v>
          </cell>
          <cell r="P144" t="str">
            <v>QUADRA CNM                                , 01</v>
          </cell>
          <cell r="Q144" t="str">
            <v>CEILANDIA</v>
          </cell>
        </row>
        <row r="145">
          <cell r="B145" t="str">
            <v>Fusão print</v>
          </cell>
          <cell r="C145" t="str">
            <v/>
          </cell>
          <cell r="D145" t="str">
            <v>23.869.827/0001-31</v>
          </cell>
          <cell r="E145" t="str">
            <v>10.669.702-1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>Ativo</v>
          </cell>
          <cell r="K145" t="str">
            <v/>
          </cell>
          <cell r="L145" t="str">
            <v>61995657688</v>
          </cell>
          <cell r="M145" t="str">
            <v/>
          </cell>
          <cell r="N145" t="str">
            <v>fusaodigitall@gmail.com</v>
          </cell>
          <cell r="O145" t="str">
            <v>72871-145</v>
          </cell>
          <cell r="P145" t="str">
            <v>Avenida 2                                , sn</v>
          </cell>
          <cell r="Q145" t="str">
            <v>Jardim Céu Azul</v>
          </cell>
        </row>
        <row r="146">
          <cell r="B146" t="str">
            <v>FV PORTAS AUTOMATICAS</v>
          </cell>
          <cell r="C146" t="str">
            <v>FRANCISCO VALDINAR PEREIRA DA SILVA 02490980327</v>
          </cell>
          <cell r="D146" t="str">
            <v>29.444.157/0001-98</v>
          </cell>
          <cell r="E146" t="str">
            <v/>
          </cell>
          <cell r="F146" t="str">
            <v>0784140900190</v>
          </cell>
          <cell r="G146" t="str">
            <v/>
          </cell>
          <cell r="H146" t="str">
            <v/>
          </cell>
          <cell r="I146" t="str">
            <v/>
          </cell>
          <cell r="J146" t="str">
            <v>Ativo</v>
          </cell>
          <cell r="K146" t="str">
            <v>(61) 8290-1532</v>
          </cell>
          <cell r="L146" t="str">
            <v/>
          </cell>
          <cell r="M146" t="str">
            <v/>
          </cell>
          <cell r="N146" t="str">
            <v>fvserralheriadf@gmail.com</v>
          </cell>
          <cell r="O146" t="str">
            <v>72650-735</v>
          </cell>
          <cell r="P146" t="str">
            <v>QUADRA QUADRA 804 CONJUNTO 19                                , 32</v>
          </cell>
          <cell r="Q146" t="str">
            <v>RECANTO DAS EMAS</v>
          </cell>
        </row>
        <row r="147">
          <cell r="B147" t="str">
            <v>G.O PORTAS DE AÇO</v>
          </cell>
          <cell r="C147" t="str">
            <v>ALESSANDRO GOMES DE OLIVEIRA 86622170100</v>
          </cell>
          <cell r="D147" t="str">
            <v>22.655.918/0001-01</v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>Inativo</v>
          </cell>
          <cell r="K147" t="str">
            <v>(60)9143-9930</v>
          </cell>
          <cell r="L147" t="str">
            <v/>
          </cell>
          <cell r="M147" t="str">
            <v/>
          </cell>
          <cell r="N147" t="str">
            <v>esgcont@hotmail.com</v>
          </cell>
          <cell r="O147" t="str">
            <v>74440-300</v>
          </cell>
          <cell r="P147" t="str">
            <v>AV SAO CLEMENTE                                , 963</v>
          </cell>
          <cell r="Q147" t="str">
            <v>SETOR SAO JOSE</v>
          </cell>
        </row>
        <row r="148">
          <cell r="B148" t="str">
            <v>G2 EQUIPAMENTOS &amp; SEGURANCA ELETRONICA</v>
          </cell>
          <cell r="C148" t="str">
            <v>G2 EQUIPAMENTOS &amp; SEGURANCA ELETRONICA LTDA</v>
          </cell>
          <cell r="D148" t="str">
            <v>49.697.534/0001-08</v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>Ativo</v>
          </cell>
          <cell r="K148" t="str">
            <v>(61) 8227-7912</v>
          </cell>
          <cell r="L148" t="str">
            <v/>
          </cell>
          <cell r="M148" t="str">
            <v/>
          </cell>
          <cell r="N148" t="str">
            <v>gilvan20@hotmail.com</v>
          </cell>
          <cell r="O148" t="str">
            <v>72225-015</v>
          </cell>
          <cell r="P148" t="str">
            <v>QUADRA QNN 1 CONJUNTO E                                , SN</v>
          </cell>
          <cell r="Q148" t="str">
            <v>CEILANDIA NORTE (CEILANDIA)</v>
          </cell>
        </row>
        <row r="149">
          <cell r="B149" t="str">
            <v>GABRIEL DA SILVA COSTA</v>
          </cell>
          <cell r="C149" t="str">
            <v>58.334.949 GABRIEL DA SILVA COSTA</v>
          </cell>
          <cell r="D149" t="str">
            <v>58.334.949/0001-08</v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>Inativo</v>
          </cell>
          <cell r="K149" t="str">
            <v>(61)9313-5352</v>
          </cell>
          <cell r="L149" t="str">
            <v/>
          </cell>
          <cell r="M149" t="str">
            <v/>
          </cell>
          <cell r="N149" t="str">
            <v>gsmix24@gmail.com</v>
          </cell>
          <cell r="O149" t="str">
            <v>71710-545</v>
          </cell>
          <cell r="P149" t="str">
            <v>AVENIDA SEGUNDA AVENIDA BLOCOS 790A/880A                                , 206</v>
          </cell>
          <cell r="Q149" t="str">
            <v>NUCLEO BANDEIRANTE</v>
          </cell>
        </row>
        <row r="150">
          <cell r="B150" t="str">
            <v>gbj gesso</v>
          </cell>
          <cell r="C150" t="str">
            <v>JULIO CESAR CIRILO DOS SANTOS 69973881168</v>
          </cell>
          <cell r="D150" t="str">
            <v>41.152.910/0001-77</v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>Inativo</v>
          </cell>
          <cell r="K150" t="str">
            <v>(61)9871-8705</v>
          </cell>
          <cell r="L150" t="str">
            <v/>
          </cell>
          <cell r="M150" t="str">
            <v/>
          </cell>
          <cell r="N150" t="str">
            <v>gbgesso2014@gmail.com</v>
          </cell>
          <cell r="O150" t="str">
            <v>72630-119</v>
          </cell>
          <cell r="P150" t="str">
            <v>QUADRA QUADRA 401 CONJUNTO 19                                , 15</v>
          </cell>
          <cell r="Q150" t="str">
            <v>RECANTO DAS EMAS</v>
          </cell>
        </row>
        <row r="151">
          <cell r="B151" t="str">
            <v>GE CONSTRUCAO E INCORPORACOES</v>
          </cell>
          <cell r="C151" t="str">
            <v>JOSE GIL VIEIRA FILHO LTDA</v>
          </cell>
          <cell r="D151" t="str">
            <v>16.620.955/0001-81</v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>Inativo</v>
          </cell>
          <cell r="K151" t="str">
            <v>(61) 3351-8434 / (61) 9987-6636</v>
          </cell>
          <cell r="L151" t="str">
            <v/>
          </cell>
          <cell r="M151" t="str">
            <v/>
          </cell>
          <cell r="N151" t="str">
            <v>gilpneusltda@hotmail.com</v>
          </cell>
          <cell r="O151" t="str">
            <v>72140-460</v>
          </cell>
          <cell r="P151" t="str">
            <v>QUADRA QNJ 46 LOTE 52 SALA                                , 402</v>
          </cell>
          <cell r="Q151" t="str">
            <v>TAGUATINGA</v>
          </cell>
        </row>
        <row r="152">
          <cell r="B152" t="str">
            <v>Gean Claudio Gomes dos Santos</v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>984.025.361-15</v>
          </cell>
          <cell r="H152" t="str">
            <v/>
          </cell>
          <cell r="I152" t="str">
            <v/>
          </cell>
          <cell r="J152" t="str">
            <v>Ativo</v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</row>
        <row r="153">
          <cell r="B153" t="str">
            <v>Gefferson de Amorim</v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>040.551.851-03</v>
          </cell>
          <cell r="H153" t="str">
            <v/>
          </cell>
          <cell r="I153" t="str">
            <v/>
          </cell>
          <cell r="J153" t="str">
            <v>Ativo</v>
          </cell>
          <cell r="K153" t="str">
            <v/>
          </cell>
          <cell r="L153" t="str">
            <v/>
          </cell>
          <cell r="M153" t="str">
            <v/>
          </cell>
          <cell r="N153" t="str">
            <v>amoringefferson@gmail.com</v>
          </cell>
          <cell r="O153" t="str">
            <v>72910-016</v>
          </cell>
          <cell r="P153" t="str">
            <v>Quadra 35 Conjunto A</v>
          </cell>
          <cell r="Q153" t="str">
            <v>Parque da Barragem Setor 08</v>
          </cell>
        </row>
        <row r="154">
          <cell r="B154" t="str">
            <v>GENIVALDO CARVALHO LIMA</v>
          </cell>
          <cell r="C154" t="str">
            <v>GENIVALDO CARVALHO LIMA 36125466353</v>
          </cell>
          <cell r="D154" t="str">
            <v>27.089.451/0001-01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>Ativo</v>
          </cell>
          <cell r="K154" t="str">
            <v>(61) 8519-4645</v>
          </cell>
          <cell r="L154" t="str">
            <v/>
          </cell>
          <cell r="M154" t="str">
            <v/>
          </cell>
          <cell r="N154" t="str">
            <v/>
          </cell>
          <cell r="O154" t="str">
            <v>71976-200</v>
          </cell>
          <cell r="P154" t="str">
            <v>QUADRA QS 8 CONJUNTO 230D                                , 01</v>
          </cell>
          <cell r="Q154" t="str">
            <v>AREAL (AGUAS CLARAS)</v>
          </cell>
        </row>
        <row r="155">
          <cell r="B155" t="str">
            <v>Gesiel Da purificação Santos</v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>Inativo</v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</row>
        <row r="156">
          <cell r="B156" t="str">
            <v>GLOBAL FARMA</v>
          </cell>
          <cell r="C156" t="str">
            <v>DROGARIA DISTRITAL FARMA LTDA</v>
          </cell>
          <cell r="D156" t="str">
            <v>37.943.914/0001-04</v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>Inativo</v>
          </cell>
          <cell r="K156" t="str">
            <v>(61)3323-1004</v>
          </cell>
          <cell r="L156" t="str">
            <v/>
          </cell>
          <cell r="M156" t="str">
            <v/>
          </cell>
          <cell r="N156" t="str">
            <v>sobradinhofarmadrogaria@gmail.com</v>
          </cell>
          <cell r="O156" t="str">
            <v>73062-818</v>
          </cell>
          <cell r="P156" t="str">
            <v>AV CENTRAL CONJUNTO 18                                , S/N</v>
          </cell>
          <cell r="Q156" t="str">
            <v>SETOR OESTE (SOBRADINHO II)</v>
          </cell>
        </row>
        <row r="157">
          <cell r="B157" t="str">
            <v>GM PORTAS</v>
          </cell>
          <cell r="C157" t="str">
            <v>GERSON RODRIGUES DA SILVA FILHO 03583551176</v>
          </cell>
          <cell r="D157" t="str">
            <v>39.714.009/0001-08</v>
          </cell>
          <cell r="E157" t="str">
            <v>08.015.035/001-34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>Ativo</v>
          </cell>
          <cell r="K157" t="str">
            <v/>
          </cell>
          <cell r="L157" t="str">
            <v>61986094302</v>
          </cell>
          <cell r="M157" t="str">
            <v/>
          </cell>
          <cell r="N157" t="str">
            <v/>
          </cell>
          <cell r="O157" t="str">
            <v>71255-530</v>
          </cell>
          <cell r="P157" t="str">
            <v>Quadra 1 Conjunto 6                                , 22</v>
          </cell>
          <cell r="Q157" t="str">
            <v>Setor Oeste (Vila Estrutural)</v>
          </cell>
        </row>
        <row r="158">
          <cell r="B158" t="str">
            <v>Graziele Custódio Bianchetti</v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>497.166.648-69</v>
          </cell>
          <cell r="H158" t="str">
            <v/>
          </cell>
          <cell r="I158" t="str">
            <v/>
          </cell>
          <cell r="J158" t="str">
            <v>Inativo</v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>13780-121</v>
          </cell>
          <cell r="P158" t="str">
            <v>Avenida Prefeito Oswaldo Lopes                                , 188</v>
          </cell>
          <cell r="Q158" t="str">
            <v>Centro</v>
          </cell>
        </row>
        <row r="159">
          <cell r="B159" t="str">
            <v>GRIFF D´HOMEM</v>
          </cell>
          <cell r="C159" t="str">
            <v>GRIFF D´HOMEM COMERCIO VAREJISTA DE ROUPAS LTDA</v>
          </cell>
          <cell r="D159" t="str">
            <v>36.598.782/0001-50</v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>Inativo</v>
          </cell>
          <cell r="K159" t="str">
            <v>(61)9142-8390</v>
          </cell>
          <cell r="L159" t="str">
            <v/>
          </cell>
          <cell r="M159" t="str">
            <v/>
          </cell>
          <cell r="N159" t="str">
            <v/>
          </cell>
          <cell r="O159" t="str">
            <v>72135-130</v>
          </cell>
          <cell r="P159" t="str">
            <v>QUADRA QI 13 LOTES                                , 1 A 14</v>
          </cell>
          <cell r="Q159" t="str">
            <v>SETOR INDUSTRIAL (TAGUATINGA)</v>
          </cell>
        </row>
        <row r="160">
          <cell r="B160" t="str">
            <v>GRUPO ELISA LTDA</v>
          </cell>
          <cell r="C160" t="str">
            <v>GRUPO ELISA LTDA</v>
          </cell>
          <cell r="D160" t="str">
            <v>20.462.028/0001-58</v>
          </cell>
          <cell r="E160" t="str">
            <v>0290616018</v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>Inativo</v>
          </cell>
          <cell r="K160" t="str">
            <v/>
          </cell>
          <cell r="L160" t="str">
            <v>(61)99604-0411</v>
          </cell>
          <cell r="M160" t="str">
            <v/>
          </cell>
          <cell r="N160" t="str">
            <v/>
          </cell>
          <cell r="O160" t="str">
            <v>95055-652</v>
          </cell>
          <cell r="P160" t="str">
            <v>Rua Padre Elio Baron Toaldo                                , 555</v>
          </cell>
          <cell r="Q160" t="str">
            <v>Jardim das Hortências</v>
          </cell>
        </row>
        <row r="161">
          <cell r="B161" t="str">
            <v>Guevara Alves da Silva</v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>014.866.626-41</v>
          </cell>
          <cell r="H161" t="str">
            <v/>
          </cell>
          <cell r="I161" t="str">
            <v/>
          </cell>
          <cell r="J161" t="str">
            <v>Inativo</v>
          </cell>
          <cell r="K161" t="str">
            <v/>
          </cell>
          <cell r="L161" t="str">
            <v/>
          </cell>
          <cell r="M161" t="str">
            <v/>
          </cell>
          <cell r="N161" t="str">
            <v>guevara_unai@hotmail.com</v>
          </cell>
          <cell r="O161" t="str">
            <v>72301-562</v>
          </cell>
          <cell r="P161" t="str">
            <v>Quadra QS 113 Conjunto B                                , 1001</v>
          </cell>
          <cell r="Q161" t="str">
            <v>Samambaia Sul (Samambaia)</v>
          </cell>
        </row>
        <row r="162">
          <cell r="B162" t="str">
            <v>GUSTAVO DOS SANTOS SILVA</v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>030.036.791-04</v>
          </cell>
          <cell r="H162" t="str">
            <v/>
          </cell>
          <cell r="I162" t="str">
            <v/>
          </cell>
          <cell r="J162" t="str">
            <v>Inativo</v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>70701-010</v>
          </cell>
          <cell r="P162" t="str">
            <v>Quadra SHN Quadra 1 Bloco A Sala 1001, Ed.: LE QUARTIER                                , 1001</v>
          </cell>
          <cell r="Q162" t="str">
            <v>Asa Norte</v>
          </cell>
        </row>
        <row r="163">
          <cell r="B163" t="str">
            <v>Gustavo Gomes Cardoso</v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>012.482.741-13</v>
          </cell>
          <cell r="H163" t="str">
            <v/>
          </cell>
          <cell r="I163" t="str">
            <v/>
          </cell>
          <cell r="J163" t="str">
            <v>Inativo</v>
          </cell>
          <cell r="K163" t="str">
            <v/>
          </cell>
          <cell r="L163" t="str">
            <v/>
          </cell>
          <cell r="M163" t="str">
            <v/>
          </cell>
          <cell r="N163" t="str">
            <v>gustavo.cardoso@tjdft.jus.br</v>
          </cell>
          <cell r="O163" t="str">
            <v>71919-360</v>
          </cell>
          <cell r="P163" t="str">
            <v>Rua Rua 37</v>
          </cell>
          <cell r="Q163" t="str">
            <v>Norte (Águas Claras)</v>
          </cell>
        </row>
        <row r="164">
          <cell r="B164" t="str">
            <v>HAMMER</v>
          </cell>
          <cell r="C164" t="str">
            <v>HAMMER METALURGICA INDUSTRIA SERVICOS E COMERCIO EIRELI</v>
          </cell>
          <cell r="D164" t="str">
            <v>36.940.891/0001-03</v>
          </cell>
          <cell r="E164" t="str">
            <v>0797581300103</v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>Ativo</v>
          </cell>
          <cell r="K164" t="str">
            <v>(61) 8415-9929</v>
          </cell>
          <cell r="L164" t="str">
            <v/>
          </cell>
          <cell r="M164" t="str">
            <v/>
          </cell>
          <cell r="N164" t="str">
            <v>rjppinto@gmail.com</v>
          </cell>
          <cell r="O164" t="str">
            <v>71985-600</v>
          </cell>
          <cell r="P164" t="str">
            <v>A ADE CONJUNTO 3 LOTE                                , 14</v>
          </cell>
          <cell r="Q164" t="str">
            <v>AREA DE DESENVOLVIMENTO ECONOMICO (AGUAS CLAR</v>
          </cell>
        </row>
        <row r="165">
          <cell r="B165" t="str">
            <v>HC PORTAS DE ACO</v>
          </cell>
          <cell r="C165" t="str">
            <v>HC COMERCIO DE PERFILADOS E ACO LTDA.</v>
          </cell>
          <cell r="D165" t="str">
            <v>43.168.324/0001-46</v>
          </cell>
          <cell r="E165" t="str">
            <v>0807769000116</v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>Ativo</v>
          </cell>
          <cell r="K165" t="str">
            <v>(61) 8664-1514 / (61) 8664-1514</v>
          </cell>
          <cell r="L165" t="str">
            <v/>
          </cell>
          <cell r="M165" t="str">
            <v/>
          </cell>
          <cell r="N165" t="str">
            <v>hcportasdeaco@gmail.com</v>
          </cell>
          <cell r="O165" t="str">
            <v>72135-080</v>
          </cell>
          <cell r="P165" t="str">
            <v>QUADRA QI 08, LOTE                                , 82/84</v>
          </cell>
          <cell r="Q165" t="str">
            <v>SETOR INDUSTRIAL (TAGUATINGA)</v>
          </cell>
        </row>
        <row r="166">
          <cell r="B166" t="str">
            <v>Henrique Souza Gomes de Moraes</v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>364.884.438-52</v>
          </cell>
          <cell r="H166" t="str">
            <v/>
          </cell>
          <cell r="I166" t="str">
            <v/>
          </cell>
          <cell r="J166" t="str">
            <v>Ativo</v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>74933-130</v>
          </cell>
          <cell r="P166" t="str">
            <v>Rua Monte Carmelo</v>
          </cell>
          <cell r="Q166" t="str">
            <v>Cardoso</v>
          </cell>
        </row>
        <row r="167">
          <cell r="B167" t="str">
            <v>Herbert Dos Anjos</v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>426.943.138-50</v>
          </cell>
          <cell r="H167" t="str">
            <v/>
          </cell>
          <cell r="I167" t="str">
            <v/>
          </cell>
          <cell r="J167" t="str">
            <v>Inativo</v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>01135-000</v>
          </cell>
          <cell r="P167" t="str">
            <v>Rua Anhangüera                                , 374</v>
          </cell>
          <cell r="Q167" t="str">
            <v>Barra Funda</v>
          </cell>
        </row>
        <row r="168">
          <cell r="B168" t="str">
            <v>HIDROLIGHT DO BRASIL</v>
          </cell>
          <cell r="C168" t="str">
            <v>HIDROLIGHT DO BRASIL S.A</v>
          </cell>
          <cell r="D168" t="str">
            <v>08.762.826/0001-08</v>
          </cell>
          <cell r="E168" t="str">
            <v>255371080</v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>Inativo</v>
          </cell>
          <cell r="K168" t="str">
            <v>(48)3254-7700</v>
          </cell>
          <cell r="L168" t="str">
            <v/>
          </cell>
          <cell r="M168" t="str">
            <v/>
          </cell>
          <cell r="N168" t="str">
            <v>fiscal@hidrolight.com.br</v>
          </cell>
          <cell r="O168" t="str">
            <v>88495-000</v>
          </cell>
          <cell r="P168" t="str">
            <v>ROD DOS ACORES                                , 1150</v>
          </cell>
          <cell r="Q168" t="str">
            <v>AMBROSIO</v>
          </cell>
        </row>
        <row r="169">
          <cell r="B169" t="str">
            <v>HL aço engenharia LTDA</v>
          </cell>
          <cell r="C169" t="str">
            <v>HL aço engenharia LTDA</v>
          </cell>
          <cell r="D169" t="str">
            <v>39.377.454/0001-11</v>
          </cell>
          <cell r="E169" t="str">
            <v>0800893500128</v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>Inativo</v>
          </cell>
          <cell r="K169" t="str">
            <v/>
          </cell>
          <cell r="L169" t="str">
            <v>(61)98664-1514</v>
          </cell>
          <cell r="M169" t="str">
            <v/>
          </cell>
          <cell r="N169" t="str">
            <v/>
          </cell>
          <cell r="O169" t="str">
            <v>72135-040</v>
          </cell>
          <cell r="P169" t="str">
            <v>QI 4                                , 31</v>
          </cell>
          <cell r="Q169" t="str">
            <v>Setor Industrial (Taguatinga)</v>
          </cell>
        </row>
        <row r="170">
          <cell r="B170" t="str">
            <v>I2K CONSTRUTORA E EMPREENDIMENTOS</v>
          </cell>
          <cell r="C170" t="str">
            <v>I2K CONSTRUTORA E EMPREENDIMENTOS LTDA</v>
          </cell>
          <cell r="D170" t="str">
            <v>35.794.720/0001-50</v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>Inativo</v>
          </cell>
          <cell r="K170" t="str">
            <v>(98)8756-4056</v>
          </cell>
          <cell r="L170" t="str">
            <v/>
          </cell>
          <cell r="M170" t="str">
            <v/>
          </cell>
          <cell r="N170" t="str">
            <v/>
          </cell>
          <cell r="O170" t="str">
            <v>65021-210</v>
          </cell>
          <cell r="P170" t="str">
            <v>TRAVESSA PAULO VI                                , 06</v>
          </cell>
          <cell r="Q170" t="str">
            <v>DIAMANTE</v>
          </cell>
        </row>
        <row r="171">
          <cell r="B171" t="str">
            <v>IARLA  ANGÉLICA DO CARMO</v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>082.490.291-27</v>
          </cell>
          <cell r="H171" t="str">
            <v/>
          </cell>
          <cell r="I171" t="str">
            <v/>
          </cell>
          <cell r="J171" t="str">
            <v>Inativo</v>
          </cell>
          <cell r="K171" t="str">
            <v/>
          </cell>
          <cell r="L171" t="str">
            <v/>
          </cell>
          <cell r="M171" t="str">
            <v/>
          </cell>
          <cell r="N171" t="str">
            <v>iarla.22022003@gmail.com</v>
          </cell>
          <cell r="O171" t="str">
            <v>72630-650</v>
          </cell>
          <cell r="P171" t="str">
            <v>Setor Subcentro Urbano Rua 6                                , 06</v>
          </cell>
          <cell r="Q171" t="str">
            <v>Recanto das Emas</v>
          </cell>
        </row>
        <row r="172">
          <cell r="B172" t="str">
            <v>IDEAL PORTAS E MANUTENCAO</v>
          </cell>
          <cell r="C172" t="str">
            <v>JOSINEI DE JESUS MATOS COSTA LEITE 06389319169</v>
          </cell>
          <cell r="D172" t="str">
            <v>29.500.465/0001-93</v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>Ativo</v>
          </cell>
          <cell r="K172" t="str">
            <v>(61)3568-6592</v>
          </cell>
          <cell r="L172" t="str">
            <v/>
          </cell>
          <cell r="M172" t="str">
            <v/>
          </cell>
          <cell r="N172" t="str">
            <v>jocineijesus@gmail.com</v>
          </cell>
          <cell r="O172" t="str">
            <v>72001-275</v>
          </cell>
          <cell r="P172" t="str">
            <v>COND RUA 4 CHACARA 19                                , lt 52</v>
          </cell>
          <cell r="Q172" t="str">
            <v>SETOR HABITACIONAL SAMAMBAIA (VICENTE PIRES)</v>
          </cell>
        </row>
        <row r="173">
          <cell r="B173" t="str">
            <v>IGREJA EVANG PENT O BRASIL PARA CRISTO EM SAMAMBAIA</v>
          </cell>
          <cell r="C173" t="str">
            <v>IGREJA EVANGELICA PENTECOSTAL O BRASIL PARA CRISTO</v>
          </cell>
          <cell r="D173" t="str">
            <v>29.773.177/0001-02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>Inativo</v>
          </cell>
          <cell r="K173" t="str">
            <v>(61)3372-0226</v>
          </cell>
          <cell r="L173" t="str">
            <v/>
          </cell>
          <cell r="M173" t="str">
            <v/>
          </cell>
          <cell r="N173" t="str">
            <v/>
          </cell>
          <cell r="O173" t="str">
            <v>72316-004</v>
          </cell>
          <cell r="P173" t="str">
            <v>QUADRA QR 206 CONJUNTO 4 LOTE                                , 01</v>
          </cell>
          <cell r="Q173" t="str">
            <v>SAMAMBAIA NORTE (SAMAMBAIA)</v>
          </cell>
        </row>
        <row r="174">
          <cell r="B174" t="str">
            <v>IMPERATIZ PORTAS AUTOMATICAS</v>
          </cell>
          <cell r="C174" t="str">
            <v>P.N.D SILVA VENDA E SERVICOS DE PORTAS AUTOMATICA LTDA</v>
          </cell>
          <cell r="D174" t="str">
            <v>26.963.020/0001-51</v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>Inativo</v>
          </cell>
          <cell r="K174" t="str">
            <v>(21)7484-7027</v>
          </cell>
          <cell r="L174" t="str">
            <v/>
          </cell>
          <cell r="M174" t="str">
            <v/>
          </cell>
          <cell r="N174" t="str">
            <v>contato@imperatrizportas.com.br</v>
          </cell>
          <cell r="O174" t="str">
            <v>26130-001</v>
          </cell>
          <cell r="P174" t="str">
            <v>AVENIDA BENJAMIM PINTO DIAS                                , 1437</v>
          </cell>
          <cell r="Q174" t="str">
            <v>CENTRO</v>
          </cell>
        </row>
        <row r="175">
          <cell r="B175" t="str">
            <v>IMPERIAL INFORMATICA</v>
          </cell>
          <cell r="C175" t="str">
            <v>IMPERIAL COMERCIO DE INFORMATICA LTDA</v>
          </cell>
          <cell r="D175" t="str">
            <v>20.147.477/0001-01</v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>Inativo</v>
          </cell>
          <cell r="K175" t="str">
            <v>(61)9659-7803</v>
          </cell>
          <cell r="L175" t="str">
            <v/>
          </cell>
          <cell r="M175" t="str">
            <v/>
          </cell>
          <cell r="N175" t="str">
            <v>imperial.comercio5@gmail.com</v>
          </cell>
          <cell r="O175" t="str">
            <v>72450-120</v>
          </cell>
          <cell r="P175" t="str">
            <v>Q QUADRA 12 LOTE 11 LOJA                                , 01/02</v>
          </cell>
          <cell r="Q175" t="str">
            <v>SETOR LESTE (GAMA)</v>
          </cell>
        </row>
        <row r="176">
          <cell r="B176" t="str">
            <v>IMPERIO</v>
          </cell>
          <cell r="C176" t="str">
            <v>LANTERNART LANTERNAGEM E PINTURA LTDA</v>
          </cell>
          <cell r="D176" t="str">
            <v>03.206.928/0001-15</v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>Ativo</v>
          </cell>
          <cell r="K176" t="str">
            <v>(61) 8103-0020</v>
          </cell>
          <cell r="L176" t="str">
            <v/>
          </cell>
          <cell r="M176" t="str">
            <v/>
          </cell>
          <cell r="N176" t="str">
            <v/>
          </cell>
          <cell r="O176" t="str">
            <v>72237-410</v>
          </cell>
          <cell r="P176" t="str">
            <v>AREA ADE QUADRA 4 CONJUNTO A LOTE                                , 04</v>
          </cell>
          <cell r="Q176" t="str">
            <v>AREA DE DESENVOLVIMENTO ECONOMICO (CEILANDIA)</v>
          </cell>
        </row>
        <row r="177">
          <cell r="B177" t="str">
            <v>IMPERIO PORTAS DE ACO</v>
          </cell>
          <cell r="C177" t="str">
            <v>IMPERIO PORTAS DE ACO LTDA</v>
          </cell>
          <cell r="D177" t="str">
            <v>24.961.733/0002-31</v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>Ativo</v>
          </cell>
          <cell r="K177" t="str">
            <v>(62) 8593-8465</v>
          </cell>
          <cell r="L177" t="str">
            <v/>
          </cell>
          <cell r="M177" t="str">
            <v/>
          </cell>
          <cell r="N177" t="str">
            <v>imperioportasautomatica@gmail.com</v>
          </cell>
          <cell r="O177" t="str">
            <v>71988-360</v>
          </cell>
          <cell r="P177" t="str">
            <v>AREA ADE CONJUNTO 18                                , SN</v>
          </cell>
          <cell r="Q177" t="str">
            <v>AREA DE DESENVOLVIMENTO ECONOMICO (AGUAS CLAR</v>
          </cell>
        </row>
        <row r="178">
          <cell r="B178" t="str">
            <v>INVICTOS PORTAS AUTOMATICAS</v>
          </cell>
          <cell r="C178" t="str">
            <v>C S SILVA PORTAS AUTOMATICAS</v>
          </cell>
          <cell r="D178" t="str">
            <v>50.453.062/0001-27</v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>Ativo</v>
          </cell>
          <cell r="K178" t="str">
            <v>(21) 7200-1200</v>
          </cell>
          <cell r="L178" t="str">
            <v/>
          </cell>
          <cell r="M178" t="str">
            <v/>
          </cell>
          <cell r="N178" t="str">
            <v>invictosportasautomaticas@hotmail.com</v>
          </cell>
          <cell r="O178" t="str">
            <v>25931-294</v>
          </cell>
          <cell r="P178" t="str">
            <v>RUA SENHOR DO BONFIM                                , 318</v>
          </cell>
          <cell r="Q178" t="str">
            <v>CIDADE HORACIO (VILA INHOMIRIM)</v>
          </cell>
        </row>
        <row r="179">
          <cell r="B179" t="str">
            <v>Isaac Queiroz De Oliveira</v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>014.773.125-95</v>
          </cell>
          <cell r="H179" t="str">
            <v/>
          </cell>
          <cell r="I179" t="str">
            <v/>
          </cell>
          <cell r="J179" t="str">
            <v>Inativo</v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>40140-810</v>
          </cell>
          <cell r="P179" t="str">
            <v>Rua Doutor João Pondé                                , 358</v>
          </cell>
          <cell r="Q179" t="str">
            <v>Barra</v>
          </cell>
        </row>
        <row r="180">
          <cell r="B180" t="str">
            <v>Isaías Azevedo Silva</v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>068.515.623-08</v>
          </cell>
          <cell r="H180" t="str">
            <v/>
          </cell>
          <cell r="I180" t="str">
            <v/>
          </cell>
          <cell r="J180" t="str">
            <v>Ativo</v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>Recanto das emas 802 conjunto 26 casa 02</v>
          </cell>
          <cell r="Q180" t="str">
            <v>Recanto das emas</v>
          </cell>
        </row>
        <row r="181">
          <cell r="B181" t="str">
            <v>iSAIAS FRANÇA SOARES</v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>903.635.151-00</v>
          </cell>
          <cell r="H181" t="str">
            <v/>
          </cell>
          <cell r="I181" t="str">
            <v/>
          </cell>
          <cell r="J181" t="str">
            <v>Inativo</v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</row>
        <row r="182">
          <cell r="B182" t="str">
            <v>ISO REPRESENTACOES</v>
          </cell>
          <cell r="C182" t="str">
            <v>ISO COMERCIO E REPRESENTACOES LTDA</v>
          </cell>
          <cell r="D182" t="str">
            <v>26.754.459/0001-74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>Inativo</v>
          </cell>
          <cell r="K182" t="str">
            <v>(61)9962-2997</v>
          </cell>
          <cell r="L182" t="str">
            <v/>
          </cell>
          <cell r="M182" t="str">
            <v/>
          </cell>
          <cell r="N182" t="str">
            <v>veraluciamessias@yahoo.com.br</v>
          </cell>
          <cell r="O182" t="str">
            <v>72916-000</v>
          </cell>
          <cell r="P182" t="str">
            <v>QUADRA RUA 15 QD 30                                , 37</v>
          </cell>
          <cell r="Q182" t="str">
            <v>JARDIM PEROLA DA BARRAGEM I</v>
          </cell>
        </row>
        <row r="183">
          <cell r="B183" t="str">
            <v>ITATIAIA ATACADISTA</v>
          </cell>
          <cell r="C183" t="str">
            <v>ITATIAIA ATACADISTA LTDA</v>
          </cell>
          <cell r="D183" t="str">
            <v>06.862.927/0001-17</v>
          </cell>
          <cell r="E183" t="str">
            <v>07.457.706/001-95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>Inativo</v>
          </cell>
          <cell r="K183" t="str">
            <v>(61)3046-9450</v>
          </cell>
          <cell r="L183" t="str">
            <v/>
          </cell>
          <cell r="M183" t="str">
            <v/>
          </cell>
          <cell r="N183" t="str">
            <v>fiscal3@elycontabilidade.com.br</v>
          </cell>
          <cell r="O183" t="str">
            <v>71200-037</v>
          </cell>
          <cell r="P183" t="str">
            <v>TR SIA TRECHO 3/4                                , 465</v>
          </cell>
          <cell r="Q183" t="str">
            <v>ZONA INDUSTRIAL (GUARA)</v>
          </cell>
        </row>
        <row r="184">
          <cell r="B184" t="str">
            <v>J A METALURGICA</v>
          </cell>
          <cell r="C184" t="str">
            <v>J A METALURGICA LTDA</v>
          </cell>
          <cell r="D184" t="str">
            <v>57.845.829/0001-02</v>
          </cell>
          <cell r="E184" t="str">
            <v>223841299</v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>Inativo</v>
          </cell>
          <cell r="K184" t="str">
            <v>(75)9861-1222</v>
          </cell>
          <cell r="L184" t="str">
            <v/>
          </cell>
          <cell r="M184" t="str">
            <v/>
          </cell>
          <cell r="N184" t="str">
            <v>jametalurgicafsa@gmail.com</v>
          </cell>
          <cell r="O184" t="str">
            <v>44020-105</v>
          </cell>
          <cell r="P184" t="str">
            <v>RUA JOSE TAVARES CARNEIRO                                , 56</v>
          </cell>
          <cell r="Q184" t="str">
            <v>BARAUNA</v>
          </cell>
        </row>
        <row r="185">
          <cell r="B185" t="str">
            <v>J R MANUTENCAO</v>
          </cell>
          <cell r="C185" t="str">
            <v>J R CASTRO DA SILVA MANUTENCAO</v>
          </cell>
          <cell r="D185" t="str">
            <v>18.286.730/0001-66</v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>Ativo</v>
          </cell>
          <cell r="K185" t="str">
            <v>(61) 9644-5874</v>
          </cell>
          <cell r="L185" t="str">
            <v/>
          </cell>
          <cell r="M185" t="str">
            <v/>
          </cell>
          <cell r="N185" t="str">
            <v/>
          </cell>
          <cell r="O185" t="str">
            <v>71880-697</v>
          </cell>
          <cell r="P185" t="str">
            <v>QUADRA QN 30 CONJUNTO 3                                , 08</v>
          </cell>
          <cell r="Q185" t="str">
            <v>RIACHO FUNDO II</v>
          </cell>
        </row>
        <row r="186">
          <cell r="B186" t="str">
            <v>J.A Portas</v>
          </cell>
          <cell r="C186" t="str">
            <v>32.444.757 JOSE EUSEBIO RIBEIRO DE LIMA SILVA</v>
          </cell>
          <cell r="D186" t="str">
            <v>32.444.757/0001-60</v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>Ativo</v>
          </cell>
          <cell r="K186" t="str">
            <v>61996296498</v>
          </cell>
          <cell r="L186" t="str">
            <v>61995666862</v>
          </cell>
          <cell r="M186" t="str">
            <v/>
          </cell>
          <cell r="N186" t="str">
            <v>joseeusebiordls@gmail.com</v>
          </cell>
          <cell r="O186" t="str">
            <v>72339-127</v>
          </cell>
          <cell r="P186" t="str">
            <v>QUADRA QR 827 CONJUNTO 12                                , 44</v>
          </cell>
          <cell r="Q186" t="str">
            <v>SAMAMBAIA NORTE (SAMAMBAIA)</v>
          </cell>
        </row>
        <row r="187">
          <cell r="B187" t="str">
            <v>Jaime DF portas</v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>271.033.231-00</v>
          </cell>
          <cell r="H187" t="str">
            <v/>
          </cell>
          <cell r="I187" t="str">
            <v/>
          </cell>
          <cell r="J187" t="str">
            <v>Ativo</v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>CONDOMÍNIO HAWAÍ</v>
          </cell>
          <cell r="Q187" t="str">
            <v>JOKEY</v>
          </cell>
        </row>
        <row r="188">
          <cell r="B188" t="str">
            <v>Jaime Francisco Godinho</v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>297.033.601-49</v>
          </cell>
          <cell r="H188" t="str">
            <v/>
          </cell>
          <cell r="I188" t="str">
            <v/>
          </cell>
          <cell r="J188" t="str">
            <v>Inativo</v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>QS 402 conj o lote o9</v>
          </cell>
          <cell r="Q188" t="str">
            <v/>
          </cell>
        </row>
        <row r="189">
          <cell r="B189" t="str">
            <v>Jaime Trindade da Silva</v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>048.701.831-10</v>
          </cell>
          <cell r="H189" t="str">
            <v/>
          </cell>
          <cell r="I189" t="str">
            <v/>
          </cell>
          <cell r="J189" t="str">
            <v>Inativo</v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>Quadra 58 lote 40 del lago Itapoã</v>
          </cell>
          <cell r="Q189" t="str">
            <v/>
          </cell>
        </row>
        <row r="190">
          <cell r="B190" t="str">
            <v>Jaime Trindade da Silva</v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>048.701.831-10</v>
          </cell>
          <cell r="H190" t="str">
            <v/>
          </cell>
          <cell r="I190" t="str">
            <v/>
          </cell>
          <cell r="J190" t="str">
            <v>Inativo</v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>Quadra 58 lote 40 del lago Itapoã</v>
          </cell>
          <cell r="Q190" t="str">
            <v/>
          </cell>
        </row>
        <row r="191">
          <cell r="B191" t="str">
            <v>Jair Biscuola Junior</v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>302.353.608-21</v>
          </cell>
          <cell r="H191" t="str">
            <v/>
          </cell>
          <cell r="I191" t="str">
            <v/>
          </cell>
          <cell r="J191" t="str">
            <v>Inativo</v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>09341-550</v>
          </cell>
          <cell r="P191" t="str">
            <v>Avenida Barão de Mauá                                , 5121</v>
          </cell>
          <cell r="Q191" t="str">
            <v>Jardim Itapeva</v>
          </cell>
        </row>
        <row r="192">
          <cell r="B192" t="str">
            <v>JANILSON DE SOLSA SILVA</v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>039.737.342-24</v>
          </cell>
          <cell r="H192" t="str">
            <v/>
          </cell>
          <cell r="I192" t="str">
            <v/>
          </cell>
          <cell r="J192" t="str">
            <v>Ativo</v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>QUADRA 10 LOTE 52 JARDIM AGUAS LINDAS 02</v>
          </cell>
          <cell r="Q192" t="str">
            <v/>
          </cell>
        </row>
        <row r="193">
          <cell r="B193" t="str">
            <v>Japão da construção</v>
          </cell>
          <cell r="C193" t="str">
            <v>VIA AREAL MATERIAIS PARA CONSTRUCAO LTDA</v>
          </cell>
          <cell r="D193" t="str">
            <v>27.965.530/0001-20</v>
          </cell>
          <cell r="E193" t="str">
            <v>0781450100112</v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>Inativo</v>
          </cell>
          <cell r="K193" t="str">
            <v>(61)3333-0203</v>
          </cell>
          <cell r="L193" t="str">
            <v>99252-6804</v>
          </cell>
          <cell r="M193" t="str">
            <v/>
          </cell>
          <cell r="N193" t="str">
            <v>imperiocont@autlook.com.br</v>
          </cell>
          <cell r="O193" t="str">
            <v>71977-180</v>
          </cell>
          <cell r="P193" t="str">
            <v>Q QS 9 RUA 120 LOTE 16B                                , S/N</v>
          </cell>
          <cell r="Q193" t="str">
            <v>AREAL (AGUAS CLARAS)</v>
          </cell>
        </row>
        <row r="194">
          <cell r="B194" t="str">
            <v>JAQUISON TRINDADE DA SILVA</v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>718.146.591-02</v>
          </cell>
          <cell r="H194" t="str">
            <v/>
          </cell>
          <cell r="I194" t="str">
            <v/>
          </cell>
          <cell r="J194" t="str">
            <v>Inativo</v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>RUA 10 CASA 05 VICENTE PIRES</v>
          </cell>
          <cell r="Q194" t="str">
            <v>VICENTE PIRES</v>
          </cell>
        </row>
        <row r="195">
          <cell r="B195" t="str">
            <v>JC CONSTRUCOES E REFROMAS</v>
          </cell>
          <cell r="C195" t="str">
            <v>JC SERVICOS DE CONSTRUCOES E REFROMAS LTDA</v>
          </cell>
          <cell r="D195" t="str">
            <v>14.432.672/0001-80</v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>Ativo</v>
          </cell>
          <cell r="K195" t="str">
            <v>(61) 7401-0030</v>
          </cell>
          <cell r="L195" t="str">
            <v/>
          </cell>
          <cell r="M195" t="str">
            <v/>
          </cell>
          <cell r="N195" t="str">
            <v>cleonis.mestre@gmail.com</v>
          </cell>
          <cell r="O195" t="str">
            <v>70340-908</v>
          </cell>
          <cell r="P195" t="str">
            <v>SETOR SRTVS QUADRA 701 BLOCO K                                , SN</v>
          </cell>
          <cell r="Q195" t="str">
            <v>ASA SUL</v>
          </cell>
        </row>
        <row r="196">
          <cell r="B196" t="str">
            <v>JM DESING DE PORTAS AUTOMATICAS</v>
          </cell>
          <cell r="C196" t="str">
            <v>JM PORTAS AUTOMATICAS LTDA</v>
          </cell>
          <cell r="D196" t="str">
            <v>53.827.748/0001-29</v>
          </cell>
          <cell r="E196" t="str">
            <v>0827946100180</v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>Ativo</v>
          </cell>
          <cell r="K196" t="str">
            <v>(61) 9347-4982 / (0000) 0000-0000</v>
          </cell>
          <cell r="L196" t="str">
            <v/>
          </cell>
          <cell r="M196" t="str">
            <v/>
          </cell>
          <cell r="N196" t="str">
            <v>elisabethjmportas@gmail.com</v>
          </cell>
          <cell r="O196" t="str">
            <v>72314-709</v>
          </cell>
          <cell r="P196" t="str">
            <v>AVENIDA ADE CJ 9 LT 13                                , S/N</v>
          </cell>
          <cell r="Q196" t="str">
            <v>SAMAMBAIA</v>
          </cell>
        </row>
        <row r="197">
          <cell r="B197" t="str">
            <v>JOAO CARLOS MATOS LOBATO</v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>Ativo</v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>72871-058</v>
          </cell>
          <cell r="P197" t="str">
            <v>Rua 58                                , 58</v>
          </cell>
          <cell r="Q197" t="str">
            <v>Jardim Céu Azul</v>
          </cell>
        </row>
        <row r="198">
          <cell r="B198" t="str">
            <v>João Eudes Pereira</v>
          </cell>
          <cell r="C198" t="str">
            <v>JC portas</v>
          </cell>
          <cell r="D198" t="str">
            <v/>
          </cell>
          <cell r="E198" t="str">
            <v/>
          </cell>
          <cell r="F198" t="str">
            <v/>
          </cell>
          <cell r="G198" t="str">
            <v>606.860.953-75</v>
          </cell>
          <cell r="H198" t="str">
            <v/>
          </cell>
          <cell r="I198" t="str">
            <v/>
          </cell>
          <cell r="J198" t="str">
            <v>Ativo</v>
          </cell>
          <cell r="K198" t="str">
            <v/>
          </cell>
          <cell r="L198" t="str">
            <v>61998523223</v>
          </cell>
          <cell r="M198" t="str">
            <v/>
          </cell>
          <cell r="N198" t="str">
            <v/>
          </cell>
          <cell r="O198" t="str">
            <v>71697-335</v>
          </cell>
          <cell r="P198" t="str">
            <v>Vila do Boa Rua São Lucas                                , 131</v>
          </cell>
          <cell r="Q198" t="str">
            <v>Vila do Boa (São Sebastião)</v>
          </cell>
        </row>
        <row r="199">
          <cell r="B199" t="str">
            <v>JOAO PAULO GUIOTTI</v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>001.637.191-79</v>
          </cell>
          <cell r="H199" t="str">
            <v/>
          </cell>
          <cell r="I199" t="str">
            <v/>
          </cell>
          <cell r="J199" t="str">
            <v>Ativo</v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>QNG 05 CASA 45</v>
          </cell>
          <cell r="Q199" t="str">
            <v>TAGUATINGA NORTE</v>
          </cell>
        </row>
        <row r="200">
          <cell r="B200" t="str">
            <v>JOAO PORTAS AUTOMATICAS</v>
          </cell>
          <cell r="C200" t="str">
            <v>JOAO PORTAS AUTOMATICAS LTDA</v>
          </cell>
          <cell r="D200" t="str">
            <v>61.571.563/0001-24</v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>Ativo</v>
          </cell>
          <cell r="K200" t="str">
            <v>(94) 9157-5581</v>
          </cell>
          <cell r="L200" t="str">
            <v/>
          </cell>
          <cell r="M200" t="str">
            <v/>
          </cell>
          <cell r="N200" t="str">
            <v>joao.mdrf.31@gmail.com</v>
          </cell>
          <cell r="O200" t="str">
            <v>68552-520</v>
          </cell>
          <cell r="P200" t="str">
            <v>R VINTE E UM                                , 66</v>
          </cell>
          <cell r="Q200" t="str">
            <v>ADEMAR GUIMARAES</v>
          </cell>
        </row>
        <row r="201">
          <cell r="B201" t="str">
            <v>joaquin alves filho</v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>Inativo</v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</row>
        <row r="202">
          <cell r="B202" t="str">
            <v>Jonas Gomes Nascimento Fiho</v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>663.384.501-44</v>
          </cell>
          <cell r="H202" t="str">
            <v/>
          </cell>
          <cell r="I202" t="str">
            <v/>
          </cell>
          <cell r="J202" t="str">
            <v>Inativo</v>
          </cell>
          <cell r="K202" t="str">
            <v/>
          </cell>
          <cell r="L202" t="str">
            <v/>
          </cell>
          <cell r="M202" t="str">
            <v/>
          </cell>
          <cell r="N202" t="str">
            <v>Jonasgnfilho@gmail.com</v>
          </cell>
          <cell r="O202" t="str">
            <v>71215-100</v>
          </cell>
          <cell r="P202" t="str">
            <v>Setor SGCV</v>
          </cell>
          <cell r="Q202" t="str">
            <v>Zona Industrial (Guará)</v>
          </cell>
        </row>
        <row r="203">
          <cell r="B203" t="str">
            <v>JONATA EURIPEDES BRAGA PARANHOS</v>
          </cell>
          <cell r="C203" t="str">
            <v>27.005.136 JONATA EURIPEDES BRAGA PARANHOS</v>
          </cell>
          <cell r="D203" t="str">
            <v>27.005.136/0001-40</v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>Inativo</v>
          </cell>
          <cell r="K203" t="str">
            <v>(16)9271-4880</v>
          </cell>
          <cell r="L203" t="str">
            <v/>
          </cell>
          <cell r="M203" t="str">
            <v/>
          </cell>
          <cell r="N203" t="str">
            <v>adm.fachadascv@gmail.com</v>
          </cell>
          <cell r="O203" t="str">
            <v>38413-195</v>
          </cell>
          <cell r="P203" t="str">
            <v>RUA DO CARTEIRO                                , 388</v>
          </cell>
          <cell r="Q203" t="str">
            <v>PLANALTO</v>
          </cell>
        </row>
        <row r="204">
          <cell r="B204" t="str">
            <v>JONATAS MEDEIROS DE OLIVEIRA</v>
          </cell>
          <cell r="C204" t="str">
            <v/>
          </cell>
          <cell r="D204" t="str">
            <v>36.666.943/0001-03</v>
          </cell>
          <cell r="E204" t="str">
            <v>15.685.617-4</v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>Ativo</v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>62125-582</v>
          </cell>
          <cell r="P204" t="str">
            <v>QUA L (CJ SAINT CLAIR PASSARINHO)                                , 02</v>
          </cell>
          <cell r="Q204" t="str">
            <v>ICUI-GUAJARA</v>
          </cell>
        </row>
        <row r="205">
          <cell r="B205" t="str">
            <v>Jonathan Machado</v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>032.546.891-51</v>
          </cell>
          <cell r="H205" t="str">
            <v/>
          </cell>
          <cell r="I205" t="str">
            <v/>
          </cell>
          <cell r="J205" t="str">
            <v>Inativo</v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>71928-000</v>
          </cell>
          <cell r="P205" t="str">
            <v>Rua Babaçu</v>
          </cell>
          <cell r="Q205" t="str">
            <v>Sul (Águas Claras)</v>
          </cell>
        </row>
        <row r="206">
          <cell r="B206" t="str">
            <v>Jorge dos santos</v>
          </cell>
          <cell r="C206" t="str">
            <v>JORGE DOS SANTOS 56997370578</v>
          </cell>
          <cell r="D206" t="str">
            <v>12.389.562/0001-58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>Inativo</v>
          </cell>
          <cell r="K206" t="str">
            <v>(61)9628-6137</v>
          </cell>
          <cell r="L206" t="str">
            <v/>
          </cell>
          <cell r="M206" t="str">
            <v/>
          </cell>
          <cell r="N206" t="str">
            <v/>
          </cell>
          <cell r="O206" t="str">
            <v>71882-265</v>
          </cell>
          <cell r="P206" t="str">
            <v>Q QC 6 CONJUNTO 15                                , 22</v>
          </cell>
          <cell r="Q206" t="str">
            <v>RIACHO FUNDO II</v>
          </cell>
        </row>
        <row r="207">
          <cell r="B207" t="str">
            <v>Jorge Paulo de Rezende</v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>658.861.601-59</v>
          </cell>
          <cell r="H207" t="str">
            <v/>
          </cell>
          <cell r="I207" t="str">
            <v/>
          </cell>
          <cell r="J207" t="str">
            <v>Inativo</v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>72006-650</v>
          </cell>
          <cell r="P207" t="str">
            <v>Rua 7 Chácara 335A</v>
          </cell>
          <cell r="Q207" t="str">
            <v>Setor Habitacional Vicente Pires</v>
          </cell>
        </row>
        <row r="208">
          <cell r="B208" t="str">
            <v>JOSE DE JESUS DO NASCIMENTO SOUZA</v>
          </cell>
          <cell r="C208" t="str">
            <v>JJ</v>
          </cell>
          <cell r="D208" t="str">
            <v/>
          </cell>
          <cell r="E208" t="str">
            <v/>
          </cell>
          <cell r="F208" t="str">
            <v/>
          </cell>
          <cell r="G208" t="str">
            <v>030.438.723-12</v>
          </cell>
          <cell r="H208" t="str">
            <v>0290680820058</v>
          </cell>
          <cell r="I208" t="str">
            <v>1987-11-05</v>
          </cell>
          <cell r="J208" t="str">
            <v>Ativo</v>
          </cell>
          <cell r="K208" t="str">
            <v>61983553073</v>
          </cell>
          <cell r="L208" t="str">
            <v>61983553073</v>
          </cell>
          <cell r="M208" t="str">
            <v/>
          </cell>
          <cell r="N208" t="str">
            <v>jotasouza05@gmail.com</v>
          </cell>
          <cell r="O208" t="str">
            <v>71880-643</v>
          </cell>
          <cell r="P208" t="str">
            <v>Quadra QN 27 Conjunto 3                                , 01</v>
          </cell>
          <cell r="Q208" t="str">
            <v>Riacho Fundo II</v>
          </cell>
        </row>
        <row r="209">
          <cell r="B209" t="str">
            <v>JOSE ROBERTO GUERREIRO PEREIRA</v>
          </cell>
          <cell r="C209" t="str">
            <v>57.834.122 JOSE ROBERTO GUERREIRO PEREIRA</v>
          </cell>
          <cell r="D209" t="str">
            <v>57.834.122/0001-09</v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>Inativo</v>
          </cell>
          <cell r="K209" t="str">
            <v>(92)9148-0111</v>
          </cell>
          <cell r="L209" t="str">
            <v/>
          </cell>
          <cell r="M209" t="str">
            <v/>
          </cell>
          <cell r="N209" t="str">
            <v>robertoguerreiropereira@gmail.com</v>
          </cell>
          <cell r="O209" t="str">
            <v>69099-029</v>
          </cell>
          <cell r="P209" t="str">
            <v>Rua Ibicaré                                , 254</v>
          </cell>
          <cell r="Q209" t="str">
            <v>Novo Aleixo</v>
          </cell>
        </row>
        <row r="210">
          <cell r="B210" t="str">
            <v>Joyce Pimentel Barbosa Souza</v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>037.013.161-47</v>
          </cell>
          <cell r="H210" t="str">
            <v/>
          </cell>
          <cell r="I210" t="str">
            <v/>
          </cell>
          <cell r="J210" t="str">
            <v>Inativo</v>
          </cell>
          <cell r="K210" t="str">
            <v/>
          </cell>
          <cell r="L210" t="str">
            <v/>
          </cell>
          <cell r="M210" t="str">
            <v/>
          </cell>
          <cell r="N210" t="str">
            <v>Cerimonialjoyce@gmail.com</v>
          </cell>
          <cell r="O210" t="str">
            <v>71828-660</v>
          </cell>
          <cell r="P210" t="str">
            <v>Residencial Paulo Arantes Quadra 6</v>
          </cell>
          <cell r="Q210" t="str">
            <v>Riacho Fundo I</v>
          </cell>
        </row>
        <row r="211">
          <cell r="B211" t="str">
            <v>JP AUTOMATIZADORES</v>
          </cell>
          <cell r="C211" t="str">
            <v>JEAN PORTAS AUTOMATICAS LTDA</v>
          </cell>
          <cell r="D211" t="str">
            <v>14.258.028/0001-38</v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>Ativo</v>
          </cell>
          <cell r="K211" t="str">
            <v>(21) 7022-9133</v>
          </cell>
          <cell r="L211" t="str">
            <v/>
          </cell>
          <cell r="M211" t="str">
            <v/>
          </cell>
          <cell r="N211" t="str">
            <v>contatojeanportas@gmail.com</v>
          </cell>
          <cell r="O211" t="str">
            <v>25976-120</v>
          </cell>
          <cell r="P211" t="str">
            <v>RUA AVELINO MACHADO BASTOS                                , FUNDOS</v>
          </cell>
          <cell r="Q211" t="str">
            <v>PRATA</v>
          </cell>
        </row>
        <row r="212">
          <cell r="B212" t="str">
            <v>JR SERRALHERIA</v>
          </cell>
          <cell r="C212" t="str">
            <v>JORGE LUIS PEREIRA SOUZA JUNIOR 04378166135</v>
          </cell>
          <cell r="D212" t="str">
            <v>32.754.089/0001-78</v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>Ativo</v>
          </cell>
          <cell r="K212" t="str">
            <v>(61) 8546-2040</v>
          </cell>
          <cell r="L212" t="str">
            <v/>
          </cell>
          <cell r="M212" t="str">
            <v/>
          </cell>
          <cell r="N212" t="str">
            <v>juniorenzogabriel287@gmail.com</v>
          </cell>
          <cell r="O212" t="str">
            <v>72874-035</v>
          </cell>
          <cell r="P212" t="str">
            <v>RUA ITACURUCA (QUADRAS 09 A 12)                                , SN</v>
          </cell>
          <cell r="Q212" t="str">
            <v>PARQUE ARARUAMA</v>
          </cell>
        </row>
        <row r="213">
          <cell r="B213" t="str">
            <v>JR.ENG. INSTALACOES</v>
          </cell>
          <cell r="C213" t="str">
            <v>NKA - INSTALACOES ELETRICA E MANUTENCAO LTDA</v>
          </cell>
          <cell r="D213" t="str">
            <v>51.939.867/0001-48</v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>Inativo</v>
          </cell>
          <cell r="K213" t="str">
            <v>(61) 9271-3965 / (0000) 0000-0000</v>
          </cell>
          <cell r="L213" t="str">
            <v/>
          </cell>
          <cell r="M213" t="str">
            <v/>
          </cell>
          <cell r="N213" t="str">
            <v>cardoso.nei@gmail.com</v>
          </cell>
          <cell r="O213" t="str">
            <v>71994-380</v>
          </cell>
          <cell r="P213" t="str">
            <v>SETOR SHA CONJUNTO 4 CHACARA 68 LOTE                                , 5A</v>
          </cell>
          <cell r="Q213" t="str">
            <v>SETOR HABITACIONAL ARNIQUEIRA (AGUAS CLARAS)</v>
          </cell>
        </row>
        <row r="214">
          <cell r="B214" t="str">
            <v>JS SECURITY</v>
          </cell>
          <cell r="C214" t="str">
            <v>JS SECURITY EIRELI</v>
          </cell>
          <cell r="D214" t="str">
            <v>35.348.836/0001-66</v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>Inativo</v>
          </cell>
          <cell r="K214" t="str">
            <v>(61)8145-8054</v>
          </cell>
          <cell r="L214" t="str">
            <v/>
          </cell>
          <cell r="M214" t="str">
            <v/>
          </cell>
          <cell r="N214" t="str">
            <v>jobertsoares020@gmail.com</v>
          </cell>
          <cell r="O214" t="str">
            <v>72915-033</v>
          </cell>
          <cell r="P214" t="str">
            <v>R 15, QUADRA 23, LOTE                                , 15</v>
          </cell>
          <cell r="Q214" t="str">
            <v>JARDIM BRASILIA</v>
          </cell>
        </row>
        <row r="215">
          <cell r="B215" t="str">
            <v>JSC INOX</v>
          </cell>
          <cell r="C215" t="str">
            <v>JSC INOX LTDA</v>
          </cell>
          <cell r="D215" t="str">
            <v>09.285.871/0001-73</v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>Inativo</v>
          </cell>
          <cell r="K215" t="str">
            <v>(61)8621-0763</v>
          </cell>
          <cell r="L215" t="str">
            <v/>
          </cell>
          <cell r="M215" t="str">
            <v/>
          </cell>
          <cell r="N215" t="str">
            <v>jsc.inox@hotmail.com</v>
          </cell>
          <cell r="O215" t="str">
            <v>72549-415</v>
          </cell>
          <cell r="P215" t="str">
            <v>QUADRA AC 419 CONJUNTO C LOTE                                , 06</v>
          </cell>
          <cell r="Q215" t="str">
            <v>SANTA MARIA</v>
          </cell>
        </row>
        <row r="216">
          <cell r="B216" t="str">
            <v>Júlia de Menezes Lameira Pereira</v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>047.305.361-69</v>
          </cell>
          <cell r="H216" t="str">
            <v/>
          </cell>
          <cell r="I216" t="str">
            <v/>
          </cell>
          <cell r="J216" t="str">
            <v>Inativo</v>
          </cell>
          <cell r="K216" t="str">
            <v/>
          </cell>
          <cell r="L216" t="str">
            <v/>
          </cell>
          <cell r="M216" t="str">
            <v/>
          </cell>
          <cell r="N216" t="str">
            <v>julialammeira@gmail.com</v>
          </cell>
          <cell r="O216" t="str">
            <v>71936-250</v>
          </cell>
          <cell r="P216" t="str">
            <v>Avenida das Araucárias</v>
          </cell>
          <cell r="Q216" t="str">
            <v>Sul (Águas Claras)</v>
          </cell>
        </row>
        <row r="217">
          <cell r="B217" t="str">
            <v>Julio Gonçalves da Silva</v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>539.497.651-15</v>
          </cell>
          <cell r="H217" t="str">
            <v/>
          </cell>
          <cell r="I217" t="str">
            <v/>
          </cell>
          <cell r="J217" t="str">
            <v>Inativo</v>
          </cell>
          <cell r="K217" t="str">
            <v/>
          </cell>
          <cell r="L217" t="str">
            <v/>
          </cell>
          <cell r="M217" t="str">
            <v/>
          </cell>
          <cell r="N217" t="str">
            <v>juliogsilva29@gmail.com</v>
          </cell>
          <cell r="O217" t="str">
            <v>72210-121</v>
          </cell>
          <cell r="P217" t="str">
            <v>Quadra QNM 12 Via NM 12A</v>
          </cell>
          <cell r="Q217" t="str">
            <v>Ceilândia Norte (Ceilândia)</v>
          </cell>
        </row>
        <row r="218">
          <cell r="B218" t="str">
            <v>JUNIOR CESAR LIMA DE JESUS</v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>048.652.911-80</v>
          </cell>
          <cell r="H218" t="str">
            <v/>
          </cell>
          <cell r="I218" t="str">
            <v/>
          </cell>
          <cell r="J218" t="str">
            <v>Inativo</v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>73381-102</v>
          </cell>
          <cell r="P218" t="str">
            <v>Conjunto Conjunto Residencial 102                                , 102</v>
          </cell>
          <cell r="Q218" t="str">
            <v>Vale do Amanhecer (Planaltina)</v>
          </cell>
        </row>
        <row r="219">
          <cell r="B219" t="str">
            <v>JUNIOR CESAR LIMA DE JESUS</v>
          </cell>
          <cell r="C219" t="str">
            <v>58.730.074 JUNIOR CESAR LIMA DE JESUS</v>
          </cell>
          <cell r="D219" t="str">
            <v>58.730.074/0001-63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>Inativo</v>
          </cell>
          <cell r="K219" t="str">
            <v>(61)9295-6589</v>
          </cell>
          <cell r="L219" t="str">
            <v/>
          </cell>
          <cell r="M219" t="str">
            <v/>
          </cell>
          <cell r="N219" t="str">
            <v>360degue0@gmail.com</v>
          </cell>
          <cell r="O219" t="str">
            <v>73381-102</v>
          </cell>
          <cell r="P219" t="str">
            <v>CONJUNTO CONJUNTO RESIDENCIAL 102                                , 02</v>
          </cell>
          <cell r="Q219" t="str">
            <v>VALE DO AMANHECER (PLANALTINA)</v>
          </cell>
        </row>
        <row r="220">
          <cell r="B220" t="str">
            <v>K8 ENGENHARIA</v>
          </cell>
          <cell r="C220" t="str">
            <v>K8 SOLUCOES E SERVICOS LTDA</v>
          </cell>
          <cell r="D220" t="str">
            <v>41.105.716/0001-30</v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>Ativo</v>
          </cell>
          <cell r="K220" t="str">
            <v>(61) 8157-4743 / (61) 8157-4743</v>
          </cell>
          <cell r="L220" t="str">
            <v/>
          </cell>
          <cell r="M220" t="str">
            <v/>
          </cell>
          <cell r="N220" t="str">
            <v>k8solucoeseservicos@gmail.com</v>
          </cell>
          <cell r="O220" t="str">
            <v>71918-180</v>
          </cell>
          <cell r="P220" t="str">
            <v>RUA 30 LOTE                                , 04</v>
          </cell>
          <cell r="Q220" t="str">
            <v>NORTE (AGUAS CLARAS)</v>
          </cell>
        </row>
        <row r="221">
          <cell r="B221" t="str">
            <v>KANNEL PORTAS AUTOMATICAS</v>
          </cell>
          <cell r="C221" t="str">
            <v>KANNEL PORTAS AUTOMATICAS COMERCIO E SERVICOS LTDA</v>
          </cell>
          <cell r="D221" t="str">
            <v>46.261.153/0001-93</v>
          </cell>
          <cell r="E221" t="str">
            <v>0813412400165</v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>Ativo</v>
          </cell>
          <cell r="K221" t="str">
            <v>(61) 3356-0494/ (0000) 0000-0000</v>
          </cell>
          <cell r="L221" t="str">
            <v>61999996101</v>
          </cell>
          <cell r="M221" t="str">
            <v/>
          </cell>
          <cell r="N221" t="str">
            <v>kannel.portas@gmail.com</v>
          </cell>
          <cell r="O221" t="str">
            <v>72025-075</v>
          </cell>
          <cell r="P221" t="str">
            <v>Q CSE 7 AE 19 20 LOTE                                , 4</v>
          </cell>
          <cell r="Q221" t="str">
            <v>TAGUATINGA SUL (TAGUATINGA)</v>
          </cell>
        </row>
        <row r="222">
          <cell r="B222" t="str">
            <v>Kelly Patricia Elias Marques</v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>256.145.468-12</v>
          </cell>
          <cell r="H222" t="str">
            <v/>
          </cell>
          <cell r="I222" t="str">
            <v/>
          </cell>
          <cell r="J222" t="str">
            <v>Inativo</v>
          </cell>
          <cell r="K222" t="str">
            <v/>
          </cell>
          <cell r="L222" t="str">
            <v/>
          </cell>
          <cell r="M222" t="str">
            <v/>
          </cell>
          <cell r="N222" t="str">
            <v>snowelias1802@gmail.com</v>
          </cell>
          <cell r="O222" t="str">
            <v>71926-500</v>
          </cell>
          <cell r="P222" t="str">
            <v>Quadra 208</v>
          </cell>
          <cell r="Q222" t="str">
            <v>Sul (Águas Claras)</v>
          </cell>
        </row>
        <row r="223">
          <cell r="B223" t="str">
            <v>KIT PORTAS DE ACO AUTOMATICAS</v>
          </cell>
          <cell r="C223" t="str">
            <v>KIT PORTAS DE ACO AUTOMATICAS LTDA</v>
          </cell>
          <cell r="D223" t="str">
            <v>40.729.902/0001-88</v>
          </cell>
          <cell r="E223" t="str">
            <v>10.824.783-0</v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>Ativo</v>
          </cell>
          <cell r="K223" t="str">
            <v/>
          </cell>
          <cell r="L223" t="str">
            <v>(62) 99201-2561</v>
          </cell>
          <cell r="M223" t="str">
            <v/>
          </cell>
          <cell r="N223" t="str">
            <v>kitportasdeacoautomaticas@gmail.com</v>
          </cell>
          <cell r="O223" t="str">
            <v>74461-310</v>
          </cell>
          <cell r="P223" t="str">
            <v>Rua Jorge Miguel                                , 24</v>
          </cell>
          <cell r="Q223" t="str">
            <v>Jardim Clarissa</v>
          </cell>
        </row>
        <row r="224">
          <cell r="B224" t="str">
            <v>KOPPYMAK</v>
          </cell>
          <cell r="C224" t="str">
            <v>KOPPYMAK SERVICOS E COMERCIO LTDA</v>
          </cell>
          <cell r="D224" t="str">
            <v>26.476.796/0001-47</v>
          </cell>
          <cell r="E224" t="str">
            <v>0733155100190</v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>Inativo</v>
          </cell>
          <cell r="K224" t="str">
            <v>(61) 3486-6262 / (61) 3484-6200</v>
          </cell>
          <cell r="L224" t="str">
            <v/>
          </cell>
          <cell r="M224" t="str">
            <v/>
          </cell>
          <cell r="N224" t="str">
            <v>koppymak@koppymak.com.br</v>
          </cell>
          <cell r="O224" t="str">
            <v>70330-530</v>
          </cell>
          <cell r="P224" t="str">
            <v>SETOR CRS 502 BLOCO C                                , SN</v>
          </cell>
          <cell r="Q224" t="str">
            <v>ASA SUL</v>
          </cell>
        </row>
        <row r="225">
          <cell r="B225" t="str">
            <v>LD METALURGICA</v>
          </cell>
          <cell r="C225" t="str">
            <v>LAZARA DARC DOS SANTOS MELO 53070062172</v>
          </cell>
          <cell r="D225" t="str">
            <v>26.921.806/0001-06</v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>Inativo</v>
          </cell>
          <cell r="K225" t="str">
            <v>(62)9208-9667</v>
          </cell>
          <cell r="L225" t="str">
            <v/>
          </cell>
          <cell r="M225" t="str">
            <v/>
          </cell>
          <cell r="N225" t="str">
            <v>darc.com@hotmail.com</v>
          </cell>
          <cell r="O225" t="str">
            <v>74835-510</v>
          </cell>
          <cell r="P225" t="str">
            <v>R PIACABA                                , SN</v>
          </cell>
          <cell r="Q225" t="str">
            <v>PARQUE AMAZONIA</v>
          </cell>
        </row>
        <row r="226">
          <cell r="B226" t="str">
            <v>Leandro Miguel Da Silva Beinroth</v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>067.694.216-40</v>
          </cell>
          <cell r="H226" t="str">
            <v/>
          </cell>
          <cell r="I226" t="str">
            <v/>
          </cell>
          <cell r="J226" t="str">
            <v>Inativo</v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>35500-217</v>
          </cell>
          <cell r="P226" t="str">
            <v>Rua Esmeralda                                , 43</v>
          </cell>
          <cell r="Q226" t="str">
            <v>Niterói</v>
          </cell>
        </row>
        <row r="227">
          <cell r="B227" t="str">
            <v>LEANDRO NADALETO BORIM</v>
          </cell>
          <cell r="C227" t="str">
            <v>LEANDRO NADALETO BORIM 22289416894</v>
          </cell>
          <cell r="D227" t="str">
            <v>44.001.087/0001-97</v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>Inativo</v>
          </cell>
          <cell r="K227" t="str">
            <v>(62)9622-3713</v>
          </cell>
          <cell r="L227" t="str">
            <v/>
          </cell>
          <cell r="M227" t="str">
            <v/>
          </cell>
          <cell r="N227" t="str">
            <v>lnborim82@gmail.com</v>
          </cell>
          <cell r="O227" t="str">
            <v>75401-176</v>
          </cell>
          <cell r="P227" t="str">
            <v>RUA JOSE ANTUNES CINTRA                                , S/N</v>
          </cell>
          <cell r="Q227" t="str">
            <v>RESIDENCIAL NOVA MORADA</v>
          </cell>
        </row>
        <row r="228">
          <cell r="B228" t="str">
            <v>leandro serralheiro</v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>Ativo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</row>
        <row r="229">
          <cell r="B229" t="str">
            <v>LED SIA</v>
          </cell>
          <cell r="C229" t="str">
            <v>LED SIA COMERCIO DE PRODUTOS ELETRICOS LTDA</v>
          </cell>
          <cell r="D229" t="str">
            <v>29.640.795/0001-84</v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>Inativo</v>
          </cell>
          <cell r="K229" t="str">
            <v>(61)3264-4841</v>
          </cell>
          <cell r="L229" t="str">
            <v/>
          </cell>
          <cell r="M229" t="str">
            <v/>
          </cell>
          <cell r="N229" t="str">
            <v>ledbrasiliabsb@gmail.com</v>
          </cell>
          <cell r="O229" t="str">
            <v>71200-045</v>
          </cell>
          <cell r="P229" t="str">
            <v>QUADRA SIA QUADRA 4-C                                , S/N</v>
          </cell>
          <cell r="Q229" t="str">
            <v>ZONA INDUSTRIAL (GUARA)</v>
          </cell>
        </row>
        <row r="230">
          <cell r="B230" t="str">
            <v>Lee oswaldo da Rocha</v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>402.990.311-87</v>
          </cell>
          <cell r="H230" t="str">
            <v/>
          </cell>
          <cell r="I230" t="str">
            <v/>
          </cell>
          <cell r="J230" t="str">
            <v>Inativo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</row>
        <row r="231">
          <cell r="B231" t="str">
            <v>Leonan Serralheria</v>
          </cell>
          <cell r="C231" t="str">
            <v/>
          </cell>
          <cell r="D231" t="str">
            <v>31.693.384/0001-07</v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>Ativo</v>
          </cell>
          <cell r="K231" t="str">
            <v/>
          </cell>
          <cell r="L231" t="str">
            <v/>
          </cell>
          <cell r="M231" t="str">
            <v/>
          </cell>
          <cell r="N231" t="str">
            <v>Leonan.serralheriacampos@gmail.com</v>
          </cell>
          <cell r="O231" t="str">
            <v>73808-192</v>
          </cell>
          <cell r="P231" t="str">
            <v>Avenida A</v>
          </cell>
          <cell r="Q231" t="str">
            <v>Parque da Colina II</v>
          </cell>
        </row>
        <row r="232">
          <cell r="B232" t="str">
            <v>Leonardo Bech</v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>089.615.589-78</v>
          </cell>
          <cell r="H232" t="str">
            <v/>
          </cell>
          <cell r="I232" t="str">
            <v/>
          </cell>
          <cell r="J232" t="str">
            <v>Ativo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>89870-000</v>
          </cell>
          <cell r="P232" t="str">
            <v>, 2080</v>
          </cell>
          <cell r="Q232" t="str">
            <v>Rua João Pessoa</v>
          </cell>
        </row>
        <row r="233">
          <cell r="B233" t="str">
            <v>LEONARDO FARIA</v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>944.336.902-87</v>
          </cell>
          <cell r="H233" t="str">
            <v/>
          </cell>
          <cell r="I233" t="str">
            <v/>
          </cell>
          <cell r="J233" t="str">
            <v>Inativo</v>
          </cell>
          <cell r="K233" t="str">
            <v/>
          </cell>
          <cell r="L233" t="str">
            <v/>
          </cell>
          <cell r="M233" t="str">
            <v/>
          </cell>
          <cell r="N233" t="str">
            <v>automaticasfariasportas@gmail.com</v>
          </cell>
          <cell r="O233" t="str">
            <v>68511-010</v>
          </cell>
          <cell r="P233" t="str">
            <v>Fl 16. Qd02. LT 01. Sala C.                                , 16</v>
          </cell>
          <cell r="Q233" t="str">
            <v>Nova Marabá</v>
          </cell>
        </row>
        <row r="234">
          <cell r="B234" t="str">
            <v>LETÍCIA SOUZA</v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>947.994.401-44</v>
          </cell>
          <cell r="H234" t="str">
            <v/>
          </cell>
          <cell r="I234" t="str">
            <v/>
          </cell>
          <cell r="J234" t="str">
            <v>Inativo</v>
          </cell>
          <cell r="K234" t="str">
            <v/>
          </cell>
          <cell r="L234" t="str">
            <v/>
          </cell>
          <cell r="M234" t="str">
            <v/>
          </cell>
          <cell r="N234" t="str">
            <v>leticia-lais@hotmail.com</v>
          </cell>
          <cell r="O234" t="str">
            <v>71925-180</v>
          </cell>
          <cell r="P234" t="str">
            <v>Quadra 206</v>
          </cell>
          <cell r="Q234" t="str">
            <v>Sul (Águas Claras)</v>
          </cell>
        </row>
        <row r="235">
          <cell r="B235" t="str">
            <v>LH PORTAS AUTOMATICAS</v>
          </cell>
          <cell r="C235" t="str">
            <v>44.601.860 LUIS HENRIQUE SOUZA DA SILVA</v>
          </cell>
          <cell r="D235" t="str">
            <v>44.601.860/0001-56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>Ativo</v>
          </cell>
          <cell r="K235" t="str">
            <v>(61) 8545-8557</v>
          </cell>
          <cell r="L235" t="str">
            <v/>
          </cell>
          <cell r="M235" t="str">
            <v/>
          </cell>
          <cell r="N235" t="str">
            <v>lhportas23@gmail.com</v>
          </cell>
          <cell r="O235" t="str">
            <v>72110-110</v>
          </cell>
          <cell r="P235" t="str">
            <v>QUADRA QNA 11                                , 02</v>
          </cell>
          <cell r="Q235" t="str">
            <v>TAGUATINGA NORTE (TAGUATINGA)</v>
          </cell>
        </row>
        <row r="236">
          <cell r="B236" t="str">
            <v>LIDER PORTAS E PORTOES</v>
          </cell>
          <cell r="C236" t="str">
            <v>LIDER PORTAS PORTOES E COMERCIO EIRELI</v>
          </cell>
          <cell r="D236" t="str">
            <v>08.672.695/0001-60</v>
          </cell>
          <cell r="E236" t="str">
            <v>0748521000121</v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>Ativo</v>
          </cell>
          <cell r="K236" t="str">
            <v>(61) 3371-1786</v>
          </cell>
          <cell r="L236" t="str">
            <v/>
          </cell>
          <cell r="M236" t="str">
            <v/>
          </cell>
          <cell r="N236" t="str">
            <v>contato@liderportaseportoes.com.br</v>
          </cell>
          <cell r="O236" t="str">
            <v>72110-800</v>
          </cell>
          <cell r="P236" t="str">
            <v>ST SHVP RUA 03 CHACARA 86 LOTE 06 LOJA                                , 01</v>
          </cell>
          <cell r="Q236" t="str">
            <v>TAGUATINGA</v>
          </cell>
        </row>
        <row r="237">
          <cell r="B237" t="str">
            <v>Liduina Bezerra Soares</v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>259.290.971-00</v>
          </cell>
          <cell r="H237" t="str">
            <v/>
          </cell>
          <cell r="I237" t="str">
            <v/>
          </cell>
          <cell r="J237" t="str">
            <v>Ativo</v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>71936-250</v>
          </cell>
          <cell r="P237" t="str">
            <v>Avenida das Araucárias                                , 2001 blobo B</v>
          </cell>
          <cell r="Q237" t="str">
            <v>Sul (Águas Claras)</v>
          </cell>
        </row>
        <row r="238">
          <cell r="B238" t="str">
            <v>LIGHT PORTAS AUTOMATICAS</v>
          </cell>
          <cell r="C238" t="str">
            <v>LIGHT PORTAS AUTOMATICAS LTDA</v>
          </cell>
          <cell r="D238" t="str">
            <v>55.875.689/0001-90</v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>Ativo</v>
          </cell>
          <cell r="K238" t="str">
            <v>(61) 8228-0354 / (0000) 0000-0000</v>
          </cell>
          <cell r="L238" t="str">
            <v/>
          </cell>
          <cell r="M238" t="str">
            <v/>
          </cell>
          <cell r="N238" t="str">
            <v>lightportasautomaticas@gmail.com</v>
          </cell>
          <cell r="O238" t="str">
            <v>72855-176</v>
          </cell>
          <cell r="P238" t="str">
            <v>QUADRA QUADRA 176                                , SN</v>
          </cell>
          <cell r="Q238" t="str">
            <v>PARQUE INDUSTRIAL MINGONE</v>
          </cell>
        </row>
        <row r="239">
          <cell r="B239" t="str">
            <v>LIMA PORTAS AUTOMATICAS</v>
          </cell>
          <cell r="C239" t="str">
            <v>LIMA PORTAS AUTOMATICAS LTDA</v>
          </cell>
          <cell r="D239" t="str">
            <v>57.394.052/0001-07</v>
          </cell>
          <cell r="E239" t="str">
            <v>49999380000</v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>Ativo</v>
          </cell>
          <cell r="K239" t="str">
            <v>(34)8810-7475</v>
          </cell>
          <cell r="L239" t="str">
            <v/>
          </cell>
          <cell r="M239" t="str">
            <v/>
          </cell>
          <cell r="N239" t="str">
            <v>jacomevanessa77@gmail.com</v>
          </cell>
          <cell r="O239" t="str">
            <v>38446-322</v>
          </cell>
          <cell r="P239" t="str">
            <v>RUA MARIA DIVINA MARQUES                                , 111</v>
          </cell>
          <cell r="Q239" t="str">
            <v>NOVO HORIZONTE</v>
          </cell>
        </row>
        <row r="240">
          <cell r="B240" t="str">
            <v>LIMACOM PRODUTOS ELETRONICOS</v>
          </cell>
          <cell r="C240" t="str">
            <v>LIMACOM PRODUTOS ELETRONICOS LTDA</v>
          </cell>
          <cell r="D240" t="str">
            <v>02.288.880/0001-79</v>
          </cell>
          <cell r="E240" t="str">
            <v>114836844118</v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>Inativo</v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>01207-000</v>
          </cell>
          <cell r="P240" t="str">
            <v>RUA S. EFIGENIA S.INTERCONT                                , 452</v>
          </cell>
          <cell r="Q240" t="str">
            <v>CENTRO</v>
          </cell>
        </row>
        <row r="241">
          <cell r="B241" t="str">
            <v>LINEACO SERRALHERIA</v>
          </cell>
          <cell r="C241" t="str">
            <v>LINEACO SERRALHERIA LTDA</v>
          </cell>
          <cell r="D241" t="str">
            <v>41.730.603/0001-26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>Ativo</v>
          </cell>
          <cell r="K241" t="str">
            <v>(64)9909-9361</v>
          </cell>
          <cell r="L241" t="str">
            <v/>
          </cell>
          <cell r="M241" t="str">
            <v/>
          </cell>
          <cell r="N241" t="str">
            <v>danillosc2001@gmail.com</v>
          </cell>
          <cell r="O241" t="str">
            <v>76190-000</v>
          </cell>
          <cell r="P241" t="str">
            <v>RUA NAZARIO                                , S/N</v>
          </cell>
          <cell r="Q241" t="str">
            <v>MARTINHO</v>
          </cell>
        </row>
        <row r="242">
          <cell r="B242" t="str">
            <v>LINEACO SERRALHERIA</v>
          </cell>
          <cell r="C242" t="str">
            <v>LINEACO SERRALHERIA LTDA</v>
          </cell>
          <cell r="D242" t="str">
            <v>41.730.603/0001-26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>Ativo</v>
          </cell>
          <cell r="K242" t="str">
            <v>(64) 9909-9361</v>
          </cell>
          <cell r="L242" t="str">
            <v/>
          </cell>
          <cell r="M242" t="str">
            <v/>
          </cell>
          <cell r="N242" t="str">
            <v>danillosc2001@gmail.com</v>
          </cell>
          <cell r="O242" t="str">
            <v>76190-000</v>
          </cell>
          <cell r="P242" t="str">
            <v>RUA NAZARIO                                , S/N</v>
          </cell>
          <cell r="Q242" t="str">
            <v>MARTINHO</v>
          </cell>
        </row>
        <row r="243">
          <cell r="B243" t="str">
            <v>LINEAR</v>
          </cell>
          <cell r="C243" t="str">
            <v>LINEAR PORTAS LTDA</v>
          </cell>
          <cell r="D243" t="str">
            <v>46.742.031/0001-19</v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>Ativo</v>
          </cell>
          <cell r="K243" t="str">
            <v>(61) 9315-3377/ (0000) 0000-0000</v>
          </cell>
          <cell r="L243" t="str">
            <v/>
          </cell>
          <cell r="M243" t="str">
            <v/>
          </cell>
          <cell r="N243" t="str">
            <v>linearportas@gmail.com</v>
          </cell>
          <cell r="O243" t="str">
            <v>72261-064</v>
          </cell>
          <cell r="P243" t="str">
            <v>Q QNO 19 CJ D LT 19                                , S/N</v>
          </cell>
          <cell r="Q243" t="str">
            <v>CEILANDIA NORTE (CEILANDIA)</v>
          </cell>
        </row>
        <row r="244">
          <cell r="B244" t="str">
            <v>LOCAR ENGENHARIA</v>
          </cell>
          <cell r="C244" t="str">
            <v>LOCAR ENGENHARIA LTDA</v>
          </cell>
          <cell r="D244" t="str">
            <v>14.433.426/0001-43</v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>Inativo</v>
          </cell>
          <cell r="K244" t="str">
            <v>(61)3458-1205</v>
          </cell>
          <cell r="L244" t="str">
            <v/>
          </cell>
          <cell r="M244" t="str">
            <v/>
          </cell>
          <cell r="N244" t="str">
            <v>ambbcontabilidade1411@gmail.com</v>
          </cell>
          <cell r="O244" t="str">
            <v>72015-170</v>
          </cell>
          <cell r="P244" t="str">
            <v>Q QSA 17 LOTE                                , 10</v>
          </cell>
          <cell r="Q244" t="str">
            <v>TAGUATINGA SUL (TAGUATINGA)</v>
          </cell>
        </row>
        <row r="245">
          <cell r="B245" t="str">
            <v>LOCMAQ</v>
          </cell>
          <cell r="C245" t="str">
            <v>LOCMAQ LOCACAO DE MAQUINAS E TECNOLOGIA EM FUNDACOES EIRELI</v>
          </cell>
          <cell r="D245" t="str">
            <v>07.783.598/0001-81</v>
          </cell>
          <cell r="E245" t="str">
            <v>0747405800127</v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>Inativo</v>
          </cell>
          <cell r="K245" t="str">
            <v>(61)9202-0888</v>
          </cell>
          <cell r="L245" t="str">
            <v/>
          </cell>
          <cell r="M245" t="str">
            <v/>
          </cell>
          <cell r="N245" t="str">
            <v/>
          </cell>
          <cell r="O245" t="str">
            <v>71732-080</v>
          </cell>
          <cell r="P245" t="str">
            <v>ST SPLM CONJUNTO                                , 8</v>
          </cell>
          <cell r="Q245" t="str">
            <v>SETOR PLACA DA MERCEDES (NUCLEO BANDEIRANTE)</v>
          </cell>
        </row>
        <row r="246">
          <cell r="B246" t="str">
            <v>LOTERICA AGUAS LINDAS</v>
          </cell>
          <cell r="C246" t="str">
            <v>LOTERICA AGUAS LINDAS LTDA</v>
          </cell>
          <cell r="D246" t="str">
            <v>06.886.001/0001-61</v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>Inativo</v>
          </cell>
          <cell r="K246" t="str">
            <v>(61)3613-9745</v>
          </cell>
          <cell r="L246" t="str">
            <v/>
          </cell>
          <cell r="M246" t="str">
            <v/>
          </cell>
          <cell r="N246" t="str">
            <v>loteria_aguas_lindas@yahoo.com.br</v>
          </cell>
          <cell r="O246" t="str">
            <v>72910-052</v>
          </cell>
          <cell r="P246" t="str">
            <v>QUADRA 45 CONJUNTO B, LOTE                                , 52A</v>
          </cell>
          <cell r="Q246" t="str">
            <v>PARQUE DA BARRAGEM SETOR 08</v>
          </cell>
        </row>
        <row r="247">
          <cell r="B247" t="str">
            <v>Lucas Dias Carneiros</v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>065.953.641-23</v>
          </cell>
          <cell r="H247" t="str">
            <v/>
          </cell>
          <cell r="I247" t="str">
            <v/>
          </cell>
          <cell r="J247" t="str">
            <v>Ativo</v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>Taguatinga sul</v>
          </cell>
        </row>
        <row r="248">
          <cell r="B248" t="str">
            <v>LUCAS FERNANDO CARDOSO</v>
          </cell>
          <cell r="C248" t="str">
            <v>LUCAS FERNANDO CARDOSO 11696324670</v>
          </cell>
          <cell r="D248" t="str">
            <v>27.629.489/0001-11</v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>Inativo</v>
          </cell>
          <cell r="K248" t="str">
            <v>(34)8858-8594</v>
          </cell>
          <cell r="L248" t="str">
            <v/>
          </cell>
          <cell r="M248" t="str">
            <v/>
          </cell>
          <cell r="N248" t="str">
            <v>cardosoeletricistafsa@gmail.com</v>
          </cell>
          <cell r="O248" t="str">
            <v>73801-500</v>
          </cell>
          <cell r="P248" t="str">
            <v>RUA SAO JOAO                                , 179</v>
          </cell>
          <cell r="Q248" t="str">
            <v>CENTRO</v>
          </cell>
        </row>
        <row r="249">
          <cell r="B249" t="str">
            <v>Lucas Soares Rodrigues</v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>055.162.661-57</v>
          </cell>
          <cell r="H249" t="str">
            <v>3287835</v>
          </cell>
          <cell r="I249" t="str">
            <v>1998-02-09</v>
          </cell>
          <cell r="J249" t="str">
            <v>Ativo</v>
          </cell>
          <cell r="K249" t="str">
            <v/>
          </cell>
          <cell r="L249" t="str">
            <v>61998517775</v>
          </cell>
          <cell r="M249" t="str">
            <v/>
          </cell>
          <cell r="N249" t="str">
            <v>lukcassaores.rodrigues@gmail.com</v>
          </cell>
          <cell r="O249" t="str">
            <v>72023-480</v>
          </cell>
          <cell r="P249" t="str">
            <v>SMT Conjunto 16                                , 2</v>
          </cell>
          <cell r="Q249" t="str">
            <v>Taguatinga Sul (Taguatinga)</v>
          </cell>
        </row>
        <row r="250">
          <cell r="B250" t="str">
            <v>LUDICEL DISTRIBUIDORA DE COMPONENTES ELETRONICOS LTDA</v>
          </cell>
          <cell r="C250" t="str">
            <v/>
          </cell>
          <cell r="D250" t="str">
            <v>02.799.779/0001-82</v>
          </cell>
          <cell r="E250" t="str">
            <v>3420095510006</v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>Inativo</v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>38300-132</v>
          </cell>
          <cell r="P250" t="str">
            <v>Avenida Dezessete                                , 1004</v>
          </cell>
          <cell r="Q250" t="str">
            <v>Centro</v>
          </cell>
        </row>
        <row r="251">
          <cell r="B251" t="str">
            <v>Luiz carlos Pereira dos santos</v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>957.042.801-53</v>
          </cell>
          <cell r="H251" t="str">
            <v>3970969</v>
          </cell>
          <cell r="I251" t="str">
            <v/>
          </cell>
          <cell r="J251" t="str">
            <v>Inativo</v>
          </cell>
          <cell r="K251" t="str">
            <v/>
          </cell>
          <cell r="L251" t="str">
            <v>(61)99953-2230</v>
          </cell>
          <cell r="M251" t="str">
            <v/>
          </cell>
          <cell r="N251" t="str">
            <v>Carlosluizsantospereira13@gmail.com</v>
          </cell>
          <cell r="O251" t="str">
            <v>71996-365</v>
          </cell>
          <cell r="P251" t="str">
            <v>SHA Conjunto 6 Chácara 477</v>
          </cell>
          <cell r="Q251" t="str">
            <v>Setor Habitacional Arniqueira (Águas Claras)</v>
          </cell>
        </row>
        <row r="252">
          <cell r="B252" t="str">
            <v>M PORTAS DE AUTOMATICAS</v>
          </cell>
          <cell r="C252" t="str">
            <v>M PORTAS AUTOMATICAS EIRELI</v>
          </cell>
          <cell r="D252" t="str">
            <v>40.520.243/0001-75</v>
          </cell>
          <cell r="E252" t="str">
            <v>10.826.860-8</v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>Ativo</v>
          </cell>
          <cell r="K252" t="str">
            <v>6195878899</v>
          </cell>
          <cell r="L252" t="str">
            <v>6195878899</v>
          </cell>
          <cell r="M252" t="str">
            <v/>
          </cell>
          <cell r="N252" t="str">
            <v/>
          </cell>
          <cell r="O252" t="str">
            <v>72920-509</v>
          </cell>
          <cell r="P252" t="str">
            <v>Quadra 14                                , 05</v>
          </cell>
          <cell r="Q252" t="str">
            <v>Jardim da Barragem III</v>
          </cell>
        </row>
        <row r="253">
          <cell r="B253" t="str">
            <v>MACALE TRANSPORTE E COMERCIO LTDA</v>
          </cell>
          <cell r="C253" t="str">
            <v>MACALE TRANSPORTE E COMERCIO LTDA</v>
          </cell>
          <cell r="D253" t="str">
            <v>19.018.615/0002-54</v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>Ativo</v>
          </cell>
          <cell r="K253" t="str">
            <v>(41) 3657-1444</v>
          </cell>
          <cell r="L253" t="str">
            <v/>
          </cell>
          <cell r="M253" t="str">
            <v/>
          </cell>
          <cell r="N253" t="str">
            <v>macaletransportes@outlook.com</v>
          </cell>
          <cell r="O253" t="str">
            <v>72225-171</v>
          </cell>
          <cell r="P253" t="str">
            <v>SETOR SETOR N NORTE QNN 17 CJ A LT 41                                , S/N</v>
          </cell>
          <cell r="Q253" t="str">
            <v>CEILANDIA</v>
          </cell>
        </row>
        <row r="254">
          <cell r="B254" t="str">
            <v>MANC</v>
          </cell>
          <cell r="C254" t="str">
            <v>MANC MANUTENCAO E CONSTRUCAO LTDA</v>
          </cell>
          <cell r="D254" t="str">
            <v>11.450.144/0001-66</v>
          </cell>
          <cell r="E254" t="str">
            <v>0753304300190</v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>Inativo</v>
          </cell>
          <cell r="K254" t="str">
            <v>(61)3222-7899</v>
          </cell>
          <cell r="L254" t="str">
            <v/>
          </cell>
          <cell r="M254" t="str">
            <v/>
          </cell>
          <cell r="N254" t="str">
            <v>controle@manc.com.br</v>
          </cell>
          <cell r="O254" t="str">
            <v>71200-055</v>
          </cell>
          <cell r="P254" t="str">
            <v>ST SIA QUADRA 5-C                                , S/N</v>
          </cell>
          <cell r="Q254" t="str">
            <v>ZONA INDUSTRIAL (GUARA)</v>
          </cell>
        </row>
        <row r="255">
          <cell r="B255" t="str">
            <v>MARCELO DOS SANTOS</v>
          </cell>
          <cell r="C255" t="str">
            <v>MARCELO DOS SANTOS 58472908100</v>
          </cell>
          <cell r="D255" t="str">
            <v>12.084.748/0001-07</v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>Ativo</v>
          </cell>
          <cell r="K255" t="str">
            <v>(61) 3373-9282</v>
          </cell>
          <cell r="L255" t="str">
            <v/>
          </cell>
          <cell r="M255" t="str">
            <v/>
          </cell>
          <cell r="N255" t="str">
            <v>sarasantos_2009@hotmail.com</v>
          </cell>
          <cell r="O255" t="str">
            <v>72210-088</v>
          </cell>
          <cell r="P255" t="str">
            <v>R QNM 8 CONJUNTO H                                , 02</v>
          </cell>
          <cell r="Q255" t="str">
            <v>CEILANDIA NORTE</v>
          </cell>
        </row>
        <row r="256">
          <cell r="B256" t="str">
            <v>Marcia Dias Oliveira</v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>505.189.845-91</v>
          </cell>
          <cell r="H256" t="str">
            <v/>
          </cell>
          <cell r="I256" t="str">
            <v/>
          </cell>
          <cell r="J256" t="str">
            <v>Inativo</v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>41280-730</v>
          </cell>
          <cell r="P256" t="str">
            <v>Rua Descida do Golfo                                , 109</v>
          </cell>
          <cell r="Q256" t="str">
            <v>Marechal Rondon</v>
          </cell>
        </row>
        <row r="257">
          <cell r="B257" t="str">
            <v>MARCIO JOSE CRESCENCIO DA SILVA</v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>029.973.086-74</v>
          </cell>
          <cell r="H257" t="str">
            <v/>
          </cell>
          <cell r="I257" t="str">
            <v/>
          </cell>
          <cell r="J257" t="str">
            <v>Inativo</v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</row>
        <row r="258">
          <cell r="B258" t="str">
            <v>MARCOS ANDRE DE OLIVEIRA</v>
          </cell>
          <cell r="C258" t="str">
            <v>61.350.661 MARCOS ANDRE DE OLIVEIRA</v>
          </cell>
          <cell r="D258" t="str">
            <v>61.350.661/0001-31</v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>Inativo</v>
          </cell>
          <cell r="K258" t="str">
            <v>(61)8689-1146</v>
          </cell>
          <cell r="L258" t="str">
            <v/>
          </cell>
          <cell r="M258" t="str">
            <v/>
          </cell>
          <cell r="N258" t="str">
            <v>chaveiro5estrelas.410@gmail.com</v>
          </cell>
          <cell r="O258" t="str">
            <v>72320-520</v>
          </cell>
          <cell r="P258" t="str">
            <v>Q QS 410                                , CONJ A</v>
          </cell>
          <cell r="Q258" t="str">
            <v>SAMAMBAIA NORTE (SAMAMBAIA)</v>
          </cell>
        </row>
        <row r="259">
          <cell r="B259" t="str">
            <v>Maria de Fátima Firmo Ferreira</v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>399.971.201-59</v>
          </cell>
          <cell r="H259" t="str">
            <v/>
          </cell>
          <cell r="I259" t="str">
            <v/>
          </cell>
          <cell r="J259" t="str">
            <v>Inativo</v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>72236-800</v>
          </cell>
          <cell r="P259" t="str">
            <v>Setor Habitacional Sol Nascente</v>
          </cell>
          <cell r="Q259" t="str">
            <v>Ceilândia Sul (Ceilândia)</v>
          </cell>
        </row>
        <row r="260">
          <cell r="B260" t="str">
            <v>Maria do Carmo da Silva</v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>259.225.721-72</v>
          </cell>
          <cell r="H260" t="str">
            <v/>
          </cell>
          <cell r="I260" t="str">
            <v/>
          </cell>
          <cell r="J260" t="str">
            <v>Ativo</v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</row>
        <row r="261">
          <cell r="B261" t="str">
            <v>Maria Luiza Burim</v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>388.351.918-90</v>
          </cell>
          <cell r="H261" t="str">
            <v/>
          </cell>
          <cell r="I261" t="str">
            <v/>
          </cell>
          <cell r="J261" t="str">
            <v>Inativo</v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>18136-860</v>
          </cell>
          <cell r="P261" t="str">
            <v>Rua Eduardo Vieira                                , 1630</v>
          </cell>
          <cell r="Q261" t="str">
            <v>Jardim Suíça Paulista</v>
          </cell>
        </row>
        <row r="262">
          <cell r="B262" t="str">
            <v>MARILTO DE OLIVEIRA BISPO</v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>626.446.103-20</v>
          </cell>
          <cell r="H262" t="str">
            <v/>
          </cell>
          <cell r="I262" t="str">
            <v/>
          </cell>
          <cell r="J262" t="str">
            <v>Ativo</v>
          </cell>
          <cell r="K262" t="str">
            <v/>
          </cell>
          <cell r="L262" t="str">
            <v>61998212534</v>
          </cell>
          <cell r="M262" t="str">
            <v/>
          </cell>
          <cell r="N262" t="str">
            <v/>
          </cell>
          <cell r="O262" t="str">
            <v>70802-140</v>
          </cell>
          <cell r="P262" t="str">
            <v>Praça Rabelo</v>
          </cell>
          <cell r="Q262" t="str">
            <v>Vila Planalto</v>
          </cell>
        </row>
        <row r="263">
          <cell r="B263" t="str">
            <v>MARIO APARECIDO PEREIRA DE BRITO</v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>028.555.686-09</v>
          </cell>
          <cell r="H263" t="str">
            <v/>
          </cell>
          <cell r="I263" t="str">
            <v/>
          </cell>
          <cell r="J263" t="str">
            <v>Ativo</v>
          </cell>
          <cell r="K263" t="str">
            <v/>
          </cell>
          <cell r="L263" t="str">
            <v/>
          </cell>
          <cell r="M263" t="str">
            <v/>
          </cell>
          <cell r="N263" t="str">
            <v>Marioaparecido171@gmaeil.com</v>
          </cell>
          <cell r="O263" t="str">
            <v>72915-630</v>
          </cell>
          <cell r="P263" t="str">
            <v>QA 8</v>
          </cell>
          <cell r="Q263" t="str">
            <v>Mansões Olinda</v>
          </cell>
        </row>
        <row r="264">
          <cell r="B264" t="str">
            <v>Marlon Jullys Lobo Nascimento</v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>027.597.835-45</v>
          </cell>
          <cell r="H264" t="str">
            <v/>
          </cell>
          <cell r="I264" t="str">
            <v/>
          </cell>
          <cell r="J264" t="str">
            <v>Inativo</v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>44085-370</v>
          </cell>
          <cell r="P264" t="str">
            <v>Avenida Artêmia Pires Freitas                                , 380</v>
          </cell>
          <cell r="Q264" t="str">
            <v>SIM</v>
          </cell>
        </row>
        <row r="265">
          <cell r="B265" t="str">
            <v>Marrone Gustavo Martins de Sousa</v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>038.718.321-38</v>
          </cell>
          <cell r="H265" t="str">
            <v/>
          </cell>
          <cell r="I265" t="str">
            <v/>
          </cell>
          <cell r="J265" t="str">
            <v>Inativo</v>
          </cell>
          <cell r="K265" t="str">
            <v/>
          </cell>
          <cell r="L265" t="str">
            <v>(61)8573-7201</v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>RECANTO DAS EMAS</v>
          </cell>
        </row>
        <row r="266">
          <cell r="B266" t="str">
            <v>Marthilhiany Rodrigues Braga</v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>020.803.691-13</v>
          </cell>
          <cell r="H266" t="str">
            <v/>
          </cell>
          <cell r="I266" t="str">
            <v/>
          </cell>
          <cell r="J266" t="str">
            <v>Inativo</v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</row>
        <row r="267">
          <cell r="B267" t="str">
            <v>MASTER ATACADISTA</v>
          </cell>
          <cell r="C267" t="str">
            <v>MASTER ATACADISTA DE MATERIAIS PARA CONSTRUCAO S/A</v>
          </cell>
          <cell r="D267" t="str">
            <v>21.368.129/0001-27</v>
          </cell>
          <cell r="E267" t="str">
            <v>0770146500194</v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>Inativo</v>
          </cell>
          <cell r="K267" t="str">
            <v>(61)3027-4040</v>
          </cell>
          <cell r="L267" t="str">
            <v/>
          </cell>
          <cell r="M267" t="str">
            <v/>
          </cell>
          <cell r="N267" t="str">
            <v>contato@masteratacadista.com.br</v>
          </cell>
          <cell r="O267" t="str">
            <v>72265-190</v>
          </cell>
          <cell r="P267" t="str">
            <v>Q QUADRA QI 19                                , S/N</v>
          </cell>
          <cell r="Q267" t="str">
            <v>SETOR INDUSTRIAL (CEILANDIA)</v>
          </cell>
        </row>
        <row r="268">
          <cell r="B268" t="str">
            <v>MASTER PAO</v>
          </cell>
          <cell r="C268" t="str">
            <v>MASTER PAO ALIMENTOS LTDA</v>
          </cell>
          <cell r="D268" t="str">
            <v>14.314.134/0001-91</v>
          </cell>
          <cell r="E268" t="str">
            <v>07.586.799/001-75</v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>Inativo</v>
          </cell>
          <cell r="K268" t="str">
            <v>(61)3356-4843</v>
          </cell>
          <cell r="L268" t="str">
            <v/>
          </cell>
          <cell r="M268" t="str">
            <v/>
          </cell>
          <cell r="N268" t="str">
            <v>masterpaobsb@gmail.com</v>
          </cell>
          <cell r="O268" t="str">
            <v>71979-000</v>
          </cell>
          <cell r="P268" t="str">
            <v>Q QS 11 CONJUNTO B LOTES                                , 4 E 5</v>
          </cell>
          <cell r="Q268" t="str">
            <v>AGUAS CLARAS</v>
          </cell>
        </row>
        <row r="269">
          <cell r="B269" t="str">
            <v>MASTER PINTURA ELETROSTATICA</v>
          </cell>
          <cell r="C269" t="str">
            <v>FLAVIANE MILHOMENS LEITE</v>
          </cell>
          <cell r="D269" t="str">
            <v>44.215.239/0001-54</v>
          </cell>
          <cell r="E269" t="str">
            <v>10873760-8</v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>Ativo</v>
          </cell>
          <cell r="K269" t="str">
            <v>(62) 9955-9113</v>
          </cell>
          <cell r="L269" t="str">
            <v/>
          </cell>
          <cell r="M269" t="str">
            <v/>
          </cell>
          <cell r="N269" t="str">
            <v>r7autopecas@hotmail.com</v>
          </cell>
          <cell r="O269" t="str">
            <v>75910-555</v>
          </cell>
          <cell r="P269" t="str">
            <v>RUA JOAQUIM COELHO DA OLARIA                                , S/N</v>
          </cell>
          <cell r="Q269" t="str">
            <v>SETOR MUNICIPAL DE PEQUENAS EMPRESAS</v>
          </cell>
        </row>
        <row r="270">
          <cell r="B270" t="str">
            <v>MASTER PORTAS AUTOMATICAS</v>
          </cell>
          <cell r="C270" t="str">
            <v>MARCOS CARLOS CONCEICAO DE JESUS</v>
          </cell>
          <cell r="D270" t="str">
            <v>48.659.754/0001-84</v>
          </cell>
          <cell r="E270" t="str">
            <v>201121904</v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>Ativo</v>
          </cell>
          <cell r="K270" t="str">
            <v>(73) 8123-5422</v>
          </cell>
          <cell r="L270" t="str">
            <v/>
          </cell>
          <cell r="M270" t="str">
            <v/>
          </cell>
          <cell r="N270" t="str">
            <v>masterportasba@gmail.com</v>
          </cell>
          <cell r="O270" t="str">
            <v>45826-368</v>
          </cell>
          <cell r="P270" t="str">
            <v>AVENIDA PAULO AFONSO                                , 25</v>
          </cell>
          <cell r="Q270" t="str">
            <v>THIAGO DE MELLO</v>
          </cell>
        </row>
        <row r="271">
          <cell r="B271" t="str">
            <v>MAXTEL SERRALHERIA</v>
          </cell>
          <cell r="C271" t="str">
            <v>MAXLEI ALVES DE LIMA</v>
          </cell>
          <cell r="D271" t="str">
            <v>09.559.849/0001-74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>Ativo</v>
          </cell>
          <cell r="K271" t="str">
            <v>(62) 3321-5323 / (62) 9211-3425</v>
          </cell>
          <cell r="L271" t="str">
            <v/>
          </cell>
          <cell r="M271" t="str">
            <v/>
          </cell>
          <cell r="N271" t="str">
            <v>maxtel_serralheria@hotmail.com</v>
          </cell>
          <cell r="O271" t="str">
            <v>75113-355</v>
          </cell>
          <cell r="P271" t="str">
            <v>AVENIDA ANA JACINTA                                , SN</v>
          </cell>
          <cell r="Q271" t="str">
            <v>VILA SANTA MARIA DE NAZARETH</v>
          </cell>
        </row>
        <row r="272">
          <cell r="B272" t="str">
            <v>MC SERRALHERIA E SEGURANÇA ELÉTRICA LTDA</v>
          </cell>
          <cell r="C272" t="str">
            <v>MC SERRALHERIA E SEGURANÇA ELÉTRICA LTDA</v>
          </cell>
          <cell r="D272" t="str">
            <v>33.522.428/0001-53</v>
          </cell>
          <cell r="E272" t="str">
            <v>107599341</v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>Ativo</v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</row>
        <row r="273">
          <cell r="B273" t="str">
            <v>MEGA &amp; FLEX PORTAS AUTOMATICAS</v>
          </cell>
          <cell r="C273" t="str">
            <v>FLEX PORTAS AUTOMATICAS E PINTURA ELETROSTATICA LTDA</v>
          </cell>
          <cell r="D273" t="str">
            <v>30.668.444/0001-60</v>
          </cell>
          <cell r="E273" t="str">
            <v>158742028</v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>Ativo</v>
          </cell>
          <cell r="K273" t="str">
            <v>(62) 8167-6039</v>
          </cell>
          <cell r="L273" t="str">
            <v/>
          </cell>
          <cell r="M273" t="str">
            <v/>
          </cell>
          <cell r="N273" t="str">
            <v>flexportas356@gmail.com</v>
          </cell>
          <cell r="O273" t="str">
            <v>68515-000</v>
          </cell>
          <cell r="P273" t="str">
            <v>AV E                                , S/N</v>
          </cell>
          <cell r="Q273" t="str">
            <v>CIDADE JARDIM</v>
          </cell>
        </row>
        <row r="274">
          <cell r="B274" t="str">
            <v>Mega portas automáticas</v>
          </cell>
          <cell r="C274" t="str">
            <v>34.505.918 JOSE ANTONIO DUTRA DA SILVA</v>
          </cell>
          <cell r="D274" t="str">
            <v>34.505.918/0001-04</v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>Ativo</v>
          </cell>
          <cell r="K274" t="str">
            <v>(61) 8158-8715</v>
          </cell>
          <cell r="L274" t="str">
            <v/>
          </cell>
          <cell r="M274" t="str">
            <v/>
          </cell>
          <cell r="N274" t="str">
            <v>acportas.021@gmail.com</v>
          </cell>
          <cell r="O274" t="str">
            <v>72640-002</v>
          </cell>
          <cell r="P274" t="str">
            <v>AREA ADE 600 CONJUNTO 2                                , 04</v>
          </cell>
          <cell r="Q274" t="str">
            <v>RECANTO DAS EMAS</v>
          </cell>
        </row>
        <row r="275">
          <cell r="B275" t="str">
            <v>MEGA PORTAS DE ACO</v>
          </cell>
          <cell r="C275" t="str">
            <v>METALURGICA OLIVEIRA EIRELI</v>
          </cell>
          <cell r="D275" t="str">
            <v>33.505.174/0001-65</v>
          </cell>
          <cell r="E275" t="str">
            <v>10.760.101-0</v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>Ativo</v>
          </cell>
          <cell r="K275" t="str">
            <v>(62) 3299-3526/ (62) 9188-4975</v>
          </cell>
          <cell r="L275" t="str">
            <v/>
          </cell>
          <cell r="M275" t="str">
            <v/>
          </cell>
          <cell r="N275" t="str">
            <v>megaportasdeaco@gmail.com</v>
          </cell>
          <cell r="O275" t="str">
            <v>74595-236</v>
          </cell>
          <cell r="P275" t="str">
            <v>AV CARRINHO CUNHA                                , SN</v>
          </cell>
          <cell r="Q275" t="str">
            <v>PARQUE DAS FLORES</v>
          </cell>
        </row>
        <row r="276">
          <cell r="B276" t="str">
            <v>MEGA PORTAS DE ACO</v>
          </cell>
          <cell r="C276" t="str">
            <v>FLEX PORTAS AUTOMATICAS LTDA</v>
          </cell>
          <cell r="D276" t="str">
            <v>54.562.235/0001-04</v>
          </cell>
          <cell r="E276" t="str">
            <v>201356368</v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>Ativo</v>
          </cell>
          <cell r="K276" t="str">
            <v>(62) 3299-3526 / (0000) 0000-0000</v>
          </cell>
          <cell r="L276" t="str">
            <v/>
          </cell>
          <cell r="M276" t="str">
            <v/>
          </cell>
          <cell r="N276" t="str">
            <v>megaportasdeaco@gmail.com</v>
          </cell>
          <cell r="O276" t="str">
            <v>74563-090</v>
          </cell>
          <cell r="P276" t="str">
            <v>AVENIDA DOMINGOS LEMES DO PRADO                                , 1056</v>
          </cell>
          <cell r="Q276" t="str">
            <v>SET CRIMEIA OESTE</v>
          </cell>
        </row>
        <row r="277">
          <cell r="B277" t="str">
            <v>MEGAPORT PORTAS AUTOMATICAS</v>
          </cell>
          <cell r="C277" t="str">
            <v>MEGAPORT PORTAS DE ACO E VIDRO AUTOMATICAS LTDA</v>
          </cell>
          <cell r="D277" t="str">
            <v>53.548.225/0001-43</v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>Ativo</v>
          </cell>
          <cell r="K277" t="str">
            <v>(64) 9280-4720 / (0000) 0000-0000</v>
          </cell>
          <cell r="L277" t="str">
            <v/>
          </cell>
          <cell r="M277" t="str">
            <v/>
          </cell>
          <cell r="N277" t="str">
            <v>megaport.financeiro@gmail.com</v>
          </cell>
          <cell r="O277" t="str">
            <v>75911-379</v>
          </cell>
          <cell r="P277" t="str">
            <v>AVENIDA CAROLINA MARIA DA SILVEIRA                                , SN</v>
          </cell>
          <cell r="Q277" t="str">
            <v>RESIDENCIAL NILSON VELOSO</v>
          </cell>
        </row>
        <row r="278">
          <cell r="B278" t="str">
            <v>Melo construções</v>
          </cell>
          <cell r="C278" t="str">
            <v>MELO CONSTUCOES E INTALACOES EIRELI-EPP</v>
          </cell>
          <cell r="D278" t="str">
            <v>19.153.108/0001-42</v>
          </cell>
          <cell r="E278" t="str">
            <v>0766219400110</v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>Inativo</v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>70340-907</v>
          </cell>
          <cell r="P278" t="str">
            <v>SRTVS QUADRA 701 BLOCO K SALA                                , 407</v>
          </cell>
          <cell r="Q278" t="str">
            <v>Asa Sul</v>
          </cell>
        </row>
        <row r="279">
          <cell r="B279" t="str">
            <v>MEPAR</v>
          </cell>
          <cell r="C279" t="str">
            <v>MEPAR METAIS PARREIRA LTDA</v>
          </cell>
          <cell r="D279" t="str">
            <v>03.996.396/0001-67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>Ativo</v>
          </cell>
          <cell r="K279" t="str">
            <v>(62) 3416-9494</v>
          </cell>
          <cell r="L279" t="str">
            <v/>
          </cell>
          <cell r="M279" t="str">
            <v/>
          </cell>
          <cell r="N279" t="str">
            <v>atendimento@meparmetais.com.br</v>
          </cell>
          <cell r="O279" t="str">
            <v>74919-605</v>
          </cell>
          <cell r="P279" t="str">
            <v>ROD BR-153                                , SN</v>
          </cell>
          <cell r="Q279" t="str">
            <v>JARDIM TRANSBRASILIANO</v>
          </cell>
        </row>
        <row r="280">
          <cell r="B280" t="str">
            <v>MERCADO LIVRE</v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>Ativo</v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</row>
        <row r="281">
          <cell r="B281" t="str">
            <v>metal bispo portas automaticas</v>
          </cell>
          <cell r="C281" t="str">
            <v>RYAM LUCAS BRAGA BISPO 07869511170</v>
          </cell>
          <cell r="D281" t="str">
            <v>46.698.848/0001-37</v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>Ativo</v>
          </cell>
          <cell r="K281" t="str">
            <v>(61) 9235-4359</v>
          </cell>
          <cell r="L281" t="str">
            <v/>
          </cell>
          <cell r="M281" t="str">
            <v/>
          </cell>
          <cell r="N281" t="str">
            <v>ryambraga2022@gmail.com</v>
          </cell>
          <cell r="O281" t="str">
            <v>72803-510</v>
          </cell>
          <cell r="P281" t="str">
            <v>AVENIDA BRASIL                                , S/N</v>
          </cell>
          <cell r="Q281" t="str">
            <v>SETOR LESTE</v>
          </cell>
        </row>
        <row r="282">
          <cell r="B282" t="str">
            <v>METAL FORTE</v>
          </cell>
          <cell r="C282" t="str">
            <v>CLEUTON GOMES DA SILVA LTDA</v>
          </cell>
          <cell r="D282" t="str">
            <v>41.237.393/0001-39</v>
          </cell>
          <cell r="E282" t="str">
            <v>39999650040</v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>Ativo</v>
          </cell>
          <cell r="K282" t="str">
            <v>(38) 3562-1373</v>
          </cell>
          <cell r="L282" t="str">
            <v/>
          </cell>
          <cell r="M282" t="str">
            <v/>
          </cell>
          <cell r="N282" t="str">
            <v>ronaldo_deus@hotmail.com</v>
          </cell>
          <cell r="O282" t="str">
            <v>38779-000</v>
          </cell>
          <cell r="P282" t="str">
            <v>RUA JOSE LUIZ PINTO                                , 1392</v>
          </cell>
          <cell r="Q282" t="str">
            <v>CONTIGENTE</v>
          </cell>
        </row>
        <row r="283">
          <cell r="B283" t="str">
            <v>METAL PORTOES</v>
          </cell>
          <cell r="C283" t="str">
            <v>SABRINA CARMES GONCALVES</v>
          </cell>
          <cell r="D283" t="str">
            <v>20.059.204/0001-05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>Ativo</v>
          </cell>
          <cell r="K283" t="str">
            <v>(62) 3292-5074</v>
          </cell>
          <cell r="L283" t="str">
            <v/>
          </cell>
          <cell r="M283" t="str">
            <v/>
          </cell>
          <cell r="N283" t="str">
            <v>ans@hotmail.com</v>
          </cell>
          <cell r="O283" t="str">
            <v>74453-390</v>
          </cell>
          <cell r="P283" t="str">
            <v>AV ANHANGUERA                                , 12377</v>
          </cell>
          <cell r="Q283" t="str">
            <v>BRO IPIRANGA</v>
          </cell>
        </row>
        <row r="284">
          <cell r="B284" t="str">
            <v>METAL SM SERRALHERIA</v>
          </cell>
          <cell r="C284" t="str">
            <v>49.075.684 SAMUEL MOTA LOURENCO</v>
          </cell>
          <cell r="D284" t="str">
            <v>49.075.684/0001-80</v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>Ativo</v>
          </cell>
          <cell r="K284" t="str">
            <v>(61) 9148-9992</v>
          </cell>
          <cell r="L284" t="str">
            <v/>
          </cell>
          <cell r="M284" t="str">
            <v/>
          </cell>
          <cell r="N284" t="str">
            <v>samuelempresarial17@gmail.com</v>
          </cell>
          <cell r="O284" t="str">
            <v>72853-057</v>
          </cell>
          <cell r="P284" t="str">
            <v>QUADRA QUADRA 57                                , S/N</v>
          </cell>
          <cell r="Q284" t="str">
            <v>PARQUE ESTRELA DALVA IX</v>
          </cell>
        </row>
        <row r="285">
          <cell r="B285" t="str">
            <v>METAL WORK</v>
          </cell>
          <cell r="C285" t="str">
            <v>P. LAROSE INSTALACOES</v>
          </cell>
          <cell r="D285" t="str">
            <v>27.889.562/0001-94</v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>Ativo</v>
          </cell>
          <cell r="K285" t="str">
            <v>(61) 8473-6095</v>
          </cell>
          <cell r="L285" t="str">
            <v/>
          </cell>
          <cell r="M285" t="str">
            <v/>
          </cell>
          <cell r="N285" t="str">
            <v>larosepesnel@gmail.com</v>
          </cell>
          <cell r="O285" t="str">
            <v>72215-250</v>
          </cell>
          <cell r="P285" t="str">
            <v>QUADRA QNM 25 CJ H CS 25                                , S/N</v>
          </cell>
          <cell r="Q285" t="str">
            <v>CEILANDIA SUL (CEILANDIA)</v>
          </cell>
        </row>
        <row r="286">
          <cell r="B286" t="str">
            <v>METALURGICA SABIA</v>
          </cell>
          <cell r="C286" t="str">
            <v>19.202.038 APARECIDA CELIA ALVES MENDES</v>
          </cell>
          <cell r="D286" t="str">
            <v>19.202.038/0001-75</v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>Ativo</v>
          </cell>
          <cell r="K286" t="str">
            <v>(62) 3297-4664</v>
          </cell>
          <cell r="L286" t="str">
            <v/>
          </cell>
          <cell r="M286" t="str">
            <v/>
          </cell>
          <cell r="N286" t="str">
            <v>portaseportoessabia@gmail.com</v>
          </cell>
          <cell r="O286" t="str">
            <v>74574-001</v>
          </cell>
          <cell r="P286" t="str">
            <v>AVENIDA MARECHAL RONDON                                , 2449</v>
          </cell>
          <cell r="Q286" t="str">
            <v>RESIDENCIAL MORUMBI</v>
          </cell>
        </row>
        <row r="287">
          <cell r="B287" t="str">
            <v>METALURGICA VARELA</v>
          </cell>
          <cell r="C287" t="str">
            <v>METALURGICA VARELA LTDA</v>
          </cell>
          <cell r="D287" t="str">
            <v>05.885.851/0001-82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>Ativo</v>
          </cell>
          <cell r="K287" t="str">
            <v>61921-7544</v>
          </cell>
          <cell r="L287" t="str">
            <v/>
          </cell>
          <cell r="M287" t="str">
            <v/>
          </cell>
          <cell r="N287" t="str">
            <v/>
          </cell>
          <cell r="O287" t="str">
            <v>72135-070</v>
          </cell>
          <cell r="P287" t="str">
            <v>QI 07 LOTE                                , 11</v>
          </cell>
          <cell r="Q287" t="str">
            <v>TAGUATINGA</v>
          </cell>
        </row>
        <row r="288">
          <cell r="B288" t="str">
            <v>METALURGICA VITORIA</v>
          </cell>
          <cell r="C288" t="str">
            <v>METALURGICA VITORIA LTDA</v>
          </cell>
          <cell r="D288" t="str">
            <v>32.539.104/0001-65</v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>Ativo</v>
          </cell>
          <cell r="K288" t="str">
            <v>(61) 9276-6435</v>
          </cell>
          <cell r="L288" t="str">
            <v/>
          </cell>
          <cell r="M288" t="str">
            <v/>
          </cell>
          <cell r="N288" t="str">
            <v>alexfac2018@gmail.com</v>
          </cell>
          <cell r="O288" t="str">
            <v>72871-663</v>
          </cell>
          <cell r="P288" t="str">
            <v>QUADRA QUADRA 16                                , SN</v>
          </cell>
          <cell r="Q288" t="str">
            <v>SETOR DE CHACARAS ANHANGUERA C</v>
          </cell>
        </row>
        <row r="289">
          <cell r="B289" t="str">
            <v>METALURGICA VITORIA</v>
          </cell>
          <cell r="C289" t="str">
            <v>METALURGICA VITORIA LTDA</v>
          </cell>
          <cell r="D289" t="str">
            <v>32.539.104/0001-65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>Ativo</v>
          </cell>
          <cell r="K289" t="str">
            <v>(61) 9276-6435</v>
          </cell>
          <cell r="L289" t="str">
            <v/>
          </cell>
          <cell r="M289" t="str">
            <v/>
          </cell>
          <cell r="N289" t="str">
            <v>alexfac2018@gmail.com</v>
          </cell>
          <cell r="O289" t="str">
            <v>72871-663</v>
          </cell>
          <cell r="P289" t="str">
            <v>QUADRA QUADRA 16                                , SN</v>
          </cell>
          <cell r="Q289" t="str">
            <v>SETOR DE CHACARAS ANHANGUERA C</v>
          </cell>
        </row>
        <row r="290">
          <cell r="B290" t="str">
            <v>MHS CONSTRUTORA</v>
          </cell>
          <cell r="C290" t="str">
            <v>MHS EMPREENDIMENTOS - CONSTRUTORA E INCORPORADORA LTDA</v>
          </cell>
          <cell r="D290" t="str">
            <v>03.138.540/0001-24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>Inativo</v>
          </cell>
          <cell r="K290" t="str">
            <v>(61)3037-5088</v>
          </cell>
          <cell r="L290" t="str">
            <v/>
          </cell>
          <cell r="M290" t="str">
            <v/>
          </cell>
          <cell r="N290" t="str">
            <v/>
          </cell>
          <cell r="O290" t="str">
            <v>71989-300</v>
          </cell>
          <cell r="P290" t="str">
            <v>AREA ADE CONJUNTO 20                                , S/N</v>
          </cell>
          <cell r="Q290" t="str">
            <v>AREA DE DESENVOLVIMENTO ECONOMICO (AGUAS CLAR</v>
          </cell>
        </row>
        <row r="291">
          <cell r="B291" t="str">
            <v>Miller led</v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>603.246.431-87</v>
          </cell>
          <cell r="H291" t="str">
            <v/>
          </cell>
          <cell r="I291" t="str">
            <v/>
          </cell>
          <cell r="J291" t="str">
            <v>Inativo</v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>VALPARAISO</v>
          </cell>
        </row>
        <row r="292">
          <cell r="B292" t="str">
            <v>MIX ILUMINACAO E FERRAGENS</v>
          </cell>
          <cell r="C292" t="str">
            <v>K. A. ELETRICA E FERRAGENS LTDA</v>
          </cell>
          <cell r="D292" t="str">
            <v>30.670.887/0001-96</v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>Inativo</v>
          </cell>
          <cell r="K292" t="str">
            <v>(61)3274-7781</v>
          </cell>
          <cell r="L292" t="str">
            <v/>
          </cell>
          <cell r="M292" t="str">
            <v/>
          </cell>
          <cell r="N292" t="str">
            <v>eletricamix@gmail.com</v>
          </cell>
          <cell r="O292" t="str">
            <v>72465-380</v>
          </cell>
          <cell r="P292" t="str">
            <v>QUADRA QUADRA 38 LOTE                                , 02</v>
          </cell>
          <cell r="Q292" t="str">
            <v>SETOR LESTE (GAMA)</v>
          </cell>
        </row>
        <row r="293">
          <cell r="B293" t="str">
            <v>Mn Oversea Representaçâo e Comércio Ltda</v>
          </cell>
          <cell r="C293" t="str">
            <v/>
          </cell>
          <cell r="D293" t="str">
            <v>13.817.676/0001-14</v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>Inativo</v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>88305-390</v>
          </cell>
          <cell r="P293" t="str">
            <v>Rua José Pereira Liberato                                , 315</v>
          </cell>
          <cell r="Q293" t="str">
            <v>Barra do Rio</v>
          </cell>
        </row>
        <row r="294">
          <cell r="B294" t="str">
            <v>MONTEIRO FERRO &amp; ACO</v>
          </cell>
          <cell r="C294" t="str">
            <v>MONTEIRO FERRO E ACO LTDA</v>
          </cell>
          <cell r="D294" t="str">
            <v>19.225.160/0001-67</v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>Ativo</v>
          </cell>
          <cell r="K294" t="str">
            <v>(61) 3389-3288</v>
          </cell>
          <cell r="L294" t="str">
            <v/>
          </cell>
          <cell r="M294" t="str">
            <v/>
          </cell>
          <cell r="N294" t="str">
            <v/>
          </cell>
          <cell r="O294" t="str">
            <v>73340-030</v>
          </cell>
          <cell r="P294" t="str">
            <v>ST DE OFICINAS CONJUNTO C LOTE 09                                , S/N</v>
          </cell>
          <cell r="Q294" t="str">
            <v>PLANALTINA</v>
          </cell>
        </row>
        <row r="295">
          <cell r="B295" t="str">
            <v>MRA - DISTRIBUIDORA DE PRODUTOS ELETRONICOS</v>
          </cell>
          <cell r="C295" t="str">
            <v>MRA - DISTRIBUIDORA DE PRODUTOS ELETRONICOS LTDA</v>
          </cell>
          <cell r="D295" t="str">
            <v>07.510.072/0001-28</v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>Ativo</v>
          </cell>
          <cell r="K295" t="str">
            <v>(61) 3272-0144 / (61) 8422-8096 / (61) 3032-7440</v>
          </cell>
          <cell r="L295" t="str">
            <v/>
          </cell>
          <cell r="M295" t="str">
            <v/>
          </cell>
          <cell r="N295" t="str">
            <v>mra.aut.rossi@hotmail.com</v>
          </cell>
          <cell r="O295" t="str">
            <v>72225-015</v>
          </cell>
          <cell r="P295" t="str">
            <v>QUADRA QNN 1 CONJUNTO E                                , 01/03</v>
          </cell>
          <cell r="Q295" t="str">
            <v>CEILANDIA NORTE (CEILANDIA)</v>
          </cell>
        </row>
        <row r="296">
          <cell r="B296" t="str">
            <v>MS SEGURANCA ELETRONICA</v>
          </cell>
          <cell r="C296" t="str">
            <v>MS SEGURANCA ELETRONICA FSA LTDA</v>
          </cell>
          <cell r="D296" t="str">
            <v>23.281.945/0001-24</v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>Inativo</v>
          </cell>
          <cell r="K296" t="str">
            <v>(61)9919-8831</v>
          </cell>
          <cell r="L296" t="str">
            <v/>
          </cell>
          <cell r="M296" t="str">
            <v/>
          </cell>
          <cell r="N296" t="str">
            <v>mssegurancafsa@gmail.com</v>
          </cell>
          <cell r="O296" t="str">
            <v>73801-100</v>
          </cell>
          <cell r="P296" t="str">
            <v>AVENIDA VALERIANO DE CASTRO                                , 627</v>
          </cell>
          <cell r="Q296" t="str">
            <v>CENTRO</v>
          </cell>
        </row>
        <row r="297">
          <cell r="B297" t="str">
            <v>MULTI PORTAS AUTOMATICAS</v>
          </cell>
          <cell r="C297" t="str">
            <v>RAFFAEL FAVARETTO EIRELI</v>
          </cell>
          <cell r="D297" t="str">
            <v>40.396.865/0001-33</v>
          </cell>
          <cell r="E297" t="str">
            <v>10.820.644-0</v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>Ativo</v>
          </cell>
          <cell r="K297" t="str">
            <v/>
          </cell>
          <cell r="L297" t="str">
            <v>(62) 99993-6299</v>
          </cell>
          <cell r="M297" t="str">
            <v/>
          </cell>
          <cell r="N297" t="str">
            <v>vendasmultiportas@gmail.com</v>
          </cell>
          <cell r="O297" t="str">
            <v>74933-570</v>
          </cell>
          <cell r="P297" t="str">
            <v>Avenida Rio Verde                                , SN</v>
          </cell>
          <cell r="Q297" t="str">
            <v>Jardim Helvécia</v>
          </cell>
        </row>
        <row r="298">
          <cell r="B298" t="str">
            <v>MULTIMETAL PORTAS AUTOMATICAS E COMUNICACAO VISUAL</v>
          </cell>
          <cell r="C298" t="str">
            <v>LCJ INDUSTRIA E COMERCIO DE PORTAS AUTOMATICAS LIMITADA</v>
          </cell>
          <cell r="D298" t="str">
            <v>45.700.991/0001-53</v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>Ativo</v>
          </cell>
          <cell r="K298" t="str">
            <v>(91)8164-6869</v>
          </cell>
          <cell r="L298" t="str">
            <v/>
          </cell>
          <cell r="M298" t="str">
            <v/>
          </cell>
          <cell r="N298" t="str">
            <v>george.comunic@yahoo.com.br</v>
          </cell>
          <cell r="O298" t="str">
            <v>66645-385</v>
          </cell>
          <cell r="P298" t="str">
            <v>PSG CORACAO DE JESUS                                , 273</v>
          </cell>
          <cell r="Q298" t="str">
            <v>SOUZA</v>
          </cell>
        </row>
        <row r="299">
          <cell r="B299" t="str">
            <v>MULTIPLACAS COMUNICACAO VISUAL</v>
          </cell>
          <cell r="C299" t="str">
            <v>MULTIPLACAS COMUNICACAO VISUAL LTDA</v>
          </cell>
          <cell r="D299" t="str">
            <v>18.531.552/0001-91</v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>Ativo</v>
          </cell>
          <cell r="K299" t="str">
            <v>(38)9941-0854</v>
          </cell>
          <cell r="L299" t="str">
            <v/>
          </cell>
          <cell r="M299" t="str">
            <v/>
          </cell>
          <cell r="N299" t="str">
            <v>multiplacasunai@hotmail.com</v>
          </cell>
          <cell r="O299" t="str">
            <v>38610-612</v>
          </cell>
          <cell r="P299" t="str">
            <v>R CELINA LISBOA FREDERICO                                , 2522</v>
          </cell>
          <cell r="Q299" t="str">
            <v>POLITECNICA</v>
          </cell>
        </row>
        <row r="300">
          <cell r="B300" t="str">
            <v>Multmetal</v>
          </cell>
          <cell r="C300" t="str">
            <v/>
          </cell>
          <cell r="D300" t="str">
            <v>45.700.991/0001-53</v>
          </cell>
          <cell r="E300" t="str">
            <v>15.822.876-6</v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>Inativo</v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</row>
        <row r="301">
          <cell r="B301" t="str">
            <v>MULTVARIEDADES</v>
          </cell>
          <cell r="C301" t="str">
            <v>I. L. P. RIBEIRO FERRAGENS E FERRAMENTAS</v>
          </cell>
          <cell r="D301" t="str">
            <v>09.100.103/0001-06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>Inativo</v>
          </cell>
          <cell r="K301" t="str">
            <v>(61) 3399-8138/ (61) 3399-5750</v>
          </cell>
          <cell r="L301" t="str">
            <v/>
          </cell>
          <cell r="M301" t="str">
            <v/>
          </cell>
          <cell r="N301" t="str">
            <v>contelb@contelb.com.br</v>
          </cell>
          <cell r="O301" t="str">
            <v>71805-706</v>
          </cell>
          <cell r="P301" t="str">
            <v>Q QN 07 CONJUNTO 06 LOTE                                , 14</v>
          </cell>
          <cell r="Q301" t="str">
            <v>RIACHO FUNDO I</v>
          </cell>
        </row>
        <row r="302">
          <cell r="B302" t="str">
            <v>MUNDIAL TELHAS TERMOACUSTICAS</v>
          </cell>
          <cell r="C302" t="str">
            <v>MUNDIAL E INDUSTRIA DE ACO LTDA</v>
          </cell>
          <cell r="D302" t="str">
            <v>53.864.850/0002-85</v>
          </cell>
          <cell r="E302" t="str">
            <v>0828543900194</v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>Ativo</v>
          </cell>
          <cell r="K302" t="str">
            <v>(62) 3357-6060</v>
          </cell>
          <cell r="L302" t="str">
            <v/>
          </cell>
          <cell r="M302" t="str">
            <v/>
          </cell>
          <cell r="N302" t="str">
            <v>adm@mundialtelhastermicas.com.br</v>
          </cell>
          <cell r="O302" t="str">
            <v>72265-070</v>
          </cell>
          <cell r="P302" t="str">
            <v>SETOR SETOR DE INDUSTRIA QI 7 LT 21, 22, 23, 24, 25 E 26                                , SN</v>
          </cell>
          <cell r="Q302" t="str">
            <v>SETOR INDUSTRIAL (CEILANDIA)</v>
          </cell>
        </row>
        <row r="303">
          <cell r="B303" t="str">
            <v>Murillo Henrique Mendes Diniz</v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>114.814.136-78</v>
          </cell>
          <cell r="H303" t="str">
            <v/>
          </cell>
          <cell r="I303" t="str">
            <v/>
          </cell>
          <cell r="J303" t="str">
            <v>Inativo</v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</row>
        <row r="304">
          <cell r="B304" t="str">
            <v>MV DISTRIBUIDORA</v>
          </cell>
          <cell r="C304" t="str">
            <v>MV COMERCIO,IMPORTACAO &amp; EXPORTACAO DE PRODUTOS ELETRONICOS LTDA</v>
          </cell>
          <cell r="D304" t="str">
            <v>16.715.653/0001-97</v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>Ativo</v>
          </cell>
          <cell r="K304" t="str">
            <v>(61) 3352-3478 / (61) 9337-0185</v>
          </cell>
          <cell r="L304" t="str">
            <v/>
          </cell>
          <cell r="M304" t="str">
            <v/>
          </cell>
          <cell r="N304" t="str">
            <v>mvdistribuidora77@gmail.com</v>
          </cell>
          <cell r="O304" t="str">
            <v>71953-000</v>
          </cell>
          <cell r="P304" t="str">
            <v>QUADRA QS 3 PRACA 400A LT                                , 6/7</v>
          </cell>
          <cell r="Q304" t="str">
            <v>AREAL (AGUAS CLARAS)</v>
          </cell>
        </row>
        <row r="305">
          <cell r="B305" t="str">
            <v>Mv Empreendimentos Ltda</v>
          </cell>
          <cell r="C305" t="str">
            <v/>
          </cell>
          <cell r="D305" t="str">
            <v>13.099.903/0001-13</v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>Inativo</v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>49039-083</v>
          </cell>
          <cell r="P305" t="str">
            <v>Avenida Jornalista Juarez Conrado Dantas                                , 960</v>
          </cell>
          <cell r="Q305" t="str">
            <v>Marivan</v>
          </cell>
        </row>
        <row r="306">
          <cell r="B306" t="str">
            <v>MVR ENGENHARIA</v>
          </cell>
          <cell r="C306" t="str">
            <v>MVR ENGENHARIA LTDA</v>
          </cell>
          <cell r="D306" t="str">
            <v>35.238.532/0001-46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>Inativo</v>
          </cell>
          <cell r="K306" t="str">
            <v>(61)8427-2015</v>
          </cell>
          <cell r="L306" t="str">
            <v/>
          </cell>
          <cell r="M306" t="str">
            <v/>
          </cell>
          <cell r="N306" t="str">
            <v>mvreng@outlook.com</v>
          </cell>
          <cell r="O306" t="str">
            <v>72265-060</v>
          </cell>
          <cell r="P306" t="str">
            <v>ST SETOR DE INDUSTRIA QI 06 LT 87                                , S/N</v>
          </cell>
          <cell r="Q306" t="str">
            <v>SETOR INDUSTRIAL (CEILANDIA)</v>
          </cell>
        </row>
        <row r="307">
          <cell r="B307" t="str">
            <v>NAIARA AZEVEDO</v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>061.252.005-66</v>
          </cell>
          <cell r="H307" t="str">
            <v/>
          </cell>
          <cell r="I307" t="str">
            <v/>
          </cell>
          <cell r="J307" t="str">
            <v>Inativo</v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>46140-000</v>
          </cell>
          <cell r="P307" t="str">
            <v>Av lindemberg Cardoso 322                                , 322</v>
          </cell>
          <cell r="Q307" t="str">
            <v>TAQUARI</v>
          </cell>
        </row>
        <row r="308">
          <cell r="B308" t="str">
            <v>NASCAR SOLUCOES EM TECNOLOGIA LTDA</v>
          </cell>
          <cell r="C308" t="str">
            <v>NASCAR SOLUCOES EM TECNOLOGIA LTDA</v>
          </cell>
          <cell r="D308" t="str">
            <v>35.654.646/0001-77</v>
          </cell>
          <cell r="E308" t="str">
            <v>36125600009</v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>Inativo</v>
          </cell>
          <cell r="K308" t="str">
            <v>(32)3251-7784</v>
          </cell>
          <cell r="L308" t="str">
            <v/>
          </cell>
          <cell r="M308" t="str">
            <v/>
          </cell>
          <cell r="N308" t="str">
            <v>nascarsolucoestecnologia@gmail.com</v>
          </cell>
          <cell r="O308" t="str">
            <v>36240-075</v>
          </cell>
          <cell r="P308" t="str">
            <v>Avenida Presidente Getúlio Vargas                                , 112</v>
          </cell>
          <cell r="Q308" t="str">
            <v>Centro</v>
          </cell>
        </row>
        <row r="309">
          <cell r="B309" t="str">
            <v>NATIVATECH</v>
          </cell>
          <cell r="C309" t="str">
            <v>NATIVATECH LTDA</v>
          </cell>
          <cell r="D309" t="str">
            <v>31.414.429/0001-59</v>
          </cell>
          <cell r="E309" t="str">
            <v>10786626-9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>Inativo</v>
          </cell>
          <cell r="K309" t="str">
            <v>(61)3637-0524</v>
          </cell>
          <cell r="L309" t="str">
            <v/>
          </cell>
          <cell r="M309" t="str">
            <v/>
          </cell>
          <cell r="N309" t="str">
            <v>nativatech@hotmail.com</v>
          </cell>
          <cell r="O309" t="str">
            <v>73750-230</v>
          </cell>
          <cell r="P309" t="str">
            <v>Quadra QC 3                                , 18</v>
          </cell>
          <cell r="Q309" t="str">
            <v>Setor Oeste</v>
          </cell>
        </row>
        <row r="310">
          <cell r="B310" t="str">
            <v>NELSON NUNES TAVARES</v>
          </cell>
          <cell r="C310" t="str">
            <v>58.240.163 NELSON NUNES TAVARES</v>
          </cell>
          <cell r="D310" t="str">
            <v>58.240.163/0001-21</v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>Inativo</v>
          </cell>
          <cell r="K310" t="str">
            <v>(61)8611-6102</v>
          </cell>
          <cell r="L310" t="str">
            <v/>
          </cell>
          <cell r="M310" t="str">
            <v/>
          </cell>
          <cell r="N310" t="str">
            <v>nelsonvdn@gmail.com</v>
          </cell>
          <cell r="O310" t="str">
            <v>73081-420</v>
          </cell>
          <cell r="P310" t="str">
            <v>QUADRA QMS 33                                , 4</v>
          </cell>
          <cell r="Q310" t="str">
            <v>SETOR DE MANSOES DE SOBRADINHO</v>
          </cell>
        </row>
        <row r="311">
          <cell r="B311" t="str">
            <v>NELSON NUNES TAVARES</v>
          </cell>
          <cell r="C311" t="str">
            <v>58.240.163 NELSON NUNES TAVARES</v>
          </cell>
          <cell r="D311" t="str">
            <v>58.240.163/0001-21</v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>Ativo</v>
          </cell>
          <cell r="K311" t="str">
            <v>(61) 8611-6102</v>
          </cell>
          <cell r="L311" t="str">
            <v/>
          </cell>
          <cell r="M311" t="str">
            <v/>
          </cell>
          <cell r="N311" t="str">
            <v>nelsonvdn@gmail.com</v>
          </cell>
          <cell r="O311" t="str">
            <v>73081-420</v>
          </cell>
          <cell r="P311" t="str">
            <v>QUADRA QMS 33                                , 4</v>
          </cell>
          <cell r="Q311" t="str">
            <v>SETOR DE MANSOES DE SOBRADINHO</v>
          </cell>
        </row>
        <row r="312">
          <cell r="B312" t="str">
            <v>NORTE SUL PORTAS DE ACO AUTOMATICAS</v>
          </cell>
          <cell r="C312" t="str">
            <v>NORTESUL PORTAS DE ACO AUTOMATICAS LTDA</v>
          </cell>
          <cell r="D312" t="str">
            <v>30.877.853/0001-77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>Ativo</v>
          </cell>
          <cell r="K312" t="str">
            <v>(62) 8474-5570</v>
          </cell>
          <cell r="L312" t="str">
            <v/>
          </cell>
          <cell r="M312" t="str">
            <v/>
          </cell>
          <cell r="N312" t="str">
            <v>nortesulportas@hotmail.com</v>
          </cell>
          <cell r="O312" t="str">
            <v>74912-330</v>
          </cell>
          <cell r="P312" t="str">
            <v>AVENIDA GETULIO VARGAS                                , SN</v>
          </cell>
          <cell r="Q312" t="str">
            <v>VILA NOSSA SENHORA DE LOURDES</v>
          </cell>
        </row>
        <row r="313">
          <cell r="B313" t="str">
            <v>NOSSA ADEGA</v>
          </cell>
          <cell r="C313" t="str">
            <v>EAS COMERCIO DE BEBIDAS E GENEROS ALIMENTICIOS LTDA</v>
          </cell>
          <cell r="D313" t="str">
            <v>54.769.771/0001-77</v>
          </cell>
          <cell r="E313" t="str">
            <v>0829402700189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>Inativo</v>
          </cell>
          <cell r="K313" t="str">
            <v>(61) 8250-2516 / (0000) 0000-0000</v>
          </cell>
          <cell r="L313" t="str">
            <v/>
          </cell>
          <cell r="M313" t="str">
            <v/>
          </cell>
          <cell r="N313" t="str">
            <v>gerente01.livlounge@gmail.com</v>
          </cell>
          <cell r="O313" t="str">
            <v>72015-025</v>
          </cell>
          <cell r="P313" t="str">
            <v>QUADRA CSA 2 LOTE 19                                , LJ 02</v>
          </cell>
          <cell r="Q313" t="str">
            <v>TAGUATINGA SUL (TAGUATINGA)</v>
          </cell>
        </row>
        <row r="314">
          <cell r="B314" t="str">
            <v>NOVA HEROS INSTALACOES</v>
          </cell>
          <cell r="C314" t="str">
            <v>BIANCA LIMA BARBIERO 39527059852</v>
          </cell>
          <cell r="D314" t="str">
            <v>42.793.500/0001-78</v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>Inativo</v>
          </cell>
          <cell r="K314" t="str">
            <v>(19)9197-1547</v>
          </cell>
          <cell r="L314" t="str">
            <v/>
          </cell>
          <cell r="M314" t="str">
            <v/>
          </cell>
          <cell r="N314" t="str">
            <v>financeiro@novaheros.com.br</v>
          </cell>
          <cell r="O314" t="str">
            <v>13040-735</v>
          </cell>
          <cell r="P314" t="str">
            <v>AVENIDA SAO JOSE DOS CAMPOS                                , 3127</v>
          </cell>
          <cell r="Q314" t="str">
            <v>LOTEAMENTO PARQUE SAO MARTINHO</v>
          </cell>
        </row>
        <row r="315">
          <cell r="B315" t="str">
            <v>NOVA META PORTA AUTOMATICA E DISTRIBUIDORA</v>
          </cell>
          <cell r="C315" t="str">
            <v>NOVA META SERRALHERIA EIRELI</v>
          </cell>
          <cell r="D315" t="str">
            <v>41.869.423/0001-20</v>
          </cell>
          <cell r="E315" t="str">
            <v>108398455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>Ativo</v>
          </cell>
          <cell r="K315" t="str">
            <v/>
          </cell>
          <cell r="L315" t="str">
            <v>(62) 98303-7329</v>
          </cell>
          <cell r="M315" t="str">
            <v/>
          </cell>
          <cell r="N315" t="str">
            <v/>
          </cell>
          <cell r="O315" t="str">
            <v>74435-190</v>
          </cell>
          <cell r="P315" t="str">
            <v>Rua 12                                , 314</v>
          </cell>
          <cell r="Q315" t="str">
            <v>Aeroviário</v>
          </cell>
        </row>
        <row r="316">
          <cell r="B316" t="str">
            <v>NOVEM FELIX DE AZEVEDO</v>
          </cell>
          <cell r="C316" t="str">
            <v>NOVEM FELIX DE AZEVEDO 00119166640</v>
          </cell>
          <cell r="D316" t="str">
            <v>32.481.740/0001-83</v>
          </cell>
          <cell r="E316" t="str">
            <v>33566890073</v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>Ativo</v>
          </cell>
          <cell r="K316" t="str">
            <v>(31)9995-1796</v>
          </cell>
          <cell r="L316" t="str">
            <v/>
          </cell>
          <cell r="M316" t="str">
            <v/>
          </cell>
          <cell r="N316" t="str">
            <v>serralherianovem@hotmail.com</v>
          </cell>
          <cell r="O316" t="str">
            <v>36405-133</v>
          </cell>
          <cell r="P316" t="str">
            <v>RUA SANTA MATILDE                                , 211</v>
          </cell>
          <cell r="Q316" t="str">
            <v>SANTA MATILDE</v>
          </cell>
        </row>
        <row r="317">
          <cell r="B317" t="str">
            <v>OBJETIVA ATACADISTA DA CONSTRUCAO</v>
          </cell>
          <cell r="C317" t="str">
            <v>OBJETIVA ATACADISTA DA CONSTRUCAO LTDA</v>
          </cell>
          <cell r="D317" t="str">
            <v>05.059.270/0001-91</v>
          </cell>
          <cell r="E317" t="str">
            <v>0743393100187</v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>Inativo</v>
          </cell>
          <cell r="K317" t="str">
            <v>(61)3462-3535</v>
          </cell>
          <cell r="L317" t="str">
            <v/>
          </cell>
          <cell r="M317" t="str">
            <v/>
          </cell>
          <cell r="N317" t="str">
            <v>vendas@objetivaatacadista.com.br</v>
          </cell>
          <cell r="O317" t="str">
            <v>71215-520</v>
          </cell>
          <cell r="P317" t="str">
            <v>ST SGCV LOTE (ST GARAGENS E CONCES DE VEICULOS) 2                                , S/N</v>
          </cell>
          <cell r="Q317" t="str">
            <v>ZONA INDUSTRIAL (GUARA)</v>
          </cell>
        </row>
        <row r="318">
          <cell r="B318" t="str">
            <v>ODONTOCOMPANY VALPARAISO</v>
          </cell>
          <cell r="C318" t="str">
            <v>RP CLINICA ODONTOLOGICA VALPARAISO LTDA</v>
          </cell>
          <cell r="D318" t="str">
            <v>29.273.294/0001-07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>Inativo</v>
          </cell>
          <cell r="K318" t="str">
            <v>(61)9982-3637</v>
          </cell>
          <cell r="L318" t="str">
            <v/>
          </cell>
          <cell r="M318" t="str">
            <v/>
          </cell>
          <cell r="N318" t="str">
            <v/>
          </cell>
          <cell r="O318" t="str">
            <v>72870-217</v>
          </cell>
          <cell r="P318" t="str">
            <v>R 18 (QUADRAS 37,38,48,49,58,59,60)                                , S/N</v>
          </cell>
          <cell r="Q318" t="str">
            <v>JARDIM ORIENTE</v>
          </cell>
        </row>
        <row r="319">
          <cell r="B319" t="str">
            <v>OFICINA ATUAL</v>
          </cell>
          <cell r="C319" t="str">
            <v>ATUAL OFICINA MECANICA LTDA</v>
          </cell>
          <cell r="D319" t="str">
            <v>35.800.729/0001-27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>Inativo</v>
          </cell>
          <cell r="K319" t="str">
            <v>(61)3554-4862</v>
          </cell>
          <cell r="L319" t="str">
            <v/>
          </cell>
          <cell r="M319" t="str">
            <v/>
          </cell>
          <cell r="N319" t="str">
            <v>oficinaatual@outlook.com</v>
          </cell>
          <cell r="O319" t="str">
            <v>71996-140</v>
          </cell>
          <cell r="P319" t="str">
            <v>SETOR SHA CONJUNTO 6 CHACARA 18A LOTE                                , 01</v>
          </cell>
          <cell r="Q319" t="str">
            <v>SETOR HABITACIONAL ARNIQUEIRA (AGUAS CLARAS)</v>
          </cell>
        </row>
        <row r="320">
          <cell r="B320" t="str">
            <v>OFICINA ATUAL</v>
          </cell>
          <cell r="C320" t="str">
            <v>OFICINA ATUAL PNEUS LTDA</v>
          </cell>
          <cell r="D320" t="str">
            <v>43.575.449/0001-90</v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>Inativo</v>
          </cell>
          <cell r="K320" t="str">
            <v>(61) 8411-4564 / (62) 4141-6449</v>
          </cell>
          <cell r="L320" t="str">
            <v/>
          </cell>
          <cell r="M320" t="str">
            <v/>
          </cell>
          <cell r="N320" t="str">
            <v>claudineyatual@gmail.com</v>
          </cell>
          <cell r="O320" t="str">
            <v>71996-140</v>
          </cell>
          <cell r="P320" t="str">
            <v>SETOR SHA CONJUNTO 6 CHACARA 18A LOTE                                , 01</v>
          </cell>
          <cell r="Q320" t="str">
            <v>SETOR HABITACIONAL ARNIQUEIRA (AGUAS CLARAS)</v>
          </cell>
        </row>
        <row r="321">
          <cell r="B321" t="str">
            <v>OLIVEIRA PORTAS AUTOMATICAS</v>
          </cell>
          <cell r="C321" t="str">
            <v>OLIVEIRA PORTAS DE ENROLAR AUTOMATICAS LTDA</v>
          </cell>
          <cell r="D321" t="str">
            <v>44.703.828/0001-81</v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>Ativo</v>
          </cell>
          <cell r="K321" t="str">
            <v>(91)8203-4546</v>
          </cell>
          <cell r="L321" t="str">
            <v/>
          </cell>
          <cell r="M321" t="str">
            <v/>
          </cell>
          <cell r="N321" t="str">
            <v>oliveiraportasautomaticas@gmail.com</v>
          </cell>
          <cell r="O321" t="str">
            <v>68741-360</v>
          </cell>
          <cell r="P321" t="str">
            <v>AVENIDA DUQUE DE CAXIAS                                , 365</v>
          </cell>
          <cell r="Q321" t="str">
            <v>SAUDADE I</v>
          </cell>
        </row>
        <row r="322">
          <cell r="B322" t="str">
            <v>OPCAO TELECOM</v>
          </cell>
          <cell r="C322" t="str">
            <v>OPCAOTELECOM TELECOMUNICACOES S/A</v>
          </cell>
          <cell r="D322" t="str">
            <v>05.236.051/0001-30</v>
          </cell>
          <cell r="E322" t="str">
            <v>90266280-48</v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>Inativo</v>
          </cell>
          <cell r="K322" t="str">
            <v>(45)3253-2277</v>
          </cell>
          <cell r="L322" t="str">
            <v/>
          </cell>
          <cell r="M322" t="str">
            <v/>
          </cell>
          <cell r="N322" t="str">
            <v/>
          </cell>
          <cell r="O322" t="str">
            <v>85930-000</v>
          </cell>
          <cell r="P322" t="str">
            <v>AV TUCUNDUVA                                , 1070</v>
          </cell>
          <cell r="Q322" t="str">
            <v>CENTRO</v>
          </cell>
        </row>
        <row r="323">
          <cell r="B323" t="str">
            <v>Orita Pereira Rodrigues</v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>253.831.671-53</v>
          </cell>
          <cell r="H323" t="str">
            <v/>
          </cell>
          <cell r="I323" t="str">
            <v/>
          </cell>
          <cell r="J323" t="str">
            <v>Ativo</v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>72236-800</v>
          </cell>
          <cell r="P323" t="str">
            <v>Setor Habitacional Sol Nascente</v>
          </cell>
          <cell r="Q323" t="str">
            <v>Ceilândia Sul (Ceilândia)</v>
          </cell>
        </row>
        <row r="324">
          <cell r="B324" t="str">
            <v>Orlando Dias Ribeiro</v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>006.049.891-99</v>
          </cell>
          <cell r="H324" t="str">
            <v/>
          </cell>
          <cell r="I324" t="str">
            <v/>
          </cell>
          <cell r="J324" t="str">
            <v>Ativo</v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>72916-066</v>
          </cell>
          <cell r="P324" t="str">
            <v>Quadra 14</v>
          </cell>
          <cell r="Q324" t="str">
            <v>Jardim Pérola da Barragem I</v>
          </cell>
        </row>
        <row r="325">
          <cell r="B325" t="str">
            <v>PADRAO ATACADISTA</v>
          </cell>
          <cell r="C325" t="str">
            <v>ELETRICA PADRAO MATERIAIS DE CONSTRUCAO LTDA</v>
          </cell>
          <cell r="D325" t="str">
            <v>35.151.350/0001-33</v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>Inativo</v>
          </cell>
          <cell r="K325" t="str">
            <v>(61)3384-1901</v>
          </cell>
          <cell r="L325" t="str">
            <v/>
          </cell>
          <cell r="M325" t="str">
            <v/>
          </cell>
          <cell r="N325" t="str">
            <v>eletricapadraogama@gmail.com</v>
          </cell>
          <cell r="O325" t="str">
            <v>72465-372</v>
          </cell>
          <cell r="P325" t="str">
            <v>Q 37 LOTES 13 E 14                                , S/N</v>
          </cell>
          <cell r="Q325" t="str">
            <v>SETOR LESTE (GAMA)</v>
          </cell>
        </row>
        <row r="326">
          <cell r="B326" t="str">
            <v>PANIFICADORA E MERCEARIA ASSIS</v>
          </cell>
          <cell r="C326" t="str">
            <v>PANIFICADORA E MERCEARIA ASSIS LTDA</v>
          </cell>
          <cell r="D326" t="str">
            <v>37.065.091/0001-53</v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>Ativo</v>
          </cell>
          <cell r="K326" t="str">
            <v>(61) 3082-2709</v>
          </cell>
          <cell r="L326" t="str">
            <v/>
          </cell>
          <cell r="M326" t="str">
            <v/>
          </cell>
          <cell r="N326" t="str">
            <v>panificadoraassis@hotmail.com</v>
          </cell>
          <cell r="O326" t="str">
            <v>71881-139</v>
          </cell>
          <cell r="P326" t="str">
            <v>QUADRA QN 14 C CONJ 09 LOTE 12 LOJA                                , 01</v>
          </cell>
          <cell r="Q326" t="str">
            <v>RIACHO FUNDO II</v>
          </cell>
        </row>
        <row r="327">
          <cell r="B327" t="str">
            <v>PASTELARIA VICOSA</v>
          </cell>
          <cell r="C327" t="str">
            <v>PASTELARIA VICOSA LTDA</v>
          </cell>
          <cell r="D327" t="str">
            <v>00.052.274/0001-24</v>
          </cell>
          <cell r="E327" t="str">
            <v>07.311.603/001-71</v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>Inativo</v>
          </cell>
          <cell r="K327" t="str">
            <v>(61)3965-8003</v>
          </cell>
          <cell r="L327" t="str">
            <v/>
          </cell>
          <cell r="M327" t="str">
            <v/>
          </cell>
          <cell r="N327" t="str">
            <v>vicosa@zaz.com.br</v>
          </cell>
          <cell r="O327" t="str">
            <v>70730-640</v>
          </cell>
          <cell r="P327" t="str">
            <v>ST SHCG/NORTE CR QUADRA 704/705 BLOCO D LOJA                                , 02</v>
          </cell>
          <cell r="Q327" t="str">
            <v>ASA NORTE</v>
          </cell>
        </row>
        <row r="328">
          <cell r="B328" t="str">
            <v>Paulinani Campos</v>
          </cell>
          <cell r="C328" t="str">
            <v/>
          </cell>
          <cell r="D328" t="str">
            <v>36.271.395/0001-04</v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>Inativo</v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</row>
        <row r="329">
          <cell r="B329" t="str">
            <v>Paulo Henrique Dias Rodrigues</v>
          </cell>
          <cell r="C329" t="str">
            <v/>
          </cell>
          <cell r="D329" t="str">
            <v/>
          </cell>
          <cell r="E329" t="str">
            <v>ISENTO</v>
          </cell>
          <cell r="F329" t="str">
            <v/>
          </cell>
          <cell r="G329" t="str">
            <v>114.870.046-30</v>
          </cell>
          <cell r="H329" t="str">
            <v>02761806</v>
          </cell>
          <cell r="I329" t="str">
            <v>1993-05-07</v>
          </cell>
          <cell r="J329" t="str">
            <v>Ativo</v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>74933-130</v>
          </cell>
          <cell r="P329" t="str">
            <v>Rua Monte Carmelo</v>
          </cell>
          <cell r="Q329" t="str">
            <v>Cardoso</v>
          </cell>
        </row>
        <row r="330">
          <cell r="B330" t="str">
            <v>Paulo Henrique Ribeiro Reis</v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>864.051.957-91</v>
          </cell>
          <cell r="H330" t="str">
            <v/>
          </cell>
          <cell r="I330" t="str">
            <v/>
          </cell>
          <cell r="J330" t="str">
            <v>Inativo</v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>30150-320</v>
          </cell>
          <cell r="P330" t="str">
            <v>Rua Piauí                                , 343</v>
          </cell>
          <cell r="Q330" t="str">
            <v>Santa Efigênia</v>
          </cell>
        </row>
        <row r="331">
          <cell r="B331" t="str">
            <v>Port Center</v>
          </cell>
          <cell r="C331" t="str">
            <v>RANGEL SILVA 02665458152</v>
          </cell>
          <cell r="D331" t="str">
            <v>12.187.893/0001-05</v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>Ativo</v>
          </cell>
          <cell r="K331" t="str">
            <v>(61) 4101-4043</v>
          </cell>
          <cell r="L331" t="str">
            <v/>
          </cell>
          <cell r="M331" t="str">
            <v/>
          </cell>
          <cell r="N331" t="str">
            <v>portcenter@hotmail.com</v>
          </cell>
          <cell r="O331" t="str">
            <v>72260-808</v>
          </cell>
          <cell r="P331" t="str">
            <v>QUADRA QNO 18 CONJUNTO 8                                , 05</v>
          </cell>
          <cell r="Q331" t="str">
            <v>CEILANDIA NORTE</v>
          </cell>
        </row>
        <row r="332">
          <cell r="B332" t="str">
            <v>PORTA DE ACO RIBEIRO</v>
          </cell>
          <cell r="C332" t="str">
            <v>26.157.192 FABIO JUNIO RIBEIRO</v>
          </cell>
          <cell r="D332" t="str">
            <v>26.157.192/0001-38</v>
          </cell>
          <cell r="E332" t="str">
            <v>10.993.645-0</v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>Ativo</v>
          </cell>
          <cell r="K332" t="str">
            <v/>
          </cell>
          <cell r="L332" t="str">
            <v>62985359860</v>
          </cell>
          <cell r="M332" t="str">
            <v/>
          </cell>
          <cell r="N332" t="str">
            <v>portasdeacoribeiro@gmail.com</v>
          </cell>
          <cell r="O332" t="str">
            <v>74471-107</v>
          </cell>
          <cell r="P332" t="str">
            <v>Rua LPK15                                , 13</v>
          </cell>
          <cell r="Q332" t="str">
            <v>Residencial London Park</v>
          </cell>
        </row>
        <row r="333">
          <cell r="B333" t="str">
            <v>PORTAS DE ACO ALFA</v>
          </cell>
          <cell r="C333" t="str">
            <v>PORTAS DE ACO ALFA LTDA</v>
          </cell>
          <cell r="D333" t="str">
            <v>37.268.309/0001-77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>Ativo</v>
          </cell>
          <cell r="K333" t="str">
            <v>(66) 9243-4644</v>
          </cell>
          <cell r="L333" t="str">
            <v/>
          </cell>
          <cell r="M333" t="str">
            <v/>
          </cell>
          <cell r="N333" t="str">
            <v>jane@clausse.com.br</v>
          </cell>
          <cell r="O333" t="str">
            <v>78730-116</v>
          </cell>
          <cell r="P333" t="str">
            <v>RUA PAPA JOAO XXIII                                , 975</v>
          </cell>
          <cell r="Q333" t="str">
            <v>JARDIM GLORIA</v>
          </cell>
        </row>
        <row r="334">
          <cell r="B334" t="str">
            <v>PORTAS DE ACO ALVORADA</v>
          </cell>
          <cell r="C334" t="str">
            <v>PORTAS DE ACO ALVORADA LTDA</v>
          </cell>
          <cell r="D334" t="str">
            <v>01.551.543/0001-60</v>
          </cell>
          <cell r="E334" t="str">
            <v>10.291.098-7</v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>Ativo</v>
          </cell>
          <cell r="K334" t="str">
            <v/>
          </cell>
          <cell r="L334" t="str">
            <v>55 62 9649-7742</v>
          </cell>
          <cell r="M334" t="str">
            <v/>
          </cell>
          <cell r="N334" t="str">
            <v>portasdeacoalvorada@hotmail.com</v>
          </cell>
          <cell r="O334" t="str">
            <v>74450-200</v>
          </cell>
          <cell r="P334" t="str">
            <v>AV FERNAO DIAS PAES LEME                                , 610</v>
          </cell>
          <cell r="Q334" t="str">
            <v>CAPUAVA</v>
          </cell>
        </row>
        <row r="335">
          <cell r="B335" t="str">
            <v>PORTAS DE ACO BRASIL - PARA</v>
          </cell>
          <cell r="C335" t="str">
            <v>M.J. DE BARROS MORAIS COMERCIO DE PORTOES ELETRONICOS LTDA</v>
          </cell>
          <cell r="D335" t="str">
            <v>34.818.303/0001-38</v>
          </cell>
          <cell r="E335" t="str">
            <v>15.660.461-2</v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>Ativo</v>
          </cell>
          <cell r="K335" t="str">
            <v>(93) 9171-9441</v>
          </cell>
          <cell r="L335" t="str">
            <v/>
          </cell>
          <cell r="M335" t="str">
            <v/>
          </cell>
          <cell r="N335" t="str">
            <v>consultoriaexata@hotmail.com</v>
          </cell>
          <cell r="O335" t="str">
            <v>68010-000</v>
          </cell>
          <cell r="P335" t="str">
            <v>AVENIDA CURUA UNA                                , 1402</v>
          </cell>
          <cell r="Q335" t="str">
            <v>SANTISSIMO</v>
          </cell>
        </row>
        <row r="336">
          <cell r="B336" t="str">
            <v>PORTAS DE ACO CAMPOS</v>
          </cell>
          <cell r="C336" t="str">
            <v>PORTAS DE ACO CAMPOS LTDA</v>
          </cell>
          <cell r="D336" t="str">
            <v>54.795.203/0001-40</v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>Ativo</v>
          </cell>
          <cell r="K336" t="str">
            <v>(62) 9181-1014/ (0000) 0000-0000</v>
          </cell>
          <cell r="L336" t="str">
            <v/>
          </cell>
          <cell r="M336" t="str">
            <v/>
          </cell>
          <cell r="N336" t="str">
            <v>elsonbelo.ecb@gmail.com</v>
          </cell>
          <cell r="O336" t="str">
            <v>75383-477</v>
          </cell>
          <cell r="P336" t="str">
            <v>R OUVIDOR                                , 26</v>
          </cell>
          <cell r="Q336" t="str">
            <v>SETOR JARDIM MARISTA</v>
          </cell>
        </row>
        <row r="337">
          <cell r="B337" t="str">
            <v>PORTAS DE ACO CAPITAL</v>
          </cell>
          <cell r="C337" t="str">
            <v>PORTAS DE ACO CAPITAL LTDA</v>
          </cell>
          <cell r="D337" t="str">
            <v>46.129.927/0001-27</v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>Ativo</v>
          </cell>
          <cell r="K337" t="str">
            <v>(63) 9357-9550</v>
          </cell>
          <cell r="L337" t="str">
            <v/>
          </cell>
          <cell r="M337" t="str">
            <v/>
          </cell>
          <cell r="N337" t="str">
            <v>gustavocamposchurume@gmail.com</v>
          </cell>
          <cell r="O337" t="str">
            <v>74810-100</v>
          </cell>
          <cell r="P337" t="str">
            <v>AVENIDA DEPUTADO JAMEL CECILIO                                , 2496</v>
          </cell>
          <cell r="Q337" t="str">
            <v>JD GOIAS</v>
          </cell>
        </row>
        <row r="338">
          <cell r="B338" t="str">
            <v>PORTAS DE ACO DINAMICA</v>
          </cell>
          <cell r="C338" t="str">
            <v>PORTAS DE ACO DINAMINCA LTDA</v>
          </cell>
          <cell r="D338" t="str">
            <v>20.217.789/0001-44</v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>Ativo</v>
          </cell>
          <cell r="K338" t="str">
            <v>(62) 8603-7630</v>
          </cell>
          <cell r="L338" t="str">
            <v/>
          </cell>
          <cell r="M338" t="str">
            <v/>
          </cell>
          <cell r="N338" t="str">
            <v>dinamicaportasdeaco@outlook.com</v>
          </cell>
          <cell r="O338" t="str">
            <v>74583-854</v>
          </cell>
          <cell r="P338" t="str">
            <v>R MASSAE INUTSUKA                                , 123</v>
          </cell>
          <cell r="Q338" t="str">
            <v>JD GRAMADO I</v>
          </cell>
        </row>
        <row r="339">
          <cell r="B339" t="str">
            <v>PORTAS DE ACO FAMA</v>
          </cell>
          <cell r="C339" t="str">
            <v>FH BARROS PORTAS DE ACO FAMA E ENGENHARIA</v>
          </cell>
          <cell r="D339" t="str">
            <v>17.797.479/0001-31</v>
          </cell>
          <cell r="E339" t="str">
            <v>10.658.622-0</v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>Ativo</v>
          </cell>
          <cell r="K339" t="str">
            <v>(62)3210-6341</v>
          </cell>
          <cell r="L339" t="str">
            <v/>
          </cell>
          <cell r="M339" t="str">
            <v/>
          </cell>
          <cell r="N339" t="str">
            <v>admportasfama@gmail.com</v>
          </cell>
          <cell r="O339" t="str">
            <v>74580-765</v>
          </cell>
          <cell r="P339" t="str">
            <v>R SP15                                , 596</v>
          </cell>
          <cell r="Q339" t="str">
            <v>RES ITAMARACA</v>
          </cell>
        </row>
        <row r="340">
          <cell r="B340" t="str">
            <v>PORTAS DE ACO FERNANDES</v>
          </cell>
          <cell r="C340" t="str">
            <v>EDIVALDO FERNANDES DA SILVA 00098636138</v>
          </cell>
          <cell r="D340" t="str">
            <v>32.335.628/0001-34</v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>Ativo</v>
          </cell>
          <cell r="K340" t="str">
            <v>(61)8489-6722</v>
          </cell>
          <cell r="L340" t="str">
            <v/>
          </cell>
          <cell r="M340" t="str">
            <v/>
          </cell>
          <cell r="N340" t="str">
            <v>edivaldofernandes2012@hotmail.com</v>
          </cell>
          <cell r="O340" t="str">
            <v>72427-010</v>
          </cell>
          <cell r="P340" t="str">
            <v>SETOR PONTE ALTA NORTE                                , 08</v>
          </cell>
          <cell r="Q340" t="str">
            <v>PONTE ALTA NORTE (GAMA)</v>
          </cell>
        </row>
        <row r="341">
          <cell r="B341" t="str">
            <v>PORTAS DE ACO FORTALEZA</v>
          </cell>
          <cell r="C341" t="str">
            <v>PORTAS DE ACO FORTALEZA LTDA</v>
          </cell>
          <cell r="D341" t="str">
            <v>23.431.503/0001-17</v>
          </cell>
          <cell r="E341" t="str">
            <v>29.469.286-0</v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>Ativo</v>
          </cell>
          <cell r="K341" t="str">
            <v>(63) 3212-1283</v>
          </cell>
          <cell r="L341" t="str">
            <v/>
          </cell>
          <cell r="M341" t="str">
            <v/>
          </cell>
          <cell r="N341" t="str">
            <v>portasdeacofortaleza@outlook.com</v>
          </cell>
          <cell r="O341" t="str">
            <v>77006-536</v>
          </cell>
          <cell r="P341" t="str">
            <v>QUADRA 412 NORTE ALAMEDA 6                                , SN</v>
          </cell>
          <cell r="Q341" t="str">
            <v>PLANO DIRETOR NORTE</v>
          </cell>
        </row>
        <row r="342">
          <cell r="B342" t="str">
            <v>PORTAS DE ACO GOIAS</v>
          </cell>
          <cell r="C342" t="str">
            <v>PORTAS DE ACO GOIAS LTDA</v>
          </cell>
          <cell r="D342" t="str">
            <v>01.610.369/0001-89</v>
          </cell>
          <cell r="E342" t="str">
            <v>10.454.748-0</v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>Ativo</v>
          </cell>
          <cell r="K342" t="str">
            <v>(62) 3233-1406</v>
          </cell>
          <cell r="L342" t="str">
            <v/>
          </cell>
          <cell r="M342" t="str">
            <v/>
          </cell>
          <cell r="N342" t="str">
            <v/>
          </cell>
          <cell r="O342" t="str">
            <v>74435-200</v>
          </cell>
          <cell r="P342" t="str">
            <v>Rua 13                                , 421</v>
          </cell>
          <cell r="Q342" t="str">
            <v>Aeroviário</v>
          </cell>
        </row>
        <row r="343">
          <cell r="B343" t="str">
            <v>PORTAS DE ACO SOUZA</v>
          </cell>
          <cell r="C343" t="str">
            <v>J A P PORTAS DE ACO LTDA</v>
          </cell>
          <cell r="D343" t="str">
            <v>08.854.650/0001-06</v>
          </cell>
          <cell r="E343" t="str">
            <v>10.446.742-8</v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>Ativo</v>
          </cell>
          <cell r="K343" t="str">
            <v>(62) 3292-5074 / (62) 3265-9589</v>
          </cell>
          <cell r="L343" t="str">
            <v/>
          </cell>
          <cell r="M343" t="str">
            <v/>
          </cell>
          <cell r="N343" t="str">
            <v>ans@hotmail.com</v>
          </cell>
          <cell r="O343" t="str">
            <v>74465-524</v>
          </cell>
          <cell r="P343" t="str">
            <v>AVENIDA JOSE INACIO SOBRINHO                                , 1221</v>
          </cell>
          <cell r="Q343" t="str">
            <v>SET MARABA</v>
          </cell>
        </row>
        <row r="344">
          <cell r="B344" t="str">
            <v>PORTAS DE ACO TROPICAL</v>
          </cell>
          <cell r="C344" t="str">
            <v>PORTAS DE ACO TROPICAL EIRELI</v>
          </cell>
          <cell r="D344" t="str">
            <v>11.234.578/0001-29</v>
          </cell>
          <cell r="E344" t="str">
            <v>10.456.004-5</v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>Ativo</v>
          </cell>
          <cell r="K344" t="str">
            <v>(62) 3258-1610</v>
          </cell>
          <cell r="L344" t="str">
            <v/>
          </cell>
          <cell r="M344" t="str">
            <v/>
          </cell>
          <cell r="N344" t="str">
            <v>contato@tropicalportasdeaco.com.br</v>
          </cell>
          <cell r="O344" t="str">
            <v>74395-071</v>
          </cell>
          <cell r="P344" t="str">
            <v>R PARALELA PSR                                , 33</v>
          </cell>
          <cell r="Q344" t="str">
            <v>RESIDENCIAL PORTAL SANTA RITA</v>
          </cell>
        </row>
        <row r="345">
          <cell r="B345" t="str">
            <v>PORTAS E FERRAGENS SOUZA</v>
          </cell>
          <cell r="C345" t="str">
            <v>PORTAS E FERRAGENS SOUZA LTDA</v>
          </cell>
          <cell r="D345" t="str">
            <v>45.807.464/0001-42</v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>Ativo</v>
          </cell>
          <cell r="K345" t="str">
            <v>(62) 8430-6701 / (0000) 0000-0000</v>
          </cell>
          <cell r="L345" t="str">
            <v/>
          </cell>
          <cell r="M345" t="str">
            <v/>
          </cell>
          <cell r="N345" t="str">
            <v>ans@hotmail.com</v>
          </cell>
          <cell r="O345" t="str">
            <v>74465-524</v>
          </cell>
          <cell r="P345" t="str">
            <v>AVENIDA JOSE INACIO SOBRINHO                                , 1221</v>
          </cell>
          <cell r="Q345" t="str">
            <v>SET MARABA</v>
          </cell>
        </row>
        <row r="346">
          <cell r="B346" t="str">
            <v>PORTOES FORTALEZA</v>
          </cell>
          <cell r="C346" t="str">
            <v>E MIRANDA DE SOUSA LTDA</v>
          </cell>
          <cell r="D346" t="str">
            <v>37.417.480/0001-09</v>
          </cell>
          <cell r="E346" t="str">
            <v>29.546.285-0</v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>Ativo</v>
          </cell>
          <cell r="K346" t="str">
            <v>(63) 9955-3465</v>
          </cell>
          <cell r="L346" t="str">
            <v/>
          </cell>
          <cell r="M346" t="str">
            <v/>
          </cell>
          <cell r="N346" t="str">
            <v>portasdeacofortaleza@otlook.com</v>
          </cell>
          <cell r="O346" t="str">
            <v>77006-536</v>
          </cell>
          <cell r="P346" t="str">
            <v>QUADRA ASR NE 55 ALAMEDA 6 QI 08                                , S/N</v>
          </cell>
          <cell r="Q346" t="str">
            <v>PLANO DIRETOR NORTE</v>
          </cell>
        </row>
        <row r="347">
          <cell r="B347" t="str">
            <v>PORTOES FORTALEZA</v>
          </cell>
          <cell r="C347" t="str">
            <v>E MIRANDA DE SOUSA LTDA</v>
          </cell>
          <cell r="D347" t="str">
            <v>37.417.480/0001-09</v>
          </cell>
          <cell r="E347" t="str">
            <v>29.546.285-0</v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>Inativo</v>
          </cell>
          <cell r="K347" t="str">
            <v>(63)9955-3465</v>
          </cell>
          <cell r="L347" t="str">
            <v/>
          </cell>
          <cell r="M347" t="str">
            <v/>
          </cell>
          <cell r="N347" t="str">
            <v>portasdeacofortaleza@otlook.com</v>
          </cell>
          <cell r="O347" t="str">
            <v>77006-536</v>
          </cell>
          <cell r="P347" t="str">
            <v>QUADRA ASR NE 55 ALAMEDA 6 QI 08                                , S/N</v>
          </cell>
          <cell r="Q347" t="str">
            <v>PLANO DIRETOR NORTE</v>
          </cell>
        </row>
        <row r="348">
          <cell r="B348" t="str">
            <v>POSTEC PARTICIPACOES E SERVICOS POSTAIS LTDA</v>
          </cell>
          <cell r="C348" t="str">
            <v>POSTEC PARTICIPACOES E SERVICOS POSTAIS LTDA</v>
          </cell>
          <cell r="D348" t="str">
            <v>46.071.916/0001-33</v>
          </cell>
          <cell r="E348" t="str">
            <v>145.808.745.111</v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>Inativo</v>
          </cell>
          <cell r="K348" t="str">
            <v>(11) 2604-5454 / (11) 2605-9038 / (11) 2604-5454</v>
          </cell>
          <cell r="L348" t="str">
            <v/>
          </cell>
          <cell r="M348" t="str">
            <v/>
          </cell>
          <cell r="N348" t="str">
            <v>silvacon@silvacon.com.br</v>
          </cell>
          <cell r="O348" t="str">
            <v>03121-030</v>
          </cell>
          <cell r="P348" t="str">
            <v>RUA JUMANA                                , 349</v>
          </cell>
          <cell r="Q348" t="str">
            <v>MOOCA</v>
          </cell>
        </row>
        <row r="349">
          <cell r="B349" t="str">
            <v>POSTO DE COMBUSTIVEIS GARANTIA LTDA</v>
          </cell>
          <cell r="C349" t="str">
            <v>POSTO DE COMBUSTIVEIS GARANTIA LTDA</v>
          </cell>
          <cell r="D349" t="str">
            <v>72.578.438/0001-62</v>
          </cell>
          <cell r="E349" t="str">
            <v>0734741700181</v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>Inativo</v>
          </cell>
          <cell r="K349" t="str">
            <v/>
          </cell>
          <cell r="L349" t="str">
            <v>(61)99286-6464</v>
          </cell>
          <cell r="M349" t="str">
            <v/>
          </cell>
          <cell r="N349" t="str">
            <v/>
          </cell>
          <cell r="O349" t="str">
            <v>7213-507</v>
          </cell>
          <cell r="P349" t="str">
            <v>QI 7 LOTES 01 A 04                                , S/N</v>
          </cell>
          <cell r="Q349" t="str">
            <v>Taguatinga</v>
          </cell>
        </row>
        <row r="350">
          <cell r="B350" t="str">
            <v>Postos Nota 100</v>
          </cell>
          <cell r="C350" t="str">
            <v/>
          </cell>
          <cell r="D350" t="str">
            <v>49.615.969/0001-66</v>
          </cell>
          <cell r="E350" t="str">
            <v>262958724</v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>Inativo</v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>89870-000</v>
          </cell>
          <cell r="P350" t="str">
            <v>, 1855</v>
          </cell>
          <cell r="Q350" t="str">
            <v/>
          </cell>
        </row>
        <row r="351">
          <cell r="B351" t="str">
            <v>POTENTE PORTOES AUTOMATICOS</v>
          </cell>
          <cell r="C351" t="str">
            <v>WERLES JOSE DA SILVA</v>
          </cell>
          <cell r="D351" t="str">
            <v>30.430.090/0001-11</v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>Ativo</v>
          </cell>
          <cell r="K351" t="str">
            <v>(61) 9593-0230</v>
          </cell>
          <cell r="L351" t="str">
            <v/>
          </cell>
          <cell r="M351" t="str">
            <v/>
          </cell>
          <cell r="N351" t="str">
            <v>duexcontabilidade07@gmail.com</v>
          </cell>
          <cell r="O351" t="str">
            <v>72127-991</v>
          </cell>
          <cell r="P351" t="str">
            <v>RODOVIA DF-240, KM 86 - RODOVIA TAGUATINGA/BRAZLANDIA CHACAR                                , 75</v>
          </cell>
          <cell r="Q351" t="str">
            <v>26 DE SETEMBRO</v>
          </cell>
        </row>
        <row r="352">
          <cell r="B352" t="str">
            <v>PREMIER AUTOMACAO DE PORTAS</v>
          </cell>
          <cell r="C352" t="str">
            <v>P. H. C. DE CASTRO LTDA</v>
          </cell>
          <cell r="D352" t="str">
            <v>26.130.738/0001-67</v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>Ativo</v>
          </cell>
          <cell r="K352" t="str">
            <v>(62) 9855-2376</v>
          </cell>
          <cell r="L352" t="str">
            <v/>
          </cell>
          <cell r="M352" t="str">
            <v/>
          </cell>
          <cell r="N352" t="str">
            <v>premierportas@gmail.com</v>
          </cell>
          <cell r="O352" t="str">
            <v>74354-585</v>
          </cell>
          <cell r="P352" t="str">
            <v>R SAO ROQUE                                , 249</v>
          </cell>
          <cell r="Q352" t="str">
            <v>SETOR ANDREIA</v>
          </cell>
        </row>
        <row r="353">
          <cell r="B353" t="str">
            <v>PRIMOR SUPERMERCADO</v>
          </cell>
          <cell r="C353" t="str">
            <v>MIX COMERCIO DE ALIMENTOS LTDA</v>
          </cell>
          <cell r="D353" t="str">
            <v>27.427.009/0001-30</v>
          </cell>
          <cell r="E353" t="str">
            <v>0780480600182</v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>Inativo</v>
          </cell>
          <cell r="K353" t="str">
            <v>(61)3359-5545</v>
          </cell>
          <cell r="L353" t="str">
            <v/>
          </cell>
          <cell r="M353" t="str">
            <v/>
          </cell>
          <cell r="N353" t="str">
            <v>primorsupermercado@gmail.com</v>
          </cell>
          <cell r="O353" t="str">
            <v>72305-521</v>
          </cell>
          <cell r="P353" t="str">
            <v>Q QS 307 CONJUNTO 1 LOTE 02                                , S/N</v>
          </cell>
          <cell r="Q353" t="str">
            <v>SAMAMBAIA SUL (SAMAMBAIA)</v>
          </cell>
        </row>
        <row r="354">
          <cell r="B354" t="str">
            <v>PW LED MATERIAS ELETRICOS E ILUMINACAO</v>
          </cell>
          <cell r="C354" t="str">
            <v>PW LED MATERIAIS ELETRICOS E ILUMINACAO LTDA</v>
          </cell>
          <cell r="D354" t="str">
            <v>37.363.317/0001-00</v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>Inativo</v>
          </cell>
          <cell r="K354" t="str">
            <v>(61)3028-1633</v>
          </cell>
          <cell r="L354" t="str">
            <v/>
          </cell>
          <cell r="M354" t="str">
            <v/>
          </cell>
          <cell r="N354" t="str">
            <v>pwled.adm@gmail.com</v>
          </cell>
          <cell r="O354" t="str">
            <v>71200-055</v>
          </cell>
          <cell r="P354" t="str">
            <v>QUADRA SIA QUADRA 5-C                                , 186</v>
          </cell>
          <cell r="Q354" t="str">
            <v>ZONA INDUSTRIAL (GUARA)</v>
          </cell>
        </row>
        <row r="355">
          <cell r="B355" t="str">
            <v>QUALIS CENTRO AUTOMOTIVO</v>
          </cell>
          <cell r="C355" t="str">
            <v>CENTRO AUTOMOTIVO QUALIS LTDA</v>
          </cell>
          <cell r="D355" t="str">
            <v>25.330.167/0001-41</v>
          </cell>
          <cell r="E355" t="str">
            <v>0777772400159</v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>Inativo</v>
          </cell>
          <cell r="K355" t="str">
            <v>(61)8148-9990</v>
          </cell>
          <cell r="L355" t="str">
            <v/>
          </cell>
          <cell r="M355" t="str">
            <v/>
          </cell>
          <cell r="N355" t="str">
            <v>qualis.asanorte@gmail.com</v>
          </cell>
          <cell r="O355" t="str">
            <v>70730-554</v>
          </cell>
          <cell r="P355" t="str">
            <v>QUADRA SHCGN CLR QD 705 BLOCO D LOJA 7                                , SN</v>
          </cell>
          <cell r="Q355" t="str">
            <v>ASA NORTE</v>
          </cell>
        </row>
        <row r="356">
          <cell r="B356" t="str">
            <v>QUEIROZ ALVES CONTRUTORA</v>
          </cell>
          <cell r="C356" t="str">
            <v>P. M. Q. DE OLIVEIRA - CONSTRUTORA</v>
          </cell>
          <cell r="D356" t="str">
            <v>26.733.644/0001-82</v>
          </cell>
          <cell r="E356" t="str">
            <v>0779388500149</v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>Inativo</v>
          </cell>
          <cell r="K356" t="str">
            <v>(61)9272-9569</v>
          </cell>
          <cell r="L356" t="str">
            <v/>
          </cell>
          <cell r="M356" t="str">
            <v/>
          </cell>
          <cell r="N356" t="str">
            <v/>
          </cell>
          <cell r="O356" t="str">
            <v>73035-074</v>
          </cell>
          <cell r="P356" t="str">
            <v>Q QUADRA 7 CONJUNTO D CASA                                , 51</v>
          </cell>
          <cell r="Q356" t="str">
            <v>SOBRADINHO</v>
          </cell>
        </row>
        <row r="357">
          <cell r="B357" t="str">
            <v>RA CASA DAS PORTAS AUTOMATICAS</v>
          </cell>
          <cell r="C357" t="str">
            <v>60.882.922 MARCOS REINAN LOPES</v>
          </cell>
          <cell r="D357" t="str">
            <v>60.882.922/0001-00</v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>Ativo</v>
          </cell>
          <cell r="K357" t="str">
            <v>(61) 9643-2449</v>
          </cell>
          <cell r="L357" t="str">
            <v/>
          </cell>
          <cell r="M357" t="str">
            <v/>
          </cell>
          <cell r="N357" t="str">
            <v>marcosreinanlopes2@gmail.com</v>
          </cell>
          <cell r="O357" t="str">
            <v>71881-130</v>
          </cell>
          <cell r="P357" t="str">
            <v>Q QN 14C                                , 4</v>
          </cell>
          <cell r="Q357" t="str">
            <v>RIACHO FUNDO II</v>
          </cell>
        </row>
        <row r="358">
          <cell r="B358" t="str">
            <v>Raimundo serralheiro</v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>Ativo</v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</row>
        <row r="359">
          <cell r="B359" t="str">
            <v>RC SERRALHERIA</v>
          </cell>
          <cell r="C359" t="str">
            <v>RAIMUNDO NONATO DA CUNHA 89072898168</v>
          </cell>
          <cell r="D359" t="str">
            <v>20.204.730/0001-11</v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>Ativo</v>
          </cell>
          <cell r="K359" t="str">
            <v>(61) 9264-4447</v>
          </cell>
          <cell r="L359" t="str">
            <v/>
          </cell>
          <cell r="M359" t="str">
            <v/>
          </cell>
          <cell r="N359" t="str">
            <v>raiserralheiro@gmail.com</v>
          </cell>
          <cell r="O359" t="str">
            <v>73370-100</v>
          </cell>
          <cell r="P359" t="str">
            <v>CONDOMINIO ARAPOANGA                                , 15</v>
          </cell>
          <cell r="Q359" t="str">
            <v>ARAPOANGA (PLANALTINA)</v>
          </cell>
        </row>
        <row r="360">
          <cell r="B360" t="str">
            <v>REDE DROGASHOP</v>
          </cell>
          <cell r="C360" t="str">
            <v>REBRASFARMA DROGARIAS LTDA</v>
          </cell>
          <cell r="D360" t="str">
            <v>17.347.863/0001-32</v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>Inativo</v>
          </cell>
          <cell r="K360" t="str">
            <v>(61)9618-1779</v>
          </cell>
          <cell r="L360" t="str">
            <v/>
          </cell>
          <cell r="M360" t="str">
            <v/>
          </cell>
          <cell r="N360" t="str">
            <v>brasileiro.rbo@gmail.com</v>
          </cell>
          <cell r="O360" t="str">
            <v>72914-114</v>
          </cell>
          <cell r="P360" t="str">
            <v>QUADRA QUADRA 07                                , S/N</v>
          </cell>
          <cell r="Q360" t="str">
            <v>CAMPING CLUB</v>
          </cell>
        </row>
        <row r="361">
          <cell r="B361" t="str">
            <v>REI DO ACO</v>
          </cell>
          <cell r="C361" t="str">
            <v>REI DO ACO INDUSTRIA E COMERCIO LTDA</v>
          </cell>
          <cell r="D361" t="str">
            <v>47.680.086/0001-04</v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>Inativo</v>
          </cell>
          <cell r="K361" t="str">
            <v>(77) 9683-3732 / (77) 3444-1100 / (77) 3444-2023</v>
          </cell>
          <cell r="L361" t="str">
            <v/>
          </cell>
          <cell r="M361" t="str">
            <v/>
          </cell>
          <cell r="N361" t="str">
            <v>reidoferroeaco@hotmail.com</v>
          </cell>
          <cell r="O361" t="str">
            <v>46140-000</v>
          </cell>
          <cell r="P361" t="str">
            <v>AVENIDA LINDEMBERG CARDOSO                                , 322</v>
          </cell>
          <cell r="Q361" t="str">
            <v>TAQUARI</v>
          </cell>
        </row>
        <row r="362">
          <cell r="B362" t="str">
            <v>Renato Costa</v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>067.204.266-56</v>
          </cell>
          <cell r="H362" t="str">
            <v/>
          </cell>
          <cell r="I362" t="str">
            <v/>
          </cell>
          <cell r="J362" t="str">
            <v>Inativo</v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>35024-762</v>
          </cell>
          <cell r="P362" t="str">
            <v>Rua Um A                                , 12</v>
          </cell>
          <cell r="Q362" t="str">
            <v>Sir</v>
          </cell>
        </row>
        <row r="363">
          <cell r="B363" t="str">
            <v>Renildo Pereira Ramos</v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>059.428.836-37</v>
          </cell>
          <cell r="H363" t="str">
            <v/>
          </cell>
          <cell r="I363" t="str">
            <v/>
          </cell>
          <cell r="J363" t="str">
            <v>Inativo</v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>30295-170</v>
          </cell>
          <cell r="P363" t="str">
            <v>Rua Ramiro Siqueira                                , 143</v>
          </cell>
          <cell r="Q363" t="str">
            <v>Conjunto Taquaril</v>
          </cell>
        </row>
        <row r="364">
          <cell r="B364" t="str">
            <v>reunidas portas</v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>Inativo</v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</row>
        <row r="365">
          <cell r="B365" t="str">
            <v>RG MONTAGEM E MANUTENCAO INDUSTRIAL</v>
          </cell>
          <cell r="C365" t="str">
            <v>RG MONTAGEM E MANUTENCAO INDUSTRIAL LTDA</v>
          </cell>
          <cell r="D365" t="str">
            <v>20.542.576/0001-98</v>
          </cell>
          <cell r="E365" t="str">
            <v>10607242 0</v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>Inativo</v>
          </cell>
          <cell r="K365" t="str">
            <v>(64)3621-6667</v>
          </cell>
          <cell r="L365" t="str">
            <v/>
          </cell>
          <cell r="M365" t="str">
            <v/>
          </cell>
          <cell r="N365" t="str">
            <v>rgmontagens.ind@gmail.com</v>
          </cell>
          <cell r="O365" t="str">
            <v>75913-243</v>
          </cell>
          <cell r="P365" t="str">
            <v>RUA THERESA CAMARA                                , S/N</v>
          </cell>
          <cell r="Q365" t="str">
            <v>LOT.CIDADE EMPRESARIAL NOVA ALIANCA 2</v>
          </cell>
        </row>
        <row r="366">
          <cell r="B366" t="str">
            <v>Ricardo Alexandre da Silva</v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>816.461.001-15</v>
          </cell>
          <cell r="H366" t="str">
            <v/>
          </cell>
          <cell r="I366" t="str">
            <v/>
          </cell>
          <cell r="J366" t="str">
            <v>Inativo</v>
          </cell>
          <cell r="K366" t="str">
            <v/>
          </cell>
          <cell r="L366" t="str">
            <v/>
          </cell>
          <cell r="M366" t="str">
            <v/>
          </cell>
          <cell r="N366" t="str">
            <v>ricardo.botelho@mme.gov.br</v>
          </cell>
          <cell r="O366" t="str">
            <v>72115-930</v>
          </cell>
          <cell r="P366" t="str">
            <v>CNB 8 Lote 12                                , 12</v>
          </cell>
          <cell r="Q366" t="str">
            <v>Taguatinga Norte (Taguatinga)</v>
          </cell>
        </row>
        <row r="367">
          <cell r="B367" t="str">
            <v>RICARDO BARBOSA LEAL</v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>902.332.711-04</v>
          </cell>
          <cell r="H367" t="str">
            <v/>
          </cell>
          <cell r="I367" t="str">
            <v/>
          </cell>
          <cell r="J367" t="str">
            <v>Inativo</v>
          </cell>
          <cell r="K367" t="str">
            <v/>
          </cell>
          <cell r="L367" t="str">
            <v/>
          </cell>
          <cell r="M367" t="str">
            <v/>
          </cell>
          <cell r="N367" t="str">
            <v>ricardobeatrizk@gmail.com</v>
          </cell>
          <cell r="O367" t="str">
            <v>71881-778</v>
          </cell>
          <cell r="P367" t="str">
            <v>Quadra QN 22 Conjunto 3</v>
          </cell>
          <cell r="Q367" t="str">
            <v>Riacho Fundo II</v>
          </cell>
        </row>
        <row r="368">
          <cell r="B368" t="str">
            <v>Robson Barbosa Caldeira</v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>229.194.598-05</v>
          </cell>
          <cell r="H368" t="str">
            <v/>
          </cell>
          <cell r="I368" t="str">
            <v/>
          </cell>
          <cell r="J368" t="str">
            <v>Inativo</v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>13041-025</v>
          </cell>
          <cell r="P368" t="str">
            <v>Rua Doutor Fernão Pompeu de Camargo                                , 1653</v>
          </cell>
          <cell r="Q368" t="str">
            <v>Jardim Leonor</v>
          </cell>
        </row>
        <row r="369">
          <cell r="B369" t="str">
            <v>ROBSON VIEIRA</v>
          </cell>
          <cell r="C369" t="str">
            <v>ROBSON VIEIRA KNUPP 00129041122</v>
          </cell>
          <cell r="D369" t="str">
            <v>16.100.546/0001-54</v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>Ativo</v>
          </cell>
          <cell r="K369" t="str">
            <v>(61) 8477-0319</v>
          </cell>
          <cell r="L369" t="str">
            <v/>
          </cell>
          <cell r="M369" t="str">
            <v/>
          </cell>
          <cell r="N369" t="str">
            <v>robson.vieiraknupp@gmail.com</v>
          </cell>
          <cell r="O369" t="str">
            <v>72669-513</v>
          </cell>
          <cell r="P369" t="str">
            <v>CONDOMÍNIO RESIDENCIAL GUARAPARI QUADRA 2                                , 10</v>
          </cell>
          <cell r="Q369" t="str">
            <v>RECANTO DAS EMAS</v>
          </cell>
        </row>
        <row r="370">
          <cell r="B370" t="str">
            <v>Rodrigo Magalhães Alves</v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>692.606.641-87</v>
          </cell>
          <cell r="H370" t="str">
            <v/>
          </cell>
          <cell r="I370" t="str">
            <v/>
          </cell>
          <cell r="J370" t="str">
            <v>Ativo</v>
          </cell>
          <cell r="K370" t="str">
            <v/>
          </cell>
          <cell r="L370" t="str">
            <v/>
          </cell>
          <cell r="M370" t="str">
            <v/>
          </cell>
          <cell r="N370" t="str">
            <v>Rodmalves@gmail.com</v>
          </cell>
          <cell r="O370" t="str">
            <v>71927-540</v>
          </cell>
          <cell r="P370" t="str">
            <v>Avenida Jacarandá</v>
          </cell>
          <cell r="Q370" t="str">
            <v>Sul (Águas Claras)</v>
          </cell>
        </row>
        <row r="371">
          <cell r="B371" t="str">
            <v>Rogerio Reis</v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>801.843.246-53</v>
          </cell>
          <cell r="H371" t="str">
            <v/>
          </cell>
          <cell r="I371" t="str">
            <v/>
          </cell>
          <cell r="J371" t="str">
            <v>Inativo</v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>30190-082</v>
          </cell>
          <cell r="P371" t="str">
            <v>Rua Mato Grosso                                , 507</v>
          </cell>
          <cell r="Q371" t="str">
            <v>Barro Preto</v>
          </cell>
        </row>
        <row r="372">
          <cell r="B372" t="str">
            <v>ROMÃO VITORINO DA SILVA</v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>392.680.711-34</v>
          </cell>
          <cell r="H372" t="str">
            <v/>
          </cell>
          <cell r="I372" t="str">
            <v/>
          </cell>
          <cell r="J372" t="str">
            <v>Ativo</v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>72250-406</v>
          </cell>
          <cell r="P372" t="str">
            <v>Quadra QNO 4 Conjunto F                                , 4</v>
          </cell>
          <cell r="Q372" t="str">
            <v>Ceilândia Norte (Ceilândia)</v>
          </cell>
        </row>
        <row r="373">
          <cell r="B373" t="str">
            <v>Romes Ferreira</v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>Inativo</v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</row>
        <row r="374">
          <cell r="B374" t="str">
            <v>Romildo Francisco Dos Santos Silva</v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>102.388.911-00</v>
          </cell>
          <cell r="H374" t="str">
            <v/>
          </cell>
          <cell r="I374" t="str">
            <v/>
          </cell>
          <cell r="J374" t="str">
            <v>Inativo</v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</row>
        <row r="375">
          <cell r="B375" t="str">
            <v>Romulo Dourado Santana</v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>691.507.701-44</v>
          </cell>
          <cell r="H375" t="str">
            <v/>
          </cell>
          <cell r="I375" t="str">
            <v/>
          </cell>
          <cell r="J375" t="str">
            <v>Inativo</v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>72115-055</v>
          </cell>
          <cell r="P375" t="str">
            <v>Quadra CNB 5                                , 13</v>
          </cell>
          <cell r="Q375" t="str">
            <v>Taguatinga Norte (Taguatinga)</v>
          </cell>
        </row>
        <row r="376">
          <cell r="B376" t="str">
            <v>RONALDO ADRIANO DA SILVA SOLSA</v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>002.826.121-65</v>
          </cell>
          <cell r="H376" t="str">
            <v/>
          </cell>
          <cell r="I376" t="str">
            <v/>
          </cell>
          <cell r="J376" t="str">
            <v>Ativo</v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>72910-00</v>
          </cell>
          <cell r="P376" t="str">
            <v>QADRA 50 CONJUTO B LOTE 15 SETOR 01 AGUAS LINDAS GO                                , 15</v>
          </cell>
          <cell r="Q376" t="str">
            <v>AGUAS LINDAS</v>
          </cell>
        </row>
        <row r="377">
          <cell r="B377" t="str">
            <v>ROSINEIDE BARBOSA</v>
          </cell>
          <cell r="C377" t="str">
            <v>21.273.824 ROSINEIDE BARBOSA SANTOS MESQUITA</v>
          </cell>
          <cell r="D377" t="str">
            <v>21.273.824/0001-05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>Ativo</v>
          </cell>
          <cell r="K377" t="str">
            <v>(64) 9335-0619</v>
          </cell>
          <cell r="L377" t="str">
            <v/>
          </cell>
          <cell r="M377" t="str">
            <v/>
          </cell>
          <cell r="N377" t="str">
            <v>rosi-neide80@hotmail.com</v>
          </cell>
          <cell r="O377" t="str">
            <v>75910-042</v>
          </cell>
          <cell r="P377" t="str">
            <v>RUA BOUGAINVILLE                                , SN</v>
          </cell>
          <cell r="Q377" t="str">
            <v>RESIDENCIAL VENEZA</v>
          </cell>
        </row>
        <row r="378">
          <cell r="B378" t="str">
            <v>Rubens da Costa Vaz</v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>316.424.971-34</v>
          </cell>
          <cell r="H378" t="str">
            <v/>
          </cell>
          <cell r="I378" t="str">
            <v/>
          </cell>
          <cell r="J378" t="str">
            <v>Inativo</v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</row>
        <row r="379">
          <cell r="B379" t="str">
            <v>RUBIM PORTAS AUTOMATICAS</v>
          </cell>
          <cell r="C379" t="str">
            <v>RUBIM PORTAS DE ACO AUTOMATICAS LTDA</v>
          </cell>
          <cell r="D379" t="str">
            <v>26.206.571/0001-70</v>
          </cell>
          <cell r="E379" t="str">
            <v>083.911.11-1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>Ativo</v>
          </cell>
          <cell r="K379" t="str">
            <v>(27) 9914-2967</v>
          </cell>
          <cell r="L379" t="str">
            <v/>
          </cell>
          <cell r="M379" t="str">
            <v/>
          </cell>
          <cell r="N379" t="str">
            <v>rubimportasautomaticas@gmail.com</v>
          </cell>
          <cell r="O379" t="str">
            <v>29150-570</v>
          </cell>
          <cell r="P379" t="str">
            <v>RUA JAIRO MAIA                                , 325</v>
          </cell>
          <cell r="Q379" t="str">
            <v>ORIENTE</v>
          </cell>
        </row>
        <row r="380">
          <cell r="B380" t="str">
            <v>Rudimar Schneider</v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>051.116.579-08</v>
          </cell>
          <cell r="H380" t="str">
            <v/>
          </cell>
          <cell r="I380" t="str">
            <v/>
          </cell>
          <cell r="J380" t="str">
            <v>Inativo</v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>89870-000</v>
          </cell>
          <cell r="P380" t="str">
            <v>Rua Ivo Albano Batistti                                , 620</v>
          </cell>
          <cell r="Q380" t="str">
            <v>vila verde</v>
          </cell>
        </row>
        <row r="381">
          <cell r="B381" t="str">
            <v>S7 PORTOES AUTOMATICOS</v>
          </cell>
          <cell r="C381" t="str">
            <v>S7 VENDAS INSTALACOES E SERVICOS LTDA</v>
          </cell>
          <cell r="D381" t="str">
            <v>36.025.867/0001-49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>Ativo</v>
          </cell>
          <cell r="K381" t="str">
            <v>(61)9423-3815</v>
          </cell>
          <cell r="L381" t="str">
            <v/>
          </cell>
          <cell r="M381" t="str">
            <v/>
          </cell>
          <cell r="N381" t="str">
            <v>walsanchez3@gmail.com</v>
          </cell>
          <cell r="O381" t="str">
            <v>72870-219</v>
          </cell>
          <cell r="P381" t="str">
            <v>RUA 19                                , SN</v>
          </cell>
          <cell r="Q381" t="str">
            <v>JARDIM ORIENTE</v>
          </cell>
        </row>
        <row r="382">
          <cell r="B382" t="str">
            <v>Saed</v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>Inativo</v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</row>
        <row r="383">
          <cell r="B383" t="str">
            <v>SAMUEL CHAVEIRO AGUAS CLARAS</v>
          </cell>
          <cell r="C383" t="str">
            <v>40.026.962 SAMUEL DE MATOS MELO</v>
          </cell>
          <cell r="D383" t="str">
            <v>40.026.962/0001-34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>Ativo</v>
          </cell>
          <cell r="K383" t="str">
            <v>(61)3399-3571</v>
          </cell>
          <cell r="L383" t="str">
            <v/>
          </cell>
          <cell r="M383" t="str">
            <v/>
          </cell>
          <cell r="N383" t="str">
            <v>muel1997@gmail.com</v>
          </cell>
          <cell r="O383" t="str">
            <v>71820-815</v>
          </cell>
          <cell r="P383" t="str">
            <v>QUADRA QS 8 CONJUNTO 5B                                , 5</v>
          </cell>
          <cell r="Q383" t="str">
            <v>RIACHO FUNDO I</v>
          </cell>
        </row>
        <row r="384">
          <cell r="B384" t="str">
            <v>Samuel Mota</v>
          </cell>
          <cell r="C384" t="str">
            <v>49.075.684 SAMUEL MOTA LOURENCO</v>
          </cell>
          <cell r="D384" t="str">
            <v>49.075.684/0001-80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>Ativo</v>
          </cell>
          <cell r="K384" t="str">
            <v>(61) 9148-9992</v>
          </cell>
          <cell r="L384" t="str">
            <v/>
          </cell>
          <cell r="M384" t="str">
            <v/>
          </cell>
          <cell r="N384" t="str">
            <v>samuelempresarial17@gmail.com</v>
          </cell>
          <cell r="O384" t="str">
            <v>72853-057</v>
          </cell>
          <cell r="P384" t="str">
            <v>QUADRA QUADRA 57                                , S/N</v>
          </cell>
          <cell r="Q384" t="str">
            <v>PARQUE ESTRELA DALVA IX</v>
          </cell>
        </row>
        <row r="385">
          <cell r="B385" t="str">
            <v>SANTA PIEDADE - LOCACAO DE IMOVEIS PROPRIOS</v>
          </cell>
          <cell r="C385" t="str">
            <v>SANTA PIEDADE - LOCACAO DE IMOVEIS PROPRIOS LTDA</v>
          </cell>
          <cell r="D385" t="str">
            <v>45.896.074/0001-96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>Inativo</v>
          </cell>
          <cell r="K385" t="str">
            <v>(61) 3613-3500/ (0000) 0000-0000</v>
          </cell>
          <cell r="L385" t="str">
            <v/>
          </cell>
          <cell r="M385" t="str">
            <v/>
          </cell>
          <cell r="N385" t="str">
            <v>jadirimoveis2008@hotmail.com</v>
          </cell>
          <cell r="O385" t="str">
            <v>72915-006</v>
          </cell>
          <cell r="P385" t="str">
            <v>Q 8 LOTE                                , 19</v>
          </cell>
          <cell r="Q385" t="str">
            <v>JARDIM BRASÍLIA</v>
          </cell>
        </row>
        <row r="386">
          <cell r="B386" t="str">
            <v>Santo grau</v>
          </cell>
          <cell r="C386" t="str">
            <v/>
          </cell>
          <cell r="D386" t="str">
            <v>52.012.897/0001-77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>Ativo</v>
          </cell>
          <cell r="K386" t="str">
            <v/>
          </cell>
          <cell r="L386" t="str">
            <v/>
          </cell>
          <cell r="M386" t="str">
            <v/>
          </cell>
          <cell r="N386" t="str">
            <v>santograultda@gmail.com</v>
          </cell>
          <cell r="O386" t="str">
            <v>71953-000</v>
          </cell>
          <cell r="P386" t="str">
            <v>Quadra QS 3                                , 19c</v>
          </cell>
          <cell r="Q386" t="str">
            <v>Areal (Águas Claras)</v>
          </cell>
        </row>
        <row r="387">
          <cell r="B387" t="str">
            <v>SECRETARIA DA FAZENDA DO ESTADO DO PIAUI</v>
          </cell>
          <cell r="C387" t="str">
            <v/>
          </cell>
          <cell r="D387" t="str">
            <v>06.553.556/0001-91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>Inativo</v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>64018-550</v>
          </cell>
          <cell r="P387" t="str">
            <v>Avenida Miguel Rosa</v>
          </cell>
          <cell r="Q387" t="str">
            <v>Nossa Senhora das Graças</v>
          </cell>
        </row>
        <row r="388">
          <cell r="B388" t="str">
            <v>SEGREDO PORTAS AUTOMATICAS E DISTRIBUIDORA</v>
          </cell>
          <cell r="C388" t="str">
            <v>SEGREDO PORTAS AUTOMATICAS E DISTRIBUIDORA - EIRELI</v>
          </cell>
          <cell r="D388" t="str">
            <v>23.707.783/0001-43</v>
          </cell>
          <cell r="E388" t="str">
            <v>10.682.404-0</v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>Ativo</v>
          </cell>
          <cell r="K388" t="str">
            <v>(62) 9359-5532</v>
          </cell>
          <cell r="L388" t="str">
            <v/>
          </cell>
          <cell r="M388" t="str">
            <v/>
          </cell>
          <cell r="N388" t="str">
            <v>durcival@terra.com.br</v>
          </cell>
          <cell r="O388" t="str">
            <v>74250-030</v>
          </cell>
          <cell r="P388" t="str">
            <v>AVENIDA C104                                , 628</v>
          </cell>
          <cell r="Q388" t="str">
            <v>BRO JARDIM AMERICA</v>
          </cell>
        </row>
        <row r="389">
          <cell r="B389" t="str">
            <v>SERRALHEIRA E METALURGICAS MENDES</v>
          </cell>
          <cell r="C389" t="str">
            <v>SERRALHERIA E METALURGICA DO NASCIMENTO LTDA</v>
          </cell>
          <cell r="D389" t="str">
            <v>37.671.003/0001-67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>Ativo</v>
          </cell>
          <cell r="K389" t="str">
            <v>(61) 3522-3929</v>
          </cell>
          <cell r="L389" t="str">
            <v/>
          </cell>
          <cell r="M389" t="str">
            <v/>
          </cell>
          <cell r="N389" t="str">
            <v>quatrocontadores@hotmail.com</v>
          </cell>
          <cell r="O389" t="str">
            <v>72006-140</v>
          </cell>
          <cell r="P389" t="str">
            <v>RUA 5 CHACARA 278 LOTE                                , 21A</v>
          </cell>
          <cell r="Q389" t="str">
            <v>SETOR HABITACIONAL VICENTE PIRES</v>
          </cell>
        </row>
        <row r="390">
          <cell r="B390" t="str">
            <v>SERRALHEIRIA MOTA</v>
          </cell>
          <cell r="C390" t="str">
            <v>CARLOS ALBERTO FLORENTINO MOTA 82180040172</v>
          </cell>
          <cell r="D390" t="str">
            <v>47.458.093/0001-66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>Ativo</v>
          </cell>
          <cell r="K390" t="str">
            <v>(61) 9924-4485</v>
          </cell>
          <cell r="L390" t="str">
            <v/>
          </cell>
          <cell r="M390" t="str">
            <v/>
          </cell>
          <cell r="N390" t="str">
            <v>carlosalbertomota51@gmail.com</v>
          </cell>
          <cell r="O390" t="str">
            <v>71596-223</v>
          </cell>
          <cell r="P390" t="str">
            <v>QUADRA 2 CONJUNTO A                                , 14</v>
          </cell>
          <cell r="Q390" t="str">
            <v>FAZENDINHA (ITAPOA)</v>
          </cell>
        </row>
        <row r="391">
          <cell r="B391" t="str">
            <v>SERRALHERIA COMANDO</v>
          </cell>
          <cell r="C391" t="str">
            <v>SERRALHERIA COMANDO PRESTACAO DE SERVICOS LTDA</v>
          </cell>
          <cell r="D391" t="str">
            <v>27.376.317/0001-83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>Ativo</v>
          </cell>
          <cell r="K391" t="str">
            <v>(61) 8465-9406</v>
          </cell>
          <cell r="L391" t="str">
            <v/>
          </cell>
          <cell r="M391" t="str">
            <v/>
          </cell>
          <cell r="N391" t="str">
            <v>comandoimpermeabilizacao@gmail.com</v>
          </cell>
          <cell r="O391" t="str">
            <v>72630-201</v>
          </cell>
          <cell r="P391" t="str">
            <v>AREA ADE 402 CONJUNTO 1                                , 13</v>
          </cell>
          <cell r="Q391" t="str">
            <v>RECANTO DAS EMAS</v>
          </cell>
        </row>
        <row r="392">
          <cell r="B392" t="str">
            <v>SERRALHERIA DESIGN</v>
          </cell>
          <cell r="C392" t="str">
            <v>CLEBISON RODRIGUES DA SILVA 01238392113</v>
          </cell>
          <cell r="D392" t="str">
            <v>13.256.742/0001-24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>Ativo</v>
          </cell>
          <cell r="K392" t="str">
            <v>(61) 9805-1754</v>
          </cell>
          <cell r="L392" t="str">
            <v/>
          </cell>
          <cell r="M392" t="str">
            <v/>
          </cell>
          <cell r="N392" t="str">
            <v>clebison90@hotmail.com</v>
          </cell>
          <cell r="O392" t="str">
            <v>73752-200</v>
          </cell>
          <cell r="P392" t="str">
            <v>Q 8 MR 12                                , SN</v>
          </cell>
          <cell r="Q392" t="str">
            <v>SETOR LESTE</v>
          </cell>
        </row>
        <row r="393">
          <cell r="B393" t="str">
            <v>SERRALHERIA DETALHE</v>
          </cell>
          <cell r="C393" t="str">
            <v>P C DA COSTA SERRALHERIA</v>
          </cell>
          <cell r="D393" t="str">
            <v>12.626.039/0001-06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>Ativo</v>
          </cell>
          <cell r="K393" t="str">
            <v>(61) 9251-6433</v>
          </cell>
          <cell r="L393" t="str">
            <v/>
          </cell>
          <cell r="M393" t="str">
            <v/>
          </cell>
          <cell r="N393" t="str">
            <v/>
          </cell>
          <cell r="O393" t="str">
            <v>73350-163</v>
          </cell>
          <cell r="P393" t="str">
            <v>CJ C LOTE                                , 14</v>
          </cell>
          <cell r="Q393" t="str">
            <v>PLANALTINA</v>
          </cell>
        </row>
        <row r="394">
          <cell r="B394" t="str">
            <v>Serralheria do Daniel</v>
          </cell>
          <cell r="C394" t="str">
            <v>DANIEL PEREIRA SILVA 90299906191</v>
          </cell>
          <cell r="D394" t="str">
            <v>20.173.862/0001-23</v>
          </cell>
          <cell r="E394" t="str">
            <v>10.599.866-4</v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>Ativo</v>
          </cell>
          <cell r="K394" t="str">
            <v>(62) 9410-0221</v>
          </cell>
          <cell r="L394" t="str">
            <v/>
          </cell>
          <cell r="M394" t="str">
            <v/>
          </cell>
          <cell r="N394" t="str">
            <v>danielbaixixsta09@hotmail.com</v>
          </cell>
          <cell r="O394" t="str">
            <v>72930-000</v>
          </cell>
          <cell r="P394" t="str">
            <v>AVENIDA BRASILIA                                , 203</v>
          </cell>
          <cell r="Q394" t="str">
            <v>CENTRO</v>
          </cell>
        </row>
        <row r="395">
          <cell r="B395" t="str">
            <v>SERRALHERIA DO GALEGO</v>
          </cell>
          <cell r="C395" t="str">
            <v>SERRALHERIA E METALUGICA DO GALEGO LTDA</v>
          </cell>
          <cell r="D395" t="str">
            <v>49.946.934/0001-00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>Ativo</v>
          </cell>
          <cell r="K395" t="str">
            <v>(61) 9360-4618 / (0000) 0000-0000</v>
          </cell>
          <cell r="L395" t="str">
            <v/>
          </cell>
          <cell r="M395" t="str">
            <v/>
          </cell>
          <cell r="N395" t="str">
            <v>evaldohenriquegalego@gmail.com</v>
          </cell>
          <cell r="O395" t="str">
            <v>72911-205</v>
          </cell>
          <cell r="P395" t="str">
            <v>QUADRA 48 CONJUNTO A                                , 31</v>
          </cell>
          <cell r="Q395" t="str">
            <v>PARQUE DA BARRAGEM SETOR 01</v>
          </cell>
        </row>
        <row r="396">
          <cell r="B396" t="str">
            <v>SERRALHERIA DO MANINHO</v>
          </cell>
          <cell r="C396" t="str">
            <v>IVANILDE MENDES FRANCA SERRALHERIA</v>
          </cell>
          <cell r="D396" t="str">
            <v>14.065.132/0001-06</v>
          </cell>
          <cell r="E396" t="str">
            <v>10.510.007-2</v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>Ativo</v>
          </cell>
          <cell r="K396" t="str">
            <v>(61) 8414-8729</v>
          </cell>
          <cell r="L396" t="str">
            <v/>
          </cell>
          <cell r="M396" t="str">
            <v/>
          </cell>
          <cell r="N396" t="str">
            <v>uniaocontabil2009@hotmail.com</v>
          </cell>
          <cell r="O396" t="str">
            <v>73751-193</v>
          </cell>
          <cell r="P396" t="str">
            <v>Q 12 MR 2                                , 22A</v>
          </cell>
          <cell r="Q396" t="str">
            <v>SETOR NORTE</v>
          </cell>
        </row>
        <row r="397">
          <cell r="B397" t="str">
            <v>serralheria e barbosa</v>
          </cell>
          <cell r="C397" t="str">
            <v/>
          </cell>
          <cell r="D397" t="str">
            <v>41.799.393/0001-22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>Ativo</v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>72225-225</v>
          </cell>
          <cell r="P397" t="str">
            <v>Quadra QNN 21 Conjunto O</v>
          </cell>
          <cell r="Q397" t="str">
            <v>Ceilândia Norte (Ceilândia)</v>
          </cell>
        </row>
        <row r="398">
          <cell r="B398" t="str">
            <v>SERRALHERIA FOGO DO SINAI</v>
          </cell>
          <cell r="C398" t="str">
            <v>E L FRAGNAN SERRALHERIA E SERVICOS EIRELI</v>
          </cell>
          <cell r="D398" t="str">
            <v>39.283.634/0001-34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>Ativo</v>
          </cell>
          <cell r="K398" t="str">
            <v>(61) 3301-5656/ (61) 9813-0441</v>
          </cell>
          <cell r="L398" t="str">
            <v/>
          </cell>
          <cell r="M398" t="str">
            <v/>
          </cell>
          <cell r="N398" t="str">
            <v>elf1970@gmail.com</v>
          </cell>
          <cell r="O398" t="str">
            <v>71727-506</v>
          </cell>
          <cell r="P398" t="str">
            <v>Q QOF CONJUNTO F LOTE                                , 10</v>
          </cell>
          <cell r="Q398" t="str">
            <v>CANDANGOLANDIA</v>
          </cell>
        </row>
        <row r="399">
          <cell r="B399" t="str">
            <v>SERRALHERIA FOGO DO SINAI</v>
          </cell>
          <cell r="C399" t="str">
            <v>E L FRAGNAN SERRALHERIA E SERVICOS EIRELI</v>
          </cell>
          <cell r="D399" t="str">
            <v>39.283.634/0001-34</v>
          </cell>
          <cell r="E399" t="str">
            <v>08.007.427/001-87</v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Ativo</v>
          </cell>
          <cell r="K399" t="str">
            <v>(61) 3301-5656/ (61) 9813-0441</v>
          </cell>
          <cell r="L399" t="str">
            <v/>
          </cell>
          <cell r="M399" t="str">
            <v/>
          </cell>
          <cell r="N399" t="str">
            <v>elf1970@gmail.com</v>
          </cell>
          <cell r="O399" t="str">
            <v>71727-506</v>
          </cell>
          <cell r="P399" t="str">
            <v>Q QOF CONJUNTO F LOTE                                , 10</v>
          </cell>
          <cell r="Q399" t="str">
            <v>CANDANGOLANDIA</v>
          </cell>
        </row>
        <row r="400">
          <cell r="B400" t="str">
            <v>SERRALHERIA KENNEDY</v>
          </cell>
          <cell r="C400" t="str">
            <v>W. G. SERRALHERIA E FERRAGENS LTDA</v>
          </cell>
          <cell r="D400" t="str">
            <v>55.381.435/0001-15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Ativo</v>
          </cell>
          <cell r="K400" t="str">
            <v>(62) 9450-5154 / (0000) 0000-0000</v>
          </cell>
          <cell r="L400" t="str">
            <v/>
          </cell>
          <cell r="M400" t="str">
            <v/>
          </cell>
          <cell r="N400" t="str">
            <v>serralheriakennedywj@gmail.com</v>
          </cell>
          <cell r="O400" t="str">
            <v>75040-040</v>
          </cell>
          <cell r="P400" t="str">
            <v>AVENIDA PRESIDENTE KENNEDY                                , 860</v>
          </cell>
          <cell r="Q400" t="str">
            <v>MARACANÃ</v>
          </cell>
        </row>
        <row r="401">
          <cell r="B401" t="str">
            <v>SERRALHERIA LIMA</v>
          </cell>
          <cell r="C401" t="str">
            <v>LUIZ CLAUDIO DE LIMA 08357939660</v>
          </cell>
          <cell r="D401" t="str">
            <v>29.548.608/0001-37</v>
          </cell>
          <cell r="E401" t="str">
            <v>31195630026</v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Ativo</v>
          </cell>
          <cell r="K401" t="str">
            <v>(34) 9882-5479</v>
          </cell>
          <cell r="L401" t="str">
            <v/>
          </cell>
          <cell r="M401" t="str">
            <v/>
          </cell>
          <cell r="N401" t="str">
            <v>jorgecrc46@yahoo.com.br</v>
          </cell>
          <cell r="O401" t="str">
            <v>38443-170</v>
          </cell>
          <cell r="P401" t="str">
            <v>RUA ROMUALDO COELHO                                , 631</v>
          </cell>
          <cell r="Q401" t="str">
            <v>VIENO</v>
          </cell>
        </row>
        <row r="402">
          <cell r="B402" t="str">
            <v>SERRALHERIA MAYA</v>
          </cell>
          <cell r="C402" t="str">
            <v>SERRALHERIA MAYA LTDA</v>
          </cell>
          <cell r="D402" t="str">
            <v>07.068.357/0001-50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>Ativo</v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>72215-000</v>
          </cell>
          <cell r="P402" t="str">
            <v>QNO 18 CONJUNTO 24 LOTE                                , 10</v>
          </cell>
          <cell r="Q402" t="str">
            <v>CEILANDIA</v>
          </cell>
        </row>
        <row r="403">
          <cell r="B403" t="str">
            <v>SERRALHERIA MORACHIK</v>
          </cell>
          <cell r="C403" t="str">
            <v>SERRALHERIA MORACHIK LTDA</v>
          </cell>
          <cell r="D403" t="str">
            <v>11.854.267/0001-62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>Ativo</v>
          </cell>
          <cell r="K403" t="str">
            <v>(61) 8431-2095</v>
          </cell>
          <cell r="L403" t="str">
            <v/>
          </cell>
          <cell r="M403" t="str">
            <v/>
          </cell>
          <cell r="N403" t="str">
            <v>serralheriamorachik@gmail.com</v>
          </cell>
          <cell r="O403" t="str">
            <v>73368-142</v>
          </cell>
          <cell r="P403" t="str">
            <v>QUADRA 5A CONJUNTO B                                , 14A</v>
          </cell>
          <cell r="Q403" t="str">
            <v>ARAPOANGA (PLANALTINA)</v>
          </cell>
        </row>
        <row r="404">
          <cell r="B404" t="str">
            <v>SERRALHERIA NEEMIAS</v>
          </cell>
          <cell r="C404" t="str">
            <v>NEEMIAS VIEGAS COSTA 22073159168</v>
          </cell>
          <cell r="D404" t="str">
            <v>28.979.723/0001-01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>Ativo</v>
          </cell>
          <cell r="K404" t="str">
            <v>(61) 3399-3255</v>
          </cell>
          <cell r="L404" t="str">
            <v/>
          </cell>
          <cell r="M404" t="str">
            <v/>
          </cell>
          <cell r="N404" t="str">
            <v>serralherianeesmias@gmail.com</v>
          </cell>
          <cell r="O404" t="str">
            <v>71805-128</v>
          </cell>
          <cell r="P404" t="str">
            <v>RUA QN 1 CONJUNTO 28                                , 11</v>
          </cell>
          <cell r="Q404" t="str">
            <v>RIACHO FUNDO I</v>
          </cell>
        </row>
        <row r="405">
          <cell r="B405" t="str">
            <v>SERRALHERIA REI DO FERRO</v>
          </cell>
          <cell r="C405" t="str">
            <v>SERRALHERIA REI DO FERRO LTDA</v>
          </cell>
          <cell r="D405" t="str">
            <v>33.775.758/0001-50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>Ativo</v>
          </cell>
          <cell r="K405" t="str">
            <v>(61) 9128-6248</v>
          </cell>
          <cell r="L405" t="str">
            <v/>
          </cell>
          <cell r="M405" t="str">
            <v/>
          </cell>
          <cell r="N405" t="str">
            <v>serralheriareidoferro@gmail.com</v>
          </cell>
          <cell r="O405" t="str">
            <v>73751-516</v>
          </cell>
          <cell r="P405" t="str">
            <v>Q 17 MR 3                                , SN</v>
          </cell>
          <cell r="Q405" t="str">
            <v>SETOR NORTE</v>
          </cell>
        </row>
        <row r="406">
          <cell r="B406" t="str">
            <v>SERRALHERIA VIEGAS</v>
          </cell>
          <cell r="C406" t="str">
            <v>CLEVERSON PEREIRA COSTA 04013201119</v>
          </cell>
          <cell r="D406" t="str">
            <v>23.271.383/0001-38</v>
          </cell>
          <cell r="E406" t="str">
            <v>0773742800199</v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Ativo</v>
          </cell>
          <cell r="K406" t="str">
            <v>55 61 9151-9640</v>
          </cell>
          <cell r="L406" t="str">
            <v>55 61 9151-9640</v>
          </cell>
          <cell r="M406" t="str">
            <v/>
          </cell>
          <cell r="N406" t="str">
            <v/>
          </cell>
          <cell r="O406" t="str">
            <v>7180-512</v>
          </cell>
          <cell r="P406" t="str">
            <v>QN 1 CONJUNTO 28                                , 01</v>
          </cell>
          <cell r="Q406" t="str">
            <v>RIACHO FUNDO I</v>
          </cell>
        </row>
        <row r="407">
          <cell r="B407" t="str">
            <v>SERRALHERIA VILMAR</v>
          </cell>
          <cell r="C407" t="str">
            <v>SERRALHERIA VILMAR LTDA</v>
          </cell>
          <cell r="D407" t="str">
            <v>18.379.197/0001-87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>Ativo</v>
          </cell>
          <cell r="K407" t="str">
            <v>(61) 9579-7889</v>
          </cell>
          <cell r="L407" t="str">
            <v/>
          </cell>
          <cell r="M407" t="str">
            <v/>
          </cell>
          <cell r="N407" t="str">
            <v>vilmargm51299@gmail.com</v>
          </cell>
          <cell r="O407" t="str">
            <v>72610-350</v>
          </cell>
          <cell r="P407" t="str">
            <v>AVENIDA VARGEM DA BENCAO CHACARA 12 CONJUNTO D LOTE                                , 50</v>
          </cell>
          <cell r="Q407" t="str">
            <v>RECANTO DAS EMAS</v>
          </cell>
        </row>
        <row r="408">
          <cell r="B408" t="str">
            <v>SEVEN SECURITY</v>
          </cell>
          <cell r="C408" t="str">
            <v>MARLENE APARECIDA DOS PASSOS NASCIMENTO 35864010197</v>
          </cell>
          <cell r="D408" t="str">
            <v>32.701.361/0001-51</v>
          </cell>
          <cell r="E408" t="str">
            <v>10.751.036-7</v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Ativo</v>
          </cell>
          <cell r="K408" t="str">
            <v>(61)8664-9813</v>
          </cell>
          <cell r="L408" t="str">
            <v/>
          </cell>
          <cell r="M408" t="str">
            <v/>
          </cell>
          <cell r="N408" t="str">
            <v>rubens_jean@hotmail.com</v>
          </cell>
          <cell r="O408" t="str">
            <v>72814-600</v>
          </cell>
          <cell r="P408" t="str">
            <v>R 16                                , SN</v>
          </cell>
          <cell r="Q408" t="str">
            <v>SETOR MANDU II</v>
          </cell>
        </row>
        <row r="409">
          <cell r="B409" t="str">
            <v>SHOPPING ENXOVAIS E UTILIDADES</v>
          </cell>
          <cell r="C409" t="str">
            <v>SHOPPING ENXOVAIS E UTILIDADES TUDO PARA SEU LAR S.A</v>
          </cell>
          <cell r="D409" t="str">
            <v>42.737.380/0001-91</v>
          </cell>
          <cell r="E409" t="str">
            <v>08.070.005/001-76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>Inativo</v>
          </cell>
          <cell r="K409" t="str">
            <v>(61)9928-5916</v>
          </cell>
          <cell r="L409" t="str">
            <v/>
          </cell>
          <cell r="M409" t="str">
            <v/>
          </cell>
          <cell r="N409" t="str">
            <v/>
          </cell>
          <cell r="O409" t="str">
            <v>72135-160</v>
          </cell>
          <cell r="P409" t="str">
            <v>Q QI 16 LOTES                                , 1/3/5</v>
          </cell>
          <cell r="Q409" t="str">
            <v>SETOR INDUSTRIAL (TAGUATINGA)</v>
          </cell>
        </row>
        <row r="410">
          <cell r="B410" t="str">
            <v>Silas Santos Melonio</v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>620.736.132-68</v>
          </cell>
          <cell r="H410" t="str">
            <v/>
          </cell>
          <cell r="I410" t="str">
            <v/>
          </cell>
          <cell r="J410" t="str">
            <v>Ativo</v>
          </cell>
          <cell r="K410" t="str">
            <v/>
          </cell>
          <cell r="L410" t="str">
            <v/>
          </cell>
          <cell r="M410" t="str">
            <v/>
          </cell>
          <cell r="N410" t="str">
            <v>ak47silas@outlook.com</v>
          </cell>
          <cell r="O410" t="str">
            <v>72907-106</v>
          </cell>
          <cell r="P410" t="str">
            <v>Quadra Quadra 41</v>
          </cell>
          <cell r="Q410" t="str">
            <v>Jardim de Alá</v>
          </cell>
        </row>
        <row r="411">
          <cell r="B411" t="str">
            <v>SILVIO ROBERTO ANDRADE</v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>386.760.281-68</v>
          </cell>
          <cell r="H411" t="str">
            <v/>
          </cell>
          <cell r="I411" t="str">
            <v/>
          </cell>
          <cell r="J411" t="str">
            <v>Inativo</v>
          </cell>
          <cell r="K411" t="str">
            <v/>
          </cell>
          <cell r="L411" t="str">
            <v>(61)98450-3859</v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</row>
        <row r="412">
          <cell r="B412" t="str">
            <v>SO PORTAS AUTOMATICAS BSB</v>
          </cell>
          <cell r="C412" t="str">
            <v>JAIME FRANCISCO SOARES JUNIOR 02280304120</v>
          </cell>
          <cell r="D412" t="str">
            <v>47.513.404/0001-42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>Ativo</v>
          </cell>
          <cell r="K412" t="str">
            <v>(61) 9174-2632</v>
          </cell>
          <cell r="L412" t="str">
            <v/>
          </cell>
          <cell r="M412" t="str">
            <v/>
          </cell>
          <cell r="N412" t="str">
            <v>junior11dsupri@gmail.com</v>
          </cell>
          <cell r="O412" t="str">
            <v>72145-760</v>
          </cell>
          <cell r="P412" t="str">
            <v>SETOR SAGOCA                                , 1707</v>
          </cell>
          <cell r="Q412" t="str">
            <v>TAGUATINGA NORTE (TAGUATINGA)</v>
          </cell>
        </row>
        <row r="413">
          <cell r="B413" t="str">
            <v>SO PORTAS AUTOMATIZADAS</v>
          </cell>
          <cell r="C413" t="str">
            <v>SO PORTAS AUTOMATIZADAS LTDA</v>
          </cell>
          <cell r="D413" t="str">
            <v>14.977.868/0001-50</v>
          </cell>
          <cell r="E413" t="str">
            <v>20.180.535-9</v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>Ativo</v>
          </cell>
          <cell r="K413" t="str">
            <v>(62) 9216-9338</v>
          </cell>
          <cell r="L413" t="str">
            <v/>
          </cell>
          <cell r="M413" t="str">
            <v/>
          </cell>
          <cell r="N413" t="str">
            <v>soportasautomotizdas@gmail.com</v>
          </cell>
          <cell r="O413" t="str">
            <v>74736-054</v>
          </cell>
          <cell r="P413" t="str">
            <v>RUA CV7                                , S/N</v>
          </cell>
          <cell r="Q413" t="str">
            <v>RES VILLAGE CAMPOS VERDES</v>
          </cell>
        </row>
        <row r="414">
          <cell r="B414" t="str">
            <v>SPS PORTAS DE ACO</v>
          </cell>
          <cell r="C414" t="str">
            <v>60.525.883 EVANDRO CARDOSO DA SILVA</v>
          </cell>
          <cell r="D414" t="str">
            <v>60.525.883/0001-85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>Ativo</v>
          </cell>
          <cell r="K414" t="str">
            <v>(62)8544-7451</v>
          </cell>
          <cell r="L414" t="str">
            <v/>
          </cell>
          <cell r="M414" t="str">
            <v/>
          </cell>
          <cell r="N414" t="str">
            <v>spsportasdeaco@gmail.com</v>
          </cell>
          <cell r="O414" t="str">
            <v>75371-840</v>
          </cell>
          <cell r="P414" t="str">
            <v>R NG-11                                , SN</v>
          </cell>
          <cell r="Q414" t="str">
            <v>NOVA GOIANIRA</v>
          </cell>
        </row>
        <row r="415">
          <cell r="B415" t="str">
            <v>STAP TECNOLOGIA</v>
          </cell>
          <cell r="C415" t="str">
            <v>STAP SERVICO EM TECNOLOGIA LTDA</v>
          </cell>
          <cell r="D415" t="str">
            <v>33.624.992/0001-87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>Inativo</v>
          </cell>
          <cell r="K415" t="str">
            <v>(75) 3641-0305 / (75) 3641-7585</v>
          </cell>
          <cell r="L415" t="str">
            <v/>
          </cell>
          <cell r="M415" t="str">
            <v/>
          </cell>
          <cell r="N415" t="str">
            <v>info@staptecnologia.com.br</v>
          </cell>
          <cell r="O415" t="str">
            <v>45400-000</v>
          </cell>
          <cell r="P415" t="str">
            <v>RUA MARECHAL FLORIANO PEIXOTO                                , 162</v>
          </cell>
          <cell r="Q415" t="str">
            <v>CENTRO</v>
          </cell>
        </row>
        <row r="416">
          <cell r="B416" t="str">
            <v>STARK SERRALHERIA E CONSTRUCOES</v>
          </cell>
          <cell r="C416" t="str">
            <v>SARYNY SILVA BARAGCHUNA</v>
          </cell>
          <cell r="D416" t="str">
            <v>37.843.451/0001-09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>Ativo</v>
          </cell>
          <cell r="K416" t="str">
            <v>(61) 8601-0840</v>
          </cell>
          <cell r="L416" t="str">
            <v/>
          </cell>
          <cell r="M416" t="str">
            <v/>
          </cell>
          <cell r="N416" t="str">
            <v>starkserralherianet@gmail.com</v>
          </cell>
          <cell r="O416" t="str">
            <v>72025-090</v>
          </cell>
          <cell r="P416" t="str">
            <v>AREA ESPECIAL QSE 9                                , 02</v>
          </cell>
          <cell r="Q416" t="str">
            <v>TAGUATINGA SUL (TAGUATINGA)</v>
          </cell>
        </row>
        <row r="417">
          <cell r="B417" t="str">
            <v>STEEL PORTAS AUTOMATICAS DE ENROLAR</v>
          </cell>
          <cell r="C417" t="str">
            <v>CARLOS ALBERTO ROMAO GONCALVES</v>
          </cell>
          <cell r="D417" t="str">
            <v>44.053.613/0001-62</v>
          </cell>
          <cell r="E417" t="str">
            <v>0809352800121</v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>Ativo</v>
          </cell>
          <cell r="K417" t="str">
            <v/>
          </cell>
          <cell r="L417" t="str">
            <v>6199243779</v>
          </cell>
          <cell r="M417" t="str">
            <v/>
          </cell>
          <cell r="N417" t="str">
            <v>ALLBERTO.JUNIO@GMAIL.COM</v>
          </cell>
          <cell r="O417" t="str">
            <v>72310-103</v>
          </cell>
          <cell r="P417" t="str">
            <v>QR 320 Conjunto 3Q QR 320 CONJUNTO 3                                , 05</v>
          </cell>
          <cell r="Q417" t="str">
            <v>Samambaia Sul (Samambaia)</v>
          </cell>
        </row>
        <row r="418">
          <cell r="B418" t="str">
            <v>STERMAAN</v>
          </cell>
          <cell r="C418" t="str">
            <v>ESTRELLA DE LUNA COMERCIO DE PRODUTOS ARQUITETONICOS LTDA</v>
          </cell>
          <cell r="D418" t="str">
            <v>12.513.813/0001-64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>Inativo</v>
          </cell>
          <cell r="K418" t="str">
            <v>(61) 3042-1143/ (61) 9555-0010</v>
          </cell>
          <cell r="L418" t="str">
            <v/>
          </cell>
          <cell r="M418" t="str">
            <v/>
          </cell>
          <cell r="N418" t="str">
            <v>eduardo@stermaan.com.br</v>
          </cell>
          <cell r="O418" t="str">
            <v>71705-522</v>
          </cell>
          <cell r="P418" t="str">
            <v>ST SOPI CONJUNTO B                                , SN</v>
          </cell>
          <cell r="Q418" t="str">
            <v>NUCLEO BANDEIRANTE</v>
          </cell>
        </row>
        <row r="419">
          <cell r="B419" t="str">
            <v>SUPREMA PORTAS AUTOMATICAS LTDA</v>
          </cell>
          <cell r="C419" t="str">
            <v/>
          </cell>
          <cell r="D419" t="str">
            <v>29.246.323/0001-41</v>
          </cell>
          <cell r="E419" t="str">
            <v>15.586.840-3</v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>Ativo</v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>68744-100</v>
          </cell>
          <cell r="P419" t="str">
            <v>Alameda Tiradentes                                , 1800</v>
          </cell>
          <cell r="Q419" t="str">
            <v>Caiçara</v>
          </cell>
        </row>
        <row r="420">
          <cell r="B420" t="str">
            <v>Tagua Concretos e Construções LTDA</v>
          </cell>
          <cell r="C420" t="str">
            <v/>
          </cell>
          <cell r="D420" t="str">
            <v>35.201.537/0001-02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>Inativo</v>
          </cell>
          <cell r="K420" t="str">
            <v/>
          </cell>
          <cell r="L420" t="str">
            <v/>
          </cell>
          <cell r="M420" t="str">
            <v/>
          </cell>
          <cell r="N420" t="str">
            <v>taguamixconcreto@gmail.com</v>
          </cell>
          <cell r="O420" t="str">
            <v>71993-210</v>
          </cell>
          <cell r="P420" t="str">
            <v>Conjunto SHA Conjunto 1 Chácara 61</v>
          </cell>
          <cell r="Q420" t="str">
            <v>Setor Habitacional Arniqueira (Águas Claras)</v>
          </cell>
        </row>
        <row r="421">
          <cell r="B421" t="str">
            <v>TAGUA PARK HOTEL LTDA</v>
          </cell>
          <cell r="C421" t="str">
            <v>TAGUA PARK HOTEL LTDA</v>
          </cell>
          <cell r="D421" t="str">
            <v>27.148.525/0001-25</v>
          </cell>
          <cell r="E421" t="str">
            <v>07.799.686/001-90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>Inativo</v>
          </cell>
          <cell r="K421" t="str">
            <v>(61)3382-4444</v>
          </cell>
          <cell r="L421" t="str">
            <v/>
          </cell>
          <cell r="M421" t="str">
            <v/>
          </cell>
          <cell r="N421" t="str">
            <v>marcioempreendimentosbsb@gmail.com</v>
          </cell>
          <cell r="O421" t="str">
            <v>72020-110</v>
          </cell>
          <cell r="P421" t="str">
            <v>QUADRA QSD 11                                , LT 02</v>
          </cell>
          <cell r="Q421" t="str">
            <v>TAGUATINGA SUL (TAGUATINGA)</v>
          </cell>
        </row>
        <row r="422">
          <cell r="B422" t="str">
            <v>TAGUAPORTAS</v>
          </cell>
          <cell r="C422" t="str">
            <v>TAGUAPORTAS - PORTAS DE ACO AUTOMATICA LTDA</v>
          </cell>
          <cell r="D422" t="str">
            <v>46.381.819/0001-47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>Ativo</v>
          </cell>
          <cell r="K422" t="str">
            <v>(61) 8637-5510 / (0000) 0000-0000</v>
          </cell>
          <cell r="L422" t="str">
            <v/>
          </cell>
          <cell r="M422" t="str">
            <v/>
          </cell>
          <cell r="N422" t="str">
            <v>dedcontabilidade@gmail.com</v>
          </cell>
          <cell r="O422" t="str">
            <v>73377-103</v>
          </cell>
          <cell r="P422" t="str">
            <v>SETOR SH APRODARMAS ETAPA I CHACARA                                , 11/12</v>
          </cell>
          <cell r="Q422" t="str">
            <v>FAZENDA MESTRE D'ARMAS (ETAPA I - PLANALTINA)</v>
          </cell>
        </row>
        <row r="423">
          <cell r="B423" t="str">
            <v>Tamara Wbatuba da Silva</v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>038.706.949-63</v>
          </cell>
          <cell r="H423" t="str">
            <v/>
          </cell>
          <cell r="I423" t="str">
            <v/>
          </cell>
          <cell r="J423" t="str">
            <v>Ativo</v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</row>
        <row r="424">
          <cell r="B424" t="str">
            <v>TEC ROLL</v>
          </cell>
          <cell r="C424" t="str">
            <v>55.801.264 FABRICIO MARLON BELEM DOS SANTOS</v>
          </cell>
          <cell r="D424" t="str">
            <v>55.801.264/0001-36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>Ativo</v>
          </cell>
          <cell r="K424" t="str">
            <v>(71) 8143-3927</v>
          </cell>
          <cell r="L424" t="str">
            <v/>
          </cell>
          <cell r="M424" t="str">
            <v/>
          </cell>
          <cell r="N424" t="str">
            <v>tecrollportas@gmail.com</v>
          </cell>
          <cell r="O424" t="str">
            <v>41295-730</v>
          </cell>
          <cell r="P424" t="str">
            <v>RUA REPRESA DE PIRAJA                                , 32</v>
          </cell>
          <cell r="Q424" t="str">
            <v>PIRAJA</v>
          </cell>
        </row>
        <row r="425">
          <cell r="B425" t="str">
            <v>TÉCNICA PORTAS AUTOMÁTICAS</v>
          </cell>
          <cell r="C425" t="str">
            <v>11.978.623 MARCELO AMARAL DE MELO</v>
          </cell>
          <cell r="D425" t="str">
            <v>11.978.623/0001-50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>Ativo</v>
          </cell>
          <cell r="K425" t="str">
            <v>(62) 3280-0150</v>
          </cell>
          <cell r="L425" t="str">
            <v/>
          </cell>
          <cell r="M425" t="str">
            <v/>
          </cell>
          <cell r="N425" t="str">
            <v>metal12.telecomunicacoes@hotmail.com</v>
          </cell>
          <cell r="O425" t="str">
            <v>74955-220</v>
          </cell>
          <cell r="P425" t="str">
            <v>AVENIDA DIAMANTE                                , SN</v>
          </cell>
          <cell r="Q425" t="str">
            <v>VILA OLIVEIRA</v>
          </cell>
        </row>
        <row r="426">
          <cell r="B426" t="str">
            <v>TECNORTE PORTAS AUTOMATICAS</v>
          </cell>
          <cell r="C426" t="str">
            <v>TECNORTE PORTAS AUTOMATICAS LTDA</v>
          </cell>
          <cell r="D426" t="str">
            <v>57.834.122/0001-09</v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>Ativo</v>
          </cell>
          <cell r="K426" t="str">
            <v>(92) 9148-0111 / (92) 9509-0829</v>
          </cell>
          <cell r="L426" t="str">
            <v/>
          </cell>
          <cell r="M426" t="str">
            <v/>
          </cell>
          <cell r="N426" t="str">
            <v>tecnorte.portasautomaticas@gmail.com</v>
          </cell>
          <cell r="O426" t="str">
            <v>69099-029</v>
          </cell>
          <cell r="P426" t="str">
            <v>RUA IBICARE                                , 100</v>
          </cell>
          <cell r="Q426" t="str">
            <v>NOVO ALEIXO</v>
          </cell>
        </row>
        <row r="427">
          <cell r="B427" t="str">
            <v>TH MACHADO CONSTRUCOES</v>
          </cell>
          <cell r="C427" t="str">
            <v>TH MACHADO CONSTRUCOES LTDA</v>
          </cell>
          <cell r="D427" t="str">
            <v>06.240.143/0001-57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>Inativo</v>
          </cell>
          <cell r="K427" t="str">
            <v>(61)8528-7871</v>
          </cell>
          <cell r="L427" t="str">
            <v>619985287871</v>
          </cell>
          <cell r="M427" t="str">
            <v/>
          </cell>
          <cell r="N427" t="str">
            <v>thiagolfm@gmail.com</v>
          </cell>
          <cell r="O427" t="str">
            <v>72318-525</v>
          </cell>
          <cell r="P427" t="str">
            <v>QUADRA QS 402 CONJUNTO E LOTE                                , 04</v>
          </cell>
          <cell r="Q427" t="str">
            <v>SAMAMBAIA NORTE</v>
          </cell>
        </row>
        <row r="428">
          <cell r="B428" t="str">
            <v>THIAGO MOREIRA CHAVES</v>
          </cell>
          <cell r="C428" t="str">
            <v>THIAGO MOREIRA CHAVES 84584386153</v>
          </cell>
          <cell r="D428" t="str">
            <v>21.286.508/0001-78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>Ativo</v>
          </cell>
          <cell r="K428" t="str">
            <v>(61) 8101-7476</v>
          </cell>
          <cell r="L428" t="str">
            <v/>
          </cell>
          <cell r="M428" t="str">
            <v/>
          </cell>
          <cell r="N428" t="str">
            <v>thiagomoreirachaves@gmail.com</v>
          </cell>
          <cell r="O428" t="str">
            <v>72125-590</v>
          </cell>
          <cell r="P428" t="str">
            <v>CONJUNTO QNF 9                                , 39</v>
          </cell>
          <cell r="Q428" t="str">
            <v>TAGUATINGA NORTE (TAGUATINGA)</v>
          </cell>
        </row>
        <row r="429">
          <cell r="B429" t="str">
            <v>Tiago Figueira Ramos</v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>012.955.046-93</v>
          </cell>
          <cell r="H429" t="str">
            <v/>
          </cell>
          <cell r="I429" t="str">
            <v/>
          </cell>
          <cell r="J429" t="str">
            <v>Inativo</v>
          </cell>
          <cell r="K429" t="str">
            <v/>
          </cell>
          <cell r="L429" t="str">
            <v/>
          </cell>
          <cell r="M429" t="str">
            <v/>
          </cell>
          <cell r="N429" t="str">
            <v>advogadofigueira@gmail.com</v>
          </cell>
          <cell r="O429" t="str">
            <v>71930-500</v>
          </cell>
          <cell r="P429" t="str">
            <v>Rua 34                                , 34</v>
          </cell>
          <cell r="Q429" t="str">
            <v>Sul (Águas Claras)</v>
          </cell>
        </row>
        <row r="430">
          <cell r="B430" t="str">
            <v>toninho</v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>Inativo</v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</row>
        <row r="431">
          <cell r="B431" t="str">
            <v>TOTAL FORCE PORTAS DE ACO</v>
          </cell>
          <cell r="C431" t="str">
            <v>TOTAL FORCE PORTAS DE ACO LTDA</v>
          </cell>
          <cell r="D431" t="str">
            <v>54.625.842/0001-68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>Ativo</v>
          </cell>
          <cell r="K431" t="str">
            <v>(62) 9556-3523/ (0000) 0000-0000</v>
          </cell>
          <cell r="L431" t="str">
            <v/>
          </cell>
          <cell r="M431" t="str">
            <v/>
          </cell>
          <cell r="N431" t="str">
            <v>emilcontabil@gmail.com</v>
          </cell>
          <cell r="O431" t="str">
            <v>72310-205</v>
          </cell>
          <cell r="P431" t="str">
            <v>CJ SMSE CONJUNTO 5 LT                                , 2</v>
          </cell>
          <cell r="Q431" t="str">
            <v>SAMAMBAIA SUL (SAMAMBAIA)</v>
          </cell>
        </row>
        <row r="432">
          <cell r="B432" t="str">
            <v>Tozetti</v>
          </cell>
          <cell r="C432" t="str">
            <v/>
          </cell>
          <cell r="D432" t="str">
            <v>36.601.096/0001-90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>Ativo</v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>72127-991</v>
          </cell>
          <cell r="P432" t="str">
            <v>Rodovia DF-240</v>
          </cell>
          <cell r="Q432" t="str">
            <v/>
          </cell>
        </row>
        <row r="433">
          <cell r="B433" t="str">
            <v>TRISTAO PORTOES</v>
          </cell>
          <cell r="C433" t="str">
            <v>TRISTAO PORTAS E PORTOES LTDA</v>
          </cell>
          <cell r="D433" t="str">
            <v>34.289.049/0001-28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>Ativo</v>
          </cell>
          <cell r="K433" t="str">
            <v>(62) 3637-3778</v>
          </cell>
          <cell r="L433" t="str">
            <v/>
          </cell>
          <cell r="M433" t="str">
            <v/>
          </cell>
          <cell r="N433" t="str">
            <v>mlimacontabil@hotmail.com</v>
          </cell>
          <cell r="O433" t="str">
            <v>74705-220</v>
          </cell>
          <cell r="P433" t="str">
            <v>RUA OTAWA                                , 115</v>
          </cell>
          <cell r="Q433" t="str">
            <v>JD NOVO MUNDO</v>
          </cell>
        </row>
        <row r="434">
          <cell r="B434" t="str">
            <v>TROPICAL PORTAS</v>
          </cell>
          <cell r="C434" t="str">
            <v>PORTAS DE ACO TROPICAL LTDA</v>
          </cell>
          <cell r="D434" t="str">
            <v>27.158.387/0001-65</v>
          </cell>
          <cell r="E434" t="str">
            <v>0779989700169</v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>Ativo</v>
          </cell>
          <cell r="K434" t="str">
            <v>(61) 35674123</v>
          </cell>
          <cell r="L434" t="str">
            <v>(61) 98453-5627</v>
          </cell>
          <cell r="M434" t="str">
            <v/>
          </cell>
          <cell r="N434" t="str">
            <v>contatodf@tropicalportasdeaco.com.br</v>
          </cell>
          <cell r="O434" t="str">
            <v>72006-010</v>
          </cell>
          <cell r="P434" t="str">
            <v>R 5 CHACARA 96 LOTE                                , 16</v>
          </cell>
          <cell r="Q434" t="str">
            <v>SETOR HABITACIONAL VICENTE PIRES</v>
          </cell>
        </row>
        <row r="435">
          <cell r="B435" t="str">
            <v>TS SOLUCOES EM AUTOMACAO E SEGURANCA ELETRONICA</v>
          </cell>
          <cell r="C435" t="str">
            <v>M &amp; M IMPORT/EXPORT LTDA</v>
          </cell>
          <cell r="D435" t="str">
            <v>05.109.469/0001-87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>Inativo</v>
          </cell>
          <cell r="K435" t="str">
            <v>(61) 3344-7722 / (061) 2342-771</v>
          </cell>
          <cell r="L435" t="str">
            <v/>
          </cell>
          <cell r="M435" t="str">
            <v/>
          </cell>
          <cell r="N435" t="str">
            <v>financeiro@tsas.com.br</v>
          </cell>
          <cell r="O435" t="str">
            <v>71906-500</v>
          </cell>
          <cell r="P435" t="str">
            <v>AVENIDA PARQUE AGUAS CLARAS LOTE                                , 25</v>
          </cell>
          <cell r="Q435" t="str">
            <v>NORTE (AGUAS CLARAS)</v>
          </cell>
        </row>
        <row r="436">
          <cell r="B436" t="str">
            <v>Unidas portas</v>
          </cell>
          <cell r="C436" t="str">
            <v>A UNIDAS PORTAS DE ACO LTDA</v>
          </cell>
          <cell r="D436" t="str">
            <v>01.523.136/0001-49</v>
          </cell>
          <cell r="E436" t="str">
            <v>7029444430023</v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>Ativo</v>
          </cell>
          <cell r="K436" t="str">
            <v>(34) 3232-6867 / (34) 3211-6319</v>
          </cell>
          <cell r="L436" t="str">
            <v/>
          </cell>
          <cell r="M436" t="str">
            <v/>
          </cell>
          <cell r="N436" t="str">
            <v>daccontabilidade@yahoo.com.br</v>
          </cell>
          <cell r="O436" t="str">
            <v>38401-256</v>
          </cell>
          <cell r="P436" t="str">
            <v>RUA MAIPO                                , 55</v>
          </cell>
          <cell r="Q436" t="str">
            <v>SANTA ROSA</v>
          </cell>
        </row>
        <row r="437">
          <cell r="B437" t="str">
            <v>UNIVERSO DAS PORTAS</v>
          </cell>
          <cell r="C437" t="str">
            <v>PAULO NASCIMENTO</v>
          </cell>
          <cell r="D437" t="str">
            <v>30.617.861/0001-84</v>
          </cell>
          <cell r="E437" t="str">
            <v>32052320091</v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>Ativo</v>
          </cell>
          <cell r="K437" t="str">
            <v>(34)3338-2080</v>
          </cell>
          <cell r="L437" t="str">
            <v/>
          </cell>
          <cell r="M437" t="str">
            <v/>
          </cell>
          <cell r="N437" t="str">
            <v>odairsergio@yahoo.com.br</v>
          </cell>
          <cell r="O437" t="str">
            <v>38026-070</v>
          </cell>
          <cell r="P437" t="str">
            <v>AVENIDA ABILIO BORGES DE ARAUJO                                , 407</v>
          </cell>
          <cell r="Q437" t="str">
            <v>NOSSA SENHORA DA ABADIA</v>
          </cell>
        </row>
        <row r="438">
          <cell r="B438" t="str">
            <v>UP GRADE SERRALHERIA</v>
          </cell>
          <cell r="C438" t="str">
            <v>WILSON JOSE RODRIGUES JUNIOR 69748209172</v>
          </cell>
          <cell r="D438" t="str">
            <v>18.888.199/0001-00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>Ativo</v>
          </cell>
          <cell r="K438" t="str">
            <v>(61) 3046-1688</v>
          </cell>
          <cell r="L438" t="str">
            <v/>
          </cell>
          <cell r="M438" t="str">
            <v/>
          </cell>
          <cell r="N438" t="str">
            <v>upgradeengenharia2017@gmail.com</v>
          </cell>
          <cell r="O438" t="str">
            <v>72231-116</v>
          </cell>
          <cell r="P438" t="str">
            <v>Q QNP 10 CONJUNTO P                                , 45</v>
          </cell>
          <cell r="Q438" t="str">
            <v>CEILANDIA SUL (CEILANDIA)</v>
          </cell>
        </row>
        <row r="439">
          <cell r="B439" t="str">
            <v>UP10 EDUCACIONAL</v>
          </cell>
          <cell r="C439" t="str">
            <v>UP10 EDUCACIONAL LTDA</v>
          </cell>
          <cell r="D439" t="str">
            <v>29.297.669/0001-79</v>
          </cell>
          <cell r="E439" t="str">
            <v>0783841500190</v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>Inativo</v>
          </cell>
          <cell r="K439" t="str">
            <v>(61)8116-4260</v>
          </cell>
          <cell r="L439" t="str">
            <v/>
          </cell>
          <cell r="M439" t="str">
            <v/>
          </cell>
          <cell r="N439" t="str">
            <v>enaildo@hotmail.com</v>
          </cell>
          <cell r="O439" t="str">
            <v>72547-240</v>
          </cell>
          <cell r="P439" t="str">
            <v>QUADRA CL 417                                , SN</v>
          </cell>
          <cell r="Q439" t="str">
            <v>SANTA MARIA</v>
          </cell>
        </row>
        <row r="440">
          <cell r="B440" t="str">
            <v>Vale Films</v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>024.278.444-54</v>
          </cell>
          <cell r="H440" t="str">
            <v/>
          </cell>
          <cell r="I440" t="str">
            <v/>
          </cell>
          <cell r="J440" t="str">
            <v>Inativo</v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>56332-175</v>
          </cell>
          <cell r="P440" t="str">
            <v>Rua Peroba                                , 11</v>
          </cell>
          <cell r="Q440" t="str">
            <v>Jatobá</v>
          </cell>
        </row>
        <row r="441">
          <cell r="B441" t="str">
            <v>VALPARAISO LED E MULTVARIEDADES</v>
          </cell>
          <cell r="C441" t="str">
            <v>VALPARAISO LED COMERCIO DE ARTIGOS DE ILUMINACAO LTDA</v>
          </cell>
          <cell r="D441" t="str">
            <v>38.049.467/0001-07</v>
          </cell>
          <cell r="E441" t="str">
            <v>ISENTO</v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>Ativo</v>
          </cell>
          <cell r="K441" t="str">
            <v>(61) 9411-0789</v>
          </cell>
          <cell r="L441" t="str">
            <v/>
          </cell>
          <cell r="M441" t="str">
            <v/>
          </cell>
          <cell r="N441" t="str">
            <v/>
          </cell>
          <cell r="O441" t="str">
            <v>72870-424</v>
          </cell>
          <cell r="P441" t="str">
            <v>RUA DA BR-040 QUADRA 04 A 08                                , 01</v>
          </cell>
          <cell r="Q441" t="str">
            <v>PARQUE SAO BERNARDO</v>
          </cell>
        </row>
        <row r="442">
          <cell r="B442" t="str">
            <v>VALPARAISO LED E MULTVARIEDADES</v>
          </cell>
          <cell r="C442" t="str">
            <v>VALPARAISO LED COMERCIO DE ARTIGOS DE ILUMINACAO LTDA</v>
          </cell>
          <cell r="D442" t="str">
            <v>38.049.467/0001-07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>Ativo</v>
          </cell>
          <cell r="K442" t="str">
            <v>(61) 9411-0789</v>
          </cell>
          <cell r="L442" t="str">
            <v/>
          </cell>
          <cell r="M442" t="str">
            <v/>
          </cell>
          <cell r="N442" t="str">
            <v/>
          </cell>
          <cell r="O442" t="str">
            <v>72870-424</v>
          </cell>
          <cell r="P442" t="str">
            <v>RUA DA BR-040 QUADRA 04 A 08                                , 01</v>
          </cell>
          <cell r="Q442" t="str">
            <v>PARQUE SAO BERNARDO</v>
          </cell>
        </row>
        <row r="443">
          <cell r="B443" t="str">
            <v>VIA PALACIO DO SOL</v>
          </cell>
          <cell r="C443" t="str">
            <v>CONDOMINIO DO EDIFICIO RESIDENCIAL VIA PALACIO DO SOL</v>
          </cell>
          <cell r="D443" t="str">
            <v>10.485.320/0001-32</v>
          </cell>
          <cell r="E443" t="str">
            <v>0819756600199</v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>Ativo</v>
          </cell>
          <cell r="K443" t="str">
            <v>(01) 3386-6122 / (61) 8413-3738</v>
          </cell>
          <cell r="L443" t="str">
            <v/>
          </cell>
          <cell r="M443" t="str">
            <v/>
          </cell>
          <cell r="N443" t="str">
            <v>evandro@novaadministradora.com.br</v>
          </cell>
          <cell r="O443" t="str">
            <v>71918-000</v>
          </cell>
          <cell r="P443" t="str">
            <v>RUA RUA DAS PAINEIRAS LOTE 02                                , 02</v>
          </cell>
          <cell r="Q443" t="str">
            <v>AGUAS CLARAS</v>
          </cell>
        </row>
        <row r="444">
          <cell r="B444" t="str">
            <v>VIGILANCIA PARA TODOS</v>
          </cell>
          <cell r="C444" t="str">
            <v>VIGILANCIA PARA TODOS LTDA</v>
          </cell>
          <cell r="D444" t="str">
            <v>13.319.870/0001-70</v>
          </cell>
          <cell r="E444" t="str">
            <v>0756766900193</v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>Inativo</v>
          </cell>
          <cell r="K444" t="str">
            <v>(61) 3274-8275/ (61) 8408-4444</v>
          </cell>
          <cell r="L444" t="str">
            <v/>
          </cell>
          <cell r="M444" t="str">
            <v/>
          </cell>
          <cell r="N444" t="str">
            <v>diretoria@megbrasilia.com.br</v>
          </cell>
          <cell r="O444" t="str">
            <v>70740-532</v>
          </cell>
          <cell r="P444" t="str">
            <v>Q SHCG/N CLR 707 BLOCO B                                , S/N</v>
          </cell>
          <cell r="Q444" t="str">
            <v>ASA NORTE</v>
          </cell>
        </row>
        <row r="445">
          <cell r="B445" t="str">
            <v>VINICIUS CAIO MARQUES SANCHEZ S7</v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>041.952.391-09</v>
          </cell>
          <cell r="H445" t="str">
            <v/>
          </cell>
          <cell r="I445" t="str">
            <v/>
          </cell>
          <cell r="J445" t="str">
            <v>Ativo</v>
          </cell>
          <cell r="K445" t="str">
            <v>61998999199</v>
          </cell>
          <cell r="L445" t="str">
            <v/>
          </cell>
          <cell r="M445" t="str">
            <v/>
          </cell>
          <cell r="N445" t="str">
            <v/>
          </cell>
          <cell r="O445" t="str">
            <v>72870-217</v>
          </cell>
          <cell r="P445" t="str">
            <v>Rua 18                                , s/n</v>
          </cell>
          <cell r="Q445" t="str">
            <v>Jardim Oriente</v>
          </cell>
        </row>
        <row r="446">
          <cell r="B446" t="str">
            <v>Vlademir Paiva</v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>098.853.998-52</v>
          </cell>
          <cell r="H446" t="str">
            <v/>
          </cell>
          <cell r="I446" t="str">
            <v/>
          </cell>
          <cell r="J446" t="str">
            <v>Inativo</v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>38300-134</v>
          </cell>
          <cell r="P446" t="str">
            <v>Avenida Quinze                                , 540</v>
          </cell>
          <cell r="Q446" t="str">
            <v>Centro</v>
          </cell>
        </row>
        <row r="447">
          <cell r="B447" t="str">
            <v>W M COMERCIO DE FRUTAS E VERDURAS E HORTIFRUTIGRANJEIROS</v>
          </cell>
          <cell r="C447" t="str">
            <v>W M COMERCIO DE FRUTAS E VERDURAS E HORTIFRUTIGRANJEIROS LTDA</v>
          </cell>
          <cell r="D447" t="str">
            <v>23.999.129/0001-50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>Inativo</v>
          </cell>
          <cell r="K447" t="str">
            <v>(61)3354-9737</v>
          </cell>
          <cell r="L447" t="str">
            <v/>
          </cell>
          <cell r="M447" t="str">
            <v/>
          </cell>
          <cell r="N447" t="str">
            <v>rmmcontabilidade@hotmail.com</v>
          </cell>
          <cell r="O447" t="str">
            <v>71200-100</v>
          </cell>
          <cell r="P447" t="str">
            <v>TRECHO SIA TRECHO 10                                , S/N</v>
          </cell>
          <cell r="Q447" t="str">
            <v>ZONA INDUSTRIAL (GUARA)</v>
          </cell>
        </row>
        <row r="448">
          <cell r="B448" t="str">
            <v>WAGNER LUIS DA SILVA BISPO</v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>006.890.261-10</v>
          </cell>
          <cell r="H448" t="str">
            <v/>
          </cell>
          <cell r="I448" t="str">
            <v/>
          </cell>
          <cell r="J448" t="str">
            <v>Inativo</v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>72319-007</v>
          </cell>
          <cell r="P448" t="str">
            <v>Quadra QR 401 Conjunto 7</v>
          </cell>
          <cell r="Q448" t="str">
            <v>Samambaia Norte (Samambaia)</v>
          </cell>
        </row>
        <row r="449">
          <cell r="B449" t="str">
            <v>Werles José da Silva</v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>002.156.265-24</v>
          </cell>
          <cell r="H449" t="str">
            <v/>
          </cell>
          <cell r="I449" t="str">
            <v/>
          </cell>
          <cell r="J449" t="str">
            <v>Inativo</v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>rua 04 chacara 75 lote                                , 21</v>
          </cell>
          <cell r="Q449" t="str">
            <v>vicente pires</v>
          </cell>
        </row>
        <row r="450">
          <cell r="B450" t="str">
            <v>WERNEI VIEGAS DA SILVA</v>
          </cell>
          <cell r="C450" t="str">
            <v>60.775.634 WERNEI VIEGAS DA SILVA</v>
          </cell>
          <cell r="D450" t="str">
            <v>60.775.634/0001-48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>Ativo</v>
          </cell>
          <cell r="K450" t="str">
            <v>(61) 9812-0819</v>
          </cell>
          <cell r="L450" t="str">
            <v/>
          </cell>
          <cell r="M450" t="str">
            <v/>
          </cell>
          <cell r="N450" t="str">
            <v>weserralheria061@gmail.com</v>
          </cell>
          <cell r="O450" t="str">
            <v>71825-200</v>
          </cell>
          <cell r="P450" t="str">
            <v>QUADRA QS 12                                , 22</v>
          </cell>
          <cell r="Q450" t="str">
            <v>RIACHO FUNDO I</v>
          </cell>
        </row>
        <row r="451">
          <cell r="B451" t="str">
            <v>WESLEY LACERDA DA SILVA</v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>000.381.631-10</v>
          </cell>
          <cell r="H451" t="str">
            <v/>
          </cell>
          <cell r="I451" t="str">
            <v/>
          </cell>
          <cell r="J451" t="str">
            <v>Inativo</v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>72544-401</v>
          </cell>
          <cell r="P451" t="str">
            <v>Quadra QR 214 Conjunto A</v>
          </cell>
          <cell r="Q451" t="str">
            <v>Santa Maria</v>
          </cell>
        </row>
        <row r="452">
          <cell r="B452" t="str">
            <v>wjoniton serralheria e segurança eletrônica</v>
          </cell>
          <cell r="C452" t="str">
            <v>19.022.877 WESLEY JONITON SILVEIRA</v>
          </cell>
          <cell r="D452" t="str">
            <v>19.022.877/0001-01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>Ativo</v>
          </cell>
          <cell r="K452" t="str">
            <v>(61)99687-4295</v>
          </cell>
          <cell r="L452" t="str">
            <v/>
          </cell>
          <cell r="M452" t="str">
            <v/>
          </cell>
          <cell r="N452" t="str">
            <v>wjoniton@gmail.com</v>
          </cell>
          <cell r="O452" t="str">
            <v>72110-800</v>
          </cell>
          <cell r="P452" t="str">
            <v>CHACARA SETOR HABITACIONAL VICENTE PIRES                                , 12A</v>
          </cell>
          <cell r="Q452" t="str">
            <v>TAGUATINGA NORTE (TAGUATINGA)</v>
          </cell>
        </row>
        <row r="453">
          <cell r="B453" t="str">
            <v>WS TRANSPORTADORA</v>
          </cell>
          <cell r="C453" t="str">
            <v/>
          </cell>
          <cell r="D453" t="str">
            <v>54.726.521/0001-50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>Inativo</v>
          </cell>
          <cell r="K453" t="str">
            <v/>
          </cell>
          <cell r="L453" t="str">
            <v>(61)99177-4411</v>
          </cell>
          <cell r="M453" t="str">
            <v/>
          </cell>
          <cell r="N453" t="str">
            <v/>
          </cell>
          <cell r="O453" t="str">
            <v>72547-604</v>
          </cell>
          <cell r="P453" t="str">
            <v>Quadra QR 317 Conjunto D                                , 12</v>
          </cell>
          <cell r="Q453" t="str">
            <v>Santa Maria</v>
          </cell>
        </row>
        <row r="454">
          <cell r="B454" t="str">
            <v>X PORTAS AUTOMÁTICAS</v>
          </cell>
          <cell r="C454" t="str">
            <v>53.840.528 TELMA REIS DE AMORIM MOUSINHO</v>
          </cell>
          <cell r="D454" t="str">
            <v>53.840.528/0001-35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>Ativo</v>
          </cell>
          <cell r="K454" t="str">
            <v>(61) 9463-1139</v>
          </cell>
          <cell r="L454" t="str">
            <v/>
          </cell>
          <cell r="M454" t="str">
            <v/>
          </cell>
          <cell r="N454" t="str">
            <v>xportasautomaticasdeenrolar@gmail.com</v>
          </cell>
          <cell r="O454" t="str">
            <v>72910-052</v>
          </cell>
          <cell r="P454" t="str">
            <v>QUADRA 45 CONJUNTO B                                , 02</v>
          </cell>
          <cell r="Q454" t="str">
            <v>PARQUE DA BARRAGEM SETOR 08</v>
          </cell>
        </row>
        <row r="455">
          <cell r="B455" t="str">
            <v>zill serralheiro</v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>062.738.541-90</v>
          </cell>
          <cell r="H455" t="str">
            <v/>
          </cell>
          <cell r="I455" t="str">
            <v/>
          </cell>
          <cell r="J455" t="str">
            <v>Ativo</v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</row>
        <row r="456">
          <cell r="B456" t="str">
            <v>ZIP DOOR</v>
          </cell>
          <cell r="C456" t="str">
            <v>ZIP DOOR INDUSTRIA, COMERCIO E SERVICOS DE PORTAS LTDA</v>
          </cell>
          <cell r="D456" t="str">
            <v>30.337.860/0001-86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>Inativo</v>
          </cell>
          <cell r="K456" t="str">
            <v>(61)3339-6696</v>
          </cell>
          <cell r="L456" t="str">
            <v/>
          </cell>
          <cell r="M456" t="str">
            <v/>
          </cell>
          <cell r="N456" t="str">
            <v>admprime103@gmail.com</v>
          </cell>
          <cell r="O456" t="str">
            <v>71988-360</v>
          </cell>
          <cell r="P456" t="str">
            <v>A ADE CONJUNTO 18 LOTE 16 LOJA                                , 05</v>
          </cell>
          <cell r="Q456" t="str">
            <v>AREA DE DESENVOLVIMENTO ECONOMICO (AGUAS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ório de clientes"/>
    </sheetNames>
    <sheetDataSet>
      <sheetData sheetId="0">
        <row r="1">
          <cell r="B1" t="str">
            <v>Gerado em 04/06/2026 às 18:11:47</v>
          </cell>
        </row>
        <row r="2">
          <cell r="B2" t="str">
            <v>Nome/Razão social</v>
          </cell>
          <cell r="C2" t="str">
            <v>Documento</v>
          </cell>
          <cell r="D2" t="str">
            <v>Telefone/Celular</v>
          </cell>
          <cell r="E2" t="str">
            <v>E-mail</v>
          </cell>
          <cell r="F2" t="str">
            <v>Bairro</v>
          </cell>
          <cell r="G2" t="str">
            <v>Cidade</v>
          </cell>
        </row>
        <row r="3">
          <cell r="B3" t="str">
            <v>Y G DE QUADROS NICOLAK</v>
          </cell>
          <cell r="C3" t="str">
            <v>14.411.488/0001-54</v>
          </cell>
          <cell r="D3" t="str">
            <v>(91) 8183-8643 / (91) 9607-6113</v>
          </cell>
          <cell r="E3" t="str">
            <v>3sportaserepresentacoes@gmail.com</v>
          </cell>
          <cell r="F3" t="str">
            <v>SOUZA</v>
          </cell>
          <cell r="G3" t="str">
            <v>Belém</v>
          </cell>
        </row>
        <row r="4">
          <cell r="B4" t="str">
            <v>54.038.254 FRANCISCO DOS SANTOS</v>
          </cell>
          <cell r="C4" t="str">
            <v>54.038.254/0001-28</v>
          </cell>
          <cell r="D4" t="str">
            <v>(61) 8278-5428</v>
          </cell>
          <cell r="E4" t="str">
            <v>fs805622@gmail.com</v>
          </cell>
          <cell r="F4" t="str">
            <v>SETOR INDUSTRIAL (TAGUATINGA)</v>
          </cell>
          <cell r="G4" t="str">
            <v>Brasília</v>
          </cell>
        </row>
        <row r="5">
          <cell r="B5" t="str">
            <v>55.219.701 DANIELA SIRQUEIRA DOS SANTOS</v>
          </cell>
          <cell r="C5" t="str">
            <v>55.219.701/0001-08</v>
          </cell>
          <cell r="D5" t="str">
            <v>(61)9465-8122</v>
          </cell>
          <cell r="E5" t="str">
            <v>sirqueiradaniela24@gmail.com</v>
          </cell>
          <cell r="F5" t="str">
            <v>SAMAMBAIA NORTE (SAMAMBAIA)</v>
          </cell>
          <cell r="G5" t="str">
            <v>Brasília</v>
          </cell>
        </row>
        <row r="6">
          <cell r="B6" t="str">
            <v>57.834.122 JOSE ROBERTO GUERREIRO PEREIRA</v>
          </cell>
          <cell r="C6" t="str">
            <v>57.834.122/0001-09</v>
          </cell>
          <cell r="D6" t="str">
            <v>(92)9148-0111</v>
          </cell>
          <cell r="E6" t="str">
            <v>robertoguerreiropereira@gmail.com</v>
          </cell>
          <cell r="F6" t="str">
            <v>Novo Aleixo</v>
          </cell>
          <cell r="G6" t="str">
            <v>Manaus</v>
          </cell>
        </row>
        <row r="7">
          <cell r="B7" t="str">
            <v>58.307.071 ZACARIAS FERREIRA DA CONCEICAO</v>
          </cell>
          <cell r="C7" t="str">
            <v>58.307.071/0001-11</v>
          </cell>
          <cell r="D7" t="str">
            <v>(61)9563-0537</v>
          </cell>
          <cell r="E7" t="str">
            <v>viniciusferre333@gmail.com</v>
          </cell>
          <cell r="F7" t="str">
            <v>PARQUE DA BARRAGEM SETOR 08</v>
          </cell>
          <cell r="G7" t="str">
            <v>Águas Lindas de Goiás</v>
          </cell>
        </row>
        <row r="8">
          <cell r="B8" t="str">
            <v>DURAES PORTAS DE ACO LTDA</v>
          </cell>
          <cell r="C8" t="str">
            <v>17.260.260/0001-07</v>
          </cell>
          <cell r="D8" t="str">
            <v>(34) 3223-7700 / (34) 9965-8470</v>
          </cell>
          <cell r="E8" t="str">
            <v>centerportas16@gmail.com</v>
          </cell>
          <cell r="F8" t="str">
            <v>CANAA</v>
          </cell>
          <cell r="G8" t="str">
            <v>Uberlândia</v>
          </cell>
        </row>
        <row r="9">
          <cell r="B9" t="str">
            <v>BARBOSA &amp; MATIAS PORTAS DE ACO LTDA</v>
          </cell>
          <cell r="C9" t="str">
            <v>41.456.967/0001-60</v>
          </cell>
          <cell r="D9" t="str">
            <v>(34) 9199-3010</v>
          </cell>
          <cell r="E9" t="str">
            <v>denilsonmatiassilva66@gmail.com</v>
          </cell>
          <cell r="F9" t="str">
            <v>JARDIM INDUBERABA</v>
          </cell>
          <cell r="G9" t="str">
            <v>Uberaba</v>
          </cell>
        </row>
        <row r="10">
          <cell r="B10" t="str">
            <v>AC COELHO MATERIAIS PARA CONSTRUCAO LTDA</v>
          </cell>
          <cell r="C10" t="str">
            <v>37.083.474/0001-54</v>
          </cell>
          <cell r="D10" t="str">
            <v>(61) 3403-3403/ (61) 3403-3443</v>
          </cell>
          <cell r="E10" t="str">
            <v>controladoria@accoelho.com.br</v>
          </cell>
          <cell r="F10" t="str">
            <v>SETOR DE INDUSTRIA E ABASTECIMENTO</v>
          </cell>
          <cell r="G10" t="str">
            <v>Brasília</v>
          </cell>
        </row>
        <row r="11">
          <cell r="B11" t="str">
            <v>AC PRODUTOS METALURGICOS LTDA</v>
          </cell>
          <cell r="C11" t="str">
            <v>13.373.823/0001-04</v>
          </cell>
          <cell r="D11" t="str">
            <v>(61) 3613-3910 / (61) 9943-2275</v>
          </cell>
          <cell r="E11" t="str">
            <v>------</v>
          </cell>
          <cell r="F11" t="str">
            <v>JARDIM DA BARRAGEM I</v>
          </cell>
          <cell r="G11" t="str">
            <v>Águas Lindas de Goiás</v>
          </cell>
        </row>
        <row r="12">
          <cell r="B12" t="str">
            <v>ACO PARA INDUSTRIAL LTDA</v>
          </cell>
          <cell r="C12" t="str">
            <v>14.719.161/0001-44</v>
          </cell>
          <cell r="D12" t="str">
            <v>(91)3201-2500</v>
          </cell>
          <cell r="E12" t="str">
            <v>atendimento@acopara.ind.br</v>
          </cell>
          <cell r="F12" t="str">
            <v>AGUAS LINDAS</v>
          </cell>
          <cell r="G12" t="str">
            <v>Ananindeua</v>
          </cell>
        </row>
        <row r="13">
          <cell r="B13" t="str">
            <v>ERICK URCINO DUTRA</v>
          </cell>
          <cell r="C13" t="str">
            <v>27.537.863/0001-59</v>
          </cell>
          <cell r="D13" t="str">
            <v>(62)3331-1245</v>
          </cell>
          <cell r="E13" t="str">
            <v>------</v>
          </cell>
          <cell r="F13" t="str">
            <v>CENTRO</v>
          </cell>
          <cell r="G13" t="str">
            <v>Pirenópolis</v>
          </cell>
        </row>
        <row r="14">
          <cell r="B14" t="str">
            <v>ACOFER METALURGICA E COMERCIO LTDA</v>
          </cell>
          <cell r="C14" t="str">
            <v>47.929.920/0001-52</v>
          </cell>
          <cell r="D14" t="str">
            <v>(61) 9566-7061 / (0000) 0000-0000</v>
          </cell>
          <cell r="E14" t="str">
            <v>acofer001@hotmail.com</v>
          </cell>
          <cell r="F14" t="str">
            <v>SETOR INDUSTRIAL (TAGUATINGA)</v>
          </cell>
          <cell r="G14" t="str">
            <v>Brasília</v>
          </cell>
        </row>
        <row r="15">
          <cell r="B15" t="str">
            <v>Adeilson Lima da Silva</v>
          </cell>
          <cell r="C15" t="str">
            <v>020.013.244-05</v>
          </cell>
          <cell r="D15" t="str">
            <v>(61)99397-6568</v>
          </cell>
          <cell r="E15" t="str">
            <v>------</v>
          </cell>
          <cell r="F15" t="str">
            <v>------</v>
          </cell>
          <cell r="G15" t="str">
            <v>Brasília</v>
          </cell>
        </row>
        <row r="16">
          <cell r="B16" t="str">
            <v>Adelita Amaral Faria</v>
          </cell>
          <cell r="C16" t="str">
            <v>771.528.087-91</v>
          </cell>
          <cell r="D16" t="str">
            <v>------</v>
          </cell>
          <cell r="E16" t="str">
            <v>adelita.faria@gmail.com</v>
          </cell>
          <cell r="F16" t="str">
            <v>Águas Claras Norte</v>
          </cell>
          <cell r="G16" t="str">
            <v>Brasília</v>
          </cell>
        </row>
        <row r="17">
          <cell r="B17" t="str">
            <v>ADIEL MOTA JUNIOR</v>
          </cell>
          <cell r="C17" t="str">
            <v>022.930.261-08</v>
          </cell>
          <cell r="D17" t="str">
            <v>------</v>
          </cell>
          <cell r="E17" t="str">
            <v>------</v>
          </cell>
          <cell r="F17" t="str">
            <v>Jardim Céu Azul</v>
          </cell>
          <cell r="G17" t="str">
            <v>Valparaíso de Goiás</v>
          </cell>
        </row>
        <row r="18">
          <cell r="B18" t="str">
            <v>Agnaldo Evangelista Santos</v>
          </cell>
          <cell r="C18" t="str">
            <v>027.604.735-46</v>
          </cell>
          <cell r="D18" t="str">
            <v>------</v>
          </cell>
          <cell r="E18" t="str">
            <v>------</v>
          </cell>
          <cell r="F18" t="str">
            <v>------</v>
          </cell>
          <cell r="G18" t="str">
            <v>------</v>
          </cell>
        </row>
        <row r="19">
          <cell r="B19" t="str">
            <v>HENRIQUE SOUZA GOMES DE MORAES 36488443852</v>
          </cell>
          <cell r="C19" t="str">
            <v>45.886.458/0001-28</v>
          </cell>
          <cell r="D19" t="str">
            <v>(62) 4103-5223</v>
          </cell>
          <cell r="E19" t="str">
            <v>ahcmultimarcas@gmail.com</v>
          </cell>
          <cell r="F19" t="str">
            <v>CARDOSO</v>
          </cell>
          <cell r="G19" t="str">
            <v>Aparecida de Goiânia</v>
          </cell>
        </row>
        <row r="20">
          <cell r="B20" t="str">
            <v>Alberto Junio Romão Gonçalves</v>
          </cell>
          <cell r="C20" t="str">
            <v>096.718.906-36</v>
          </cell>
          <cell r="D20" t="str">
            <v>6199243779</v>
          </cell>
          <cell r="E20" t="str">
            <v>------</v>
          </cell>
          <cell r="F20" t="str">
            <v>------</v>
          </cell>
          <cell r="G20" t="str">
            <v>Brasília</v>
          </cell>
        </row>
        <row r="21">
          <cell r="B21" t="str">
            <v>Alessandro Divino de Abreu</v>
          </cell>
          <cell r="C21" t="str">
            <v>940.926.051-53</v>
          </cell>
          <cell r="D21" t="str">
            <v>(61)99224-3966</v>
          </cell>
          <cell r="E21" t="str">
            <v>------</v>
          </cell>
          <cell r="F21" t="str">
            <v>------</v>
          </cell>
          <cell r="G21" t="str">
            <v>------</v>
          </cell>
        </row>
        <row r="22">
          <cell r="B22" t="str">
            <v>Alexandre alerta portas</v>
          </cell>
          <cell r="C22" t="str">
            <v>557.119.013-20</v>
          </cell>
          <cell r="D22" t="str">
            <v>------</v>
          </cell>
          <cell r="E22" t="str">
            <v>------</v>
          </cell>
          <cell r="F22" t="str">
            <v>------</v>
          </cell>
          <cell r="G22" t="str">
            <v>Brasília</v>
          </cell>
        </row>
        <row r="23">
          <cell r="B23" t="str">
            <v>ALFA PORTAS DE ACO LTDA</v>
          </cell>
          <cell r="C23" t="str">
            <v>47.304.693/0001-70</v>
          </cell>
          <cell r="D23" t="str">
            <v>(62) 3932-9877 / (0000) 0000-0000</v>
          </cell>
          <cell r="E23" t="str">
            <v>alfaportasdeacogoiania@gmail.com</v>
          </cell>
          <cell r="F23" t="str">
            <v>VI MARIA DILCE</v>
          </cell>
          <cell r="G23" t="str">
            <v>Goiânia</v>
          </cell>
        </row>
        <row r="24">
          <cell r="B24" t="str">
            <v>NILO CELIO LIMA RIBEIRO 66545960130</v>
          </cell>
          <cell r="C24" t="str">
            <v>17.505.929/0001-75</v>
          </cell>
          <cell r="D24" t="str">
            <v>(61) 4101-4265</v>
          </cell>
          <cell r="E24" t="str">
            <v>------</v>
          </cell>
          <cell r="F24" t="str">
            <v>SANTA MARIA</v>
          </cell>
          <cell r="G24" t="str">
            <v>Brasília</v>
          </cell>
        </row>
        <row r="25">
          <cell r="B25" t="str">
            <v>Alfredo Pereira Dos Santos</v>
          </cell>
          <cell r="C25" t="str">
            <v>606.230.391-68</v>
          </cell>
          <cell r="D25" t="str">
            <v>------</v>
          </cell>
          <cell r="E25" t="str">
            <v>------</v>
          </cell>
          <cell r="F25" t="str">
            <v>Ceilândia Sul</v>
          </cell>
          <cell r="G25" t="str">
            <v>Brasília</v>
          </cell>
        </row>
        <row r="26">
          <cell r="B26" t="str">
            <v>A ALIANCA COMERCIO E SERVICOS LTDA</v>
          </cell>
          <cell r="C26" t="str">
            <v>50.658.233/0001-54</v>
          </cell>
          <cell r="D26" t="str">
            <v>(34) 9726-8989</v>
          </cell>
          <cell r="E26" t="str">
            <v>aliancaportasudi@gmail.com</v>
          </cell>
          <cell r="F26" t="str">
            <v>JARDIM HOLANDA</v>
          </cell>
          <cell r="G26" t="str">
            <v>Uberlândia</v>
          </cell>
        </row>
        <row r="27">
          <cell r="B27" t="str">
            <v>ALPHATECH SERVICOS E MONTAGENS LTDA</v>
          </cell>
          <cell r="C27" t="str">
            <v>54.033.804/0001-16</v>
          </cell>
          <cell r="D27" t="str">
            <v>(64) 9218-1695</v>
          </cell>
          <cell r="E27" t="str">
            <v>alphatechrv@gmail.com</v>
          </cell>
          <cell r="F27" t="str">
            <v>PARQUE DOM MIGUEL</v>
          </cell>
          <cell r="G27" t="str">
            <v>Rio Verde</v>
          </cell>
        </row>
        <row r="28">
          <cell r="B28" t="str">
            <v>ALS COMERCIO E SERVICOS LTDA</v>
          </cell>
          <cell r="C28" t="str">
            <v>27.468.200/0001-20</v>
          </cell>
          <cell r="D28" t="str">
            <v>(61)3354-6085</v>
          </cell>
          <cell r="E28" t="str">
            <v>alvarenga.lic@gmail.com</v>
          </cell>
          <cell r="F28" t="str">
            <v>TAGUATINGA NORTE (TAGUATINGA)</v>
          </cell>
          <cell r="G28" t="str">
            <v>Brasília</v>
          </cell>
        </row>
        <row r="29">
          <cell r="B29" t="str">
            <v>NATANAEL DIVINO ALVES</v>
          </cell>
          <cell r="C29" t="str">
            <v>12.346.787/0001-27</v>
          </cell>
          <cell r="D29" t="str">
            <v>(61)9858-0899</v>
          </cell>
          <cell r="E29" t="str">
            <v>aguiascontabilidade2022@gmail.com</v>
          </cell>
          <cell r="F29" t="str">
            <v>CIDADE INDUSTRIAL FRACAROLI</v>
          </cell>
          <cell r="G29" t="str">
            <v>Luziânia</v>
          </cell>
        </row>
        <row r="30">
          <cell r="B30" t="str">
            <v>Amaury Chetrit</v>
          </cell>
          <cell r="C30" t="str">
            <v>237.953.788-77</v>
          </cell>
          <cell r="D30" t="str">
            <v>------</v>
          </cell>
          <cell r="E30" t="str">
            <v>------</v>
          </cell>
          <cell r="F30" t="str">
            <v>Zona Industrial (Guará)</v>
          </cell>
          <cell r="G30" t="str">
            <v>Brasília</v>
          </cell>
        </row>
        <row r="31">
          <cell r="B31" t="str">
            <v>AMAZON PORTAS AUTOMATICAS LTDA</v>
          </cell>
          <cell r="C31" t="str">
            <v>61.963.555/0001-23</v>
          </cell>
          <cell r="D31" t="str">
            <v>(92) 9470-3994 / (0000) 0000-0000</v>
          </cell>
          <cell r="E31" t="str">
            <v>portasautomaticasamazon@gmail.com</v>
          </cell>
          <cell r="F31" t="str">
            <v>GILBERTO MESTRINHO</v>
          </cell>
          <cell r="G31" t="str">
            <v>Manaus</v>
          </cell>
        </row>
        <row r="32">
          <cell r="B32" t="str">
            <v>AMERICA ESTRUTURA METALICA LTDA</v>
          </cell>
          <cell r="C32" t="str">
            <v>31.906.659/0001-35</v>
          </cell>
          <cell r="D32" t="str">
            <v>(61) 3965-9684</v>
          </cell>
          <cell r="E32" t="str">
            <v>marcosoliveirapires21@gmail.com</v>
          </cell>
          <cell r="F32" t="str">
            <v>SETOR INDUSTRIAL (TAGUATINGA)</v>
          </cell>
          <cell r="G32" t="str">
            <v>Brasília</v>
          </cell>
        </row>
        <row r="33">
          <cell r="B33" t="str">
            <v>AMERICAN SOLUCAO PORTAS LTDA</v>
          </cell>
          <cell r="C33" t="str">
            <v>45.710.664/0001-82</v>
          </cell>
          <cell r="D33" t="str">
            <v>(61) 9873-6636</v>
          </cell>
          <cell r="E33" t="str">
            <v>martchela.santos@gmail.com</v>
          </cell>
          <cell r="F33" t="str">
            <v>SETOR HABITACIONAL ARNIQUEIRA (AGUAS CLARAS)</v>
          </cell>
          <cell r="G33" t="str">
            <v>Brasília</v>
          </cell>
        </row>
        <row r="34">
          <cell r="B34" t="str">
            <v>Ana Claudia de Medeiros</v>
          </cell>
          <cell r="C34" t="str">
            <v>599.236.281-91</v>
          </cell>
          <cell r="D34" t="str">
            <v>------</v>
          </cell>
          <cell r="E34" t="str">
            <v>------</v>
          </cell>
          <cell r="F34" t="str">
            <v>------</v>
          </cell>
          <cell r="G34" t="str">
            <v>Brasília</v>
          </cell>
        </row>
        <row r="35">
          <cell r="B35" t="str">
            <v>L. C. DISTRIBUIDORA DE ACO CENTRO OESTE LTDA</v>
          </cell>
          <cell r="C35" t="str">
            <v>40.020.308/0001-13</v>
          </cell>
          <cell r="D35" t="str">
            <v>(62) 98462-0710</v>
          </cell>
          <cell r="E35" t="str">
            <v>lc.ancoradistribuidora@gmail.com</v>
          </cell>
          <cell r="F35" t="str">
            <v>RES GUAREMA</v>
          </cell>
          <cell r="G35" t="str">
            <v>Goiânia</v>
          </cell>
        </row>
        <row r="36">
          <cell r="B36" t="str">
            <v>50.653.026 DANILO APARECIDO VIEIRA RIBEIRO</v>
          </cell>
          <cell r="C36" t="str">
            <v>50.653.026/0001-07</v>
          </cell>
          <cell r="D36" t="str">
            <v>(34) 9727-2627</v>
          </cell>
          <cell r="E36" t="str">
            <v>ancoraportasdeaco@gmail.com</v>
          </cell>
          <cell r="F36" t="str">
            <v>JARDIM EUROPA</v>
          </cell>
          <cell r="G36" t="str">
            <v>Uberlândia</v>
          </cell>
        </row>
        <row r="37">
          <cell r="B37" t="str">
            <v>ANCORA PORTAS DE ACO LTDA</v>
          </cell>
          <cell r="C37" t="str">
            <v>10.432.192/0001-69</v>
          </cell>
          <cell r="D37" t="str">
            <v>(34) 9727-2627 / (34) 3235-6040</v>
          </cell>
          <cell r="E37" t="str">
            <v>comprasancoraportasdeaco@gmail.com</v>
          </cell>
          <cell r="F37" t="str">
            <v>PLANALTO</v>
          </cell>
          <cell r="G37" t="str">
            <v>Uberlândia</v>
          </cell>
        </row>
        <row r="38">
          <cell r="B38" t="str">
            <v>Anderson Luiz Soares</v>
          </cell>
          <cell r="C38" t="str">
            <v>620.576.001-06</v>
          </cell>
          <cell r="D38" t="str">
            <v>------</v>
          </cell>
          <cell r="E38" t="str">
            <v>------</v>
          </cell>
          <cell r="F38" t="str">
            <v>------</v>
          </cell>
          <cell r="G38" t="str">
            <v>------</v>
          </cell>
        </row>
        <row r="39">
          <cell r="B39" t="str">
            <v>Anderson Teixeira Santana</v>
          </cell>
          <cell r="C39" t="str">
            <v>512.127.301-00</v>
          </cell>
          <cell r="D39" t="str">
            <v>------</v>
          </cell>
          <cell r="E39" t="str">
            <v>------</v>
          </cell>
          <cell r="F39" t="str">
            <v>Setor Habitacional Vicente Pires</v>
          </cell>
          <cell r="G39" t="str">
            <v>Brasília</v>
          </cell>
        </row>
        <row r="40">
          <cell r="B40" t="str">
            <v>------</v>
          </cell>
          <cell r="C40" t="str">
            <v>23.103.979/0001-29</v>
          </cell>
          <cell r="D40" t="str">
            <v>(61)8619-3619</v>
          </cell>
          <cell r="E40" t="str">
            <v>IMPERIOPETDF@GMAIL.COM</v>
          </cell>
          <cell r="F40" t="str">
            <v>Areal (Águas Claras)</v>
          </cell>
          <cell r="G40" t="str">
            <v>Brasília</v>
          </cell>
        </row>
        <row r="41">
          <cell r="B41" t="str">
            <v>André Luiz Santos Durães</v>
          </cell>
          <cell r="C41" t="str">
            <v>032.614.731-42</v>
          </cell>
          <cell r="D41" t="str">
            <v>------</v>
          </cell>
          <cell r="E41" t="str">
            <v>------</v>
          </cell>
          <cell r="F41" t="str">
            <v>Samambaia Sul</v>
          </cell>
          <cell r="G41" t="str">
            <v>Brasília</v>
          </cell>
        </row>
        <row r="42">
          <cell r="B42" t="str">
            <v>André Machado de Lima</v>
          </cell>
          <cell r="C42" t="str">
            <v>019.929.581-65</v>
          </cell>
          <cell r="D42" t="str">
            <v>------</v>
          </cell>
          <cell r="E42" t="str">
            <v>------</v>
          </cell>
          <cell r="F42" t="str">
            <v>------</v>
          </cell>
          <cell r="G42" t="str">
            <v>------</v>
          </cell>
        </row>
        <row r="43">
          <cell r="B43" t="str">
            <v>ANDREA LOULY CAIXE EL HAJE</v>
          </cell>
          <cell r="C43" t="str">
            <v>316.507.241-87</v>
          </cell>
          <cell r="D43" t="str">
            <v>(61)99107-8914</v>
          </cell>
          <cell r="E43" t="str">
            <v>------</v>
          </cell>
          <cell r="F43" t="str">
            <v>Setor de Habitações Individuais Sul</v>
          </cell>
          <cell r="G43" t="str">
            <v>Brasília</v>
          </cell>
        </row>
        <row r="44">
          <cell r="B44" t="str">
            <v>ANTENOR JACKSON ALCANTARA DE OLIVEIRA SOUZA CONSTRUCAO</v>
          </cell>
          <cell r="C44" t="str">
            <v>60.352.014/0001-04</v>
          </cell>
          <cell r="D44" t="str">
            <v>(61) 8645-3426 / (0000) 0000-0000</v>
          </cell>
          <cell r="E44" t="str">
            <v>jackso.souza@hotmail.com</v>
          </cell>
          <cell r="F44" t="str">
            <v>SETOR TRADICIONAL (PLANALTINA)</v>
          </cell>
          <cell r="G44" t="str">
            <v>Brasília</v>
          </cell>
        </row>
        <row r="45">
          <cell r="B45" t="str">
            <v>ANTONIO DO SANTOS RIBEIRO</v>
          </cell>
          <cell r="C45" t="str">
            <v>914.196.383-00</v>
          </cell>
          <cell r="D45" t="str">
            <v>------</v>
          </cell>
          <cell r="E45" t="str">
            <v>------</v>
          </cell>
          <cell r="F45" t="str">
            <v>------</v>
          </cell>
          <cell r="G45" t="str">
            <v>Brasília</v>
          </cell>
        </row>
        <row r="46">
          <cell r="B46" t="str">
            <v>Antonio Livieri</v>
          </cell>
          <cell r="C46" t="str">
            <v>555.482.378-53</v>
          </cell>
          <cell r="D46" t="str">
            <v>------</v>
          </cell>
          <cell r="E46" t="str">
            <v>------</v>
          </cell>
          <cell r="F46" t="str">
            <v>Vila Nova</v>
          </cell>
          <cell r="G46" t="str">
            <v>Cosmópolis</v>
          </cell>
        </row>
        <row r="47">
          <cell r="B47" t="str">
            <v>62.037.618 ANTONIO RAYONE OLIVEIRA SILVA</v>
          </cell>
          <cell r="C47" t="str">
            <v>62.037.618/0001-83</v>
          </cell>
          <cell r="D47" t="str">
            <v>(61) 9992-9217</v>
          </cell>
          <cell r="E47" t="str">
            <v>rayonesilva30@gmail.com</v>
          </cell>
          <cell r="F47" t="str">
            <v>PARQUE DA BARRAGEM SETOR 12</v>
          </cell>
          <cell r="G47" t="str">
            <v>Águas Lindas de Goiás</v>
          </cell>
        </row>
        <row r="48">
          <cell r="B48" t="str">
            <v>ARD CONSTRUTORA ASSESSORIA RESIDENCIAL DO DISTRITO FEDERAL LTDA</v>
          </cell>
          <cell r="C48" t="str">
            <v>41.965.024/0001-62</v>
          </cell>
          <cell r="D48" t="str">
            <v>(61) 3247-0310 / (61) 9808-9477</v>
          </cell>
          <cell r="E48" t="str">
            <v>administrativo@ardconstrutora.com.br</v>
          </cell>
          <cell r="F48" t="str">
            <v>ASA NORTE</v>
          </cell>
          <cell r="G48" t="str">
            <v>Brasília</v>
          </cell>
        </row>
        <row r="49">
          <cell r="B49" t="str">
            <v>ARMAZEM DO QUEIJO COMERCIO DE LATICINIOS LTDA</v>
          </cell>
          <cell r="C49" t="str">
            <v>33.554.984/0001-01</v>
          </cell>
          <cell r="D49" t="str">
            <v>(61) 9131-2516 / (61) 3575-4625</v>
          </cell>
          <cell r="E49" t="str">
            <v>armazemdoqueijodf@gmail.com</v>
          </cell>
          <cell r="F49" t="str">
            <v>RECANTO DAS EMAS</v>
          </cell>
          <cell r="G49" t="str">
            <v>Brasília</v>
          </cell>
        </row>
        <row r="50">
          <cell r="B50" t="str">
            <v>ARTE FERRO SERRALHERIA LTDA</v>
          </cell>
          <cell r="C50" t="str">
            <v>01.656.529/0001-20</v>
          </cell>
          <cell r="D50" t="str">
            <v>(61) 8570-0586</v>
          </cell>
          <cell r="E50" t="str">
            <v>------</v>
          </cell>
          <cell r="F50" t="str">
            <v>CENTRO</v>
          </cell>
          <cell r="G50" t="str">
            <v>Santo Antônio do Descoberto</v>
          </cell>
        </row>
        <row r="51">
          <cell r="B51" t="str">
            <v>PORTAS AUTOMATICAS ARTE MANIA LTDA</v>
          </cell>
          <cell r="C51" t="str">
            <v>03.268.016/0001-78</v>
          </cell>
          <cell r="D51" t="str">
            <v>(61) 3022-9700</v>
          </cell>
          <cell r="E51" t="str">
            <v>amportasaut@outlook.com</v>
          </cell>
          <cell r="F51" t="str">
            <v>Setor Placa da Mercedes (Núcleo Bandeirante)</v>
          </cell>
          <cell r="G51" t="str">
            <v>Brasília</v>
          </cell>
        </row>
        <row r="52">
          <cell r="B52" t="str">
            <v>ATACADAO ALTOGIRO LTDA</v>
          </cell>
          <cell r="C52" t="str">
            <v>17.047.560/0001-02</v>
          </cell>
          <cell r="D52" t="str">
            <v>(61) 3222-6484 / (38) 9974-5514</v>
          </cell>
          <cell r="E52" t="str">
            <v>------</v>
          </cell>
          <cell r="F52" t="str">
            <v>SAO SEBASTIAO</v>
          </cell>
          <cell r="G52" t="str">
            <v>Brasília</v>
          </cell>
        </row>
        <row r="53">
          <cell r="B53" t="str">
            <v>DROGARIA DROGACENTER EXPRESS LTDA</v>
          </cell>
          <cell r="C53" t="str">
            <v>18.824.134/0001-92</v>
          </cell>
          <cell r="D53" t="str">
            <v>(61) 3965-1111/ (61) 3551-6771</v>
          </cell>
          <cell r="E53" t="str">
            <v>administrativo@drogacenterexpress.com.br</v>
          </cell>
          <cell r="F53" t="str">
            <v>TAGUATINGA NORTE (TAGUATINGA)</v>
          </cell>
          <cell r="G53" t="str">
            <v>Brasília</v>
          </cell>
        </row>
        <row r="54">
          <cell r="B54" t="str">
            <v>JMNV ATACADAO MOVELEIRO LTDA</v>
          </cell>
          <cell r="C54" t="str">
            <v>55.532.606/0001-60</v>
          </cell>
          <cell r="D54" t="str">
            <v>(61) 9976-5572 / (0000) 0000-0000</v>
          </cell>
          <cell r="E54" t="str">
            <v>joedson31santos@gmail.com</v>
          </cell>
          <cell r="F54" t="str">
            <v>CEILANDIA NORTE (CEILANDIA)</v>
          </cell>
          <cell r="G54" t="str">
            <v>Brasília</v>
          </cell>
        </row>
        <row r="55">
          <cell r="B55" t="str">
            <v>ATUAL PORTAS AUTOMATICAS FERRAGENS E ACESSORIOS LTDA</v>
          </cell>
          <cell r="C55" t="str">
            <v>55.191.760/0001-15</v>
          </cell>
          <cell r="D55" t="str">
            <v>(61) 3453-4494 / (0000) 0000-0000</v>
          </cell>
          <cell r="E55" t="str">
            <v>atualportasautomaticas@gmail.com</v>
          </cell>
          <cell r="F55" t="str">
            <v>SOBRADINHO</v>
          </cell>
          <cell r="G55" t="str">
            <v>Brasília</v>
          </cell>
        </row>
        <row r="56">
          <cell r="B56" t="str">
            <v>AUGUSTO CESAR OLIVEIRA DA SILVA 00732062101</v>
          </cell>
          <cell r="C56" t="str">
            <v>31.483.014/0001-37</v>
          </cell>
          <cell r="D56" t="str">
            <v>61985876948</v>
          </cell>
          <cell r="E56" t="str">
            <v>augustooliveirasilva049@gmail.com</v>
          </cell>
          <cell r="F56" t="str">
            <v>RIACHO FUNDO II</v>
          </cell>
          <cell r="G56" t="str">
            <v>Brasília</v>
          </cell>
        </row>
        <row r="57">
          <cell r="B57" t="str">
            <v>Augusto Fabiano Carvalho Codeceira</v>
          </cell>
          <cell r="C57" t="str">
            <v>576.537.635-53</v>
          </cell>
          <cell r="D57" t="str">
            <v>------</v>
          </cell>
          <cell r="E57" t="str">
            <v>------</v>
          </cell>
          <cell r="F57" t="str">
            <v>Norte (Águas Claras)</v>
          </cell>
          <cell r="G57" t="str">
            <v>Brasília</v>
          </cell>
        </row>
        <row r="58">
          <cell r="B58" t="str">
            <v>AURORA BOREAL LUZ COMERCIO E IMPORTACAO LTDA</v>
          </cell>
          <cell r="C58" t="str">
            <v>27.794.753/0004-15</v>
          </cell>
          <cell r="D58" t="str">
            <v>(38)3676-5175</v>
          </cell>
          <cell r="E58" t="str">
            <v>contato@auroraborealluz.com.br</v>
          </cell>
          <cell r="F58" t="str">
            <v>ASA NORTE</v>
          </cell>
          <cell r="G58" t="str">
            <v>Brasília</v>
          </cell>
        </row>
        <row r="59">
          <cell r="B59" t="str">
            <v>AURORA BOREAL LUZ COMERCIO E IMPORTACAO LTDA</v>
          </cell>
          <cell r="C59" t="str">
            <v>27.794.753/0005-04</v>
          </cell>
          <cell r="D59" t="str">
            <v>(38)3676-5175</v>
          </cell>
          <cell r="E59" t="str">
            <v>motascontabilidade@gmail.com</v>
          </cell>
          <cell r="F59" t="str">
            <v>CAPIM BRANCO II</v>
          </cell>
          <cell r="G59" t="str">
            <v>Unaí</v>
          </cell>
        </row>
        <row r="60">
          <cell r="B60" t="str">
            <v>V-MAX COMERCIO DE COMBUSTIVEIS LTDA</v>
          </cell>
          <cell r="C60" t="str">
            <v>12.375.339/0001-51</v>
          </cell>
          <cell r="D60" t="str">
            <v>(73)3288-4714</v>
          </cell>
          <cell r="E60" t="str">
            <v>fiscal@contabilidadefernandesba.com.br</v>
          </cell>
          <cell r="F60" t="str">
            <v>OLHOS D AGUA - SEDE</v>
          </cell>
          <cell r="G60" t="str">
            <v>Porto Seguro</v>
          </cell>
        </row>
        <row r="61">
          <cell r="B61" t="str">
            <v>B &amp; D FLEX SOLUCOES EM TECNOLOGIA LTDA</v>
          </cell>
          <cell r="C61" t="str">
            <v>11.056.485/0002-32</v>
          </cell>
          <cell r="D61" t="str">
            <v>(61) 9217-6951</v>
          </cell>
          <cell r="E61" t="str">
            <v>bedflex@hotmail.com</v>
          </cell>
          <cell r="F61" t="str">
            <v>SIA</v>
          </cell>
          <cell r="G61" t="str">
            <v>Brasília</v>
          </cell>
        </row>
        <row r="62">
          <cell r="B62" t="str">
            <v>BASE FORTE SERVICOS E COMERCIO VAREJISTA DE PRODUTOS DE CONSTRUCAO CIVIL LTDA</v>
          </cell>
          <cell r="C62" t="str">
            <v>40.522.307/0001-77</v>
          </cell>
          <cell r="D62" t="str">
            <v>(61) 3382-7559 / (61) 9855-7755</v>
          </cell>
          <cell r="E62" t="str">
            <v>sacescudo2@gmail.com</v>
          </cell>
          <cell r="F62" t="str">
            <v>AREA DE DESENVOLVIMENTO ECONOMICO (CEILANDIA)</v>
          </cell>
          <cell r="G62" t="str">
            <v>Brasília</v>
          </cell>
        </row>
        <row r="63">
          <cell r="B63" t="str">
            <v>61.157.006 BLANDA LETICIA CARACIOLO EMERICK</v>
          </cell>
          <cell r="C63" t="str">
            <v>61.157.006/0001-61</v>
          </cell>
          <cell r="D63" t="str">
            <v>(61)9259-3807</v>
          </cell>
          <cell r="E63" t="str">
            <v>diegocaraciolo182@gmail.com</v>
          </cell>
          <cell r="F63" t="str">
            <v>GUARA I</v>
          </cell>
          <cell r="G63" t="str">
            <v>Brasília</v>
          </cell>
        </row>
        <row r="64">
          <cell r="B64" t="str">
            <v>BOM JESUS PORTAS AUTOMATICAS LTDA</v>
          </cell>
          <cell r="C64" t="str">
            <v>40.009.166/0001-93</v>
          </cell>
          <cell r="D64" t="str">
            <v>(61) 9587-9767</v>
          </cell>
          <cell r="E64" t="str">
            <v>bomjesusportasautomaticas@gmail.com</v>
          </cell>
          <cell r="F64" t="str">
            <v>RIACHO FUNDO II</v>
          </cell>
          <cell r="G64" t="str">
            <v>Brasília</v>
          </cell>
        </row>
        <row r="65">
          <cell r="B65" t="str">
            <v>FANNY LUCIANO FRANCISCONI DE MELO E CIA LTDA</v>
          </cell>
          <cell r="C65" t="str">
            <v>03.731.339/0001-56</v>
          </cell>
          <cell r="D65" t="str">
            <v>(62) 3098-5775 / (062) 3098-5757</v>
          </cell>
          <cell r="E65" t="str">
            <v>bw.e@hotmail.com</v>
          </cell>
          <cell r="F65" t="str">
            <v>SETOR CENTRAL</v>
          </cell>
          <cell r="G65" t="str">
            <v>Anápolis</v>
          </cell>
        </row>
        <row r="66">
          <cell r="B66" t="str">
            <v>DEUZELINO DIONIZIO RIBEIRO 92548890163</v>
          </cell>
          <cell r="C66" t="str">
            <v>38.296.295/0001-68</v>
          </cell>
          <cell r="D66" t="str">
            <v>(62)9010-3113</v>
          </cell>
          <cell r="E66" t="str">
            <v>deuzelinodionizio1979@gmail.com</v>
          </cell>
          <cell r="F66" t="str">
            <v>JARDIM IPE</v>
          </cell>
          <cell r="G66" t="str">
            <v>Aparecida de Goiânia</v>
          </cell>
        </row>
        <row r="67">
          <cell r="B67" t="str">
            <v>BRASIL PORTAS AUTOMATICAS LTDA</v>
          </cell>
          <cell r="C67" t="str">
            <v>38.296.295/0001-68</v>
          </cell>
          <cell r="D67" t="str">
            <v>(62) 9010-3113</v>
          </cell>
          <cell r="E67" t="str">
            <v>deuzelinodionizio1979@gmail.com</v>
          </cell>
          <cell r="F67" t="str">
            <v>JARDIM IPE</v>
          </cell>
          <cell r="G67" t="str">
            <v>Aparecida de Goiânia</v>
          </cell>
        </row>
        <row r="68">
          <cell r="B68" t="str">
            <v>BRASILIA COMERCIO ATACADISTA LTDA</v>
          </cell>
          <cell r="C68" t="str">
            <v>42.262.486/0001-86</v>
          </cell>
          <cell r="D68" t="str">
            <v>(61)8123-6804</v>
          </cell>
          <cell r="E68" t="str">
            <v>contato@brasilialed.com</v>
          </cell>
          <cell r="F68" t="str">
            <v>AREA DE DESENVOLVIMENTO ECONOMICO (AGUAS CLAR</v>
          </cell>
          <cell r="G68" t="str">
            <v>Brasília</v>
          </cell>
        </row>
        <row r="69">
          <cell r="B69" t="str">
            <v>65.134.452 BRENDON ABREU MENDES SOARES</v>
          </cell>
          <cell r="C69" t="str">
            <v>65.134.452/0001-01</v>
          </cell>
          <cell r="D69" t="str">
            <v>(61) 8133-7541</v>
          </cell>
          <cell r="E69" t="str">
            <v>marcelos1971@yahoo.com.br</v>
          </cell>
          <cell r="F69" t="str">
            <v>CEILANDIA NORTE</v>
          </cell>
          <cell r="G69" t="str">
            <v>Brasília</v>
          </cell>
        </row>
        <row r="70">
          <cell r="B70" t="str">
            <v>Breno Pereira Cornelio</v>
          </cell>
          <cell r="C70" t="str">
            <v>114.740.956-07</v>
          </cell>
          <cell r="D70" t="str">
            <v>------</v>
          </cell>
          <cell r="E70" t="str">
            <v>------</v>
          </cell>
          <cell r="F70" t="str">
            <v>Centro</v>
          </cell>
          <cell r="G70" t="str">
            <v>Unaí</v>
          </cell>
        </row>
        <row r="71">
          <cell r="B71" t="str">
            <v>Bruno Anderson de Lima Cardoso Brito</v>
          </cell>
          <cell r="C71" t="str">
            <v>715.044.351-68</v>
          </cell>
          <cell r="D71" t="str">
            <v>------</v>
          </cell>
          <cell r="E71" t="str">
            <v>brunoalcb@gmail.com</v>
          </cell>
          <cell r="F71" t="str">
            <v>Setor Industrial (Taguatinga)</v>
          </cell>
          <cell r="G71" t="str">
            <v>Brasília</v>
          </cell>
        </row>
        <row r="72">
          <cell r="B72" t="str">
            <v>BRUNO SOUZA DE SANTANA</v>
          </cell>
          <cell r="C72" t="str">
            <v>045.692.671-22</v>
          </cell>
          <cell r="D72" t="str">
            <v>------</v>
          </cell>
          <cell r="E72" t="str">
            <v>------</v>
          </cell>
          <cell r="F72" t="str">
            <v>Ceilândia Norte</v>
          </cell>
          <cell r="G72" t="str">
            <v>Brasília</v>
          </cell>
        </row>
        <row r="73">
          <cell r="B73" t="str">
            <v>BSBLUX S/A</v>
          </cell>
          <cell r="C73" t="str">
            <v>01.074.267/0001-96</v>
          </cell>
          <cell r="D73" t="str">
            <v>(61) 3363-8145/ (61) 3363-8146</v>
          </cell>
          <cell r="E73" t="str">
            <v>------</v>
          </cell>
          <cell r="F73" t="str">
            <v>GUARA</v>
          </cell>
          <cell r="G73" t="str">
            <v>Brasília</v>
          </cell>
        </row>
        <row r="74">
          <cell r="B74" t="str">
            <v>CAIO CESAR DAMASIO MELO GONÇALVES</v>
          </cell>
          <cell r="C74" t="str">
            <v>057.202.721-43</v>
          </cell>
          <cell r="D74" t="str">
            <v>------</v>
          </cell>
          <cell r="E74" t="str">
            <v>------</v>
          </cell>
          <cell r="F74" t="str">
            <v>Taguatinga Sul (Taguatinga)</v>
          </cell>
          <cell r="G74" t="str">
            <v>Brasília</v>
          </cell>
        </row>
        <row r="75">
          <cell r="B75" t="str">
            <v>CALDAS PORTAS LTDA</v>
          </cell>
          <cell r="C75" t="str">
            <v>58.471.711/0001-24</v>
          </cell>
          <cell r="D75" t="str">
            <v>(64) 3454-4188 / (0000) 0000-0000</v>
          </cell>
          <cell r="E75" t="str">
            <v>wmsuporteempresarial@gmail.com</v>
          </cell>
          <cell r="F75" t="str">
            <v>JARDIM ESMERALDA</v>
          </cell>
          <cell r="G75" t="str">
            <v>Caldas Novas</v>
          </cell>
        </row>
        <row r="76">
          <cell r="B76" t="str">
            <v>Camila Millaflor</v>
          </cell>
          <cell r="C76" t="str">
            <v>030.455.273-96</v>
          </cell>
          <cell r="D76" t="str">
            <v>------</v>
          </cell>
          <cell r="E76" t="str">
            <v>------</v>
          </cell>
          <cell r="F76" t="str">
            <v>Olavo Oliveira</v>
          </cell>
          <cell r="G76" t="str">
            <v>Fortaleza</v>
          </cell>
        </row>
        <row r="77">
          <cell r="B77" t="str">
            <v>Campelo serralheiro</v>
          </cell>
          <cell r="C77" t="str">
            <v>526.813.941-04</v>
          </cell>
          <cell r="D77" t="str">
            <v>------</v>
          </cell>
          <cell r="E77" t="str">
            <v>------</v>
          </cell>
          <cell r="F77" t="str">
            <v>------</v>
          </cell>
          <cell r="G77" t="str">
            <v>Brasília</v>
          </cell>
        </row>
        <row r="78">
          <cell r="B78" t="str">
            <v>CAPCAPITAL DISTRIBUIDORA DE EMBALAGENS LTDA</v>
          </cell>
          <cell r="C78" t="str">
            <v>08.309.363/0001-15</v>
          </cell>
          <cell r="D78" t="str">
            <v>(61)99808-7978</v>
          </cell>
          <cell r="E78" t="str">
            <v>------</v>
          </cell>
          <cell r="F78" t="str">
            <v>SAMAMBAIA SUL</v>
          </cell>
          <cell r="G78" t="str">
            <v>Brasília</v>
          </cell>
        </row>
        <row r="79">
          <cell r="B79" t="str">
            <v>JAIME FRANCISCO SOARES 27103323100</v>
          </cell>
          <cell r="C79" t="str">
            <v>46.211.826/0001-09</v>
          </cell>
          <cell r="D79" t="str">
            <v>(61) 3256-2060</v>
          </cell>
          <cell r="E79" t="str">
            <v>jaimerprepresentacoes@gmail.com</v>
          </cell>
          <cell r="F79" t="str">
            <v>SETOR HABITACIONAL VICENTE PIRES</v>
          </cell>
          <cell r="G79" t="str">
            <v>Brasília</v>
          </cell>
        </row>
        <row r="80">
          <cell r="B80" t="str">
            <v>Carlos Alberto da Silva</v>
          </cell>
          <cell r="C80" t="str">
            <v>287.156.401-91</v>
          </cell>
          <cell r="D80" t="str">
            <v>------</v>
          </cell>
          <cell r="E80" t="str">
            <v>carlos@rocarepresentacao.com.br</v>
          </cell>
          <cell r="F80" t="str">
            <v>------</v>
          </cell>
          <cell r="G80" t="str">
            <v>------</v>
          </cell>
        </row>
        <row r="81">
          <cell r="B81" t="str">
            <v>Carlos Daniel Queiroz Cardoso</v>
          </cell>
          <cell r="C81" t="str">
            <v>053.835.845-95</v>
          </cell>
          <cell r="D81" t="str">
            <v>------</v>
          </cell>
          <cell r="E81" t="str">
            <v>------</v>
          </cell>
          <cell r="F81" t="str">
            <v>Centro</v>
          </cell>
          <cell r="G81" t="str">
            <v>Botuporã</v>
          </cell>
        </row>
        <row r="82">
          <cell r="B82" t="str">
            <v>CARLOS HENRIQUE ALBERNAIS</v>
          </cell>
          <cell r="C82" t="str">
            <v>046.654.871-03</v>
          </cell>
          <cell r="D82" t="str">
            <v>------</v>
          </cell>
          <cell r="E82" t="str">
            <v>------</v>
          </cell>
          <cell r="F82" t="str">
            <v>------</v>
          </cell>
          <cell r="G82" t="str">
            <v>------</v>
          </cell>
        </row>
        <row r="83">
          <cell r="B83" t="str">
            <v>CARVALHO &amp; SILVA SERRALHERIA LTDA</v>
          </cell>
          <cell r="C83" t="str">
            <v>26.750.902/0001-39</v>
          </cell>
          <cell r="D83" t="str">
            <v>(61) 3621-1445</v>
          </cell>
          <cell r="E83" t="str">
            <v>atendimento@taticontabilidade.com</v>
          </cell>
          <cell r="F83" t="str">
            <v>JARDIM DO INGA</v>
          </cell>
          <cell r="G83" t="str">
            <v>Luziânia</v>
          </cell>
        </row>
        <row r="84">
          <cell r="B84" t="str">
            <v>JK COMERCIO DE FERRAGENS LTDA</v>
          </cell>
          <cell r="C84" t="str">
            <v>08.777.873/0001-17</v>
          </cell>
          <cell r="D84" t="str">
            <v>(61)3345-8629</v>
          </cell>
          <cell r="E84" t="str">
            <v>eletroferragem@gmail.com</v>
          </cell>
          <cell r="F84" t="str">
            <v>ASA SUL</v>
          </cell>
          <cell r="G84" t="str">
            <v>Brasília</v>
          </cell>
        </row>
        <row r="85">
          <cell r="B85" t="str">
            <v>LUCIANO ANTONIO FERREIRA</v>
          </cell>
          <cell r="C85" t="str">
            <v>38.382.864/0001-98</v>
          </cell>
          <cell r="D85" t="str">
            <v>(64) 8128-4816</v>
          </cell>
          <cell r="E85" t="str">
            <v>lucianotecinf@hotmail.com</v>
          </cell>
          <cell r="F85" t="str">
            <v>HUMBERTO DE ALENCAR CASTELO BRANCO</v>
          </cell>
          <cell r="G85" t="str">
            <v>Catalão</v>
          </cell>
        </row>
        <row r="86">
          <cell r="B86" t="str">
            <v>CAULITO XAVIER CUSTODIO</v>
          </cell>
          <cell r="C86" t="str">
            <v>443.732.791-87</v>
          </cell>
          <cell r="D86" t="str">
            <v>------</v>
          </cell>
          <cell r="E86" t="str">
            <v>------</v>
          </cell>
          <cell r="F86" t="str">
            <v>Ceilândia Sul (Ceilândia)</v>
          </cell>
          <cell r="G86" t="str">
            <v>Brasília</v>
          </cell>
        </row>
        <row r="87">
          <cell r="B87" t="str">
            <v>CB ENGENHARIA E CONSTRUCOES LTDA</v>
          </cell>
          <cell r="C87" t="str">
            <v>05.553.057/0001-31</v>
          </cell>
          <cell r="D87" t="str">
            <v>(71)8792-0006</v>
          </cell>
          <cell r="E87" t="str">
            <v>cbbacelar@cbengconstrucoes.com.br</v>
          </cell>
          <cell r="F87" t="str">
            <v>CAMINHO DAS ARVORES</v>
          </cell>
          <cell r="G87" t="str">
            <v>Salvador</v>
          </cell>
        </row>
        <row r="88">
          <cell r="B88" t="str">
            <v>CBV-CENTRO BRASILEIRO DA VISAO SA</v>
          </cell>
          <cell r="C88" t="str">
            <v>06.160.688/0001-53</v>
          </cell>
          <cell r="D88" t="str">
            <v>(61) 3214-5012/ (61) 3214-5000</v>
          </cell>
          <cell r="E88" t="str">
            <v>contabil@cbv.med.br</v>
          </cell>
          <cell r="F88" t="str">
            <v>ASA SUL</v>
          </cell>
          <cell r="G88" t="str">
            <v>Brasília</v>
          </cell>
        </row>
        <row r="89">
          <cell r="B89" t="str">
            <v>CEFAS PORTAS LTDA</v>
          </cell>
          <cell r="C89" t="str">
            <v>46.494.022/0001-56</v>
          </cell>
          <cell r="D89" t="str">
            <v>(55) 9170-0170</v>
          </cell>
          <cell r="E89" t="str">
            <v>cefasportas@gmail.com</v>
          </cell>
          <cell r="F89" t="str">
            <v>BOI MORTO</v>
          </cell>
          <cell r="G89" t="str">
            <v>Santa Maria</v>
          </cell>
        </row>
        <row r="90">
          <cell r="B90" t="str">
            <v>CELSO DA CRUZ PEREIRA</v>
          </cell>
          <cell r="C90" t="str">
            <v>675.510.765-49</v>
          </cell>
          <cell r="D90" t="str">
            <v>------</v>
          </cell>
          <cell r="E90" t="str">
            <v>------</v>
          </cell>
          <cell r="F90" t="str">
            <v>Samambaia Norte (Samambaia)</v>
          </cell>
          <cell r="G90" t="str">
            <v>Brasília</v>
          </cell>
        </row>
        <row r="91">
          <cell r="B91" t="str">
            <v>C S COMERCIO VAREJISTA DE FERRAGENS E FERRAMENTAS LTDA</v>
          </cell>
          <cell r="C91" t="str">
            <v>29.707.634/0001-60</v>
          </cell>
          <cell r="D91" t="str">
            <v>(61)8555-6207</v>
          </cell>
          <cell r="E91" t="str">
            <v>contatocentralferragens@gmail.com</v>
          </cell>
          <cell r="F91" t="str">
            <v>SANTA MARIA</v>
          </cell>
          <cell r="G91" t="str">
            <v>Brasília</v>
          </cell>
        </row>
        <row r="92">
          <cell r="B92" t="str">
            <v>CENTRAL PORTAS DE ACO AUTOMATICAS LTDA</v>
          </cell>
          <cell r="C92" t="str">
            <v>28.428.220/0001-30</v>
          </cell>
          <cell r="D92" t="str">
            <v>(61)8646-0922</v>
          </cell>
          <cell r="E92" t="str">
            <v>vendascentralportas@gmail.com</v>
          </cell>
          <cell r="F92" t="str">
            <v>CEILANDIA NORTE (CEILANDIA)</v>
          </cell>
          <cell r="G92" t="str">
            <v>Brasília</v>
          </cell>
        </row>
        <row r="93">
          <cell r="B93" t="str">
            <v>CENTRO OESTE PORTAS AUTOMATICAS - EIRELI</v>
          </cell>
          <cell r="C93" t="str">
            <v>33.036.386/0001-40</v>
          </cell>
          <cell r="D93" t="str">
            <v>(62) 3224-1146</v>
          </cell>
          <cell r="E93" t="str">
            <v>bbccont@hotmail.com</v>
          </cell>
          <cell r="F93" t="str">
            <v>RESIDENCIAL GUAREMA</v>
          </cell>
          <cell r="G93" t="str">
            <v>Goiânia</v>
          </cell>
        </row>
        <row r="94">
          <cell r="B94" t="str">
            <v>CHARRUA COMERCIAL AGRICOLA LTDA</v>
          </cell>
          <cell r="C94" t="str">
            <v>37.031.044/0003-50</v>
          </cell>
          <cell r="D94" t="str">
            <v>(34)3821-4484</v>
          </cell>
          <cell r="E94" t="str">
            <v>contato@nacionalcontroladoria.com.br</v>
          </cell>
          <cell r="F94" t="str">
            <v>PARQUE ESTRELA DALVA VII</v>
          </cell>
          <cell r="G94" t="str">
            <v>Luziânia</v>
          </cell>
        </row>
        <row r="95">
          <cell r="B95" t="str">
            <v>18.190.776 NELSON CARVALHO EVANGELISTA FILHO</v>
          </cell>
          <cell r="C95" t="str">
            <v>18.190.776/0001-87</v>
          </cell>
          <cell r="D95" t="str">
            <v>(61) 8576-1815</v>
          </cell>
          <cell r="E95" t="str">
            <v>chaveirofilho@gmail.com</v>
          </cell>
          <cell r="F95" t="str">
            <v>TAGUATINGA SUL (TAGUATINGA)</v>
          </cell>
          <cell r="G95" t="str">
            <v>Brasília</v>
          </cell>
        </row>
        <row r="96">
          <cell r="B96" t="str">
            <v>CHAVEIRO MARCOS ÁGUAS CLARAS</v>
          </cell>
          <cell r="C96" t="str">
            <v>008.755.431-38</v>
          </cell>
          <cell r="D96" t="str">
            <v>------</v>
          </cell>
          <cell r="E96" t="str">
            <v>------</v>
          </cell>
          <cell r="F96" t="str">
            <v>------</v>
          </cell>
          <cell r="G96" t="str">
            <v>Água Clara</v>
          </cell>
        </row>
        <row r="97">
          <cell r="B97" t="str">
            <v>CHAVEIRO R.S DF LTDA</v>
          </cell>
          <cell r="C97" t="str">
            <v>13.868.225/0001-06</v>
          </cell>
          <cell r="D97" t="str">
            <v>(61) 3361-2329</v>
          </cell>
          <cell r="E97" t="str">
            <v>chaveiroecarimbo404@gmail.com</v>
          </cell>
          <cell r="F97" t="str">
            <v>CRUZEIRO NOVO</v>
          </cell>
          <cell r="G97" t="str">
            <v>Brasília</v>
          </cell>
        </row>
        <row r="98">
          <cell r="B98" t="str">
            <v>57.108.338 CHEILA SENE DE OLIVEIRA</v>
          </cell>
          <cell r="C98" t="str">
            <v>57.108.338/0001-89</v>
          </cell>
          <cell r="D98" t="str">
            <v>(77) 9811-7102</v>
          </cell>
          <cell r="E98" t="str">
            <v>senesheila316@gmail.com</v>
          </cell>
          <cell r="F98" t="str">
            <v>ASA SUL</v>
          </cell>
          <cell r="G98" t="str">
            <v>Brasília</v>
          </cell>
        </row>
        <row r="99">
          <cell r="B99" t="str">
            <v>HD COMERCIO DE OCULOS E ACESSORIOS LTDA</v>
          </cell>
          <cell r="C99" t="str">
            <v>43.441.300/0001-19</v>
          </cell>
          <cell r="D99" t="str">
            <v>(61)3034-3882</v>
          </cell>
          <cell r="E99" t="str">
            <v>financeiro.chillies@gmail.com</v>
          </cell>
          <cell r="F99" t="str">
            <v>PARQUE ESPLANADA III</v>
          </cell>
          <cell r="G99" t="str">
            <v>Valparaíso de Goiás</v>
          </cell>
        </row>
        <row r="100">
          <cell r="B100" t="str">
            <v>TF COMERCIO DE SOBREMESAS LTDA</v>
          </cell>
          <cell r="C100" t="str">
            <v>48.347.731/0001-34</v>
          </cell>
          <cell r="D100" t="str">
            <v>(61) 3458-1205/ (0000) 0000-0000</v>
          </cell>
          <cell r="E100" t="str">
            <v>ambbcontabilidade1411@gmail.com</v>
          </cell>
          <cell r="F100" t="str">
            <v>RECANTO DAS EMAS</v>
          </cell>
          <cell r="G100" t="str">
            <v>Brasília</v>
          </cell>
        </row>
        <row r="101">
          <cell r="B101" t="str">
            <v>36.308.437 CLAUDIO DA SILVA PEREIRA GUIMARAES</v>
          </cell>
          <cell r="C101" t="str">
            <v>36.308.437/0001-34</v>
          </cell>
          <cell r="D101" t="str">
            <v>(61) 8510-3104</v>
          </cell>
          <cell r="E101" t="str">
            <v>claudio_supervisor@hotmail.com</v>
          </cell>
          <cell r="F101" t="str">
            <v>CEILANDIA SUL (CEILANDIA)</v>
          </cell>
          <cell r="G101" t="str">
            <v>Brasília</v>
          </cell>
        </row>
        <row r="102">
          <cell r="B102" t="str">
            <v>Cláudio Márcio Germino</v>
          </cell>
          <cell r="C102" t="str">
            <v>238.515.541-91</v>
          </cell>
          <cell r="D102" t="str">
            <v>------</v>
          </cell>
          <cell r="E102" t="str">
            <v>claudiomarciogermino@gmail.com</v>
          </cell>
          <cell r="F102" t="str">
            <v>Taguatinga Norte (Taguatinga)</v>
          </cell>
          <cell r="G102" t="str">
            <v>Brasília</v>
          </cell>
        </row>
        <row r="103">
          <cell r="B103" t="str">
            <v>Clemildo Gouveia Paião</v>
          </cell>
          <cell r="C103" t="str">
            <v>718.946.671-15</v>
          </cell>
          <cell r="D103" t="str">
            <v>------</v>
          </cell>
          <cell r="E103" t="str">
            <v>------</v>
          </cell>
          <cell r="F103" t="str">
            <v>Norte (Águas Claras)</v>
          </cell>
          <cell r="G103" t="str">
            <v>Brasília</v>
          </cell>
        </row>
        <row r="104">
          <cell r="B104" t="str">
            <v>CLEUTON GOMES DA SILVA</v>
          </cell>
          <cell r="C104" t="str">
            <v>098.198.596-38</v>
          </cell>
          <cell r="D104" t="str">
            <v>------</v>
          </cell>
          <cell r="E104" t="str">
            <v>------</v>
          </cell>
          <cell r="F104" t="str">
            <v>contingente</v>
          </cell>
          <cell r="G104" t="str">
            <v>Brasilândia de Minas</v>
          </cell>
        </row>
        <row r="105">
          <cell r="B105" t="str">
            <v>36.929.423 CLEYTON SOUZA DOS SANTOS</v>
          </cell>
          <cell r="C105" t="str">
            <v>36.929.423/0001-38</v>
          </cell>
          <cell r="D105" t="str">
            <v>(45) 9113-8647</v>
          </cell>
          <cell r="E105" t="str">
            <v>cleyton.metal@hotmail.com</v>
          </cell>
          <cell r="F105" t="str">
            <v>Sol de maio</v>
          </cell>
          <cell r="G105" t="str">
            <v>Foz do Iguaçu</v>
          </cell>
        </row>
        <row r="106">
          <cell r="B106" t="str">
            <v>COMUNICAR SOCIEDADE COMERCIAL LTDA</v>
          </cell>
          <cell r="C106" t="str">
            <v>03.932.303/0001-30</v>
          </cell>
          <cell r="D106" t="str">
            <v>(38) 9881-5209</v>
          </cell>
          <cell r="E106" t="str">
            <v>humberto.minas@gmail.com</v>
          </cell>
          <cell r="F106" t="str">
            <v>CENTRO</v>
          </cell>
          <cell r="G106" t="str">
            <v>Brasilândia de Minas</v>
          </cell>
        </row>
        <row r="107">
          <cell r="B107" t="str">
            <v>IGREJA EVANGELICA COMUNIDADE SUPERABUNDANTE</v>
          </cell>
          <cell r="C107" t="str">
            <v>55.400.800/0001-91</v>
          </cell>
          <cell r="D107" t="str">
            <v>(61) 9986-7317 / (61) 9686-9334</v>
          </cell>
          <cell r="E107" t="str">
            <v>comunidadesuperabundante@gmail.com</v>
          </cell>
          <cell r="F107" t="str">
            <v>SETOR NORTE (BRAZLANDIA)</v>
          </cell>
          <cell r="G107" t="str">
            <v>Brasília</v>
          </cell>
        </row>
        <row r="108">
          <cell r="B108" t="str">
            <v>CONEXAO COMERCIAL ATACADISTA DE MATERIAIS DE CONSTRUCAO LTDA</v>
          </cell>
          <cell r="C108" t="str">
            <v>34.221.243/0001-71</v>
          </cell>
          <cell r="D108" t="str">
            <v>(61)3456-1032</v>
          </cell>
          <cell r="E108" t="str">
            <v>conexaoatacadista@gmail.com</v>
          </cell>
          <cell r="F108" t="str">
            <v>PONTE ALTA NORTE (GAMA)</v>
          </cell>
          <cell r="G108" t="str">
            <v>Brasília</v>
          </cell>
        </row>
        <row r="109">
          <cell r="B109" t="str">
            <v>CONFIANCIA SERRALHARIA LTDA</v>
          </cell>
          <cell r="C109" t="str">
            <v>26.859.783/0001-57</v>
          </cell>
          <cell r="D109" t="str">
            <v>(61)9233-3984</v>
          </cell>
          <cell r="E109" t="str">
            <v>------</v>
          </cell>
          <cell r="F109" t="str">
            <v>CEILANDIA SUL (CEILANDIA)</v>
          </cell>
          <cell r="G109" t="str">
            <v>Brasília</v>
          </cell>
        </row>
        <row r="110">
          <cell r="B110" t="str">
            <v>CONFTEC TECNOLOGIA DE ELETRONICOS LTDA</v>
          </cell>
          <cell r="C110" t="str">
            <v>11.209.829/0001-15</v>
          </cell>
          <cell r="D110" t="str">
            <v>(85)3226-1070</v>
          </cell>
          <cell r="E110" t="str">
            <v>------</v>
          </cell>
          <cell r="F110" t="str">
            <v>José de Alencar</v>
          </cell>
          <cell r="G110" t="str">
            <v>Fortaleza</v>
          </cell>
        </row>
        <row r="111">
          <cell r="B111" t="str">
            <v>CONSORCIO SANTO ANTONIO</v>
          </cell>
          <cell r="C111" t="str">
            <v>55.738.472/0001-38</v>
          </cell>
          <cell r="D111" t="str">
            <v>(61) 9252-8780</v>
          </cell>
          <cell r="E111" t="str">
            <v>carlos.dutra@bussolagestao.com.br</v>
          </cell>
          <cell r="F111" t="str">
            <v>ASA SUL</v>
          </cell>
          <cell r="G111" t="str">
            <v>Brasília</v>
          </cell>
        </row>
        <row r="112">
          <cell r="B112" t="str">
            <v>EVERTON PEREIRA DE SALES</v>
          </cell>
          <cell r="C112" t="str">
            <v>11.609.220/0001-33</v>
          </cell>
          <cell r="D112" t="str">
            <v>(61) 9661-6839</v>
          </cell>
          <cell r="E112" t="str">
            <v>------</v>
          </cell>
          <cell r="F112" t="str">
            <v>DISTRITO DO BEZERRA</v>
          </cell>
          <cell r="G112" t="str">
            <v>Formosa</v>
          </cell>
        </row>
        <row r="113">
          <cell r="B113" t="str">
            <v>CARLOS ALBERTO DE ARAUJO 63633108149</v>
          </cell>
          <cell r="C113" t="str">
            <v>43.631.325/0001-85</v>
          </cell>
          <cell r="D113" t="str">
            <v>(61)9599-2634</v>
          </cell>
          <cell r="E113" t="str">
            <v>albertodearaujocarlos748@gmail.com</v>
          </cell>
          <cell r="F113" t="str">
            <v>RECANTO DAS EMAS</v>
          </cell>
          <cell r="G113" t="str">
            <v>Brasília</v>
          </cell>
        </row>
        <row r="114">
          <cell r="B114" t="str">
            <v>COOPERATIVA DE CREDITO DE LIVRE ADMISSAO DA GRANDE GOIANIA LTDA</v>
          </cell>
          <cell r="C114" t="str">
            <v>10.209.619/0002-45</v>
          </cell>
          <cell r="D114" t="str">
            <v>(62)3273-2024</v>
          </cell>
          <cell r="E114" t="str">
            <v>cra@sicoobcrediadag.com.br</v>
          </cell>
          <cell r="F114" t="str">
            <v>SET MARISTA</v>
          </cell>
          <cell r="G114" t="str">
            <v>Goiânia</v>
          </cell>
        </row>
        <row r="115">
          <cell r="B115" t="str">
            <v>Corsino Rodrigues</v>
          </cell>
          <cell r="C115" t="str">
            <v>715.577.336-00</v>
          </cell>
          <cell r="D115" t="str">
            <v>------</v>
          </cell>
          <cell r="E115" t="str">
            <v>------</v>
          </cell>
          <cell r="F115" t="str">
            <v>Taguatinga Sul (Taguatinga)</v>
          </cell>
          <cell r="G115" t="str">
            <v>Brasília</v>
          </cell>
        </row>
        <row r="116">
          <cell r="B116" t="str">
            <v>COSTA CONSTRUTORA E PORTAS AUTOMATICAS LTDA</v>
          </cell>
          <cell r="C116" t="str">
            <v>37.634.760/0001-60</v>
          </cell>
          <cell r="D116" t="str">
            <v>(27) 8898-0863 / (27) 9997-4289</v>
          </cell>
          <cell r="E116" t="str">
            <v>acoforte.af4@gmail.com</v>
          </cell>
          <cell r="F116" t="str">
            <v>BELA AURORA</v>
          </cell>
          <cell r="G116" t="str">
            <v>Cariacica</v>
          </cell>
        </row>
        <row r="117">
          <cell r="B117" t="str">
            <v>CRISTIANO DE ARAUJO VIEIRA 92835848134</v>
          </cell>
          <cell r="C117" t="str">
            <v>25.195.281/0001-06</v>
          </cell>
          <cell r="D117" t="str">
            <v>(61)8592-3837</v>
          </cell>
          <cell r="E117" t="str">
            <v>AMOUNTCONTABILIDADE@GMAIL.COM</v>
          </cell>
          <cell r="F117" t="str">
            <v>SAMAMBAIA NORTE (SAMAMBAIA)</v>
          </cell>
          <cell r="G117" t="str">
            <v>Brasília</v>
          </cell>
        </row>
        <row r="118">
          <cell r="B118" t="str">
            <v>CRISTIANO SILVA SEVERO 07063820486</v>
          </cell>
          <cell r="C118" t="str">
            <v>25.214.440/0001-72</v>
          </cell>
          <cell r="D118" t="str">
            <v>(61) 8613-7769</v>
          </cell>
          <cell r="E118" t="str">
            <v>------</v>
          </cell>
          <cell r="F118" t="str">
            <v>AREAL (AGUAS CLARAS)</v>
          </cell>
          <cell r="G118" t="str">
            <v>Brasília</v>
          </cell>
        </row>
        <row r="119">
          <cell r="B119" t="str">
            <v>65.423.580 DANIEL CERQUEIRA DE CARVALHO</v>
          </cell>
          <cell r="C119" t="str">
            <v>65.423.580/0001-75</v>
          </cell>
          <cell r="D119" t="str">
            <v>(61) 9276-8595</v>
          </cell>
          <cell r="E119" t="str">
            <v>idrefrigeracaoc@gmail.com</v>
          </cell>
          <cell r="F119" t="str">
            <v>PARQUE ESPLANADA III</v>
          </cell>
          <cell r="G119" t="str">
            <v>Valparaíso de Goiás</v>
          </cell>
        </row>
        <row r="120">
          <cell r="B120" t="str">
            <v>DANIEL DE SOUZA FIGUEIREDO 01790847125</v>
          </cell>
          <cell r="C120" t="str">
            <v>30.011.433/0001-03</v>
          </cell>
          <cell r="D120" t="str">
            <v>(61) 4101-9585</v>
          </cell>
          <cell r="E120" t="str">
            <v>acessoportoesrossi@hotmail.com</v>
          </cell>
          <cell r="F120" t="str">
            <v>CEILANDIA NORTE (CEILANDIA)</v>
          </cell>
          <cell r="G120" t="str">
            <v>Brasília</v>
          </cell>
        </row>
        <row r="121">
          <cell r="B121" t="str">
            <v>57.245.176 DANILO APARECIDO VIEIRA RIBEIRO</v>
          </cell>
          <cell r="C121" t="str">
            <v>57.245.176/0001-20</v>
          </cell>
          <cell r="D121" t="str">
            <v>(43) 8858-8980</v>
          </cell>
          <cell r="E121" t="str">
            <v>acoportasparana@gmail.com</v>
          </cell>
          <cell r="F121" t="str">
            <v>PACAEMBU</v>
          </cell>
          <cell r="G121" t="str">
            <v>Londrina</v>
          </cell>
        </row>
        <row r="122">
          <cell r="B122" t="str">
            <v>DAUTO PINTURA E MECANICA LTDA</v>
          </cell>
          <cell r="C122" t="str">
            <v>24.934.648/0001-01</v>
          </cell>
          <cell r="D122" t="str">
            <v>------</v>
          </cell>
          <cell r="E122" t="str">
            <v>------</v>
          </cell>
          <cell r="F122" t="str">
            <v>------</v>
          </cell>
          <cell r="G122" t="str">
            <v>Brasília</v>
          </cell>
        </row>
        <row r="123">
          <cell r="B123" t="str">
            <v>DF LED COMERCIO DE ARTIGOS DE ILUMINACAO LTDA</v>
          </cell>
          <cell r="C123" t="str">
            <v>39.773.614/0001-41</v>
          </cell>
          <cell r="D123" t="str">
            <v>(61) 3254-4280</v>
          </cell>
          <cell r="E123" t="str">
            <v>ilumitechome@gmail.com</v>
          </cell>
          <cell r="F123" t="str">
            <v>ZONA INDUSTRIAL (GUARA)</v>
          </cell>
          <cell r="G123" t="str">
            <v>Brasília</v>
          </cell>
        </row>
        <row r="124">
          <cell r="B124" t="str">
            <v>DF PORTAS AUTOMATICAS DE ENROLAR LTDA</v>
          </cell>
          <cell r="C124" t="str">
            <v>46.211.826/0001-09</v>
          </cell>
          <cell r="D124" t="str">
            <v>(61) 8415-1020</v>
          </cell>
          <cell r="E124" t="str">
            <v>jaimerepresentacoes@gmail.com</v>
          </cell>
          <cell r="F124" t="str">
            <v>SETOR HABITACIONAL VICENTE PIRES</v>
          </cell>
          <cell r="G124" t="str">
            <v>Brasília</v>
          </cell>
        </row>
        <row r="125">
          <cell r="B125" t="str">
            <v>LUCIANO SOUZA DA SILVA 09714565693</v>
          </cell>
          <cell r="C125" t="str">
            <v>27.914.600/0001-11</v>
          </cell>
          <cell r="D125" t="str">
            <v>(61) 9232-8083</v>
          </cell>
          <cell r="E125" t="str">
            <v>lsportoes@gmail.com</v>
          </cell>
          <cell r="F125" t="str">
            <v>PARANOA</v>
          </cell>
          <cell r="G125" t="str">
            <v>Brasília</v>
          </cell>
        </row>
        <row r="126">
          <cell r="B126" t="str">
            <v>DG VOLTS ENGENHARIA E OBRAS LTDA</v>
          </cell>
          <cell r="C126" t="str">
            <v>03.551.963/0001-71</v>
          </cell>
          <cell r="D126" t="str">
            <v>(61)8352-6000</v>
          </cell>
          <cell r="E126" t="str">
            <v>engenhariaeletricadg@gmail.com</v>
          </cell>
          <cell r="F126" t="str">
            <v>AREAL (AGUAS CLARAS)</v>
          </cell>
          <cell r="G126" t="str">
            <v>Brasília</v>
          </cell>
        </row>
        <row r="127">
          <cell r="B127" t="str">
            <v>DG VOLTS ENGENHARIA E OBRAS LTDA</v>
          </cell>
          <cell r="C127" t="str">
            <v>03.551.963/0001-71</v>
          </cell>
          <cell r="D127" t="str">
            <v>(61) 8352-6000</v>
          </cell>
          <cell r="E127" t="str">
            <v>engenhariaeletricadg@gmail.com</v>
          </cell>
          <cell r="F127" t="str">
            <v>AREAL (AGUAS CLARAS)</v>
          </cell>
          <cell r="G127" t="str">
            <v>Brasília</v>
          </cell>
        </row>
        <row r="128">
          <cell r="B128" t="str">
            <v>DG ENGENHARIA E CONSTRUCOES LTDA</v>
          </cell>
          <cell r="C128" t="str">
            <v>43.391.458/0001-21</v>
          </cell>
          <cell r="D128" t="str">
            <v>(61)9987-5417</v>
          </cell>
          <cell r="E128" t="str">
            <v>gabrielsalomaoeng@gmail.com</v>
          </cell>
          <cell r="F128" t="str">
            <v>ASA SUL</v>
          </cell>
          <cell r="G128" t="str">
            <v>Brasília</v>
          </cell>
        </row>
        <row r="129">
          <cell r="B129" t="str">
            <v>33.883.581 DIEGO JACOBINO</v>
          </cell>
          <cell r="C129" t="str">
            <v>33.883.581/0001-06</v>
          </cell>
          <cell r="D129" t="str">
            <v>(62) 8186-6259</v>
          </cell>
          <cell r="E129" t="str">
            <v>diegojacobino@hotmail.com</v>
          </cell>
          <cell r="F129" t="str">
            <v>JARDIM DOS BURITIS</v>
          </cell>
          <cell r="G129" t="str">
            <v>Aparecida de Goiânia</v>
          </cell>
        </row>
        <row r="130">
          <cell r="B130" t="str">
            <v>DISEL DISTRIBUIDORA LTDA</v>
          </cell>
          <cell r="C130" t="str">
            <v>08.707.537/0001-06</v>
          </cell>
          <cell r="D130" t="str">
            <v>(64) 3621-8300</v>
          </cell>
          <cell r="E130" t="str">
            <v>diseldistribuidora@hotmail.com</v>
          </cell>
          <cell r="F130" t="str">
            <v>SETOR CENTRAL</v>
          </cell>
          <cell r="G130" t="str">
            <v>Rio Verde</v>
          </cell>
        </row>
        <row r="131">
          <cell r="B131" t="str">
            <v>DAYANE MOTOS E SERVICOS LTDA</v>
          </cell>
          <cell r="C131" t="str">
            <v>45.127.555/0001-37</v>
          </cell>
          <cell r="D131" t="str">
            <v>(65) 9981-7104</v>
          </cell>
          <cell r="E131" t="str">
            <v>merciadayane738@gmail.com</v>
          </cell>
          <cell r="F131" t="str">
            <v>TAGUATINGA NORTE (TAGUATINGA)</v>
          </cell>
          <cell r="G131" t="str">
            <v>Brasília</v>
          </cell>
        </row>
        <row r="132">
          <cell r="B132" t="str">
            <v>DOBRACO COMERCIO DE CORTE &amp; DOBRA DE CHAPA LTDA</v>
          </cell>
          <cell r="C132" t="str">
            <v>19.308.000/0001-81</v>
          </cell>
          <cell r="D132" t="str">
            <v>(61) 3488-6060 / (61) 3397-6060 / (61) 3488-6060</v>
          </cell>
          <cell r="E132" t="str">
            <v>dobradcodoaco@gmail.com</v>
          </cell>
          <cell r="F132" t="str">
            <v>ARAPOANGA (PLANALTINA)</v>
          </cell>
          <cell r="G132" t="str">
            <v>Brasília</v>
          </cell>
        </row>
        <row r="133">
          <cell r="B133" t="str">
            <v>DONA DE CASA SUPERMERCADOS LTDA</v>
          </cell>
          <cell r="C133" t="str">
            <v>11.832.478/0010-95</v>
          </cell>
          <cell r="D133" t="str">
            <v>(61) 8219-2552/ (61) 9985-6156</v>
          </cell>
          <cell r="E133" t="str">
            <v>mayerfernandes@gmail.com</v>
          </cell>
          <cell r="F133" t="str">
            <v>SETOR HABITACIONAL ARNIQUEIRA (AGUAS CLARAS)</v>
          </cell>
          <cell r="G133" t="str">
            <v>Brasília</v>
          </cell>
        </row>
        <row r="134">
          <cell r="B134" t="str">
            <v>DONA DE CASA S/A</v>
          </cell>
          <cell r="C134" t="str">
            <v>11.832.478/0010-95</v>
          </cell>
          <cell r="D134" t="str">
            <v>(61) 8219-2552/ (61) 9985-6156</v>
          </cell>
          <cell r="E134" t="str">
            <v>mayerfernandes@gmail.com</v>
          </cell>
          <cell r="F134" t="str">
            <v>SETOR HABITACIONAL ARNIQUEIRA (AGUAS CLARAS)</v>
          </cell>
          <cell r="G134" t="str">
            <v>Brasília</v>
          </cell>
        </row>
        <row r="135">
          <cell r="B135" t="str">
            <v>Douglas Marinho Costa</v>
          </cell>
          <cell r="C135" t="str">
            <v>036.989.321-21</v>
          </cell>
          <cell r="D135" t="str">
            <v>------</v>
          </cell>
          <cell r="E135" t="str">
            <v>douglasmarinho238@gmail.com</v>
          </cell>
          <cell r="F135" t="str">
            <v>Taguatinga Sul (Taguatinga)</v>
          </cell>
          <cell r="G135" t="str">
            <v>Brasília</v>
          </cell>
        </row>
        <row r="136">
          <cell r="B136" t="str">
            <v>Douglas Souza</v>
          </cell>
          <cell r="C136" t="str">
            <v>052.196.591-89</v>
          </cell>
          <cell r="D136" t="str">
            <v>------</v>
          </cell>
          <cell r="E136" t="str">
            <v>------</v>
          </cell>
          <cell r="F136" t="str">
            <v>------</v>
          </cell>
          <cell r="G136" t="str">
            <v>------</v>
          </cell>
        </row>
        <row r="137">
          <cell r="B137" t="str">
            <v>DROGARIA ALAMEDA LTDA</v>
          </cell>
          <cell r="C137" t="str">
            <v>01.276.256/0001-99</v>
          </cell>
          <cell r="D137" t="str">
            <v>(61)3204-0155</v>
          </cell>
          <cell r="E137" t="str">
            <v>drogafuji@drogafuji.com.br</v>
          </cell>
          <cell r="F137" t="str">
            <v>TAGUATINGA SUL (TAGUATINGA)</v>
          </cell>
          <cell r="G137" t="str">
            <v>Brasília</v>
          </cell>
        </row>
        <row r="138">
          <cell r="B138" t="str">
            <v>DROGARIA ALAMEDA LTDA</v>
          </cell>
          <cell r="C138" t="str">
            <v>01.276.256/0009-46</v>
          </cell>
          <cell r="D138" t="str">
            <v>(61) 3204-0155 / (61) 3551-149</v>
          </cell>
          <cell r="E138" t="str">
            <v>drogafuji@drogafuji.com.br</v>
          </cell>
          <cell r="F138" t="str">
            <v>CEILANDIA NORTE (CEILANDIA)</v>
          </cell>
          <cell r="G138" t="str">
            <v>Brasília</v>
          </cell>
        </row>
        <row r="139">
          <cell r="B139" t="str">
            <v>DROGARIA ALAMEDA LTDA</v>
          </cell>
          <cell r="C139" t="str">
            <v>01.276.256/0010-80</v>
          </cell>
          <cell r="D139" t="str">
            <v>(61) 3204-0155 / (61) 3551-149</v>
          </cell>
          <cell r="E139" t="str">
            <v>drogafuj@drogafuji.com.br</v>
          </cell>
          <cell r="F139" t="str">
            <v>CEILANDIA SUL (CEILANDIA)</v>
          </cell>
          <cell r="G139" t="str">
            <v>Brasília</v>
          </cell>
        </row>
        <row r="140">
          <cell r="B140" t="str">
            <v>DROGARIA ALAMEDA LTDA</v>
          </cell>
          <cell r="C140" t="str">
            <v>01.276.256/0017-56</v>
          </cell>
          <cell r="D140" t="str">
            <v>(61) 3204-0101 / (61) 3204-0124 / (61) 3204-0132</v>
          </cell>
          <cell r="E140" t="str">
            <v>drogafuji@drogafuji.com.br</v>
          </cell>
          <cell r="F140" t="str">
            <v>LAGO NORTE</v>
          </cell>
          <cell r="G140" t="str">
            <v>Brasília</v>
          </cell>
        </row>
        <row r="141">
          <cell r="B141" t="str">
            <v>DROGARIA ALAMEDA LTDA</v>
          </cell>
          <cell r="C141" t="str">
            <v>01.276.256/0055-81</v>
          </cell>
          <cell r="D141" t="str">
            <v>(61)3204-0155</v>
          </cell>
          <cell r="E141" t="str">
            <v>drogafuji@drogafuji.com.br</v>
          </cell>
          <cell r="F141" t="str">
            <v>ASA NORTE</v>
          </cell>
          <cell r="G141" t="str">
            <v>Brasília</v>
          </cell>
        </row>
        <row r="142">
          <cell r="B142" t="str">
            <v>DROGARIA ALAMEDA LTDA</v>
          </cell>
          <cell r="C142" t="str">
            <v>01.276.256/0066-34</v>
          </cell>
          <cell r="D142" t="str">
            <v>(61) 3204-0155</v>
          </cell>
          <cell r="E142" t="str">
            <v>drogafuji@drogafuji.com.br</v>
          </cell>
          <cell r="F142" t="str">
            <v>ZONA INDUSTRIAL (GUARA)</v>
          </cell>
          <cell r="G142" t="str">
            <v>Brasília</v>
          </cell>
        </row>
        <row r="143">
          <cell r="B143" t="str">
            <v>DROGARIA DISTRITAL FARMA LTDA</v>
          </cell>
          <cell r="C143" t="str">
            <v>37.943.914/0001-04</v>
          </cell>
          <cell r="D143" t="str">
            <v>(61) 3323-1004</v>
          </cell>
          <cell r="E143" t="str">
            <v>sobradinhofarmadrogaria@gmail.com</v>
          </cell>
          <cell r="F143" t="str">
            <v>SETOR OESTE (SOBRADINHO II)</v>
          </cell>
          <cell r="G143" t="str">
            <v>Brasília</v>
          </cell>
        </row>
        <row r="144">
          <cell r="B144" t="str">
            <v>ED PORTOES AUTOMATICOS LTDA</v>
          </cell>
          <cell r="C144" t="str">
            <v>64.354.412/0001-02</v>
          </cell>
          <cell r="D144" t="str">
            <v>(61) 9839-6701 / (0000) 0000-0000</v>
          </cell>
          <cell r="E144" t="str">
            <v>eduardo.junior33@gmail.com</v>
          </cell>
          <cell r="F144" t="str">
            <v>SETOR HABITACIONAL VICENTE PIRES</v>
          </cell>
          <cell r="G144" t="str">
            <v>Brasília</v>
          </cell>
        </row>
        <row r="145">
          <cell r="B145" t="str">
            <v>ED2 PORTOES AUTOMATICOS LTDA</v>
          </cell>
          <cell r="C145" t="str">
            <v>17.331.287/0001-35</v>
          </cell>
          <cell r="D145" t="str">
            <v>(61) 3597-3432 / (61) 8641-4226 / (31) 3597-3432</v>
          </cell>
          <cell r="E145" t="str">
            <v>contacamposcontadores@gmail.com</v>
          </cell>
          <cell r="F145" t="str">
            <v>VICENTE PIRES</v>
          </cell>
          <cell r="G145" t="str">
            <v>Brasília</v>
          </cell>
        </row>
        <row r="146">
          <cell r="B146" t="str">
            <v>Edilson Jairo rabelo</v>
          </cell>
          <cell r="C146" t="str">
            <v>029.054.406-86</v>
          </cell>
          <cell r="D146" t="str">
            <v>------</v>
          </cell>
          <cell r="E146" t="str">
            <v>------</v>
          </cell>
          <cell r="F146" t="str">
            <v>Cond pôr do sol</v>
          </cell>
          <cell r="G146" t="str">
            <v>------</v>
          </cell>
        </row>
        <row r="147">
          <cell r="B147" t="str">
            <v>EDP DANTAS LTDA</v>
          </cell>
          <cell r="C147" t="str">
            <v>48.011.010/0001-59</v>
          </cell>
          <cell r="D147" t="str">
            <v>(61) 9638-9797/ (0000) 0000-0000</v>
          </cell>
          <cell r="E147" t="str">
            <v>contato@edpdantas.com.br</v>
          </cell>
          <cell r="F147" t="str">
            <v>PARANOA</v>
          </cell>
          <cell r="G147" t="str">
            <v>Brasília</v>
          </cell>
        </row>
        <row r="148">
          <cell r="B148" t="str">
            <v>EDUARDO REPRESENTANTE</v>
          </cell>
          <cell r="C148" t="str">
            <v>------</v>
          </cell>
          <cell r="D148" t="str">
            <v>------</v>
          </cell>
          <cell r="E148" t="str">
            <v>------</v>
          </cell>
          <cell r="F148" t="str">
            <v>------</v>
          </cell>
          <cell r="G148" t="str">
            <v>------</v>
          </cell>
        </row>
        <row r="149">
          <cell r="B149" t="str">
            <v>EGAPLAST - ARTEFATOS E COMERCIO DE PLASTICOS LTDA</v>
          </cell>
          <cell r="C149" t="str">
            <v>03.185.564/0001-34</v>
          </cell>
          <cell r="D149" t="str">
            <v>(61)99699-4273</v>
          </cell>
          <cell r="E149" t="str">
            <v>------</v>
          </cell>
          <cell r="F149" t="str">
            <v>Areal (Águas Claras)</v>
          </cell>
          <cell r="G149" t="str">
            <v>Brasília</v>
          </cell>
        </row>
        <row r="150">
          <cell r="B150" t="str">
            <v>53.787.762 EGUAL ADON ZARAGOZA RAUSSEO</v>
          </cell>
          <cell r="C150" t="str">
            <v>53.787.762/0001-46</v>
          </cell>
          <cell r="D150" t="str">
            <v>(61) 9995-9238</v>
          </cell>
          <cell r="E150" t="str">
            <v>rausseoeduar594@gmail.com</v>
          </cell>
          <cell r="F150" t="str">
            <v>TAGUATINGA NORTE (TAGUATINGA)</v>
          </cell>
          <cell r="G150" t="str">
            <v>Brasília</v>
          </cell>
        </row>
        <row r="151">
          <cell r="B151" t="str">
            <v>ELETRICA PADRAO LTDA</v>
          </cell>
          <cell r="C151" t="str">
            <v>37.982.105/0001-01</v>
          </cell>
          <cell r="D151" t="str">
            <v>(61)3384-1901</v>
          </cell>
          <cell r="E151" t="str">
            <v>------</v>
          </cell>
          <cell r="F151" t="str">
            <v>SETOR LESTE (GAMA)</v>
          </cell>
          <cell r="G151" t="str">
            <v>Brasília</v>
          </cell>
        </row>
        <row r="152">
          <cell r="B152" t="str">
            <v>ANTONIO CLEBER GONCALVES DO NASCIMENTO 69054401168</v>
          </cell>
          <cell r="C152" t="str">
            <v>29.992.167/0001-68</v>
          </cell>
          <cell r="D152" t="str">
            <v>(61)3965-4628</v>
          </cell>
          <cell r="E152" t="str">
            <v>eletricaacgn@gmail.com</v>
          </cell>
          <cell r="F152" t="str">
            <v>CEILANDIA SUL (CEILANDIA)</v>
          </cell>
          <cell r="G152" t="str">
            <v>Brasília</v>
          </cell>
        </row>
        <row r="153">
          <cell r="B153" t="str">
            <v>DOUGLAS GONCALVES DE ARAUJO 04884083180</v>
          </cell>
          <cell r="C153" t="str">
            <v>44.375.732/0001-31</v>
          </cell>
          <cell r="D153" t="str">
            <v>(62) 9203-2422</v>
          </cell>
          <cell r="E153" t="str">
            <v>lucianosobrinho178@hotmail.com</v>
          </cell>
          <cell r="F153" t="str">
            <v>JARDIM FONTE NOVA</v>
          </cell>
          <cell r="G153" t="str">
            <v>Goiânia</v>
          </cell>
        </row>
        <row r="154">
          <cell r="B154" t="str">
            <v>AC LUZ ELETRICA LTDA</v>
          </cell>
          <cell r="C154" t="str">
            <v>47.122.451/0001-65</v>
          </cell>
          <cell r="D154" t="str">
            <v>(61)8441-9860</v>
          </cell>
          <cell r="E154" t="str">
            <v>eletropisodf@gmail.com</v>
          </cell>
          <cell r="F154" t="str">
            <v>NORTE (AGUAS CLARAS)</v>
          </cell>
          <cell r="G154" t="str">
            <v>Brasília</v>
          </cell>
        </row>
        <row r="155">
          <cell r="B155" t="str">
            <v>64.419.345 ELISABETE ALVES DA SILVA</v>
          </cell>
          <cell r="C155" t="str">
            <v>64.419.345/0001-67</v>
          </cell>
          <cell r="D155" t="str">
            <v>(61) 9567-3592</v>
          </cell>
          <cell r="E155" t="str">
            <v>elisabehte.silva@gmail.com</v>
          </cell>
          <cell r="F155" t="str">
            <v>RIACHO FUNDO I</v>
          </cell>
          <cell r="G155" t="str">
            <v>Brasília</v>
          </cell>
        </row>
        <row r="156">
          <cell r="B156" t="str">
            <v>ELITE TECH SUPRIMENTOS LTDA</v>
          </cell>
          <cell r="C156" t="str">
            <v>52.390.100/0001-75</v>
          </cell>
          <cell r="D156" t="str">
            <v>(61) 8409-3091 / (0000) 0000-0000</v>
          </cell>
          <cell r="E156" t="str">
            <v>elitetechsuprimentos@gmail.com</v>
          </cell>
          <cell r="F156" t="str">
            <v>AREA DE DESENVOLVIMENTO ECONOMICO (CEILANDIA)</v>
          </cell>
          <cell r="G156" t="str">
            <v>Brasília</v>
          </cell>
        </row>
        <row r="157">
          <cell r="B157" t="str">
            <v>Elizania de Souza Santos</v>
          </cell>
          <cell r="C157" t="str">
            <v>065.147.885-56</v>
          </cell>
          <cell r="D157" t="str">
            <v>------</v>
          </cell>
          <cell r="E157" t="str">
            <v>------</v>
          </cell>
          <cell r="F157" t="str">
            <v>Área Rural de Itabaiana</v>
          </cell>
          <cell r="G157" t="str">
            <v>Itabaiana</v>
          </cell>
        </row>
        <row r="158">
          <cell r="B158" t="str">
            <v>ELIZIO DONIZETE LOPES DUARTE</v>
          </cell>
          <cell r="C158" t="str">
            <v>078.437.377-90</v>
          </cell>
          <cell r="D158" t="str">
            <v>------</v>
          </cell>
          <cell r="E158" t="str">
            <v>maiaranogueira12@gmail.com</v>
          </cell>
          <cell r="F158" t="str">
            <v>Norte (Águas Claras)</v>
          </cell>
          <cell r="G158" t="str">
            <v>Brasília</v>
          </cell>
        </row>
        <row r="159">
          <cell r="B159" t="str">
            <v>Eloah portas</v>
          </cell>
          <cell r="C159" t="str">
            <v>052.196.591-89</v>
          </cell>
          <cell r="D159" t="str">
            <v>------</v>
          </cell>
          <cell r="E159" t="str">
            <v>------</v>
          </cell>
          <cell r="F159" t="str">
            <v>------</v>
          </cell>
          <cell r="G159" t="str">
            <v>------</v>
          </cell>
        </row>
        <row r="160">
          <cell r="B160" t="str">
            <v>Elson Campo Belo</v>
          </cell>
          <cell r="C160" t="str">
            <v>005.405.271-81</v>
          </cell>
          <cell r="D160" t="str">
            <v>------</v>
          </cell>
          <cell r="E160" t="str">
            <v>------</v>
          </cell>
          <cell r="F160" t="str">
            <v>Setor Cristina</v>
          </cell>
          <cell r="G160" t="str">
            <v>Trindade</v>
          </cell>
        </row>
        <row r="161">
          <cell r="B161" t="str">
            <v>ELSON FERNANDES DA SILVA</v>
          </cell>
          <cell r="C161" t="str">
            <v>002.542.961-22</v>
          </cell>
          <cell r="D161" t="str">
            <v>61999584826</v>
          </cell>
          <cell r="E161" t="str">
            <v>ELSONANALUIZA15@GMAIL.COM</v>
          </cell>
          <cell r="F161" t="str">
            <v>VALPARAISO</v>
          </cell>
          <cell r="G161" t="str">
            <v>Valparaíso de Goiás</v>
          </cell>
        </row>
        <row r="162">
          <cell r="B162" t="str">
            <v>ELTEC INSTALACOES ELETRICAS LTDA</v>
          </cell>
          <cell r="C162" t="str">
            <v>41.799.665/0001-94</v>
          </cell>
          <cell r="D162" t="str">
            <v>(99) 9999-9999</v>
          </cell>
          <cell r="E162" t="str">
            <v>naoinformou@naoinformou.com.br</v>
          </cell>
          <cell r="F162" t="str">
            <v>VILA BORGES PROLONGAMENTO A</v>
          </cell>
          <cell r="G162" t="str">
            <v>Rio Verde</v>
          </cell>
        </row>
        <row r="163">
          <cell r="B163" t="str">
            <v>EMERSON BARBOSA MUNIZ</v>
          </cell>
          <cell r="C163" t="str">
            <v>------</v>
          </cell>
          <cell r="D163" t="str">
            <v>------</v>
          </cell>
          <cell r="E163" t="str">
            <v>------</v>
          </cell>
          <cell r="F163" t="str">
            <v>Mansões Odisséia</v>
          </cell>
          <cell r="G163" t="str">
            <v>Águas Lindas de Goiás</v>
          </cell>
        </row>
        <row r="164">
          <cell r="B164" t="str">
            <v>LUCIANO APARECIDO DE SOUZA 27120998854</v>
          </cell>
          <cell r="C164" t="str">
            <v>24.421.264/0001-87</v>
          </cell>
          <cell r="D164" t="str">
            <v>(11)9898-1804</v>
          </cell>
          <cell r="E164" t="str">
            <v>emppmetal@gmail.com</v>
          </cell>
          <cell r="F164" t="str">
            <v>JARDIM SAO PAULO</v>
          </cell>
          <cell r="G164" t="str">
            <v>Guarulhos</v>
          </cell>
        </row>
        <row r="165">
          <cell r="B165" t="str">
            <v>ENERGIA SABOR FRUTOS DO BRASIL EIRELI</v>
          </cell>
          <cell r="C165" t="str">
            <v>20.258.791/0001-61</v>
          </cell>
          <cell r="D165" t="str">
            <v>(61)9194-7003</v>
          </cell>
          <cell r="E165" t="str">
            <v>------</v>
          </cell>
          <cell r="F165" t="str">
            <v>RESIDENCIAL NOVA ESPERANCA (PLANALTINA)</v>
          </cell>
          <cell r="G165" t="str">
            <v>Brasília</v>
          </cell>
        </row>
        <row r="166">
          <cell r="B166" t="str">
            <v>DF GG DISTRIBUIDORA DE PORTAO ELETRONICO EQUIPAMENTOS SEGURANCA E ELETRONICOS LTDA</v>
          </cell>
          <cell r="C166" t="str">
            <v>27.433.398/0002-97</v>
          </cell>
          <cell r="D166" t="str">
            <v>(61)3204-6888</v>
          </cell>
          <cell r="E166" t="str">
            <v>engemovebicalho@gmail.com</v>
          </cell>
          <cell r="F166" t="str">
            <v>TAGUATINGA NORTE (TAGUATINGA)</v>
          </cell>
          <cell r="G166" t="str">
            <v>Brasília</v>
          </cell>
        </row>
        <row r="167">
          <cell r="B167" t="str">
            <v>DF GG DISTRIBUIDORA DE PORTAO ELETRONICO EQUIPAMENTOS SEGURANCA E ELETRONICOS LTDA</v>
          </cell>
          <cell r="C167" t="str">
            <v>27.433.398/0001-06</v>
          </cell>
          <cell r="D167" t="str">
            <v>(61)3797-3204</v>
          </cell>
          <cell r="E167" t="str">
            <v>engemove.asanorte@gmail.com</v>
          </cell>
          <cell r="F167" t="str">
            <v>ASA NORTE</v>
          </cell>
          <cell r="G167" t="str">
            <v>Brasília</v>
          </cell>
        </row>
        <row r="168">
          <cell r="B168" t="str">
            <v>SK COMERCIO E SERVICOS LTDA</v>
          </cell>
          <cell r="C168" t="str">
            <v>29.204.271/0001-40</v>
          </cell>
          <cell r="D168" t="str">
            <v>(61) 3526-3378</v>
          </cell>
          <cell r="E168" t="str">
            <v>multiplancontabil10@gmail.com</v>
          </cell>
          <cell r="F168" t="str">
            <v>SETOR HABITACIONAL VICENTE PIRES</v>
          </cell>
          <cell r="G168" t="str">
            <v>Brasília</v>
          </cell>
        </row>
        <row r="169">
          <cell r="B169" t="str">
            <v>EQUIP SOUND CAR LTDA</v>
          </cell>
          <cell r="C169" t="str">
            <v>11.910.893/0001-29</v>
          </cell>
          <cell r="D169" t="str">
            <v>(61)8537-9772</v>
          </cell>
          <cell r="E169" t="str">
            <v>equip_sound_car@hotmail.com</v>
          </cell>
          <cell r="F169" t="str">
            <v>AREAL (AGUAS CLARAS)</v>
          </cell>
          <cell r="G169" t="str">
            <v>Brasília</v>
          </cell>
        </row>
        <row r="170">
          <cell r="B170" t="str">
            <v>49.469.997 ERIEL GONCALVES DE SOUZA</v>
          </cell>
          <cell r="C170" t="str">
            <v>49.469.997/0001-12</v>
          </cell>
          <cell r="D170" t="str">
            <v>(61) 9818-4094</v>
          </cell>
          <cell r="E170" t="str">
            <v>serralheria.es21@gmail.com</v>
          </cell>
          <cell r="F170" t="str">
            <v>SOBRADINHO</v>
          </cell>
          <cell r="G170" t="str">
            <v>Brasília</v>
          </cell>
        </row>
        <row r="171">
          <cell r="B171" t="str">
            <v>Evellyn Luana Zamignan</v>
          </cell>
          <cell r="C171" t="str">
            <v>083.544.299-38</v>
          </cell>
          <cell r="D171" t="str">
            <v>------</v>
          </cell>
          <cell r="E171" t="str">
            <v>------</v>
          </cell>
          <cell r="F171" t="str">
            <v>Nova Santa Rosa</v>
          </cell>
          <cell r="G171" t="str">
            <v>Nova Santa Rosa</v>
          </cell>
        </row>
        <row r="172">
          <cell r="B172" t="str">
            <v>EVO COMERCIO DE PRODUTOS LTDA</v>
          </cell>
          <cell r="C172" t="str">
            <v>36.781.644/0001-01</v>
          </cell>
          <cell r="D172" t="str">
            <v>(61) 9699-4273</v>
          </cell>
          <cell r="E172" t="str">
            <v>contato.exitocon@gmail.com</v>
          </cell>
          <cell r="F172" t="str">
            <v>CARDOSO</v>
          </cell>
          <cell r="G172" t="str">
            <v>Aparecida de Goiânia</v>
          </cell>
        </row>
        <row r="173">
          <cell r="B173" t="str">
            <v>19.488.372 EZEQUIEL DE FREITAS CARNEIRO</v>
          </cell>
          <cell r="C173" t="str">
            <v>19.488.372/0001-37</v>
          </cell>
          <cell r="D173" t="str">
            <v>(61) 9528-6205</v>
          </cell>
          <cell r="E173" t="str">
            <v>stuardmc@gmail.com</v>
          </cell>
          <cell r="F173" t="str">
            <v>RECANTO DAS EMAS</v>
          </cell>
          <cell r="G173" t="str">
            <v>Brasília</v>
          </cell>
        </row>
        <row r="174">
          <cell r="B174" t="str">
            <v>FABIO BERNARDO DE ABREU</v>
          </cell>
          <cell r="C174" t="str">
            <v>728.493.551-00</v>
          </cell>
          <cell r="D174" t="str">
            <v>------</v>
          </cell>
          <cell r="E174" t="str">
            <v>------</v>
          </cell>
          <cell r="F174" t="str">
            <v>Ceilândia Sul (Ceilândia)</v>
          </cell>
          <cell r="G174" t="str">
            <v>Brasília</v>
          </cell>
        </row>
        <row r="175">
          <cell r="B175" t="str">
            <v>FABIO MOREIRA DE FREITAS</v>
          </cell>
          <cell r="C175" t="str">
            <v>986.144.951-53</v>
          </cell>
          <cell r="D175" t="str">
            <v>------</v>
          </cell>
          <cell r="E175" t="str">
            <v>------</v>
          </cell>
          <cell r="F175" t="str">
            <v>PLANALTINA DO GO</v>
          </cell>
          <cell r="G175" t="str">
            <v>Planaltina</v>
          </cell>
        </row>
        <row r="176">
          <cell r="B176" t="str">
            <v>R P DE MOURA COMERCIO E SERVICOS</v>
          </cell>
          <cell r="C176" t="str">
            <v>20.410.986/0001-85</v>
          </cell>
          <cell r="D176" t="str">
            <v>(62)8531-7214</v>
          </cell>
          <cell r="E176" t="str">
            <v>falconportasdeaco@gmail.com</v>
          </cell>
          <cell r="F176" t="str">
            <v>Residencial Araguaia</v>
          </cell>
          <cell r="G176" t="str">
            <v>Goianira</v>
          </cell>
        </row>
        <row r="177">
          <cell r="B177" t="str">
            <v>62.940.296 DIEGO MATSUO SILVA MAEDA</v>
          </cell>
          <cell r="C177" t="str">
            <v>62.940.296/0001-88</v>
          </cell>
          <cell r="D177" t="str">
            <v>(61) 8215-2083</v>
          </cell>
          <cell r="E177" t="str">
            <v>empreendimentos.maeda@gmail.com</v>
          </cell>
          <cell r="F177" t="str">
            <v>TAGUATINGA NORTE (TAGUATINGA)</v>
          </cell>
          <cell r="G177" t="str">
            <v>Brasília</v>
          </cell>
        </row>
        <row r="178">
          <cell r="B178" t="str">
            <v>60.531.823 FELIPE GUSTAVO DE SOUSA</v>
          </cell>
          <cell r="C178" t="str">
            <v>60.531.823/0001-75</v>
          </cell>
          <cell r="D178" t="str">
            <v>(61)9818-2056</v>
          </cell>
          <cell r="E178" t="str">
            <v>fgustavodesousa@gmail.com</v>
          </cell>
          <cell r="F178" t="str">
            <v>CAVALCANTINHO</v>
          </cell>
          <cell r="G178" t="str">
            <v>Cavalcante</v>
          </cell>
        </row>
        <row r="179">
          <cell r="B179" t="str">
            <v>25.157.978 FERNANDA CRISTINA SOUZA DA SILVA</v>
          </cell>
          <cell r="C179" t="str">
            <v>25.157.978/0001-92</v>
          </cell>
          <cell r="D179" t="str">
            <v>(61) 8580-7273</v>
          </cell>
          <cell r="E179" t="str">
            <v>fernandacristinasouzadasilva@gmail.com</v>
          </cell>
          <cell r="F179" t="str">
            <v>SETOR HABITACIONAL VICENTE PIRES</v>
          </cell>
          <cell r="G179" t="str">
            <v>Brasília</v>
          </cell>
        </row>
        <row r="180">
          <cell r="B180" t="str">
            <v>FERNANDES E MELO CONSTRUCOES LTDA</v>
          </cell>
          <cell r="C180" t="str">
            <v>20.372.166/0001-46</v>
          </cell>
          <cell r="D180" t="str">
            <v>(61) 3618-2307 / (61) 3618-1806 / (61) 3618-2307</v>
          </cell>
          <cell r="E180" t="str">
            <v>primecontabilidadeagl@gmail.com</v>
          </cell>
          <cell r="F180" t="str">
            <v>PARQUE DA BARRAGEM SETOR 08</v>
          </cell>
          <cell r="G180" t="str">
            <v>Águas Lindas de Goiás</v>
          </cell>
        </row>
        <row r="181">
          <cell r="B181" t="str">
            <v>FERRAGENS DOURADO LTDA</v>
          </cell>
          <cell r="C181" t="str">
            <v>10.517.999/0001-02</v>
          </cell>
          <cell r="D181" t="str">
            <v>(61) 9968-4239/ (61) 3642-4071</v>
          </cell>
          <cell r="E181" t="str">
            <v>------</v>
          </cell>
          <cell r="F181" t="str">
            <v>FORMOSINHA</v>
          </cell>
          <cell r="G181" t="str">
            <v>Formosa</v>
          </cell>
        </row>
        <row r="182">
          <cell r="B182" t="str">
            <v>STP BOLOS LTDA</v>
          </cell>
          <cell r="C182" t="str">
            <v>21.355.464/0001-90</v>
          </cell>
          <cell r="D182" t="str">
            <v>(61)9245-5665</v>
          </cell>
          <cell r="E182" t="str">
            <v>rodrigo1509@gmail.com</v>
          </cell>
          <cell r="F182" t="str">
            <v>ASA SUL</v>
          </cell>
          <cell r="G182" t="str">
            <v>Brasília</v>
          </cell>
        </row>
        <row r="183">
          <cell r="B183" t="str">
            <v>Flávio de Sousa Mota</v>
          </cell>
          <cell r="C183" t="str">
            <v>392.978.961-20</v>
          </cell>
          <cell r="D183" t="str">
            <v>------</v>
          </cell>
          <cell r="E183" t="str">
            <v>flaviosmotta@gmail.com</v>
          </cell>
          <cell r="F183" t="str">
            <v>Sul (Águas Claras)</v>
          </cell>
          <cell r="G183" t="str">
            <v>Brasília</v>
          </cell>
        </row>
        <row r="184">
          <cell r="B184" t="str">
            <v>FP SERRALHERIA LTDA</v>
          </cell>
          <cell r="C184" t="str">
            <v>07.969.847/0001-28</v>
          </cell>
          <cell r="D184" t="str">
            <v>(61) 9295-3181</v>
          </cell>
          <cell r="E184" t="str">
            <v>------</v>
          </cell>
          <cell r="F184" t="str">
            <v>JARDIM ORIENTE</v>
          </cell>
          <cell r="G184" t="str">
            <v>Valparaíso de Goiás</v>
          </cell>
        </row>
        <row r="185">
          <cell r="B185" t="str">
            <v>Francimar Raposo de Melo</v>
          </cell>
          <cell r="C185" t="str">
            <v>334.542.991-87</v>
          </cell>
          <cell r="D185" t="str">
            <v>------</v>
          </cell>
          <cell r="E185" t="str">
            <v>------</v>
          </cell>
          <cell r="F185" t="str">
            <v>Setor Placa da Mercedes (Núcleo Bandeirante)</v>
          </cell>
          <cell r="G185" t="str">
            <v>Brasília</v>
          </cell>
        </row>
        <row r="186">
          <cell r="B186" t="str">
            <v>Francineide Ferreira</v>
          </cell>
          <cell r="C186" t="str">
            <v>561.455.191-34</v>
          </cell>
          <cell r="D186" t="str">
            <v>------</v>
          </cell>
          <cell r="E186" t="str">
            <v>francineideferreira364@gmail.com</v>
          </cell>
          <cell r="F186" t="str">
            <v>Vila São José (Brazlândia)</v>
          </cell>
          <cell r="G186" t="str">
            <v>Brasília</v>
          </cell>
        </row>
        <row r="187">
          <cell r="B187" t="str">
            <v>Francisco Iran Reinaldo</v>
          </cell>
          <cell r="C187" t="str">
            <v>061.306.274-40</v>
          </cell>
          <cell r="D187" t="str">
            <v>+55 61 8528-4372</v>
          </cell>
          <cell r="E187" t="str">
            <v>------</v>
          </cell>
          <cell r="F187" t="str">
            <v>------</v>
          </cell>
          <cell r="G187" t="str">
            <v>Brasília</v>
          </cell>
        </row>
        <row r="188">
          <cell r="B188" t="str">
            <v>FRANCISCO PINHEIRO DE ARAUJO JUNIOR</v>
          </cell>
          <cell r="C188" t="str">
            <v>151.907.223-68</v>
          </cell>
          <cell r="D188" t="str">
            <v>------</v>
          </cell>
          <cell r="E188" t="str">
            <v>------</v>
          </cell>
          <cell r="F188" t="str">
            <v>Oeiras</v>
          </cell>
          <cell r="G188" t="str">
            <v>Oeiras</v>
          </cell>
        </row>
        <row r="189">
          <cell r="B189" t="str">
            <v>36.449.603 FRANCISCO WELLINGTON MARQUES DA SILVA</v>
          </cell>
          <cell r="C189" t="str">
            <v>36.449.603/0001-12</v>
          </cell>
          <cell r="D189" t="str">
            <v>(61) 3244-7371</v>
          </cell>
          <cell r="E189" t="str">
            <v>framciscowellington@gmail.com</v>
          </cell>
          <cell r="F189" t="str">
            <v>GUARA II</v>
          </cell>
          <cell r="G189" t="str">
            <v>Brasília</v>
          </cell>
        </row>
        <row r="190">
          <cell r="B190" t="str">
            <v>Franklin Santos Vieira</v>
          </cell>
          <cell r="C190" t="str">
            <v>735.475.651-20</v>
          </cell>
          <cell r="D190" t="str">
            <v>------</v>
          </cell>
          <cell r="E190" t="str">
            <v>------</v>
          </cell>
          <cell r="F190" t="str">
            <v>------</v>
          </cell>
          <cell r="G190" t="str">
            <v>------</v>
          </cell>
        </row>
        <row r="191">
          <cell r="B191" t="str">
            <v>Franscisco luiz severiano</v>
          </cell>
          <cell r="C191" t="str">
            <v>732.838.783-15</v>
          </cell>
          <cell r="D191" t="str">
            <v>------</v>
          </cell>
          <cell r="E191" t="str">
            <v>------</v>
          </cell>
          <cell r="F191" t="str">
            <v>TAGUATINGA NORTE</v>
          </cell>
          <cell r="G191" t="str">
            <v>Brasília</v>
          </cell>
        </row>
        <row r="192">
          <cell r="B192" t="str">
            <v>FRIGORIFICO OURO VERDE LTDA</v>
          </cell>
          <cell r="C192" t="str">
            <v>12.226.027/0001-86</v>
          </cell>
          <cell r="D192" t="str">
            <v>(62) 3481-3031 / (62) 3473-1925</v>
          </cell>
          <cell r="E192" t="str">
            <v>fiscal@ouroverdecarnes.com.br</v>
          </cell>
          <cell r="F192" t="str">
            <v>ZONA RURAL</v>
          </cell>
          <cell r="G192" t="str">
            <v>Posse</v>
          </cell>
        </row>
        <row r="193">
          <cell r="B193" t="str">
            <v>FT CONSTRUCOES E REFORMAS LTDA</v>
          </cell>
          <cell r="C193" t="str">
            <v>27.274.118/0001-64</v>
          </cell>
          <cell r="D193" t="str">
            <v>(62) 9824-4130 / (62) 9810-7124 / (62) 9810-7124</v>
          </cell>
          <cell r="E193" t="str">
            <v>tiago@ftconstrutora.com.br</v>
          </cell>
          <cell r="F193" t="str">
            <v>CHACARAS BELA VISTA</v>
          </cell>
          <cell r="G193" t="str">
            <v>Aparecida de Goiânia</v>
          </cell>
        </row>
        <row r="194">
          <cell r="B194" t="str">
            <v>OTICA E RELOJOARIA VAZ LTDA</v>
          </cell>
          <cell r="C194" t="str">
            <v>03.627.494/0001-27</v>
          </cell>
          <cell r="D194" t="str">
            <v>(61)3371-5858</v>
          </cell>
          <cell r="E194" t="str">
            <v>------</v>
          </cell>
          <cell r="F194" t="str">
            <v>CEILANDIA</v>
          </cell>
          <cell r="G194" t="str">
            <v>Brasília</v>
          </cell>
        </row>
        <row r="195">
          <cell r="B195" t="str">
            <v>------</v>
          </cell>
          <cell r="C195" t="str">
            <v>23.869.827/0001-31</v>
          </cell>
          <cell r="D195" t="str">
            <v>61995657688</v>
          </cell>
          <cell r="E195" t="str">
            <v>fusaodigitall@gmail.com</v>
          </cell>
          <cell r="F195" t="str">
            <v>Jardim Céu Azul</v>
          </cell>
          <cell r="G195" t="str">
            <v>Valparaíso de Goiás</v>
          </cell>
        </row>
        <row r="196">
          <cell r="B196" t="str">
            <v>FRANCISCO VALDINAR PEREIRA DA SILVA 02490980327</v>
          </cell>
          <cell r="C196" t="str">
            <v>29.444.157/0001-98</v>
          </cell>
          <cell r="D196" t="str">
            <v>(61) 8290-1532</v>
          </cell>
          <cell r="E196" t="str">
            <v>fvserralheriadf@gmail.com</v>
          </cell>
          <cell r="F196" t="str">
            <v>RECANTO DAS EMAS</v>
          </cell>
          <cell r="G196" t="str">
            <v>Brasília</v>
          </cell>
        </row>
        <row r="197">
          <cell r="B197" t="str">
            <v>ALESSANDRO GOMES DE OLIVEIRA 86622170100</v>
          </cell>
          <cell r="C197" t="str">
            <v>22.655.918/0001-01</v>
          </cell>
          <cell r="D197" t="str">
            <v>(60)9143-9930</v>
          </cell>
          <cell r="E197" t="str">
            <v>esgcont@hotmail.com</v>
          </cell>
          <cell r="F197" t="str">
            <v>SETOR SAO JOSE</v>
          </cell>
          <cell r="G197" t="str">
            <v>Goiânia</v>
          </cell>
        </row>
        <row r="198">
          <cell r="B198" t="str">
            <v>G2 EQUIPAMENTOS &amp; SEGURANCA ELETRONICA LTDA</v>
          </cell>
          <cell r="C198" t="str">
            <v>49.697.534/0001-08</v>
          </cell>
          <cell r="D198" t="str">
            <v>(61) 8227-7912</v>
          </cell>
          <cell r="E198" t="str">
            <v>gilvan20@hotmail.com</v>
          </cell>
          <cell r="F198" t="str">
            <v>CEILANDIA NORTE (CEILANDIA)</v>
          </cell>
          <cell r="G198" t="str">
            <v>Brasília</v>
          </cell>
        </row>
        <row r="199">
          <cell r="B199" t="str">
            <v>58.334.949 GABRIEL DA SILVA COSTA</v>
          </cell>
          <cell r="C199" t="str">
            <v>58.334.949/0001-08</v>
          </cell>
          <cell r="D199" t="str">
            <v>(61)9313-5352</v>
          </cell>
          <cell r="E199" t="str">
            <v>gsmix24@gmail.com</v>
          </cell>
          <cell r="F199" t="str">
            <v>NUCLEO BANDEIRANTE</v>
          </cell>
          <cell r="G199" t="str">
            <v>Brasília</v>
          </cell>
        </row>
        <row r="200">
          <cell r="B200" t="str">
            <v>JULIO CESAR CIRILO DOS SANTOS 69973881168</v>
          </cell>
          <cell r="C200" t="str">
            <v>41.152.910/0001-77</v>
          </cell>
          <cell r="D200" t="str">
            <v>(61)9871-8705</v>
          </cell>
          <cell r="E200" t="str">
            <v>gbgesso2014@gmail.com</v>
          </cell>
          <cell r="F200" t="str">
            <v>RECANTO DAS EMAS</v>
          </cell>
          <cell r="G200" t="str">
            <v>Brasília</v>
          </cell>
        </row>
        <row r="201">
          <cell r="B201" t="str">
            <v>JOSE GIL VIEIRA FILHO LTDA</v>
          </cell>
          <cell r="C201" t="str">
            <v>16.620.955/0001-81</v>
          </cell>
          <cell r="D201" t="str">
            <v>(61) 3351-8434 / (61) 9987-6636</v>
          </cell>
          <cell r="E201" t="str">
            <v>gilpneusltda@hotmail.com</v>
          </cell>
          <cell r="F201" t="str">
            <v>TAGUATINGA</v>
          </cell>
          <cell r="G201" t="str">
            <v>Brasília</v>
          </cell>
        </row>
        <row r="202">
          <cell r="B202" t="str">
            <v>Gean Claudio Gomes dos Santos</v>
          </cell>
          <cell r="C202" t="str">
            <v>984.025.361-15</v>
          </cell>
          <cell r="D202" t="str">
            <v>------</v>
          </cell>
          <cell r="E202" t="str">
            <v>------</v>
          </cell>
          <cell r="F202" t="str">
            <v>------</v>
          </cell>
          <cell r="G202" t="str">
            <v>------</v>
          </cell>
        </row>
        <row r="203">
          <cell r="B203" t="str">
            <v>Gefferson de Amorim</v>
          </cell>
          <cell r="C203" t="str">
            <v>040.551.851-03</v>
          </cell>
          <cell r="D203" t="str">
            <v>------</v>
          </cell>
          <cell r="E203" t="str">
            <v>amoringefferson@gmail.com</v>
          </cell>
          <cell r="F203" t="str">
            <v>Parque da Barragem Setor 08</v>
          </cell>
          <cell r="G203" t="str">
            <v>Águas Lindas de Goiás</v>
          </cell>
        </row>
        <row r="204">
          <cell r="B204" t="str">
            <v>GENIVALDO CARVALHO LIMA 36125466353</v>
          </cell>
          <cell r="C204" t="str">
            <v>27.089.451/0001-01</v>
          </cell>
          <cell r="D204" t="str">
            <v>(61) 8519-4645</v>
          </cell>
          <cell r="E204" t="str">
            <v>------</v>
          </cell>
          <cell r="F204" t="str">
            <v>AREAL (AGUAS CLARAS)</v>
          </cell>
          <cell r="G204" t="str">
            <v>Brasília</v>
          </cell>
        </row>
        <row r="205">
          <cell r="B205" t="str">
            <v>Gesiel Da purificação Santos</v>
          </cell>
          <cell r="C205" t="str">
            <v>------</v>
          </cell>
          <cell r="D205" t="str">
            <v>------</v>
          </cell>
          <cell r="E205" t="str">
            <v>------</v>
          </cell>
          <cell r="F205" t="str">
            <v>------</v>
          </cell>
          <cell r="G205" t="str">
            <v>------</v>
          </cell>
        </row>
        <row r="206">
          <cell r="B206" t="str">
            <v>DROGARIA DISTRITAL FARMA LTDA</v>
          </cell>
          <cell r="C206" t="str">
            <v>37.943.914/0001-04</v>
          </cell>
          <cell r="D206" t="str">
            <v>(61)3323-1004</v>
          </cell>
          <cell r="E206" t="str">
            <v>sobradinhofarmadrogaria@gmail.com</v>
          </cell>
          <cell r="F206" t="str">
            <v>SETOR OESTE (SOBRADINHO II)</v>
          </cell>
          <cell r="G206" t="str">
            <v>Brasília</v>
          </cell>
        </row>
        <row r="207">
          <cell r="B207" t="str">
            <v>GERSON RODRIGUES DA SILVA FILHO 03583551176</v>
          </cell>
          <cell r="C207" t="str">
            <v>39.714.009/0001-08</v>
          </cell>
          <cell r="D207" t="str">
            <v>61986094302</v>
          </cell>
          <cell r="E207" t="str">
            <v>------</v>
          </cell>
          <cell r="F207" t="str">
            <v>Setor Oeste (Vila Estrutural)</v>
          </cell>
          <cell r="G207" t="str">
            <v>Brasília</v>
          </cell>
        </row>
        <row r="208">
          <cell r="B208" t="str">
            <v>GPT DA REFORMA E CONSTRUCAO LTDA</v>
          </cell>
          <cell r="C208" t="str">
            <v>50.859.261/0001-30</v>
          </cell>
          <cell r="D208" t="str">
            <v>(61) 9614-1001 / (61) 8196-8494</v>
          </cell>
          <cell r="E208" t="str">
            <v>gptreformaeconstrucao@gmail.com</v>
          </cell>
          <cell r="F208" t="str">
            <v>SETOR ECONOMICO DE SOBRADINHO (SOBRADINHO)</v>
          </cell>
          <cell r="G208" t="str">
            <v>Brasília</v>
          </cell>
        </row>
        <row r="209">
          <cell r="B209" t="str">
            <v>Graziele Custódio Bianchetti</v>
          </cell>
          <cell r="C209" t="str">
            <v>497.166.648-69</v>
          </cell>
          <cell r="D209" t="str">
            <v>------</v>
          </cell>
          <cell r="E209" t="str">
            <v>------</v>
          </cell>
          <cell r="F209" t="str">
            <v>Centro</v>
          </cell>
          <cell r="G209" t="str">
            <v>Divinolândia</v>
          </cell>
        </row>
        <row r="210">
          <cell r="B210" t="str">
            <v>GRIFF D´HOMEM COMERCIO VAREJISTA DE ROUPAS LTDA</v>
          </cell>
          <cell r="C210" t="str">
            <v>36.598.782/0001-50</v>
          </cell>
          <cell r="D210" t="str">
            <v>(61)9142-8390</v>
          </cell>
          <cell r="E210" t="str">
            <v>------</v>
          </cell>
          <cell r="F210" t="str">
            <v>SETOR INDUSTRIAL (TAGUATINGA)</v>
          </cell>
          <cell r="G210" t="str">
            <v>Brasília</v>
          </cell>
        </row>
        <row r="211">
          <cell r="B211" t="str">
            <v>GRUPO ELISA LTDA</v>
          </cell>
          <cell r="C211" t="str">
            <v>20.462.028/0001-58</v>
          </cell>
          <cell r="D211" t="str">
            <v>(61)99604-0411</v>
          </cell>
          <cell r="E211" t="str">
            <v>------</v>
          </cell>
          <cell r="F211" t="str">
            <v>Jardim das Hortências</v>
          </cell>
          <cell r="G211" t="str">
            <v>Caxias do Sul</v>
          </cell>
        </row>
        <row r="212">
          <cell r="B212" t="str">
            <v>Guevara Alves da Silva</v>
          </cell>
          <cell r="C212" t="str">
            <v>014.866.626-41</v>
          </cell>
          <cell r="D212" t="str">
            <v>------</v>
          </cell>
          <cell r="E212" t="str">
            <v>guevara_unai@hotmail.com</v>
          </cell>
          <cell r="F212" t="str">
            <v>Samambaia Sul (Samambaia)</v>
          </cell>
          <cell r="G212" t="str">
            <v>Brasília</v>
          </cell>
        </row>
        <row r="213">
          <cell r="B213" t="str">
            <v>GUSTAVO DOS SANTOS SILVA</v>
          </cell>
          <cell r="C213" t="str">
            <v>030.036.791-04</v>
          </cell>
          <cell r="D213" t="str">
            <v>------</v>
          </cell>
          <cell r="E213" t="str">
            <v>------</v>
          </cell>
          <cell r="F213" t="str">
            <v>Asa Norte</v>
          </cell>
          <cell r="G213" t="str">
            <v>Brasília</v>
          </cell>
        </row>
        <row r="214">
          <cell r="B214" t="str">
            <v>Gustavo Gomes Cardoso</v>
          </cell>
          <cell r="C214" t="str">
            <v>012.482.741-13</v>
          </cell>
          <cell r="D214" t="str">
            <v>------</v>
          </cell>
          <cell r="E214" t="str">
            <v>gustavo.cardoso@tjdft.jus.br</v>
          </cell>
          <cell r="F214" t="str">
            <v>Norte (Águas Claras)</v>
          </cell>
          <cell r="G214" t="str">
            <v>Brasília</v>
          </cell>
        </row>
        <row r="215">
          <cell r="B215" t="str">
            <v>HAMMER METALURGICA INDUSTRIA SERVICOS E COMERCIO EIRELI</v>
          </cell>
          <cell r="C215" t="str">
            <v>36.940.891/0001-03</v>
          </cell>
          <cell r="D215" t="str">
            <v>(61) 8415-9929</v>
          </cell>
          <cell r="E215" t="str">
            <v>rjppinto@gmail.com</v>
          </cell>
          <cell r="F215" t="str">
            <v>AREA DE DESENVOLVIMENTO ECONOMICO (AGUAS CLAR</v>
          </cell>
          <cell r="G215" t="str">
            <v>Brasília</v>
          </cell>
        </row>
        <row r="216">
          <cell r="B216" t="str">
            <v>HC COMERCIO DE PERFILADOS E ACO LTDA.</v>
          </cell>
          <cell r="C216" t="str">
            <v>43.168.324/0001-46</v>
          </cell>
          <cell r="D216" t="str">
            <v>(61) 8664-1514 / (61) 8664-1514</v>
          </cell>
          <cell r="E216" t="str">
            <v>hcportasdeaco@gmail.com</v>
          </cell>
          <cell r="F216" t="str">
            <v>SETOR INDUSTRIAL (TAGUATINGA)</v>
          </cell>
          <cell r="G216" t="str">
            <v>Brasília</v>
          </cell>
        </row>
        <row r="217">
          <cell r="B217" t="str">
            <v>Henrique Souza Gomes de Moraes</v>
          </cell>
          <cell r="C217" t="str">
            <v>364.884.438-52</v>
          </cell>
          <cell r="D217" t="str">
            <v>------</v>
          </cell>
          <cell r="E217" t="str">
            <v>------</v>
          </cell>
          <cell r="F217" t="str">
            <v>Cardoso</v>
          </cell>
          <cell r="G217" t="str">
            <v>Aparecida de Goiânia</v>
          </cell>
        </row>
        <row r="218">
          <cell r="B218" t="str">
            <v>Herbert Dos Anjos</v>
          </cell>
          <cell r="C218" t="str">
            <v>426.943.138-50</v>
          </cell>
          <cell r="D218" t="str">
            <v>------</v>
          </cell>
          <cell r="E218" t="str">
            <v>------</v>
          </cell>
          <cell r="F218" t="str">
            <v>Barra Funda</v>
          </cell>
          <cell r="G218" t="str">
            <v>São Paulo</v>
          </cell>
        </row>
        <row r="219">
          <cell r="B219" t="str">
            <v>HIDROLIGHT DO BRASIL S.A</v>
          </cell>
          <cell r="C219" t="str">
            <v>08.762.826/0001-08</v>
          </cell>
          <cell r="D219" t="str">
            <v>(48)3254-7700</v>
          </cell>
          <cell r="E219" t="str">
            <v>fiscal@hidrolight.com.br</v>
          </cell>
          <cell r="F219" t="str">
            <v>AMBROSIO</v>
          </cell>
          <cell r="G219" t="str">
            <v>Garopaba</v>
          </cell>
        </row>
        <row r="220">
          <cell r="B220" t="str">
            <v>HL aço engenharia LTDA</v>
          </cell>
          <cell r="C220" t="str">
            <v>39.377.454/0001-11</v>
          </cell>
          <cell r="D220" t="str">
            <v>(61)98664-1514</v>
          </cell>
          <cell r="E220" t="str">
            <v>------</v>
          </cell>
          <cell r="F220" t="str">
            <v>Setor Industrial (Taguatinga)</v>
          </cell>
          <cell r="G220" t="str">
            <v>Brasília</v>
          </cell>
        </row>
        <row r="221">
          <cell r="B221" t="str">
            <v>HORTENCIO TUR TRANSPORTES LTDA</v>
          </cell>
          <cell r="C221" t="str">
            <v>31.150.476/0001-32</v>
          </cell>
          <cell r="D221" t="str">
            <v>(51) 3571-1282</v>
          </cell>
          <cell r="E221" t="str">
            <v>mauroecwecker@gmail.com</v>
          </cell>
          <cell r="F221" t="str">
            <v>CENTRO</v>
          </cell>
          <cell r="G221" t="str">
            <v>São José do Hortêncio</v>
          </cell>
        </row>
        <row r="222">
          <cell r="B222" t="str">
            <v>I2K CONSTRUTORA E EMPREENDIMENTOS LTDA</v>
          </cell>
          <cell r="C222" t="str">
            <v>35.794.720/0001-50</v>
          </cell>
          <cell r="D222" t="str">
            <v>(98)8756-4056</v>
          </cell>
          <cell r="E222" t="str">
            <v>------</v>
          </cell>
          <cell r="F222" t="str">
            <v>DIAMANTE</v>
          </cell>
          <cell r="G222" t="str">
            <v>São Luís</v>
          </cell>
        </row>
        <row r="223">
          <cell r="B223" t="str">
            <v>IARLA  ANGÉLICA DO CARMO</v>
          </cell>
          <cell r="C223" t="str">
            <v>082.490.291-27</v>
          </cell>
          <cell r="D223" t="str">
            <v>------</v>
          </cell>
          <cell r="E223" t="str">
            <v>iarla.22022003@gmail.com</v>
          </cell>
          <cell r="F223" t="str">
            <v>Recanto das Emas</v>
          </cell>
          <cell r="G223" t="str">
            <v>Brasília</v>
          </cell>
        </row>
        <row r="224">
          <cell r="B224" t="str">
            <v>JOSINEI DE JESUS MATOS COSTA LEITE 06389319169</v>
          </cell>
          <cell r="C224" t="str">
            <v>29.500.465/0001-93</v>
          </cell>
          <cell r="D224" t="str">
            <v>(61)3568-6592</v>
          </cell>
          <cell r="E224" t="str">
            <v>jocineijesus@gmail.com</v>
          </cell>
          <cell r="F224" t="str">
            <v>SETOR HABITACIONAL SAMAMBAIA (VICENTE PIRES)</v>
          </cell>
          <cell r="G224" t="str">
            <v>Brasília</v>
          </cell>
        </row>
        <row r="225">
          <cell r="B225" t="str">
            <v>IGREJA DE CRISTO MINISTERIO APOSTOLICO NOVA TERRA BRASILIA</v>
          </cell>
          <cell r="C225" t="str">
            <v>50.072.083/0001-00</v>
          </cell>
          <cell r="D225" t="str">
            <v>(61)9655-5102</v>
          </cell>
          <cell r="E225" t="str">
            <v>wiltonapostolo@gmail.com</v>
          </cell>
          <cell r="F225" t="str">
            <v>SOL NASCENTE/POR DO SOL</v>
          </cell>
          <cell r="G225" t="str">
            <v>Brasília</v>
          </cell>
        </row>
        <row r="226">
          <cell r="B226" t="str">
            <v>IGREJA EVANGELICA PENTECOSTAL O BRASIL PARA CRISTO</v>
          </cell>
          <cell r="C226" t="str">
            <v>29.773.177/0001-02</v>
          </cell>
          <cell r="D226" t="str">
            <v>(61)3372-0226</v>
          </cell>
          <cell r="E226" t="str">
            <v>------</v>
          </cell>
          <cell r="F226" t="str">
            <v>SAMAMBAIA NORTE (SAMAMBAIA)</v>
          </cell>
          <cell r="G226" t="str">
            <v>Brasília</v>
          </cell>
        </row>
        <row r="227">
          <cell r="B227" t="str">
            <v>P.N.D SILVA VENDA E SERVICOS DE PORTAS AUTOMATICA LTDA</v>
          </cell>
          <cell r="C227" t="str">
            <v>26.963.020/0001-51</v>
          </cell>
          <cell r="D227" t="str">
            <v>(21)7484-7027</v>
          </cell>
          <cell r="E227" t="str">
            <v>contato@imperatrizportas.com.br</v>
          </cell>
          <cell r="F227" t="str">
            <v>CENTRO</v>
          </cell>
          <cell r="G227" t="str">
            <v>Belford Roxo</v>
          </cell>
        </row>
        <row r="228">
          <cell r="B228" t="str">
            <v>IMPERIAL COMERCIO DE INFORMATICA LTDA</v>
          </cell>
          <cell r="C228" t="str">
            <v>20.147.477/0001-01</v>
          </cell>
          <cell r="D228" t="str">
            <v>(61)9659-7803</v>
          </cell>
          <cell r="E228" t="str">
            <v>imperial.comercio5@gmail.com</v>
          </cell>
          <cell r="F228" t="str">
            <v>SETOR LESTE (GAMA)</v>
          </cell>
          <cell r="G228" t="str">
            <v>Brasília</v>
          </cell>
        </row>
        <row r="229">
          <cell r="B229" t="str">
            <v>LANTERNART LANTERNAGEM E PINTURA LTDA</v>
          </cell>
          <cell r="C229" t="str">
            <v>03.206.928/0001-15</v>
          </cell>
          <cell r="D229" t="str">
            <v>(61) 8103-0020</v>
          </cell>
          <cell r="E229" t="str">
            <v>------</v>
          </cell>
          <cell r="F229" t="str">
            <v>AREA DE DESENVOLVIMENTO ECONOMICO (CEILANDIA)</v>
          </cell>
          <cell r="G229" t="str">
            <v>Brasília</v>
          </cell>
        </row>
        <row r="230">
          <cell r="B230" t="str">
            <v>IMPERIO PORTAS DE ACO LTDA</v>
          </cell>
          <cell r="C230" t="str">
            <v>24.961.733/0002-31</v>
          </cell>
          <cell r="D230" t="str">
            <v>(62) 8593-8465</v>
          </cell>
          <cell r="E230" t="str">
            <v>imperioportasautomatica@gmail.com</v>
          </cell>
          <cell r="F230" t="str">
            <v>AREA DE DESENVOLVIMENTO ECONOMICO (AGUAS CLAR</v>
          </cell>
          <cell r="G230" t="str">
            <v>Brasília</v>
          </cell>
        </row>
        <row r="231">
          <cell r="B231" t="str">
            <v>C S SILVA PORTAS AUTOMATICAS</v>
          </cell>
          <cell r="C231" t="str">
            <v>50.453.062/0001-27</v>
          </cell>
          <cell r="D231" t="str">
            <v>(21) 7200-1200</v>
          </cell>
          <cell r="E231" t="str">
            <v>invictosportasautomaticas@hotmail.com</v>
          </cell>
          <cell r="F231" t="str">
            <v>CIDADE HORACIO (VILA INHOMIRIM)</v>
          </cell>
          <cell r="G231" t="str">
            <v>Magé</v>
          </cell>
        </row>
        <row r="232">
          <cell r="B232" t="str">
            <v>Isaac Queiroz De Oliveira</v>
          </cell>
          <cell r="C232" t="str">
            <v>014.773.125-95</v>
          </cell>
          <cell r="D232" t="str">
            <v>------</v>
          </cell>
          <cell r="E232" t="str">
            <v>------</v>
          </cell>
          <cell r="F232" t="str">
            <v>Barra</v>
          </cell>
          <cell r="G232" t="str">
            <v>Salvador</v>
          </cell>
        </row>
        <row r="233">
          <cell r="B233" t="str">
            <v>Isaías Azevedo Silva</v>
          </cell>
          <cell r="C233" t="str">
            <v>068.515.623-08</v>
          </cell>
          <cell r="D233" t="str">
            <v>------</v>
          </cell>
          <cell r="E233" t="str">
            <v>------</v>
          </cell>
          <cell r="F233" t="str">
            <v>Recanto das emas</v>
          </cell>
          <cell r="G233" t="str">
            <v>Brasília</v>
          </cell>
        </row>
        <row r="234">
          <cell r="B234" t="str">
            <v>iSAIAS FRANÇA SOARES</v>
          </cell>
          <cell r="C234" t="str">
            <v>903.635.151-00</v>
          </cell>
          <cell r="D234" t="str">
            <v>------</v>
          </cell>
          <cell r="E234" t="str">
            <v>------</v>
          </cell>
          <cell r="F234" t="str">
            <v>------</v>
          </cell>
          <cell r="G234" t="str">
            <v>------</v>
          </cell>
        </row>
        <row r="235">
          <cell r="B235" t="str">
            <v>ISO COMERCIO E REPRESENTACOES LTDA</v>
          </cell>
          <cell r="C235" t="str">
            <v>26.754.459/0001-74</v>
          </cell>
          <cell r="D235" t="str">
            <v>(61)9962-2997</v>
          </cell>
          <cell r="E235" t="str">
            <v>veraluciamessias@yahoo.com.br</v>
          </cell>
          <cell r="F235" t="str">
            <v>JARDIM PEROLA DA BARRAGEM I</v>
          </cell>
          <cell r="G235" t="str">
            <v>Águas Lindas de Goiás</v>
          </cell>
        </row>
        <row r="236">
          <cell r="B236" t="str">
            <v>ítalo Machado Joaquim</v>
          </cell>
          <cell r="C236" t="str">
            <v>046.532.931-47</v>
          </cell>
          <cell r="D236" t="str">
            <v>------</v>
          </cell>
          <cell r="E236" t="str">
            <v>------</v>
          </cell>
          <cell r="F236" t="str">
            <v>------</v>
          </cell>
          <cell r="G236" t="str">
            <v>------</v>
          </cell>
        </row>
        <row r="237">
          <cell r="B237" t="str">
            <v>ITATIAIA ATACADISTA LTDA</v>
          </cell>
          <cell r="C237" t="str">
            <v>06.862.927/0001-17</v>
          </cell>
          <cell r="D237" t="str">
            <v>(61)3046-9450</v>
          </cell>
          <cell r="E237" t="str">
            <v>fiscal3@elycontabilidade.com.br</v>
          </cell>
          <cell r="F237" t="str">
            <v>ZONA INDUSTRIAL (GUARA)</v>
          </cell>
          <cell r="G237" t="str">
            <v>Brasília</v>
          </cell>
        </row>
        <row r="238">
          <cell r="B238" t="str">
            <v>J A METALURGICA LTDA</v>
          </cell>
          <cell r="C238" t="str">
            <v>57.845.829/0001-02</v>
          </cell>
          <cell r="D238" t="str">
            <v>(75)9861-1222</v>
          </cell>
          <cell r="E238" t="str">
            <v>jametalurgicafsa@gmail.com</v>
          </cell>
          <cell r="F238" t="str">
            <v>BARAUNA</v>
          </cell>
          <cell r="G238" t="str">
            <v>Feira de Santana</v>
          </cell>
        </row>
        <row r="239">
          <cell r="B239" t="str">
            <v>J R CASTRO DA SILVA MANUTENCAO</v>
          </cell>
          <cell r="C239" t="str">
            <v>18.286.730/0001-66</v>
          </cell>
          <cell r="D239" t="str">
            <v>(61) 9644-5874</v>
          </cell>
          <cell r="E239" t="str">
            <v>------</v>
          </cell>
          <cell r="F239" t="str">
            <v>RIACHO FUNDO II</v>
          </cell>
          <cell r="G239" t="str">
            <v>Brasília</v>
          </cell>
        </row>
        <row r="240">
          <cell r="B240" t="str">
            <v>32.444.757 JOSE EUSEBIO RIBEIRO DE LIMA SILVA</v>
          </cell>
          <cell r="C240" t="str">
            <v>32.444.757/0001-60</v>
          </cell>
          <cell r="D240" t="str">
            <v>61996296498</v>
          </cell>
          <cell r="E240" t="str">
            <v>joseeusebiordls@gmail.com</v>
          </cell>
          <cell r="F240" t="str">
            <v>SAMAMBAIA NORTE (SAMAMBAIA)</v>
          </cell>
          <cell r="G240" t="str">
            <v>Brasília</v>
          </cell>
        </row>
        <row r="241">
          <cell r="B241" t="str">
            <v>JRL FERRAGENS LTDA</v>
          </cell>
          <cell r="C241" t="str">
            <v>05.966.141/0001-87</v>
          </cell>
          <cell r="D241" t="str">
            <v>(61) 3622-4110</v>
          </cell>
          <cell r="E241" t="str">
            <v>contato@jacquesferragens.com.br</v>
          </cell>
          <cell r="F241" t="str">
            <v>PQ. ESTRELA DALVA</v>
          </cell>
          <cell r="G241" t="str">
            <v>Luziânia</v>
          </cell>
        </row>
        <row r="242">
          <cell r="B242" t="str">
            <v>Jaime DF portas</v>
          </cell>
          <cell r="C242" t="str">
            <v>271.033.231-00</v>
          </cell>
          <cell r="D242" t="str">
            <v>------</v>
          </cell>
          <cell r="E242" t="str">
            <v>------</v>
          </cell>
          <cell r="F242" t="str">
            <v>JOKEY</v>
          </cell>
          <cell r="G242" t="str">
            <v>Brasília</v>
          </cell>
        </row>
        <row r="243">
          <cell r="B243" t="str">
            <v>Jaime Francisco Godinho</v>
          </cell>
          <cell r="C243" t="str">
            <v>297.033.601-49</v>
          </cell>
          <cell r="D243" t="str">
            <v>------</v>
          </cell>
          <cell r="E243" t="str">
            <v>------</v>
          </cell>
          <cell r="F243" t="str">
            <v>------</v>
          </cell>
          <cell r="G243" t="str">
            <v>------</v>
          </cell>
        </row>
        <row r="244">
          <cell r="B244" t="str">
            <v>Jaime Trindade da Silva</v>
          </cell>
          <cell r="C244" t="str">
            <v>048.701.831-10</v>
          </cell>
          <cell r="D244" t="str">
            <v>------</v>
          </cell>
          <cell r="E244" t="str">
            <v>------</v>
          </cell>
          <cell r="F244" t="str">
            <v>------</v>
          </cell>
          <cell r="G244" t="str">
            <v>------</v>
          </cell>
        </row>
        <row r="245">
          <cell r="B245" t="str">
            <v>Jaime Trindade da Silva</v>
          </cell>
          <cell r="C245" t="str">
            <v>048.701.831-10</v>
          </cell>
          <cell r="D245" t="str">
            <v>------</v>
          </cell>
          <cell r="E245" t="str">
            <v>------</v>
          </cell>
          <cell r="F245" t="str">
            <v>------</v>
          </cell>
          <cell r="G245" t="str">
            <v>------</v>
          </cell>
        </row>
        <row r="246">
          <cell r="B246" t="str">
            <v>JAIME TRINDADE DA SILVA</v>
          </cell>
          <cell r="C246" t="str">
            <v>048.701.831-10</v>
          </cell>
          <cell r="D246" t="str">
            <v>------</v>
          </cell>
          <cell r="E246" t="str">
            <v>------</v>
          </cell>
          <cell r="F246" t="str">
            <v>------</v>
          </cell>
          <cell r="G246" t="str">
            <v>------</v>
          </cell>
        </row>
        <row r="247">
          <cell r="B247" t="str">
            <v>Jair Biscuola Junior</v>
          </cell>
          <cell r="C247" t="str">
            <v>302.353.608-21</v>
          </cell>
          <cell r="D247" t="str">
            <v>------</v>
          </cell>
          <cell r="E247" t="str">
            <v>------</v>
          </cell>
          <cell r="F247" t="str">
            <v>Jardim Itapeva</v>
          </cell>
          <cell r="G247" t="str">
            <v>Mauá</v>
          </cell>
        </row>
        <row r="248">
          <cell r="B248" t="str">
            <v>JANILSON DE SOLSA SILVA</v>
          </cell>
          <cell r="C248" t="str">
            <v>039.737.342-24</v>
          </cell>
          <cell r="D248" t="str">
            <v>------</v>
          </cell>
          <cell r="E248" t="str">
            <v>------</v>
          </cell>
          <cell r="F248" t="str">
            <v>------</v>
          </cell>
          <cell r="G248" t="str">
            <v>Águas Lindas de Goiás</v>
          </cell>
        </row>
        <row r="249">
          <cell r="B249" t="str">
            <v>VIA AREAL MATERIAIS PARA CONSTRUCAO LTDA</v>
          </cell>
          <cell r="C249" t="str">
            <v>27.965.530/0001-20</v>
          </cell>
          <cell r="D249" t="str">
            <v>(61)3333-0203</v>
          </cell>
          <cell r="E249" t="str">
            <v>imperiocont@autlook.com.br</v>
          </cell>
          <cell r="F249" t="str">
            <v>AREAL (AGUAS CLARAS)</v>
          </cell>
          <cell r="G249" t="str">
            <v>Brasília</v>
          </cell>
        </row>
        <row r="250">
          <cell r="B250" t="str">
            <v>JAQUISON TRINDADE DA SILVA</v>
          </cell>
          <cell r="C250" t="str">
            <v>718.146.591-02</v>
          </cell>
          <cell r="D250" t="str">
            <v>------</v>
          </cell>
          <cell r="E250" t="str">
            <v>------</v>
          </cell>
          <cell r="F250" t="str">
            <v>VICENTE PIRES</v>
          </cell>
          <cell r="G250" t="str">
            <v>Brasília</v>
          </cell>
        </row>
        <row r="251">
          <cell r="B251" t="str">
            <v>JC SERVICOS DE CONSTRUCOES E REFROMAS LTDA</v>
          </cell>
          <cell r="C251" t="str">
            <v>14.432.672/0001-80</v>
          </cell>
          <cell r="D251" t="str">
            <v>(61) 7401-0030</v>
          </cell>
          <cell r="E251" t="str">
            <v>cleonis.mestre@gmail.com</v>
          </cell>
          <cell r="F251" t="str">
            <v>ASA SUL</v>
          </cell>
          <cell r="G251" t="str">
            <v>Brasília</v>
          </cell>
        </row>
        <row r="252">
          <cell r="B252" t="str">
            <v>37.810.753 JEOVA NORONHA</v>
          </cell>
          <cell r="C252" t="str">
            <v>37.810.753/0001-72</v>
          </cell>
          <cell r="D252" t="str">
            <v>(61) 8408-6064</v>
          </cell>
          <cell r="E252" t="str">
            <v>jeovanoronhadf@gmail.com</v>
          </cell>
          <cell r="F252" t="str">
            <v>CEILANDIA NORTE (CEILANDIA)</v>
          </cell>
          <cell r="G252" t="str">
            <v>Brasília</v>
          </cell>
        </row>
        <row r="253">
          <cell r="B253" t="str">
            <v>JK ELETRONICOS ATACADO LTDA</v>
          </cell>
          <cell r="C253" t="str">
            <v>33.566.917/0001-07</v>
          </cell>
          <cell r="D253" t="str">
            <v>(61) 3045-5331</v>
          </cell>
          <cell r="E253" t="str">
            <v>jkeletronicosatacado@gmail.com</v>
          </cell>
          <cell r="F253" t="str">
            <v>TAGUATINGA SUL (TAGUATINGA)</v>
          </cell>
          <cell r="G253" t="str">
            <v>Brasília</v>
          </cell>
        </row>
        <row r="254">
          <cell r="B254" t="str">
            <v>JM PORTAS AUTOMATICAS LTDA</v>
          </cell>
          <cell r="C254" t="str">
            <v>53.827.748/0001-29</v>
          </cell>
          <cell r="D254" t="str">
            <v>(61) 9347-4982 / (0000) 0000-0000</v>
          </cell>
          <cell r="E254" t="str">
            <v>elisabethjmportas@gmail.com</v>
          </cell>
          <cell r="F254" t="str">
            <v>SAMAMBAIA</v>
          </cell>
          <cell r="G254" t="str">
            <v>Brasília</v>
          </cell>
        </row>
        <row r="255">
          <cell r="B255" t="str">
            <v>JOAO CARLOS MATOS LOBATO</v>
          </cell>
          <cell r="C255" t="str">
            <v>------</v>
          </cell>
          <cell r="D255" t="str">
            <v>------</v>
          </cell>
          <cell r="E255" t="str">
            <v>------</v>
          </cell>
          <cell r="F255" t="str">
            <v>Jardim Céu Azul</v>
          </cell>
          <cell r="G255" t="str">
            <v>Valparaíso de Goiás</v>
          </cell>
        </row>
        <row r="256">
          <cell r="B256" t="str">
            <v>João Eudes Pereira</v>
          </cell>
          <cell r="C256" t="str">
            <v>606.860.953-75</v>
          </cell>
          <cell r="D256" t="str">
            <v>61998523223</v>
          </cell>
          <cell r="E256" t="str">
            <v>------</v>
          </cell>
          <cell r="F256" t="str">
            <v>Vila do Boa (São Sebastião)</v>
          </cell>
          <cell r="G256" t="str">
            <v>Brasília</v>
          </cell>
        </row>
        <row r="257">
          <cell r="B257" t="str">
            <v>JOAO PAULO GUIOTTI</v>
          </cell>
          <cell r="C257" t="str">
            <v>001.637.191-79</v>
          </cell>
          <cell r="D257" t="str">
            <v>------</v>
          </cell>
          <cell r="E257" t="str">
            <v>------</v>
          </cell>
          <cell r="F257" t="str">
            <v>TAGUATINGA NORTE</v>
          </cell>
          <cell r="G257" t="str">
            <v>------</v>
          </cell>
        </row>
        <row r="258">
          <cell r="B258" t="str">
            <v>JOAO PORTAS AUTOMATICAS LTDA</v>
          </cell>
          <cell r="C258" t="str">
            <v>61.571.563/0001-24</v>
          </cell>
          <cell r="D258" t="str">
            <v>(94) 9157-5581</v>
          </cell>
          <cell r="E258" t="str">
            <v>joao.mdrf.31@gmail.com</v>
          </cell>
          <cell r="F258" t="str">
            <v>ADEMAR GUIMARAES</v>
          </cell>
          <cell r="G258" t="str">
            <v>Redenção</v>
          </cell>
        </row>
        <row r="259">
          <cell r="B259" t="str">
            <v>João Ricardo Viana Costa</v>
          </cell>
          <cell r="C259" t="str">
            <v>793.632.881-53</v>
          </cell>
          <cell r="D259" t="str">
            <v>------</v>
          </cell>
          <cell r="E259" t="str">
            <v>Joaoricardovc@gmail.com</v>
          </cell>
          <cell r="F259" t="str">
            <v>Norte (Águas Claras)</v>
          </cell>
          <cell r="G259" t="str">
            <v>Brasília</v>
          </cell>
        </row>
        <row r="260">
          <cell r="B260" t="str">
            <v>joaquin alves filho</v>
          </cell>
          <cell r="C260" t="str">
            <v>------</v>
          </cell>
          <cell r="D260" t="str">
            <v>------</v>
          </cell>
          <cell r="E260" t="str">
            <v>------</v>
          </cell>
          <cell r="F260" t="str">
            <v>------</v>
          </cell>
          <cell r="G260" t="str">
            <v>------</v>
          </cell>
        </row>
        <row r="261">
          <cell r="B261" t="str">
            <v>Jonas Gomes Nascimento Fiho</v>
          </cell>
          <cell r="C261" t="str">
            <v>663.384.501-44</v>
          </cell>
          <cell r="D261" t="str">
            <v>------</v>
          </cell>
          <cell r="E261" t="str">
            <v>Jonasgnfilho@gmail.com</v>
          </cell>
          <cell r="F261" t="str">
            <v>Zona Industrial (Guará)</v>
          </cell>
          <cell r="G261" t="str">
            <v>Brasília</v>
          </cell>
        </row>
        <row r="262">
          <cell r="B262" t="str">
            <v>27.005.136 JONATA EURIPEDES BRAGA PARANHOS</v>
          </cell>
          <cell r="C262" t="str">
            <v>27.005.136/0001-40</v>
          </cell>
          <cell r="D262" t="str">
            <v>(16)9271-4880</v>
          </cell>
          <cell r="E262" t="str">
            <v>adm.fachadascv@gmail.com</v>
          </cell>
          <cell r="F262" t="str">
            <v>PLANALTO</v>
          </cell>
          <cell r="G262" t="str">
            <v>Uberlândia</v>
          </cell>
        </row>
        <row r="263">
          <cell r="B263" t="str">
            <v>------</v>
          </cell>
          <cell r="C263" t="str">
            <v>36.666.943/0001-03</v>
          </cell>
          <cell r="D263" t="str">
            <v>------</v>
          </cell>
          <cell r="E263" t="str">
            <v>------</v>
          </cell>
          <cell r="F263" t="str">
            <v>Icuí-Guajará</v>
          </cell>
          <cell r="G263" t="str">
            <v>Ananindeua</v>
          </cell>
        </row>
        <row r="264">
          <cell r="B264" t="str">
            <v>Jonathan Machado</v>
          </cell>
          <cell r="C264" t="str">
            <v>032.546.891-51</v>
          </cell>
          <cell r="D264" t="str">
            <v>------</v>
          </cell>
          <cell r="E264" t="str">
            <v>------</v>
          </cell>
          <cell r="F264" t="str">
            <v>Sul (Águas Claras)</v>
          </cell>
          <cell r="G264" t="str">
            <v>Brasília</v>
          </cell>
        </row>
        <row r="265">
          <cell r="B265" t="str">
            <v>JONATHAN RIBEIRO DA CRUZ</v>
          </cell>
          <cell r="C265" t="str">
            <v>044.240.381-06</v>
          </cell>
          <cell r="D265" t="str">
            <v>------</v>
          </cell>
          <cell r="E265" t="str">
            <v>------</v>
          </cell>
          <cell r="F265" t="str">
            <v>------</v>
          </cell>
          <cell r="G265" t="str">
            <v>------</v>
          </cell>
        </row>
        <row r="266">
          <cell r="B266" t="str">
            <v>JORGE DOS SANTOS 56997370578</v>
          </cell>
          <cell r="C266" t="str">
            <v>12.389.562/0001-58</v>
          </cell>
          <cell r="D266" t="str">
            <v>(61)9628-6137</v>
          </cell>
          <cell r="E266" t="str">
            <v>------</v>
          </cell>
          <cell r="F266" t="str">
            <v>RIACHO FUNDO II</v>
          </cell>
          <cell r="G266" t="str">
            <v>Brasília</v>
          </cell>
        </row>
        <row r="267">
          <cell r="B267" t="str">
            <v>Jorge Paulo de Rezende</v>
          </cell>
          <cell r="C267" t="str">
            <v>658.861.601-59</v>
          </cell>
          <cell r="D267" t="str">
            <v>------</v>
          </cell>
          <cell r="E267" t="str">
            <v>------</v>
          </cell>
          <cell r="F267" t="str">
            <v>Setor Habitacional Vicente Pires</v>
          </cell>
          <cell r="G267" t="str">
            <v>Brasília</v>
          </cell>
        </row>
        <row r="268">
          <cell r="B268" t="str">
            <v>JOSE DE JESUS DO NASCIMENTO SOUZA</v>
          </cell>
          <cell r="C268" t="str">
            <v>030.438.723-12</v>
          </cell>
          <cell r="D268" t="str">
            <v>61983553073</v>
          </cell>
          <cell r="E268" t="str">
            <v>jotasouza05@gmail.com</v>
          </cell>
          <cell r="F268" t="str">
            <v>Riacho Fundo II</v>
          </cell>
          <cell r="G268" t="str">
            <v>Brasília</v>
          </cell>
        </row>
        <row r="269">
          <cell r="B269" t="str">
            <v>57.834.122 JOSE ROBERTO GUERREIRO PEREIRA</v>
          </cell>
          <cell r="C269" t="str">
            <v>57.834.122/0001-09</v>
          </cell>
          <cell r="D269" t="str">
            <v>(92)9148-0111</v>
          </cell>
          <cell r="E269" t="str">
            <v>robertoguerreiropereira@gmail.com</v>
          </cell>
          <cell r="F269" t="str">
            <v>Novo Aleixo</v>
          </cell>
          <cell r="G269" t="str">
            <v>Manaus</v>
          </cell>
        </row>
        <row r="270">
          <cell r="B270" t="str">
            <v>66.727.408 JOSE VANDERLEY CORREA DA SILVA</v>
          </cell>
          <cell r="C270" t="str">
            <v>66.727.408/0001-78</v>
          </cell>
          <cell r="D270" t="str">
            <v>(61) 8159-1184</v>
          </cell>
          <cell r="E270" t="str">
            <v>vanderleycorreia73@gmail.com</v>
          </cell>
          <cell r="F270" t="str">
            <v>SAMAMBAIA SUL</v>
          </cell>
          <cell r="G270" t="str">
            <v>Brasília</v>
          </cell>
        </row>
        <row r="271">
          <cell r="B271" t="str">
            <v>64.269.769 JOSEMAR SANTOS CORREIA JUNIOR</v>
          </cell>
          <cell r="C271" t="str">
            <v>64.269.769/0001-92</v>
          </cell>
          <cell r="D271" t="str">
            <v>(61) 9926-6640</v>
          </cell>
          <cell r="E271" t="str">
            <v>ambbcontabilidade1411@gmail.com</v>
          </cell>
          <cell r="F271" t="str">
            <v>RECANTO DAS EMAS</v>
          </cell>
          <cell r="G271" t="str">
            <v>Brasília</v>
          </cell>
        </row>
        <row r="272">
          <cell r="B272" t="str">
            <v>Joyce Pimentel Barbosa Souza</v>
          </cell>
          <cell r="C272" t="str">
            <v>037.013.161-47</v>
          </cell>
          <cell r="D272" t="str">
            <v>------</v>
          </cell>
          <cell r="E272" t="str">
            <v>Cerimonialjoyce@gmail.com</v>
          </cell>
          <cell r="F272" t="str">
            <v>Riacho Fundo I</v>
          </cell>
          <cell r="G272" t="str">
            <v>Brasília</v>
          </cell>
        </row>
        <row r="273">
          <cell r="B273" t="str">
            <v>JEAN PORTAS AUTOMATICAS LTDA</v>
          </cell>
          <cell r="C273" t="str">
            <v>14.258.028/0001-38</v>
          </cell>
          <cell r="D273" t="str">
            <v>(21) 7022-9133</v>
          </cell>
          <cell r="E273" t="str">
            <v>contatojeanportas@gmail.com</v>
          </cell>
          <cell r="F273" t="str">
            <v>PRATA</v>
          </cell>
          <cell r="G273" t="str">
            <v>Teresópolis</v>
          </cell>
        </row>
        <row r="274">
          <cell r="B274" t="str">
            <v>JORGE LUIS PEREIRA SOUZA JUNIOR 04378166135</v>
          </cell>
          <cell r="C274" t="str">
            <v>32.754.089/0001-78</v>
          </cell>
          <cell r="D274" t="str">
            <v>(61) 8546-2040</v>
          </cell>
          <cell r="E274" t="str">
            <v>juniorenzogabriel287@gmail.com</v>
          </cell>
          <cell r="F274" t="str">
            <v>PARQUE ARARUAMA</v>
          </cell>
          <cell r="G274" t="str">
            <v>Valparaíso de Goiás</v>
          </cell>
        </row>
        <row r="275">
          <cell r="B275" t="str">
            <v>NKA - INSTALACOES ELETRICA E MANUTENCAO LTDA</v>
          </cell>
          <cell r="C275" t="str">
            <v>51.939.867/0001-48</v>
          </cell>
          <cell r="D275" t="str">
            <v>(61) 9271-3965 / (0000) 0000-0000</v>
          </cell>
          <cell r="E275" t="str">
            <v>cardoso.nei@gmail.com</v>
          </cell>
          <cell r="F275" t="str">
            <v>SETOR HABITACIONAL ARNIQUEIRA (AGUAS CLARAS)</v>
          </cell>
          <cell r="G275" t="str">
            <v>Brasília</v>
          </cell>
        </row>
        <row r="276">
          <cell r="B276" t="str">
            <v>JS SECURITY EIRELI</v>
          </cell>
          <cell r="C276" t="str">
            <v>35.348.836/0001-66</v>
          </cell>
          <cell r="D276" t="str">
            <v>(61)8145-8054</v>
          </cell>
          <cell r="E276" t="str">
            <v>jobertsoares020@gmail.com</v>
          </cell>
          <cell r="F276" t="str">
            <v>JARDIM BRASILIA</v>
          </cell>
          <cell r="G276" t="str">
            <v>Águas Lindas de Goiás</v>
          </cell>
        </row>
        <row r="277">
          <cell r="B277" t="str">
            <v>JSC INOX LTDA</v>
          </cell>
          <cell r="C277" t="str">
            <v>09.285.871/0001-73</v>
          </cell>
          <cell r="D277" t="str">
            <v>(61)8621-0763</v>
          </cell>
          <cell r="E277" t="str">
            <v>jsc.inox@hotmail.com</v>
          </cell>
          <cell r="F277" t="str">
            <v>SANTA MARIA</v>
          </cell>
          <cell r="G277" t="str">
            <v>Brasília</v>
          </cell>
        </row>
        <row r="278">
          <cell r="B278" t="str">
            <v>Júlia de Menezes Lameira Pereira</v>
          </cell>
          <cell r="C278" t="str">
            <v>047.305.361-69</v>
          </cell>
          <cell r="D278" t="str">
            <v>------</v>
          </cell>
          <cell r="E278" t="str">
            <v>julialammeira@gmail.com</v>
          </cell>
          <cell r="F278" t="str">
            <v>Sul (Águas Claras)</v>
          </cell>
          <cell r="G278" t="str">
            <v>Brasília</v>
          </cell>
        </row>
        <row r="279">
          <cell r="B279" t="str">
            <v>Julio Gonçalves da Silva</v>
          </cell>
          <cell r="C279" t="str">
            <v>539.497.651-15</v>
          </cell>
          <cell r="D279" t="str">
            <v>------</v>
          </cell>
          <cell r="E279" t="str">
            <v>juliogsilva29@gmail.com</v>
          </cell>
          <cell r="F279" t="str">
            <v>Ceilândia Norte (Ceilândia)</v>
          </cell>
          <cell r="G279" t="str">
            <v>Brasília</v>
          </cell>
        </row>
        <row r="280">
          <cell r="B280" t="str">
            <v>JUNIOR CESAR LIMA DE JESUS</v>
          </cell>
          <cell r="C280" t="str">
            <v>048.652.911-80</v>
          </cell>
          <cell r="D280" t="str">
            <v>------</v>
          </cell>
          <cell r="E280" t="str">
            <v>------</v>
          </cell>
          <cell r="F280" t="str">
            <v>Vale do Amanhecer (Planaltina)</v>
          </cell>
          <cell r="G280" t="str">
            <v>Brasília</v>
          </cell>
        </row>
        <row r="281">
          <cell r="B281" t="str">
            <v>58.730.074 JUNIOR CESAR LIMA DE JESUS</v>
          </cell>
          <cell r="C281" t="str">
            <v>58.730.074/0001-63</v>
          </cell>
          <cell r="D281" t="str">
            <v>(61)9295-6589</v>
          </cell>
          <cell r="E281" t="str">
            <v>360degue0@gmail.com</v>
          </cell>
          <cell r="F281" t="str">
            <v>VALE DO AMANHECER (PLANALTINA)</v>
          </cell>
          <cell r="G281" t="str">
            <v>Brasília</v>
          </cell>
        </row>
        <row r="282">
          <cell r="B282" t="str">
            <v>58.730.074 JUNIOR CESAR LIMA DE JESUS</v>
          </cell>
          <cell r="C282" t="str">
            <v>58.730.074/0001-63</v>
          </cell>
          <cell r="D282" t="str">
            <v>(61) 9295-6589</v>
          </cell>
          <cell r="E282" t="str">
            <v>360degue0@gmail.com</v>
          </cell>
          <cell r="F282" t="str">
            <v>VALE DO AMANHECER (PLANALTINA)</v>
          </cell>
          <cell r="G282" t="str">
            <v>Brasília</v>
          </cell>
        </row>
        <row r="283">
          <cell r="B283" t="str">
            <v>K8 SOLUCOES E SERVICOS LTDA</v>
          </cell>
          <cell r="C283" t="str">
            <v>41.105.716/0001-30</v>
          </cell>
          <cell r="D283" t="str">
            <v>(61) 8157-4743 / (61) 8157-4743</v>
          </cell>
          <cell r="E283" t="str">
            <v>k8solucoeseservicos@gmail.com</v>
          </cell>
          <cell r="F283" t="str">
            <v>NORTE (AGUAS CLARAS)</v>
          </cell>
          <cell r="G283" t="str">
            <v>Brasília</v>
          </cell>
        </row>
        <row r="284">
          <cell r="B284" t="str">
            <v>KANNEL PORTAS AUTOMATICAS COMERCIO E SERVICOS LTDA</v>
          </cell>
          <cell r="C284" t="str">
            <v>46.261.153/0001-93</v>
          </cell>
          <cell r="D284" t="str">
            <v>(61) 3356-0494/ (0000) 0000-0000</v>
          </cell>
          <cell r="E284" t="str">
            <v>kannel.portas@gmail.com</v>
          </cell>
          <cell r="F284" t="str">
            <v>TAGUATINGA SUL (TAGUATINGA)</v>
          </cell>
          <cell r="G284" t="str">
            <v>Brasília</v>
          </cell>
        </row>
        <row r="285">
          <cell r="B285" t="str">
            <v>Kelly Patricia Elias Marques</v>
          </cell>
          <cell r="C285" t="str">
            <v>256.145.468-12</v>
          </cell>
          <cell r="D285" t="str">
            <v>------</v>
          </cell>
          <cell r="E285" t="str">
            <v>snowelias1802@gmail.com</v>
          </cell>
          <cell r="F285" t="str">
            <v>Sul (Águas Claras)</v>
          </cell>
          <cell r="G285" t="str">
            <v>Brasília</v>
          </cell>
        </row>
        <row r="286">
          <cell r="B286" t="str">
            <v>KELY REBONATTO</v>
          </cell>
          <cell r="C286" t="str">
            <v>045.428.229-07</v>
          </cell>
          <cell r="D286" t="str">
            <v>------</v>
          </cell>
          <cell r="E286" t="str">
            <v>Kelycararo@gmail.com</v>
          </cell>
          <cell r="F286" t="str">
            <v>Norte (Águas Claras)</v>
          </cell>
          <cell r="G286" t="str">
            <v>Brasília</v>
          </cell>
        </row>
        <row r="287">
          <cell r="B287" t="str">
            <v>KIT PORTAS DE ACO AUTOMATICAS LTDA</v>
          </cell>
          <cell r="C287" t="str">
            <v>40.729.902/0001-88</v>
          </cell>
          <cell r="D287" t="str">
            <v>(62) 99201-2561</v>
          </cell>
          <cell r="E287" t="str">
            <v>kitportasdeacoautomaticas@gmail.com</v>
          </cell>
          <cell r="F287" t="str">
            <v>Jardim Clarissa</v>
          </cell>
          <cell r="G287" t="str">
            <v>Goiânia</v>
          </cell>
        </row>
        <row r="288">
          <cell r="B288" t="str">
            <v>KOPPYMAK SERVICOS E COMERCIO LTDA</v>
          </cell>
          <cell r="C288" t="str">
            <v>26.476.796/0001-47</v>
          </cell>
          <cell r="D288" t="str">
            <v>(61) 3486-6262 / (61) 3484-6200</v>
          </cell>
          <cell r="E288" t="str">
            <v>koppymak@koppymak.com.br</v>
          </cell>
          <cell r="F288" t="str">
            <v>ASA SUL</v>
          </cell>
          <cell r="G288" t="str">
            <v>Brasília</v>
          </cell>
        </row>
        <row r="289">
          <cell r="B289" t="str">
            <v>Lauro José da Silva</v>
          </cell>
          <cell r="C289" t="str">
            <v>191.890.605-04</v>
          </cell>
          <cell r="D289" t="str">
            <v>------</v>
          </cell>
          <cell r="E289" t="str">
            <v>------</v>
          </cell>
          <cell r="F289" t="str">
            <v>Brasil</v>
          </cell>
          <cell r="G289" t="str">
            <v>Vitória da Conquista</v>
          </cell>
        </row>
        <row r="290">
          <cell r="B290" t="str">
            <v>LAZARA DARC DOS SANTOS MELO 53070062172</v>
          </cell>
          <cell r="C290" t="str">
            <v>26.921.806/0001-06</v>
          </cell>
          <cell r="D290" t="str">
            <v>(62)9208-9667</v>
          </cell>
          <cell r="E290" t="str">
            <v>darc.com@hotmail.com</v>
          </cell>
          <cell r="F290" t="str">
            <v>PARQUE AMAZONIA</v>
          </cell>
          <cell r="G290" t="str">
            <v>Goiânia</v>
          </cell>
        </row>
        <row r="291">
          <cell r="B291" t="str">
            <v>Leandro Miguel Da Silva Beinroth</v>
          </cell>
          <cell r="C291" t="str">
            <v>067.694.216-40</v>
          </cell>
          <cell r="D291" t="str">
            <v>------</v>
          </cell>
          <cell r="E291" t="str">
            <v>------</v>
          </cell>
          <cell r="F291" t="str">
            <v>Niterói</v>
          </cell>
          <cell r="G291" t="str">
            <v>Divinópolis</v>
          </cell>
        </row>
        <row r="292">
          <cell r="B292" t="str">
            <v>LEANDRO NADALETO BORIM 22289416894</v>
          </cell>
          <cell r="C292" t="str">
            <v>44.001.087/0001-97</v>
          </cell>
          <cell r="D292" t="str">
            <v>(62)9622-3713</v>
          </cell>
          <cell r="E292" t="str">
            <v>lnborim82@gmail.com</v>
          </cell>
          <cell r="F292" t="str">
            <v>RESIDENCIAL NOVA MORADA</v>
          </cell>
          <cell r="G292" t="str">
            <v>Inhumas</v>
          </cell>
        </row>
        <row r="293">
          <cell r="B293" t="str">
            <v>leandro serralheiro</v>
          </cell>
          <cell r="C293" t="str">
            <v>------</v>
          </cell>
          <cell r="D293" t="str">
            <v>------</v>
          </cell>
          <cell r="E293" t="str">
            <v>------</v>
          </cell>
          <cell r="F293" t="str">
            <v>------</v>
          </cell>
          <cell r="G293" t="str">
            <v>------</v>
          </cell>
        </row>
        <row r="294">
          <cell r="B294" t="str">
            <v>LED SIA COMERCIO DE PRODUTOS ELETRICOS LTDA</v>
          </cell>
          <cell r="C294" t="str">
            <v>29.640.795/0001-84</v>
          </cell>
          <cell r="D294" t="str">
            <v>(61)3264-4841</v>
          </cell>
          <cell r="E294" t="str">
            <v>ledbrasiliabsb@gmail.com</v>
          </cell>
          <cell r="F294" t="str">
            <v>ZONA INDUSTRIAL (GUARA)</v>
          </cell>
          <cell r="G294" t="str">
            <v>Brasília</v>
          </cell>
        </row>
        <row r="295">
          <cell r="B295" t="str">
            <v>Ledmir</v>
          </cell>
          <cell r="C295" t="str">
            <v>724.447.621-34</v>
          </cell>
          <cell r="D295" t="str">
            <v>------</v>
          </cell>
          <cell r="E295" t="str">
            <v>------</v>
          </cell>
          <cell r="F295" t="str">
            <v>------</v>
          </cell>
          <cell r="G295" t="str">
            <v>------</v>
          </cell>
        </row>
        <row r="296">
          <cell r="B296" t="str">
            <v>Lee oswaldo da Rocha</v>
          </cell>
          <cell r="C296" t="str">
            <v>402.990.311-87</v>
          </cell>
          <cell r="D296" t="str">
            <v>------</v>
          </cell>
          <cell r="E296" t="str">
            <v>------</v>
          </cell>
          <cell r="F296" t="str">
            <v>------</v>
          </cell>
          <cell r="G296" t="str">
            <v>------</v>
          </cell>
        </row>
        <row r="297">
          <cell r="B297" t="str">
            <v>------</v>
          </cell>
          <cell r="C297" t="str">
            <v>31.693.384/0001-07</v>
          </cell>
          <cell r="D297" t="str">
            <v>------</v>
          </cell>
          <cell r="E297" t="str">
            <v>Leonan.serralheriacampos@gmail.com</v>
          </cell>
          <cell r="F297" t="str">
            <v>Parque da Colina II</v>
          </cell>
          <cell r="G297" t="str">
            <v>Formosa</v>
          </cell>
        </row>
        <row r="298">
          <cell r="B298" t="str">
            <v>Leonardo Bech</v>
          </cell>
          <cell r="C298" t="str">
            <v>089.615.589-78</v>
          </cell>
          <cell r="D298" t="str">
            <v>------</v>
          </cell>
          <cell r="E298" t="str">
            <v>------</v>
          </cell>
          <cell r="F298" t="str">
            <v>Rua João Pessoa</v>
          </cell>
          <cell r="G298" t="str">
            <v>Pinhalzinho</v>
          </cell>
        </row>
        <row r="299">
          <cell r="B299" t="str">
            <v>LEONARDO FARIA</v>
          </cell>
          <cell r="C299" t="str">
            <v>944.336.902-87</v>
          </cell>
          <cell r="D299" t="str">
            <v>------</v>
          </cell>
          <cell r="E299" t="str">
            <v>automaticasfariasportas@gmail.com</v>
          </cell>
          <cell r="F299" t="str">
            <v>Nova Marabá</v>
          </cell>
          <cell r="G299" t="str">
            <v>Marabá</v>
          </cell>
        </row>
        <row r="300">
          <cell r="B300" t="str">
            <v>LETÍCIA SOUZA</v>
          </cell>
          <cell r="C300" t="str">
            <v>947.994.401-44</v>
          </cell>
          <cell r="D300" t="str">
            <v>------</v>
          </cell>
          <cell r="E300" t="str">
            <v>leticia-lais@hotmail.com</v>
          </cell>
          <cell r="F300" t="str">
            <v>Sul (Águas Claras)</v>
          </cell>
          <cell r="G300" t="str">
            <v>Brasília</v>
          </cell>
        </row>
        <row r="301">
          <cell r="B301" t="str">
            <v>44.601.860 LUIS HENRIQUE SOUZA DA SILVA</v>
          </cell>
          <cell r="C301" t="str">
            <v>44.601.860/0001-56</v>
          </cell>
          <cell r="D301" t="str">
            <v>(61) 8545-8557</v>
          </cell>
          <cell r="E301" t="str">
            <v>lhportas23@gmail.com</v>
          </cell>
          <cell r="F301" t="str">
            <v>TAGUATINGA NORTE (TAGUATINGA)</v>
          </cell>
          <cell r="G301" t="str">
            <v>Brasília</v>
          </cell>
        </row>
        <row r="302">
          <cell r="B302" t="str">
            <v>LIDER PORTAS PORTOES E COMERCIO EIRELI</v>
          </cell>
          <cell r="C302" t="str">
            <v>08.672.695/0001-60</v>
          </cell>
          <cell r="D302" t="str">
            <v>(61) 3371-1786</v>
          </cell>
          <cell r="E302" t="str">
            <v>contato@liderportaseportoes.com.br</v>
          </cell>
          <cell r="F302" t="str">
            <v>TAGUATINGA</v>
          </cell>
          <cell r="G302" t="str">
            <v>Brasília</v>
          </cell>
        </row>
        <row r="303">
          <cell r="B303" t="str">
            <v>Liduina Bezerra Soares</v>
          </cell>
          <cell r="C303" t="str">
            <v>259.290.971-00</v>
          </cell>
          <cell r="D303" t="str">
            <v>------</v>
          </cell>
          <cell r="E303" t="str">
            <v>------</v>
          </cell>
          <cell r="F303" t="str">
            <v>Sul (Águas Claras)</v>
          </cell>
          <cell r="G303" t="str">
            <v>Brasília</v>
          </cell>
        </row>
        <row r="304">
          <cell r="B304" t="str">
            <v>LIGHT PORTAS AUTOMATICAS LTDA</v>
          </cell>
          <cell r="C304" t="str">
            <v>55.875.689/0001-90</v>
          </cell>
          <cell r="D304" t="str">
            <v>(61) 8228-0354 / (0000) 0000-0000</v>
          </cell>
          <cell r="E304" t="str">
            <v>lightportasautomaticas@gmail.com</v>
          </cell>
          <cell r="F304" t="str">
            <v>PARQUE INDUSTRIAL MINGONE</v>
          </cell>
          <cell r="G304" t="str">
            <v>Luziânia</v>
          </cell>
        </row>
        <row r="305">
          <cell r="B305" t="str">
            <v>LIMA PORTAS AUTOMATICAS LTDA</v>
          </cell>
          <cell r="C305" t="str">
            <v>57.394.052/0001-07</v>
          </cell>
          <cell r="D305" t="str">
            <v>(34)8810-7475</v>
          </cell>
          <cell r="E305" t="str">
            <v>jacomevanessa77@gmail.com</v>
          </cell>
          <cell r="F305" t="str">
            <v>NOVO HORIZONTE</v>
          </cell>
          <cell r="G305" t="str">
            <v>Araguari</v>
          </cell>
        </row>
        <row r="306">
          <cell r="B306" t="str">
            <v>LIMACOM PRODUTOS ELETRONICOS LTDA</v>
          </cell>
          <cell r="C306" t="str">
            <v>02.288.880/0001-79</v>
          </cell>
          <cell r="D306" t="str">
            <v>------</v>
          </cell>
          <cell r="E306" t="str">
            <v>------</v>
          </cell>
          <cell r="F306" t="str">
            <v>CENTRO</v>
          </cell>
          <cell r="G306" t="str">
            <v>São Paulo</v>
          </cell>
        </row>
        <row r="307">
          <cell r="B307" t="str">
            <v>LIMITE DAS BATEIRAS E COMERCIO LTDA</v>
          </cell>
          <cell r="C307" t="str">
            <v>52.169.857/0001-33</v>
          </cell>
          <cell r="D307" t="str">
            <v>(62) 8192-8719</v>
          </cell>
          <cell r="E307" t="str">
            <v>limitedasbaterias@gmail.com</v>
          </cell>
          <cell r="F307" t="str">
            <v>MANSOES PARAISO</v>
          </cell>
          <cell r="G307" t="str">
            <v>Aparecida de Goiânia</v>
          </cell>
        </row>
        <row r="308">
          <cell r="B308" t="str">
            <v>LINEACO SERRALHERIA LTDA</v>
          </cell>
          <cell r="C308" t="str">
            <v>41.730.603/0001-26</v>
          </cell>
          <cell r="D308" t="str">
            <v>(64)9909-9361</v>
          </cell>
          <cell r="E308" t="str">
            <v>danillosc2001@gmail.com</v>
          </cell>
          <cell r="F308" t="str">
            <v>MARTINHO</v>
          </cell>
          <cell r="G308" t="str">
            <v>Palmeiras de Goiás</v>
          </cell>
        </row>
        <row r="309">
          <cell r="B309" t="str">
            <v>LINEACO SERRALHERIA LTDA</v>
          </cell>
          <cell r="C309" t="str">
            <v>41.730.603/0001-26</v>
          </cell>
          <cell r="D309" t="str">
            <v>(64) 9909-9361</v>
          </cell>
          <cell r="E309" t="str">
            <v>danillosc2001@gmail.com</v>
          </cell>
          <cell r="F309" t="str">
            <v>MARTINHO</v>
          </cell>
          <cell r="G309" t="str">
            <v>Palmeiras de Goiás</v>
          </cell>
        </row>
        <row r="310">
          <cell r="B310" t="str">
            <v>LINEAR PORTAS LTDA</v>
          </cell>
          <cell r="C310" t="str">
            <v>46.742.031/0001-19</v>
          </cell>
          <cell r="D310" t="str">
            <v>(61) 9315-3377/ (0000) 0000-0000</v>
          </cell>
          <cell r="E310" t="str">
            <v>linearportas@gmail.com</v>
          </cell>
          <cell r="F310" t="str">
            <v>CEILANDIA NORTE (CEILANDIA)</v>
          </cell>
          <cell r="G310" t="str">
            <v>Brasília</v>
          </cell>
        </row>
        <row r="311">
          <cell r="B311" t="str">
            <v>LOCAR ENGENHARIA LTDA</v>
          </cell>
          <cell r="C311" t="str">
            <v>14.433.426/0001-43</v>
          </cell>
          <cell r="D311" t="str">
            <v>(61)3458-1205</v>
          </cell>
          <cell r="E311" t="str">
            <v>ambbcontabilidade1411@gmail.com</v>
          </cell>
          <cell r="F311" t="str">
            <v>TAGUATINGA SUL (TAGUATINGA)</v>
          </cell>
          <cell r="G311" t="str">
            <v>Brasília</v>
          </cell>
        </row>
        <row r="312">
          <cell r="B312" t="str">
            <v>LOCMAQ LOCACAO DE MAQUINAS E TECNOLOGIA EM FUNDACOES EIRELI</v>
          </cell>
          <cell r="C312" t="str">
            <v>07.783.598/0001-81</v>
          </cell>
          <cell r="D312" t="str">
            <v>(61)9202-0888</v>
          </cell>
          <cell r="E312" t="str">
            <v>------</v>
          </cell>
          <cell r="F312" t="str">
            <v>SETOR PLACA DA MERCEDES (NUCLEO BANDEIRANTE)</v>
          </cell>
          <cell r="G312" t="str">
            <v>Brasília</v>
          </cell>
        </row>
        <row r="313">
          <cell r="B313" t="str">
            <v>LOTERICA AGUAS LINDAS LTDA</v>
          </cell>
          <cell r="C313" t="str">
            <v>06.886.001/0001-61</v>
          </cell>
          <cell r="D313" t="str">
            <v>(61)3613-9745</v>
          </cell>
          <cell r="E313" t="str">
            <v>loteria_aguas_lindas@yahoo.com.br</v>
          </cell>
          <cell r="F313" t="str">
            <v>PARQUE DA BARRAGEM SETOR 08</v>
          </cell>
          <cell r="G313" t="str">
            <v>Águas Lindas de Goiás</v>
          </cell>
        </row>
        <row r="314">
          <cell r="B314" t="str">
            <v>50.531.234 LUCAS DE SOUZA SOARES</v>
          </cell>
          <cell r="C314" t="str">
            <v>50.531.234/0001-33</v>
          </cell>
          <cell r="D314" t="str">
            <v>(61)98519-7896</v>
          </cell>
          <cell r="E314" t="str">
            <v>lucasjoacy333@gmail.com</v>
          </cell>
          <cell r="F314" t="str">
            <v>RECANTO DAS EMAS</v>
          </cell>
          <cell r="G314" t="str">
            <v>Brasília</v>
          </cell>
        </row>
        <row r="315">
          <cell r="B315" t="str">
            <v>Lucas Dias Carneiros</v>
          </cell>
          <cell r="C315" t="str">
            <v>065.953.641-23</v>
          </cell>
          <cell r="D315" t="str">
            <v>------</v>
          </cell>
          <cell r="E315" t="str">
            <v>------</v>
          </cell>
          <cell r="F315" t="str">
            <v>Taguatinga sul</v>
          </cell>
          <cell r="G315" t="str">
            <v>Brasília</v>
          </cell>
        </row>
        <row r="316">
          <cell r="B316" t="str">
            <v>LUCAS FERNANDO CARDOSO 11696324670</v>
          </cell>
          <cell r="C316" t="str">
            <v>27.629.489/0001-11</v>
          </cell>
          <cell r="D316" t="str">
            <v>(34)8858-8594</v>
          </cell>
          <cell r="E316" t="str">
            <v>cardosoeletricistafsa@gmail.com</v>
          </cell>
          <cell r="F316" t="str">
            <v>CENTRO</v>
          </cell>
          <cell r="G316" t="str">
            <v>Formosa</v>
          </cell>
        </row>
        <row r="317">
          <cell r="B317" t="str">
            <v>Lucas Soares Rodrigues</v>
          </cell>
          <cell r="C317" t="str">
            <v>055.162.661-57</v>
          </cell>
          <cell r="D317" t="str">
            <v>61998517775</v>
          </cell>
          <cell r="E317" t="str">
            <v>lukcassaores.rodrigues@gmail.com</v>
          </cell>
          <cell r="F317" t="str">
            <v>Taguatinga Sul (Taguatinga)</v>
          </cell>
          <cell r="G317" t="str">
            <v>Brasília</v>
          </cell>
        </row>
        <row r="318">
          <cell r="B318" t="str">
            <v>------</v>
          </cell>
          <cell r="C318" t="str">
            <v>02.799.779/0001-82</v>
          </cell>
          <cell r="D318" t="str">
            <v>------</v>
          </cell>
          <cell r="E318" t="str">
            <v>------</v>
          </cell>
          <cell r="F318" t="str">
            <v>Centro</v>
          </cell>
          <cell r="G318" t="str">
            <v>Ituiutaba</v>
          </cell>
        </row>
        <row r="319">
          <cell r="B319" t="str">
            <v>Luiz carlos Pereira dos santos</v>
          </cell>
          <cell r="C319" t="str">
            <v>957.042.801-53</v>
          </cell>
          <cell r="D319" t="str">
            <v>(61)99953-2230</v>
          </cell>
          <cell r="E319" t="str">
            <v>Carlosluizsantospereira13@gmail.com</v>
          </cell>
          <cell r="F319" t="str">
            <v>Setor Habitacional Arniqueira (Águas Claras)</v>
          </cell>
          <cell r="G319" t="str">
            <v>Brasília</v>
          </cell>
        </row>
        <row r="320">
          <cell r="B320" t="str">
            <v>M PORTAS AUTOMATICAS EIRELI</v>
          </cell>
          <cell r="C320" t="str">
            <v>40.520.243/0001-75</v>
          </cell>
          <cell r="D320" t="str">
            <v>6195878899</v>
          </cell>
          <cell r="E320" t="str">
            <v>------</v>
          </cell>
          <cell r="F320" t="str">
            <v>Jardim da Barragem III</v>
          </cell>
          <cell r="G320" t="str">
            <v>Águas Lindas de Goiás</v>
          </cell>
        </row>
        <row r="321">
          <cell r="B321" t="str">
            <v>MATEUS DE S SANTOS</v>
          </cell>
          <cell r="C321" t="str">
            <v>45.079.920/0001-85</v>
          </cell>
          <cell r="D321" t="str">
            <v>(99) 9184-7452</v>
          </cell>
          <cell r="E321" t="str">
            <v>mateussantoos345@gmail.com</v>
          </cell>
          <cell r="F321" t="str">
            <v>CANOEIRO</v>
          </cell>
          <cell r="G321" t="str">
            <v>Grajaú</v>
          </cell>
        </row>
        <row r="322">
          <cell r="B322" t="str">
            <v>MACALE TRANSPORTE E COMERCIO LTDA</v>
          </cell>
          <cell r="C322" t="str">
            <v>19.018.615/0002-54</v>
          </cell>
          <cell r="D322" t="str">
            <v>(41) 3657-1444</v>
          </cell>
          <cell r="E322" t="str">
            <v>macaletransportes@outlook.com</v>
          </cell>
          <cell r="F322" t="str">
            <v>CEILANDIA</v>
          </cell>
          <cell r="G322" t="str">
            <v>Brasília</v>
          </cell>
        </row>
        <row r="323">
          <cell r="B323" t="str">
            <v>MANC MANUTENCAO E CONSTRUCAO LTDA</v>
          </cell>
          <cell r="C323" t="str">
            <v>11.450.144/0001-66</v>
          </cell>
          <cell r="D323" t="str">
            <v>(61)3222-7899</v>
          </cell>
          <cell r="E323" t="str">
            <v>controle@manc.com.br</v>
          </cell>
          <cell r="F323" t="str">
            <v>ZONA INDUSTRIAL (GUARA)</v>
          </cell>
          <cell r="G323" t="str">
            <v>Brasília</v>
          </cell>
        </row>
        <row r="324">
          <cell r="B324" t="str">
            <v>MARCELO DOS SANTOS 58472908100</v>
          </cell>
          <cell r="C324" t="str">
            <v>12.084.748/0001-07</v>
          </cell>
          <cell r="D324" t="str">
            <v>(61) 3373-9282</v>
          </cell>
          <cell r="E324" t="str">
            <v>sarasantos_2009@hotmail.com</v>
          </cell>
          <cell r="F324" t="str">
            <v>CEILANDIA NORTE</v>
          </cell>
          <cell r="G324" t="str">
            <v>Brasília</v>
          </cell>
        </row>
        <row r="325">
          <cell r="B325" t="str">
            <v>Marcia Dias Oliveira</v>
          </cell>
          <cell r="C325" t="str">
            <v>505.189.845-91</v>
          </cell>
          <cell r="D325" t="str">
            <v>------</v>
          </cell>
          <cell r="E325" t="str">
            <v>------</v>
          </cell>
          <cell r="F325" t="str">
            <v>Marechal Rondon</v>
          </cell>
          <cell r="G325" t="str">
            <v>Salvador</v>
          </cell>
        </row>
        <row r="326">
          <cell r="B326" t="str">
            <v>MARCIO JOSE CRESCENCIO DA SILVA</v>
          </cell>
          <cell r="C326" t="str">
            <v>029.973.086-74</v>
          </cell>
          <cell r="D326" t="str">
            <v>------</v>
          </cell>
          <cell r="E326" t="str">
            <v>------</v>
          </cell>
          <cell r="F326" t="str">
            <v>------</v>
          </cell>
          <cell r="G326" t="str">
            <v>------</v>
          </cell>
        </row>
        <row r="327">
          <cell r="B327" t="str">
            <v>61.350.661 MARCOS ANDRE DE OLIVEIRA</v>
          </cell>
          <cell r="C327" t="str">
            <v>61.350.661/0001-31</v>
          </cell>
          <cell r="D327" t="str">
            <v>(61)8689-1146</v>
          </cell>
          <cell r="E327" t="str">
            <v>chaveiro5estrelas.410@gmail.com</v>
          </cell>
          <cell r="F327" t="str">
            <v>SAMAMBAIA NORTE (SAMAMBAIA)</v>
          </cell>
          <cell r="G327" t="str">
            <v>Brasília</v>
          </cell>
        </row>
        <row r="328">
          <cell r="B328" t="str">
            <v>64.330.254 MARCOS SANDRO SANTOS DE ASSIS</v>
          </cell>
          <cell r="C328" t="str">
            <v>64.330.254/0001-50</v>
          </cell>
          <cell r="D328" t="str">
            <v>(71) 8192-2066</v>
          </cell>
          <cell r="E328" t="str">
            <v>pioneiroportasdeenrolarauto@gmail.com</v>
          </cell>
          <cell r="F328" t="str">
            <v>NOVA ESPERANCA</v>
          </cell>
          <cell r="G328" t="str">
            <v>Salvador</v>
          </cell>
        </row>
        <row r="329">
          <cell r="B329" t="str">
            <v>Maria de Fátima Firmo Ferreira</v>
          </cell>
          <cell r="C329" t="str">
            <v>399.971.201-59</v>
          </cell>
          <cell r="D329" t="str">
            <v>------</v>
          </cell>
          <cell r="E329" t="str">
            <v>------</v>
          </cell>
          <cell r="F329" t="str">
            <v>Ceilândia Sul (Ceilândia)</v>
          </cell>
          <cell r="G329" t="str">
            <v>Brasília</v>
          </cell>
        </row>
        <row r="330">
          <cell r="B330" t="str">
            <v>Maria do Carmo da Silva</v>
          </cell>
          <cell r="C330" t="str">
            <v>259.225.721-72</v>
          </cell>
          <cell r="D330" t="str">
            <v>------</v>
          </cell>
          <cell r="E330" t="str">
            <v>------</v>
          </cell>
          <cell r="F330" t="str">
            <v>------</v>
          </cell>
          <cell r="G330" t="str">
            <v>------</v>
          </cell>
        </row>
        <row r="331">
          <cell r="B331" t="str">
            <v>Maria Luiza Burim</v>
          </cell>
          <cell r="C331" t="str">
            <v>388.351.918-90</v>
          </cell>
          <cell r="D331" t="str">
            <v>------</v>
          </cell>
          <cell r="E331" t="str">
            <v>------</v>
          </cell>
          <cell r="F331" t="str">
            <v>Jardim Suíça Paulista</v>
          </cell>
          <cell r="G331" t="str">
            <v>São Roque</v>
          </cell>
        </row>
        <row r="332">
          <cell r="B332" t="str">
            <v>MARILTO DE OLIVEIRA BISPO</v>
          </cell>
          <cell r="C332" t="str">
            <v>626.446.103-20</v>
          </cell>
          <cell r="D332" t="str">
            <v>61998212534</v>
          </cell>
          <cell r="E332" t="str">
            <v>------</v>
          </cell>
          <cell r="F332" t="str">
            <v>Vila Planalto</v>
          </cell>
          <cell r="G332" t="str">
            <v>Brasília</v>
          </cell>
        </row>
        <row r="333">
          <cell r="B333" t="str">
            <v>MARIO APARECIDO PEREIRA DE BRITO</v>
          </cell>
          <cell r="C333" t="str">
            <v>028.555.686-09</v>
          </cell>
          <cell r="D333" t="str">
            <v>------</v>
          </cell>
          <cell r="E333" t="str">
            <v>Marioaparecido171@gmaeil.com</v>
          </cell>
          <cell r="F333" t="str">
            <v>Mansões Olinda</v>
          </cell>
          <cell r="G333" t="str">
            <v>Águas Lindas de Goiás</v>
          </cell>
        </row>
        <row r="334">
          <cell r="B334" t="str">
            <v>Marlon Jullys Lobo Nascimento</v>
          </cell>
          <cell r="C334" t="str">
            <v>027.597.835-45</v>
          </cell>
          <cell r="D334" t="str">
            <v>------</v>
          </cell>
          <cell r="E334" t="str">
            <v>------</v>
          </cell>
          <cell r="F334" t="str">
            <v>SIM</v>
          </cell>
          <cell r="G334" t="str">
            <v>Feira de Santana</v>
          </cell>
        </row>
        <row r="335">
          <cell r="B335" t="str">
            <v>Marrone Gustavo Martins de Sousa</v>
          </cell>
          <cell r="C335" t="str">
            <v>038.718.321-38</v>
          </cell>
          <cell r="D335" t="str">
            <v>(61)8573-7201</v>
          </cell>
          <cell r="E335" t="str">
            <v>------</v>
          </cell>
          <cell r="F335" t="str">
            <v>RECANTO DAS EMAS</v>
          </cell>
          <cell r="G335" t="str">
            <v>Brasília</v>
          </cell>
        </row>
        <row r="336">
          <cell r="B336" t="str">
            <v>Marthilhiany Rodrigues Braga</v>
          </cell>
          <cell r="C336" t="str">
            <v>020.803.691-13</v>
          </cell>
          <cell r="D336" t="str">
            <v>------</v>
          </cell>
          <cell r="E336" t="str">
            <v>------</v>
          </cell>
          <cell r="F336" t="str">
            <v>------</v>
          </cell>
          <cell r="G336" t="str">
            <v>------</v>
          </cell>
        </row>
        <row r="337">
          <cell r="B337" t="str">
            <v>MASTER ATACADISTA DE MATERIAIS PARA CONSTRUCAO S/A</v>
          </cell>
          <cell r="C337" t="str">
            <v>21.368.129/0001-27</v>
          </cell>
          <cell r="D337" t="str">
            <v>(61)3027-4040</v>
          </cell>
          <cell r="E337" t="str">
            <v>contato@masteratacadista.com.br</v>
          </cell>
          <cell r="F337" t="str">
            <v>SETOR INDUSTRIAL (CEILANDIA)</v>
          </cell>
          <cell r="G337" t="str">
            <v>Brasília</v>
          </cell>
        </row>
        <row r="338">
          <cell r="B338" t="str">
            <v>MASTER PAO ALIMENTOS LTDA</v>
          </cell>
          <cell r="C338" t="str">
            <v>14.314.134/0001-91</v>
          </cell>
          <cell r="D338" t="str">
            <v>(61)3356-4843</v>
          </cell>
          <cell r="E338" t="str">
            <v>masterpaobsb@gmail.com</v>
          </cell>
          <cell r="F338" t="str">
            <v>AGUAS CLARAS</v>
          </cell>
          <cell r="G338" t="str">
            <v>Brasília</v>
          </cell>
        </row>
        <row r="339">
          <cell r="B339" t="str">
            <v>FLAVIANE MILHOMENS LEITE</v>
          </cell>
          <cell r="C339" t="str">
            <v>44.215.239/0001-54</v>
          </cell>
          <cell r="D339" t="str">
            <v>(62) 9955-9113</v>
          </cell>
          <cell r="E339" t="str">
            <v>r7autopecas@hotmail.com</v>
          </cell>
          <cell r="F339" t="str">
            <v>SETOR MUNICIPAL DE PEQUENAS EMPRESAS</v>
          </cell>
          <cell r="G339" t="str">
            <v>Rio Verde</v>
          </cell>
        </row>
        <row r="340">
          <cell r="B340" t="str">
            <v>MARCOS CARLOS CONCEICAO DE JESUS</v>
          </cell>
          <cell r="C340" t="str">
            <v>48.659.754/0001-84</v>
          </cell>
          <cell r="D340" t="str">
            <v>(73) 8123-5422</v>
          </cell>
          <cell r="E340" t="str">
            <v>masterportasba@gmail.com</v>
          </cell>
          <cell r="F340" t="str">
            <v>THIAGO DE MELLO</v>
          </cell>
          <cell r="G340" t="str">
            <v>Eunápolis</v>
          </cell>
        </row>
        <row r="341">
          <cell r="B341" t="str">
            <v>MAXLEI ALVES DE LIMA</v>
          </cell>
          <cell r="C341" t="str">
            <v>09.559.849/0001-74</v>
          </cell>
          <cell r="D341" t="str">
            <v>(62) 3321-5323 / (62) 9211-3425</v>
          </cell>
          <cell r="E341" t="str">
            <v>maxtel_serralheria@hotmail.com</v>
          </cell>
          <cell r="F341" t="str">
            <v>VILA SANTA MARIA DE NAZARETH</v>
          </cell>
          <cell r="G341" t="str">
            <v>Anápolis</v>
          </cell>
        </row>
        <row r="342">
          <cell r="B342" t="str">
            <v>MC SERRALHERIA E SEGURANÇA ELÉTRICA LTDA</v>
          </cell>
          <cell r="C342" t="str">
            <v>33.522.428/0001-53</v>
          </cell>
          <cell r="D342" t="str">
            <v>------</v>
          </cell>
          <cell r="E342" t="str">
            <v>------</v>
          </cell>
          <cell r="F342" t="str">
            <v>------</v>
          </cell>
          <cell r="G342" t="str">
            <v>------</v>
          </cell>
        </row>
        <row r="343">
          <cell r="B343" t="str">
            <v>FLEX PORTAS AUTOMATICAS E PINTURA ELETROSTATICA LTDA</v>
          </cell>
          <cell r="C343" t="str">
            <v>30.668.444/0001-60</v>
          </cell>
          <cell r="D343" t="str">
            <v>(62) 8167-6039</v>
          </cell>
          <cell r="E343" t="str">
            <v>flexportas356@gmail.com</v>
          </cell>
          <cell r="F343" t="str">
            <v>CIDADE JARDIM</v>
          </cell>
          <cell r="G343" t="str">
            <v>Parauapebas</v>
          </cell>
        </row>
        <row r="344">
          <cell r="B344" t="str">
            <v>34.505.918 JOSE ANTONIO DUTRA DA SILVA</v>
          </cell>
          <cell r="C344" t="str">
            <v>34.505.918/0001-04</v>
          </cell>
          <cell r="D344" t="str">
            <v>(61) 8158-8715</v>
          </cell>
          <cell r="E344" t="str">
            <v>acportas.021@gmail.com</v>
          </cell>
          <cell r="F344" t="str">
            <v>RECANTO DAS EMAS</v>
          </cell>
          <cell r="G344" t="str">
            <v>Brasília</v>
          </cell>
        </row>
        <row r="345">
          <cell r="B345" t="str">
            <v>METALURGICA OLIVEIRA EIRELI</v>
          </cell>
          <cell r="C345" t="str">
            <v>33.505.174/0001-65</v>
          </cell>
          <cell r="D345" t="str">
            <v>(62) 3299-3526/ (62) 9188-4975</v>
          </cell>
          <cell r="E345" t="str">
            <v>megaportasdeaco@gmail.com</v>
          </cell>
          <cell r="F345" t="str">
            <v>PARQUE DAS FLORES</v>
          </cell>
          <cell r="G345" t="str">
            <v>Goiânia</v>
          </cell>
        </row>
        <row r="346">
          <cell r="B346" t="str">
            <v>MEGAPORT PORTAS DE ACO E VIDRO AUTOMATICAS LTDA</v>
          </cell>
          <cell r="C346" t="str">
            <v>53.548.225/0001-43</v>
          </cell>
          <cell r="D346" t="str">
            <v>(64) 9280-4720 / (0000) 0000-0000</v>
          </cell>
          <cell r="E346" t="str">
            <v>megaport.financeiro@gmail.com</v>
          </cell>
          <cell r="F346" t="str">
            <v>RESIDENCIAL NILSON VELOSO</v>
          </cell>
          <cell r="G346" t="str">
            <v>Rio Verde</v>
          </cell>
        </row>
        <row r="347">
          <cell r="B347" t="str">
            <v>MELO CONSTUCOES E INTALACOES EIRELI-EPP</v>
          </cell>
          <cell r="C347" t="str">
            <v>19.153.108/0001-42</v>
          </cell>
          <cell r="D347" t="str">
            <v>------</v>
          </cell>
          <cell r="E347" t="str">
            <v>------</v>
          </cell>
          <cell r="F347" t="str">
            <v>Asa Sul</v>
          </cell>
          <cell r="G347" t="str">
            <v>Brasília</v>
          </cell>
        </row>
        <row r="348">
          <cell r="B348" t="str">
            <v>MEPAR METAIS PARREIRA LTDA</v>
          </cell>
          <cell r="C348" t="str">
            <v>03.996.396/0001-67</v>
          </cell>
          <cell r="D348" t="str">
            <v>(62) 3416-9494</v>
          </cell>
          <cell r="E348" t="str">
            <v>atendimento@meparmetais.com.br</v>
          </cell>
          <cell r="F348" t="str">
            <v>JARDIM TRANSBRASILIANO</v>
          </cell>
          <cell r="G348" t="str">
            <v>Aparecida de Goiânia</v>
          </cell>
        </row>
        <row r="349">
          <cell r="B349" t="str">
            <v>------</v>
          </cell>
          <cell r="C349" t="str">
            <v>------</v>
          </cell>
          <cell r="D349" t="str">
            <v>------</v>
          </cell>
          <cell r="E349" t="str">
            <v>------</v>
          </cell>
          <cell r="F349" t="str">
            <v>------</v>
          </cell>
          <cell r="G349" t="str">
            <v>------</v>
          </cell>
        </row>
        <row r="350">
          <cell r="B350" t="str">
            <v>------</v>
          </cell>
          <cell r="C350" t="str">
            <v>------</v>
          </cell>
          <cell r="D350" t="str">
            <v>------</v>
          </cell>
          <cell r="E350" t="str">
            <v>------</v>
          </cell>
          <cell r="F350" t="str">
            <v>------</v>
          </cell>
          <cell r="G350" t="str">
            <v>------</v>
          </cell>
        </row>
        <row r="351">
          <cell r="B351" t="str">
            <v>RYAM LUCAS BRAGA BISPO 07869511170</v>
          </cell>
          <cell r="C351" t="str">
            <v>46.698.848/0001-37</v>
          </cell>
          <cell r="D351" t="str">
            <v>(61) 9235-4359</v>
          </cell>
          <cell r="E351" t="str">
            <v>ryambraga2022@gmail.com</v>
          </cell>
          <cell r="F351" t="str">
            <v>SETOR LESTE</v>
          </cell>
          <cell r="G351" t="str">
            <v>Luziânia</v>
          </cell>
        </row>
        <row r="352">
          <cell r="B352" t="str">
            <v>CLEUTON GOMES DA SILVA LTDA</v>
          </cell>
          <cell r="C352" t="str">
            <v>41.237.393/0001-39</v>
          </cell>
          <cell r="D352" t="str">
            <v>(38) 3562-1373</v>
          </cell>
          <cell r="E352" t="str">
            <v>ronaldo_deus@hotmail.com</v>
          </cell>
          <cell r="F352" t="str">
            <v>CONTIGENTE</v>
          </cell>
          <cell r="G352" t="str">
            <v>Brasilândia de Minas</v>
          </cell>
        </row>
        <row r="353">
          <cell r="B353" t="str">
            <v>SABRINA CARMES GONCALVES</v>
          </cell>
          <cell r="C353" t="str">
            <v>20.059.204/0001-05</v>
          </cell>
          <cell r="D353" t="str">
            <v>(62) 3292-5074</v>
          </cell>
          <cell r="E353" t="str">
            <v>ans@hotmail.com</v>
          </cell>
          <cell r="F353" t="str">
            <v>BRO IPIRANGA</v>
          </cell>
          <cell r="G353" t="str">
            <v>Goiânia</v>
          </cell>
        </row>
        <row r="354">
          <cell r="B354" t="str">
            <v>49.075.684 SAMUEL MOTA LOURENCO</v>
          </cell>
          <cell r="C354" t="str">
            <v>49.075.684/0001-80</v>
          </cell>
          <cell r="D354" t="str">
            <v>(61) 9148-9992</v>
          </cell>
          <cell r="E354" t="str">
            <v>samuelempresarial17@gmail.com</v>
          </cell>
          <cell r="F354" t="str">
            <v>PARQUE ESTRELA DALVA IX</v>
          </cell>
          <cell r="G354" t="str">
            <v>Luziânia</v>
          </cell>
        </row>
        <row r="355">
          <cell r="B355" t="str">
            <v>P. LAROSE INSTALACOES</v>
          </cell>
          <cell r="C355" t="str">
            <v>27.889.562/0001-94</v>
          </cell>
          <cell r="D355" t="str">
            <v>(61) 8473-6095</v>
          </cell>
          <cell r="E355" t="str">
            <v>larosepesnel@gmail.com</v>
          </cell>
          <cell r="F355" t="str">
            <v>CEILANDIA SUL (CEILANDIA)</v>
          </cell>
          <cell r="G355" t="str">
            <v>Brasília</v>
          </cell>
        </row>
        <row r="356">
          <cell r="B356" t="str">
            <v>19.202.038 APARECIDA CELIA ALVES MENDES</v>
          </cell>
          <cell r="C356" t="str">
            <v>19.202.038/0001-75</v>
          </cell>
          <cell r="D356" t="str">
            <v>(62) 3297-4664</v>
          </cell>
          <cell r="E356" t="str">
            <v>portaseportoessabia@gmail.com</v>
          </cell>
          <cell r="F356" t="str">
            <v>RESIDENCIAL MORUMBI</v>
          </cell>
          <cell r="G356" t="str">
            <v>Goiânia</v>
          </cell>
        </row>
        <row r="357">
          <cell r="B357" t="str">
            <v>METALURGICA VARELA LTDA</v>
          </cell>
          <cell r="C357" t="str">
            <v>05.885.851/0001-82</v>
          </cell>
          <cell r="D357" t="str">
            <v>61921-7544</v>
          </cell>
          <cell r="E357" t="str">
            <v>------</v>
          </cell>
          <cell r="F357" t="str">
            <v>TAGUATINGA</v>
          </cell>
          <cell r="G357" t="str">
            <v>Brasília</v>
          </cell>
        </row>
        <row r="358">
          <cell r="B358" t="str">
            <v>METALURGICA VITORIA LTDA</v>
          </cell>
          <cell r="C358" t="str">
            <v>32.539.104/0001-65</v>
          </cell>
          <cell r="D358" t="str">
            <v>(61) 9276-6435</v>
          </cell>
          <cell r="E358" t="str">
            <v>alexfac2018@gmail.com</v>
          </cell>
          <cell r="F358" t="str">
            <v>SETOR DE CHACARAS ANHANGUERA C</v>
          </cell>
          <cell r="G358" t="str">
            <v>Valparaíso de Goiás</v>
          </cell>
        </row>
        <row r="359">
          <cell r="B359" t="str">
            <v>METALURGICA VITORIA LTDA</v>
          </cell>
          <cell r="C359" t="str">
            <v>32.539.104/0001-65</v>
          </cell>
          <cell r="D359" t="str">
            <v>(61) 9276-6435</v>
          </cell>
          <cell r="E359" t="str">
            <v>alexfac2018@gmail.com</v>
          </cell>
          <cell r="F359" t="str">
            <v>SETOR DE CHACARAS ANHANGUERA C</v>
          </cell>
          <cell r="G359" t="str">
            <v>Valparaíso de Goiás</v>
          </cell>
        </row>
        <row r="360">
          <cell r="B360" t="str">
            <v>LEAL &amp; OLIVEIRA WA AUTO MOTORES LTDA</v>
          </cell>
          <cell r="C360" t="str">
            <v>11.969.936/0001-41</v>
          </cell>
          <cell r="D360" t="str">
            <v>(61) 3372-4784</v>
          </cell>
          <cell r="E360" t="str">
            <v>------</v>
          </cell>
          <cell r="F360" t="str">
            <v>CEILANDIA</v>
          </cell>
          <cell r="G360" t="str">
            <v>Brasília</v>
          </cell>
        </row>
        <row r="361">
          <cell r="B361" t="str">
            <v>MHS EMPREENDIMENTOS - CONSTRUTORA E INCORPORADORA LTDA</v>
          </cell>
          <cell r="C361" t="str">
            <v>03.138.540/0001-24</v>
          </cell>
          <cell r="D361" t="str">
            <v>(61)3037-5088</v>
          </cell>
          <cell r="E361" t="str">
            <v>------</v>
          </cell>
          <cell r="F361" t="str">
            <v>AREA DE DESENVOLVIMENTO ECONOMICO (AGUAS CLAR</v>
          </cell>
          <cell r="G361" t="str">
            <v>Brasília</v>
          </cell>
        </row>
        <row r="362">
          <cell r="B362" t="str">
            <v>Miller led</v>
          </cell>
          <cell r="C362" t="str">
            <v>603.246.431-87</v>
          </cell>
          <cell r="D362" t="str">
            <v>------</v>
          </cell>
          <cell r="E362" t="str">
            <v>------</v>
          </cell>
          <cell r="F362" t="str">
            <v>VALPARAISO</v>
          </cell>
          <cell r="G362" t="str">
            <v>Valparaíso de Goiás</v>
          </cell>
        </row>
        <row r="363">
          <cell r="B363" t="str">
            <v>RS PRODUTOS METALURGICOS LTDA</v>
          </cell>
          <cell r="C363" t="str">
            <v>38.071.544/0001-17</v>
          </cell>
          <cell r="D363" t="str">
            <v>(61) 3358-0225</v>
          </cell>
          <cell r="E363" t="str">
            <v>rsmineiraco@gmail.com</v>
          </cell>
          <cell r="F363" t="str">
            <v>SAMAMBAIA SUL (SAMAMBAIA)</v>
          </cell>
          <cell r="G363" t="str">
            <v>Brasília</v>
          </cell>
        </row>
        <row r="364">
          <cell r="B364" t="str">
            <v>MIRACLE COMERCIO, SERVICOS EM SISTEMAS DE SEGURANCA LTDA</v>
          </cell>
          <cell r="C364" t="str">
            <v>40.904.141/0001-53</v>
          </cell>
          <cell r="D364" t="str">
            <v>(61) 3562-3187</v>
          </cell>
          <cell r="E364" t="str">
            <v>------</v>
          </cell>
          <cell r="F364" t="str">
            <v>TAGUATINGA NORTE (TAGUATINGA)</v>
          </cell>
          <cell r="G364" t="str">
            <v>Brasília</v>
          </cell>
        </row>
        <row r="365">
          <cell r="B365" t="str">
            <v>K. A. ELETRICA E FERRAGENS LTDA</v>
          </cell>
          <cell r="C365" t="str">
            <v>30.670.887/0001-96</v>
          </cell>
          <cell r="D365" t="str">
            <v>(61)3274-7781</v>
          </cell>
          <cell r="E365" t="str">
            <v>eletricamix@gmail.com</v>
          </cell>
          <cell r="F365" t="str">
            <v>SETOR LESTE (GAMA)</v>
          </cell>
          <cell r="G365" t="str">
            <v>Brasília</v>
          </cell>
        </row>
        <row r="366">
          <cell r="B366" t="str">
            <v>------</v>
          </cell>
          <cell r="C366" t="str">
            <v>13.817.676/0001-14</v>
          </cell>
          <cell r="D366" t="str">
            <v>------</v>
          </cell>
          <cell r="E366" t="str">
            <v>------</v>
          </cell>
          <cell r="F366" t="str">
            <v>Barra do Rio</v>
          </cell>
          <cell r="G366" t="str">
            <v>Itajaí</v>
          </cell>
        </row>
        <row r="367">
          <cell r="B367" t="str">
            <v>MONTEIRO FERRO E ACO LTDA</v>
          </cell>
          <cell r="C367" t="str">
            <v>19.225.160/0001-67</v>
          </cell>
          <cell r="D367" t="str">
            <v>(61) 3389-3288</v>
          </cell>
          <cell r="E367" t="str">
            <v>------</v>
          </cell>
          <cell r="F367" t="str">
            <v>PLANALTINA</v>
          </cell>
          <cell r="G367" t="str">
            <v>Brasília</v>
          </cell>
        </row>
        <row r="368">
          <cell r="B368" t="str">
            <v>MRA - DISTRIBUIDORA DE PRODUTOS ELETRONICOS LTDA</v>
          </cell>
          <cell r="C368" t="str">
            <v>07.510.072/0001-28</v>
          </cell>
          <cell r="D368" t="str">
            <v>(61) 3272-0144 / (61) 8422-8096 / (61) 3032-7440</v>
          </cell>
          <cell r="E368" t="str">
            <v>mra.aut.rossi@hotmail.com</v>
          </cell>
          <cell r="F368" t="str">
            <v>CEILANDIA NORTE (CEILANDIA)</v>
          </cell>
          <cell r="G368" t="str">
            <v>Brasília</v>
          </cell>
        </row>
        <row r="369">
          <cell r="B369" t="str">
            <v>MS SEGURANCA ELETRONICA FSA LTDA</v>
          </cell>
          <cell r="C369" t="str">
            <v>23.281.945/0001-24</v>
          </cell>
          <cell r="D369" t="str">
            <v>(61)9919-8831</v>
          </cell>
          <cell r="E369" t="str">
            <v>mssegurancafsa@gmail.com</v>
          </cell>
          <cell r="F369" t="str">
            <v>CENTRO</v>
          </cell>
          <cell r="G369" t="str">
            <v>Formosa</v>
          </cell>
        </row>
        <row r="370">
          <cell r="B370" t="str">
            <v>MULT MATERIAIS PARA CONSTRUCAO LTDA</v>
          </cell>
          <cell r="C370" t="str">
            <v>41.712.071/0001-02</v>
          </cell>
          <cell r="D370" t="str">
            <v>(61) 9303-6747</v>
          </cell>
          <cell r="E370" t="str">
            <v>ricardojcoutinho@hotmail.com</v>
          </cell>
          <cell r="F370" t="str">
            <v>SETOR MANDU II</v>
          </cell>
          <cell r="G370" t="str">
            <v>Luziânia</v>
          </cell>
        </row>
        <row r="371">
          <cell r="B371" t="str">
            <v>RAFFAEL FAVARETTO EIRELI</v>
          </cell>
          <cell r="C371" t="str">
            <v>40.396.865/0001-33</v>
          </cell>
          <cell r="D371" t="str">
            <v>(62) 99993-6299</v>
          </cell>
          <cell r="E371" t="str">
            <v>vendasmultiportas@gmail.com</v>
          </cell>
          <cell r="F371" t="str">
            <v>Jardim Helvécia</v>
          </cell>
          <cell r="G371" t="str">
            <v>Aparecida de Goiânia</v>
          </cell>
        </row>
        <row r="372">
          <cell r="B372" t="str">
            <v>LCJ INDUSTRIA E COMERCIO DE PORTAS AUTOMATICAS LIMITADA</v>
          </cell>
          <cell r="C372" t="str">
            <v>45.700.991/0001-53</v>
          </cell>
          <cell r="D372" t="str">
            <v>(91)8164-6869</v>
          </cell>
          <cell r="E372" t="str">
            <v>george.comunic@yahoo.com.br</v>
          </cell>
          <cell r="F372" t="str">
            <v>SOUZA</v>
          </cell>
          <cell r="G372" t="str">
            <v>Belém</v>
          </cell>
        </row>
        <row r="373">
          <cell r="B373" t="str">
            <v>MULTIPLACAS COMUNICACAO VISUAL LTDA</v>
          </cell>
          <cell r="C373" t="str">
            <v>18.531.552/0001-91</v>
          </cell>
          <cell r="D373" t="str">
            <v>(38)9941-0854</v>
          </cell>
          <cell r="E373" t="str">
            <v>multiplacasunai@hotmail.com</v>
          </cell>
          <cell r="F373" t="str">
            <v>POLITECNICA</v>
          </cell>
          <cell r="G373" t="str">
            <v>Unaí</v>
          </cell>
        </row>
        <row r="374">
          <cell r="B374" t="str">
            <v>------</v>
          </cell>
          <cell r="C374" t="str">
            <v>45.700.991/0001-53</v>
          </cell>
          <cell r="D374" t="str">
            <v>------</v>
          </cell>
          <cell r="E374" t="str">
            <v>------</v>
          </cell>
          <cell r="F374" t="str">
            <v>------</v>
          </cell>
          <cell r="G374" t="str">
            <v>------</v>
          </cell>
        </row>
        <row r="375">
          <cell r="B375" t="str">
            <v>I. L. P. RIBEIRO FERRAGENS E FERRAMENTAS</v>
          </cell>
          <cell r="C375" t="str">
            <v>09.100.103/0001-06</v>
          </cell>
          <cell r="D375" t="str">
            <v>(61) 3399-8138/ (61) 3399-5750</v>
          </cell>
          <cell r="E375" t="str">
            <v>contelb@contelb.com.br</v>
          </cell>
          <cell r="F375" t="str">
            <v>RIACHO FUNDO I</v>
          </cell>
          <cell r="G375" t="str">
            <v>Brasília</v>
          </cell>
        </row>
        <row r="376">
          <cell r="B376" t="str">
            <v>MUNDIAL E INDUSTRIA DE ACO LTDA</v>
          </cell>
          <cell r="C376" t="str">
            <v>53.864.850/0002-85</v>
          </cell>
          <cell r="D376" t="str">
            <v>(62) 3357-6060</v>
          </cell>
          <cell r="E376" t="str">
            <v>adm@mundialtelhastermicas.com.br</v>
          </cell>
          <cell r="F376" t="str">
            <v>SETOR INDUSTRIAL (CEILANDIA)</v>
          </cell>
          <cell r="G376" t="str">
            <v>Brasília</v>
          </cell>
        </row>
        <row r="377">
          <cell r="B377" t="str">
            <v>Murillo Henrique Mendes Diniz</v>
          </cell>
          <cell r="C377" t="str">
            <v>114.814.136-78</v>
          </cell>
          <cell r="D377" t="str">
            <v>------</v>
          </cell>
          <cell r="E377" t="str">
            <v>------</v>
          </cell>
          <cell r="F377" t="str">
            <v>------</v>
          </cell>
          <cell r="G377" t="str">
            <v>------</v>
          </cell>
        </row>
        <row r="378">
          <cell r="B378" t="str">
            <v>MV COMERCIO,IMPORTACAO &amp; EXPORTACAO DE PRODUTOS ELETRONICOS LTDA</v>
          </cell>
          <cell r="C378" t="str">
            <v>16.715.653/0001-97</v>
          </cell>
          <cell r="D378" t="str">
            <v>(61) 3352-3478 / (61) 9337-0185</v>
          </cell>
          <cell r="E378" t="str">
            <v>mvdistribuidora77@gmail.com</v>
          </cell>
          <cell r="F378" t="str">
            <v>AREAL (AGUAS CLARAS)</v>
          </cell>
          <cell r="G378" t="str">
            <v>Brasília</v>
          </cell>
        </row>
        <row r="379">
          <cell r="B379" t="str">
            <v>MV DISTRIBUIDORA</v>
          </cell>
          <cell r="C379" t="str">
            <v>16.715.653/0002-78</v>
          </cell>
          <cell r="D379" t="str">
            <v>(61) 9337-0185</v>
          </cell>
          <cell r="E379" t="str">
            <v>mvdistribuidora77@gmail.com</v>
          </cell>
          <cell r="F379" t="str">
            <v>MORADA NOBRE</v>
          </cell>
          <cell r="G379" t="str">
            <v>Valparaíso de Goiás</v>
          </cell>
        </row>
        <row r="380">
          <cell r="B380" t="str">
            <v>------</v>
          </cell>
          <cell r="C380" t="str">
            <v>13.099.903/0001-13</v>
          </cell>
          <cell r="D380" t="str">
            <v>------</v>
          </cell>
          <cell r="E380" t="str">
            <v>------</v>
          </cell>
          <cell r="F380" t="str">
            <v>Marivan</v>
          </cell>
          <cell r="G380" t="str">
            <v>Aracaju</v>
          </cell>
        </row>
        <row r="381">
          <cell r="B381" t="str">
            <v>MVR ENGENHARIA LTDA</v>
          </cell>
          <cell r="C381" t="str">
            <v>35.238.532/0001-46</v>
          </cell>
          <cell r="D381" t="str">
            <v>(61)8427-2015</v>
          </cell>
          <cell r="E381" t="str">
            <v>mvreng@outlook.com</v>
          </cell>
          <cell r="F381" t="str">
            <v>SETOR INDUSTRIAL (CEILANDIA)</v>
          </cell>
          <cell r="G381" t="str">
            <v>Brasília</v>
          </cell>
        </row>
        <row r="382">
          <cell r="B382" t="str">
            <v>N3 MANUTENCOES LTDA</v>
          </cell>
          <cell r="C382" t="str">
            <v>58.240.163/0001-21</v>
          </cell>
          <cell r="D382" t="str">
            <v>(61) 8611-6102</v>
          </cell>
          <cell r="E382" t="str">
            <v>nelsonvdn@gmail.com</v>
          </cell>
          <cell r="F382" t="str">
            <v>SETOR DE MANSOES DE SOBRADINHO</v>
          </cell>
          <cell r="G382" t="str">
            <v>Brasília</v>
          </cell>
        </row>
        <row r="383">
          <cell r="B383" t="str">
            <v>NAIARA AZEVEDO</v>
          </cell>
          <cell r="C383" t="str">
            <v>061.252.005-66</v>
          </cell>
          <cell r="D383" t="str">
            <v>------</v>
          </cell>
          <cell r="E383" t="str">
            <v>------</v>
          </cell>
          <cell r="F383" t="str">
            <v>TAQUARI</v>
          </cell>
          <cell r="G383" t="str">
            <v>Livramento de Nossa Senhora</v>
          </cell>
        </row>
        <row r="384">
          <cell r="B384" t="str">
            <v>NASCAR SOLUCOES EM TECNOLOGIA LTDA</v>
          </cell>
          <cell r="C384" t="str">
            <v>35.654.646/0001-77</v>
          </cell>
          <cell r="D384" t="str">
            <v>(32)3251-7784</v>
          </cell>
          <cell r="E384" t="str">
            <v>nascarsolucoestecnologia@gmail.com</v>
          </cell>
          <cell r="F384" t="str">
            <v>Centro</v>
          </cell>
          <cell r="G384" t="str">
            <v>Santos Dumont</v>
          </cell>
        </row>
        <row r="385">
          <cell r="B385" t="str">
            <v>NATIVATECH LTDA</v>
          </cell>
          <cell r="C385" t="str">
            <v>31.414.429/0001-59</v>
          </cell>
          <cell r="D385" t="str">
            <v>(61)3637-0524</v>
          </cell>
          <cell r="E385" t="str">
            <v>nativatech@hotmail.com</v>
          </cell>
          <cell r="F385" t="str">
            <v>Setor Oeste</v>
          </cell>
          <cell r="G385" t="str">
            <v>Planaltina</v>
          </cell>
        </row>
        <row r="386">
          <cell r="B386" t="str">
            <v>58.240.163 NELSON NUNES TAVARES</v>
          </cell>
          <cell r="C386" t="str">
            <v>58.240.163/0001-21</v>
          </cell>
          <cell r="D386" t="str">
            <v>(61)8611-6102</v>
          </cell>
          <cell r="E386" t="str">
            <v>nelsonvdn@gmail.com</v>
          </cell>
          <cell r="F386" t="str">
            <v>SETOR DE MANSOES DE SOBRADINHO</v>
          </cell>
          <cell r="G386" t="str">
            <v>Brasília</v>
          </cell>
        </row>
        <row r="387">
          <cell r="B387" t="str">
            <v>NIVE NUCLEO DE INSPECAO E VISTORIA VEICULAR LTDA</v>
          </cell>
          <cell r="C387" t="str">
            <v>11.572.593/0024-73</v>
          </cell>
          <cell r="D387" t="str">
            <v>(61) 3055-3486</v>
          </cell>
          <cell r="E387" t="str">
            <v>contagil@gmail.com</v>
          </cell>
          <cell r="F387" t="str">
            <v>TAGUATINGA</v>
          </cell>
          <cell r="G387" t="str">
            <v>Brasília</v>
          </cell>
        </row>
        <row r="388">
          <cell r="B388" t="str">
            <v>51.621.911 SAULO SILVESTRE MAIA</v>
          </cell>
          <cell r="C388" t="str">
            <v>51.621.911/0001-77</v>
          </cell>
          <cell r="D388" t="str">
            <v>(38) 9723-8224</v>
          </cell>
          <cell r="E388" t="str">
            <v>saullo_silvestre@hotmail.com</v>
          </cell>
          <cell r="F388" t="str">
            <v>CHAPADINHA</v>
          </cell>
          <cell r="G388" t="str">
            <v>Paracatu</v>
          </cell>
        </row>
        <row r="389">
          <cell r="B389" t="str">
            <v>NORTESUL PORTAS DE ACO AUTOMATICAS LTDA</v>
          </cell>
          <cell r="C389" t="str">
            <v>30.877.853/0001-77</v>
          </cell>
          <cell r="D389" t="str">
            <v>(62) 8474-5570</v>
          </cell>
          <cell r="E389" t="str">
            <v>nortesulportas@hotmail.com</v>
          </cell>
          <cell r="F389" t="str">
            <v>VILA NOSSA SENHORA DE LOURDES</v>
          </cell>
          <cell r="G389" t="str">
            <v>Aparecida de Goiânia</v>
          </cell>
        </row>
        <row r="390">
          <cell r="B390" t="str">
            <v>EAS COMERCIO DE BEBIDAS E GENEROS ALIMENTICIOS LTDA</v>
          </cell>
          <cell r="C390" t="str">
            <v>54.769.771/0001-77</v>
          </cell>
          <cell r="D390" t="str">
            <v>(61) 8250-2516 / (0000) 0000-0000</v>
          </cell>
          <cell r="E390" t="str">
            <v>gerente01.livlounge@gmail.com</v>
          </cell>
          <cell r="F390" t="str">
            <v>TAGUATINGA SUL (TAGUATINGA)</v>
          </cell>
          <cell r="G390" t="str">
            <v>Brasília</v>
          </cell>
        </row>
        <row r="391">
          <cell r="B391" t="str">
            <v>NOVA ATACADISTA PARA CONSTRUCAO LTDA</v>
          </cell>
          <cell r="C391" t="str">
            <v>26.392.294/0001-38</v>
          </cell>
          <cell r="D391" t="str">
            <v>(61) 3361-9265</v>
          </cell>
          <cell r="E391" t="str">
            <v>novaatacadista@hotmail.com</v>
          </cell>
          <cell r="F391" t="str">
            <v>ZONA INDUSTRIAL (GUARA)</v>
          </cell>
          <cell r="G391" t="str">
            <v>Brasília</v>
          </cell>
        </row>
        <row r="392">
          <cell r="B392" t="str">
            <v>BIANCA LIMA BARBIERO 39527059852</v>
          </cell>
          <cell r="C392" t="str">
            <v>42.793.500/0001-78</v>
          </cell>
          <cell r="D392" t="str">
            <v>(19)9197-1547</v>
          </cell>
          <cell r="E392" t="str">
            <v>financeiro@novaheros.com.br</v>
          </cell>
          <cell r="F392" t="str">
            <v>LOTEAMENTO PARQUE SAO MARTINHO</v>
          </cell>
          <cell r="G392" t="str">
            <v>Campinas</v>
          </cell>
        </row>
        <row r="393">
          <cell r="B393" t="str">
            <v>NOVA META SERRALHERIA EIRELI</v>
          </cell>
          <cell r="C393" t="str">
            <v>41.869.423/0001-20</v>
          </cell>
          <cell r="D393" t="str">
            <v>(62)98303-7329</v>
          </cell>
          <cell r="E393" t="str">
            <v>------</v>
          </cell>
          <cell r="F393" t="str">
            <v>Aeroviário</v>
          </cell>
          <cell r="G393" t="str">
            <v>Goiânia</v>
          </cell>
        </row>
        <row r="394">
          <cell r="B394" t="str">
            <v>NOVEM FELIX DE AZEVEDO 00119166640</v>
          </cell>
          <cell r="C394" t="str">
            <v>32.481.740/0001-83</v>
          </cell>
          <cell r="D394" t="str">
            <v>(31)9995-1796</v>
          </cell>
          <cell r="E394" t="str">
            <v>serralherianovem@hotmail.com</v>
          </cell>
          <cell r="F394" t="str">
            <v>SANTA MATILDE</v>
          </cell>
          <cell r="G394" t="str">
            <v>Conselheiro Lafaiete</v>
          </cell>
        </row>
        <row r="395">
          <cell r="B395" t="str">
            <v>OBJETIVA ATACADISTA DA CONSTRUCAO LTDA</v>
          </cell>
          <cell r="C395" t="str">
            <v>05.059.270/0001-91</v>
          </cell>
          <cell r="D395" t="str">
            <v>(61)3462-3535</v>
          </cell>
          <cell r="E395" t="str">
            <v>vendas@objetivaatacadista.com.br</v>
          </cell>
          <cell r="F395" t="str">
            <v>ZONA INDUSTRIAL (GUARA)</v>
          </cell>
          <cell r="G395" t="str">
            <v>Brasília</v>
          </cell>
        </row>
        <row r="396">
          <cell r="B396" t="str">
            <v>RP CLINICA ODONTOLOGICA VALPARAISO LTDA</v>
          </cell>
          <cell r="C396" t="str">
            <v>29.273.294/0001-07</v>
          </cell>
          <cell r="D396" t="str">
            <v>(61)9982-3637</v>
          </cell>
          <cell r="E396" t="str">
            <v>------</v>
          </cell>
          <cell r="F396" t="str">
            <v>JARDIM ORIENTE</v>
          </cell>
          <cell r="G396" t="str">
            <v>Valparaíso de Goiás</v>
          </cell>
        </row>
        <row r="397">
          <cell r="B397" t="str">
            <v>ATUAL OFICINA MECANICA LTDA</v>
          </cell>
          <cell r="C397" t="str">
            <v>35.800.729/0001-27</v>
          </cell>
          <cell r="D397" t="str">
            <v>(61)3554-4862</v>
          </cell>
          <cell r="E397" t="str">
            <v>oficinaatual@outlook.com</v>
          </cell>
          <cell r="F397" t="str">
            <v>SETOR HABITACIONAL ARNIQUEIRA (AGUAS CLARAS)</v>
          </cell>
          <cell r="G397" t="str">
            <v>Brasília</v>
          </cell>
        </row>
        <row r="398">
          <cell r="B398" t="str">
            <v>OFICINA ATUAL PNEUS LTDA</v>
          </cell>
          <cell r="C398" t="str">
            <v>43.575.449/0001-90</v>
          </cell>
          <cell r="D398" t="str">
            <v>(61) 8411-4564 / (62) 4141-6449</v>
          </cell>
          <cell r="E398" t="str">
            <v>claudineyatual@gmail.com</v>
          </cell>
          <cell r="F398" t="str">
            <v>SETOR HABITACIONAL ARNIQUEIRA (AGUAS CLARAS)</v>
          </cell>
          <cell r="G398" t="str">
            <v>Brasília</v>
          </cell>
        </row>
        <row r="399">
          <cell r="B399" t="str">
            <v>OLIVEIRA PORTAS DE ENROLAR AUTOMATICAS LTDA</v>
          </cell>
          <cell r="C399" t="str">
            <v>44.703.828/0001-81</v>
          </cell>
          <cell r="D399" t="str">
            <v>(91)8203-4546</v>
          </cell>
          <cell r="E399" t="str">
            <v>oliveiraportasautomaticas@gmail.com</v>
          </cell>
          <cell r="F399" t="str">
            <v>SAUDADE I</v>
          </cell>
          <cell r="G399" t="str">
            <v>Castanhal</v>
          </cell>
        </row>
        <row r="400">
          <cell r="B400" t="str">
            <v>Onildo Amaral da Silva</v>
          </cell>
          <cell r="C400" t="str">
            <v>870.289.301-06</v>
          </cell>
          <cell r="D400" t="str">
            <v>------</v>
          </cell>
          <cell r="E400" t="str">
            <v>------</v>
          </cell>
          <cell r="F400" t="str">
            <v>------</v>
          </cell>
          <cell r="G400" t="str">
            <v>------</v>
          </cell>
        </row>
        <row r="401">
          <cell r="B401" t="str">
            <v>OPCAO COMERCIO ATACADISTA DE MATERIAIS DE CONSTRUCAO LTDA</v>
          </cell>
          <cell r="C401" t="str">
            <v>17.244.285/0001-09</v>
          </cell>
          <cell r="D401" t="str">
            <v>(61) 3374-2126</v>
          </cell>
          <cell r="E401" t="str">
            <v>contato@opcaoatacadista.com.br</v>
          </cell>
          <cell r="F401" t="str">
            <v>SETOR INDUSTRIAL (CEILANDIA)</v>
          </cell>
          <cell r="G401" t="str">
            <v>Brasília</v>
          </cell>
        </row>
        <row r="402">
          <cell r="B402" t="str">
            <v>ADRIANO DA SILVA DORO</v>
          </cell>
          <cell r="C402" t="str">
            <v>04.426.133/0001-85</v>
          </cell>
          <cell r="D402" t="str">
            <v>(61) 3375-2789 / (61) 3758-543</v>
          </cell>
          <cell r="E402" t="str">
            <v>------</v>
          </cell>
          <cell r="F402" t="str">
            <v>CEILANDIA</v>
          </cell>
          <cell r="G402" t="str">
            <v>Brasília</v>
          </cell>
        </row>
        <row r="403">
          <cell r="B403" t="str">
            <v>OPCAOTELECOM TELECOMUNICACOES S/A</v>
          </cell>
          <cell r="C403" t="str">
            <v>05.236.051/0001-30</v>
          </cell>
          <cell r="D403" t="str">
            <v>(45)3253-2277</v>
          </cell>
          <cell r="E403" t="str">
            <v>------</v>
          </cell>
          <cell r="F403" t="str">
            <v>CENTRO</v>
          </cell>
          <cell r="G403" t="str">
            <v>Nova Santa Rosa</v>
          </cell>
        </row>
        <row r="404">
          <cell r="B404" t="str">
            <v>OPEN PLUS SERRALHERIA LTDA</v>
          </cell>
          <cell r="C404" t="str">
            <v>62.901.842/0001-71</v>
          </cell>
          <cell r="D404" t="str">
            <v>(61) 8425-5648 / (0000) 0000-0000</v>
          </cell>
          <cell r="E404" t="str">
            <v>danilosantosmed@gmail.com</v>
          </cell>
          <cell r="F404" t="str">
            <v>CENTRO</v>
          </cell>
          <cell r="G404" t="str">
            <v>Santo Antônio do Descoberto</v>
          </cell>
        </row>
        <row r="405">
          <cell r="B405" t="str">
            <v>MARCOS DIONE DA S. BRITO</v>
          </cell>
          <cell r="C405" t="str">
            <v>47.533.028/0001-58</v>
          </cell>
          <cell r="D405" t="str">
            <v>(74) 8125-7618</v>
          </cell>
          <cell r="E405" t="str">
            <v>marcos.britro@gmail.com</v>
          </cell>
          <cell r="F405" t="str">
            <v>MISSAO</v>
          </cell>
          <cell r="G405" t="str">
            <v>Jacobina</v>
          </cell>
        </row>
        <row r="406">
          <cell r="B406" t="str">
            <v>Orita Pereira Rodrigues</v>
          </cell>
          <cell r="C406" t="str">
            <v>253.831.671-53</v>
          </cell>
          <cell r="D406" t="str">
            <v>------</v>
          </cell>
          <cell r="E406" t="str">
            <v>------</v>
          </cell>
          <cell r="F406" t="str">
            <v>Ceilândia Sul (Ceilândia)</v>
          </cell>
          <cell r="G406" t="str">
            <v>Brasília</v>
          </cell>
        </row>
        <row r="407">
          <cell r="B407" t="str">
            <v>Orlando Dias Ribeiro</v>
          </cell>
          <cell r="C407" t="str">
            <v>006.049.891-99</v>
          </cell>
          <cell r="D407" t="str">
            <v>------</v>
          </cell>
          <cell r="E407" t="str">
            <v>------</v>
          </cell>
          <cell r="F407" t="str">
            <v>Jardim Pérola da Barragem I</v>
          </cell>
          <cell r="G407" t="str">
            <v>Águas Lindas de Goiás</v>
          </cell>
        </row>
        <row r="408">
          <cell r="B408" t="str">
            <v>26.329.047 OZIEL DOS SANTOS SOUSA</v>
          </cell>
          <cell r="C408" t="str">
            <v>26.329.047/0001-97</v>
          </cell>
          <cell r="D408" t="str">
            <v>(61) 8178-6023</v>
          </cell>
          <cell r="E408" t="str">
            <v>serralheriaoziel@gmail.com</v>
          </cell>
          <cell r="F408" t="str">
            <v>MANSOES OLINDA</v>
          </cell>
          <cell r="G408" t="str">
            <v>Águas Lindas de Goiás</v>
          </cell>
        </row>
        <row r="409">
          <cell r="B409" t="str">
            <v>ELETRICA PADRAO MATERIAIS DE CONSTRUCAO LTDA</v>
          </cell>
          <cell r="C409" t="str">
            <v>35.151.350/0001-33</v>
          </cell>
          <cell r="D409" t="str">
            <v>(61)3384-1901</v>
          </cell>
          <cell r="E409" t="str">
            <v>eletricapadraogama@gmail.com</v>
          </cell>
          <cell r="F409" t="str">
            <v>SETOR LESTE (GAMA)</v>
          </cell>
          <cell r="G409" t="str">
            <v>Brasília</v>
          </cell>
        </row>
        <row r="410">
          <cell r="B410" t="str">
            <v>PANIFICADORA E MERCEARIA ASSIS LTDA</v>
          </cell>
          <cell r="C410" t="str">
            <v>37.065.091/0001-53</v>
          </cell>
          <cell r="D410" t="str">
            <v>(61) 3082-2709</v>
          </cell>
          <cell r="E410" t="str">
            <v>panificadoraassis@hotmail.com</v>
          </cell>
          <cell r="F410" t="str">
            <v>RIACHO FUNDO II</v>
          </cell>
          <cell r="G410" t="str">
            <v>Brasília</v>
          </cell>
        </row>
        <row r="411">
          <cell r="B411" t="str">
            <v>PASTELARIA VICOSA LTDA</v>
          </cell>
          <cell r="C411" t="str">
            <v>00.052.274/0001-24</v>
          </cell>
          <cell r="D411" t="str">
            <v>(61)3965-8003</v>
          </cell>
          <cell r="E411" t="str">
            <v>vicosa@zaz.com.br</v>
          </cell>
          <cell r="F411" t="str">
            <v>ASA NORTE</v>
          </cell>
          <cell r="G411" t="str">
            <v>Brasília</v>
          </cell>
        </row>
        <row r="412">
          <cell r="B412" t="str">
            <v>------</v>
          </cell>
          <cell r="C412" t="str">
            <v>36.271.395/0001-04</v>
          </cell>
          <cell r="D412" t="str">
            <v>------</v>
          </cell>
          <cell r="E412" t="str">
            <v>------</v>
          </cell>
          <cell r="F412" t="str">
            <v>------</v>
          </cell>
          <cell r="G412" t="str">
            <v>------</v>
          </cell>
        </row>
        <row r="413">
          <cell r="B413" t="str">
            <v>Paulo Henrique Dias Rodrigues</v>
          </cell>
          <cell r="C413" t="str">
            <v>114.870.046-30</v>
          </cell>
          <cell r="D413" t="str">
            <v>------</v>
          </cell>
          <cell r="E413" t="str">
            <v>------</v>
          </cell>
          <cell r="F413" t="str">
            <v>Cardoso</v>
          </cell>
          <cell r="G413" t="str">
            <v>Aparecida de Goiânia</v>
          </cell>
        </row>
        <row r="414">
          <cell r="B414" t="str">
            <v>Paulo Henrique Ribeiro Reis</v>
          </cell>
          <cell r="C414" t="str">
            <v>864.051.957-91</v>
          </cell>
          <cell r="D414" t="str">
            <v>------</v>
          </cell>
          <cell r="E414" t="str">
            <v>------</v>
          </cell>
          <cell r="F414" t="str">
            <v>Santa Efigênia</v>
          </cell>
          <cell r="G414" t="str">
            <v>Belo Horizonte</v>
          </cell>
        </row>
        <row r="415">
          <cell r="B415" t="str">
            <v>MARMORARIA PEDRA BRANCA LTDA</v>
          </cell>
          <cell r="C415" t="str">
            <v>46.273.414/0001-95</v>
          </cell>
          <cell r="D415" t="str">
            <v>(62) 9860-5816</v>
          </cell>
          <cell r="E415" t="str">
            <v>ruella@vnemer.com.br</v>
          </cell>
          <cell r="F415" t="str">
            <v>VILA OLIVEIRA</v>
          </cell>
          <cell r="G415" t="str">
            <v>Aparecida de Goiânia</v>
          </cell>
        </row>
        <row r="416">
          <cell r="B416" t="str">
            <v>RANGEL SILVA 02665458152</v>
          </cell>
          <cell r="C416" t="str">
            <v>12.187.893/0001-05</v>
          </cell>
          <cell r="D416" t="str">
            <v>(61) 4101-4043</v>
          </cell>
          <cell r="E416" t="str">
            <v>portcenter@hotmail.com</v>
          </cell>
          <cell r="F416" t="str">
            <v>CEILANDIA NORTE</v>
          </cell>
          <cell r="G416" t="str">
            <v>Brasília</v>
          </cell>
        </row>
        <row r="417">
          <cell r="B417" t="str">
            <v>26.157.192 FABIO JUNIO RIBEIRO</v>
          </cell>
          <cell r="C417" t="str">
            <v>26.157.192/0001-38</v>
          </cell>
          <cell r="D417" t="str">
            <v>62985359860</v>
          </cell>
          <cell r="E417" t="str">
            <v>portasdeacoribeiro@gmail.com</v>
          </cell>
          <cell r="F417" t="str">
            <v>Residencial London Park</v>
          </cell>
          <cell r="G417" t="str">
            <v>Goiânia</v>
          </cell>
        </row>
        <row r="418">
          <cell r="B418" t="str">
            <v>PORTAS DE ACO ALFA LTDA</v>
          </cell>
          <cell r="C418" t="str">
            <v>37.268.309/0001-77</v>
          </cell>
          <cell r="D418" t="str">
            <v>(66) 9243-4644</v>
          </cell>
          <cell r="E418" t="str">
            <v>jane@clausse.com.br</v>
          </cell>
          <cell r="F418" t="str">
            <v>JARDIM GLORIA</v>
          </cell>
          <cell r="G418" t="str">
            <v>Rondonópolis</v>
          </cell>
        </row>
        <row r="419">
          <cell r="B419" t="str">
            <v>PORTAS DE ACO ALVORADA LTDA</v>
          </cell>
          <cell r="C419" t="str">
            <v>01.551.543/0001-60</v>
          </cell>
          <cell r="D419" t="str">
            <v>55 62 9649-7742</v>
          </cell>
          <cell r="E419" t="str">
            <v>portasdeacoalvorada@hotmail.com</v>
          </cell>
          <cell r="F419" t="str">
            <v>CAPUAVA</v>
          </cell>
          <cell r="G419" t="str">
            <v>Goiânia</v>
          </cell>
        </row>
        <row r="420">
          <cell r="B420" t="str">
            <v>M.J. DE BARROS MORAIS COMERCIO DE PORTOES ELETRONICOS LTDA</v>
          </cell>
          <cell r="C420" t="str">
            <v>34.818.303/0001-38</v>
          </cell>
          <cell r="D420" t="str">
            <v>(93) 9171-9441</v>
          </cell>
          <cell r="E420" t="str">
            <v>consultoriaexata@hotmail.com</v>
          </cell>
          <cell r="F420" t="str">
            <v>SANTISSIMO</v>
          </cell>
          <cell r="G420" t="str">
            <v>Santarém</v>
          </cell>
        </row>
        <row r="421">
          <cell r="B421" t="str">
            <v>PORTAS DE ACO CAMPOS LTDA</v>
          </cell>
          <cell r="C421" t="str">
            <v>54.795.203/0001-40</v>
          </cell>
          <cell r="D421" t="str">
            <v>(62) 9181-1014/ (0000) 0000-0000</v>
          </cell>
          <cell r="E421" t="str">
            <v>elsonbelo.ecb@gmail.com</v>
          </cell>
          <cell r="F421" t="str">
            <v>SETOR JARDIM MARISTA</v>
          </cell>
          <cell r="G421" t="str">
            <v>Trindade</v>
          </cell>
        </row>
        <row r="422">
          <cell r="B422" t="str">
            <v>PORTAS DE ACO CAPITAL LTDA</v>
          </cell>
          <cell r="C422" t="str">
            <v>46.129.927/0001-27</v>
          </cell>
          <cell r="D422" t="str">
            <v>(63) 9357-9550</v>
          </cell>
          <cell r="E422" t="str">
            <v>gustavocamposchurume@gmail.com</v>
          </cell>
          <cell r="F422" t="str">
            <v>JD GOIAS</v>
          </cell>
          <cell r="G422" t="str">
            <v>Goiânia</v>
          </cell>
        </row>
        <row r="423">
          <cell r="B423" t="str">
            <v>PORTAS DE ACO DINAMINCA LTDA</v>
          </cell>
          <cell r="C423" t="str">
            <v>20.217.789/0001-44</v>
          </cell>
          <cell r="D423" t="str">
            <v>(62) 8603-7630</v>
          </cell>
          <cell r="E423" t="str">
            <v>dinamicaportasdeaco@outlook.com</v>
          </cell>
          <cell r="F423" t="str">
            <v>JD GRAMADO I</v>
          </cell>
          <cell r="G423" t="str">
            <v>Goiânia</v>
          </cell>
        </row>
        <row r="424">
          <cell r="B424" t="str">
            <v>FH BARROS PORTAS DE ACO FAMA E ENGENHARIA</v>
          </cell>
          <cell r="C424" t="str">
            <v>17.797.479/0001-31</v>
          </cell>
          <cell r="D424" t="str">
            <v>(62)3210-6341</v>
          </cell>
          <cell r="E424" t="str">
            <v>admportasfama@gmail.com</v>
          </cell>
          <cell r="F424" t="str">
            <v>RES ITAMARACA</v>
          </cell>
          <cell r="G424" t="str">
            <v>Goiânia</v>
          </cell>
        </row>
        <row r="425">
          <cell r="B425" t="str">
            <v>EDIVALDO FERNANDES DA SILVA 00098636138</v>
          </cell>
          <cell r="C425" t="str">
            <v>32.335.628/0001-34</v>
          </cell>
          <cell r="D425" t="str">
            <v>(61)8489-6722</v>
          </cell>
          <cell r="E425" t="str">
            <v>edivaldofernandes2012@hotmail.com</v>
          </cell>
          <cell r="F425" t="str">
            <v>PONTE ALTA NORTE (GAMA)</v>
          </cell>
          <cell r="G425" t="str">
            <v>Brasília</v>
          </cell>
        </row>
        <row r="426">
          <cell r="B426" t="str">
            <v>PORTAS DE ACO FORTALEZA LTDA</v>
          </cell>
          <cell r="C426" t="str">
            <v>23.431.503/0001-17</v>
          </cell>
          <cell r="D426" t="str">
            <v>(63) 3212-1283</v>
          </cell>
          <cell r="E426" t="str">
            <v>portasdeacofortaleza@outlook.com</v>
          </cell>
          <cell r="F426" t="str">
            <v>PLANO DIRETOR NORTE</v>
          </cell>
          <cell r="G426" t="str">
            <v>Palmas</v>
          </cell>
        </row>
        <row r="427">
          <cell r="B427" t="str">
            <v>PORTAS DE ACO GOIAS LTDA</v>
          </cell>
          <cell r="C427" t="str">
            <v>01.610.369/0001-89</v>
          </cell>
          <cell r="D427" t="str">
            <v>(62) 3233-1406</v>
          </cell>
          <cell r="E427" t="str">
            <v>------</v>
          </cell>
          <cell r="F427" t="str">
            <v>Aeroviário</v>
          </cell>
          <cell r="G427" t="str">
            <v>Goiânia</v>
          </cell>
        </row>
        <row r="428">
          <cell r="B428" t="str">
            <v>J A P PORTAS DE ACO LTDA</v>
          </cell>
          <cell r="C428" t="str">
            <v>08.854.650/0001-06</v>
          </cell>
          <cell r="D428" t="str">
            <v>(62) 3292-5074 / (62) 3265-9589</v>
          </cell>
          <cell r="E428" t="str">
            <v>ans@hotmail.com</v>
          </cell>
          <cell r="F428" t="str">
            <v>SET MARABA</v>
          </cell>
          <cell r="G428" t="str">
            <v>Goiânia</v>
          </cell>
        </row>
        <row r="429">
          <cell r="B429" t="str">
            <v>PORTAS DE ACO TROPICAL EIRELI</v>
          </cell>
          <cell r="C429" t="str">
            <v>11.234.578/0001-29</v>
          </cell>
          <cell r="D429" t="str">
            <v>(62) 3258-1610</v>
          </cell>
          <cell r="E429" t="str">
            <v>contato@tropicalportasdeaco.com.br</v>
          </cell>
          <cell r="F429" t="str">
            <v>RESIDENCIAL PORTAL SANTA RITA</v>
          </cell>
          <cell r="G429" t="str">
            <v>Goiânia</v>
          </cell>
        </row>
        <row r="430">
          <cell r="B430" t="str">
            <v>PORTAS E FERRAGENS SOUZA LTDA</v>
          </cell>
          <cell r="C430" t="str">
            <v>45.807.464/0001-42</v>
          </cell>
          <cell r="D430" t="str">
            <v>(62) 8430-6701 / (0000) 0000-0000</v>
          </cell>
          <cell r="E430" t="str">
            <v>ans@hotmail.com</v>
          </cell>
          <cell r="F430" t="str">
            <v>SET MARABA</v>
          </cell>
          <cell r="G430" t="str">
            <v>Goiânia</v>
          </cell>
        </row>
        <row r="431">
          <cell r="B431" t="str">
            <v>E MIRANDA DE SOUSA LTDA</v>
          </cell>
          <cell r="C431" t="str">
            <v>37.417.480/0001-09</v>
          </cell>
          <cell r="D431" t="str">
            <v>(63) 9955-3465</v>
          </cell>
          <cell r="E431" t="str">
            <v>portasdeacofortaleza@otlook.com</v>
          </cell>
          <cell r="F431" t="str">
            <v>PLANO DIRETOR NORTE</v>
          </cell>
          <cell r="G431" t="str">
            <v>Palmas</v>
          </cell>
        </row>
        <row r="432">
          <cell r="B432" t="str">
            <v>E MIRANDA DE SOUSA LTDA</v>
          </cell>
          <cell r="C432" t="str">
            <v>37.417.480/0001-09</v>
          </cell>
          <cell r="D432" t="str">
            <v>(63)9955-3465</v>
          </cell>
          <cell r="E432" t="str">
            <v>portasdeacofortaleza@otlook.com</v>
          </cell>
          <cell r="F432" t="str">
            <v>PLANO DIRETOR NORTE</v>
          </cell>
          <cell r="G432" t="str">
            <v>Palmas</v>
          </cell>
        </row>
        <row r="433">
          <cell r="B433" t="str">
            <v>POSTEC PARTICIPACOES E SERVICOS POSTAIS LTDA</v>
          </cell>
          <cell r="C433" t="str">
            <v>46.071.916/0001-33</v>
          </cell>
          <cell r="D433" t="str">
            <v>(11) 2604-5454 / (11) 2605-9038 / (11) 2604-5454</v>
          </cell>
          <cell r="E433" t="str">
            <v>silvacon@silvacon.com.br</v>
          </cell>
          <cell r="F433" t="str">
            <v>MOOCA</v>
          </cell>
          <cell r="G433" t="str">
            <v>São Paulo</v>
          </cell>
        </row>
        <row r="434">
          <cell r="B434" t="str">
            <v>POSTO DE COMBUSTIVEIS GARANTIA LTDA</v>
          </cell>
          <cell r="C434" t="str">
            <v>72.578.438/0001-62</v>
          </cell>
          <cell r="D434" t="str">
            <v>(61)99286-6464</v>
          </cell>
          <cell r="E434" t="str">
            <v>------</v>
          </cell>
          <cell r="F434" t="str">
            <v>Taguatinga</v>
          </cell>
          <cell r="G434" t="str">
            <v>Brasília</v>
          </cell>
        </row>
        <row r="435">
          <cell r="B435" t="str">
            <v>------</v>
          </cell>
          <cell r="C435" t="str">
            <v>49.615.969/0001-66</v>
          </cell>
          <cell r="D435" t="str">
            <v>------</v>
          </cell>
          <cell r="E435" t="str">
            <v>------</v>
          </cell>
          <cell r="F435" t="str">
            <v>------</v>
          </cell>
          <cell r="G435" t="str">
            <v>Pinhalzinho</v>
          </cell>
        </row>
        <row r="436">
          <cell r="B436" t="str">
            <v>WERLES JOSE DA SILVA</v>
          </cell>
          <cell r="C436" t="str">
            <v>30.430.090/0001-11</v>
          </cell>
          <cell r="D436" t="str">
            <v>(61) 9593-0230</v>
          </cell>
          <cell r="E436" t="str">
            <v>duexcontabilidade07@gmail.com</v>
          </cell>
          <cell r="F436" t="str">
            <v>26 DE SETEMBRO</v>
          </cell>
          <cell r="G436" t="str">
            <v>Brasília</v>
          </cell>
        </row>
        <row r="437">
          <cell r="B437" t="str">
            <v>P. H. C. DE CASTRO LTDA</v>
          </cell>
          <cell r="C437" t="str">
            <v>26.130.738/0001-67</v>
          </cell>
          <cell r="D437" t="str">
            <v>(62) 9855-2376</v>
          </cell>
          <cell r="E437" t="str">
            <v>premierportas@gmail.com</v>
          </cell>
          <cell r="F437" t="str">
            <v>SETOR ANDREIA</v>
          </cell>
          <cell r="G437" t="str">
            <v>Goiânia</v>
          </cell>
        </row>
        <row r="438">
          <cell r="B438" t="str">
            <v>MIX COMERCIO DE ALIMENTOS LTDA</v>
          </cell>
          <cell r="C438" t="str">
            <v>27.427.009/0001-30</v>
          </cell>
          <cell r="D438" t="str">
            <v>(61)3359-5545</v>
          </cell>
          <cell r="E438" t="str">
            <v>primorsupermercado@gmail.com</v>
          </cell>
          <cell r="F438" t="str">
            <v>SAMAMBAIA SUL (SAMAMBAIA)</v>
          </cell>
          <cell r="G438" t="str">
            <v>Brasília</v>
          </cell>
        </row>
        <row r="439">
          <cell r="B439" t="str">
            <v>I. DE S. SILVA LTDA</v>
          </cell>
          <cell r="C439" t="str">
            <v>53.397.209/0001-05</v>
          </cell>
          <cell r="D439" t="str">
            <v>(61) 8659-5989 / (0000) 0000-0000</v>
          </cell>
          <cell r="E439" t="str">
            <v>completa.rp@gmail.com</v>
          </cell>
          <cell r="F439" t="str">
            <v>RECANTO DAS EMAS</v>
          </cell>
          <cell r="G439" t="str">
            <v>Brasília</v>
          </cell>
        </row>
        <row r="440">
          <cell r="B440" t="str">
            <v>PW LED MATERIAIS ELETRICOS E ILUMINACAO LTDA</v>
          </cell>
          <cell r="C440" t="str">
            <v>37.363.317/0001-00</v>
          </cell>
          <cell r="D440" t="str">
            <v>(61)3028-1633</v>
          </cell>
          <cell r="E440" t="str">
            <v>pwled.adm@gmail.com</v>
          </cell>
          <cell r="F440" t="str">
            <v>ZONA INDUSTRIAL (GUARA)</v>
          </cell>
          <cell r="G440" t="str">
            <v>Brasília</v>
          </cell>
        </row>
        <row r="441">
          <cell r="B441" t="str">
            <v>CENTRO AUTOMOTIVO QUALIS LTDA</v>
          </cell>
          <cell r="C441" t="str">
            <v>25.330.167/0001-41</v>
          </cell>
          <cell r="D441" t="str">
            <v>(61)8148-9990</v>
          </cell>
          <cell r="E441" t="str">
            <v>qualis.asanorte@gmail.com</v>
          </cell>
          <cell r="F441" t="str">
            <v>ASA NORTE</v>
          </cell>
          <cell r="G441" t="str">
            <v>Brasília</v>
          </cell>
        </row>
        <row r="442">
          <cell r="B442" t="str">
            <v>P. M. Q. DE OLIVEIRA - CONSTRUTORA</v>
          </cell>
          <cell r="C442" t="str">
            <v>26.733.644/0001-82</v>
          </cell>
          <cell r="D442" t="str">
            <v>(61)9272-9569</v>
          </cell>
          <cell r="E442" t="str">
            <v>------</v>
          </cell>
          <cell r="F442" t="str">
            <v>SOBRADINHO</v>
          </cell>
          <cell r="G442" t="str">
            <v>Brasília</v>
          </cell>
        </row>
        <row r="443">
          <cell r="B443" t="str">
            <v>60.882.922 MARCOS REINAN LOPES</v>
          </cell>
          <cell r="C443" t="str">
            <v>60.882.922/0001-00</v>
          </cell>
          <cell r="D443" t="str">
            <v>(61) 9643-2449</v>
          </cell>
          <cell r="E443" t="str">
            <v>marcosreinanlopes2@gmail.com</v>
          </cell>
          <cell r="F443" t="str">
            <v>RIACHO FUNDO II</v>
          </cell>
          <cell r="G443" t="str">
            <v>Brasília</v>
          </cell>
        </row>
        <row r="444">
          <cell r="B444" t="str">
            <v>59.116.777 RAFAEL GARCIA PARREIRA</v>
          </cell>
          <cell r="C444" t="str">
            <v>59.116.777/0001-69</v>
          </cell>
          <cell r="D444" t="str">
            <v>(61) 9997-2869</v>
          </cell>
          <cell r="E444" t="str">
            <v>rafaelgarciaparreira@gmail.com</v>
          </cell>
          <cell r="F444" t="str">
            <v>COLONIA AGRICOLA 26 DE SETEMBRO</v>
          </cell>
          <cell r="G444" t="str">
            <v>Brasília</v>
          </cell>
        </row>
        <row r="445">
          <cell r="B445" t="str">
            <v>RAILSON ANTONIO OLIVEIRA DA SILVA</v>
          </cell>
          <cell r="C445" t="str">
            <v>538.902.641-15</v>
          </cell>
          <cell r="D445" t="str">
            <v>------</v>
          </cell>
          <cell r="E445" t="str">
            <v>------</v>
          </cell>
          <cell r="F445" t="str">
            <v>Samambaia Sul (Samambaia)</v>
          </cell>
          <cell r="G445" t="str">
            <v>Brasília</v>
          </cell>
        </row>
        <row r="446">
          <cell r="B446" t="str">
            <v>Raimundo serralheiro</v>
          </cell>
          <cell r="C446" t="str">
            <v>------</v>
          </cell>
          <cell r="D446" t="str">
            <v>------</v>
          </cell>
          <cell r="E446" t="str">
            <v>------</v>
          </cell>
          <cell r="F446" t="str">
            <v>------</v>
          </cell>
          <cell r="G446" t="str">
            <v>------</v>
          </cell>
        </row>
        <row r="447">
          <cell r="B447" t="str">
            <v>RAIMUNDO NONATO DA CUNHA 89072898168</v>
          </cell>
          <cell r="C447" t="str">
            <v>20.204.730/0001-11</v>
          </cell>
          <cell r="D447" t="str">
            <v>(61) 9264-4447</v>
          </cell>
          <cell r="E447" t="str">
            <v>raiserralheiro@gmail.com</v>
          </cell>
          <cell r="F447" t="str">
            <v>ARAPOANGA (PLANALTINA)</v>
          </cell>
          <cell r="G447" t="str">
            <v>Brasília</v>
          </cell>
        </row>
        <row r="448">
          <cell r="B448" t="str">
            <v>REBRASFARMA DROGARIAS LTDA</v>
          </cell>
          <cell r="C448" t="str">
            <v>17.347.863/0001-32</v>
          </cell>
          <cell r="D448" t="str">
            <v>(61)9618-1779</v>
          </cell>
          <cell r="E448" t="str">
            <v>brasileiro.rbo@gmail.com</v>
          </cell>
          <cell r="F448" t="str">
            <v>CAMPING CLUB</v>
          </cell>
          <cell r="G448" t="str">
            <v>Águas Lindas de Goiás</v>
          </cell>
        </row>
        <row r="449">
          <cell r="B449" t="str">
            <v>REI DAS CHAVES E FECHADURAS LTDA</v>
          </cell>
          <cell r="C449" t="str">
            <v>04.451.523/0001-05</v>
          </cell>
          <cell r="D449" t="str">
            <v>(61) 2249-136</v>
          </cell>
          <cell r="E449" t="str">
            <v>------</v>
          </cell>
          <cell r="F449" t="str">
            <v>TAGUATINGA</v>
          </cell>
          <cell r="G449" t="str">
            <v>Brasília</v>
          </cell>
        </row>
        <row r="450">
          <cell r="B450" t="str">
            <v>REI DO ACO INDUSTRIA E COMERCIO LTDA</v>
          </cell>
          <cell r="C450" t="str">
            <v>47.680.086/0001-04</v>
          </cell>
          <cell r="D450" t="str">
            <v>(77) 9683-3732 / (77) 3444-1100 / (77) 3444-2023</v>
          </cell>
          <cell r="E450" t="str">
            <v>reidoferroeaco@hotmail.com</v>
          </cell>
          <cell r="F450" t="str">
            <v>TAQUARI</v>
          </cell>
          <cell r="G450" t="str">
            <v>Livramento de Nossa Senhora</v>
          </cell>
        </row>
        <row r="451">
          <cell r="B451" t="str">
            <v>Renato Costa</v>
          </cell>
          <cell r="C451" t="str">
            <v>067.204.266-56</v>
          </cell>
          <cell r="D451" t="str">
            <v>------</v>
          </cell>
          <cell r="E451" t="str">
            <v>------</v>
          </cell>
          <cell r="F451" t="str">
            <v>Sir</v>
          </cell>
          <cell r="G451" t="str">
            <v>Governador Valadares</v>
          </cell>
        </row>
        <row r="452">
          <cell r="B452" t="str">
            <v>Renildo Pereira Ramos</v>
          </cell>
          <cell r="C452" t="str">
            <v>059.428.836-37</v>
          </cell>
          <cell r="D452" t="str">
            <v>------</v>
          </cell>
          <cell r="E452" t="str">
            <v>------</v>
          </cell>
          <cell r="F452" t="str">
            <v>Conjunto Taquaril</v>
          </cell>
          <cell r="G452" t="str">
            <v>Belo Horizonte</v>
          </cell>
        </row>
        <row r="453">
          <cell r="B453" t="str">
            <v>RESIDENCIAL SUNSET BOULEVARD LIFE STYLE</v>
          </cell>
          <cell r="C453" t="str">
            <v>45.613.334/0001-79</v>
          </cell>
          <cell r="D453" t="str">
            <v>(61) 8459-2312</v>
          </cell>
          <cell r="E453" t="str">
            <v>mmcresende@gmail.com</v>
          </cell>
          <cell r="F453" t="str">
            <v>SUL (AGUAS CLARAS)</v>
          </cell>
          <cell r="G453" t="str">
            <v>Brasília</v>
          </cell>
        </row>
        <row r="454">
          <cell r="B454" t="str">
            <v>------</v>
          </cell>
          <cell r="C454" t="str">
            <v>------</v>
          </cell>
          <cell r="D454" t="str">
            <v>------</v>
          </cell>
          <cell r="E454" t="str">
            <v>------</v>
          </cell>
          <cell r="F454" t="str">
            <v>------</v>
          </cell>
          <cell r="G454" t="str">
            <v>------</v>
          </cell>
        </row>
        <row r="455">
          <cell r="B455" t="str">
            <v>RG MONTAGEM E MANUTENCAO INDUSTRIAL LTDA</v>
          </cell>
          <cell r="C455" t="str">
            <v>20.542.576/0001-98</v>
          </cell>
          <cell r="D455" t="str">
            <v>(64)3621-6667</v>
          </cell>
          <cell r="E455" t="str">
            <v>rgmontagens.ind@gmail.com</v>
          </cell>
          <cell r="F455" t="str">
            <v>LOT.CIDADE EMPRESARIAL NOVA ALIANCA 2</v>
          </cell>
          <cell r="G455" t="str">
            <v>Rio Verde</v>
          </cell>
        </row>
        <row r="456">
          <cell r="B456" t="str">
            <v>Ricardo Alexandre da Silva</v>
          </cell>
          <cell r="C456" t="str">
            <v>816.461.001-15</v>
          </cell>
          <cell r="D456" t="str">
            <v>------</v>
          </cell>
          <cell r="E456" t="str">
            <v>ricardo.botelho@mme.gov.br</v>
          </cell>
          <cell r="F456" t="str">
            <v>Taguatinga Norte (Taguatinga)</v>
          </cell>
          <cell r="G456" t="str">
            <v>Brasília</v>
          </cell>
        </row>
        <row r="457">
          <cell r="B457" t="str">
            <v>RICARDO BARBOSA LEAL</v>
          </cell>
          <cell r="C457" t="str">
            <v>902.332.711-04</v>
          </cell>
          <cell r="D457" t="str">
            <v>------</v>
          </cell>
          <cell r="E457" t="str">
            <v>ricardobeatrizk@gmail.com</v>
          </cell>
          <cell r="F457" t="str">
            <v>Riacho Fundo II</v>
          </cell>
          <cell r="G457" t="str">
            <v>Brasília</v>
          </cell>
        </row>
        <row r="458">
          <cell r="B458" t="str">
            <v>37.547.083 ROBERT MOLSES SANTOS OLIVEIRA</v>
          </cell>
          <cell r="C458" t="str">
            <v>37.547.083/0001-43</v>
          </cell>
          <cell r="D458" t="str">
            <v>(61) 8662-3970</v>
          </cell>
          <cell r="E458" t="str">
            <v>robertmolses1997@gmail.com</v>
          </cell>
          <cell r="F458" t="str">
            <v>SAMAMBAIA SUL (SAMAMBAIA)</v>
          </cell>
          <cell r="G458" t="str">
            <v>Brasília</v>
          </cell>
        </row>
        <row r="459">
          <cell r="B459" t="str">
            <v>Robson Barbosa Caldeira</v>
          </cell>
          <cell r="C459" t="str">
            <v>229.194.598-05</v>
          </cell>
          <cell r="D459" t="str">
            <v>------</v>
          </cell>
          <cell r="E459" t="str">
            <v>------</v>
          </cell>
          <cell r="F459" t="str">
            <v>Jardim Leonor</v>
          </cell>
          <cell r="G459" t="str">
            <v>Campinas</v>
          </cell>
        </row>
        <row r="460">
          <cell r="B460" t="str">
            <v>ROBSON VIEIRA KNUPP 00129041122</v>
          </cell>
          <cell r="C460" t="str">
            <v>16.100.546/0001-54</v>
          </cell>
          <cell r="D460" t="str">
            <v>(61)8477-0319</v>
          </cell>
          <cell r="E460" t="str">
            <v>robson.vieiraknupp@gmail.com</v>
          </cell>
          <cell r="F460" t="str">
            <v>RECANTO DAS EMAS</v>
          </cell>
          <cell r="G460" t="str">
            <v>Brasília</v>
          </cell>
        </row>
        <row r="461">
          <cell r="B461" t="str">
            <v>FRANCISCO GOMES ROCHA</v>
          </cell>
          <cell r="C461" t="str">
            <v>60.295.963/0001-91</v>
          </cell>
          <cell r="D461" t="str">
            <v>(61) 8463-0726 / (0000) 0000-0000</v>
          </cell>
          <cell r="E461" t="str">
            <v>chicorocha1@gmail.com</v>
          </cell>
          <cell r="F461" t="str">
            <v>SAMAMBAIA</v>
          </cell>
          <cell r="G461" t="str">
            <v>Brasília</v>
          </cell>
        </row>
        <row r="462">
          <cell r="B462" t="str">
            <v>Rodrigo Magalhães Alves</v>
          </cell>
          <cell r="C462" t="str">
            <v>692.606.641-87</v>
          </cell>
          <cell r="D462" t="str">
            <v>------</v>
          </cell>
          <cell r="E462" t="str">
            <v>Rodmalves@gmail.com</v>
          </cell>
          <cell r="F462" t="str">
            <v>Sul (Águas Claras)</v>
          </cell>
          <cell r="G462" t="str">
            <v>Brasília</v>
          </cell>
        </row>
        <row r="463">
          <cell r="B463" t="str">
            <v>Rogerio Reis</v>
          </cell>
          <cell r="C463" t="str">
            <v>801.843.246-53</v>
          </cell>
          <cell r="D463" t="str">
            <v>------</v>
          </cell>
          <cell r="E463" t="str">
            <v>------</v>
          </cell>
          <cell r="F463" t="str">
            <v>Barro Preto</v>
          </cell>
          <cell r="G463" t="str">
            <v>Belo Horizonte</v>
          </cell>
        </row>
        <row r="464">
          <cell r="B464" t="str">
            <v>ROMÃO VITORINO DA SILVA</v>
          </cell>
          <cell r="C464" t="str">
            <v>392.680.711-34</v>
          </cell>
          <cell r="D464" t="str">
            <v>------</v>
          </cell>
          <cell r="E464" t="str">
            <v>------</v>
          </cell>
          <cell r="F464" t="str">
            <v>Ceilândia Norte (Ceilândia)</v>
          </cell>
          <cell r="G464" t="str">
            <v>Brasília</v>
          </cell>
        </row>
        <row r="465">
          <cell r="B465" t="str">
            <v>Romes Ferreira</v>
          </cell>
          <cell r="C465" t="str">
            <v>------</v>
          </cell>
          <cell r="D465" t="str">
            <v>------</v>
          </cell>
          <cell r="E465" t="str">
            <v>------</v>
          </cell>
          <cell r="F465" t="str">
            <v>------</v>
          </cell>
          <cell r="G465" t="str">
            <v>------</v>
          </cell>
        </row>
        <row r="466">
          <cell r="B466" t="str">
            <v>Romildo Francisco Dos Santos Silva</v>
          </cell>
          <cell r="C466" t="str">
            <v>102.388.911-00</v>
          </cell>
          <cell r="D466" t="str">
            <v>------</v>
          </cell>
          <cell r="E466" t="str">
            <v>------</v>
          </cell>
          <cell r="F466" t="str">
            <v>------</v>
          </cell>
          <cell r="G466" t="str">
            <v>------</v>
          </cell>
        </row>
        <row r="467">
          <cell r="B467" t="str">
            <v>Romulo Dourado Santana</v>
          </cell>
          <cell r="C467" t="str">
            <v>691.507.701-44</v>
          </cell>
          <cell r="D467" t="str">
            <v>------</v>
          </cell>
          <cell r="E467" t="str">
            <v>------</v>
          </cell>
          <cell r="F467" t="str">
            <v>Taguatinga Norte (Taguatinga)</v>
          </cell>
          <cell r="G467" t="str">
            <v>Brasília</v>
          </cell>
        </row>
        <row r="468">
          <cell r="B468" t="str">
            <v>RONALDO ADRIANO DA SILVA SOLSA</v>
          </cell>
          <cell r="C468" t="str">
            <v>002.826.121-65</v>
          </cell>
          <cell r="D468" t="str">
            <v>------</v>
          </cell>
          <cell r="E468" t="str">
            <v>------</v>
          </cell>
          <cell r="F468" t="str">
            <v>AGUAS LINDAS</v>
          </cell>
          <cell r="G468" t="str">
            <v>Águas Lindas de Goiás</v>
          </cell>
        </row>
        <row r="469">
          <cell r="B469" t="str">
            <v>Rubens da Costa Vaz</v>
          </cell>
          <cell r="C469" t="str">
            <v>316.424.971-34</v>
          </cell>
          <cell r="D469" t="str">
            <v>------</v>
          </cell>
          <cell r="E469" t="str">
            <v>------</v>
          </cell>
          <cell r="F469" t="str">
            <v>------</v>
          </cell>
          <cell r="G469" t="str">
            <v>------</v>
          </cell>
        </row>
        <row r="470">
          <cell r="B470" t="str">
            <v>RUBIM PORTAS DE ACO AUTOMATICAS LTDA</v>
          </cell>
          <cell r="C470" t="str">
            <v>26.206.571/0001-70</v>
          </cell>
          <cell r="D470" t="str">
            <v>(27) 9914-2967</v>
          </cell>
          <cell r="E470" t="str">
            <v>rubimportasautomaticas@gmail.com</v>
          </cell>
          <cell r="F470" t="str">
            <v>ORIENTE</v>
          </cell>
          <cell r="G470" t="str">
            <v>Cariacica</v>
          </cell>
        </row>
        <row r="471">
          <cell r="B471" t="str">
            <v>Rudimar Schneider</v>
          </cell>
          <cell r="C471" t="str">
            <v>051.116.579-08</v>
          </cell>
          <cell r="D471" t="str">
            <v>------</v>
          </cell>
          <cell r="E471" t="str">
            <v>------</v>
          </cell>
          <cell r="F471" t="str">
            <v>vila verde</v>
          </cell>
          <cell r="G471" t="str">
            <v>Pinhalzinho</v>
          </cell>
        </row>
        <row r="472">
          <cell r="B472" t="str">
            <v>S7 VENDAS INSTALACOES E SERVICOS LTDA</v>
          </cell>
          <cell r="C472" t="str">
            <v>36.025.867/0001-49</v>
          </cell>
          <cell r="D472" t="str">
            <v>(61)9423-3815</v>
          </cell>
          <cell r="E472" t="str">
            <v>walsanchez3@gmail.com</v>
          </cell>
          <cell r="F472" t="str">
            <v>JARDIM ORIENTE</v>
          </cell>
          <cell r="G472" t="str">
            <v>Valparaíso de Goiás</v>
          </cell>
        </row>
        <row r="473">
          <cell r="B473" t="str">
            <v>Saed</v>
          </cell>
          <cell r="C473" t="str">
            <v>------</v>
          </cell>
          <cell r="D473" t="str">
            <v>------</v>
          </cell>
          <cell r="E473" t="str">
            <v>------</v>
          </cell>
          <cell r="F473" t="str">
            <v>------</v>
          </cell>
          <cell r="G473" t="str">
            <v>------</v>
          </cell>
        </row>
        <row r="474">
          <cell r="B474" t="str">
            <v>42.356.156 SAMUEL ARAUJO DA SILVA</v>
          </cell>
          <cell r="C474" t="str">
            <v>42.356.156/0001-50</v>
          </cell>
          <cell r="D474" t="str">
            <v>(61)9223-9652</v>
          </cell>
          <cell r="E474" t="str">
            <v>samuquyn@hotmail.com</v>
          </cell>
          <cell r="F474" t="str">
            <v>SAMAMBAIA SUL (SAMAMBAIA)</v>
          </cell>
          <cell r="G474" t="str">
            <v>Brasília</v>
          </cell>
        </row>
        <row r="475">
          <cell r="B475" t="str">
            <v>Samuel Araújo da Silva</v>
          </cell>
          <cell r="C475" t="str">
            <v>030.227.011-60</v>
          </cell>
          <cell r="D475" t="str">
            <v>------</v>
          </cell>
          <cell r="E475" t="str">
            <v>------</v>
          </cell>
          <cell r="F475" t="str">
            <v>------</v>
          </cell>
          <cell r="G475" t="str">
            <v>------</v>
          </cell>
        </row>
        <row r="476">
          <cell r="B476" t="str">
            <v>40.026.962 SAMUEL DE MATOS MELO</v>
          </cell>
          <cell r="C476" t="str">
            <v>40.026.962/0001-34</v>
          </cell>
          <cell r="D476" t="str">
            <v>(61)3399-3571</v>
          </cell>
          <cell r="E476" t="str">
            <v>muel1997@gmail.com</v>
          </cell>
          <cell r="F476" t="str">
            <v>RIACHO FUNDO I</v>
          </cell>
          <cell r="G476" t="str">
            <v>Brasília</v>
          </cell>
        </row>
        <row r="477">
          <cell r="B477" t="str">
            <v>49.075.684 SAMUEL MOTA LOURENCO</v>
          </cell>
          <cell r="C477" t="str">
            <v>49.075.684/0001-80</v>
          </cell>
          <cell r="D477" t="str">
            <v>(61) 9148-9992</v>
          </cell>
          <cell r="E477" t="str">
            <v>samuelempresarial17@gmail.com</v>
          </cell>
          <cell r="F477" t="str">
            <v>PARQUE ESTRELA DALVA IX</v>
          </cell>
          <cell r="G477" t="str">
            <v>Luziânia</v>
          </cell>
        </row>
        <row r="478">
          <cell r="B478" t="str">
            <v>SANTA PIEDADE - LOCACAO DE IMOVEIS PROPRIOS LTDA</v>
          </cell>
          <cell r="C478" t="str">
            <v>45.896.074/0001-96</v>
          </cell>
          <cell r="D478" t="str">
            <v>(61) 3613-3500/ (0000) 0000-0000</v>
          </cell>
          <cell r="E478" t="str">
            <v>jadirimoveis2008@hotmail.com</v>
          </cell>
          <cell r="F478" t="str">
            <v>JARDIM BRASÍLIA</v>
          </cell>
          <cell r="G478" t="str">
            <v>Águas Lindas de Goiás</v>
          </cell>
        </row>
        <row r="479">
          <cell r="B479" t="str">
            <v>------</v>
          </cell>
          <cell r="C479" t="str">
            <v>52.012.897/0001-77</v>
          </cell>
          <cell r="D479" t="str">
            <v>------</v>
          </cell>
          <cell r="E479" t="str">
            <v>santograultda@gmail.com</v>
          </cell>
          <cell r="F479" t="str">
            <v>Areal (Águas Claras)</v>
          </cell>
          <cell r="G479" t="str">
            <v>Brasília</v>
          </cell>
        </row>
        <row r="480">
          <cell r="B480" t="str">
            <v>------</v>
          </cell>
          <cell r="C480" t="str">
            <v>06.553.556/0001-91</v>
          </cell>
          <cell r="D480" t="str">
            <v>------</v>
          </cell>
          <cell r="E480" t="str">
            <v>------</v>
          </cell>
          <cell r="F480" t="str">
            <v>Nossa Senhora das Graças</v>
          </cell>
          <cell r="G480" t="str">
            <v>Teresina</v>
          </cell>
        </row>
        <row r="481">
          <cell r="B481" t="str">
            <v>SEGREDO PORTAS AUTOMATICAS E DISTRIBUIDORA - EIRELI</v>
          </cell>
          <cell r="C481" t="str">
            <v>23.707.783/0001-43</v>
          </cell>
          <cell r="D481" t="str">
            <v>(62) 9359-5532</v>
          </cell>
          <cell r="E481" t="str">
            <v>durcival@terra.com.br</v>
          </cell>
          <cell r="F481" t="str">
            <v>BRO JARDIM AMERICA</v>
          </cell>
          <cell r="G481" t="str">
            <v>Goiânia</v>
          </cell>
        </row>
        <row r="482">
          <cell r="B482" t="str">
            <v>SERRALHERIA E METALURGICA DO NASCIMENTO LTDA</v>
          </cell>
          <cell r="C482" t="str">
            <v>37.671.003/0001-67</v>
          </cell>
          <cell r="D482" t="str">
            <v>(61) 3522-3929</v>
          </cell>
          <cell r="E482" t="str">
            <v>quatrocontadores@hotmail.com</v>
          </cell>
          <cell r="F482" t="str">
            <v>SETOR HABITACIONAL VICENTE PIRES</v>
          </cell>
          <cell r="G482" t="str">
            <v>Brasília</v>
          </cell>
        </row>
        <row r="483">
          <cell r="B483" t="str">
            <v>CARLOS ALBERTO FLORENTINO MOTA 82180040172</v>
          </cell>
          <cell r="C483" t="str">
            <v>47.458.093/0001-66</v>
          </cell>
          <cell r="D483" t="str">
            <v>(61) 9924-4485</v>
          </cell>
          <cell r="E483" t="str">
            <v>carlosalbertomota51@gmail.com</v>
          </cell>
          <cell r="F483" t="str">
            <v>FAZENDINHA (ITAPOA)</v>
          </cell>
          <cell r="G483" t="str">
            <v>Brasília</v>
          </cell>
        </row>
        <row r="484">
          <cell r="B484" t="str">
            <v>SERRALHERIA COMANDO PRESTACAO DE SERVICOS LTDA</v>
          </cell>
          <cell r="C484" t="str">
            <v>27.376.317/0001-83</v>
          </cell>
          <cell r="D484" t="str">
            <v>(61) 8465-9406</v>
          </cell>
          <cell r="E484" t="str">
            <v>comandoimpermeabilizacao@gmail.com</v>
          </cell>
          <cell r="F484" t="str">
            <v>RECANTO DAS EMAS</v>
          </cell>
          <cell r="G484" t="str">
            <v>Brasília</v>
          </cell>
        </row>
        <row r="485">
          <cell r="B485" t="str">
            <v>CLEBISON RODRIGUES DA SILVA 01238392113</v>
          </cell>
          <cell r="C485" t="str">
            <v>13.256.742/0001-24</v>
          </cell>
          <cell r="D485" t="str">
            <v>(61) 9805-1754</v>
          </cell>
          <cell r="E485" t="str">
            <v>clebison90@hotmail.com</v>
          </cell>
          <cell r="F485" t="str">
            <v>SETOR LESTE</v>
          </cell>
          <cell r="G485" t="str">
            <v>Planaltina</v>
          </cell>
        </row>
        <row r="486">
          <cell r="B486" t="str">
            <v>P C DA COSTA SERRALHERIA</v>
          </cell>
          <cell r="C486" t="str">
            <v>12.626.039/0001-06</v>
          </cell>
          <cell r="D486" t="str">
            <v>(61) 9251-6433</v>
          </cell>
          <cell r="E486" t="str">
            <v>------</v>
          </cell>
          <cell r="F486" t="str">
            <v>PLANALTINA</v>
          </cell>
          <cell r="G486" t="str">
            <v>Brasília</v>
          </cell>
        </row>
        <row r="487">
          <cell r="B487" t="str">
            <v>DANIEL PEREIRA SILVA 90299906191</v>
          </cell>
          <cell r="C487" t="str">
            <v>20.173.862/0001-23</v>
          </cell>
          <cell r="D487" t="str">
            <v>(62) 9410-0221</v>
          </cell>
          <cell r="E487" t="str">
            <v>danielbaixixsta09@hotmail.com</v>
          </cell>
          <cell r="F487" t="str">
            <v>CENTRO</v>
          </cell>
          <cell r="G487" t="str">
            <v>Alexânia</v>
          </cell>
        </row>
        <row r="488">
          <cell r="B488" t="str">
            <v>SERRALHERIA E METALUGICA DO GALEGO LTDA</v>
          </cell>
          <cell r="C488" t="str">
            <v>49.946.934/0001-00</v>
          </cell>
          <cell r="D488" t="str">
            <v>(61) 9360-4618 / (0000) 0000-0000</v>
          </cell>
          <cell r="E488" t="str">
            <v>evaldohenriquegalego@gmail.com</v>
          </cell>
          <cell r="F488" t="str">
            <v>PARQUE DA BARRAGEM SETOR 01</v>
          </cell>
          <cell r="G488" t="str">
            <v>Águas Lindas de Goiás</v>
          </cell>
        </row>
        <row r="489">
          <cell r="B489" t="str">
            <v>IVANILDE MENDES FRANCA SERRALHERIA</v>
          </cell>
          <cell r="C489" t="str">
            <v>14.065.132/0001-06</v>
          </cell>
          <cell r="D489" t="str">
            <v>(61) 8414-8729</v>
          </cell>
          <cell r="E489" t="str">
            <v>uniaocontabil2009@hotmail.com</v>
          </cell>
          <cell r="F489" t="str">
            <v>SETOR NORTE</v>
          </cell>
          <cell r="G489" t="str">
            <v>Planaltina</v>
          </cell>
        </row>
        <row r="490">
          <cell r="B490" t="str">
            <v>------</v>
          </cell>
          <cell r="C490" t="str">
            <v>41.799.393/0001-22</v>
          </cell>
          <cell r="D490" t="str">
            <v>------</v>
          </cell>
          <cell r="E490" t="str">
            <v>------</v>
          </cell>
          <cell r="F490" t="str">
            <v>Ceilândia Norte (Ceilândia)</v>
          </cell>
          <cell r="G490" t="str">
            <v>Brasília</v>
          </cell>
        </row>
        <row r="491">
          <cell r="B491" t="str">
            <v>E L FRAGNAN SERRALHERIA E SERVICOS EIRELI</v>
          </cell>
          <cell r="C491" t="str">
            <v>39.283.634/0001-34</v>
          </cell>
          <cell r="D491" t="str">
            <v>(61) 3301-5656/ (61) 9813-0441</v>
          </cell>
          <cell r="E491" t="str">
            <v>elf1970@gmail.com</v>
          </cell>
          <cell r="F491" t="str">
            <v>CANDANGOLANDIA</v>
          </cell>
          <cell r="G491" t="str">
            <v>Brasília</v>
          </cell>
        </row>
        <row r="492">
          <cell r="B492" t="str">
            <v>E L FRAGNAN SERRALHERIA E SERVICOS EIRELI</v>
          </cell>
          <cell r="C492" t="str">
            <v>39.283.634/0001-34</v>
          </cell>
          <cell r="D492" t="str">
            <v>(61) 3301-5656/ (61) 9813-0441</v>
          </cell>
          <cell r="E492" t="str">
            <v>elf1970@gmail.com</v>
          </cell>
          <cell r="F492" t="str">
            <v>CANDANGOLANDIA</v>
          </cell>
          <cell r="G492" t="str">
            <v>Brasília</v>
          </cell>
        </row>
        <row r="493">
          <cell r="B493" t="str">
            <v>W. G. SERRALHERIA E FERRAGENS LTDA</v>
          </cell>
          <cell r="C493" t="str">
            <v>55.381.435/0001-15</v>
          </cell>
          <cell r="D493" t="str">
            <v>(62) 9450-5154 / (0000) 0000-0000</v>
          </cell>
          <cell r="E493" t="str">
            <v>serralheriakennedywj@gmail.com</v>
          </cell>
          <cell r="F493" t="str">
            <v>MARACANÃ</v>
          </cell>
          <cell r="G493" t="str">
            <v>Anápolis</v>
          </cell>
        </row>
        <row r="494">
          <cell r="B494" t="str">
            <v>LUIZ CLAUDIO DE LIMA 08357939660</v>
          </cell>
          <cell r="C494" t="str">
            <v>29.548.608/0001-37</v>
          </cell>
          <cell r="D494" t="str">
            <v>(34)9882-5479</v>
          </cell>
          <cell r="E494" t="str">
            <v>jorgecrc46@yahoo.com.br</v>
          </cell>
          <cell r="F494" t="str">
            <v>VIENO</v>
          </cell>
          <cell r="G494" t="str">
            <v>Araguari</v>
          </cell>
        </row>
        <row r="495">
          <cell r="B495" t="str">
            <v>SERRALHERIA MAYA LTDA</v>
          </cell>
          <cell r="C495" t="str">
            <v>07.068.357/0001-50</v>
          </cell>
          <cell r="D495" t="str">
            <v>------</v>
          </cell>
          <cell r="E495" t="str">
            <v>------</v>
          </cell>
          <cell r="F495" t="str">
            <v>CEILANDIA</v>
          </cell>
          <cell r="G495" t="str">
            <v>Brasília</v>
          </cell>
        </row>
        <row r="496">
          <cell r="B496" t="str">
            <v>SERRALHERIA MORACHIK LTDA</v>
          </cell>
          <cell r="C496" t="str">
            <v>11.854.267/0001-62</v>
          </cell>
          <cell r="D496" t="str">
            <v>(61) 8431-2095</v>
          </cell>
          <cell r="E496" t="str">
            <v>serralheriamorachik@gmail.com</v>
          </cell>
          <cell r="F496" t="str">
            <v>ARAPOANGA (PLANALTINA)</v>
          </cell>
          <cell r="G496" t="str">
            <v>Brasília</v>
          </cell>
        </row>
        <row r="497">
          <cell r="B497" t="str">
            <v>NEEMIAS VIEGAS COSTA 22073159168</v>
          </cell>
          <cell r="C497" t="str">
            <v>28.979.723/0001-01</v>
          </cell>
          <cell r="D497" t="str">
            <v>(61) 3399-3255</v>
          </cell>
          <cell r="E497" t="str">
            <v>serralherianeesmias@gmail.com</v>
          </cell>
          <cell r="F497" t="str">
            <v>RIACHO FUNDO I</v>
          </cell>
          <cell r="G497" t="str">
            <v>Brasília</v>
          </cell>
        </row>
        <row r="498">
          <cell r="B498" t="str">
            <v>SERRALHERIA REI DO FERRO LTDA</v>
          </cell>
          <cell r="C498" t="str">
            <v>33.775.758/0001-50</v>
          </cell>
          <cell r="D498" t="str">
            <v>(61) 9128-6248</v>
          </cell>
          <cell r="E498" t="str">
            <v>serralheriareidoferro@gmail.com</v>
          </cell>
          <cell r="F498" t="str">
            <v>SETOR NORTE</v>
          </cell>
          <cell r="G498" t="str">
            <v>Planaltina</v>
          </cell>
        </row>
        <row r="499">
          <cell r="B499" t="str">
            <v>CLEVERSON PEREIRA COSTA 04013201119</v>
          </cell>
          <cell r="C499" t="str">
            <v>23.271.383/0001-38</v>
          </cell>
          <cell r="D499" t="str">
            <v>55 61 9151-9640</v>
          </cell>
          <cell r="E499" t="str">
            <v>------</v>
          </cell>
          <cell r="F499" t="str">
            <v>RIACHO FUNDO I</v>
          </cell>
          <cell r="G499" t="str">
            <v>Brasília</v>
          </cell>
        </row>
        <row r="500">
          <cell r="B500" t="str">
            <v>SERRALHERIA VILMAR LTDA</v>
          </cell>
          <cell r="C500" t="str">
            <v>18.379.197/0001-87</v>
          </cell>
          <cell r="D500" t="str">
            <v>(61) 9579-7889</v>
          </cell>
          <cell r="E500" t="str">
            <v>vilmargm51299@gmail.com</v>
          </cell>
          <cell r="F500" t="str">
            <v>RECANTO DAS EMAS</v>
          </cell>
          <cell r="G500" t="str">
            <v>Brasília</v>
          </cell>
        </row>
        <row r="501">
          <cell r="B501" t="str">
            <v>MARLENE APARECIDA DOS PASSOS NASCIMENTO 35864010197</v>
          </cell>
          <cell r="C501" t="str">
            <v>32.701.361/0001-51</v>
          </cell>
          <cell r="D501" t="str">
            <v>(61)8664-9813</v>
          </cell>
          <cell r="E501" t="str">
            <v>rubens_jean@hotmail.com</v>
          </cell>
          <cell r="F501" t="str">
            <v>SETOR MANDU II</v>
          </cell>
          <cell r="G501" t="str">
            <v>Luziânia</v>
          </cell>
        </row>
        <row r="502">
          <cell r="B502" t="str">
            <v>SHOPPING ENXOVAIS E UTILIDADES TUDO PARA SEU LAR S.A</v>
          </cell>
          <cell r="C502" t="str">
            <v>42.737.380/0001-91</v>
          </cell>
          <cell r="D502" t="str">
            <v>(61)9928-5916</v>
          </cell>
          <cell r="E502" t="str">
            <v>------</v>
          </cell>
          <cell r="F502" t="str">
            <v>SETOR INDUSTRIAL (TAGUATINGA)</v>
          </cell>
          <cell r="G502" t="str">
            <v>Brasília</v>
          </cell>
        </row>
        <row r="503">
          <cell r="B503" t="str">
            <v>Silas Santos Melonio</v>
          </cell>
          <cell r="C503" t="str">
            <v>620.736.132-68</v>
          </cell>
          <cell r="D503" t="str">
            <v>------</v>
          </cell>
          <cell r="E503" t="str">
            <v>ak47silas@outlook.com</v>
          </cell>
          <cell r="F503" t="str">
            <v>Jardim de Alá</v>
          </cell>
          <cell r="G503" t="str">
            <v>Santo Antônio do Descoberto</v>
          </cell>
        </row>
        <row r="504">
          <cell r="B504" t="str">
            <v>SILVIO ROBERTO ANDRADE</v>
          </cell>
          <cell r="C504" t="str">
            <v>386.760.281-68</v>
          </cell>
          <cell r="D504" t="str">
            <v>(61)98450-3859</v>
          </cell>
          <cell r="E504" t="str">
            <v>------</v>
          </cell>
          <cell r="F504" t="str">
            <v>------</v>
          </cell>
          <cell r="G504" t="str">
            <v>------</v>
          </cell>
        </row>
        <row r="505">
          <cell r="B505" t="str">
            <v>ILMAR MORAES SOUSA 83181997153</v>
          </cell>
          <cell r="C505" t="str">
            <v>48.185.472/0001-92</v>
          </cell>
          <cell r="D505" t="str">
            <v>(61) 9581-5050</v>
          </cell>
          <cell r="E505" t="str">
            <v>sousa.estru.metalica@gmail.com</v>
          </cell>
          <cell r="F505" t="str">
            <v>PARQUE ESPLANADA I</v>
          </cell>
          <cell r="G505" t="str">
            <v>Valparaíso de Goiás</v>
          </cell>
        </row>
        <row r="506">
          <cell r="B506" t="str">
            <v>JAIME FRANCISCO SOARES JUNIOR 02280304120</v>
          </cell>
          <cell r="C506" t="str">
            <v>47.513.404/0001-42</v>
          </cell>
          <cell r="D506" t="str">
            <v>(61) 9174-2632</v>
          </cell>
          <cell r="E506" t="str">
            <v>junior11dsupri@gmail.com</v>
          </cell>
          <cell r="F506" t="str">
            <v>TAGUATINGA NORTE (TAGUATINGA)</v>
          </cell>
          <cell r="G506" t="str">
            <v>Brasília</v>
          </cell>
        </row>
        <row r="507">
          <cell r="B507" t="str">
            <v>SO PORTAS AUTOMATIZADAS LTDA</v>
          </cell>
          <cell r="C507" t="str">
            <v>14.977.868/0001-50</v>
          </cell>
          <cell r="D507" t="str">
            <v>(62) 9216-9338</v>
          </cell>
          <cell r="E507" t="str">
            <v>soportasautomotizdas@gmail.com</v>
          </cell>
          <cell r="F507" t="str">
            <v>RES VILLAGE CAMPOS VERDES</v>
          </cell>
          <cell r="G507" t="str">
            <v>Goiânia</v>
          </cell>
        </row>
        <row r="508">
          <cell r="B508" t="str">
            <v>SOARES CONSTRUCAO E SERVICO LTDA</v>
          </cell>
          <cell r="C508" t="str">
            <v>44.179.248/0001-37</v>
          </cell>
          <cell r="D508" t="str">
            <v>(61) 3967-2050</v>
          </cell>
          <cell r="E508" t="str">
            <v>vaitrocar@gmail.com</v>
          </cell>
          <cell r="F508" t="str">
            <v>TAGUATINGA NORTE (TAGUATINGA)</v>
          </cell>
          <cell r="G508" t="str">
            <v>Brasília</v>
          </cell>
        </row>
        <row r="509">
          <cell r="B509" t="str">
            <v>SOLUCAO CONSTRUTORA E INCORPORADORA LTDA</v>
          </cell>
          <cell r="C509" t="str">
            <v>21.614.256/0001-69</v>
          </cell>
          <cell r="D509" t="str">
            <v>(61) 9149-2123 / (61) 3202-5660</v>
          </cell>
          <cell r="E509" t="str">
            <v>solucaoincorporadora@gmail.com</v>
          </cell>
          <cell r="F509" t="str">
            <v>SETOR HABITACIONAL VICENTE PIRES</v>
          </cell>
          <cell r="G509" t="str">
            <v>Brasília</v>
          </cell>
        </row>
        <row r="510">
          <cell r="B510" t="str">
            <v>SPA VIDROS E ESQUADRIAS LTDA</v>
          </cell>
          <cell r="C510" t="str">
            <v>16.599.823/0001-15</v>
          </cell>
          <cell r="D510" t="str">
            <v>(54) 3332-4805/ (54) 9178-8820</v>
          </cell>
          <cell r="E510" t="str">
            <v>spvidros@hotmail.com</v>
          </cell>
          <cell r="F510" t="str">
            <v>SANTO ANTONIO</v>
          </cell>
          <cell r="G510" t="str">
            <v>Não-Me-Toque</v>
          </cell>
        </row>
        <row r="511">
          <cell r="B511" t="str">
            <v>60.525.883 EVANDRO CARDOSO DA SILVA</v>
          </cell>
          <cell r="C511" t="str">
            <v>60.525.883/0001-85</v>
          </cell>
          <cell r="D511" t="str">
            <v>(62)8544-7451</v>
          </cell>
          <cell r="E511" t="str">
            <v>spsportasdeaco@gmail.com</v>
          </cell>
          <cell r="F511" t="str">
            <v>NOVA GOIANIRA</v>
          </cell>
          <cell r="G511" t="str">
            <v>Goianira</v>
          </cell>
        </row>
        <row r="512">
          <cell r="B512" t="str">
            <v>STAP SERVICO EM TECNOLOGIA LTDA</v>
          </cell>
          <cell r="C512" t="str">
            <v>33.624.992/0001-87</v>
          </cell>
          <cell r="D512" t="str">
            <v>(75) 3641-0305 / (75) 3641-7585</v>
          </cell>
          <cell r="E512" t="str">
            <v>info@staptecnologia.com.br</v>
          </cell>
          <cell r="F512" t="str">
            <v>CENTRO</v>
          </cell>
          <cell r="G512" t="str">
            <v>Valença</v>
          </cell>
        </row>
        <row r="513">
          <cell r="B513" t="str">
            <v>SARYNY SILVA BARAGCHUNA</v>
          </cell>
          <cell r="C513" t="str">
            <v>37.843.451/0001-09</v>
          </cell>
          <cell r="D513" t="str">
            <v>(61) 8601-0840</v>
          </cell>
          <cell r="E513" t="str">
            <v>starkserralherianet@gmail.com</v>
          </cell>
          <cell r="F513" t="str">
            <v>TAGUATINGA SUL (TAGUATINGA)</v>
          </cell>
          <cell r="G513" t="str">
            <v>Brasília</v>
          </cell>
        </row>
        <row r="514">
          <cell r="B514" t="str">
            <v>STARK SERRALHERIA E CONSTRUCOES LTDA</v>
          </cell>
          <cell r="C514" t="str">
            <v>60.328.193/0001-36</v>
          </cell>
          <cell r="D514" t="str">
            <v>(61) 3333-3333 / (0000) 0000-0000</v>
          </cell>
          <cell r="E514" t="str">
            <v>twtcont@gmail.com</v>
          </cell>
          <cell r="F514" t="str">
            <v>TAGUATINGA SUL (TAGUATINGA)</v>
          </cell>
          <cell r="G514" t="str">
            <v>Brasília</v>
          </cell>
        </row>
        <row r="515">
          <cell r="B515" t="str">
            <v>CARLOS ALBERTO ROMAO GONCALVES</v>
          </cell>
          <cell r="C515" t="str">
            <v>44.053.613/0001-62</v>
          </cell>
          <cell r="D515" t="str">
            <v>6199243779</v>
          </cell>
          <cell r="E515" t="str">
            <v>ALLBERTO.JUNIO@GMAIL.COM</v>
          </cell>
          <cell r="F515" t="str">
            <v>Samambaia Sul (Samambaia)</v>
          </cell>
          <cell r="G515" t="str">
            <v>Brasília</v>
          </cell>
        </row>
        <row r="516">
          <cell r="B516" t="str">
            <v>ESTRELLA DE LUNA COMERCIO DE PRODUTOS ARQUITETONICOS LTDA</v>
          </cell>
          <cell r="C516" t="str">
            <v>12.513.813/0001-64</v>
          </cell>
          <cell r="D516" t="str">
            <v>(61) 3042-1143/ (61) 9555-0010</v>
          </cell>
          <cell r="E516" t="str">
            <v>eduardo@stermaan.com.br</v>
          </cell>
          <cell r="F516" t="str">
            <v>NUCLEO BANDEIRANTE</v>
          </cell>
          <cell r="G516" t="str">
            <v>Brasília</v>
          </cell>
        </row>
        <row r="517">
          <cell r="B517" t="str">
            <v>SUPER PORTAS DE ACO LTDA</v>
          </cell>
          <cell r="C517" t="str">
            <v>28.890.095/0001-85</v>
          </cell>
          <cell r="D517" t="str">
            <v>(62) 3295-4444/ (62) 8164-2102</v>
          </cell>
          <cell r="E517" t="str">
            <v>superportasdeaco@gmail.com</v>
          </cell>
          <cell r="F517" t="str">
            <v>BRO SAO FRANCISCO</v>
          </cell>
          <cell r="G517" t="str">
            <v>Goiânia</v>
          </cell>
        </row>
        <row r="518">
          <cell r="B518" t="str">
            <v>SUPERMERCADO SZ LTDA</v>
          </cell>
          <cell r="C518" t="str">
            <v>31.688.444/0001-95</v>
          </cell>
          <cell r="D518" t="str">
            <v>(61) 3359-2993</v>
          </cell>
          <cell r="E518" t="str">
            <v>bistecao.junior@hotmail.com</v>
          </cell>
          <cell r="F518" t="str">
            <v>SETOR HABITACIONAL POR DO SOL (CEILANDIA)</v>
          </cell>
          <cell r="G518" t="str">
            <v>Brasília</v>
          </cell>
        </row>
        <row r="519">
          <cell r="B519" t="str">
            <v>------</v>
          </cell>
          <cell r="C519" t="str">
            <v>29.246.323/0001-41</v>
          </cell>
          <cell r="D519" t="str">
            <v>------</v>
          </cell>
          <cell r="E519" t="str">
            <v>------</v>
          </cell>
          <cell r="F519" t="str">
            <v>Caiçara</v>
          </cell>
          <cell r="G519" t="str">
            <v>Castanhal</v>
          </cell>
        </row>
        <row r="520">
          <cell r="B520" t="str">
            <v>SUSPEN-AR BSB SERVICOS DE SUSPENSAO LTDA</v>
          </cell>
          <cell r="C520" t="str">
            <v>21.025.088/0001-76</v>
          </cell>
          <cell r="D520" t="str">
            <v>(61) 3399-0274</v>
          </cell>
          <cell r="E520" t="str">
            <v>------</v>
          </cell>
          <cell r="F520" t="str">
            <v>GUARA</v>
          </cell>
          <cell r="G520" t="str">
            <v>Brasília</v>
          </cell>
        </row>
        <row r="521">
          <cell r="B521" t="str">
            <v>------</v>
          </cell>
          <cell r="C521" t="str">
            <v>35.201.537/0001-02</v>
          </cell>
          <cell r="D521" t="str">
            <v>------</v>
          </cell>
          <cell r="E521" t="str">
            <v>taguamixconcreto@gmail.com</v>
          </cell>
          <cell r="F521" t="str">
            <v>Setor Habitacional Arniqueira (Águas Claras)</v>
          </cell>
          <cell r="G521" t="str">
            <v>Brasília</v>
          </cell>
        </row>
        <row r="522">
          <cell r="B522" t="str">
            <v>TAGUA PARK HOTEL LTDA</v>
          </cell>
          <cell r="C522" t="str">
            <v>27.148.525/0001-25</v>
          </cell>
          <cell r="D522" t="str">
            <v>(61)3382-4444</v>
          </cell>
          <cell r="E522" t="str">
            <v>marcioempreendimentosbsb@gmail.com</v>
          </cell>
          <cell r="F522" t="str">
            <v>TAGUATINGA SUL (TAGUATINGA)</v>
          </cell>
          <cell r="G522" t="str">
            <v>Brasília</v>
          </cell>
        </row>
        <row r="523">
          <cell r="B523" t="str">
            <v>TAGUAPORTAS - PORTAS DE ACO AUTOMATICA LTDA</v>
          </cell>
          <cell r="C523" t="str">
            <v>46.381.819/0001-47</v>
          </cell>
          <cell r="D523" t="str">
            <v>(61) 8637-5510 / (0000) 0000-0000</v>
          </cell>
          <cell r="E523" t="str">
            <v>dedcontabilidade@gmail.com</v>
          </cell>
          <cell r="F523" t="str">
            <v>FAZENDA MESTRE D'ARMAS (ETAPA I - PLANALTINA)</v>
          </cell>
          <cell r="G523" t="str">
            <v>Brasília</v>
          </cell>
        </row>
        <row r="524">
          <cell r="B524" t="str">
            <v>Tamara Wbatuba da Silva</v>
          </cell>
          <cell r="C524" t="str">
            <v>038.706.949-63</v>
          </cell>
          <cell r="D524" t="str">
            <v>------</v>
          </cell>
          <cell r="E524" t="str">
            <v>------</v>
          </cell>
          <cell r="F524" t="str">
            <v>------</v>
          </cell>
          <cell r="G524" t="str">
            <v>------</v>
          </cell>
        </row>
        <row r="525">
          <cell r="B525" t="str">
            <v>55.801.264 FABRICIO MARLON BELEM DOS SANTOS</v>
          </cell>
          <cell r="C525" t="str">
            <v>55.801.264/0001-36</v>
          </cell>
          <cell r="D525" t="str">
            <v>(71)8143-3927</v>
          </cell>
          <cell r="E525" t="str">
            <v>tecrollportas@gmail.com</v>
          </cell>
          <cell r="F525" t="str">
            <v>PIRAJA</v>
          </cell>
          <cell r="G525" t="str">
            <v>Salvador</v>
          </cell>
        </row>
        <row r="526">
          <cell r="B526" t="str">
            <v>11.978.623 MARCELO AMARAL DE MELO</v>
          </cell>
          <cell r="C526" t="str">
            <v>11.978.623/0001-50</v>
          </cell>
          <cell r="D526" t="str">
            <v>(62) 3280-0150</v>
          </cell>
          <cell r="E526" t="str">
            <v>metal12.telecomunicacoes@hotmail.com</v>
          </cell>
          <cell r="F526" t="str">
            <v>VILA OLIVEIRA</v>
          </cell>
          <cell r="G526" t="str">
            <v>Aparecida de Goiânia</v>
          </cell>
        </row>
        <row r="527">
          <cell r="B527" t="str">
            <v>TECNORTE PORTAS AUTOMATICAS LTDA</v>
          </cell>
          <cell r="C527" t="str">
            <v>57.834.122/0001-09</v>
          </cell>
          <cell r="D527" t="str">
            <v>(92) 9148-0111 / (92) 9509-0829</v>
          </cell>
          <cell r="E527" t="str">
            <v>tecnorte.portasautomaticas@gmail.com</v>
          </cell>
          <cell r="F527" t="str">
            <v>NOVO ALEIXO</v>
          </cell>
          <cell r="G527" t="str">
            <v>Manaus</v>
          </cell>
        </row>
        <row r="528">
          <cell r="B528" t="str">
            <v>TH MACHADO CONSTRUCOES LTDA</v>
          </cell>
          <cell r="C528" t="str">
            <v>06.240.143/0001-57</v>
          </cell>
          <cell r="D528" t="str">
            <v>(61)8528-7871</v>
          </cell>
          <cell r="E528" t="str">
            <v>thiagolfm@gmail.com</v>
          </cell>
          <cell r="F528" t="str">
            <v>SAMAMBAIA NORTE</v>
          </cell>
          <cell r="G528" t="str">
            <v>Brasília</v>
          </cell>
        </row>
        <row r="529">
          <cell r="B529" t="str">
            <v>THIAGO MOREIRA CHAVES 84584386153</v>
          </cell>
          <cell r="C529" t="str">
            <v>21.286.508/0001-78</v>
          </cell>
          <cell r="D529" t="str">
            <v>(61) 8101-7476</v>
          </cell>
          <cell r="E529" t="str">
            <v>thiagomoreirachaves@gmail.com</v>
          </cell>
          <cell r="F529" t="str">
            <v>TAGUATINGA NORTE (TAGUATINGA)</v>
          </cell>
          <cell r="G529" t="str">
            <v>Brasília</v>
          </cell>
        </row>
        <row r="530">
          <cell r="B530" t="str">
            <v>Tiago Figueira Ramos</v>
          </cell>
          <cell r="C530" t="str">
            <v>012.955.046-93</v>
          </cell>
          <cell r="D530" t="str">
            <v>------</v>
          </cell>
          <cell r="E530" t="str">
            <v>advogadofigueira@gmail.com</v>
          </cell>
          <cell r="F530" t="str">
            <v>Sul (Águas Claras)</v>
          </cell>
          <cell r="G530" t="str">
            <v>Brasília</v>
          </cell>
        </row>
        <row r="531">
          <cell r="B531" t="str">
            <v>toninho</v>
          </cell>
          <cell r="C531" t="str">
            <v>------</v>
          </cell>
          <cell r="D531" t="str">
            <v>------</v>
          </cell>
          <cell r="E531" t="str">
            <v>------</v>
          </cell>
          <cell r="F531" t="str">
            <v>------</v>
          </cell>
          <cell r="G531" t="str">
            <v>------</v>
          </cell>
        </row>
        <row r="532">
          <cell r="B532" t="str">
            <v>TOP 10 UTILIDADES DOMESTICAS HOME CENTER LTDA</v>
          </cell>
          <cell r="C532" t="str">
            <v>32.879.473/0001-05</v>
          </cell>
          <cell r="D532" t="str">
            <v>(61) 9557-0504</v>
          </cell>
          <cell r="E532" t="str">
            <v>alan_0704@hotmail.com</v>
          </cell>
          <cell r="F532" t="str">
            <v>SETOR ESPECIAL (VILA ESTRUTURAL)</v>
          </cell>
          <cell r="G532" t="str">
            <v>Brasília</v>
          </cell>
        </row>
        <row r="533">
          <cell r="B533" t="str">
            <v>TOTAL FORCE PORTAS DE ACO LTDA</v>
          </cell>
          <cell r="C533" t="str">
            <v>54.625.842/0001-68</v>
          </cell>
          <cell r="D533" t="str">
            <v>(62) 9556-3523/ (0000) 0000-0000</v>
          </cell>
          <cell r="E533" t="str">
            <v>emilcontabil@gmail.com</v>
          </cell>
          <cell r="F533" t="str">
            <v>Taguatinga - Df</v>
          </cell>
          <cell r="G533" t="str">
            <v>Brasília</v>
          </cell>
        </row>
        <row r="534">
          <cell r="B534" t="str">
            <v>------</v>
          </cell>
          <cell r="C534" t="str">
            <v>36.601.096/0001-90</v>
          </cell>
          <cell r="D534" t="str">
            <v>------</v>
          </cell>
          <cell r="E534" t="str">
            <v>------</v>
          </cell>
          <cell r="F534" t="str">
            <v>------</v>
          </cell>
          <cell r="G534" t="str">
            <v>Brasília</v>
          </cell>
        </row>
        <row r="535">
          <cell r="B535" t="str">
            <v>TRISTAO PORTAS E PORTOES LTDA</v>
          </cell>
          <cell r="C535" t="str">
            <v>34.289.049/0001-28</v>
          </cell>
          <cell r="D535" t="str">
            <v>(62) 3637-3778</v>
          </cell>
          <cell r="E535" t="str">
            <v>mlimacontabil@hotmail.com</v>
          </cell>
          <cell r="F535" t="str">
            <v>JD NOVO MUNDO</v>
          </cell>
          <cell r="G535" t="str">
            <v>Goiânia</v>
          </cell>
        </row>
        <row r="536">
          <cell r="B536" t="str">
            <v>PORTAS DE ACO TROPICAL LTDA</v>
          </cell>
          <cell r="C536" t="str">
            <v>27.158.387/0001-65</v>
          </cell>
          <cell r="D536" t="str">
            <v>(61) 35674123</v>
          </cell>
          <cell r="E536" t="str">
            <v>contatodf@tropicalportasdeaco.com.br</v>
          </cell>
          <cell r="F536" t="str">
            <v>SETOR HABITACIONAL VICENTE PIRES</v>
          </cell>
          <cell r="G536" t="str">
            <v>Brasília</v>
          </cell>
        </row>
        <row r="537">
          <cell r="B537" t="str">
            <v>M &amp; M IMPORT/EXPORT LTDA</v>
          </cell>
          <cell r="C537" t="str">
            <v>05.109.469/0001-87</v>
          </cell>
          <cell r="D537" t="str">
            <v>(61) 3344-7722 / (061) 2342-771</v>
          </cell>
          <cell r="E537" t="str">
            <v>financeiro@tsas.com.br</v>
          </cell>
          <cell r="F537" t="str">
            <v>NORTE (AGUAS CLARAS)</v>
          </cell>
          <cell r="G537" t="str">
            <v>Brasília</v>
          </cell>
        </row>
        <row r="538">
          <cell r="B538" t="str">
            <v>UNICA ATACADISTA DE TINTAS E COMPLEMENTOS LTDA</v>
          </cell>
          <cell r="C538" t="str">
            <v>36.517.206/0001-30</v>
          </cell>
          <cell r="D538" t="str">
            <v>(61) 9645-7039</v>
          </cell>
          <cell r="E538" t="str">
            <v>------</v>
          </cell>
          <cell r="F538" t="str">
            <v>ZONA INDUSTRIAL (GUARA)</v>
          </cell>
          <cell r="G538" t="str">
            <v>Brasília</v>
          </cell>
        </row>
        <row r="539">
          <cell r="B539" t="str">
            <v>A UNIDAS PORTAS DE ACO LTDA</v>
          </cell>
          <cell r="C539" t="str">
            <v>01.523.136/0001-49</v>
          </cell>
          <cell r="D539" t="str">
            <v>(34) 3232-6867 / (34) 3211-6319</v>
          </cell>
          <cell r="E539" t="str">
            <v>daccontabilidade@yahoo.com.br</v>
          </cell>
          <cell r="F539" t="str">
            <v>SANTA ROSA</v>
          </cell>
          <cell r="G539" t="str">
            <v>Uberlândia</v>
          </cell>
        </row>
        <row r="540">
          <cell r="B540" t="str">
            <v>UNIMED NACIONAL - COOPERATIVA CENTRAL</v>
          </cell>
          <cell r="C540" t="str">
            <v>02.812.468/0022-30</v>
          </cell>
          <cell r="D540" t="str">
            <v>(61) 3142-2400/ (61) 3268-7884</v>
          </cell>
          <cell r="E540" t="str">
            <v>eq.tributaria@unimednacional.coop.br</v>
          </cell>
          <cell r="F540" t="str">
            <v>ASA SUL</v>
          </cell>
          <cell r="G540" t="str">
            <v>Brasília</v>
          </cell>
        </row>
        <row r="541">
          <cell r="B541" t="str">
            <v>PAULO NASCIMENTO</v>
          </cell>
          <cell r="C541" t="str">
            <v>30.617.861/0001-84</v>
          </cell>
          <cell r="D541" t="str">
            <v>(34)3338-2080</v>
          </cell>
          <cell r="E541" t="str">
            <v>odairsergio@yahoo.com.br</v>
          </cell>
          <cell r="F541" t="str">
            <v>NOSSA SENHORA DA ABADIA</v>
          </cell>
          <cell r="G541" t="str">
            <v>Uberaba</v>
          </cell>
        </row>
        <row r="542">
          <cell r="B542" t="str">
            <v>WILSON JOSE RODRIGUES JUNIOR 69748209172</v>
          </cell>
          <cell r="C542" t="str">
            <v>18.888.199/0001-00</v>
          </cell>
          <cell r="D542" t="str">
            <v>(61) 3046-1688</v>
          </cell>
          <cell r="E542" t="str">
            <v>upgradeengenharia2017@gmail.com</v>
          </cell>
          <cell r="F542" t="str">
            <v>CEILANDIA SUL (CEILANDIA)</v>
          </cell>
          <cell r="G542" t="str">
            <v>Brasília</v>
          </cell>
        </row>
        <row r="543">
          <cell r="B543" t="str">
            <v>UP10 EDUCACIONAL LTDA</v>
          </cell>
          <cell r="C543" t="str">
            <v>29.297.669/0001-79</v>
          </cell>
          <cell r="D543" t="str">
            <v>(61)8116-4260</v>
          </cell>
          <cell r="E543" t="str">
            <v>enaildo@hotmail.com</v>
          </cell>
          <cell r="F543" t="str">
            <v>SANTA MARIA</v>
          </cell>
          <cell r="G543" t="str">
            <v>Brasília</v>
          </cell>
        </row>
        <row r="544">
          <cell r="B544" t="str">
            <v>Valdenilson Gonçalves Dantas</v>
          </cell>
          <cell r="C544" t="str">
            <v>------</v>
          </cell>
          <cell r="D544" t="str">
            <v>------</v>
          </cell>
          <cell r="E544" t="str">
            <v>------</v>
          </cell>
          <cell r="F544" t="str">
            <v>------</v>
          </cell>
          <cell r="G544" t="str">
            <v>------</v>
          </cell>
        </row>
        <row r="545">
          <cell r="B545" t="str">
            <v>Vale Films</v>
          </cell>
          <cell r="C545" t="str">
            <v>024.278.444-54</v>
          </cell>
          <cell r="D545" t="str">
            <v>------</v>
          </cell>
          <cell r="E545" t="str">
            <v>------</v>
          </cell>
          <cell r="F545" t="str">
            <v>Jatobá</v>
          </cell>
          <cell r="G545" t="str">
            <v>Petrolina</v>
          </cell>
        </row>
        <row r="546">
          <cell r="B546" t="str">
            <v>VALPARAISO LED COMERCIO DE ARTIGOS DE ILUMINACAO LTDA</v>
          </cell>
          <cell r="C546" t="str">
            <v>38.049.467/0001-07</v>
          </cell>
          <cell r="D546" t="str">
            <v>(61) 9411-0789</v>
          </cell>
          <cell r="E546" t="str">
            <v>------</v>
          </cell>
          <cell r="F546" t="str">
            <v>PARQUE SAO BERNARDO</v>
          </cell>
          <cell r="G546" t="str">
            <v>Valparaíso de Goiás</v>
          </cell>
        </row>
        <row r="547">
          <cell r="B547" t="str">
            <v>VALPARAISO LED COMERCIO DE ARTIGOS DE ILUMINACAO LTDA</v>
          </cell>
          <cell r="C547" t="str">
            <v>38.049.467/0001-07</v>
          </cell>
          <cell r="D547" t="str">
            <v>(61) 9411-0789</v>
          </cell>
          <cell r="E547" t="str">
            <v>------</v>
          </cell>
          <cell r="F547" t="str">
            <v>PARQUE SAO BERNARDO</v>
          </cell>
          <cell r="G547" t="str">
            <v>Valparaíso de Goiás</v>
          </cell>
        </row>
        <row r="548">
          <cell r="B548" t="str">
            <v>CONDOMINIO DO EDIFICIO RESIDENCIAL VIA PALACIO DO SOL</v>
          </cell>
          <cell r="C548" t="str">
            <v>10.485.320/0001-32</v>
          </cell>
          <cell r="D548" t="str">
            <v>(01) 3386-6122 / (61) 8413-3738</v>
          </cell>
          <cell r="E548" t="str">
            <v>evandro@novaadministradora.com.br</v>
          </cell>
          <cell r="F548" t="str">
            <v>AGUAS CLARAS</v>
          </cell>
          <cell r="G548" t="str">
            <v>Brasília</v>
          </cell>
        </row>
        <row r="549">
          <cell r="B549" t="str">
            <v>VICTOR HUGO LIMA BITTENCOURT 70534154140</v>
          </cell>
          <cell r="C549" t="str">
            <v>40.216.815/0001-27</v>
          </cell>
          <cell r="D549" t="str">
            <v>(62) 8566-6914</v>
          </cell>
          <cell r="E549" t="str">
            <v>victbittencourt31@gmail.com</v>
          </cell>
          <cell r="F549" t="str">
            <v>SETOR URIAS MAGALHAES</v>
          </cell>
          <cell r="G549" t="str">
            <v>Goiânia</v>
          </cell>
        </row>
        <row r="550">
          <cell r="B550" t="str">
            <v>VIGILANCIA PARA TODOS LTDA</v>
          </cell>
          <cell r="C550" t="str">
            <v>13.319.870/0001-70</v>
          </cell>
          <cell r="D550" t="str">
            <v>(61) 3274-8275/ (61) 8408-4444</v>
          </cell>
          <cell r="E550" t="str">
            <v>diretoria@megbrasilia.com.br</v>
          </cell>
          <cell r="F550" t="str">
            <v>ASA NORTE</v>
          </cell>
          <cell r="G550" t="str">
            <v>Brasília</v>
          </cell>
        </row>
        <row r="551">
          <cell r="B551" t="str">
            <v>VINICIUS CAIO MARQUES SANCHEZ S7</v>
          </cell>
          <cell r="C551" t="str">
            <v>041.952.391-09</v>
          </cell>
          <cell r="D551" t="str">
            <v>61998999199</v>
          </cell>
          <cell r="E551" t="str">
            <v>------</v>
          </cell>
          <cell r="F551" t="str">
            <v>Jardim Oriente</v>
          </cell>
          <cell r="G551" t="str">
            <v>Valparaíso de Goiás</v>
          </cell>
        </row>
        <row r="552">
          <cell r="B552" t="str">
            <v>VIOLI METALURGICA LTDA</v>
          </cell>
          <cell r="C552" t="str">
            <v>65.119.370/0001-98</v>
          </cell>
          <cell r="D552" t="str">
            <v>(85) 2189-7065 / (0000) 0000-0000</v>
          </cell>
          <cell r="E552" t="str">
            <v>violimetalurgica@gmail.com</v>
          </cell>
          <cell r="F552" t="str">
            <v>PARQUE TIJUCA</v>
          </cell>
          <cell r="G552" t="str">
            <v>Maracanaú</v>
          </cell>
        </row>
        <row r="553">
          <cell r="B553" t="str">
            <v>VITORIA COMERCIO DE CONFECCOES LTDA</v>
          </cell>
          <cell r="C553" t="str">
            <v>11.643.911/0001-53</v>
          </cell>
          <cell r="D553" t="str">
            <v>(61) 3965-0404</v>
          </cell>
          <cell r="E553" t="str">
            <v>------</v>
          </cell>
          <cell r="F553" t="str">
            <v>VILA SAO JOSE (VICENTE PIRES)</v>
          </cell>
          <cell r="G553" t="str">
            <v>Brasília</v>
          </cell>
        </row>
        <row r="554">
          <cell r="B554" t="str">
            <v>Vlademir Paiva</v>
          </cell>
          <cell r="C554" t="str">
            <v>098.853.998-52</v>
          </cell>
          <cell r="D554" t="str">
            <v>------</v>
          </cell>
          <cell r="E554" t="str">
            <v>------</v>
          </cell>
          <cell r="F554" t="str">
            <v>Centro</v>
          </cell>
          <cell r="G554" t="str">
            <v>Ituiutaba</v>
          </cell>
        </row>
        <row r="555">
          <cell r="B555" t="str">
            <v>36.948.109 WAGNER BARREIRA DE ARAUJO</v>
          </cell>
          <cell r="C555" t="str">
            <v>36.948.109/0001-00</v>
          </cell>
          <cell r="D555" t="str">
            <v>(61) 9225-4870</v>
          </cell>
          <cell r="E555" t="str">
            <v>contato.racont@gmail.com</v>
          </cell>
          <cell r="F555" t="str">
            <v>CEILANDIA NORTE (CEILANDIA)</v>
          </cell>
          <cell r="G555" t="str">
            <v>Brasília</v>
          </cell>
        </row>
        <row r="556">
          <cell r="B556" t="str">
            <v>WAGNER LUIS DA SILVA BISPO</v>
          </cell>
          <cell r="C556" t="str">
            <v>006.890.261-10</v>
          </cell>
          <cell r="D556" t="str">
            <v>------</v>
          </cell>
          <cell r="E556" t="str">
            <v>------</v>
          </cell>
          <cell r="F556" t="str">
            <v>Samambaia Norte (Samambaia)</v>
          </cell>
          <cell r="G556" t="str">
            <v>Brasília</v>
          </cell>
        </row>
        <row r="557">
          <cell r="B557" t="str">
            <v>40.888.784 WANDERLEY DA PUREZA FERREIRA</v>
          </cell>
          <cell r="C557" t="str">
            <v>40.888.784/0001-50</v>
          </cell>
          <cell r="D557" t="str">
            <v>(61) 3335-1516</v>
          </cell>
          <cell r="E557" t="str">
            <v>deleypaixao160493@gmail.com</v>
          </cell>
          <cell r="F557" t="str">
            <v>VILA DO BOA (SAO SEBASTIAO)</v>
          </cell>
          <cell r="G557" t="str">
            <v>Brasília</v>
          </cell>
        </row>
        <row r="558">
          <cell r="B558" t="str">
            <v>Wanderson Pereira de Lima</v>
          </cell>
          <cell r="C558" t="str">
            <v>039.453.041-13</v>
          </cell>
          <cell r="D558" t="str">
            <v>(61)98539-4230</v>
          </cell>
          <cell r="E558" t="str">
            <v>------</v>
          </cell>
          <cell r="F558" t="str">
            <v>------</v>
          </cell>
          <cell r="G558" t="str">
            <v>------</v>
          </cell>
        </row>
        <row r="559">
          <cell r="B559" t="str">
            <v>Werles José da Silva</v>
          </cell>
          <cell r="C559" t="str">
            <v>002.156.265-24</v>
          </cell>
          <cell r="D559" t="str">
            <v>------</v>
          </cell>
          <cell r="E559" t="str">
            <v>------</v>
          </cell>
          <cell r="F559" t="str">
            <v>vicente pires</v>
          </cell>
          <cell r="G559" t="str">
            <v>Brasília</v>
          </cell>
        </row>
        <row r="560">
          <cell r="B560" t="str">
            <v>60.775.634 WERNEI VIEGAS DA SILVA</v>
          </cell>
          <cell r="C560" t="str">
            <v>60.775.634/0001-48</v>
          </cell>
          <cell r="D560" t="str">
            <v>(61) 9812-0819</v>
          </cell>
          <cell r="E560" t="str">
            <v>weserralheria061@gmail.com</v>
          </cell>
          <cell r="F560" t="str">
            <v>RIACHO FUNDO I</v>
          </cell>
          <cell r="G560" t="str">
            <v>Brasília</v>
          </cell>
        </row>
        <row r="561">
          <cell r="B561" t="str">
            <v>WESLEY DE JESUS FONSECA 02415877190</v>
          </cell>
          <cell r="C561" t="str">
            <v>22.262.401/0001-52</v>
          </cell>
          <cell r="D561" t="str">
            <v>(61) 9636-1488</v>
          </cell>
          <cell r="E561" t="str">
            <v>------</v>
          </cell>
          <cell r="F561" t="str">
            <v>DEL LAGO II (ITAPOA)</v>
          </cell>
          <cell r="G561" t="str">
            <v>Brasília</v>
          </cell>
        </row>
        <row r="562">
          <cell r="B562" t="str">
            <v>WESLEY LACERDA DA SILVA</v>
          </cell>
          <cell r="C562" t="str">
            <v>000.381.631-10</v>
          </cell>
          <cell r="D562" t="str">
            <v>------</v>
          </cell>
          <cell r="E562" t="str">
            <v>------</v>
          </cell>
          <cell r="F562" t="str">
            <v>Santa Maria</v>
          </cell>
          <cell r="G562" t="str">
            <v>Brasília</v>
          </cell>
        </row>
        <row r="563">
          <cell r="B563" t="str">
            <v>19.022.877 WESLEY JONITON SILVEIRA</v>
          </cell>
          <cell r="C563" t="str">
            <v>19.022.877/0001-01</v>
          </cell>
          <cell r="D563" t="str">
            <v>(61)99687-4295</v>
          </cell>
          <cell r="E563" t="str">
            <v>wjoniton@gmail.com</v>
          </cell>
          <cell r="F563" t="str">
            <v>TAGUATINGA NORTE (TAGUATINGA)</v>
          </cell>
          <cell r="G563" t="str">
            <v>Brasília</v>
          </cell>
        </row>
        <row r="564">
          <cell r="B564" t="str">
            <v>------</v>
          </cell>
          <cell r="C564" t="str">
            <v>54.726.521/0001-50</v>
          </cell>
          <cell r="D564" t="str">
            <v>(61)99177-4411</v>
          </cell>
          <cell r="E564" t="str">
            <v>------</v>
          </cell>
          <cell r="F564" t="str">
            <v>Santa Maria</v>
          </cell>
          <cell r="G564" t="str">
            <v>Brasília</v>
          </cell>
        </row>
        <row r="565">
          <cell r="B565" t="str">
            <v>53.840.528 TELMA REIS DE AMORIM MOUSINHO</v>
          </cell>
          <cell r="C565" t="str">
            <v>53.840.528/0001-35</v>
          </cell>
          <cell r="D565" t="str">
            <v>(61) 9463-1139</v>
          </cell>
          <cell r="E565" t="str">
            <v>xportasautomaticasdeenrolar@gmail.com</v>
          </cell>
          <cell r="F565" t="str">
            <v>PARQUE DA BARRAGEM SETOR 08</v>
          </cell>
          <cell r="G565" t="str">
            <v>Águas Lindas de Goiás</v>
          </cell>
        </row>
        <row r="566">
          <cell r="B566" t="str">
            <v>YOJI SUSHI LOUNGE LTDA</v>
          </cell>
          <cell r="C566" t="str">
            <v>32.025.170/0001-17</v>
          </cell>
          <cell r="D566" t="str">
            <v>(61) 8641-7095/ (61) 3029-1602</v>
          </cell>
          <cell r="E566" t="str">
            <v>mayconcarburado@gmail.com</v>
          </cell>
          <cell r="F566" t="str">
            <v>SETOR NORTE (BRAZLANDIA)</v>
          </cell>
          <cell r="G566" t="str">
            <v>Brasília</v>
          </cell>
        </row>
        <row r="567">
          <cell r="B567" t="str">
            <v>zill serralheiro</v>
          </cell>
          <cell r="C567" t="str">
            <v>062.738.541-90</v>
          </cell>
          <cell r="D567" t="str">
            <v>------</v>
          </cell>
          <cell r="E567" t="str">
            <v>------</v>
          </cell>
          <cell r="F567" t="str">
            <v>------</v>
          </cell>
          <cell r="G567" t="str">
            <v>------</v>
          </cell>
        </row>
        <row r="568">
          <cell r="B568" t="str">
            <v>ZIP DOOR INDUSTRIA, COMERCIO E SERVICOS DE PORTAS LTDA</v>
          </cell>
          <cell r="C568" t="str">
            <v>30.337.860/0001-86</v>
          </cell>
          <cell r="D568" t="str">
            <v>(61)3339-6696</v>
          </cell>
          <cell r="E568" t="str">
            <v>admprime103@gmail.com</v>
          </cell>
          <cell r="F568" t="str">
            <v>AREA DE DESENVOLVIMENTO ECONOMICO (AGUAS</v>
          </cell>
          <cell r="G568" t="str">
            <v>Brasília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929B8-2116-4769-97A2-05FA8F6E2E79}" name="Tabela1" displayName="Tabela1" ref="A1:L7124" totalsRowShown="0">
  <autoFilter ref="A1:L7124" xr:uid="{0B6D0717-D50E-4710-A699-C6D8D08BFBF2}"/>
  <tableColumns count="12">
    <tableColumn id="1" xr3:uid="{D8D3139E-89D1-40ED-86ED-E45A4558E8AA}" name="Cód."/>
    <tableColumn id="2" xr3:uid="{628FAA44-4D1B-4C0A-9468-CFBC5D460314}" name="Cliente"/>
    <tableColumn id="10" xr3:uid="{2CB9C56A-84D4-4F5C-9ABA-FF5F510E3279}" name="CIDADE" dataDxfId="19">
      <calculatedColumnFormula>VLOOKUP(Tabela1[[#This Row],[Cliente]],'BASE DE CLIENTES'!A:E,2,0)</calculatedColumnFormula>
    </tableColumn>
    <tableColumn id="11" xr3:uid="{071720A1-8B65-4141-B294-C9869DC16958}" name="UF" dataDxfId="18">
      <calculatedColumnFormula>VLOOKUP(Tabela1[[#This Row],[Cliente]],'BASE DE CLIENTES'!A:C,3,0)</calculatedColumnFormula>
    </tableColumn>
    <tableColumn id="12" xr3:uid="{438FF100-5339-4544-A989-CB90B1DB5598}" name="LOCALIZAÇÃO" dataDxfId="17">
      <calculatedColumnFormula>CONCATENATE(Tabela1[[#This Row],[CIDADE]],",",Tabela1[[#This Row],[UF]])</calculatedColumnFormula>
    </tableColumn>
    <tableColumn id="9" xr3:uid="{F6BFE69B-0B9C-4171-A84A-8B0D292D5B5E}" name="DATA2" dataDxfId="16"/>
    <tableColumn id="7" xr3:uid="{88651AD6-95E5-4F51-BF24-2B61DE4A0C56}" name="Valor custo" dataDxfId="15" dataCellStyle="Moeda"/>
    <tableColumn id="8" xr3:uid="{AD4C50C1-D850-41A9-B8C8-33301579F41B}" name="Valor total" dataDxfId="14" dataCellStyle="Moeda"/>
    <tableColumn id="13" xr3:uid="{7A5C6219-9A30-4C38-B741-3D0CD5ACF700}" name="MARGEM BRUTA" dataDxfId="13">
      <calculatedColumnFormula>Tabela1[[#This Row],[Valor total]]-Tabela1[[#This Row],[Valor custo]]</calculatedColumnFormula>
    </tableColumn>
    <tableColumn id="14" xr3:uid="{17EDE16D-9772-474B-8D4D-F50E0CBB1CBF}" name="%MARGEM BRUTA" dataDxfId="12">
      <calculatedColumnFormula>Tabela1[[#This Row],[MARGEM BRUTA]]/Tabela1[[#This Row],[Valor total]]</calculatedColumnFormula>
    </tableColumn>
    <tableColumn id="3" xr3:uid="{CCB84510-3974-474F-995E-80B9F3B34918}" name="CLASSIFICAÇÃO" dataDxfId="11">
      <calculatedColumnFormula>VLOOKUP(Tabela1[[#This Row],[Cliente]],'BASE DE CLIENTES'!A:D,4,0)</calculatedColumnFormula>
    </tableColumn>
    <tableColumn id="5" xr3:uid="{3CA053B6-75CB-434D-913F-B522AFD6F370}" name="BAIRRO" dataDxfId="10">
      <calculatedColumnFormula>VLOOKUP(Tabela1[[#This Row],[Cliente]],'BASE DE CLIENTES'!A:E,5,0)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2E8CE-C2D0-4FC9-BC19-5AD509F548F2}" name="Tabela3" displayName="Tabela3" ref="A1:M1027" totalsRowShown="0" dataDxfId="9" dataCellStyle="Moeda 2">
  <autoFilter ref="A1:M1027" xr:uid="{8082E8CE-C2D0-4FC9-BC19-5AD509F548F2}"/>
  <tableColumns count="13">
    <tableColumn id="1" xr3:uid="{4D2466F5-E530-40ED-B62C-9B29E58A645D}" name="Cód. interno"/>
    <tableColumn id="2" xr3:uid="{AB505071-214D-4219-8ACA-C71C14758F55}" name="Cód. de barra"/>
    <tableColumn id="3" xr3:uid="{4CD37229-6309-4CC1-AEFA-1D0DCA401319}" name="Produto"/>
    <tableColumn id="4" xr3:uid="{02D21125-F07E-4B2F-A648-B2F0BBEB2B3D}" name="Quantidade" dataDxfId="8"/>
    <tableColumn id="5" xr3:uid="{0C6C94DC-CA4C-45BB-BBE8-51A4537B3A57}" name="Custo médio" dataDxfId="7" dataCellStyle="Moeda"/>
    <tableColumn id="6" xr3:uid="{AA119501-C77E-413B-8909-EB3AB2371A59}" name="Custo total" dataDxfId="6" dataCellStyle="Moeda"/>
    <tableColumn id="7" xr3:uid="{1B730929-B1DA-4CEB-A7D8-64B74907632C}" name="Valor médio" dataDxfId="5" dataCellStyle="Moeda"/>
    <tableColumn id="8" xr3:uid="{A7B67707-116B-4FF6-A768-2BBF0308C4B4}" name="Desconto" dataDxfId="4" dataCellStyle="Moeda"/>
    <tableColumn id="9" xr3:uid="{E5DC52DB-B420-4951-B2FC-126B8C9BCFCE}" name="Frete" dataDxfId="3" dataCellStyle="Moeda"/>
    <tableColumn id="10" xr3:uid="{F0A35AA9-59EF-4114-B2D8-1C7C07B2EBBF}" name="Valor total" dataDxfId="2" dataCellStyle="Moeda"/>
    <tableColumn id="11" xr3:uid="{A4874C53-38B1-4218-B6E7-9EAEA11E6429}" name="Lucro" dataDxfId="1" dataCellStyle="Moeda"/>
    <tableColumn id="12" xr3:uid="{2E6C76DE-1ED5-4F5A-80C7-F13C94FAF363}" name="MÊS"/>
    <tableColumn id="13" xr3:uid="{319C94C7-087C-49EA-A527-92B29C4A97F9}" name="ANO" dataDxfId="0" dataCellStyle="Moeda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1124-2D55-4DB3-8B75-0CE230C6514B}">
  <dimension ref="A1:L7124"/>
  <sheetViews>
    <sheetView topLeftCell="C1" zoomScale="85" zoomScaleNormal="85" workbookViewId="0">
      <selection activeCell="J3" sqref="J3"/>
    </sheetView>
  </sheetViews>
  <sheetFormatPr defaultRowHeight="15.6" x14ac:dyDescent="0.3"/>
  <cols>
    <col min="1" max="1" width="27.109375" style="1" bestFit="1" customWidth="1"/>
    <col min="2" max="2" width="71.6640625" style="1" bestFit="1" customWidth="1"/>
    <col min="3" max="3" width="21.88671875" style="1" bestFit="1" customWidth="1"/>
    <col min="4" max="5" width="25.6640625" style="1" customWidth="1"/>
    <col min="6" max="6" width="12.44140625" style="2" bestFit="1" customWidth="1"/>
    <col min="7" max="7" width="21.5546875" style="13" bestFit="1" customWidth="1"/>
    <col min="8" max="8" width="15.88671875" style="13" bestFit="1" customWidth="1"/>
    <col min="9" max="9" width="19.109375" style="1" bestFit="1" customWidth="1"/>
    <col min="10" max="10" width="13.77734375" style="3" bestFit="1" customWidth="1"/>
    <col min="11" max="11" width="25.33203125" style="1" bestFit="1" customWidth="1"/>
    <col min="12" max="12" width="54.2187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3" t="s">
        <v>6</v>
      </c>
      <c r="H1" s="13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4" t="str">
        <f>VLOOKUP(Tabela1[[#This Row],[Cliente]],'BASE DE CLIENTES'!A:E,2,0)</f>
        <v>Brasília</v>
      </c>
      <c r="D2" s="1" t="str">
        <f>VLOOKUP(Tabela1[[#This Row],[Cliente]],'BASE DE CLIENTES'!A:C,3,0)</f>
        <v>DF</v>
      </c>
      <c r="E2" s="4" t="str">
        <f>CONCATENATE(Tabela1[[#This Row],[CIDADE]],",",Tabela1[[#This Row],[UF]])</f>
        <v>Brasília,DF</v>
      </c>
      <c r="F2" s="2">
        <v>45688</v>
      </c>
      <c r="G2" s="13">
        <v>811.63</v>
      </c>
      <c r="H2" s="13">
        <v>1750</v>
      </c>
      <c r="I2" s="5">
        <f>Tabela1[[#This Row],[Valor total]]-Tabela1[[#This Row],[Valor custo]]</f>
        <v>938.37</v>
      </c>
      <c r="J2" s="6">
        <f>Tabela1[[#This Row],[MARGEM BRUTA]]/Tabela1[[#This Row],[Valor total]]</f>
        <v>0.53621142857142856</v>
      </c>
      <c r="K2" s="1" t="str">
        <f>VLOOKUP(Tabela1[[#This Row],[Cliente]],'BASE DE CLIENTES'!A:D,4,0)</f>
        <v>EMPRESA COM MAQUINA</v>
      </c>
      <c r="L2" s="1" t="str">
        <f>VLOOKUP(Tabela1[[#This Row],[Cliente]],'BASE DE CLIENTES'!A:E,5,0)</f>
        <v>CANDANGOLANDIA</v>
      </c>
    </row>
    <row r="3" spans="1:12" x14ac:dyDescent="0.3">
      <c r="A3" s="1" t="s">
        <v>14</v>
      </c>
      <c r="B3" s="1" t="s">
        <v>15</v>
      </c>
      <c r="C3" s="4" t="str">
        <f>VLOOKUP(Tabela1[[#This Row],[Cliente]],'BASE DE CLIENTES'!A:E,2,0)</f>
        <v>Brasília</v>
      </c>
      <c r="D3" s="1" t="str">
        <f>VLOOKUP(Tabela1[[#This Row],[Cliente]],'BASE DE CLIENTES'!A:C,3,0)</f>
        <v>DF</v>
      </c>
      <c r="E3" s="4" t="str">
        <f>CONCATENATE(Tabela1[[#This Row],[CIDADE]],",",Tabela1[[#This Row],[UF]])</f>
        <v>Brasília,DF</v>
      </c>
      <c r="F3" s="2">
        <v>45688</v>
      </c>
      <c r="G3" s="13">
        <v>104.4</v>
      </c>
      <c r="H3" s="13">
        <v>364.6</v>
      </c>
      <c r="I3" s="5">
        <f>Tabela1[[#This Row],[Valor total]]-Tabela1[[#This Row],[Valor custo]]</f>
        <v>260.20000000000005</v>
      </c>
      <c r="J3" s="6">
        <f>Tabela1[[#This Row],[MARGEM BRUTA]]/Tabela1[[#This Row],[Valor total]]</f>
        <v>0.71365880416895233</v>
      </c>
      <c r="K3" s="1" t="str">
        <f>VLOOKUP(Tabela1[[#This Row],[Cliente]],'BASE DE CLIENTES'!A:D,4,0)</f>
        <v>SERRALHEIRO</v>
      </c>
      <c r="L3" s="1" t="str">
        <f>VLOOKUP(Tabela1[[#This Row],[Cliente]],'BASE DE CLIENTES'!A:E,5,0)</f>
        <v>SETOR HABITACIONAL VICENTE PIRES</v>
      </c>
    </row>
    <row r="4" spans="1:12" x14ac:dyDescent="0.3">
      <c r="A4" s="1" t="s">
        <v>16</v>
      </c>
      <c r="B4" s="1" t="s">
        <v>17</v>
      </c>
      <c r="C4" s="4" t="str">
        <f>VLOOKUP(Tabela1[[#This Row],[Cliente]],'BASE DE CLIENTES'!A:E,2,0)</f>
        <v>Águas Lindas de Goiás</v>
      </c>
      <c r="D4" s="1" t="str">
        <f>VLOOKUP(Tabela1[[#This Row],[Cliente]],'BASE DE CLIENTES'!A:C,3,0)</f>
        <v>GO</v>
      </c>
      <c r="E4" s="4" t="str">
        <f>CONCATENATE(Tabela1[[#This Row],[CIDADE]],",",Tabela1[[#This Row],[UF]])</f>
        <v>Águas Lindas de Goiás,GO</v>
      </c>
      <c r="F4" s="2">
        <v>45686</v>
      </c>
      <c r="G4" s="13">
        <v>514.45000000000005</v>
      </c>
      <c r="H4" s="13">
        <v>805</v>
      </c>
      <c r="I4" s="5">
        <f>Tabela1[[#This Row],[Valor total]]-Tabela1[[#This Row],[Valor custo]]</f>
        <v>290.54999999999995</v>
      </c>
      <c r="J4" s="6">
        <f>Tabela1[[#This Row],[MARGEM BRUTA]]/Tabela1[[#This Row],[Valor total]]</f>
        <v>0.36093167701863349</v>
      </c>
      <c r="K4" s="1" t="str">
        <f>VLOOKUP(Tabela1[[#This Row],[Cliente]],'BASE DE CLIENTES'!A:D,4,0)</f>
        <v>SERRALHEIRO</v>
      </c>
      <c r="L4" s="1" t="str">
        <f>VLOOKUP(Tabela1[[#This Row],[Cliente]],'BASE DE CLIENTES'!A:E,5,0)</f>
        <v>Águas Lindas de Goiás</v>
      </c>
    </row>
    <row r="5" spans="1:12" x14ac:dyDescent="0.3">
      <c r="A5" s="1" t="s">
        <v>18</v>
      </c>
      <c r="B5" s="1" t="s">
        <v>19</v>
      </c>
      <c r="C5" s="4" t="str">
        <f>VLOOKUP(Tabela1[[#This Row],[Cliente]],'BASE DE CLIENTES'!A:E,2,0)</f>
        <v>Águas Lindas de Goiás</v>
      </c>
      <c r="D5" s="1" t="str">
        <f>VLOOKUP(Tabela1[[#This Row],[Cliente]],'BASE DE CLIENTES'!A:C,3,0)</f>
        <v>GO</v>
      </c>
      <c r="E5" s="4" t="str">
        <f>CONCATENATE(Tabela1[[#This Row],[CIDADE]],",",Tabela1[[#This Row],[UF]])</f>
        <v>Águas Lindas de Goiás,GO</v>
      </c>
      <c r="F5" s="2">
        <v>45684</v>
      </c>
      <c r="G5" s="13">
        <v>25.94</v>
      </c>
      <c r="H5" s="13">
        <v>40</v>
      </c>
      <c r="I5" s="5">
        <f>Tabela1[[#This Row],[Valor total]]-Tabela1[[#This Row],[Valor custo]]</f>
        <v>14.059999999999999</v>
      </c>
      <c r="J5" s="6">
        <f>Tabela1[[#This Row],[MARGEM BRUTA]]/Tabela1[[#This Row],[Valor total]]</f>
        <v>0.35149999999999998</v>
      </c>
      <c r="K5" s="1" t="str">
        <f>VLOOKUP(Tabela1[[#This Row],[Cliente]],'BASE DE CLIENTES'!A:D,4,0)</f>
        <v>SERRALHEIRO</v>
      </c>
      <c r="L5" s="1" t="str">
        <f>VLOOKUP(Tabela1[[#This Row],[Cliente]],'BASE DE CLIENTES'!A:E,5,0)</f>
        <v>Águas Lindas de Goiás</v>
      </c>
    </row>
    <row r="6" spans="1:12" x14ac:dyDescent="0.3">
      <c r="B6" s="1" t="s">
        <v>20</v>
      </c>
      <c r="C6" s="4" t="str">
        <f>VLOOKUP(Tabela1[[#This Row],[Cliente]],'BASE DE CLIENTES'!A:E,2,0)</f>
        <v>Brasília</v>
      </c>
      <c r="D6" s="1" t="str">
        <f>VLOOKUP(Tabela1[[#This Row],[Cliente]],'BASE DE CLIENTES'!A:C,3,0)</f>
        <v>DF</v>
      </c>
      <c r="E6" s="4" t="str">
        <f>CONCATENATE(Tabela1[[#This Row],[CIDADE]],",",Tabela1[[#This Row],[UF]])</f>
        <v>Brasília,DF</v>
      </c>
      <c r="F6" s="2">
        <v>45892</v>
      </c>
      <c r="G6" s="13">
        <v>293.13</v>
      </c>
      <c r="H6" s="13">
        <v>450</v>
      </c>
      <c r="I6" s="5">
        <f>Tabela1[[#This Row],[Valor total]]-Tabela1[[#This Row],[Valor custo]]</f>
        <v>156.87</v>
      </c>
      <c r="J6" s="6">
        <f>Tabela1[[#This Row],[MARGEM BRUTA]]/Tabela1[[#This Row],[Valor total]]</f>
        <v>0.34860000000000002</v>
      </c>
      <c r="K6" s="1" t="str">
        <f>VLOOKUP(Tabela1[[#This Row],[Cliente]],'BASE DE CLIENTES'!A:D,4,0)</f>
        <v>CHAVEIRO</v>
      </c>
      <c r="L6" s="1" t="str">
        <f>VLOOKUP(Tabela1[[#This Row],[Cliente]],'BASE DE CLIENTES'!A:E,5,0)</f>
        <v>NA</v>
      </c>
    </row>
    <row r="7" spans="1:12" x14ac:dyDescent="0.3">
      <c r="B7" s="1" t="s">
        <v>21</v>
      </c>
      <c r="C7" s="4" t="str">
        <f>VLOOKUP(Tabela1[[#This Row],[Cliente]],'BASE DE CLIENTES'!A:E,2,0)</f>
        <v>Brasília</v>
      </c>
      <c r="D7" s="1" t="str">
        <f>VLOOKUP(Tabela1[[#This Row],[Cliente]],'BASE DE CLIENTES'!A:C,3,0)</f>
        <v>DF</v>
      </c>
      <c r="E7" s="4" t="str">
        <f>CONCATENATE(Tabela1[[#This Row],[CIDADE]],",",Tabela1[[#This Row],[UF]])</f>
        <v>Brasília,DF</v>
      </c>
      <c r="F7" s="2">
        <v>45736</v>
      </c>
      <c r="G7" s="13">
        <v>9078.2999999999993</v>
      </c>
      <c r="H7" s="13">
        <v>13375</v>
      </c>
      <c r="I7" s="5">
        <f>Tabela1[[#This Row],[Valor total]]-Tabela1[[#This Row],[Valor custo]]</f>
        <v>4296.7000000000007</v>
      </c>
      <c r="J7" s="6">
        <f>Tabela1[[#This Row],[MARGEM BRUTA]]/Tabela1[[#This Row],[Valor total]]</f>
        <v>0.32124859813084117</v>
      </c>
      <c r="K7" s="1" t="str">
        <f>VLOOKUP(Tabela1[[#This Row],[Cliente]],'BASE DE CLIENTES'!A:D,4,0)</f>
        <v>EMPRESA COM MAQUINA</v>
      </c>
      <c r="L7" s="1" t="str">
        <f>VLOOKUP(Tabela1[[#This Row],[Cliente]],'BASE DE CLIENTES'!A:E,5,0)</f>
        <v>RIACHO FUNDO II</v>
      </c>
    </row>
    <row r="8" spans="1:12" x14ac:dyDescent="0.3">
      <c r="A8" s="1" t="s">
        <v>22</v>
      </c>
      <c r="B8" s="1" t="s">
        <v>23</v>
      </c>
      <c r="C8" s="4" t="str">
        <f>VLOOKUP(Tabela1[[#This Row],[Cliente]],'BASE DE CLIENTES'!A:E,2,0)</f>
        <v>Brasília</v>
      </c>
      <c r="D8" s="1" t="str">
        <f>VLOOKUP(Tabela1[[#This Row],[Cliente]],'BASE DE CLIENTES'!A:C,3,0)</f>
        <v>DF</v>
      </c>
      <c r="E8" s="4" t="str">
        <f>CONCATENATE(Tabela1[[#This Row],[CIDADE]],",",Tabela1[[#This Row],[UF]])</f>
        <v>Brasília,DF</v>
      </c>
      <c r="F8" s="2">
        <v>45688</v>
      </c>
      <c r="G8" s="13">
        <v>878.4</v>
      </c>
      <c r="H8" s="13">
        <v>1320</v>
      </c>
      <c r="I8" s="5">
        <f>Tabela1[[#This Row],[Valor total]]-Tabela1[[#This Row],[Valor custo]]</f>
        <v>441.6</v>
      </c>
      <c r="J8" s="6">
        <f>Tabela1[[#This Row],[MARGEM BRUTA]]/Tabela1[[#This Row],[Valor total]]</f>
        <v>0.33454545454545459</v>
      </c>
      <c r="K8" s="1" t="str">
        <f>VLOOKUP(Tabela1[[#This Row],[Cliente]],'BASE DE CLIENTES'!A:D,4,0)</f>
        <v>EMPRESA SEM MAQUINA</v>
      </c>
      <c r="L8" s="1" t="str">
        <f>VLOOKUP(Tabela1[[#This Row],[Cliente]],'BASE DE CLIENTES'!A:E,5,0)</f>
        <v>SETOR INDUSTRIAL (TAGUATINGA)</v>
      </c>
    </row>
    <row r="9" spans="1:12" x14ac:dyDescent="0.3">
      <c r="A9" s="1" t="s">
        <v>24</v>
      </c>
      <c r="B9" s="1" t="s">
        <v>25</v>
      </c>
      <c r="C9" s="4" t="str">
        <f>VLOOKUP(Tabela1[[#This Row],[Cliente]],'BASE DE CLIENTES'!A:E,2,0)</f>
        <v>Brasília</v>
      </c>
      <c r="D9" s="1" t="str">
        <f>VLOOKUP(Tabela1[[#This Row],[Cliente]],'BASE DE CLIENTES'!A:C,3,0)</f>
        <v>DF</v>
      </c>
      <c r="E9" s="4" t="str">
        <f>CONCATENATE(Tabela1[[#This Row],[CIDADE]],",",Tabela1[[#This Row],[UF]])</f>
        <v>Brasília,DF</v>
      </c>
      <c r="F9" s="2">
        <v>45688</v>
      </c>
      <c r="G9" s="13">
        <v>39.869999999999997</v>
      </c>
      <c r="H9" s="13">
        <v>60</v>
      </c>
      <c r="I9" s="5">
        <f>Tabela1[[#This Row],[Valor total]]-Tabela1[[#This Row],[Valor custo]]</f>
        <v>20.130000000000003</v>
      </c>
      <c r="J9" s="6">
        <f>Tabela1[[#This Row],[MARGEM BRUTA]]/Tabela1[[#This Row],[Valor total]]</f>
        <v>0.33550000000000002</v>
      </c>
      <c r="K9" s="1" t="str">
        <f>VLOOKUP(Tabela1[[#This Row],[Cliente]],'BASE DE CLIENTES'!A:D,4,0)</f>
        <v>EMPRESA COM MAQUINA</v>
      </c>
      <c r="L9" s="1" t="str">
        <f>VLOOKUP(Tabela1[[#This Row],[Cliente]],'BASE DE CLIENTES'!A:E,5,0)</f>
        <v>CEILANDIA NORTE (CEILANDIA)</v>
      </c>
    </row>
    <row r="10" spans="1:12" x14ac:dyDescent="0.3">
      <c r="A10" s="1" t="s">
        <v>26</v>
      </c>
      <c r="B10" s="1" t="s">
        <v>27</v>
      </c>
      <c r="C10" s="4" t="str">
        <f>VLOOKUP(Tabela1[[#This Row],[Cliente]],'BASE DE CLIENTES'!A:E,2,0)</f>
        <v>Brasília</v>
      </c>
      <c r="D10" s="1" t="str">
        <f>VLOOKUP(Tabela1[[#This Row],[Cliente]],'BASE DE CLIENTES'!A:C,3,0)</f>
        <v>DF</v>
      </c>
      <c r="E10" s="4" t="str">
        <f>CONCATENATE(Tabela1[[#This Row],[CIDADE]],",",Tabela1[[#This Row],[UF]])</f>
        <v>Brasília,DF</v>
      </c>
      <c r="F10" s="2">
        <v>45688</v>
      </c>
      <c r="G10" s="13">
        <v>857.96</v>
      </c>
      <c r="H10" s="13">
        <v>1700</v>
      </c>
      <c r="I10" s="5">
        <f>Tabela1[[#This Row],[Valor total]]-Tabela1[[#This Row],[Valor custo]]</f>
        <v>842.04</v>
      </c>
      <c r="J10" s="6">
        <f>Tabela1[[#This Row],[MARGEM BRUTA]]/Tabela1[[#This Row],[Valor total]]</f>
        <v>0.49531764705882353</v>
      </c>
      <c r="K10" s="1" t="str">
        <f>VLOOKUP(Tabela1[[#This Row],[Cliente]],'BASE DE CLIENTES'!A:D,4,0)</f>
        <v>EMPRESA SEM MAQUINA</v>
      </c>
      <c r="L10" s="1" t="str">
        <f>VLOOKUP(Tabela1[[#This Row],[Cliente]],'BASE DE CLIENTES'!A:E,5,0)</f>
        <v>RECANTO DAS EMAS</v>
      </c>
    </row>
    <row r="11" spans="1:12" x14ac:dyDescent="0.3">
      <c r="A11" s="1" t="s">
        <v>28</v>
      </c>
      <c r="B11" s="1" t="s">
        <v>25</v>
      </c>
      <c r="C11" s="4" t="str">
        <f>VLOOKUP(Tabela1[[#This Row],[Cliente]],'BASE DE CLIENTES'!A:E,2,0)</f>
        <v>Brasília</v>
      </c>
      <c r="D11" s="1" t="str">
        <f>VLOOKUP(Tabela1[[#This Row],[Cliente]],'BASE DE CLIENTES'!A:C,3,0)</f>
        <v>DF</v>
      </c>
      <c r="E11" s="4" t="str">
        <f>CONCATENATE(Tabela1[[#This Row],[CIDADE]],",",Tabela1[[#This Row],[UF]])</f>
        <v>Brasília,DF</v>
      </c>
      <c r="F11" s="2">
        <v>45688</v>
      </c>
      <c r="G11" s="13">
        <v>1764.47</v>
      </c>
      <c r="H11" s="13">
        <v>2855</v>
      </c>
      <c r="I11" s="5">
        <f>Tabela1[[#This Row],[Valor total]]-Tabela1[[#This Row],[Valor custo]]</f>
        <v>1090.53</v>
      </c>
      <c r="J11" s="6">
        <f>Tabela1[[#This Row],[MARGEM BRUTA]]/Tabela1[[#This Row],[Valor total]]</f>
        <v>0.38197197898423818</v>
      </c>
      <c r="K11" s="1" t="str">
        <f>VLOOKUP(Tabela1[[#This Row],[Cliente]],'BASE DE CLIENTES'!A:D,4,0)</f>
        <v>EMPRESA COM MAQUINA</v>
      </c>
      <c r="L11" s="1" t="str">
        <f>VLOOKUP(Tabela1[[#This Row],[Cliente]],'BASE DE CLIENTES'!A:E,5,0)</f>
        <v>CEILANDIA NORTE (CEILANDIA)</v>
      </c>
    </row>
    <row r="12" spans="1:12" x14ac:dyDescent="0.3">
      <c r="A12" s="1" t="s">
        <v>29</v>
      </c>
      <c r="B12" s="1" t="s">
        <v>30</v>
      </c>
      <c r="C12" s="4" t="str">
        <f>VLOOKUP(Tabela1[[#This Row],[Cliente]],'BASE DE CLIENTES'!A:E,2,0)</f>
        <v>Águas Lindas de Goiás</v>
      </c>
      <c r="D12" s="1" t="str">
        <f>VLOOKUP(Tabela1[[#This Row],[Cliente]],'BASE DE CLIENTES'!A:C,3,0)</f>
        <v>GO</v>
      </c>
      <c r="E12" s="4" t="str">
        <f>CONCATENATE(Tabela1[[#This Row],[CIDADE]],",",Tabela1[[#This Row],[UF]])</f>
        <v>Águas Lindas de Goiás,GO</v>
      </c>
      <c r="F12" s="2">
        <v>45684</v>
      </c>
      <c r="G12" s="13">
        <v>1187.6600000000001</v>
      </c>
      <c r="H12" s="13">
        <v>2050</v>
      </c>
      <c r="I12" s="5">
        <f>Tabela1[[#This Row],[Valor total]]-Tabela1[[#This Row],[Valor custo]]</f>
        <v>862.33999999999992</v>
      </c>
      <c r="J12" s="6">
        <f>Tabela1[[#This Row],[MARGEM BRUTA]]/Tabela1[[#This Row],[Valor total]]</f>
        <v>0.42065365853658532</v>
      </c>
      <c r="K12" s="1" t="str">
        <f>VLOOKUP(Tabela1[[#This Row],[Cliente]],'BASE DE CLIENTES'!A:D,4,0)</f>
        <v>SERRALHEIRO</v>
      </c>
      <c r="L12" s="1" t="str">
        <f>VLOOKUP(Tabela1[[#This Row],[Cliente]],'BASE DE CLIENTES'!A:E,5,0)</f>
        <v>Águas Lindas de Goiás</v>
      </c>
    </row>
    <row r="13" spans="1:12" x14ac:dyDescent="0.3">
      <c r="A13" s="1" t="s">
        <v>31</v>
      </c>
      <c r="B13" s="1" t="s">
        <v>17</v>
      </c>
      <c r="C13" s="4" t="str">
        <f>VLOOKUP(Tabela1[[#This Row],[Cliente]],'BASE DE CLIENTES'!A:E,2,0)</f>
        <v>Águas Lindas de Goiás</v>
      </c>
      <c r="D13" s="1" t="str">
        <f>VLOOKUP(Tabela1[[#This Row],[Cliente]],'BASE DE CLIENTES'!A:C,3,0)</f>
        <v>GO</v>
      </c>
      <c r="E13" s="4" t="str">
        <f>CONCATENATE(Tabela1[[#This Row],[CIDADE]],",",Tabela1[[#This Row],[UF]])</f>
        <v>Águas Lindas de Goiás,GO</v>
      </c>
      <c r="F13" s="2">
        <v>45681</v>
      </c>
      <c r="G13" s="13">
        <v>1317.6</v>
      </c>
      <c r="H13" s="13">
        <v>1935</v>
      </c>
      <c r="I13" s="5">
        <f>Tabela1[[#This Row],[Valor total]]-Tabela1[[#This Row],[Valor custo]]</f>
        <v>617.40000000000009</v>
      </c>
      <c r="J13" s="6">
        <f>Tabela1[[#This Row],[MARGEM BRUTA]]/Tabela1[[#This Row],[Valor total]]</f>
        <v>0.3190697674418605</v>
      </c>
      <c r="K13" s="1" t="str">
        <f>VLOOKUP(Tabela1[[#This Row],[Cliente]],'BASE DE CLIENTES'!A:D,4,0)</f>
        <v>SERRALHEIRO</v>
      </c>
      <c r="L13" s="1" t="str">
        <f>VLOOKUP(Tabela1[[#This Row],[Cliente]],'BASE DE CLIENTES'!A:E,5,0)</f>
        <v>Águas Lindas de Goiás</v>
      </c>
    </row>
    <row r="14" spans="1:12" x14ac:dyDescent="0.3">
      <c r="A14" s="1" t="s">
        <v>32</v>
      </c>
      <c r="B14" s="1" t="s">
        <v>30</v>
      </c>
      <c r="C14" s="4" t="str">
        <f>VLOOKUP(Tabela1[[#This Row],[Cliente]],'BASE DE CLIENTES'!A:E,2,0)</f>
        <v>Águas Lindas de Goiás</v>
      </c>
      <c r="D14" s="1" t="str">
        <f>VLOOKUP(Tabela1[[#This Row],[Cliente]],'BASE DE CLIENTES'!A:C,3,0)</f>
        <v>GO</v>
      </c>
      <c r="E14" s="4" t="str">
        <f>CONCATENATE(Tabela1[[#This Row],[CIDADE]],",",Tabela1[[#This Row],[UF]])</f>
        <v>Águas Lindas de Goiás,GO</v>
      </c>
      <c r="F14" s="2">
        <v>45680</v>
      </c>
      <c r="G14" s="13">
        <v>514.45000000000005</v>
      </c>
      <c r="H14" s="13">
        <v>720</v>
      </c>
      <c r="I14" s="5">
        <f>Tabela1[[#This Row],[Valor total]]-Tabela1[[#This Row],[Valor custo]]</f>
        <v>205.54999999999995</v>
      </c>
      <c r="J14" s="6">
        <f>Tabela1[[#This Row],[MARGEM BRUTA]]/Tabela1[[#This Row],[Valor total]]</f>
        <v>0.28548611111111105</v>
      </c>
      <c r="K14" s="1" t="str">
        <f>VLOOKUP(Tabela1[[#This Row],[Cliente]],'BASE DE CLIENTES'!A:D,4,0)</f>
        <v>SERRALHEIRO</v>
      </c>
      <c r="L14" s="1" t="str">
        <f>VLOOKUP(Tabela1[[#This Row],[Cliente]],'BASE DE CLIENTES'!A:E,5,0)</f>
        <v>Águas Lindas de Goiás</v>
      </c>
    </row>
    <row r="15" spans="1:12" x14ac:dyDescent="0.3">
      <c r="B15" s="1" t="s">
        <v>30</v>
      </c>
      <c r="C15" s="4" t="str">
        <f>VLOOKUP(Tabela1[[#This Row],[Cliente]],'BASE DE CLIENTES'!A:E,2,0)</f>
        <v>Águas Lindas de Goiás</v>
      </c>
      <c r="D15" s="1" t="str">
        <f>VLOOKUP(Tabela1[[#This Row],[Cliente]],'BASE DE CLIENTES'!A:C,3,0)</f>
        <v>GO</v>
      </c>
      <c r="E15" s="4" t="str">
        <f>CONCATENATE(Tabela1[[#This Row],[CIDADE]],",",Tabela1[[#This Row],[UF]])</f>
        <v>Águas Lindas de Goiás,GO</v>
      </c>
      <c r="F15" s="2">
        <v>45678</v>
      </c>
      <c r="G15" s="13">
        <v>439.2</v>
      </c>
      <c r="H15" s="13">
        <v>645</v>
      </c>
      <c r="I15" s="5">
        <f>Tabela1[[#This Row],[Valor total]]-Tabela1[[#This Row],[Valor custo]]</f>
        <v>205.8</v>
      </c>
      <c r="J15" s="6">
        <f>Tabela1[[#This Row],[MARGEM BRUTA]]/Tabela1[[#This Row],[Valor total]]</f>
        <v>0.3190697674418605</v>
      </c>
      <c r="K15" s="1" t="str">
        <f>VLOOKUP(Tabela1[[#This Row],[Cliente]],'BASE DE CLIENTES'!A:D,4,0)</f>
        <v>SERRALHEIRO</v>
      </c>
      <c r="L15" s="1" t="str">
        <f>VLOOKUP(Tabela1[[#This Row],[Cliente]],'BASE DE CLIENTES'!A:E,5,0)</f>
        <v>Águas Lindas de Goiás</v>
      </c>
    </row>
    <row r="16" spans="1:12" x14ac:dyDescent="0.3">
      <c r="B16" s="1" t="s">
        <v>19</v>
      </c>
      <c r="C16" s="4" t="str">
        <f>VLOOKUP(Tabela1[[#This Row],[Cliente]],'BASE DE CLIENTES'!A:E,2,0)</f>
        <v>Águas Lindas de Goiás</v>
      </c>
      <c r="D16" s="1" t="str">
        <f>VLOOKUP(Tabela1[[#This Row],[Cliente]],'BASE DE CLIENTES'!A:C,3,0)</f>
        <v>GO</v>
      </c>
      <c r="E16" s="4" t="str">
        <f>CONCATENATE(Tabela1[[#This Row],[CIDADE]],",",Tabela1[[#This Row],[UF]])</f>
        <v>Águas Lindas de Goiás,GO</v>
      </c>
      <c r="F16" s="2">
        <v>45673</v>
      </c>
      <c r="G16" s="13">
        <v>20.88</v>
      </c>
      <c r="H16" s="13">
        <v>90</v>
      </c>
      <c r="I16" s="5">
        <f>Tabela1[[#This Row],[Valor total]]-Tabela1[[#This Row],[Valor custo]]</f>
        <v>69.12</v>
      </c>
      <c r="J16" s="6">
        <f>Tabela1[[#This Row],[MARGEM BRUTA]]/Tabela1[[#This Row],[Valor total]]</f>
        <v>0.76800000000000002</v>
      </c>
      <c r="K16" s="1" t="str">
        <f>VLOOKUP(Tabela1[[#This Row],[Cliente]],'BASE DE CLIENTES'!A:D,4,0)</f>
        <v>SERRALHEIRO</v>
      </c>
      <c r="L16" s="1" t="str">
        <f>VLOOKUP(Tabela1[[#This Row],[Cliente]],'BASE DE CLIENTES'!A:E,5,0)</f>
        <v>Águas Lindas de Goiás</v>
      </c>
    </row>
    <row r="17" spans="1:12" x14ac:dyDescent="0.3">
      <c r="A17" s="1" t="s">
        <v>33</v>
      </c>
      <c r="B17" s="1" t="s">
        <v>34</v>
      </c>
      <c r="C17" s="4" t="str">
        <f>VLOOKUP(Tabela1[[#This Row],[Cliente]],'BASE DE CLIENTES'!A:E,2,0)</f>
        <v>Brasília</v>
      </c>
      <c r="D17" s="1" t="str">
        <f>VLOOKUP(Tabela1[[#This Row],[Cliente]],'BASE DE CLIENTES'!A:C,3,0)</f>
        <v>DF</v>
      </c>
      <c r="E17" s="4" t="str">
        <f>CONCATENATE(Tabela1[[#This Row],[CIDADE]],",",Tabela1[[#This Row],[UF]])</f>
        <v>Brasília,DF</v>
      </c>
      <c r="F17" s="2">
        <v>45688</v>
      </c>
      <c r="G17" s="13">
        <v>514.45000000000005</v>
      </c>
      <c r="H17" s="13">
        <v>741.6</v>
      </c>
      <c r="I17" s="5">
        <f>Tabela1[[#This Row],[Valor total]]-Tabela1[[#This Row],[Valor custo]]</f>
        <v>227.14999999999998</v>
      </c>
      <c r="J17" s="6">
        <f>Tabela1[[#This Row],[MARGEM BRUTA]]/Tabela1[[#This Row],[Valor total]]</f>
        <v>0.30629719525350591</v>
      </c>
      <c r="K17" s="1" t="str">
        <f>VLOOKUP(Tabela1[[#This Row],[Cliente]],'BASE DE CLIENTES'!A:D,4,0)</f>
        <v>SERRALHEIRO</v>
      </c>
      <c r="L17" s="1" t="str">
        <f>VLOOKUP(Tabela1[[#This Row],[Cliente]],'BASE DE CLIENTES'!A:E,5,0)</f>
        <v>RECANTO DAS EMAS</v>
      </c>
    </row>
    <row r="18" spans="1:12" x14ac:dyDescent="0.3">
      <c r="A18" s="1" t="s">
        <v>35</v>
      </c>
      <c r="B18" s="1" t="s">
        <v>36</v>
      </c>
      <c r="C18" s="4" t="str">
        <f>VLOOKUP(Tabela1[[#This Row],[Cliente]],'BASE DE CLIENTES'!A:E,2,0)</f>
        <v>Brasília</v>
      </c>
      <c r="D18" s="1" t="str">
        <f>VLOOKUP(Tabela1[[#This Row],[Cliente]],'BASE DE CLIENTES'!A:C,3,0)</f>
        <v>DF</v>
      </c>
      <c r="E18" s="4" t="str">
        <f>CONCATENATE(Tabela1[[#This Row],[CIDADE]],",",Tabela1[[#This Row],[UF]])</f>
        <v>Brasília,DF</v>
      </c>
      <c r="F18" s="2">
        <v>45688</v>
      </c>
      <c r="G18" s="13">
        <v>514.45000000000005</v>
      </c>
      <c r="H18" s="13">
        <v>720</v>
      </c>
      <c r="I18" s="5">
        <f>Tabela1[[#This Row],[Valor total]]-Tabela1[[#This Row],[Valor custo]]</f>
        <v>205.54999999999995</v>
      </c>
      <c r="J18" s="6">
        <f>Tabela1[[#This Row],[MARGEM BRUTA]]/Tabela1[[#This Row],[Valor total]]</f>
        <v>0.28548611111111105</v>
      </c>
      <c r="K18" s="1" t="str">
        <f>VLOOKUP(Tabela1[[#This Row],[Cliente]],'BASE DE CLIENTES'!A:D,4,0)</f>
        <v>SERRALHEIRO</v>
      </c>
      <c r="L18" s="1" t="str">
        <f>VLOOKUP(Tabela1[[#This Row],[Cliente]],'BASE DE CLIENTES'!A:E,5,0)</f>
        <v>CEILANDIA SUL (CEILANDIA)</v>
      </c>
    </row>
    <row r="19" spans="1:12" x14ac:dyDescent="0.3">
      <c r="A19" s="1" t="s">
        <v>37</v>
      </c>
      <c r="B19" s="1" t="s">
        <v>38</v>
      </c>
      <c r="C19" s="4" t="str">
        <f>VLOOKUP(Tabela1[[#This Row],[Cliente]],'BASE DE CLIENTES'!A:E,2,0)</f>
        <v>Brasília</v>
      </c>
      <c r="D19" s="1" t="str">
        <f>VLOOKUP(Tabela1[[#This Row],[Cliente]],'BASE DE CLIENTES'!A:C,3,0)</f>
        <v>DF</v>
      </c>
      <c r="E19" s="4" t="str">
        <f>CONCATENATE(Tabela1[[#This Row],[CIDADE]],",",Tabela1[[#This Row],[UF]])</f>
        <v>Brasília,DF</v>
      </c>
      <c r="F19" s="2">
        <v>45688</v>
      </c>
      <c r="G19" s="13">
        <v>77.819999999999993</v>
      </c>
      <c r="H19" s="13">
        <v>108</v>
      </c>
      <c r="I19" s="5">
        <f>Tabela1[[#This Row],[Valor total]]-Tabela1[[#This Row],[Valor custo]]</f>
        <v>30.180000000000007</v>
      </c>
      <c r="J19" s="6">
        <f>Tabela1[[#This Row],[MARGEM BRUTA]]/Tabela1[[#This Row],[Valor total]]</f>
        <v>0.2794444444444445</v>
      </c>
      <c r="K19" s="1" t="str">
        <f>VLOOKUP(Tabela1[[#This Row],[Cliente]],'BASE DE CLIENTES'!A:D,4,0)</f>
        <v>EMPRESA SEM MAQUINA</v>
      </c>
      <c r="L19" s="1" t="str">
        <f>VLOOKUP(Tabela1[[#This Row],[Cliente]],'BASE DE CLIENTES'!A:E,5,0)</f>
        <v>PONTE ALTA NORTE (GAMA)</v>
      </c>
    </row>
    <row r="20" spans="1:12" x14ac:dyDescent="0.3">
      <c r="A20" s="1" t="s">
        <v>39</v>
      </c>
      <c r="B20" s="1" t="s">
        <v>38</v>
      </c>
      <c r="C20" s="4" t="str">
        <f>VLOOKUP(Tabela1[[#This Row],[Cliente]],'BASE DE CLIENTES'!A:E,2,0)</f>
        <v>Brasília</v>
      </c>
      <c r="D20" s="1" t="str">
        <f>VLOOKUP(Tabela1[[#This Row],[Cliente]],'BASE DE CLIENTES'!A:C,3,0)</f>
        <v>DF</v>
      </c>
      <c r="E20" s="4" t="str">
        <f>CONCATENATE(Tabela1[[#This Row],[CIDADE]],",",Tabela1[[#This Row],[UF]])</f>
        <v>Brasília,DF</v>
      </c>
      <c r="F20" s="2">
        <v>45688</v>
      </c>
      <c r="G20" s="13">
        <v>62.75</v>
      </c>
      <c r="H20" s="13">
        <v>70</v>
      </c>
      <c r="I20" s="5">
        <f>Tabela1[[#This Row],[Valor total]]-Tabela1[[#This Row],[Valor custo]]</f>
        <v>7.25</v>
      </c>
      <c r="J20" s="6">
        <f>Tabela1[[#This Row],[MARGEM BRUTA]]/Tabela1[[#This Row],[Valor total]]</f>
        <v>0.10357142857142858</v>
      </c>
      <c r="K20" s="1" t="str">
        <f>VLOOKUP(Tabela1[[#This Row],[Cliente]],'BASE DE CLIENTES'!A:D,4,0)</f>
        <v>EMPRESA SEM MAQUINA</v>
      </c>
      <c r="L20" s="1" t="str">
        <f>VLOOKUP(Tabela1[[#This Row],[Cliente]],'BASE DE CLIENTES'!A:E,5,0)</f>
        <v>PONTE ALTA NORTE (GAMA)</v>
      </c>
    </row>
    <row r="21" spans="1:12" x14ac:dyDescent="0.3">
      <c r="A21" s="1" t="s">
        <v>40</v>
      </c>
      <c r="B21" s="1" t="s">
        <v>38</v>
      </c>
      <c r="C21" s="4" t="str">
        <f>VLOOKUP(Tabela1[[#This Row],[Cliente]],'BASE DE CLIENTES'!A:E,2,0)</f>
        <v>Brasília</v>
      </c>
      <c r="D21" s="1" t="str">
        <f>VLOOKUP(Tabela1[[#This Row],[Cliente]],'BASE DE CLIENTES'!A:C,3,0)</f>
        <v>DF</v>
      </c>
      <c r="E21" s="4" t="str">
        <f>CONCATENATE(Tabela1[[#This Row],[CIDADE]],",",Tabela1[[#This Row],[UF]])</f>
        <v>Brasília,DF</v>
      </c>
      <c r="F21" s="2">
        <v>45688</v>
      </c>
      <c r="G21" s="13">
        <v>718.57</v>
      </c>
      <c r="H21" s="13">
        <v>1250</v>
      </c>
      <c r="I21" s="5">
        <f>Tabela1[[#This Row],[Valor total]]-Tabela1[[#This Row],[Valor custo]]</f>
        <v>531.42999999999995</v>
      </c>
      <c r="J21" s="6">
        <f>Tabela1[[#This Row],[MARGEM BRUTA]]/Tabela1[[#This Row],[Valor total]]</f>
        <v>0.42514399999999997</v>
      </c>
      <c r="K21" s="1" t="str">
        <f>VLOOKUP(Tabela1[[#This Row],[Cliente]],'BASE DE CLIENTES'!A:D,4,0)</f>
        <v>EMPRESA SEM MAQUINA</v>
      </c>
      <c r="L21" s="1" t="str">
        <f>VLOOKUP(Tabela1[[#This Row],[Cliente]],'BASE DE CLIENTES'!A:E,5,0)</f>
        <v>PONTE ALTA NORTE (GAMA)</v>
      </c>
    </row>
    <row r="22" spans="1:12" x14ac:dyDescent="0.3">
      <c r="B22" s="1" t="s">
        <v>19</v>
      </c>
      <c r="C22" s="4" t="str">
        <f>VLOOKUP(Tabela1[[#This Row],[Cliente]],'BASE DE CLIENTES'!A:E,2,0)</f>
        <v>Águas Lindas de Goiás</v>
      </c>
      <c r="D22" s="1" t="str">
        <f>VLOOKUP(Tabela1[[#This Row],[Cliente]],'BASE DE CLIENTES'!A:C,3,0)</f>
        <v>GO</v>
      </c>
      <c r="E22" s="4" t="str">
        <f>CONCATENATE(Tabela1[[#This Row],[CIDADE]],",",Tabela1[[#This Row],[UF]])</f>
        <v>Águas Lindas de Goiás,GO</v>
      </c>
      <c r="F22" s="2">
        <v>45671</v>
      </c>
      <c r="G22" s="13">
        <v>1594.35</v>
      </c>
      <c r="H22" s="13">
        <v>2355</v>
      </c>
      <c r="I22" s="5">
        <f>Tabela1[[#This Row],[Valor total]]-Tabela1[[#This Row],[Valor custo]]</f>
        <v>760.65000000000009</v>
      </c>
      <c r="J22" s="6">
        <f>Tabela1[[#This Row],[MARGEM BRUTA]]/Tabela1[[#This Row],[Valor total]]</f>
        <v>0.32299363057324842</v>
      </c>
      <c r="K22" s="1" t="str">
        <f>VLOOKUP(Tabela1[[#This Row],[Cliente]],'BASE DE CLIENTES'!A:D,4,0)</f>
        <v>SERRALHEIRO</v>
      </c>
      <c r="L22" s="1" t="str">
        <f>VLOOKUP(Tabela1[[#This Row],[Cliente]],'BASE DE CLIENTES'!A:E,5,0)</f>
        <v>Águas Lindas de Goiás</v>
      </c>
    </row>
    <row r="23" spans="1:12" x14ac:dyDescent="0.3">
      <c r="A23" s="1" t="s">
        <v>41</v>
      </c>
      <c r="B23" s="1" t="s">
        <v>42</v>
      </c>
      <c r="C23" s="4" t="str">
        <f>VLOOKUP(Tabela1[[#This Row],[Cliente]],'BASE DE CLIENTES'!A:E,2,0)</f>
        <v>Brasília</v>
      </c>
      <c r="D23" s="1" t="str">
        <f>VLOOKUP(Tabela1[[#This Row],[Cliente]],'BASE DE CLIENTES'!A:C,3,0)</f>
        <v>DF</v>
      </c>
      <c r="E23" s="4" t="str">
        <f>CONCATENATE(Tabela1[[#This Row],[CIDADE]],",",Tabela1[[#This Row],[UF]])</f>
        <v>Brasília,DF</v>
      </c>
      <c r="F23" s="2">
        <v>45688</v>
      </c>
      <c r="G23" s="13">
        <v>543.6</v>
      </c>
      <c r="H23" s="13">
        <v>970</v>
      </c>
      <c r="I23" s="5">
        <f>Tabela1[[#This Row],[Valor total]]-Tabela1[[#This Row],[Valor custo]]</f>
        <v>426.4</v>
      </c>
      <c r="J23" s="6">
        <f>Tabela1[[#This Row],[MARGEM BRUTA]]/Tabela1[[#This Row],[Valor total]]</f>
        <v>0.43958762886597935</v>
      </c>
      <c r="K23" s="1" t="str">
        <f>VLOOKUP(Tabela1[[#This Row],[Cliente]],'BASE DE CLIENTES'!A:D,4,0)</f>
        <v>EMPRESA SEM MAQUINA</v>
      </c>
      <c r="L23" s="1" t="str">
        <f>VLOOKUP(Tabela1[[#This Row],[Cliente]],'BASE DE CLIENTES'!A:E,5,0)</f>
        <v>SAMAMBAIA</v>
      </c>
    </row>
    <row r="24" spans="1:12" x14ac:dyDescent="0.3">
      <c r="A24" s="1" t="s">
        <v>43</v>
      </c>
      <c r="B24" s="1" t="s">
        <v>44</v>
      </c>
      <c r="C24" s="4" t="str">
        <f>VLOOKUP(Tabela1[[#This Row],[Cliente]],'BASE DE CLIENTES'!A:E,2,0)</f>
        <v>Brasília</v>
      </c>
      <c r="D24" s="1" t="str">
        <f>VLOOKUP(Tabela1[[#This Row],[Cliente]],'BASE DE CLIENTES'!A:C,3,0)</f>
        <v>DF</v>
      </c>
      <c r="E24" s="4" t="str">
        <f>CONCATENATE(Tabela1[[#This Row],[CIDADE]],",",Tabela1[[#This Row],[UF]])</f>
        <v>Brasília,DF</v>
      </c>
      <c r="F24" s="2">
        <v>45687</v>
      </c>
      <c r="G24" s="13">
        <v>52.2</v>
      </c>
      <c r="H24" s="13">
        <v>185</v>
      </c>
      <c r="I24" s="5">
        <f>Tabela1[[#This Row],[Valor total]]-Tabela1[[#This Row],[Valor custo]]</f>
        <v>132.80000000000001</v>
      </c>
      <c r="J24" s="6">
        <f>Tabela1[[#This Row],[MARGEM BRUTA]]/Tabela1[[#This Row],[Valor total]]</f>
        <v>0.71783783783783794</v>
      </c>
      <c r="K24" s="1" t="str">
        <f>VLOOKUP(Tabela1[[#This Row],[Cliente]],'BASE DE CLIENTES'!A:D,4,0)</f>
        <v>EMPRESA SEM MAQUINA</v>
      </c>
      <c r="L24" s="1" t="str">
        <f>VLOOKUP(Tabela1[[#This Row],[Cliente]],'BASE DE CLIENTES'!A:E,5,0)</f>
        <v>SETOR HABITACIONAL VICENTE PIRES</v>
      </c>
    </row>
    <row r="25" spans="1:12" x14ac:dyDescent="0.3">
      <c r="A25" s="1" t="s">
        <v>45</v>
      </c>
      <c r="B25" s="1" t="s">
        <v>27</v>
      </c>
      <c r="C25" s="4" t="str">
        <f>VLOOKUP(Tabela1[[#This Row],[Cliente]],'BASE DE CLIENTES'!A:E,2,0)</f>
        <v>Brasília</v>
      </c>
      <c r="D25" s="1" t="str">
        <f>VLOOKUP(Tabela1[[#This Row],[Cliente]],'BASE DE CLIENTES'!A:C,3,0)</f>
        <v>DF</v>
      </c>
      <c r="E25" s="4" t="str">
        <f>CONCATENATE(Tabela1[[#This Row],[CIDADE]],",",Tabela1[[#This Row],[UF]])</f>
        <v>Brasília,DF</v>
      </c>
      <c r="F25" s="2">
        <v>45687</v>
      </c>
      <c r="G25" s="13">
        <v>903.4</v>
      </c>
      <c r="H25" s="13">
        <v>1270</v>
      </c>
      <c r="I25" s="5">
        <f>Tabela1[[#This Row],[Valor total]]-Tabela1[[#This Row],[Valor custo]]</f>
        <v>366.6</v>
      </c>
      <c r="J25" s="6">
        <f>Tabela1[[#This Row],[MARGEM BRUTA]]/Tabela1[[#This Row],[Valor total]]</f>
        <v>0.28866141732283468</v>
      </c>
      <c r="K25" s="1" t="str">
        <f>VLOOKUP(Tabela1[[#This Row],[Cliente]],'BASE DE CLIENTES'!A:D,4,0)</f>
        <v>EMPRESA SEM MAQUINA</v>
      </c>
      <c r="L25" s="1" t="str">
        <f>VLOOKUP(Tabela1[[#This Row],[Cliente]],'BASE DE CLIENTES'!A:E,5,0)</f>
        <v>RECANTO DAS EMAS</v>
      </c>
    </row>
    <row r="26" spans="1:12" x14ac:dyDescent="0.3">
      <c r="A26" s="1" t="s">
        <v>46</v>
      </c>
      <c r="B26" s="1" t="s">
        <v>25</v>
      </c>
      <c r="C26" s="4" t="str">
        <f>VLOOKUP(Tabela1[[#This Row],[Cliente]],'BASE DE CLIENTES'!A:E,2,0)</f>
        <v>Brasília</v>
      </c>
      <c r="D26" s="1" t="str">
        <f>VLOOKUP(Tabela1[[#This Row],[Cliente]],'BASE DE CLIENTES'!A:C,3,0)</f>
        <v>DF</v>
      </c>
      <c r="E26" s="4" t="str">
        <f>CONCATENATE(Tabela1[[#This Row],[CIDADE]],",",Tabela1[[#This Row],[UF]])</f>
        <v>Brasília,DF</v>
      </c>
      <c r="F26" s="2">
        <v>45687</v>
      </c>
      <c r="G26" s="13">
        <v>514.45000000000005</v>
      </c>
      <c r="H26" s="13">
        <v>720</v>
      </c>
      <c r="I26" s="5">
        <f>Tabela1[[#This Row],[Valor total]]-Tabela1[[#This Row],[Valor custo]]</f>
        <v>205.54999999999995</v>
      </c>
      <c r="J26" s="6">
        <f>Tabela1[[#This Row],[MARGEM BRUTA]]/Tabela1[[#This Row],[Valor total]]</f>
        <v>0.28548611111111105</v>
      </c>
      <c r="K26" s="1" t="str">
        <f>VLOOKUP(Tabela1[[#This Row],[Cliente]],'BASE DE CLIENTES'!A:D,4,0)</f>
        <v>EMPRESA COM MAQUINA</v>
      </c>
      <c r="L26" s="1" t="str">
        <f>VLOOKUP(Tabela1[[#This Row],[Cliente]],'BASE DE CLIENTES'!A:E,5,0)</f>
        <v>CEILANDIA NORTE (CEILANDIA)</v>
      </c>
    </row>
    <row r="27" spans="1:12" x14ac:dyDescent="0.3">
      <c r="A27" s="1" t="s">
        <v>47</v>
      </c>
      <c r="B27" s="1" t="s">
        <v>23</v>
      </c>
      <c r="C27" s="4" t="str">
        <f>VLOOKUP(Tabela1[[#This Row],[Cliente]],'BASE DE CLIENTES'!A:E,2,0)</f>
        <v>Brasília</v>
      </c>
      <c r="D27" s="1" t="str">
        <f>VLOOKUP(Tabela1[[#This Row],[Cliente]],'BASE DE CLIENTES'!A:C,3,0)</f>
        <v>DF</v>
      </c>
      <c r="E27" s="4" t="str">
        <f>CONCATENATE(Tabela1[[#This Row],[CIDADE]],",",Tabela1[[#This Row],[UF]])</f>
        <v>Brasília,DF</v>
      </c>
      <c r="F27" s="2">
        <v>45687</v>
      </c>
      <c r="G27" s="13">
        <v>514.45000000000005</v>
      </c>
      <c r="H27" s="13">
        <v>757</v>
      </c>
      <c r="I27" s="5">
        <f>Tabela1[[#This Row],[Valor total]]-Tabela1[[#This Row],[Valor custo]]</f>
        <v>242.54999999999995</v>
      </c>
      <c r="J27" s="6">
        <f>Tabela1[[#This Row],[MARGEM BRUTA]]/Tabela1[[#This Row],[Valor total]]</f>
        <v>0.32040951122853362</v>
      </c>
      <c r="K27" s="1" t="str">
        <f>VLOOKUP(Tabela1[[#This Row],[Cliente]],'BASE DE CLIENTES'!A:D,4,0)</f>
        <v>EMPRESA SEM MAQUINA</v>
      </c>
      <c r="L27" s="1" t="str">
        <f>VLOOKUP(Tabela1[[#This Row],[Cliente]],'BASE DE CLIENTES'!A:E,5,0)</f>
        <v>SETOR INDUSTRIAL (TAGUATINGA)</v>
      </c>
    </row>
    <row r="28" spans="1:12" x14ac:dyDescent="0.3">
      <c r="B28" s="1" t="s">
        <v>21</v>
      </c>
      <c r="C28" s="4" t="str">
        <f>VLOOKUP(Tabela1[[#This Row],[Cliente]],'BASE DE CLIENTES'!A:E,2,0)</f>
        <v>Brasília</v>
      </c>
      <c r="D28" s="1" t="str">
        <f>VLOOKUP(Tabela1[[#This Row],[Cliente]],'BASE DE CLIENTES'!A:C,3,0)</f>
        <v>DF</v>
      </c>
      <c r="E28" s="4" t="str">
        <f>CONCATENATE(Tabela1[[#This Row],[CIDADE]],",",Tabela1[[#This Row],[UF]])</f>
        <v>Brasília,DF</v>
      </c>
      <c r="F28" s="2">
        <v>45674</v>
      </c>
      <c r="G28" s="13">
        <v>8607.27</v>
      </c>
      <c r="H28" s="13">
        <v>11600</v>
      </c>
      <c r="I28" s="5">
        <f>Tabela1[[#This Row],[Valor total]]-Tabela1[[#This Row],[Valor custo]]</f>
        <v>2992.7299999999996</v>
      </c>
      <c r="J28" s="6">
        <f>Tabela1[[#This Row],[MARGEM BRUTA]]/Tabela1[[#This Row],[Valor total]]</f>
        <v>0.25799396551724135</v>
      </c>
      <c r="K28" s="1" t="str">
        <f>VLOOKUP(Tabela1[[#This Row],[Cliente]],'BASE DE CLIENTES'!A:D,4,0)</f>
        <v>EMPRESA COM MAQUINA</v>
      </c>
      <c r="L28" s="1" t="str">
        <f>VLOOKUP(Tabela1[[#This Row],[Cliente]],'BASE DE CLIENTES'!A:E,5,0)</f>
        <v>RIACHO FUNDO II</v>
      </c>
    </row>
    <row r="29" spans="1:12" x14ac:dyDescent="0.3">
      <c r="A29" s="1" t="s">
        <v>48</v>
      </c>
      <c r="B29" s="1" t="s">
        <v>49</v>
      </c>
      <c r="C29" s="4" t="str">
        <f>VLOOKUP(Tabela1[[#This Row],[Cliente]],'BASE DE CLIENTES'!A:E,2,0)</f>
        <v>Brasília</v>
      </c>
      <c r="D29" s="1" t="str">
        <f>VLOOKUP(Tabela1[[#This Row],[Cliente]],'BASE DE CLIENTES'!A:C,3,0)</f>
        <v>DF</v>
      </c>
      <c r="E29" s="4" t="str">
        <f>CONCATENATE(Tabela1[[#This Row],[CIDADE]],",",Tabela1[[#This Row],[UF]])</f>
        <v>Brasília,DF</v>
      </c>
      <c r="F29" s="2">
        <v>45687</v>
      </c>
      <c r="G29" s="13">
        <v>122.74</v>
      </c>
      <c r="H29" s="13">
        <v>150</v>
      </c>
      <c r="I29" s="5">
        <f>Tabela1[[#This Row],[Valor total]]-Tabela1[[#This Row],[Valor custo]]</f>
        <v>27.260000000000005</v>
      </c>
      <c r="J29" s="6">
        <f>Tabela1[[#This Row],[MARGEM BRUTA]]/Tabela1[[#This Row],[Valor total]]</f>
        <v>0.18173333333333336</v>
      </c>
      <c r="K29" s="1" t="str">
        <f>VLOOKUP(Tabela1[[#This Row],[Cliente]],'BASE DE CLIENTES'!A:D,4,0)</f>
        <v>EMPRESA COM MAQUINA</v>
      </c>
      <c r="L29" s="1" t="str">
        <f>VLOOKUP(Tabela1[[#This Row],[Cliente]],'BASE DE CLIENTES'!A:E,5,0)</f>
        <v>TAGUATINGA</v>
      </c>
    </row>
    <row r="30" spans="1:12" x14ac:dyDescent="0.3">
      <c r="A30" s="1" t="s">
        <v>50</v>
      </c>
      <c r="B30" s="1" t="s">
        <v>44</v>
      </c>
      <c r="C30" s="4" t="str">
        <f>VLOOKUP(Tabela1[[#This Row],[Cliente]],'BASE DE CLIENTES'!A:E,2,0)</f>
        <v>Brasília</v>
      </c>
      <c r="D30" s="1" t="str">
        <f>VLOOKUP(Tabela1[[#This Row],[Cliente]],'BASE DE CLIENTES'!A:C,3,0)</f>
        <v>DF</v>
      </c>
      <c r="E30" s="4" t="str">
        <f>CONCATENATE(Tabela1[[#This Row],[CIDADE]],",",Tabela1[[#This Row],[UF]])</f>
        <v>Brasília,DF</v>
      </c>
      <c r="F30" s="2">
        <v>45686</v>
      </c>
      <c r="G30" s="13">
        <v>268.45999999999998</v>
      </c>
      <c r="H30" s="13">
        <v>550</v>
      </c>
      <c r="I30" s="5">
        <f>Tabela1[[#This Row],[Valor total]]-Tabela1[[#This Row],[Valor custo]]</f>
        <v>281.54000000000002</v>
      </c>
      <c r="J30" s="6">
        <f>Tabela1[[#This Row],[MARGEM BRUTA]]/Tabela1[[#This Row],[Valor total]]</f>
        <v>0.51189090909090917</v>
      </c>
      <c r="K30" s="1" t="str">
        <f>VLOOKUP(Tabela1[[#This Row],[Cliente]],'BASE DE CLIENTES'!A:D,4,0)</f>
        <v>EMPRESA SEM MAQUINA</v>
      </c>
      <c r="L30" s="1" t="str">
        <f>VLOOKUP(Tabela1[[#This Row],[Cliente]],'BASE DE CLIENTES'!A:E,5,0)</f>
        <v>SETOR HABITACIONAL VICENTE PIRES</v>
      </c>
    </row>
    <row r="31" spans="1:12" x14ac:dyDescent="0.3">
      <c r="A31" s="1" t="s">
        <v>51</v>
      </c>
      <c r="B31" s="1" t="s">
        <v>52</v>
      </c>
      <c r="C31" s="4" t="str">
        <f>VLOOKUP(Tabela1[[#This Row],[Cliente]],'BASE DE CLIENTES'!A:E,2,0)</f>
        <v>Brasília</v>
      </c>
      <c r="D31" s="1" t="str">
        <f>VLOOKUP(Tabela1[[#This Row],[Cliente]],'BASE DE CLIENTES'!A:C,3,0)</f>
        <v>DF</v>
      </c>
      <c r="E31" s="4" t="str">
        <f>CONCATENATE(Tabela1[[#This Row],[CIDADE]],",",Tabela1[[#This Row],[UF]])</f>
        <v>Brasília,DF</v>
      </c>
      <c r="F31" s="2">
        <v>45686</v>
      </c>
      <c r="G31" s="13">
        <v>1543.35</v>
      </c>
      <c r="H31" s="13">
        <v>2160</v>
      </c>
      <c r="I31" s="5">
        <f>Tabela1[[#This Row],[Valor total]]-Tabela1[[#This Row],[Valor custo]]</f>
        <v>616.65000000000009</v>
      </c>
      <c r="J31" s="6">
        <f>Tabela1[[#This Row],[MARGEM BRUTA]]/Tabela1[[#This Row],[Valor total]]</f>
        <v>0.28548611111111116</v>
      </c>
      <c r="K31" s="1" t="str">
        <f>VLOOKUP(Tabela1[[#This Row],[Cliente]],'BASE DE CLIENTES'!A:D,4,0)</f>
        <v>SERRALHEIRO</v>
      </c>
      <c r="L31" s="1" t="str">
        <f>VLOOKUP(Tabela1[[#This Row],[Cliente]],'BASE DE CLIENTES'!A:E,5,0)</f>
        <v>Ceilândia Sul (Ceilândia)</v>
      </c>
    </row>
    <row r="32" spans="1:12" x14ac:dyDescent="0.3">
      <c r="A32" s="1" t="s">
        <v>53</v>
      </c>
      <c r="B32" s="1" t="s">
        <v>42</v>
      </c>
      <c r="C32" s="4" t="str">
        <f>VLOOKUP(Tabela1[[#This Row],[Cliente]],'BASE DE CLIENTES'!A:E,2,0)</f>
        <v>Brasília</v>
      </c>
      <c r="D32" s="1" t="str">
        <f>VLOOKUP(Tabela1[[#This Row],[Cliente]],'BASE DE CLIENTES'!A:C,3,0)</f>
        <v>DF</v>
      </c>
      <c r="E32" s="4" t="str">
        <f>CONCATENATE(Tabela1[[#This Row],[CIDADE]],",",Tabela1[[#This Row],[UF]])</f>
        <v>Brasília,DF</v>
      </c>
      <c r="F32" s="2">
        <v>45686</v>
      </c>
      <c r="G32" s="13">
        <v>439.2</v>
      </c>
      <c r="H32" s="13">
        <v>620</v>
      </c>
      <c r="I32" s="5">
        <f>Tabela1[[#This Row],[Valor total]]-Tabela1[[#This Row],[Valor custo]]</f>
        <v>180.8</v>
      </c>
      <c r="J32" s="6">
        <f>Tabela1[[#This Row],[MARGEM BRUTA]]/Tabela1[[#This Row],[Valor total]]</f>
        <v>0.29161290322580646</v>
      </c>
      <c r="K32" s="1" t="str">
        <f>VLOOKUP(Tabela1[[#This Row],[Cliente]],'BASE DE CLIENTES'!A:D,4,0)</f>
        <v>EMPRESA SEM MAQUINA</v>
      </c>
      <c r="L32" s="1" t="str">
        <f>VLOOKUP(Tabela1[[#This Row],[Cliente]],'BASE DE CLIENTES'!A:E,5,0)</f>
        <v>SAMAMBAIA</v>
      </c>
    </row>
    <row r="33" spans="1:12" x14ac:dyDescent="0.3">
      <c r="A33" s="1" t="s">
        <v>54</v>
      </c>
      <c r="B33" s="1" t="s">
        <v>55</v>
      </c>
      <c r="C33" s="4" t="str">
        <f>VLOOKUP(Tabela1[[#This Row],[Cliente]],'BASE DE CLIENTES'!A:E,2,0)</f>
        <v>Brasília</v>
      </c>
      <c r="D33" s="1" t="str">
        <f>VLOOKUP(Tabela1[[#This Row],[Cliente]],'BASE DE CLIENTES'!A:C,3,0)</f>
        <v>DF</v>
      </c>
      <c r="E33" s="4" t="str">
        <f>CONCATENATE(Tabela1[[#This Row],[CIDADE]],",",Tabela1[[#This Row],[UF]])</f>
        <v>Brasília,DF</v>
      </c>
      <c r="F33" s="2">
        <v>45686</v>
      </c>
      <c r="G33" s="13">
        <v>707.23</v>
      </c>
      <c r="H33" s="13">
        <v>1450</v>
      </c>
      <c r="I33" s="5">
        <f>Tabela1[[#This Row],[Valor total]]-Tabela1[[#This Row],[Valor custo]]</f>
        <v>742.77</v>
      </c>
      <c r="J33" s="6">
        <f>Tabela1[[#This Row],[MARGEM BRUTA]]/Tabela1[[#This Row],[Valor total]]</f>
        <v>0.51225517241379304</v>
      </c>
      <c r="K33" s="1" t="str">
        <f>VLOOKUP(Tabela1[[#This Row],[Cliente]],'BASE DE CLIENTES'!A:D,4,0)</f>
        <v>EMPRESA SEM MAQUINA</v>
      </c>
      <c r="L33" s="1" t="str">
        <f>VLOOKUP(Tabela1[[#This Row],[Cliente]],'BASE DE CLIENTES'!A:E,5,0)</f>
        <v>RECANTO DAS EMAS</v>
      </c>
    </row>
    <row r="34" spans="1:12" x14ac:dyDescent="0.3">
      <c r="B34" s="1" t="s">
        <v>17</v>
      </c>
      <c r="C34" s="4" t="str">
        <f>VLOOKUP(Tabela1[[#This Row],[Cliente]],'BASE DE CLIENTES'!A:E,2,0)</f>
        <v>Águas Lindas de Goiás</v>
      </c>
      <c r="D34" s="1" t="str">
        <f>VLOOKUP(Tabela1[[#This Row],[Cliente]],'BASE DE CLIENTES'!A:C,3,0)</f>
        <v>GO</v>
      </c>
      <c r="E34" s="4" t="str">
        <f>CONCATENATE(Tabela1[[#This Row],[CIDADE]],",",Tabela1[[#This Row],[UF]])</f>
        <v>Águas Lindas de Goiás,GO</v>
      </c>
      <c r="F34" s="2">
        <v>45671</v>
      </c>
      <c r="G34" s="13">
        <v>122.74</v>
      </c>
      <c r="H34" s="13">
        <v>170</v>
      </c>
      <c r="I34" s="5">
        <f>Tabela1[[#This Row],[Valor total]]-Tabela1[[#This Row],[Valor custo]]</f>
        <v>47.260000000000005</v>
      </c>
      <c r="J34" s="6">
        <f>Tabela1[[#This Row],[MARGEM BRUTA]]/Tabela1[[#This Row],[Valor total]]</f>
        <v>0.27800000000000002</v>
      </c>
      <c r="K34" s="1" t="str">
        <f>VLOOKUP(Tabela1[[#This Row],[Cliente]],'BASE DE CLIENTES'!A:D,4,0)</f>
        <v>SERRALHEIRO</v>
      </c>
      <c r="L34" s="1" t="str">
        <f>VLOOKUP(Tabela1[[#This Row],[Cliente]],'BASE DE CLIENTES'!A:E,5,0)</f>
        <v>Águas Lindas de Goiás</v>
      </c>
    </row>
    <row r="35" spans="1:12" x14ac:dyDescent="0.3">
      <c r="A35" s="1" t="s">
        <v>56</v>
      </c>
      <c r="B35" s="1" t="s">
        <v>57</v>
      </c>
      <c r="C35" s="4" t="str">
        <f>VLOOKUP(Tabela1[[#This Row],[Cliente]],'BASE DE CLIENTES'!A:E,2,0)</f>
        <v>Brasília</v>
      </c>
      <c r="D35" s="1" t="str">
        <f>VLOOKUP(Tabela1[[#This Row],[Cliente]],'BASE DE CLIENTES'!A:C,3,0)</f>
        <v>DF</v>
      </c>
      <c r="E35" s="4" t="str">
        <f>CONCATENATE(Tabela1[[#This Row],[CIDADE]],",",Tabela1[[#This Row],[UF]])</f>
        <v>Brasília,DF</v>
      </c>
      <c r="F35" s="2">
        <v>45686</v>
      </c>
      <c r="G35" s="13">
        <v>1078.6500000000001</v>
      </c>
      <c r="H35" s="13">
        <v>1585.96</v>
      </c>
      <c r="I35" s="5">
        <f>Tabela1[[#This Row],[Valor total]]-Tabela1[[#This Row],[Valor custo]]</f>
        <v>507.30999999999995</v>
      </c>
      <c r="J35" s="6">
        <f>Tabela1[[#This Row],[MARGEM BRUTA]]/Tabela1[[#This Row],[Valor total]]</f>
        <v>0.31987565890690806</v>
      </c>
      <c r="K35" s="1" t="str">
        <f>VLOOKUP(Tabela1[[#This Row],[Cliente]],'BASE DE CLIENTES'!A:D,4,0)</f>
        <v>SERRALHEIRO</v>
      </c>
      <c r="L35" s="1" t="str">
        <f>VLOOKUP(Tabela1[[#This Row],[Cliente]],'BASE DE CLIENTES'!A:E,5,0)</f>
        <v>ARAPOANGA (PLANALTINA)</v>
      </c>
    </row>
    <row r="36" spans="1:12" x14ac:dyDescent="0.3">
      <c r="A36" s="1" t="s">
        <v>58</v>
      </c>
      <c r="B36" s="1" t="s">
        <v>59</v>
      </c>
      <c r="C36" s="4" t="str">
        <f>VLOOKUP(Tabela1[[#This Row],[Cliente]],'BASE DE CLIENTES'!A:E,2,0)</f>
        <v>Brasília</v>
      </c>
      <c r="D36" s="1" t="str">
        <f>VLOOKUP(Tabela1[[#This Row],[Cliente]],'BASE DE CLIENTES'!A:C,3,0)</f>
        <v>DF</v>
      </c>
      <c r="E36" s="4" t="str">
        <f>CONCATENATE(Tabela1[[#This Row],[CIDADE]],",",Tabela1[[#This Row],[UF]])</f>
        <v>Brasília,DF</v>
      </c>
      <c r="F36" s="2">
        <v>45686</v>
      </c>
      <c r="G36" s="13">
        <v>11880.42</v>
      </c>
      <c r="H36" s="13">
        <v>16400</v>
      </c>
      <c r="I36" s="5">
        <f>Tabela1[[#This Row],[Valor total]]-Tabela1[[#This Row],[Valor custo]]</f>
        <v>4519.58</v>
      </c>
      <c r="J36" s="6">
        <f>Tabela1[[#This Row],[MARGEM BRUTA]]/Tabela1[[#This Row],[Valor total]]</f>
        <v>0.27558414634146339</v>
      </c>
      <c r="K36" s="1" t="str">
        <f>VLOOKUP(Tabela1[[#This Row],[Cliente]],'BASE DE CLIENTES'!A:D,4,0)</f>
        <v>EMPRESA COM MAQUINA</v>
      </c>
      <c r="L36" s="1" t="str">
        <f>VLOOKUP(Tabela1[[#This Row],[Cliente]],'BASE DE CLIENTES'!A:E,5,0)</f>
        <v>SETOR HABITACIONAL VICENTE PIRES</v>
      </c>
    </row>
    <row r="37" spans="1:12" x14ac:dyDescent="0.3">
      <c r="A37" s="1" t="s">
        <v>60</v>
      </c>
      <c r="B37" s="1" t="s">
        <v>27</v>
      </c>
      <c r="C37" s="4" t="str">
        <f>VLOOKUP(Tabela1[[#This Row],[Cliente]],'BASE DE CLIENTES'!A:E,2,0)</f>
        <v>Brasília</v>
      </c>
      <c r="D37" s="1" t="str">
        <f>VLOOKUP(Tabela1[[#This Row],[Cliente]],'BASE DE CLIENTES'!A:C,3,0)</f>
        <v>DF</v>
      </c>
      <c r="E37" s="4" t="str">
        <f>CONCATENATE(Tabela1[[#This Row],[CIDADE]],",",Tabela1[[#This Row],[UF]])</f>
        <v>Brasília,DF</v>
      </c>
      <c r="F37" s="2">
        <v>45686</v>
      </c>
      <c r="G37" s="13">
        <v>50</v>
      </c>
      <c r="H37" s="13">
        <v>60</v>
      </c>
      <c r="I37" s="5">
        <f>Tabela1[[#This Row],[Valor total]]-Tabela1[[#This Row],[Valor custo]]</f>
        <v>10</v>
      </c>
      <c r="J37" s="6">
        <f>Tabela1[[#This Row],[MARGEM BRUTA]]/Tabela1[[#This Row],[Valor total]]</f>
        <v>0.16666666666666666</v>
      </c>
      <c r="K37" s="1" t="str">
        <f>VLOOKUP(Tabela1[[#This Row],[Cliente]],'BASE DE CLIENTES'!A:D,4,0)</f>
        <v>EMPRESA SEM MAQUINA</v>
      </c>
      <c r="L37" s="1" t="str">
        <f>VLOOKUP(Tabela1[[#This Row],[Cliente]],'BASE DE CLIENTES'!A:E,5,0)</f>
        <v>RECANTO DAS EMAS</v>
      </c>
    </row>
    <row r="38" spans="1:12" x14ac:dyDescent="0.3">
      <c r="A38" s="1" t="s">
        <v>61</v>
      </c>
      <c r="B38" s="1" t="s">
        <v>27</v>
      </c>
      <c r="C38" s="4" t="str">
        <f>VLOOKUP(Tabela1[[#This Row],[Cliente]],'BASE DE CLIENTES'!A:E,2,0)</f>
        <v>Brasília</v>
      </c>
      <c r="D38" s="1" t="str">
        <f>VLOOKUP(Tabela1[[#This Row],[Cliente]],'BASE DE CLIENTES'!A:C,3,0)</f>
        <v>DF</v>
      </c>
      <c r="E38" s="4" t="str">
        <f>CONCATENATE(Tabela1[[#This Row],[CIDADE]],",",Tabela1[[#This Row],[UF]])</f>
        <v>Brasília,DF</v>
      </c>
      <c r="F38" s="2">
        <v>45686</v>
      </c>
      <c r="G38" s="13">
        <v>1736.13</v>
      </c>
      <c r="H38" s="13">
        <v>2300</v>
      </c>
      <c r="I38" s="5">
        <f>Tabela1[[#This Row],[Valor total]]-Tabela1[[#This Row],[Valor custo]]</f>
        <v>563.86999999999989</v>
      </c>
      <c r="J38" s="6">
        <f>Tabela1[[#This Row],[MARGEM BRUTA]]/Tabela1[[#This Row],[Valor total]]</f>
        <v>0.24516086956521735</v>
      </c>
      <c r="K38" s="1" t="str">
        <f>VLOOKUP(Tabela1[[#This Row],[Cliente]],'BASE DE CLIENTES'!A:D,4,0)</f>
        <v>EMPRESA SEM MAQUINA</v>
      </c>
      <c r="L38" s="1" t="str">
        <f>VLOOKUP(Tabela1[[#This Row],[Cliente]],'BASE DE CLIENTES'!A:E,5,0)</f>
        <v>RECANTO DAS EMAS</v>
      </c>
    </row>
    <row r="39" spans="1:12" x14ac:dyDescent="0.3">
      <c r="B39" s="1" t="s">
        <v>19</v>
      </c>
      <c r="C39" s="4" t="str">
        <f>VLOOKUP(Tabela1[[#This Row],[Cliente]],'BASE DE CLIENTES'!A:E,2,0)</f>
        <v>Águas Lindas de Goiás</v>
      </c>
      <c r="D39" s="1" t="str">
        <f>VLOOKUP(Tabela1[[#This Row],[Cliente]],'BASE DE CLIENTES'!A:C,3,0)</f>
        <v>GO</v>
      </c>
      <c r="E39" s="4" t="str">
        <f>CONCATENATE(Tabela1[[#This Row],[CIDADE]],",",Tabela1[[#This Row],[UF]])</f>
        <v>Águas Lindas de Goiás,GO</v>
      </c>
      <c r="F39" s="2">
        <v>45667</v>
      </c>
      <c r="G39" s="13">
        <v>1106.0899999999999</v>
      </c>
      <c r="H39" s="13">
        <v>1750</v>
      </c>
      <c r="I39" s="5">
        <f>Tabela1[[#This Row],[Valor total]]-Tabela1[[#This Row],[Valor custo]]</f>
        <v>643.91000000000008</v>
      </c>
      <c r="J39" s="6">
        <f>Tabela1[[#This Row],[MARGEM BRUTA]]/Tabela1[[#This Row],[Valor total]]</f>
        <v>0.36794857142857146</v>
      </c>
      <c r="K39" s="1" t="str">
        <f>VLOOKUP(Tabela1[[#This Row],[Cliente]],'BASE DE CLIENTES'!A:D,4,0)</f>
        <v>SERRALHEIRO</v>
      </c>
      <c r="L39" s="1" t="str">
        <f>VLOOKUP(Tabela1[[#This Row],[Cliente]],'BASE DE CLIENTES'!A:E,5,0)</f>
        <v>Águas Lindas de Goiás</v>
      </c>
    </row>
    <row r="40" spans="1:12" x14ac:dyDescent="0.3">
      <c r="B40" s="1" t="s">
        <v>30</v>
      </c>
      <c r="C40" s="4" t="str">
        <f>VLOOKUP(Tabela1[[#This Row],[Cliente]],'BASE DE CLIENTES'!A:E,2,0)</f>
        <v>Águas Lindas de Goiás</v>
      </c>
      <c r="D40" s="1" t="str">
        <f>VLOOKUP(Tabela1[[#This Row],[Cliente]],'BASE DE CLIENTES'!A:C,3,0)</f>
        <v>GO</v>
      </c>
      <c r="E40" s="4" t="str">
        <f>CONCATENATE(Tabela1[[#This Row],[CIDADE]],",",Tabela1[[#This Row],[UF]])</f>
        <v>Águas Lindas de Goiás,GO</v>
      </c>
      <c r="F40" s="2">
        <v>45667</v>
      </c>
      <c r="G40" s="13">
        <v>1025.8699999999999</v>
      </c>
      <c r="H40" s="13">
        <v>1618</v>
      </c>
      <c r="I40" s="5">
        <f>Tabela1[[#This Row],[Valor total]]-Tabela1[[#This Row],[Valor custo]]</f>
        <v>592.13000000000011</v>
      </c>
      <c r="J40" s="6">
        <f>Tabela1[[#This Row],[MARGEM BRUTA]]/Tabela1[[#This Row],[Valor total]]</f>
        <v>0.36596415327564902</v>
      </c>
      <c r="K40" s="1" t="str">
        <f>VLOOKUP(Tabela1[[#This Row],[Cliente]],'BASE DE CLIENTES'!A:D,4,0)</f>
        <v>SERRALHEIRO</v>
      </c>
      <c r="L40" s="1" t="str">
        <f>VLOOKUP(Tabela1[[#This Row],[Cliente]],'BASE DE CLIENTES'!A:E,5,0)</f>
        <v>Águas Lindas de Goiás</v>
      </c>
    </row>
    <row r="41" spans="1:12" x14ac:dyDescent="0.3">
      <c r="B41" s="1" t="s">
        <v>19</v>
      </c>
      <c r="C41" s="4" t="str">
        <f>VLOOKUP(Tabela1[[#This Row],[Cliente]],'BASE DE CLIENTES'!A:E,2,0)</f>
        <v>Águas Lindas de Goiás</v>
      </c>
      <c r="D41" s="1" t="str">
        <f>VLOOKUP(Tabela1[[#This Row],[Cliente]],'BASE DE CLIENTES'!A:C,3,0)</f>
        <v>GO</v>
      </c>
      <c r="E41" s="4" t="str">
        <f>CONCATENATE(Tabela1[[#This Row],[CIDADE]],",",Tabela1[[#This Row],[UF]])</f>
        <v>Águas Lindas de Goiás,GO</v>
      </c>
      <c r="F41" s="2">
        <v>45666</v>
      </c>
      <c r="G41" s="13">
        <v>593.83000000000004</v>
      </c>
      <c r="H41" s="13">
        <v>945</v>
      </c>
      <c r="I41" s="5">
        <f>Tabela1[[#This Row],[Valor total]]-Tabela1[[#This Row],[Valor custo]]</f>
        <v>351.16999999999996</v>
      </c>
      <c r="J41" s="6">
        <f>Tabela1[[#This Row],[MARGEM BRUTA]]/Tabela1[[#This Row],[Valor total]]</f>
        <v>0.37160846560846555</v>
      </c>
      <c r="K41" s="1" t="str">
        <f>VLOOKUP(Tabela1[[#This Row],[Cliente]],'BASE DE CLIENTES'!A:D,4,0)</f>
        <v>SERRALHEIRO</v>
      </c>
      <c r="L41" s="1" t="str">
        <f>VLOOKUP(Tabela1[[#This Row],[Cliente]],'BASE DE CLIENTES'!A:E,5,0)</f>
        <v>Águas Lindas de Goiás</v>
      </c>
    </row>
    <row r="42" spans="1:12" x14ac:dyDescent="0.3">
      <c r="B42" s="1" t="s">
        <v>19</v>
      </c>
      <c r="C42" s="4" t="str">
        <f>VLOOKUP(Tabela1[[#This Row],[Cliente]],'BASE DE CLIENTES'!A:E,2,0)</f>
        <v>Águas Lindas de Goiás</v>
      </c>
      <c r="D42" s="1" t="str">
        <f>VLOOKUP(Tabela1[[#This Row],[Cliente]],'BASE DE CLIENTES'!A:C,3,0)</f>
        <v>GO</v>
      </c>
      <c r="E42" s="4" t="str">
        <f>CONCATENATE(Tabela1[[#This Row],[CIDADE]],",",Tabela1[[#This Row],[UF]])</f>
        <v>Águas Lindas de Goiás,GO</v>
      </c>
      <c r="F42" s="2">
        <v>45664</v>
      </c>
      <c r="G42" s="13">
        <v>291</v>
      </c>
      <c r="H42" s="13">
        <v>375</v>
      </c>
      <c r="I42" s="5">
        <f>Tabela1[[#This Row],[Valor total]]-Tabela1[[#This Row],[Valor custo]]</f>
        <v>84</v>
      </c>
      <c r="J42" s="6">
        <f>Tabela1[[#This Row],[MARGEM BRUTA]]/Tabela1[[#This Row],[Valor total]]</f>
        <v>0.224</v>
      </c>
      <c r="K42" s="1" t="str">
        <f>VLOOKUP(Tabela1[[#This Row],[Cliente]],'BASE DE CLIENTES'!A:D,4,0)</f>
        <v>SERRALHEIRO</v>
      </c>
      <c r="L42" s="1" t="str">
        <f>VLOOKUP(Tabela1[[#This Row],[Cliente]],'BASE DE CLIENTES'!A:E,5,0)</f>
        <v>Águas Lindas de Goiás</v>
      </c>
    </row>
    <row r="43" spans="1:12" x14ac:dyDescent="0.3">
      <c r="B43" s="1" t="s">
        <v>62</v>
      </c>
      <c r="C43" s="4" t="str">
        <f>VLOOKUP(Tabela1[[#This Row],[Cliente]],'BASE DE CLIENTES'!A:E,2,0)</f>
        <v>Brasília</v>
      </c>
      <c r="D43" s="1" t="str">
        <f>VLOOKUP(Tabela1[[#This Row],[Cliente]],'BASE DE CLIENTES'!A:C,3,0)</f>
        <v>DF</v>
      </c>
      <c r="E43" s="4" t="str">
        <f>CONCATENATE(Tabela1[[#This Row],[CIDADE]],",",Tabela1[[#This Row],[UF]])</f>
        <v>Brasília,DF</v>
      </c>
      <c r="F43" s="2">
        <v>45764</v>
      </c>
      <c r="G43" s="13">
        <v>4351.8999999999996</v>
      </c>
      <c r="H43" s="13">
        <v>8328</v>
      </c>
      <c r="I43" s="5">
        <f>Tabela1[[#This Row],[Valor total]]-Tabela1[[#This Row],[Valor custo]]</f>
        <v>3976.1000000000004</v>
      </c>
      <c r="J43" s="6">
        <f>Tabela1[[#This Row],[MARGEM BRUTA]]/Tabela1[[#This Row],[Valor total]]</f>
        <v>0.47743756003842464</v>
      </c>
      <c r="K43" s="1" t="str">
        <f>VLOOKUP(Tabela1[[#This Row],[Cliente]],'BASE DE CLIENTES'!A:D,4,0)</f>
        <v>SEM CLASSIFICAÇÃO</v>
      </c>
      <c r="L43" s="1" t="str">
        <f>VLOOKUP(Tabela1[[#This Row],[Cliente]],'BASE DE CLIENTES'!A:E,5,0)</f>
        <v>SETOR DE INDUSTRIA E ABASTECIMENTO</v>
      </c>
    </row>
    <row r="44" spans="1:12" x14ac:dyDescent="0.3">
      <c r="B44" s="1" t="s">
        <v>20</v>
      </c>
      <c r="C44" s="4" t="str">
        <f>VLOOKUP(Tabela1[[#This Row],[Cliente]],'BASE DE CLIENTES'!A:E,2,0)</f>
        <v>Brasília</v>
      </c>
      <c r="D44" s="1" t="str">
        <f>VLOOKUP(Tabela1[[#This Row],[Cliente]],'BASE DE CLIENTES'!A:C,3,0)</f>
        <v>DF</v>
      </c>
      <c r="E44" s="4" t="str">
        <f>CONCATENATE(Tabela1[[#This Row],[CIDADE]],",",Tabela1[[#This Row],[UF]])</f>
        <v>Brasília,DF</v>
      </c>
      <c r="F44" s="2">
        <v>45930</v>
      </c>
      <c r="G44" s="13">
        <v>293.13</v>
      </c>
      <c r="H44" s="13">
        <v>400</v>
      </c>
      <c r="I44" s="5">
        <f>Tabela1[[#This Row],[Valor total]]-Tabela1[[#This Row],[Valor custo]]</f>
        <v>106.87</v>
      </c>
      <c r="J44" s="6">
        <f>Tabela1[[#This Row],[MARGEM BRUTA]]/Tabela1[[#This Row],[Valor total]]</f>
        <v>0.267175</v>
      </c>
      <c r="K44" s="1" t="str">
        <f>VLOOKUP(Tabela1[[#This Row],[Cliente]],'BASE DE CLIENTES'!A:D,4,0)</f>
        <v>CHAVEIRO</v>
      </c>
      <c r="L44" s="1" t="str">
        <f>VLOOKUP(Tabela1[[#This Row],[Cliente]],'BASE DE CLIENTES'!A:E,5,0)</f>
        <v>NA</v>
      </c>
    </row>
    <row r="45" spans="1:12" x14ac:dyDescent="0.3">
      <c r="A45" s="1" t="s">
        <v>63</v>
      </c>
      <c r="B45" s="1" t="s">
        <v>21</v>
      </c>
      <c r="C45" s="4" t="str">
        <f>VLOOKUP(Tabela1[[#This Row],[Cliente]],'BASE DE CLIENTES'!A:E,2,0)</f>
        <v>Brasília</v>
      </c>
      <c r="D45" s="1" t="str">
        <f>VLOOKUP(Tabela1[[#This Row],[Cliente]],'BASE DE CLIENTES'!A:C,3,0)</f>
        <v>DF</v>
      </c>
      <c r="E45" s="4" t="str">
        <f>CONCATENATE(Tabela1[[#This Row],[CIDADE]],",",Tabela1[[#This Row],[UF]])</f>
        <v>Brasília,DF</v>
      </c>
      <c r="F45" s="2">
        <v>45685</v>
      </c>
      <c r="G45" s="13">
        <v>5378.45</v>
      </c>
      <c r="H45" s="13">
        <v>8000</v>
      </c>
      <c r="I45" s="5">
        <f>Tabela1[[#This Row],[Valor total]]-Tabela1[[#This Row],[Valor custo]]</f>
        <v>2621.55</v>
      </c>
      <c r="J45" s="6">
        <f>Tabela1[[#This Row],[MARGEM BRUTA]]/Tabela1[[#This Row],[Valor total]]</f>
        <v>0.32769375000000001</v>
      </c>
      <c r="K45" s="1" t="str">
        <f>VLOOKUP(Tabela1[[#This Row],[Cliente]],'BASE DE CLIENTES'!A:D,4,0)</f>
        <v>EMPRESA COM MAQUINA</v>
      </c>
      <c r="L45" s="1" t="str">
        <f>VLOOKUP(Tabela1[[#This Row],[Cliente]],'BASE DE CLIENTES'!A:E,5,0)</f>
        <v>RIACHO FUNDO II</v>
      </c>
    </row>
    <row r="46" spans="1:12" x14ac:dyDescent="0.3">
      <c r="A46" s="1" t="s">
        <v>64</v>
      </c>
      <c r="B46" s="1" t="s">
        <v>27</v>
      </c>
      <c r="C46" s="4" t="str">
        <f>VLOOKUP(Tabela1[[#This Row],[Cliente]],'BASE DE CLIENTES'!A:E,2,0)</f>
        <v>Brasília</v>
      </c>
      <c r="D46" s="1" t="str">
        <f>VLOOKUP(Tabela1[[#This Row],[Cliente]],'BASE DE CLIENTES'!A:C,3,0)</f>
        <v>DF</v>
      </c>
      <c r="E46" s="4" t="str">
        <f>CONCATENATE(Tabela1[[#This Row],[CIDADE]],",",Tabela1[[#This Row],[UF]])</f>
        <v>Brasília,DF</v>
      </c>
      <c r="F46" s="2">
        <v>45685</v>
      </c>
      <c r="G46" s="13">
        <v>782.91</v>
      </c>
      <c r="H46" s="13">
        <v>1160</v>
      </c>
      <c r="I46" s="5">
        <f>Tabela1[[#This Row],[Valor total]]-Tabela1[[#This Row],[Valor custo]]</f>
        <v>377.09000000000003</v>
      </c>
      <c r="J46" s="6">
        <f>Tabela1[[#This Row],[MARGEM BRUTA]]/Tabela1[[#This Row],[Valor total]]</f>
        <v>0.32507758620689658</v>
      </c>
      <c r="K46" s="1" t="str">
        <f>VLOOKUP(Tabela1[[#This Row],[Cliente]],'BASE DE CLIENTES'!A:D,4,0)</f>
        <v>EMPRESA SEM MAQUINA</v>
      </c>
      <c r="L46" s="1" t="str">
        <f>VLOOKUP(Tabela1[[#This Row],[Cliente]],'BASE DE CLIENTES'!A:E,5,0)</f>
        <v>RECANTO DAS EMAS</v>
      </c>
    </row>
    <row r="47" spans="1:12" x14ac:dyDescent="0.3">
      <c r="A47" s="1" t="s">
        <v>65</v>
      </c>
      <c r="B47" s="1" t="s">
        <v>23</v>
      </c>
      <c r="C47" s="4" t="str">
        <f>VLOOKUP(Tabela1[[#This Row],[Cliente]],'BASE DE CLIENTES'!A:E,2,0)</f>
        <v>Brasília</v>
      </c>
      <c r="D47" s="1" t="str">
        <f>VLOOKUP(Tabela1[[#This Row],[Cliente]],'BASE DE CLIENTES'!A:C,3,0)</f>
        <v>DF</v>
      </c>
      <c r="E47" s="4" t="str">
        <f>CONCATENATE(Tabela1[[#This Row],[CIDADE]],",",Tabela1[[#This Row],[UF]])</f>
        <v>Brasília,DF</v>
      </c>
      <c r="F47" s="2">
        <v>45685</v>
      </c>
      <c r="G47" s="13">
        <v>593.83000000000004</v>
      </c>
      <c r="H47" s="13">
        <v>960</v>
      </c>
      <c r="I47" s="5">
        <f>Tabela1[[#This Row],[Valor total]]-Tabela1[[#This Row],[Valor custo]]</f>
        <v>366.16999999999996</v>
      </c>
      <c r="J47" s="6">
        <f>Tabela1[[#This Row],[MARGEM BRUTA]]/Tabela1[[#This Row],[Valor total]]</f>
        <v>0.38142708333333331</v>
      </c>
      <c r="K47" s="1" t="str">
        <f>VLOOKUP(Tabela1[[#This Row],[Cliente]],'BASE DE CLIENTES'!A:D,4,0)</f>
        <v>EMPRESA SEM MAQUINA</v>
      </c>
      <c r="L47" s="1" t="str">
        <f>VLOOKUP(Tabela1[[#This Row],[Cliente]],'BASE DE CLIENTES'!A:E,5,0)</f>
        <v>SETOR INDUSTRIAL (TAGUATINGA)</v>
      </c>
    </row>
    <row r="48" spans="1:12" x14ac:dyDescent="0.3">
      <c r="B48" s="1" t="s">
        <v>66</v>
      </c>
      <c r="C48" s="4" t="str">
        <f>VLOOKUP(Tabela1[[#This Row],[Cliente]],'BASE DE CLIENTES'!A:E,2,0)</f>
        <v>Águas Lindas de Goiás</v>
      </c>
      <c r="D48" s="1" t="str">
        <f>VLOOKUP(Tabela1[[#This Row],[Cliente]],'BASE DE CLIENTES'!A:C,3,0)</f>
        <v>GO</v>
      </c>
      <c r="E48" s="4" t="str">
        <f>CONCATENATE(Tabela1[[#This Row],[CIDADE]],",",Tabela1[[#This Row],[UF]])</f>
        <v>Águas Lindas de Goiás,GO</v>
      </c>
      <c r="F48" s="2">
        <v>45661</v>
      </c>
      <c r="G48" s="13">
        <v>57.04</v>
      </c>
      <c r="H48" s="13">
        <v>89</v>
      </c>
      <c r="I48" s="5">
        <f>Tabela1[[#This Row],[Valor total]]-Tabela1[[#This Row],[Valor custo]]</f>
        <v>31.96</v>
      </c>
      <c r="J48" s="6">
        <f>Tabela1[[#This Row],[MARGEM BRUTA]]/Tabela1[[#This Row],[Valor total]]</f>
        <v>0.35910112359550561</v>
      </c>
      <c r="K48" s="1" t="str">
        <f>VLOOKUP(Tabela1[[#This Row],[Cliente]],'BASE DE CLIENTES'!A:D,4,0)</f>
        <v>EMPRESA COM MAQUINA</v>
      </c>
      <c r="L48" s="1" t="str">
        <f>VLOOKUP(Tabela1[[#This Row],[Cliente]],'BASE DE CLIENTES'!A:E,5,0)</f>
        <v>Águas Lindas de Goiás</v>
      </c>
    </row>
    <row r="49" spans="1:12" x14ac:dyDescent="0.3">
      <c r="B49" s="1" t="s">
        <v>66</v>
      </c>
      <c r="C49" s="4" t="str">
        <f>VLOOKUP(Tabela1[[#This Row],[Cliente]],'BASE DE CLIENTES'!A:E,2,0)</f>
        <v>Águas Lindas de Goiás</v>
      </c>
      <c r="D49" s="1" t="str">
        <f>VLOOKUP(Tabela1[[#This Row],[Cliente]],'BASE DE CLIENTES'!A:C,3,0)</f>
        <v>GO</v>
      </c>
      <c r="E49" s="4" t="str">
        <f>CONCATENATE(Tabela1[[#This Row],[CIDADE]],",",Tabela1[[#This Row],[UF]])</f>
        <v>Águas Lindas de Goiás,GO</v>
      </c>
      <c r="F49" s="2">
        <v>45661</v>
      </c>
      <c r="G49" s="13">
        <v>540.99</v>
      </c>
      <c r="H49" s="13">
        <v>850</v>
      </c>
      <c r="I49" s="5">
        <f>Tabela1[[#This Row],[Valor total]]-Tabela1[[#This Row],[Valor custo]]</f>
        <v>309.01</v>
      </c>
      <c r="J49" s="6">
        <f>Tabela1[[#This Row],[MARGEM BRUTA]]/Tabela1[[#This Row],[Valor total]]</f>
        <v>0.3635411764705882</v>
      </c>
      <c r="K49" s="1" t="str">
        <f>VLOOKUP(Tabela1[[#This Row],[Cliente]],'BASE DE CLIENTES'!A:D,4,0)</f>
        <v>EMPRESA COM MAQUINA</v>
      </c>
      <c r="L49" s="1" t="str">
        <f>VLOOKUP(Tabela1[[#This Row],[Cliente]],'BASE DE CLIENTES'!A:E,5,0)</f>
        <v>Águas Lindas de Goiás</v>
      </c>
    </row>
    <row r="50" spans="1:12" x14ac:dyDescent="0.3">
      <c r="A50" s="1" t="s">
        <v>67</v>
      </c>
      <c r="B50" s="1" t="s">
        <v>68</v>
      </c>
      <c r="C50" s="4" t="str">
        <f>VLOOKUP(Tabela1[[#This Row],[Cliente]],'BASE DE CLIENTES'!A:E,2,0)</f>
        <v>Brasília</v>
      </c>
      <c r="D50" s="1" t="str">
        <f>VLOOKUP(Tabela1[[#This Row],[Cliente]],'BASE DE CLIENTES'!A:C,3,0)</f>
        <v>DF</v>
      </c>
      <c r="E50" s="4" t="str">
        <f>CONCATENATE(Tabela1[[#This Row],[CIDADE]],",",Tabela1[[#This Row],[UF]])</f>
        <v>Brasília,DF</v>
      </c>
      <c r="F50" s="2">
        <v>45684</v>
      </c>
      <c r="G50" s="13">
        <v>4975.2</v>
      </c>
      <c r="H50" s="13">
        <v>6965</v>
      </c>
      <c r="I50" s="5">
        <f>Tabela1[[#This Row],[Valor total]]-Tabela1[[#This Row],[Valor custo]]</f>
        <v>1989.8000000000002</v>
      </c>
      <c r="J50" s="6">
        <f>Tabela1[[#This Row],[MARGEM BRUTA]]/Tabela1[[#This Row],[Valor total]]</f>
        <v>0.28568557071069639</v>
      </c>
      <c r="K50" s="1" t="str">
        <f>VLOOKUP(Tabela1[[#This Row],[Cliente]],'BASE DE CLIENTES'!A:D,4,0)</f>
        <v>EMPRESA COM MAQUINA</v>
      </c>
      <c r="L50" s="1" t="str">
        <f>VLOOKUP(Tabela1[[#This Row],[Cliente]],'BASE DE CLIENTES'!A:E,5,0)</f>
        <v>SAMAMBAIA SUL (SAMAMBAIA)</v>
      </c>
    </row>
    <row r="51" spans="1:12" x14ac:dyDescent="0.3">
      <c r="B51" s="1" t="s">
        <v>66</v>
      </c>
      <c r="C51" s="4" t="str">
        <f>VLOOKUP(Tabela1[[#This Row],[Cliente]],'BASE DE CLIENTES'!A:E,2,0)</f>
        <v>Águas Lindas de Goiás</v>
      </c>
      <c r="D51" s="1" t="str">
        <f>VLOOKUP(Tabela1[[#This Row],[Cliente]],'BASE DE CLIENTES'!A:C,3,0)</f>
        <v>GO</v>
      </c>
      <c r="E51" s="4" t="str">
        <f>CONCATENATE(Tabela1[[#This Row],[CIDADE]],",",Tabela1[[#This Row],[UF]])</f>
        <v>Águas Lindas de Goiás,GO</v>
      </c>
      <c r="F51" s="2">
        <v>45659</v>
      </c>
      <c r="G51" s="13">
        <v>878.4</v>
      </c>
      <c r="H51" s="13">
        <v>1290</v>
      </c>
      <c r="I51" s="5">
        <f>Tabela1[[#This Row],[Valor total]]-Tabela1[[#This Row],[Valor custo]]</f>
        <v>411.6</v>
      </c>
      <c r="J51" s="6">
        <f>Tabela1[[#This Row],[MARGEM BRUTA]]/Tabela1[[#This Row],[Valor total]]</f>
        <v>0.3190697674418605</v>
      </c>
      <c r="K51" s="1" t="str">
        <f>VLOOKUP(Tabela1[[#This Row],[Cliente]],'BASE DE CLIENTES'!A:D,4,0)</f>
        <v>EMPRESA COM MAQUINA</v>
      </c>
      <c r="L51" s="1" t="str">
        <f>VLOOKUP(Tabela1[[#This Row],[Cliente]],'BASE DE CLIENTES'!A:E,5,0)</f>
        <v>Águas Lindas de Goiás</v>
      </c>
    </row>
    <row r="52" spans="1:12" x14ac:dyDescent="0.3">
      <c r="B52" s="1" t="s">
        <v>19</v>
      </c>
      <c r="C52" s="4" t="str">
        <f>VLOOKUP(Tabela1[[#This Row],[Cliente]],'BASE DE CLIENTES'!A:E,2,0)</f>
        <v>Águas Lindas de Goiás</v>
      </c>
      <c r="D52" s="1" t="str">
        <f>VLOOKUP(Tabela1[[#This Row],[Cliente]],'BASE DE CLIENTES'!A:C,3,0)</f>
        <v>GO</v>
      </c>
      <c r="E52" s="4" t="str">
        <f>CONCATENATE(Tabela1[[#This Row],[CIDADE]],",",Tabela1[[#This Row],[UF]])</f>
        <v>Águas Lindas de Goiás,GO</v>
      </c>
      <c r="F52" s="2">
        <v>45659</v>
      </c>
      <c r="G52" s="13">
        <v>230</v>
      </c>
      <c r="H52" s="13">
        <v>460</v>
      </c>
      <c r="I52" s="5">
        <f>Tabela1[[#This Row],[Valor total]]-Tabela1[[#This Row],[Valor custo]]</f>
        <v>230</v>
      </c>
      <c r="J52" s="6">
        <f>Tabela1[[#This Row],[MARGEM BRUTA]]/Tabela1[[#This Row],[Valor total]]</f>
        <v>0.5</v>
      </c>
      <c r="K52" s="1" t="str">
        <f>VLOOKUP(Tabela1[[#This Row],[Cliente]],'BASE DE CLIENTES'!A:D,4,0)</f>
        <v>SERRALHEIRO</v>
      </c>
      <c r="L52" s="1" t="str">
        <f>VLOOKUP(Tabela1[[#This Row],[Cliente]],'BASE DE CLIENTES'!A:E,5,0)</f>
        <v>Águas Lindas de Goiás</v>
      </c>
    </row>
    <row r="53" spans="1:12" x14ac:dyDescent="0.3">
      <c r="B53" s="1" t="s">
        <v>66</v>
      </c>
      <c r="C53" s="4" t="str">
        <f>VLOOKUP(Tabela1[[#This Row],[Cliente]],'BASE DE CLIENTES'!A:E,2,0)</f>
        <v>Águas Lindas de Goiás</v>
      </c>
      <c r="D53" s="1" t="str">
        <f>VLOOKUP(Tabela1[[#This Row],[Cliente]],'BASE DE CLIENTES'!A:C,3,0)</f>
        <v>GO</v>
      </c>
      <c r="E53" s="4" t="str">
        <f>CONCATENATE(Tabela1[[#This Row],[CIDADE]],",",Tabela1[[#This Row],[UF]])</f>
        <v>Águas Lindas de Goiás,GO</v>
      </c>
      <c r="F53" s="2">
        <v>45716</v>
      </c>
      <c r="G53" s="13">
        <v>300</v>
      </c>
      <c r="H53" s="13">
        <v>840</v>
      </c>
      <c r="I53" s="5">
        <f>Tabela1[[#This Row],[Valor total]]-Tabela1[[#This Row],[Valor custo]]</f>
        <v>540</v>
      </c>
      <c r="J53" s="6">
        <f>Tabela1[[#This Row],[MARGEM BRUTA]]/Tabela1[[#This Row],[Valor total]]</f>
        <v>0.6428571428571429</v>
      </c>
      <c r="K53" s="1" t="str">
        <f>VLOOKUP(Tabela1[[#This Row],[Cliente]],'BASE DE CLIENTES'!A:D,4,0)</f>
        <v>EMPRESA COM MAQUINA</v>
      </c>
      <c r="L53" s="1" t="str">
        <f>VLOOKUP(Tabela1[[#This Row],[Cliente]],'BASE DE CLIENTES'!A:E,5,0)</f>
        <v>Águas Lindas de Goiás</v>
      </c>
    </row>
    <row r="54" spans="1:12" x14ac:dyDescent="0.3">
      <c r="A54" s="1" t="s">
        <v>69</v>
      </c>
      <c r="B54" s="1" t="s">
        <v>70</v>
      </c>
      <c r="C54" s="4" t="str">
        <f>VLOOKUP(Tabela1[[#This Row],[Cliente]],'BASE DE CLIENTES'!A:E,2,0)</f>
        <v>Brasília</v>
      </c>
      <c r="D54" s="1" t="str">
        <f>VLOOKUP(Tabela1[[#This Row],[Cliente]],'BASE DE CLIENTES'!A:C,3,0)</f>
        <v>DF</v>
      </c>
      <c r="E54" s="4" t="str">
        <f>CONCATENATE(Tabela1[[#This Row],[CIDADE]],",",Tabela1[[#This Row],[UF]])</f>
        <v>Brasília,DF</v>
      </c>
      <c r="F54" s="2">
        <v>45684</v>
      </c>
      <c r="G54" s="13">
        <v>878.4</v>
      </c>
      <c r="H54" s="13">
        <v>1290</v>
      </c>
      <c r="I54" s="5">
        <f>Tabela1[[#This Row],[Valor total]]-Tabela1[[#This Row],[Valor custo]]</f>
        <v>411.6</v>
      </c>
      <c r="J54" s="6">
        <f>Tabela1[[#This Row],[MARGEM BRUTA]]/Tabela1[[#This Row],[Valor total]]</f>
        <v>0.3190697674418605</v>
      </c>
      <c r="K54" s="1" t="str">
        <f>VLOOKUP(Tabela1[[#This Row],[Cliente]],'BASE DE CLIENTES'!A:D,4,0)</f>
        <v>EMPRESA COM MAQUINA</v>
      </c>
      <c r="L54" s="1" t="str">
        <f>VLOOKUP(Tabela1[[#This Row],[Cliente]],'BASE DE CLIENTES'!A:E,5,0)</f>
        <v>TAGUATINGA NORTE (TAGUATINGA)</v>
      </c>
    </row>
    <row r="55" spans="1:12" x14ac:dyDescent="0.3">
      <c r="A55" s="1" t="s">
        <v>71</v>
      </c>
      <c r="B55" s="1" t="s">
        <v>27</v>
      </c>
      <c r="C55" s="4" t="str">
        <f>VLOOKUP(Tabela1[[#This Row],[Cliente]],'BASE DE CLIENTES'!A:E,2,0)</f>
        <v>Brasília</v>
      </c>
      <c r="D55" s="1" t="str">
        <f>VLOOKUP(Tabela1[[#This Row],[Cliente]],'BASE DE CLIENTES'!A:C,3,0)</f>
        <v>DF</v>
      </c>
      <c r="E55" s="4" t="str">
        <f>CONCATENATE(Tabela1[[#This Row],[CIDADE]],",",Tabela1[[#This Row],[UF]])</f>
        <v>Brasília,DF</v>
      </c>
      <c r="F55" s="2">
        <v>45684</v>
      </c>
      <c r="G55" s="13">
        <v>68.45</v>
      </c>
      <c r="H55" s="13">
        <v>450</v>
      </c>
      <c r="I55" s="5">
        <f>Tabela1[[#This Row],[Valor total]]-Tabela1[[#This Row],[Valor custo]]</f>
        <v>381.55</v>
      </c>
      <c r="J55" s="6">
        <f>Tabela1[[#This Row],[MARGEM BRUTA]]/Tabela1[[#This Row],[Valor total]]</f>
        <v>0.84788888888888891</v>
      </c>
      <c r="K55" s="1" t="str">
        <f>VLOOKUP(Tabela1[[#This Row],[Cliente]],'BASE DE CLIENTES'!A:D,4,0)</f>
        <v>EMPRESA SEM MAQUINA</v>
      </c>
      <c r="L55" s="1" t="str">
        <f>VLOOKUP(Tabela1[[#This Row],[Cliente]],'BASE DE CLIENTES'!A:E,5,0)</f>
        <v>RECANTO DAS EMAS</v>
      </c>
    </row>
    <row r="56" spans="1:12" x14ac:dyDescent="0.3">
      <c r="A56" s="1" t="s">
        <v>72</v>
      </c>
      <c r="B56" s="1" t="s">
        <v>38</v>
      </c>
      <c r="C56" s="4" t="str">
        <f>VLOOKUP(Tabela1[[#This Row],[Cliente]],'BASE DE CLIENTES'!A:E,2,0)</f>
        <v>Brasília</v>
      </c>
      <c r="D56" s="1" t="str">
        <f>VLOOKUP(Tabela1[[#This Row],[Cliente]],'BASE DE CLIENTES'!A:C,3,0)</f>
        <v>DF</v>
      </c>
      <c r="E56" s="4" t="str">
        <f>CONCATENATE(Tabela1[[#This Row],[CIDADE]],",",Tabela1[[#This Row],[UF]])</f>
        <v>Brasília,DF</v>
      </c>
      <c r="F56" s="2">
        <v>45684</v>
      </c>
      <c r="G56" s="13">
        <v>368.22</v>
      </c>
      <c r="H56" s="13">
        <v>510</v>
      </c>
      <c r="I56" s="5">
        <f>Tabela1[[#This Row],[Valor total]]-Tabela1[[#This Row],[Valor custo]]</f>
        <v>141.77999999999997</v>
      </c>
      <c r="J56" s="6">
        <f>Tabela1[[#This Row],[MARGEM BRUTA]]/Tabela1[[#This Row],[Valor total]]</f>
        <v>0.27799999999999997</v>
      </c>
      <c r="K56" s="1" t="str">
        <f>VLOOKUP(Tabela1[[#This Row],[Cliente]],'BASE DE CLIENTES'!A:D,4,0)</f>
        <v>EMPRESA SEM MAQUINA</v>
      </c>
      <c r="L56" s="1" t="str">
        <f>VLOOKUP(Tabela1[[#This Row],[Cliente]],'BASE DE CLIENTES'!A:E,5,0)</f>
        <v>PONTE ALTA NORTE (GAMA)</v>
      </c>
    </row>
    <row r="57" spans="1:12" x14ac:dyDescent="0.3">
      <c r="A57" s="1" t="s">
        <v>73</v>
      </c>
      <c r="B57" s="1" t="s">
        <v>25</v>
      </c>
      <c r="C57" s="4" t="str">
        <f>VLOOKUP(Tabela1[[#This Row],[Cliente]],'BASE DE CLIENTES'!A:E,2,0)</f>
        <v>Brasília</v>
      </c>
      <c r="D57" s="1" t="str">
        <f>VLOOKUP(Tabela1[[#This Row],[Cliente]],'BASE DE CLIENTES'!A:C,3,0)</f>
        <v>DF</v>
      </c>
      <c r="E57" s="4" t="str">
        <f>CONCATENATE(Tabela1[[#This Row],[CIDADE]],",",Tabela1[[#This Row],[UF]])</f>
        <v>Brasília,DF</v>
      </c>
      <c r="F57" s="2">
        <v>45684</v>
      </c>
      <c r="G57" s="13">
        <v>953.65</v>
      </c>
      <c r="H57" s="13">
        <v>1365</v>
      </c>
      <c r="I57" s="5">
        <f>Tabela1[[#This Row],[Valor total]]-Tabela1[[#This Row],[Valor custo]]</f>
        <v>411.35</v>
      </c>
      <c r="J57" s="6">
        <f>Tabela1[[#This Row],[MARGEM BRUTA]]/Tabela1[[#This Row],[Valor total]]</f>
        <v>0.30135531135531135</v>
      </c>
      <c r="K57" s="1" t="str">
        <f>VLOOKUP(Tabela1[[#This Row],[Cliente]],'BASE DE CLIENTES'!A:D,4,0)</f>
        <v>EMPRESA COM MAQUINA</v>
      </c>
      <c r="L57" s="1" t="str">
        <f>VLOOKUP(Tabela1[[#This Row],[Cliente]],'BASE DE CLIENTES'!A:E,5,0)</f>
        <v>CEILANDIA NORTE (CEILANDIA)</v>
      </c>
    </row>
    <row r="58" spans="1:12" x14ac:dyDescent="0.3">
      <c r="B58" s="1" t="s">
        <v>66</v>
      </c>
      <c r="C58" s="4" t="str">
        <f>VLOOKUP(Tabela1[[#This Row],[Cliente]],'BASE DE CLIENTES'!A:E,2,0)</f>
        <v>Águas Lindas de Goiás</v>
      </c>
      <c r="D58" s="1" t="str">
        <f>VLOOKUP(Tabela1[[#This Row],[Cliente]],'BASE DE CLIENTES'!A:C,3,0)</f>
        <v>GO</v>
      </c>
      <c r="E58" s="4" t="str">
        <f>CONCATENATE(Tabela1[[#This Row],[CIDADE]],",",Tabela1[[#This Row],[UF]])</f>
        <v>Águas Lindas de Goiás,GO</v>
      </c>
      <c r="F58" s="2">
        <v>45715</v>
      </c>
      <c r="G58" s="13">
        <v>1317.6</v>
      </c>
      <c r="H58" s="13">
        <v>1935</v>
      </c>
      <c r="I58" s="5">
        <f>Tabela1[[#This Row],[Valor total]]-Tabela1[[#This Row],[Valor custo]]</f>
        <v>617.40000000000009</v>
      </c>
      <c r="J58" s="6">
        <f>Tabela1[[#This Row],[MARGEM BRUTA]]/Tabela1[[#This Row],[Valor total]]</f>
        <v>0.3190697674418605</v>
      </c>
      <c r="K58" s="1" t="str">
        <f>VLOOKUP(Tabela1[[#This Row],[Cliente]],'BASE DE CLIENTES'!A:D,4,0)</f>
        <v>EMPRESA COM MAQUINA</v>
      </c>
      <c r="L58" s="1" t="str">
        <f>VLOOKUP(Tabela1[[#This Row],[Cliente]],'BASE DE CLIENTES'!A:E,5,0)</f>
        <v>Águas Lindas de Goiás</v>
      </c>
    </row>
    <row r="59" spans="1:12" x14ac:dyDescent="0.3">
      <c r="A59" s="1" t="s">
        <v>74</v>
      </c>
      <c r="B59" s="1" t="s">
        <v>27</v>
      </c>
      <c r="C59" s="4" t="str">
        <f>VLOOKUP(Tabela1[[#This Row],[Cliente]],'BASE DE CLIENTES'!A:E,2,0)</f>
        <v>Brasília</v>
      </c>
      <c r="D59" s="1" t="str">
        <f>VLOOKUP(Tabela1[[#This Row],[Cliente]],'BASE DE CLIENTES'!A:C,3,0)</f>
        <v>DF</v>
      </c>
      <c r="E59" s="4" t="str">
        <f>CONCATENATE(Tabela1[[#This Row],[CIDADE]],",",Tabela1[[#This Row],[UF]])</f>
        <v>Brasília,DF</v>
      </c>
      <c r="F59" s="2">
        <v>45681</v>
      </c>
      <c r="G59" s="13">
        <v>1468.1</v>
      </c>
      <c r="H59" s="13">
        <v>2085</v>
      </c>
      <c r="I59" s="5">
        <f>Tabela1[[#This Row],[Valor total]]-Tabela1[[#This Row],[Valor custo]]</f>
        <v>616.90000000000009</v>
      </c>
      <c r="J59" s="6">
        <f>Tabela1[[#This Row],[MARGEM BRUTA]]/Tabela1[[#This Row],[Valor total]]</f>
        <v>0.29587529976019189</v>
      </c>
      <c r="K59" s="1" t="str">
        <f>VLOOKUP(Tabela1[[#This Row],[Cliente]],'BASE DE CLIENTES'!A:D,4,0)</f>
        <v>EMPRESA SEM MAQUINA</v>
      </c>
      <c r="L59" s="1" t="str">
        <f>VLOOKUP(Tabela1[[#This Row],[Cliente]],'BASE DE CLIENTES'!A:E,5,0)</f>
        <v>RECANTO DAS EMAS</v>
      </c>
    </row>
    <row r="60" spans="1:12" x14ac:dyDescent="0.3">
      <c r="A60" s="1" t="s">
        <v>75</v>
      </c>
      <c r="B60" s="1" t="s">
        <v>76</v>
      </c>
      <c r="C60" s="4" t="str">
        <f>VLOOKUP(Tabela1[[#This Row],[Cliente]],'BASE DE CLIENTES'!A:E,2,0)</f>
        <v>Brasília</v>
      </c>
      <c r="D60" s="1" t="str">
        <f>VLOOKUP(Tabela1[[#This Row],[Cliente]],'BASE DE CLIENTES'!A:C,3,0)</f>
        <v>DF</v>
      </c>
      <c r="E60" s="4" t="str">
        <f>CONCATENATE(Tabela1[[#This Row],[CIDADE]],",",Tabela1[[#This Row],[UF]])</f>
        <v>Brasília,DF</v>
      </c>
      <c r="F60" s="2">
        <v>45681</v>
      </c>
      <c r="G60" s="13">
        <v>4392</v>
      </c>
      <c r="H60" s="13">
        <v>5800</v>
      </c>
      <c r="I60" s="5">
        <f>Tabela1[[#This Row],[Valor total]]-Tabela1[[#This Row],[Valor custo]]</f>
        <v>1408</v>
      </c>
      <c r="J60" s="6">
        <f>Tabela1[[#This Row],[MARGEM BRUTA]]/Tabela1[[#This Row],[Valor total]]</f>
        <v>0.24275862068965517</v>
      </c>
      <c r="K60" s="1" t="str">
        <f>VLOOKUP(Tabela1[[#This Row],[Cliente]],'BASE DE CLIENTES'!A:D,4,0)</f>
        <v>EMPRESA COM MAQUINA</v>
      </c>
      <c r="L60" s="1" t="str">
        <f>VLOOKUP(Tabela1[[#This Row],[Cliente]],'BASE DE CLIENTES'!A:E,5,0)</f>
        <v>Setor Placa da Mercedes (Núcleo Bandeirante)</v>
      </c>
    </row>
    <row r="61" spans="1:12" x14ac:dyDescent="0.3">
      <c r="A61" s="1" t="s">
        <v>77</v>
      </c>
      <c r="B61" s="1" t="s">
        <v>78</v>
      </c>
      <c r="C61" s="4" t="str">
        <f>VLOOKUP(Tabela1[[#This Row],[Cliente]],'BASE DE CLIENTES'!A:E,2,0)</f>
        <v>Brasília</v>
      </c>
      <c r="D61" s="1" t="str">
        <f>VLOOKUP(Tabela1[[#This Row],[Cliente]],'BASE DE CLIENTES'!A:C,3,0)</f>
        <v>DF</v>
      </c>
      <c r="E61" s="4" t="str">
        <f>CONCATENATE(Tabela1[[#This Row],[CIDADE]],",",Tabela1[[#This Row],[UF]])</f>
        <v>Brasília,DF</v>
      </c>
      <c r="F61" s="2">
        <v>45681</v>
      </c>
      <c r="G61" s="13">
        <v>1472.23</v>
      </c>
      <c r="H61" s="13">
        <v>2235</v>
      </c>
      <c r="I61" s="5">
        <f>Tabela1[[#This Row],[Valor total]]-Tabela1[[#This Row],[Valor custo]]</f>
        <v>762.77</v>
      </c>
      <c r="J61" s="6">
        <f>Tabela1[[#This Row],[MARGEM BRUTA]]/Tabela1[[#This Row],[Valor total]]</f>
        <v>0.34128411633109618</v>
      </c>
      <c r="K61" s="1" t="str">
        <f>VLOOKUP(Tabela1[[#This Row],[Cliente]],'BASE DE CLIENTES'!A:D,4,0)</f>
        <v>SERRALHEIRO</v>
      </c>
      <c r="L61" s="1" t="str">
        <f>VLOOKUP(Tabela1[[#This Row],[Cliente]],'BASE DE CLIENTES'!A:E,5,0)</f>
        <v>Vila do Boa (São Sebastião)</v>
      </c>
    </row>
    <row r="62" spans="1:12" x14ac:dyDescent="0.3">
      <c r="A62" s="1" t="s">
        <v>79</v>
      </c>
      <c r="B62" s="1" t="s">
        <v>80</v>
      </c>
      <c r="C62" s="4" t="str">
        <f>VLOOKUP(Tabela1[[#This Row],[Cliente]],'BASE DE CLIENTES'!A:E,2,0)</f>
        <v>Brasília</v>
      </c>
      <c r="D62" s="1" t="str">
        <f>VLOOKUP(Tabela1[[#This Row],[Cliente]],'BASE DE CLIENTES'!A:C,3,0)</f>
        <v>DF</v>
      </c>
      <c r="E62" s="4" t="str">
        <f>CONCATENATE(Tabela1[[#This Row],[CIDADE]],",",Tabela1[[#This Row],[UF]])</f>
        <v>Brasília,DF</v>
      </c>
      <c r="F62" s="2">
        <v>45681</v>
      </c>
      <c r="G62" s="13">
        <v>183</v>
      </c>
      <c r="H62" s="13">
        <v>445</v>
      </c>
      <c r="I62" s="5">
        <f>Tabela1[[#This Row],[Valor total]]-Tabela1[[#This Row],[Valor custo]]</f>
        <v>262</v>
      </c>
      <c r="J62" s="6">
        <f>Tabela1[[#This Row],[MARGEM BRUTA]]/Tabela1[[#This Row],[Valor total]]</f>
        <v>0.58876404494382018</v>
      </c>
      <c r="K62" s="1" t="str">
        <f>VLOOKUP(Tabela1[[#This Row],[Cliente]],'BASE DE CLIENTES'!A:D,4,0)</f>
        <v>EMPRESA SEM MAQUINA</v>
      </c>
      <c r="L62" s="1" t="str">
        <f>VLOOKUP(Tabela1[[#This Row],[Cliente]],'BASE DE CLIENTES'!A:E,5,0)</f>
        <v>JOKEY</v>
      </c>
    </row>
    <row r="63" spans="1:12" x14ac:dyDescent="0.3">
      <c r="B63" s="1" t="s">
        <v>81</v>
      </c>
      <c r="C63" s="4" t="str">
        <f>VLOOKUP(Tabela1[[#This Row],[Cliente]],'BASE DE CLIENTES'!A:E,2,0)</f>
        <v>Águas Lindas de Goiás</v>
      </c>
      <c r="D63" s="1" t="str">
        <f>VLOOKUP(Tabela1[[#This Row],[Cliente]],'BASE DE CLIENTES'!A:C,3,0)</f>
        <v>GO</v>
      </c>
      <c r="E63" s="4" t="str">
        <f>CONCATENATE(Tabela1[[#This Row],[CIDADE]],",",Tabela1[[#This Row],[UF]])</f>
        <v>Águas Lindas de Goiás,GO</v>
      </c>
      <c r="F63" s="2">
        <v>45714</v>
      </c>
      <c r="G63" s="13">
        <v>878.4</v>
      </c>
      <c r="H63" s="13">
        <v>1280</v>
      </c>
      <c r="I63" s="5">
        <f>Tabela1[[#This Row],[Valor total]]-Tabela1[[#This Row],[Valor custo]]</f>
        <v>401.6</v>
      </c>
      <c r="J63" s="6">
        <f>Tabela1[[#This Row],[MARGEM BRUTA]]/Tabela1[[#This Row],[Valor total]]</f>
        <v>0.31375000000000003</v>
      </c>
      <c r="K63" s="1" t="str">
        <f>VLOOKUP(Tabela1[[#This Row],[Cliente]],'BASE DE CLIENTES'!A:D,4,0)</f>
        <v>SEM CLASSIFICAÇÃO</v>
      </c>
      <c r="L63" s="1" t="str">
        <f>VLOOKUP(Tabela1[[#This Row],[Cliente]],'BASE DE CLIENTES'!A:E,5,0)</f>
        <v>Águas Lindas de Goiás</v>
      </c>
    </row>
    <row r="64" spans="1:12" x14ac:dyDescent="0.3">
      <c r="B64" s="1" t="s">
        <v>66</v>
      </c>
      <c r="C64" s="4" t="str">
        <f>VLOOKUP(Tabela1[[#This Row],[Cliente]],'BASE DE CLIENTES'!A:E,2,0)</f>
        <v>Águas Lindas de Goiás</v>
      </c>
      <c r="D64" s="1" t="str">
        <f>VLOOKUP(Tabela1[[#This Row],[Cliente]],'BASE DE CLIENTES'!A:C,3,0)</f>
        <v>GO</v>
      </c>
      <c r="E64" s="4" t="str">
        <f>CONCATENATE(Tabela1[[#This Row],[CIDADE]],",",Tabela1[[#This Row],[UF]])</f>
        <v>Águas Lindas de Goiás,GO</v>
      </c>
      <c r="F64" s="2">
        <v>45714</v>
      </c>
      <c r="G64" s="13">
        <v>548.47</v>
      </c>
      <c r="H64" s="13">
        <v>195</v>
      </c>
      <c r="I64" s="5">
        <f>Tabela1[[#This Row],[Valor total]]-Tabela1[[#This Row],[Valor custo]]</f>
        <v>-353.47</v>
      </c>
      <c r="J64" s="6">
        <f>Tabela1[[#This Row],[MARGEM BRUTA]]/Tabela1[[#This Row],[Valor total]]</f>
        <v>-1.8126666666666669</v>
      </c>
      <c r="K64" s="1" t="str">
        <f>VLOOKUP(Tabela1[[#This Row],[Cliente]],'BASE DE CLIENTES'!A:D,4,0)</f>
        <v>EMPRESA COM MAQUINA</v>
      </c>
      <c r="L64" s="1" t="str">
        <f>VLOOKUP(Tabela1[[#This Row],[Cliente]],'BASE DE CLIENTES'!A:E,5,0)</f>
        <v>Águas Lindas de Goiás</v>
      </c>
    </row>
    <row r="65" spans="1:12" x14ac:dyDescent="0.3">
      <c r="A65" s="1" t="s">
        <v>82</v>
      </c>
      <c r="B65" s="1" t="s">
        <v>55</v>
      </c>
      <c r="C65" s="4" t="str">
        <f>VLOOKUP(Tabela1[[#This Row],[Cliente]],'BASE DE CLIENTES'!A:E,2,0)</f>
        <v>Brasília</v>
      </c>
      <c r="D65" s="1" t="str">
        <f>VLOOKUP(Tabela1[[#This Row],[Cliente]],'BASE DE CLIENTES'!A:C,3,0)</f>
        <v>DF</v>
      </c>
      <c r="E65" s="4" t="str">
        <f>CONCATENATE(Tabela1[[#This Row],[CIDADE]],",",Tabela1[[#This Row],[UF]])</f>
        <v>Brasília,DF</v>
      </c>
      <c r="F65" s="2">
        <v>45681</v>
      </c>
      <c r="G65" s="13">
        <v>251</v>
      </c>
      <c r="H65" s="13">
        <v>280</v>
      </c>
      <c r="I65" s="5">
        <f>Tabela1[[#This Row],[Valor total]]-Tabela1[[#This Row],[Valor custo]]</f>
        <v>29</v>
      </c>
      <c r="J65" s="6">
        <f>Tabela1[[#This Row],[MARGEM BRUTA]]/Tabela1[[#This Row],[Valor total]]</f>
        <v>0.10357142857142858</v>
      </c>
      <c r="K65" s="1" t="str">
        <f>VLOOKUP(Tabela1[[#This Row],[Cliente]],'BASE DE CLIENTES'!A:D,4,0)</f>
        <v>EMPRESA SEM MAQUINA</v>
      </c>
      <c r="L65" s="1" t="str">
        <f>VLOOKUP(Tabela1[[#This Row],[Cliente]],'BASE DE CLIENTES'!A:E,5,0)</f>
        <v>RECANTO DAS EMAS</v>
      </c>
    </row>
    <row r="66" spans="1:12" x14ac:dyDescent="0.3">
      <c r="A66" s="1" t="s">
        <v>83</v>
      </c>
      <c r="B66" s="1" t="s">
        <v>70</v>
      </c>
      <c r="C66" s="4" t="str">
        <f>VLOOKUP(Tabela1[[#This Row],[Cliente]],'BASE DE CLIENTES'!A:E,2,0)</f>
        <v>Brasília</v>
      </c>
      <c r="D66" s="1" t="str">
        <f>VLOOKUP(Tabela1[[#This Row],[Cliente]],'BASE DE CLIENTES'!A:C,3,0)</f>
        <v>DF</v>
      </c>
      <c r="E66" s="4" t="str">
        <f>CONCATENATE(Tabela1[[#This Row],[CIDADE]],",",Tabela1[[#This Row],[UF]])</f>
        <v>Brasília,DF</v>
      </c>
      <c r="F66" s="2">
        <v>45681</v>
      </c>
      <c r="G66" s="13">
        <v>531.45000000000005</v>
      </c>
      <c r="H66" s="13">
        <v>785</v>
      </c>
      <c r="I66" s="5">
        <f>Tabela1[[#This Row],[Valor total]]-Tabela1[[#This Row],[Valor custo]]</f>
        <v>253.54999999999995</v>
      </c>
      <c r="J66" s="6">
        <f>Tabela1[[#This Row],[MARGEM BRUTA]]/Tabela1[[#This Row],[Valor total]]</f>
        <v>0.32299363057324837</v>
      </c>
      <c r="K66" s="1" t="str">
        <f>VLOOKUP(Tabela1[[#This Row],[Cliente]],'BASE DE CLIENTES'!A:D,4,0)</f>
        <v>EMPRESA COM MAQUINA</v>
      </c>
      <c r="L66" s="1" t="str">
        <f>VLOOKUP(Tabela1[[#This Row],[Cliente]],'BASE DE CLIENTES'!A:E,5,0)</f>
        <v>TAGUATINGA NORTE (TAGUATINGA)</v>
      </c>
    </row>
    <row r="67" spans="1:12" x14ac:dyDescent="0.3">
      <c r="A67" s="1" t="s">
        <v>84</v>
      </c>
      <c r="B67" s="1" t="s">
        <v>85</v>
      </c>
      <c r="C67" s="4" t="str">
        <f>VLOOKUP(Tabela1[[#This Row],[Cliente]],'BASE DE CLIENTES'!A:E,2,0)</f>
        <v>Brasília</v>
      </c>
      <c r="D67" s="1" t="str">
        <f>VLOOKUP(Tabela1[[#This Row],[Cliente]],'BASE DE CLIENTES'!A:C,3,0)</f>
        <v>DF</v>
      </c>
      <c r="E67" s="4" t="str">
        <f>CONCATENATE(Tabela1[[#This Row],[CIDADE]],",",Tabela1[[#This Row],[UF]])</f>
        <v>Brasília,DF</v>
      </c>
      <c r="F67" s="2">
        <v>45681</v>
      </c>
      <c r="G67" s="13">
        <v>268.45999999999998</v>
      </c>
      <c r="H67" s="13">
        <v>520</v>
      </c>
      <c r="I67" s="5">
        <f>Tabela1[[#This Row],[Valor total]]-Tabela1[[#This Row],[Valor custo]]</f>
        <v>251.54000000000002</v>
      </c>
      <c r="J67" s="6">
        <f>Tabela1[[#This Row],[MARGEM BRUTA]]/Tabela1[[#This Row],[Valor total]]</f>
        <v>0.4837307692307693</v>
      </c>
      <c r="K67" s="1" t="str">
        <f>VLOOKUP(Tabela1[[#This Row],[Cliente]],'BASE DE CLIENTES'!A:D,4,0)</f>
        <v>SERRALHEIRO</v>
      </c>
      <c r="L67" s="1" t="str">
        <f>VLOOKUP(Tabela1[[#This Row],[Cliente]],'BASE DE CLIENTES'!A:E,5,0)</f>
        <v>SAMAMBAIA NORTE (SAMAMBAIA)</v>
      </c>
    </row>
    <row r="68" spans="1:12" x14ac:dyDescent="0.3">
      <c r="A68" s="1" t="s">
        <v>86</v>
      </c>
      <c r="B68" s="1" t="s">
        <v>27</v>
      </c>
      <c r="C68" s="4" t="str">
        <f>VLOOKUP(Tabela1[[#This Row],[Cliente]],'BASE DE CLIENTES'!A:E,2,0)</f>
        <v>Brasília</v>
      </c>
      <c r="D68" s="1" t="str">
        <f>VLOOKUP(Tabela1[[#This Row],[Cliente]],'BASE DE CLIENTES'!A:C,3,0)</f>
        <v>DF</v>
      </c>
      <c r="E68" s="4" t="str">
        <f>CONCATENATE(Tabela1[[#This Row],[CIDADE]],",",Tabela1[[#This Row],[UF]])</f>
        <v>Brasília,DF</v>
      </c>
      <c r="F68" s="2">
        <v>45680</v>
      </c>
      <c r="G68" s="13">
        <v>150</v>
      </c>
      <c r="H68" s="13">
        <v>530</v>
      </c>
      <c r="I68" s="5">
        <f>Tabela1[[#This Row],[Valor total]]-Tabela1[[#This Row],[Valor custo]]</f>
        <v>380</v>
      </c>
      <c r="J68" s="6">
        <f>Tabela1[[#This Row],[MARGEM BRUTA]]/Tabela1[[#This Row],[Valor total]]</f>
        <v>0.71698113207547165</v>
      </c>
      <c r="K68" s="1" t="str">
        <f>VLOOKUP(Tabela1[[#This Row],[Cliente]],'BASE DE CLIENTES'!A:D,4,0)</f>
        <v>EMPRESA SEM MAQUINA</v>
      </c>
      <c r="L68" s="1" t="str">
        <f>VLOOKUP(Tabela1[[#This Row],[Cliente]],'BASE DE CLIENTES'!A:E,5,0)</f>
        <v>RECANTO DAS EMAS</v>
      </c>
    </row>
    <row r="69" spans="1:12" x14ac:dyDescent="0.3">
      <c r="B69" s="1" t="s">
        <v>21</v>
      </c>
      <c r="C69" s="4" t="str">
        <f>VLOOKUP(Tabela1[[#This Row],[Cliente]],'BASE DE CLIENTES'!A:E,2,0)</f>
        <v>Brasília</v>
      </c>
      <c r="D69" s="1" t="str">
        <f>VLOOKUP(Tabela1[[#This Row],[Cliente]],'BASE DE CLIENTES'!A:C,3,0)</f>
        <v>DF</v>
      </c>
      <c r="E69" s="4" t="str">
        <f>CONCATENATE(Tabela1[[#This Row],[CIDADE]],",",Tabela1[[#This Row],[UF]])</f>
        <v>Brasília,DF</v>
      </c>
      <c r="F69" s="2">
        <v>45670</v>
      </c>
      <c r="G69" s="13">
        <v>5510.27</v>
      </c>
      <c r="H69" s="13">
        <v>7700</v>
      </c>
      <c r="I69" s="5">
        <f>Tabela1[[#This Row],[Valor total]]-Tabela1[[#This Row],[Valor custo]]</f>
        <v>2189.7299999999996</v>
      </c>
      <c r="J69" s="6">
        <f>Tabela1[[#This Row],[MARGEM BRUTA]]/Tabela1[[#This Row],[Valor total]]</f>
        <v>0.2843805194805194</v>
      </c>
      <c r="K69" s="1" t="str">
        <f>VLOOKUP(Tabela1[[#This Row],[Cliente]],'BASE DE CLIENTES'!A:D,4,0)</f>
        <v>EMPRESA COM MAQUINA</v>
      </c>
      <c r="L69" s="1" t="str">
        <f>VLOOKUP(Tabela1[[#This Row],[Cliente]],'BASE DE CLIENTES'!A:E,5,0)</f>
        <v>RIACHO FUNDO II</v>
      </c>
    </row>
    <row r="70" spans="1:12" x14ac:dyDescent="0.3">
      <c r="B70" s="1" t="s">
        <v>21</v>
      </c>
      <c r="C70" s="4" t="str">
        <f>VLOOKUP(Tabela1[[#This Row],[Cliente]],'BASE DE CLIENTES'!A:E,2,0)</f>
        <v>Brasília</v>
      </c>
      <c r="D70" s="1" t="str">
        <f>VLOOKUP(Tabela1[[#This Row],[Cliente]],'BASE DE CLIENTES'!A:C,3,0)</f>
        <v>DF</v>
      </c>
      <c r="E70" s="4" t="str">
        <f>CONCATENATE(Tabela1[[#This Row],[CIDADE]],",",Tabela1[[#This Row],[UF]])</f>
        <v>Brasília,DF</v>
      </c>
      <c r="F70" s="2">
        <v>45692</v>
      </c>
      <c r="G70" s="13">
        <v>5258.76</v>
      </c>
      <c r="H70" s="13">
        <v>7000</v>
      </c>
      <c r="I70" s="5">
        <f>Tabela1[[#This Row],[Valor total]]-Tabela1[[#This Row],[Valor custo]]</f>
        <v>1741.2399999999998</v>
      </c>
      <c r="J70" s="6">
        <f>Tabela1[[#This Row],[MARGEM BRUTA]]/Tabela1[[#This Row],[Valor total]]</f>
        <v>0.2487485714285714</v>
      </c>
      <c r="K70" s="1" t="str">
        <f>VLOOKUP(Tabela1[[#This Row],[Cliente]],'BASE DE CLIENTES'!A:D,4,0)</f>
        <v>EMPRESA COM MAQUINA</v>
      </c>
      <c r="L70" s="1" t="str">
        <f>VLOOKUP(Tabela1[[#This Row],[Cliente]],'BASE DE CLIENTES'!A:E,5,0)</f>
        <v>RIACHO FUNDO II</v>
      </c>
    </row>
    <row r="71" spans="1:12" x14ac:dyDescent="0.3">
      <c r="B71" s="1" t="s">
        <v>19</v>
      </c>
      <c r="C71" s="4" t="str">
        <f>VLOOKUP(Tabela1[[#This Row],[Cliente]],'BASE DE CLIENTES'!A:E,2,0)</f>
        <v>Águas Lindas de Goiás</v>
      </c>
      <c r="D71" s="1" t="str">
        <f>VLOOKUP(Tabela1[[#This Row],[Cliente]],'BASE DE CLIENTES'!A:C,3,0)</f>
        <v>GO</v>
      </c>
      <c r="E71" s="4" t="str">
        <f>CONCATENATE(Tabela1[[#This Row],[CIDADE]],",",Tabela1[[#This Row],[UF]])</f>
        <v>Águas Lindas de Goiás,GO</v>
      </c>
      <c r="F71" s="2">
        <v>45714</v>
      </c>
      <c r="G71" s="13">
        <v>472.2</v>
      </c>
      <c r="H71" s="13">
        <v>795</v>
      </c>
      <c r="I71" s="5">
        <f>Tabela1[[#This Row],[Valor total]]-Tabela1[[#This Row],[Valor custo]]</f>
        <v>322.8</v>
      </c>
      <c r="J71" s="6">
        <f>Tabela1[[#This Row],[MARGEM BRUTA]]/Tabela1[[#This Row],[Valor total]]</f>
        <v>0.40603773584905661</v>
      </c>
      <c r="K71" s="1" t="str">
        <f>VLOOKUP(Tabela1[[#This Row],[Cliente]],'BASE DE CLIENTES'!A:D,4,0)</f>
        <v>SERRALHEIRO</v>
      </c>
      <c r="L71" s="1" t="str">
        <f>VLOOKUP(Tabela1[[#This Row],[Cliente]],'BASE DE CLIENTES'!A:E,5,0)</f>
        <v>Águas Lindas de Goiás</v>
      </c>
    </row>
    <row r="72" spans="1:12" x14ac:dyDescent="0.3">
      <c r="A72" s="1" t="s">
        <v>87</v>
      </c>
      <c r="B72" s="1" t="s">
        <v>88</v>
      </c>
      <c r="C72" s="4" t="str">
        <f>VLOOKUP(Tabela1[[#This Row],[Cliente]],'BASE DE CLIENTES'!A:E,2,0)</f>
        <v>Brasília</v>
      </c>
      <c r="D72" s="1" t="str">
        <f>VLOOKUP(Tabela1[[#This Row],[Cliente]],'BASE DE CLIENTES'!A:C,3,0)</f>
        <v>DF</v>
      </c>
      <c r="E72" s="4" t="str">
        <f>CONCATENATE(Tabela1[[#This Row],[CIDADE]],",",Tabela1[[#This Row],[UF]])</f>
        <v>Brasília,DF</v>
      </c>
      <c r="F72" s="2">
        <v>45680</v>
      </c>
      <c r="G72" s="13">
        <v>5234.16</v>
      </c>
      <c r="H72" s="13">
        <v>7520</v>
      </c>
      <c r="I72" s="5">
        <f>Tabela1[[#This Row],[Valor total]]-Tabela1[[#This Row],[Valor custo]]</f>
        <v>2285.84</v>
      </c>
      <c r="J72" s="6">
        <f>Tabela1[[#This Row],[MARGEM BRUTA]]/Tabela1[[#This Row],[Valor total]]</f>
        <v>0.30396808510638301</v>
      </c>
      <c r="K72" s="1" t="str">
        <f>VLOOKUP(Tabela1[[#This Row],[Cliente]],'BASE DE CLIENTES'!A:D,4,0)</f>
        <v>SERRALHEIRO</v>
      </c>
      <c r="L72" s="1" t="str">
        <f>VLOOKUP(Tabela1[[#This Row],[Cliente]],'BASE DE CLIENTES'!A:E,5,0)</f>
        <v>RECANTO DAS EMAS</v>
      </c>
    </row>
    <row r="73" spans="1:12" x14ac:dyDescent="0.3">
      <c r="A73" s="1" t="s">
        <v>89</v>
      </c>
      <c r="B73" s="1" t="s">
        <v>25</v>
      </c>
      <c r="C73" s="4" t="str">
        <f>VLOOKUP(Tabela1[[#This Row],[Cliente]],'BASE DE CLIENTES'!A:E,2,0)</f>
        <v>Brasília</v>
      </c>
      <c r="D73" s="1" t="str">
        <f>VLOOKUP(Tabela1[[#This Row],[Cliente]],'BASE DE CLIENTES'!A:C,3,0)</f>
        <v>DF</v>
      </c>
      <c r="E73" s="4" t="str">
        <f>CONCATENATE(Tabela1[[#This Row],[CIDADE]],",",Tabela1[[#This Row],[UF]])</f>
        <v>Brasília,DF</v>
      </c>
      <c r="F73" s="2">
        <v>45680</v>
      </c>
      <c r="G73" s="13">
        <v>1123.75</v>
      </c>
      <c r="H73" s="13">
        <v>1895</v>
      </c>
      <c r="I73" s="5">
        <f>Tabela1[[#This Row],[Valor total]]-Tabela1[[#This Row],[Valor custo]]</f>
        <v>771.25</v>
      </c>
      <c r="J73" s="6">
        <f>Tabela1[[#This Row],[MARGEM BRUTA]]/Tabela1[[#This Row],[Valor total]]</f>
        <v>0.40699208443271767</v>
      </c>
      <c r="K73" s="1" t="str">
        <f>VLOOKUP(Tabela1[[#This Row],[Cliente]],'BASE DE CLIENTES'!A:D,4,0)</f>
        <v>EMPRESA COM MAQUINA</v>
      </c>
      <c r="L73" s="1" t="str">
        <f>VLOOKUP(Tabela1[[#This Row],[Cliente]],'BASE DE CLIENTES'!A:E,5,0)</f>
        <v>CEILANDIA NORTE (CEILANDIA)</v>
      </c>
    </row>
    <row r="74" spans="1:12" x14ac:dyDescent="0.3">
      <c r="B74" s="1" t="s">
        <v>20</v>
      </c>
      <c r="C74" s="4" t="str">
        <f>VLOOKUP(Tabela1[[#This Row],[Cliente]],'BASE DE CLIENTES'!A:E,2,0)</f>
        <v>Brasília</v>
      </c>
      <c r="D74" s="1" t="str">
        <f>VLOOKUP(Tabela1[[#This Row],[Cliente]],'BASE DE CLIENTES'!A:C,3,0)</f>
        <v>DF</v>
      </c>
      <c r="E74" s="4" t="str">
        <f>CONCATENATE(Tabela1[[#This Row],[CIDADE]],",",Tabela1[[#This Row],[UF]])</f>
        <v>Brasília,DF</v>
      </c>
      <c r="F74" s="2">
        <v>45929</v>
      </c>
      <c r="G74" s="13">
        <v>586.26</v>
      </c>
      <c r="H74" s="13">
        <v>950</v>
      </c>
      <c r="I74" s="5">
        <f>Tabela1[[#This Row],[Valor total]]-Tabela1[[#This Row],[Valor custo]]</f>
        <v>363.74</v>
      </c>
      <c r="J74" s="6">
        <f>Tabela1[[#This Row],[MARGEM BRUTA]]/Tabela1[[#This Row],[Valor total]]</f>
        <v>0.38288421052631577</v>
      </c>
      <c r="K74" s="1" t="str">
        <f>VLOOKUP(Tabela1[[#This Row],[Cliente]],'BASE DE CLIENTES'!A:D,4,0)</f>
        <v>CHAVEIRO</v>
      </c>
      <c r="L74" s="1" t="str">
        <f>VLOOKUP(Tabela1[[#This Row],[Cliente]],'BASE DE CLIENTES'!A:E,5,0)</f>
        <v>NA</v>
      </c>
    </row>
    <row r="75" spans="1:12" x14ac:dyDescent="0.3">
      <c r="A75" s="1" t="s">
        <v>90</v>
      </c>
      <c r="B75" s="1" t="s">
        <v>42</v>
      </c>
      <c r="C75" s="4" t="str">
        <f>VLOOKUP(Tabela1[[#This Row],[Cliente]],'BASE DE CLIENTES'!A:E,2,0)</f>
        <v>Brasília</v>
      </c>
      <c r="D75" s="1" t="str">
        <f>VLOOKUP(Tabela1[[#This Row],[Cliente]],'BASE DE CLIENTES'!A:C,3,0)</f>
        <v>DF</v>
      </c>
      <c r="E75" s="4" t="str">
        <f>CONCATENATE(Tabela1[[#This Row],[CIDADE]],",",Tabela1[[#This Row],[UF]])</f>
        <v>Brasília,DF</v>
      </c>
      <c r="F75" s="2">
        <v>45680</v>
      </c>
      <c r="G75" s="13">
        <v>593.83000000000004</v>
      </c>
      <c r="H75" s="13">
        <v>945</v>
      </c>
      <c r="I75" s="5">
        <f>Tabela1[[#This Row],[Valor total]]-Tabela1[[#This Row],[Valor custo]]</f>
        <v>351.16999999999996</v>
      </c>
      <c r="J75" s="6">
        <f>Tabela1[[#This Row],[MARGEM BRUTA]]/Tabela1[[#This Row],[Valor total]]</f>
        <v>0.37160846560846555</v>
      </c>
      <c r="K75" s="1" t="str">
        <f>VLOOKUP(Tabela1[[#This Row],[Cliente]],'BASE DE CLIENTES'!A:D,4,0)</f>
        <v>EMPRESA SEM MAQUINA</v>
      </c>
      <c r="L75" s="1" t="str">
        <f>VLOOKUP(Tabela1[[#This Row],[Cliente]],'BASE DE CLIENTES'!A:E,5,0)</f>
        <v>SAMAMBAIA</v>
      </c>
    </row>
    <row r="76" spans="1:12" x14ac:dyDescent="0.3">
      <c r="B76" s="1" t="s">
        <v>66</v>
      </c>
      <c r="C76" s="4" t="str">
        <f>VLOOKUP(Tabela1[[#This Row],[Cliente]],'BASE DE CLIENTES'!A:E,2,0)</f>
        <v>Águas Lindas de Goiás</v>
      </c>
      <c r="D76" s="1" t="str">
        <f>VLOOKUP(Tabela1[[#This Row],[Cliente]],'BASE DE CLIENTES'!A:C,3,0)</f>
        <v>GO</v>
      </c>
      <c r="E76" s="4" t="str">
        <f>CONCATENATE(Tabela1[[#This Row],[CIDADE]],",",Tabela1[[#This Row],[UF]])</f>
        <v>Águas Lindas de Goiás,GO</v>
      </c>
      <c r="F76" s="2">
        <v>45714</v>
      </c>
      <c r="G76" s="13">
        <v>529.20000000000005</v>
      </c>
      <c r="H76" s="13">
        <v>1045</v>
      </c>
      <c r="I76" s="5">
        <f>Tabela1[[#This Row],[Valor total]]-Tabela1[[#This Row],[Valor custo]]</f>
        <v>515.79999999999995</v>
      </c>
      <c r="J76" s="6">
        <f>Tabela1[[#This Row],[MARGEM BRUTA]]/Tabela1[[#This Row],[Valor total]]</f>
        <v>0.49358851674641147</v>
      </c>
      <c r="K76" s="1" t="str">
        <f>VLOOKUP(Tabela1[[#This Row],[Cliente]],'BASE DE CLIENTES'!A:D,4,0)</f>
        <v>EMPRESA COM MAQUINA</v>
      </c>
      <c r="L76" s="1" t="str">
        <f>VLOOKUP(Tabela1[[#This Row],[Cliente]],'BASE DE CLIENTES'!A:E,5,0)</f>
        <v>Águas Lindas de Goiás</v>
      </c>
    </row>
    <row r="77" spans="1:12" x14ac:dyDescent="0.3">
      <c r="A77" s="1" t="s">
        <v>91</v>
      </c>
      <c r="B77" s="1" t="s">
        <v>92</v>
      </c>
      <c r="C77" s="4" t="str">
        <f>VLOOKUP(Tabela1[[#This Row],[Cliente]],'BASE DE CLIENTES'!A:E,2,0)</f>
        <v>Brasília</v>
      </c>
      <c r="D77" s="1" t="str">
        <f>VLOOKUP(Tabela1[[#This Row],[Cliente]],'BASE DE CLIENTES'!A:C,3,0)</f>
        <v>DF</v>
      </c>
      <c r="E77" s="4" t="str">
        <f>CONCATENATE(Tabela1[[#This Row],[CIDADE]],",",Tabela1[[#This Row],[UF]])</f>
        <v>Brasília,DF</v>
      </c>
      <c r="F77" s="2">
        <v>45679</v>
      </c>
      <c r="G77" s="13">
        <v>784.55</v>
      </c>
      <c r="H77" s="13">
        <v>1414.9</v>
      </c>
      <c r="I77" s="5">
        <f>Tabela1[[#This Row],[Valor total]]-Tabela1[[#This Row],[Valor custo]]</f>
        <v>630.35000000000014</v>
      </c>
      <c r="J77" s="6">
        <f>Tabela1[[#This Row],[MARGEM BRUTA]]/Tabela1[[#This Row],[Valor total]]</f>
        <v>0.44550851650293316</v>
      </c>
      <c r="K77" s="1" t="str">
        <f>VLOOKUP(Tabela1[[#This Row],[Cliente]],'BASE DE CLIENTES'!A:D,4,0)</f>
        <v>EMPRESA SEM MAQUINA</v>
      </c>
      <c r="L77" s="1" t="str">
        <f>VLOOKUP(Tabela1[[#This Row],[Cliente]],'BASE DE CLIENTES'!A:E,5,0)</f>
        <v>SOBRADINHO</v>
      </c>
    </row>
    <row r="78" spans="1:12" x14ac:dyDescent="0.3">
      <c r="B78" s="1" t="s">
        <v>17</v>
      </c>
      <c r="C78" s="4" t="str">
        <f>VLOOKUP(Tabela1[[#This Row],[Cliente]],'BASE DE CLIENTES'!A:E,2,0)</f>
        <v>Águas Lindas de Goiás</v>
      </c>
      <c r="D78" s="1" t="str">
        <f>VLOOKUP(Tabela1[[#This Row],[Cliente]],'BASE DE CLIENTES'!A:C,3,0)</f>
        <v>GO</v>
      </c>
      <c r="E78" s="4" t="str">
        <f>CONCATENATE(Tabela1[[#This Row],[CIDADE]],",",Tabela1[[#This Row],[UF]])</f>
        <v>Águas Lindas de Goiás,GO</v>
      </c>
      <c r="F78" s="2">
        <v>45713</v>
      </c>
      <c r="G78" s="13">
        <v>100.64</v>
      </c>
      <c r="H78" s="13">
        <v>380</v>
      </c>
      <c r="I78" s="5">
        <f>Tabela1[[#This Row],[Valor total]]-Tabela1[[#This Row],[Valor custo]]</f>
        <v>279.36</v>
      </c>
      <c r="J78" s="6">
        <f>Tabela1[[#This Row],[MARGEM BRUTA]]/Tabela1[[#This Row],[Valor total]]</f>
        <v>0.73515789473684212</v>
      </c>
      <c r="K78" s="1" t="str">
        <f>VLOOKUP(Tabela1[[#This Row],[Cliente]],'BASE DE CLIENTES'!A:D,4,0)</f>
        <v>SERRALHEIRO</v>
      </c>
      <c r="L78" s="1" t="str">
        <f>VLOOKUP(Tabela1[[#This Row],[Cliente]],'BASE DE CLIENTES'!A:E,5,0)</f>
        <v>Águas Lindas de Goiás</v>
      </c>
    </row>
    <row r="79" spans="1:12" x14ac:dyDescent="0.3">
      <c r="A79" s="1" t="s">
        <v>93</v>
      </c>
      <c r="B79" s="1" t="s">
        <v>36</v>
      </c>
      <c r="C79" s="4" t="str">
        <f>VLOOKUP(Tabela1[[#This Row],[Cliente]],'BASE DE CLIENTES'!A:E,2,0)</f>
        <v>Brasília</v>
      </c>
      <c r="D79" s="1" t="str">
        <f>VLOOKUP(Tabela1[[#This Row],[Cliente]],'BASE DE CLIENTES'!A:C,3,0)</f>
        <v>DF</v>
      </c>
      <c r="E79" s="4" t="str">
        <f>CONCATENATE(Tabela1[[#This Row],[CIDADE]],",",Tabela1[[#This Row],[UF]])</f>
        <v>Brasília,DF</v>
      </c>
      <c r="F79" s="2">
        <v>45679</v>
      </c>
      <c r="G79" s="13">
        <v>439.2</v>
      </c>
      <c r="H79" s="13">
        <v>645</v>
      </c>
      <c r="I79" s="5">
        <f>Tabela1[[#This Row],[Valor total]]-Tabela1[[#This Row],[Valor custo]]</f>
        <v>205.8</v>
      </c>
      <c r="J79" s="6">
        <f>Tabela1[[#This Row],[MARGEM BRUTA]]/Tabela1[[#This Row],[Valor total]]</f>
        <v>0.3190697674418605</v>
      </c>
      <c r="K79" s="1" t="str">
        <f>VLOOKUP(Tabela1[[#This Row],[Cliente]],'BASE DE CLIENTES'!A:D,4,0)</f>
        <v>SERRALHEIRO</v>
      </c>
      <c r="L79" s="1" t="str">
        <f>VLOOKUP(Tabela1[[#This Row],[Cliente]],'BASE DE CLIENTES'!A:E,5,0)</f>
        <v>CEILANDIA SUL (CEILANDIA)</v>
      </c>
    </row>
    <row r="80" spans="1:12" x14ac:dyDescent="0.3">
      <c r="B80" s="1" t="s">
        <v>21</v>
      </c>
      <c r="C80" s="4" t="str">
        <f>VLOOKUP(Tabela1[[#This Row],[Cliente]],'BASE DE CLIENTES'!A:E,2,0)</f>
        <v>Brasília</v>
      </c>
      <c r="D80" s="1" t="str">
        <f>VLOOKUP(Tabela1[[#This Row],[Cliente]],'BASE DE CLIENTES'!A:C,3,0)</f>
        <v>DF</v>
      </c>
      <c r="E80" s="4" t="str">
        <f>CONCATENATE(Tabela1[[#This Row],[CIDADE]],",",Tabela1[[#This Row],[UF]])</f>
        <v>Brasília,DF</v>
      </c>
      <c r="F80" s="2">
        <v>45663</v>
      </c>
      <c r="G80" s="13">
        <v>4621.6000000000004</v>
      </c>
      <c r="H80" s="13">
        <v>6350</v>
      </c>
      <c r="I80" s="5">
        <f>Tabela1[[#This Row],[Valor total]]-Tabela1[[#This Row],[Valor custo]]</f>
        <v>1728.3999999999996</v>
      </c>
      <c r="J80" s="6">
        <f>Tabela1[[#This Row],[MARGEM BRUTA]]/Tabela1[[#This Row],[Valor total]]</f>
        <v>0.2721889763779527</v>
      </c>
      <c r="K80" s="1" t="str">
        <f>VLOOKUP(Tabela1[[#This Row],[Cliente]],'BASE DE CLIENTES'!A:D,4,0)</f>
        <v>EMPRESA COM MAQUINA</v>
      </c>
      <c r="L80" s="1" t="str">
        <f>VLOOKUP(Tabela1[[#This Row],[Cliente]],'BASE DE CLIENTES'!A:E,5,0)</f>
        <v>RIACHO FUNDO II</v>
      </c>
    </row>
    <row r="81" spans="1:12" x14ac:dyDescent="0.3">
      <c r="B81" s="1" t="s">
        <v>19</v>
      </c>
      <c r="C81" s="4" t="str">
        <f>VLOOKUP(Tabela1[[#This Row],[Cliente]],'BASE DE CLIENTES'!A:E,2,0)</f>
        <v>Águas Lindas de Goiás</v>
      </c>
      <c r="D81" s="1" t="str">
        <f>VLOOKUP(Tabela1[[#This Row],[Cliente]],'BASE DE CLIENTES'!A:C,3,0)</f>
        <v>GO</v>
      </c>
      <c r="E81" s="4" t="str">
        <f>CONCATENATE(Tabela1[[#This Row],[CIDADE]],",",Tabela1[[#This Row],[UF]])</f>
        <v>Águas Lindas de Goiás,GO</v>
      </c>
      <c r="F81" s="2">
        <v>45713</v>
      </c>
      <c r="G81" s="13">
        <v>268.45999999999998</v>
      </c>
      <c r="H81" s="13">
        <v>550</v>
      </c>
      <c r="I81" s="5">
        <f>Tabela1[[#This Row],[Valor total]]-Tabela1[[#This Row],[Valor custo]]</f>
        <v>281.54000000000002</v>
      </c>
      <c r="J81" s="6">
        <f>Tabela1[[#This Row],[MARGEM BRUTA]]/Tabela1[[#This Row],[Valor total]]</f>
        <v>0.51189090909090917</v>
      </c>
      <c r="K81" s="1" t="str">
        <f>VLOOKUP(Tabela1[[#This Row],[Cliente]],'BASE DE CLIENTES'!A:D,4,0)</f>
        <v>SERRALHEIRO</v>
      </c>
      <c r="L81" s="1" t="str">
        <f>VLOOKUP(Tabela1[[#This Row],[Cliente]],'BASE DE CLIENTES'!A:E,5,0)</f>
        <v>Águas Lindas de Goiás</v>
      </c>
    </row>
    <row r="82" spans="1:12" x14ac:dyDescent="0.3">
      <c r="A82" s="1" t="s">
        <v>94</v>
      </c>
      <c r="B82" s="1" t="s">
        <v>80</v>
      </c>
      <c r="C82" s="4" t="str">
        <f>VLOOKUP(Tabela1[[#This Row],[Cliente]],'BASE DE CLIENTES'!A:E,2,0)</f>
        <v>Brasília</v>
      </c>
      <c r="D82" s="1" t="str">
        <f>VLOOKUP(Tabela1[[#This Row],[Cliente]],'BASE DE CLIENTES'!A:C,3,0)</f>
        <v>DF</v>
      </c>
      <c r="E82" s="4" t="str">
        <f>CONCATENATE(Tabela1[[#This Row],[CIDADE]],",",Tabela1[[#This Row],[UF]])</f>
        <v>Brasília,DF</v>
      </c>
      <c r="F82" s="2">
        <v>45679</v>
      </c>
      <c r="G82" s="13">
        <v>122.74</v>
      </c>
      <c r="H82" s="13">
        <v>170</v>
      </c>
      <c r="I82" s="5">
        <f>Tabela1[[#This Row],[Valor total]]-Tabela1[[#This Row],[Valor custo]]</f>
        <v>47.260000000000005</v>
      </c>
      <c r="J82" s="6">
        <f>Tabela1[[#This Row],[MARGEM BRUTA]]/Tabela1[[#This Row],[Valor total]]</f>
        <v>0.27800000000000002</v>
      </c>
      <c r="K82" s="1" t="str">
        <f>VLOOKUP(Tabela1[[#This Row],[Cliente]],'BASE DE CLIENTES'!A:D,4,0)</f>
        <v>EMPRESA SEM MAQUINA</v>
      </c>
      <c r="L82" s="1" t="str">
        <f>VLOOKUP(Tabela1[[#This Row],[Cliente]],'BASE DE CLIENTES'!A:E,5,0)</f>
        <v>JOKEY</v>
      </c>
    </row>
    <row r="83" spans="1:12" x14ac:dyDescent="0.3">
      <c r="B83" s="1" t="s">
        <v>20</v>
      </c>
      <c r="C83" s="4" t="str">
        <f>VLOOKUP(Tabela1[[#This Row],[Cliente]],'BASE DE CLIENTES'!A:E,2,0)</f>
        <v>Brasília</v>
      </c>
      <c r="D83" s="1" t="str">
        <f>VLOOKUP(Tabela1[[#This Row],[Cliente]],'BASE DE CLIENTES'!A:C,3,0)</f>
        <v>DF</v>
      </c>
      <c r="E83" s="4" t="str">
        <f>CONCATENATE(Tabela1[[#This Row],[CIDADE]],",",Tabela1[[#This Row],[UF]])</f>
        <v>Brasília,DF</v>
      </c>
      <c r="F83" s="2">
        <v>45924</v>
      </c>
      <c r="G83" s="13">
        <v>293.13</v>
      </c>
      <c r="H83" s="13">
        <v>370</v>
      </c>
      <c r="I83" s="5">
        <f>Tabela1[[#This Row],[Valor total]]-Tabela1[[#This Row],[Valor custo]]</f>
        <v>76.87</v>
      </c>
      <c r="J83" s="6">
        <f>Tabela1[[#This Row],[MARGEM BRUTA]]/Tabela1[[#This Row],[Valor total]]</f>
        <v>0.20775675675675676</v>
      </c>
      <c r="K83" s="1" t="str">
        <f>VLOOKUP(Tabela1[[#This Row],[Cliente]],'BASE DE CLIENTES'!A:D,4,0)</f>
        <v>CHAVEIRO</v>
      </c>
      <c r="L83" s="1" t="str">
        <f>VLOOKUP(Tabela1[[#This Row],[Cliente]],'BASE DE CLIENTES'!A:E,5,0)</f>
        <v>NA</v>
      </c>
    </row>
    <row r="84" spans="1:12" x14ac:dyDescent="0.3">
      <c r="A84" s="1" t="s">
        <v>95</v>
      </c>
      <c r="B84" s="1" t="s">
        <v>85</v>
      </c>
      <c r="C84" s="4" t="str">
        <f>VLOOKUP(Tabela1[[#This Row],[Cliente]],'BASE DE CLIENTES'!A:E,2,0)</f>
        <v>Brasília</v>
      </c>
      <c r="D84" s="1" t="str">
        <f>VLOOKUP(Tabela1[[#This Row],[Cliente]],'BASE DE CLIENTES'!A:C,3,0)</f>
        <v>DF</v>
      </c>
      <c r="E84" s="4" t="str">
        <f>CONCATENATE(Tabela1[[#This Row],[CIDADE]],",",Tabela1[[#This Row],[UF]])</f>
        <v>Brasília,DF</v>
      </c>
      <c r="F84" s="2">
        <v>45679</v>
      </c>
      <c r="G84" s="13">
        <v>122.74</v>
      </c>
      <c r="H84" s="13">
        <v>180</v>
      </c>
      <c r="I84" s="5">
        <f>Tabela1[[#This Row],[Valor total]]-Tabela1[[#This Row],[Valor custo]]</f>
        <v>57.260000000000005</v>
      </c>
      <c r="J84" s="6">
        <f>Tabela1[[#This Row],[MARGEM BRUTA]]/Tabela1[[#This Row],[Valor total]]</f>
        <v>0.31811111111111112</v>
      </c>
      <c r="K84" s="1" t="str">
        <f>VLOOKUP(Tabela1[[#This Row],[Cliente]],'BASE DE CLIENTES'!A:D,4,0)</f>
        <v>SERRALHEIRO</v>
      </c>
      <c r="L84" s="1" t="str">
        <f>VLOOKUP(Tabela1[[#This Row],[Cliente]],'BASE DE CLIENTES'!A:E,5,0)</f>
        <v>SAMAMBAIA NORTE (SAMAMBAIA)</v>
      </c>
    </row>
    <row r="85" spans="1:12" x14ac:dyDescent="0.3">
      <c r="B85" s="1" t="s">
        <v>66</v>
      </c>
      <c r="C85" s="4" t="str">
        <f>VLOOKUP(Tabela1[[#This Row],[Cliente]],'BASE DE CLIENTES'!A:E,2,0)</f>
        <v>Águas Lindas de Goiás</v>
      </c>
      <c r="D85" s="1" t="str">
        <f>VLOOKUP(Tabela1[[#This Row],[Cliente]],'BASE DE CLIENTES'!A:C,3,0)</f>
        <v>GO</v>
      </c>
      <c r="E85" s="4" t="str">
        <f>CONCATENATE(Tabela1[[#This Row],[CIDADE]],",",Tabela1[[#This Row],[UF]])</f>
        <v>Águas Lindas de Goiás,GO</v>
      </c>
      <c r="F85" s="2">
        <v>45712</v>
      </c>
      <c r="G85" s="13">
        <v>2196</v>
      </c>
      <c r="H85" s="13">
        <v>3200</v>
      </c>
      <c r="I85" s="5">
        <f>Tabela1[[#This Row],[Valor total]]-Tabela1[[#This Row],[Valor custo]]</f>
        <v>1004</v>
      </c>
      <c r="J85" s="6">
        <f>Tabela1[[#This Row],[MARGEM BRUTA]]/Tabela1[[#This Row],[Valor total]]</f>
        <v>0.31374999999999997</v>
      </c>
      <c r="K85" s="1" t="str">
        <f>VLOOKUP(Tabela1[[#This Row],[Cliente]],'BASE DE CLIENTES'!A:D,4,0)</f>
        <v>EMPRESA COM MAQUINA</v>
      </c>
      <c r="L85" s="1" t="str">
        <f>VLOOKUP(Tabela1[[#This Row],[Cliente]],'BASE DE CLIENTES'!A:E,5,0)</f>
        <v>Águas Lindas de Goiás</v>
      </c>
    </row>
    <row r="86" spans="1:12" x14ac:dyDescent="0.3">
      <c r="B86" s="1" t="s">
        <v>96</v>
      </c>
      <c r="C86" s="4" t="str">
        <f>VLOOKUP(Tabela1[[#This Row],[Cliente]],'BASE DE CLIENTES'!A:E,2,0)</f>
        <v>Brasília</v>
      </c>
      <c r="D86" s="1" t="str">
        <f>VLOOKUP(Tabela1[[#This Row],[Cliente]],'BASE DE CLIENTES'!A:C,3,0)</f>
        <v>DF</v>
      </c>
      <c r="E86" s="4" t="str">
        <f>CONCATENATE(Tabela1[[#This Row],[CIDADE]],",",Tabela1[[#This Row],[UF]])</f>
        <v>Brasília,DF</v>
      </c>
      <c r="F86" s="2">
        <v>45679</v>
      </c>
      <c r="G86" s="13">
        <v>593.83000000000004</v>
      </c>
      <c r="H86" s="13">
        <v>945</v>
      </c>
      <c r="I86" s="5">
        <f>Tabela1[[#This Row],[Valor total]]-Tabela1[[#This Row],[Valor custo]]</f>
        <v>351.16999999999996</v>
      </c>
      <c r="J86" s="6">
        <f>Tabela1[[#This Row],[MARGEM BRUTA]]/Tabela1[[#This Row],[Valor total]]</f>
        <v>0.37160846560846555</v>
      </c>
      <c r="K86" s="1" t="str">
        <f>VLOOKUP(Tabela1[[#This Row],[Cliente]],'BASE DE CLIENTES'!A:D,4,0)</f>
        <v>EMPRESA SEM MAQUINA</v>
      </c>
      <c r="L86" s="1" t="str">
        <f>VLOOKUP(Tabela1[[#This Row],[Cliente]],'BASE DE CLIENTES'!A:E,5,0)</f>
        <v>CEILANDIA NORTE (CEILANDIA)</v>
      </c>
    </row>
    <row r="87" spans="1:12" x14ac:dyDescent="0.3">
      <c r="B87" s="1" t="s">
        <v>97</v>
      </c>
      <c r="C87" s="4" t="str">
        <f>VLOOKUP(Tabela1[[#This Row],[Cliente]],'BASE DE CLIENTES'!A:E,2,0)</f>
        <v>Brasília</v>
      </c>
      <c r="D87" s="1" t="str">
        <f>VLOOKUP(Tabela1[[#This Row],[Cliente]],'BASE DE CLIENTES'!A:C,3,0)</f>
        <v>DF</v>
      </c>
      <c r="E87" s="4" t="str">
        <f>CONCATENATE(Tabela1[[#This Row],[CIDADE]],",",Tabela1[[#This Row],[UF]])</f>
        <v>Brasília,DF</v>
      </c>
      <c r="F87" s="2">
        <v>45679</v>
      </c>
      <c r="G87" s="13">
        <v>594.98</v>
      </c>
      <c r="H87" s="13">
        <v>878</v>
      </c>
      <c r="I87" s="5">
        <f>Tabela1[[#This Row],[Valor total]]-Tabela1[[#This Row],[Valor custo]]</f>
        <v>283.02</v>
      </c>
      <c r="J87" s="6">
        <f>Tabela1[[#This Row],[MARGEM BRUTA]]/Tabela1[[#This Row],[Valor total]]</f>
        <v>0.32234624145785873</v>
      </c>
      <c r="K87" s="1" t="str">
        <f>VLOOKUP(Tabela1[[#This Row],[Cliente]],'BASE DE CLIENTES'!A:D,4,0)</f>
        <v>SERRALHEIRO</v>
      </c>
      <c r="L87" s="1" t="str">
        <f>VLOOKUP(Tabela1[[#This Row],[Cliente]],'BASE DE CLIENTES'!A:E,5,0)</f>
        <v>CEILANDIA NORTE</v>
      </c>
    </row>
    <row r="88" spans="1:12" x14ac:dyDescent="0.3">
      <c r="B88" s="1" t="s">
        <v>68</v>
      </c>
      <c r="C88" s="4" t="str">
        <f>VLOOKUP(Tabela1[[#This Row],[Cliente]],'BASE DE CLIENTES'!A:E,2,0)</f>
        <v>Brasília</v>
      </c>
      <c r="D88" s="1" t="str">
        <f>VLOOKUP(Tabela1[[#This Row],[Cliente]],'BASE DE CLIENTES'!A:C,3,0)</f>
        <v>DF</v>
      </c>
      <c r="E88" s="4" t="str">
        <f>CONCATENATE(Tabela1[[#This Row],[CIDADE]],",",Tabela1[[#This Row],[UF]])</f>
        <v>Brasília,DF</v>
      </c>
      <c r="F88" s="2">
        <v>45679</v>
      </c>
      <c r="G88" s="13">
        <v>530.58000000000004</v>
      </c>
      <c r="H88" s="13">
        <v>645</v>
      </c>
      <c r="I88" s="5">
        <f>Tabela1[[#This Row],[Valor total]]-Tabela1[[#This Row],[Valor custo]]</f>
        <v>114.41999999999996</v>
      </c>
      <c r="J88" s="6">
        <f>Tabela1[[#This Row],[MARGEM BRUTA]]/Tabela1[[#This Row],[Valor total]]</f>
        <v>0.17739534883720923</v>
      </c>
      <c r="K88" s="1" t="str">
        <f>VLOOKUP(Tabela1[[#This Row],[Cliente]],'BASE DE CLIENTES'!A:D,4,0)</f>
        <v>EMPRESA COM MAQUINA</v>
      </c>
      <c r="L88" s="1" t="str">
        <f>VLOOKUP(Tabela1[[#This Row],[Cliente]],'BASE DE CLIENTES'!A:E,5,0)</f>
        <v>SAMAMBAIA SUL (SAMAMBAIA)</v>
      </c>
    </row>
    <row r="89" spans="1:12" x14ac:dyDescent="0.3">
      <c r="B89" s="1" t="s">
        <v>21</v>
      </c>
      <c r="C89" s="4" t="str">
        <f>VLOOKUP(Tabela1[[#This Row],[Cliente]],'BASE DE CLIENTES'!A:E,2,0)</f>
        <v>Brasília</v>
      </c>
      <c r="D89" s="1" t="str">
        <f>VLOOKUP(Tabela1[[#This Row],[Cliente]],'BASE DE CLIENTES'!A:C,3,0)</f>
        <v>DF</v>
      </c>
      <c r="E89" s="4" t="str">
        <f>CONCATENATE(Tabela1[[#This Row],[CIDADE]],",",Tabela1[[#This Row],[UF]])</f>
        <v>Brasília,DF</v>
      </c>
      <c r="F89" s="2">
        <v>45742</v>
      </c>
      <c r="G89" s="13">
        <v>4098.7</v>
      </c>
      <c r="H89" s="13">
        <v>5850</v>
      </c>
      <c r="I89" s="5">
        <f>Tabela1[[#This Row],[Valor total]]-Tabela1[[#This Row],[Valor custo]]</f>
        <v>1751.3000000000002</v>
      </c>
      <c r="J89" s="6">
        <f>Tabela1[[#This Row],[MARGEM BRUTA]]/Tabela1[[#This Row],[Valor total]]</f>
        <v>0.29936752136752137</v>
      </c>
      <c r="K89" s="1" t="str">
        <f>VLOOKUP(Tabela1[[#This Row],[Cliente]],'BASE DE CLIENTES'!A:D,4,0)</f>
        <v>EMPRESA COM MAQUINA</v>
      </c>
      <c r="L89" s="1" t="str">
        <f>VLOOKUP(Tabela1[[#This Row],[Cliente]],'BASE DE CLIENTES'!A:E,5,0)</f>
        <v>RIACHO FUNDO II</v>
      </c>
    </row>
    <row r="90" spans="1:12" x14ac:dyDescent="0.3">
      <c r="B90" s="1" t="s">
        <v>55</v>
      </c>
      <c r="C90" s="4" t="str">
        <f>VLOOKUP(Tabela1[[#This Row],[Cliente]],'BASE DE CLIENTES'!A:E,2,0)</f>
        <v>Brasília</v>
      </c>
      <c r="D90" s="1" t="str">
        <f>VLOOKUP(Tabela1[[#This Row],[Cliente]],'BASE DE CLIENTES'!A:C,3,0)</f>
        <v>DF</v>
      </c>
      <c r="E90" s="4" t="str">
        <f>CONCATENATE(Tabela1[[#This Row],[CIDADE]],",",Tabela1[[#This Row],[UF]])</f>
        <v>Brasília,DF</v>
      </c>
      <c r="F90" s="2">
        <v>45678</v>
      </c>
      <c r="G90" s="13">
        <v>41</v>
      </c>
      <c r="H90" s="13">
        <v>75</v>
      </c>
      <c r="I90" s="5">
        <f>Tabela1[[#This Row],[Valor total]]-Tabela1[[#This Row],[Valor custo]]</f>
        <v>34</v>
      </c>
      <c r="J90" s="6">
        <f>Tabela1[[#This Row],[MARGEM BRUTA]]/Tabela1[[#This Row],[Valor total]]</f>
        <v>0.45333333333333331</v>
      </c>
      <c r="K90" s="1" t="str">
        <f>VLOOKUP(Tabela1[[#This Row],[Cliente]],'BASE DE CLIENTES'!A:D,4,0)</f>
        <v>EMPRESA SEM MAQUINA</v>
      </c>
      <c r="L90" s="1" t="str">
        <f>VLOOKUP(Tabela1[[#This Row],[Cliente]],'BASE DE CLIENTES'!A:E,5,0)</f>
        <v>RECANTO DAS EMAS</v>
      </c>
    </row>
    <row r="91" spans="1:12" x14ac:dyDescent="0.3">
      <c r="B91" s="1" t="s">
        <v>30</v>
      </c>
      <c r="C91" s="4" t="str">
        <f>VLOOKUP(Tabela1[[#This Row],[Cliente]],'BASE DE CLIENTES'!A:E,2,0)</f>
        <v>Águas Lindas de Goiás</v>
      </c>
      <c r="D91" s="1" t="str">
        <f>VLOOKUP(Tabela1[[#This Row],[Cliente]],'BASE DE CLIENTES'!A:C,3,0)</f>
        <v>GO</v>
      </c>
      <c r="E91" s="4" t="str">
        <f>CONCATENATE(Tabela1[[#This Row],[CIDADE]],",",Tabela1[[#This Row],[UF]])</f>
        <v>Águas Lindas de Goiás,GO</v>
      </c>
      <c r="F91" s="2">
        <v>45709</v>
      </c>
      <c r="G91" s="13">
        <v>593.83000000000004</v>
      </c>
      <c r="H91" s="13">
        <v>900</v>
      </c>
      <c r="I91" s="5">
        <f>Tabela1[[#This Row],[Valor total]]-Tabela1[[#This Row],[Valor custo]]</f>
        <v>306.16999999999996</v>
      </c>
      <c r="J91" s="6">
        <f>Tabela1[[#This Row],[MARGEM BRUTA]]/Tabela1[[#This Row],[Valor total]]</f>
        <v>0.34018888888888882</v>
      </c>
      <c r="K91" s="1" t="str">
        <f>VLOOKUP(Tabela1[[#This Row],[Cliente]],'BASE DE CLIENTES'!A:D,4,0)</f>
        <v>SERRALHEIRO</v>
      </c>
      <c r="L91" s="1" t="str">
        <f>VLOOKUP(Tabela1[[#This Row],[Cliente]],'BASE DE CLIENTES'!A:E,5,0)</f>
        <v>Águas Lindas de Goiás</v>
      </c>
    </row>
    <row r="92" spans="1:12" x14ac:dyDescent="0.3">
      <c r="B92" s="1" t="s">
        <v>27</v>
      </c>
      <c r="C92" s="4" t="str">
        <f>VLOOKUP(Tabela1[[#This Row],[Cliente]],'BASE DE CLIENTES'!A:E,2,0)</f>
        <v>Brasília</v>
      </c>
      <c r="D92" s="1" t="str">
        <f>VLOOKUP(Tabela1[[#This Row],[Cliente]],'BASE DE CLIENTES'!A:C,3,0)</f>
        <v>DF</v>
      </c>
      <c r="E92" s="4" t="str">
        <f>CONCATENATE(Tabela1[[#This Row],[CIDADE]],",",Tabela1[[#This Row],[UF]])</f>
        <v>Brasília,DF</v>
      </c>
      <c r="F92" s="2">
        <v>45678</v>
      </c>
      <c r="G92" s="13">
        <v>718.57</v>
      </c>
      <c r="H92" s="13">
        <v>1250</v>
      </c>
      <c r="I92" s="5">
        <f>Tabela1[[#This Row],[Valor total]]-Tabela1[[#This Row],[Valor custo]]</f>
        <v>531.42999999999995</v>
      </c>
      <c r="J92" s="6">
        <f>Tabela1[[#This Row],[MARGEM BRUTA]]/Tabela1[[#This Row],[Valor total]]</f>
        <v>0.42514399999999997</v>
      </c>
      <c r="K92" s="1" t="str">
        <f>VLOOKUP(Tabela1[[#This Row],[Cliente]],'BASE DE CLIENTES'!A:D,4,0)</f>
        <v>EMPRESA SEM MAQUINA</v>
      </c>
      <c r="L92" s="1" t="str">
        <f>VLOOKUP(Tabela1[[#This Row],[Cliente]],'BASE DE CLIENTES'!A:E,5,0)</f>
        <v>RECANTO DAS EMAS</v>
      </c>
    </row>
    <row r="93" spans="1:12" x14ac:dyDescent="0.3">
      <c r="B93" s="1" t="s">
        <v>98</v>
      </c>
      <c r="C93" s="4" t="str">
        <f>VLOOKUP(Tabela1[[#This Row],[Cliente]],'BASE DE CLIENTES'!A:E,2,0)</f>
        <v>Brasília</v>
      </c>
      <c r="D93" s="1" t="str">
        <f>VLOOKUP(Tabela1[[#This Row],[Cliente]],'BASE DE CLIENTES'!A:C,3,0)</f>
        <v>DF</v>
      </c>
      <c r="E93" s="4" t="str">
        <f>CONCATENATE(Tabela1[[#This Row],[CIDADE]],",",Tabela1[[#This Row],[UF]])</f>
        <v>Brasília,DF</v>
      </c>
      <c r="F93" s="2">
        <v>45678</v>
      </c>
      <c r="G93" s="13">
        <v>953.65</v>
      </c>
      <c r="H93" s="13">
        <v>1165</v>
      </c>
      <c r="I93" s="5">
        <f>Tabela1[[#This Row],[Valor total]]-Tabela1[[#This Row],[Valor custo]]</f>
        <v>211.35000000000002</v>
      </c>
      <c r="J93" s="6">
        <f>Tabela1[[#This Row],[MARGEM BRUTA]]/Tabela1[[#This Row],[Valor total]]</f>
        <v>0.18141630901287556</v>
      </c>
      <c r="K93" s="1" t="str">
        <f>VLOOKUP(Tabela1[[#This Row],[Cliente]],'BASE DE CLIENTES'!A:D,4,0)</f>
        <v>SERRALHEIRO</v>
      </c>
      <c r="L93" s="1" t="str">
        <f>VLOOKUP(Tabela1[[#This Row],[Cliente]],'BASE DE CLIENTES'!A:E,5,0)</f>
        <v>SANTA MARIA</v>
      </c>
    </row>
    <row r="94" spans="1:12" x14ac:dyDescent="0.3">
      <c r="B94" s="1" t="s">
        <v>20</v>
      </c>
      <c r="C94" s="4" t="str">
        <f>VLOOKUP(Tabela1[[#This Row],[Cliente]],'BASE DE CLIENTES'!A:E,2,0)</f>
        <v>Brasília</v>
      </c>
      <c r="D94" s="1" t="str">
        <f>VLOOKUP(Tabela1[[#This Row],[Cliente]],'BASE DE CLIENTES'!A:C,3,0)</f>
        <v>DF</v>
      </c>
      <c r="E94" s="4" t="str">
        <f>CONCATENATE(Tabela1[[#This Row],[CIDADE]],",",Tabela1[[#This Row],[UF]])</f>
        <v>Brasília,DF</v>
      </c>
      <c r="F94" s="2">
        <v>45903</v>
      </c>
      <c r="G94" s="13">
        <v>293.13</v>
      </c>
      <c r="H94" s="13">
        <v>500</v>
      </c>
      <c r="I94" s="5">
        <f>Tabela1[[#This Row],[Valor total]]-Tabela1[[#This Row],[Valor custo]]</f>
        <v>206.87</v>
      </c>
      <c r="J94" s="6">
        <f>Tabela1[[#This Row],[MARGEM BRUTA]]/Tabela1[[#This Row],[Valor total]]</f>
        <v>0.41374</v>
      </c>
      <c r="K94" s="1" t="str">
        <f>VLOOKUP(Tabela1[[#This Row],[Cliente]],'BASE DE CLIENTES'!A:D,4,0)</f>
        <v>CHAVEIRO</v>
      </c>
      <c r="L94" s="1" t="str">
        <f>VLOOKUP(Tabela1[[#This Row],[Cliente]],'BASE DE CLIENTES'!A:E,5,0)</f>
        <v>NA</v>
      </c>
    </row>
    <row r="95" spans="1:12" x14ac:dyDescent="0.3">
      <c r="B95" s="1" t="s">
        <v>25</v>
      </c>
      <c r="C95" s="4" t="str">
        <f>VLOOKUP(Tabela1[[#This Row],[Cliente]],'BASE DE CLIENTES'!A:E,2,0)</f>
        <v>Brasília</v>
      </c>
      <c r="D95" s="1" t="str">
        <f>VLOOKUP(Tabela1[[#This Row],[Cliente]],'BASE DE CLIENTES'!A:C,3,0)</f>
        <v>DF</v>
      </c>
      <c r="E95" s="4" t="str">
        <f>CONCATENATE(Tabela1[[#This Row],[CIDADE]],",",Tabela1[[#This Row],[UF]])</f>
        <v>Brasília,DF</v>
      </c>
      <c r="F95" s="2">
        <v>45678</v>
      </c>
      <c r="G95" s="13">
        <v>2002.15</v>
      </c>
      <c r="H95" s="13">
        <v>3089.45</v>
      </c>
      <c r="I95" s="5">
        <f>Tabela1[[#This Row],[Valor total]]-Tabela1[[#This Row],[Valor custo]]</f>
        <v>1087.2999999999997</v>
      </c>
      <c r="J95" s="6">
        <f>Tabela1[[#This Row],[MARGEM BRUTA]]/Tabela1[[#This Row],[Valor total]]</f>
        <v>0.35193966563627821</v>
      </c>
      <c r="K95" s="1" t="str">
        <f>VLOOKUP(Tabela1[[#This Row],[Cliente]],'BASE DE CLIENTES'!A:D,4,0)</f>
        <v>EMPRESA COM MAQUINA</v>
      </c>
      <c r="L95" s="1" t="str">
        <f>VLOOKUP(Tabela1[[#This Row],[Cliente]],'BASE DE CLIENTES'!A:E,5,0)</f>
        <v>CEILANDIA NORTE (CEILANDIA)</v>
      </c>
    </row>
    <row r="96" spans="1:12" x14ac:dyDescent="0.3">
      <c r="B96" s="1" t="s">
        <v>81</v>
      </c>
      <c r="C96" s="4" t="str">
        <f>VLOOKUP(Tabela1[[#This Row],[Cliente]],'BASE DE CLIENTES'!A:E,2,0)</f>
        <v>Águas Lindas de Goiás</v>
      </c>
      <c r="D96" s="1" t="str">
        <f>VLOOKUP(Tabela1[[#This Row],[Cliente]],'BASE DE CLIENTES'!A:C,3,0)</f>
        <v>GO</v>
      </c>
      <c r="E96" s="4" t="str">
        <f>CONCATENATE(Tabela1[[#This Row],[CIDADE]],",",Tabela1[[#This Row],[UF]])</f>
        <v>Águas Lindas de Goiás,GO</v>
      </c>
      <c r="F96" s="2">
        <v>45708</v>
      </c>
      <c r="G96" s="13">
        <v>25</v>
      </c>
      <c r="H96" s="13">
        <v>30</v>
      </c>
      <c r="I96" s="5">
        <f>Tabela1[[#This Row],[Valor total]]-Tabela1[[#This Row],[Valor custo]]</f>
        <v>5</v>
      </c>
      <c r="J96" s="6">
        <f>Tabela1[[#This Row],[MARGEM BRUTA]]/Tabela1[[#This Row],[Valor total]]</f>
        <v>0.16666666666666666</v>
      </c>
      <c r="K96" s="1" t="str">
        <f>VLOOKUP(Tabela1[[#This Row],[Cliente]],'BASE DE CLIENTES'!A:D,4,0)</f>
        <v>SEM CLASSIFICAÇÃO</v>
      </c>
      <c r="L96" s="1" t="str">
        <f>VLOOKUP(Tabela1[[#This Row],[Cliente]],'BASE DE CLIENTES'!A:E,5,0)</f>
        <v>Águas Lindas de Goiás</v>
      </c>
    </row>
    <row r="97" spans="2:12" x14ac:dyDescent="0.3">
      <c r="B97" s="1" t="s">
        <v>99</v>
      </c>
      <c r="C97" s="4" t="str">
        <f>VLOOKUP(Tabela1[[#This Row],[Cliente]],'BASE DE CLIENTES'!A:E,2,0)</f>
        <v>Brasília</v>
      </c>
      <c r="D97" s="1" t="str">
        <f>VLOOKUP(Tabela1[[#This Row],[Cliente]],'BASE DE CLIENTES'!A:C,3,0)</f>
        <v>DF</v>
      </c>
      <c r="E97" s="4" t="str">
        <f>CONCATENATE(Tabela1[[#This Row],[CIDADE]],",",Tabela1[[#This Row],[UF]])</f>
        <v>Brasília,DF</v>
      </c>
      <c r="F97" s="2">
        <v>45678</v>
      </c>
      <c r="G97" s="13">
        <v>5221.3999999999996</v>
      </c>
      <c r="H97" s="13">
        <v>7391.4</v>
      </c>
      <c r="I97" s="5">
        <f>Tabela1[[#This Row],[Valor total]]-Tabela1[[#This Row],[Valor custo]]</f>
        <v>2170</v>
      </c>
      <c r="J97" s="6">
        <f>Tabela1[[#This Row],[MARGEM BRUTA]]/Tabela1[[#This Row],[Valor total]]</f>
        <v>0.29358443596612283</v>
      </c>
      <c r="K97" s="1" t="str">
        <f>VLOOKUP(Tabela1[[#This Row],[Cliente]],'BASE DE CLIENTES'!A:D,4,0)</f>
        <v>EMPRESA COM MAQUINA</v>
      </c>
      <c r="L97" s="1" t="str">
        <f>VLOOKUP(Tabela1[[#This Row],[Cliente]],'BASE DE CLIENTES'!A:E,5,0)</f>
        <v>ARAPOANGA (PLANALTINA)</v>
      </c>
    </row>
    <row r="98" spans="2:12" x14ac:dyDescent="0.3">
      <c r="B98" s="1" t="s">
        <v>38</v>
      </c>
      <c r="C98" s="4" t="str">
        <f>VLOOKUP(Tabela1[[#This Row],[Cliente]],'BASE DE CLIENTES'!A:E,2,0)</f>
        <v>Brasília</v>
      </c>
      <c r="D98" s="1" t="str">
        <f>VLOOKUP(Tabela1[[#This Row],[Cliente]],'BASE DE CLIENTES'!A:C,3,0)</f>
        <v>DF</v>
      </c>
      <c r="E98" s="4" t="str">
        <f>CONCATENATE(Tabela1[[#This Row],[CIDADE]],",",Tabela1[[#This Row],[UF]])</f>
        <v>Brasília,DF</v>
      </c>
      <c r="F98" s="2">
        <v>45678</v>
      </c>
      <c r="G98" s="13">
        <v>439.2</v>
      </c>
      <c r="H98" s="13">
        <v>645</v>
      </c>
      <c r="I98" s="5">
        <f>Tabela1[[#This Row],[Valor total]]-Tabela1[[#This Row],[Valor custo]]</f>
        <v>205.8</v>
      </c>
      <c r="J98" s="6">
        <f>Tabela1[[#This Row],[MARGEM BRUTA]]/Tabela1[[#This Row],[Valor total]]</f>
        <v>0.3190697674418605</v>
      </c>
      <c r="K98" s="1" t="str">
        <f>VLOOKUP(Tabela1[[#This Row],[Cliente]],'BASE DE CLIENTES'!A:D,4,0)</f>
        <v>EMPRESA SEM MAQUINA</v>
      </c>
      <c r="L98" s="1" t="str">
        <f>VLOOKUP(Tabela1[[#This Row],[Cliente]],'BASE DE CLIENTES'!A:E,5,0)</f>
        <v>PONTE ALTA NORTE (GAMA)</v>
      </c>
    </row>
    <row r="99" spans="2:12" x14ac:dyDescent="0.3">
      <c r="B99" s="1" t="s">
        <v>81</v>
      </c>
      <c r="C99" s="4" t="str">
        <f>VLOOKUP(Tabela1[[#This Row],[Cliente]],'BASE DE CLIENTES'!A:E,2,0)</f>
        <v>Águas Lindas de Goiás</v>
      </c>
      <c r="D99" s="1" t="str">
        <f>VLOOKUP(Tabela1[[#This Row],[Cliente]],'BASE DE CLIENTES'!A:C,3,0)</f>
        <v>GO</v>
      </c>
      <c r="E99" s="4" t="str">
        <f>CONCATENATE(Tabela1[[#This Row],[CIDADE]],",",Tabela1[[#This Row],[UF]])</f>
        <v>Águas Lindas de Goiás,GO</v>
      </c>
      <c r="F99" s="2">
        <v>45707</v>
      </c>
      <c r="G99" s="13">
        <v>1095.1099999999999</v>
      </c>
      <c r="H99" s="13">
        <v>1550</v>
      </c>
      <c r="I99" s="5">
        <f>Tabela1[[#This Row],[Valor total]]-Tabela1[[#This Row],[Valor custo]]</f>
        <v>454.8900000000001</v>
      </c>
      <c r="J99" s="6">
        <f>Tabela1[[#This Row],[MARGEM BRUTA]]/Tabela1[[#This Row],[Valor total]]</f>
        <v>0.29347741935483879</v>
      </c>
      <c r="K99" s="1" t="str">
        <f>VLOOKUP(Tabela1[[#This Row],[Cliente]],'BASE DE CLIENTES'!A:D,4,0)</f>
        <v>SEM CLASSIFICAÇÃO</v>
      </c>
      <c r="L99" s="1" t="str">
        <f>VLOOKUP(Tabela1[[#This Row],[Cliente]],'BASE DE CLIENTES'!A:E,5,0)</f>
        <v>Águas Lindas de Goiás</v>
      </c>
    </row>
    <row r="100" spans="2:12" x14ac:dyDescent="0.3">
      <c r="B100" s="1" t="s">
        <v>30</v>
      </c>
      <c r="C100" s="4" t="str">
        <f>VLOOKUP(Tabela1[[#This Row],[Cliente]],'BASE DE CLIENTES'!A:E,2,0)</f>
        <v>Águas Lindas de Goiás</v>
      </c>
      <c r="D100" s="1" t="str">
        <f>VLOOKUP(Tabela1[[#This Row],[Cliente]],'BASE DE CLIENTES'!A:C,3,0)</f>
        <v>GO</v>
      </c>
      <c r="E100" s="4" t="str">
        <f>CONCATENATE(Tabela1[[#This Row],[CIDADE]],",",Tabela1[[#This Row],[UF]])</f>
        <v>Águas Lindas de Goiás,GO</v>
      </c>
      <c r="F100" s="2">
        <v>45706</v>
      </c>
      <c r="G100" s="13">
        <v>122.74</v>
      </c>
      <c r="H100" s="13">
        <v>170</v>
      </c>
      <c r="I100" s="5">
        <f>Tabela1[[#This Row],[Valor total]]-Tabela1[[#This Row],[Valor custo]]</f>
        <v>47.260000000000005</v>
      </c>
      <c r="J100" s="6">
        <f>Tabela1[[#This Row],[MARGEM BRUTA]]/Tabela1[[#This Row],[Valor total]]</f>
        <v>0.27800000000000002</v>
      </c>
      <c r="K100" s="1" t="str">
        <f>VLOOKUP(Tabela1[[#This Row],[Cliente]],'BASE DE CLIENTES'!A:D,4,0)</f>
        <v>SERRALHEIRO</v>
      </c>
      <c r="L100" s="1" t="str">
        <f>VLOOKUP(Tabela1[[#This Row],[Cliente]],'BASE DE CLIENTES'!A:E,5,0)</f>
        <v>Águas Lindas de Goiás</v>
      </c>
    </row>
    <row r="101" spans="2:12" x14ac:dyDescent="0.3">
      <c r="B101" s="1" t="s">
        <v>17</v>
      </c>
      <c r="C101" s="4" t="str">
        <f>VLOOKUP(Tabela1[[#This Row],[Cliente]],'BASE DE CLIENTES'!A:E,2,0)</f>
        <v>Águas Lindas de Goiás</v>
      </c>
      <c r="D101" s="1" t="str">
        <f>VLOOKUP(Tabela1[[#This Row],[Cliente]],'BASE DE CLIENTES'!A:C,3,0)</f>
        <v>GO</v>
      </c>
      <c r="E101" s="4" t="str">
        <f>CONCATENATE(Tabela1[[#This Row],[CIDADE]],",",Tabela1[[#This Row],[UF]])</f>
        <v>Águas Lindas de Goiás,GO</v>
      </c>
      <c r="F101" s="2">
        <v>45698</v>
      </c>
      <c r="G101" s="13">
        <v>0</v>
      </c>
      <c r="H101" s="13">
        <v>750</v>
      </c>
      <c r="I101" s="5">
        <f>Tabela1[[#This Row],[Valor total]]-Tabela1[[#This Row],[Valor custo]]</f>
        <v>750</v>
      </c>
      <c r="J101" s="6">
        <f>Tabela1[[#This Row],[MARGEM BRUTA]]/Tabela1[[#This Row],[Valor total]]</f>
        <v>1</v>
      </c>
      <c r="K101" s="1" t="str">
        <f>VLOOKUP(Tabela1[[#This Row],[Cliente]],'BASE DE CLIENTES'!A:D,4,0)</f>
        <v>SERRALHEIRO</v>
      </c>
      <c r="L101" s="1" t="str">
        <f>VLOOKUP(Tabela1[[#This Row],[Cliente]],'BASE DE CLIENTES'!A:E,5,0)</f>
        <v>Águas Lindas de Goiás</v>
      </c>
    </row>
    <row r="102" spans="2:12" x14ac:dyDescent="0.3">
      <c r="B102" s="1" t="s">
        <v>30</v>
      </c>
      <c r="C102" s="4" t="str">
        <f>VLOOKUP(Tabela1[[#This Row],[Cliente]],'BASE DE CLIENTES'!A:E,2,0)</f>
        <v>Águas Lindas de Goiás</v>
      </c>
      <c r="D102" s="1" t="str">
        <f>VLOOKUP(Tabela1[[#This Row],[Cliente]],'BASE DE CLIENTES'!A:C,3,0)</f>
        <v>GO</v>
      </c>
      <c r="E102" s="4" t="str">
        <f>CONCATENATE(Tabela1[[#This Row],[CIDADE]],",",Tabela1[[#This Row],[UF]])</f>
        <v>Águas Lindas de Goiás,GO</v>
      </c>
      <c r="F102" s="2">
        <v>45693</v>
      </c>
      <c r="G102" s="13">
        <v>20.88</v>
      </c>
      <c r="H102" s="13">
        <v>80</v>
      </c>
      <c r="I102" s="5">
        <f>Tabela1[[#This Row],[Valor total]]-Tabela1[[#This Row],[Valor custo]]</f>
        <v>59.120000000000005</v>
      </c>
      <c r="J102" s="6">
        <f>Tabela1[[#This Row],[MARGEM BRUTA]]/Tabela1[[#This Row],[Valor total]]</f>
        <v>0.7390000000000001</v>
      </c>
      <c r="K102" s="1" t="str">
        <f>VLOOKUP(Tabela1[[#This Row],[Cliente]],'BASE DE CLIENTES'!A:D,4,0)</f>
        <v>SERRALHEIRO</v>
      </c>
      <c r="L102" s="1" t="str">
        <f>VLOOKUP(Tabela1[[#This Row],[Cliente]],'BASE DE CLIENTES'!A:E,5,0)</f>
        <v>Águas Lindas de Goiás</v>
      </c>
    </row>
    <row r="103" spans="2:12" x14ac:dyDescent="0.3">
      <c r="B103" s="1" t="s">
        <v>100</v>
      </c>
      <c r="C103" s="4" t="str">
        <f>VLOOKUP(Tabela1[[#This Row],[Cliente]],'BASE DE CLIENTES'!A:E,2,0)</f>
        <v>Águas Lindas de Goiás</v>
      </c>
      <c r="D103" s="1" t="str">
        <f>VLOOKUP(Tabela1[[#This Row],[Cliente]],'BASE DE CLIENTES'!A:C,3,0)</f>
        <v>GO</v>
      </c>
      <c r="E103" s="4" t="str">
        <f>CONCATENATE(Tabela1[[#This Row],[CIDADE]],",",Tabela1[[#This Row],[UF]])</f>
        <v>Águas Lindas de Goiás,GO</v>
      </c>
      <c r="F103" s="2">
        <v>45677</v>
      </c>
      <c r="G103" s="13">
        <v>514.45000000000005</v>
      </c>
      <c r="H103" s="13">
        <v>725</v>
      </c>
      <c r="I103" s="5">
        <f>Tabela1[[#This Row],[Valor total]]-Tabela1[[#This Row],[Valor custo]]</f>
        <v>210.54999999999995</v>
      </c>
      <c r="J103" s="6">
        <f>Tabela1[[#This Row],[MARGEM BRUTA]]/Tabela1[[#This Row],[Valor total]]</f>
        <v>0.29041379310344823</v>
      </c>
      <c r="K103" s="1" t="str">
        <f>VLOOKUP(Tabela1[[#This Row],[Cliente]],'BASE DE CLIENTES'!A:D,4,0)</f>
        <v>EMPRESA SEM MAQUINA</v>
      </c>
      <c r="L103" s="1" t="str">
        <f>VLOOKUP(Tabela1[[#This Row],[Cliente]],'BASE DE CLIENTES'!A:E,5,0)</f>
        <v>Águas Lindas de Goiás</v>
      </c>
    </row>
    <row r="104" spans="2:12" x14ac:dyDescent="0.3">
      <c r="B104" s="1" t="s">
        <v>76</v>
      </c>
      <c r="C104" s="4" t="str">
        <f>VLOOKUP(Tabela1[[#This Row],[Cliente]],'BASE DE CLIENTES'!A:E,2,0)</f>
        <v>Brasília</v>
      </c>
      <c r="D104" s="1" t="str">
        <f>VLOOKUP(Tabela1[[#This Row],[Cliente]],'BASE DE CLIENTES'!A:C,3,0)</f>
        <v>DF</v>
      </c>
      <c r="E104" s="4" t="str">
        <f>CONCATENATE(Tabela1[[#This Row],[CIDADE]],",",Tabela1[[#This Row],[UF]])</f>
        <v>Brasília,DF</v>
      </c>
      <c r="F104" s="2">
        <v>45677</v>
      </c>
      <c r="G104" s="13">
        <v>7151.68</v>
      </c>
      <c r="H104" s="13">
        <v>10670</v>
      </c>
      <c r="I104" s="5">
        <f>Tabela1[[#This Row],[Valor total]]-Tabela1[[#This Row],[Valor custo]]</f>
        <v>3518.3199999999997</v>
      </c>
      <c r="J104" s="6">
        <f>Tabela1[[#This Row],[MARGEM BRUTA]]/Tabela1[[#This Row],[Valor total]]</f>
        <v>0.32973945641986874</v>
      </c>
      <c r="K104" s="1" t="str">
        <f>VLOOKUP(Tabela1[[#This Row],[Cliente]],'BASE DE CLIENTES'!A:D,4,0)</f>
        <v>EMPRESA COM MAQUINA</v>
      </c>
      <c r="L104" s="1" t="str">
        <f>VLOOKUP(Tabela1[[#This Row],[Cliente]],'BASE DE CLIENTES'!A:E,5,0)</f>
        <v>Setor Placa da Mercedes (Núcleo Bandeirante)</v>
      </c>
    </row>
    <row r="105" spans="2:12" x14ac:dyDescent="0.3">
      <c r="B105" s="1" t="s">
        <v>17</v>
      </c>
      <c r="C105" s="4" t="str">
        <f>VLOOKUP(Tabela1[[#This Row],[Cliente]],'BASE DE CLIENTES'!A:E,2,0)</f>
        <v>Águas Lindas de Goiás</v>
      </c>
      <c r="D105" s="1" t="str">
        <f>VLOOKUP(Tabela1[[#This Row],[Cliente]],'BASE DE CLIENTES'!A:C,3,0)</f>
        <v>GO</v>
      </c>
      <c r="E105" s="4" t="str">
        <f>CONCATENATE(Tabela1[[#This Row],[CIDADE]],",",Tabela1[[#This Row],[UF]])</f>
        <v>Águas Lindas de Goiás,GO</v>
      </c>
      <c r="F105" s="2">
        <v>45693</v>
      </c>
      <c r="G105" s="13">
        <v>514.45000000000005</v>
      </c>
      <c r="H105" s="13">
        <v>720</v>
      </c>
      <c r="I105" s="5">
        <f>Tabela1[[#This Row],[Valor total]]-Tabela1[[#This Row],[Valor custo]]</f>
        <v>205.54999999999995</v>
      </c>
      <c r="J105" s="6">
        <f>Tabela1[[#This Row],[MARGEM BRUTA]]/Tabela1[[#This Row],[Valor total]]</f>
        <v>0.28548611111111105</v>
      </c>
      <c r="K105" s="1" t="str">
        <f>VLOOKUP(Tabela1[[#This Row],[Cliente]],'BASE DE CLIENTES'!A:D,4,0)</f>
        <v>SERRALHEIRO</v>
      </c>
      <c r="L105" s="1" t="str">
        <f>VLOOKUP(Tabela1[[#This Row],[Cliente]],'BASE DE CLIENTES'!A:E,5,0)</f>
        <v>Águas Lindas de Goiás</v>
      </c>
    </row>
    <row r="106" spans="2:12" x14ac:dyDescent="0.3">
      <c r="B106" s="1" t="s">
        <v>52</v>
      </c>
      <c r="C106" s="4" t="str">
        <f>VLOOKUP(Tabela1[[#This Row],[Cliente]],'BASE DE CLIENTES'!A:E,2,0)</f>
        <v>Brasília</v>
      </c>
      <c r="D106" s="1" t="str">
        <f>VLOOKUP(Tabela1[[#This Row],[Cliente]],'BASE DE CLIENTES'!A:C,3,0)</f>
        <v>DF</v>
      </c>
      <c r="E106" s="4" t="str">
        <f>CONCATENATE(Tabela1[[#This Row],[CIDADE]],",",Tabela1[[#This Row],[UF]])</f>
        <v>Brasília,DF</v>
      </c>
      <c r="F106" s="2">
        <v>45677</v>
      </c>
      <c r="G106" s="13">
        <v>439.2</v>
      </c>
      <c r="H106" s="13">
        <v>645</v>
      </c>
      <c r="I106" s="5">
        <f>Tabela1[[#This Row],[Valor total]]-Tabela1[[#This Row],[Valor custo]]</f>
        <v>205.8</v>
      </c>
      <c r="J106" s="6">
        <f>Tabela1[[#This Row],[MARGEM BRUTA]]/Tabela1[[#This Row],[Valor total]]</f>
        <v>0.3190697674418605</v>
      </c>
      <c r="K106" s="1" t="str">
        <f>VLOOKUP(Tabela1[[#This Row],[Cliente]],'BASE DE CLIENTES'!A:D,4,0)</f>
        <v>SERRALHEIRO</v>
      </c>
      <c r="L106" s="1" t="str">
        <f>VLOOKUP(Tabela1[[#This Row],[Cliente]],'BASE DE CLIENTES'!A:E,5,0)</f>
        <v>Ceilândia Sul (Ceilândia)</v>
      </c>
    </row>
    <row r="107" spans="2:12" x14ac:dyDescent="0.3">
      <c r="B107" s="1" t="s">
        <v>70</v>
      </c>
      <c r="C107" s="4" t="str">
        <f>VLOOKUP(Tabela1[[#This Row],[Cliente]],'BASE DE CLIENTES'!A:E,2,0)</f>
        <v>Brasília</v>
      </c>
      <c r="D107" s="1" t="str">
        <f>VLOOKUP(Tabela1[[#This Row],[Cliente]],'BASE DE CLIENTES'!A:C,3,0)</f>
        <v>DF</v>
      </c>
      <c r="E107" s="4" t="str">
        <f>CONCATENATE(Tabela1[[#This Row],[CIDADE]],",",Tabela1[[#This Row],[UF]])</f>
        <v>Brasília,DF</v>
      </c>
      <c r="F107" s="2">
        <v>45677</v>
      </c>
      <c r="G107" s="13">
        <v>878.4</v>
      </c>
      <c r="H107" s="13">
        <v>1290</v>
      </c>
      <c r="I107" s="5">
        <f>Tabela1[[#This Row],[Valor total]]-Tabela1[[#This Row],[Valor custo]]</f>
        <v>411.6</v>
      </c>
      <c r="J107" s="6">
        <f>Tabela1[[#This Row],[MARGEM BRUTA]]/Tabela1[[#This Row],[Valor total]]</f>
        <v>0.3190697674418605</v>
      </c>
      <c r="K107" s="1" t="str">
        <f>VLOOKUP(Tabela1[[#This Row],[Cliente]],'BASE DE CLIENTES'!A:D,4,0)</f>
        <v>EMPRESA COM MAQUINA</v>
      </c>
      <c r="L107" s="1" t="str">
        <f>VLOOKUP(Tabela1[[#This Row],[Cliente]],'BASE DE CLIENTES'!A:E,5,0)</f>
        <v>TAGUATINGA NORTE (TAGUATINGA)</v>
      </c>
    </row>
    <row r="108" spans="2:12" x14ac:dyDescent="0.3">
      <c r="B108" s="1" t="s">
        <v>101</v>
      </c>
      <c r="C108" s="4" t="str">
        <f>VLOOKUP(Tabela1[[#This Row],[Cliente]],'BASE DE CLIENTES'!A:E,2,0)</f>
        <v>Brasília</v>
      </c>
      <c r="D108" s="1" t="str">
        <f>VLOOKUP(Tabela1[[#This Row],[Cliente]],'BASE DE CLIENTES'!A:C,3,0)</f>
        <v>DF</v>
      </c>
      <c r="E108" s="4" t="str">
        <f>CONCATENATE(Tabela1[[#This Row],[CIDADE]],",",Tabela1[[#This Row],[UF]])</f>
        <v>Brasília,DF</v>
      </c>
      <c r="F108" s="2">
        <v>45677</v>
      </c>
      <c r="G108" s="13">
        <v>545.14</v>
      </c>
      <c r="H108" s="13">
        <v>905</v>
      </c>
      <c r="I108" s="5">
        <f>Tabela1[[#This Row],[Valor total]]-Tabela1[[#This Row],[Valor custo]]</f>
        <v>359.86</v>
      </c>
      <c r="J108" s="6">
        <f>Tabela1[[#This Row],[MARGEM BRUTA]]/Tabela1[[#This Row],[Valor total]]</f>
        <v>0.3976353591160221</v>
      </c>
      <c r="K108" s="1" t="str">
        <f>VLOOKUP(Tabela1[[#This Row],[Cliente]],'BASE DE CLIENTES'!A:D,4,0)</f>
        <v>SERRALHEIRO</v>
      </c>
      <c r="L108" s="1" t="str">
        <f>VLOOKUP(Tabela1[[#This Row],[Cliente]],'BASE DE CLIENTES'!A:E,5,0)</f>
        <v>TAGUATINGA SUL (TAGUATINGA)</v>
      </c>
    </row>
    <row r="109" spans="2:12" x14ac:dyDescent="0.3">
      <c r="B109" s="1" t="s">
        <v>30</v>
      </c>
      <c r="C109" s="4" t="str">
        <f>VLOOKUP(Tabela1[[#This Row],[Cliente]],'BASE DE CLIENTES'!A:E,2,0)</f>
        <v>Águas Lindas de Goiás</v>
      </c>
      <c r="D109" s="1" t="str">
        <f>VLOOKUP(Tabela1[[#This Row],[Cliente]],'BASE DE CLIENTES'!A:C,3,0)</f>
        <v>GO</v>
      </c>
      <c r="E109" s="4" t="str">
        <f>CONCATENATE(Tabela1[[#This Row],[CIDADE]],",",Tabela1[[#This Row],[UF]])</f>
        <v>Águas Lindas de Goiás,GO</v>
      </c>
      <c r="F109" s="2">
        <v>45693</v>
      </c>
      <c r="G109" s="13">
        <v>1969.77</v>
      </c>
      <c r="H109" s="13">
        <v>3370</v>
      </c>
      <c r="I109" s="5">
        <f>Tabela1[[#This Row],[Valor total]]-Tabela1[[#This Row],[Valor custo]]</f>
        <v>1400.23</v>
      </c>
      <c r="J109" s="6">
        <f>Tabela1[[#This Row],[MARGEM BRUTA]]/Tabela1[[#This Row],[Valor total]]</f>
        <v>0.4154985163204748</v>
      </c>
      <c r="K109" s="1" t="str">
        <f>VLOOKUP(Tabela1[[#This Row],[Cliente]],'BASE DE CLIENTES'!A:D,4,0)</f>
        <v>SERRALHEIRO</v>
      </c>
      <c r="L109" s="1" t="str">
        <f>VLOOKUP(Tabela1[[#This Row],[Cliente]],'BASE DE CLIENTES'!A:E,5,0)</f>
        <v>Águas Lindas de Goiás</v>
      </c>
    </row>
    <row r="110" spans="2:12" x14ac:dyDescent="0.3">
      <c r="B110" s="1" t="s">
        <v>27</v>
      </c>
      <c r="C110" s="4" t="str">
        <f>VLOOKUP(Tabela1[[#This Row],[Cliente]],'BASE DE CLIENTES'!A:E,2,0)</f>
        <v>Brasília</v>
      </c>
      <c r="D110" s="1" t="str">
        <f>VLOOKUP(Tabela1[[#This Row],[Cliente]],'BASE DE CLIENTES'!A:C,3,0)</f>
        <v>DF</v>
      </c>
      <c r="E110" s="4" t="str">
        <f>CONCATENATE(Tabela1[[#This Row],[CIDADE]],",",Tabela1[[#This Row],[UF]])</f>
        <v>Brasília,DF</v>
      </c>
      <c r="F110" s="2">
        <v>45677</v>
      </c>
      <c r="G110" s="13">
        <v>931.45</v>
      </c>
      <c r="H110" s="13">
        <v>1385</v>
      </c>
      <c r="I110" s="5">
        <f>Tabela1[[#This Row],[Valor total]]-Tabela1[[#This Row],[Valor custo]]</f>
        <v>453.54999999999995</v>
      </c>
      <c r="J110" s="6">
        <f>Tabela1[[#This Row],[MARGEM BRUTA]]/Tabela1[[#This Row],[Valor total]]</f>
        <v>0.32747292418772561</v>
      </c>
      <c r="K110" s="1" t="str">
        <f>VLOOKUP(Tabela1[[#This Row],[Cliente]],'BASE DE CLIENTES'!A:D,4,0)</f>
        <v>EMPRESA SEM MAQUINA</v>
      </c>
      <c r="L110" s="1" t="str">
        <f>VLOOKUP(Tabela1[[#This Row],[Cliente]],'BASE DE CLIENTES'!A:E,5,0)</f>
        <v>RECANTO DAS EMAS</v>
      </c>
    </row>
    <row r="111" spans="2:12" x14ac:dyDescent="0.3">
      <c r="B111" s="1" t="s">
        <v>102</v>
      </c>
      <c r="C111" s="4" t="str">
        <f>VLOOKUP(Tabela1[[#This Row],[Cliente]],'BASE DE CLIENTES'!A:E,2,0)</f>
        <v>Brasília</v>
      </c>
      <c r="D111" s="1" t="str">
        <f>VLOOKUP(Tabela1[[#This Row],[Cliente]],'BASE DE CLIENTES'!A:C,3,0)</f>
        <v>DF</v>
      </c>
      <c r="E111" s="4" t="str">
        <f>CONCATENATE(Tabela1[[#This Row],[CIDADE]],",",Tabela1[[#This Row],[UF]])</f>
        <v>Brasília,DF</v>
      </c>
      <c r="F111" s="2">
        <v>45677</v>
      </c>
      <c r="G111" s="13">
        <v>2057.8000000000002</v>
      </c>
      <c r="H111" s="13">
        <v>2880</v>
      </c>
      <c r="I111" s="5">
        <f>Tabela1[[#This Row],[Valor total]]-Tabela1[[#This Row],[Valor custo]]</f>
        <v>822.19999999999982</v>
      </c>
      <c r="J111" s="6">
        <f>Tabela1[[#This Row],[MARGEM BRUTA]]/Tabela1[[#This Row],[Valor total]]</f>
        <v>0.28548611111111105</v>
      </c>
      <c r="K111" s="1" t="str">
        <f>VLOOKUP(Tabela1[[#This Row],[Cliente]],'BASE DE CLIENTES'!A:D,4,0)</f>
        <v>SERRALHEIRO</v>
      </c>
      <c r="L111" s="1" t="str">
        <f>VLOOKUP(Tabela1[[#This Row],[Cliente]],'BASE DE CLIENTES'!A:E,5,0)</f>
        <v>Samambaia Norte (Samambaia)</v>
      </c>
    </row>
    <row r="112" spans="2:12" x14ac:dyDescent="0.3">
      <c r="B112" s="1" t="s">
        <v>66</v>
      </c>
      <c r="C112" s="4" t="str">
        <f>VLOOKUP(Tabela1[[#This Row],[Cliente]],'BASE DE CLIENTES'!A:E,2,0)</f>
        <v>Águas Lindas de Goiás</v>
      </c>
      <c r="D112" s="1" t="str">
        <f>VLOOKUP(Tabela1[[#This Row],[Cliente]],'BASE DE CLIENTES'!A:C,3,0)</f>
        <v>GO</v>
      </c>
      <c r="E112" s="4" t="str">
        <f>CONCATENATE(Tabela1[[#This Row],[CIDADE]],",",Tabela1[[#This Row],[UF]])</f>
        <v>Águas Lindas de Goiás,GO</v>
      </c>
      <c r="F112" s="2">
        <v>45692</v>
      </c>
      <c r="G112" s="13">
        <v>878.4</v>
      </c>
      <c r="H112" s="13">
        <v>1290</v>
      </c>
      <c r="I112" s="5">
        <f>Tabela1[[#This Row],[Valor total]]-Tabela1[[#This Row],[Valor custo]]</f>
        <v>411.6</v>
      </c>
      <c r="J112" s="6">
        <f>Tabela1[[#This Row],[MARGEM BRUTA]]/Tabela1[[#This Row],[Valor total]]</f>
        <v>0.3190697674418605</v>
      </c>
      <c r="K112" s="1" t="str">
        <f>VLOOKUP(Tabela1[[#This Row],[Cliente]],'BASE DE CLIENTES'!A:D,4,0)</f>
        <v>EMPRESA COM MAQUINA</v>
      </c>
      <c r="L112" s="1" t="str">
        <f>VLOOKUP(Tabela1[[#This Row],[Cliente]],'BASE DE CLIENTES'!A:E,5,0)</f>
        <v>Águas Lindas de Goiás</v>
      </c>
    </row>
    <row r="113" spans="1:12" x14ac:dyDescent="0.3">
      <c r="B113" s="1" t="s">
        <v>70</v>
      </c>
      <c r="C113" s="4" t="str">
        <f>VLOOKUP(Tabela1[[#This Row],[Cliente]],'BASE DE CLIENTES'!A:E,2,0)</f>
        <v>Brasília</v>
      </c>
      <c r="D113" s="1" t="str">
        <f>VLOOKUP(Tabela1[[#This Row],[Cliente]],'BASE DE CLIENTES'!A:C,3,0)</f>
        <v>DF</v>
      </c>
      <c r="E113" s="4" t="str">
        <f>CONCATENATE(Tabela1[[#This Row],[CIDADE]],",",Tabela1[[#This Row],[UF]])</f>
        <v>Brasília,DF</v>
      </c>
      <c r="F113" s="2">
        <v>45674</v>
      </c>
      <c r="G113" s="13">
        <v>400</v>
      </c>
      <c r="H113" s="13">
        <v>600</v>
      </c>
      <c r="I113" s="5">
        <f>Tabela1[[#This Row],[Valor total]]-Tabela1[[#This Row],[Valor custo]]</f>
        <v>200</v>
      </c>
      <c r="J113" s="6">
        <f>Tabela1[[#This Row],[MARGEM BRUTA]]/Tabela1[[#This Row],[Valor total]]</f>
        <v>0.33333333333333331</v>
      </c>
      <c r="K113" s="1" t="str">
        <f>VLOOKUP(Tabela1[[#This Row],[Cliente]],'BASE DE CLIENTES'!A:D,4,0)</f>
        <v>EMPRESA COM MAQUINA</v>
      </c>
      <c r="L113" s="1" t="str">
        <f>VLOOKUP(Tabela1[[#This Row],[Cliente]],'BASE DE CLIENTES'!A:E,5,0)</f>
        <v>TAGUATINGA NORTE (TAGUATINGA)</v>
      </c>
    </row>
    <row r="114" spans="1:12" x14ac:dyDescent="0.3">
      <c r="B114" s="1" t="s">
        <v>66</v>
      </c>
      <c r="C114" s="4" t="str">
        <f>VLOOKUP(Tabela1[[#This Row],[Cliente]],'BASE DE CLIENTES'!A:E,2,0)</f>
        <v>Águas Lindas de Goiás</v>
      </c>
      <c r="D114" s="1" t="str">
        <f>VLOOKUP(Tabela1[[#This Row],[Cliente]],'BASE DE CLIENTES'!A:C,3,0)</f>
        <v>GO</v>
      </c>
      <c r="E114" s="4" t="str">
        <f>CONCATENATE(Tabela1[[#This Row],[CIDADE]],",",Tabela1[[#This Row],[UF]])</f>
        <v>Águas Lindas de Goiás,GO</v>
      </c>
      <c r="F114" s="2">
        <v>45744</v>
      </c>
      <c r="G114" s="13">
        <v>894</v>
      </c>
      <c r="H114" s="13">
        <v>1240</v>
      </c>
      <c r="I114" s="5">
        <f>Tabela1[[#This Row],[Valor total]]-Tabela1[[#This Row],[Valor custo]]</f>
        <v>346</v>
      </c>
      <c r="J114" s="6">
        <f>Tabela1[[#This Row],[MARGEM BRUTA]]/Tabela1[[#This Row],[Valor total]]</f>
        <v>0.27903225806451615</v>
      </c>
      <c r="K114" s="1" t="str">
        <f>VLOOKUP(Tabela1[[#This Row],[Cliente]],'BASE DE CLIENTES'!A:D,4,0)</f>
        <v>EMPRESA COM MAQUINA</v>
      </c>
      <c r="L114" s="1" t="str">
        <f>VLOOKUP(Tabela1[[#This Row],[Cliente]],'BASE DE CLIENTES'!A:E,5,0)</f>
        <v>Águas Lindas de Goiás</v>
      </c>
    </row>
    <row r="115" spans="1:12" x14ac:dyDescent="0.3">
      <c r="A115" s="1" t="s">
        <v>103</v>
      </c>
      <c r="B115" s="1" t="s">
        <v>21</v>
      </c>
      <c r="C115" s="4" t="str">
        <f>VLOOKUP(Tabela1[[#This Row],[Cliente]],'BASE DE CLIENTES'!A:E,2,0)</f>
        <v>Brasília</v>
      </c>
      <c r="D115" s="1" t="str">
        <f>VLOOKUP(Tabela1[[#This Row],[Cliente]],'BASE DE CLIENTES'!A:C,3,0)</f>
        <v>DF</v>
      </c>
      <c r="E115" s="4" t="str">
        <f>CONCATENATE(Tabela1[[#This Row],[CIDADE]],",",Tabela1[[#This Row],[UF]])</f>
        <v>Brasília,DF</v>
      </c>
      <c r="F115" s="2">
        <v>45688</v>
      </c>
      <c r="G115" s="13">
        <v>4118.7</v>
      </c>
      <c r="H115" s="13">
        <v>5832</v>
      </c>
      <c r="I115" s="5">
        <f>Tabela1[[#This Row],[Valor total]]-Tabela1[[#This Row],[Valor custo]]</f>
        <v>1713.3000000000002</v>
      </c>
      <c r="J115" s="6">
        <f>Tabela1[[#This Row],[MARGEM BRUTA]]/Tabela1[[#This Row],[Valor total]]</f>
        <v>0.29377572016460907</v>
      </c>
      <c r="K115" s="1" t="str">
        <f>VLOOKUP(Tabela1[[#This Row],[Cliente]],'BASE DE CLIENTES'!A:D,4,0)</f>
        <v>EMPRESA COM MAQUINA</v>
      </c>
      <c r="L115" s="1" t="str">
        <f>VLOOKUP(Tabela1[[#This Row],[Cliente]],'BASE DE CLIENTES'!A:E,5,0)</f>
        <v>RIACHO FUNDO II</v>
      </c>
    </row>
    <row r="116" spans="1:12" x14ac:dyDescent="0.3">
      <c r="B116" s="1" t="s">
        <v>66</v>
      </c>
      <c r="C116" s="4" t="str">
        <f>VLOOKUP(Tabela1[[#This Row],[Cliente]],'BASE DE CLIENTES'!A:E,2,0)</f>
        <v>Águas Lindas de Goiás</v>
      </c>
      <c r="D116" s="1" t="str">
        <f>VLOOKUP(Tabela1[[#This Row],[Cliente]],'BASE DE CLIENTES'!A:C,3,0)</f>
        <v>GO</v>
      </c>
      <c r="E116" s="4" t="str">
        <f>CONCATENATE(Tabela1[[#This Row],[CIDADE]],",",Tabela1[[#This Row],[UF]])</f>
        <v>Águas Lindas de Goiás,GO</v>
      </c>
      <c r="F116" s="2">
        <v>45744</v>
      </c>
      <c r="G116" s="13">
        <v>1157</v>
      </c>
      <c r="H116" s="13">
        <v>1870</v>
      </c>
      <c r="I116" s="5">
        <f>Tabela1[[#This Row],[Valor total]]-Tabela1[[#This Row],[Valor custo]]</f>
        <v>713</v>
      </c>
      <c r="J116" s="6">
        <f>Tabela1[[#This Row],[MARGEM BRUTA]]/Tabela1[[#This Row],[Valor total]]</f>
        <v>0.38128342245989305</v>
      </c>
      <c r="K116" s="1" t="str">
        <f>VLOOKUP(Tabela1[[#This Row],[Cliente]],'BASE DE CLIENTES'!A:D,4,0)</f>
        <v>EMPRESA COM MAQUINA</v>
      </c>
      <c r="L116" s="1" t="str">
        <f>VLOOKUP(Tabela1[[#This Row],[Cliente]],'BASE DE CLIENTES'!A:E,5,0)</f>
        <v>Águas Lindas de Goiás</v>
      </c>
    </row>
    <row r="117" spans="1:12" x14ac:dyDescent="0.3">
      <c r="B117" s="1" t="s">
        <v>19</v>
      </c>
      <c r="C117" s="4" t="str">
        <f>VLOOKUP(Tabela1[[#This Row],[Cliente]],'BASE DE CLIENTES'!A:E,2,0)</f>
        <v>Águas Lindas de Goiás</v>
      </c>
      <c r="D117" s="1" t="str">
        <f>VLOOKUP(Tabela1[[#This Row],[Cliente]],'BASE DE CLIENTES'!A:C,3,0)</f>
        <v>GO</v>
      </c>
      <c r="E117" s="4" t="str">
        <f>CONCATENATE(Tabela1[[#This Row],[CIDADE]],",",Tabela1[[#This Row],[UF]])</f>
        <v>Águas Lindas de Goiás,GO</v>
      </c>
      <c r="F117" s="2">
        <v>45744</v>
      </c>
      <c r="G117" s="13">
        <v>166</v>
      </c>
      <c r="H117" s="13">
        <v>200</v>
      </c>
      <c r="I117" s="5">
        <f>Tabela1[[#This Row],[Valor total]]-Tabela1[[#This Row],[Valor custo]]</f>
        <v>34</v>
      </c>
      <c r="J117" s="6">
        <f>Tabela1[[#This Row],[MARGEM BRUTA]]/Tabela1[[#This Row],[Valor total]]</f>
        <v>0.17</v>
      </c>
      <c r="K117" s="1" t="str">
        <f>VLOOKUP(Tabela1[[#This Row],[Cliente]],'BASE DE CLIENTES'!A:D,4,0)</f>
        <v>SERRALHEIRO</v>
      </c>
      <c r="L117" s="1" t="str">
        <f>VLOOKUP(Tabela1[[#This Row],[Cliente]],'BASE DE CLIENTES'!A:E,5,0)</f>
        <v>Águas Lindas de Goiás</v>
      </c>
    </row>
    <row r="118" spans="1:12" x14ac:dyDescent="0.3">
      <c r="B118" s="1" t="s">
        <v>96</v>
      </c>
      <c r="C118" s="4" t="str">
        <f>VLOOKUP(Tabela1[[#This Row],[Cliente]],'BASE DE CLIENTES'!A:E,2,0)</f>
        <v>Brasília</v>
      </c>
      <c r="D118" s="1" t="str">
        <f>VLOOKUP(Tabela1[[#This Row],[Cliente]],'BASE DE CLIENTES'!A:C,3,0)</f>
        <v>DF</v>
      </c>
      <c r="E118" s="4" t="str">
        <f>CONCATENATE(Tabela1[[#This Row],[CIDADE]],",",Tabela1[[#This Row],[UF]])</f>
        <v>Brasília,DF</v>
      </c>
      <c r="F118" s="2">
        <v>45674</v>
      </c>
      <c r="G118" s="13">
        <v>88.45</v>
      </c>
      <c r="H118" s="13">
        <v>300</v>
      </c>
      <c r="I118" s="5">
        <f>Tabela1[[#This Row],[Valor total]]-Tabela1[[#This Row],[Valor custo]]</f>
        <v>211.55</v>
      </c>
      <c r="J118" s="6">
        <f>Tabela1[[#This Row],[MARGEM BRUTA]]/Tabela1[[#This Row],[Valor total]]</f>
        <v>0.70516666666666672</v>
      </c>
      <c r="K118" s="1" t="str">
        <f>VLOOKUP(Tabela1[[#This Row],[Cliente]],'BASE DE CLIENTES'!A:D,4,0)</f>
        <v>EMPRESA SEM MAQUINA</v>
      </c>
      <c r="L118" s="1" t="str">
        <f>VLOOKUP(Tabela1[[#This Row],[Cliente]],'BASE DE CLIENTES'!A:E,5,0)</f>
        <v>CEILANDIA NORTE (CEILANDIA)</v>
      </c>
    </row>
    <row r="119" spans="1:12" x14ac:dyDescent="0.3">
      <c r="B119" s="1" t="s">
        <v>21</v>
      </c>
      <c r="C119" s="4" t="str">
        <f>VLOOKUP(Tabela1[[#This Row],[Cliente]],'BASE DE CLIENTES'!A:E,2,0)</f>
        <v>Brasília</v>
      </c>
      <c r="D119" s="1" t="str">
        <f>VLOOKUP(Tabela1[[#This Row],[Cliente]],'BASE DE CLIENTES'!A:C,3,0)</f>
        <v>DF</v>
      </c>
      <c r="E119" s="4" t="str">
        <f>CONCATENATE(Tabela1[[#This Row],[CIDADE]],",",Tabela1[[#This Row],[UF]])</f>
        <v>Brasília,DF</v>
      </c>
      <c r="F119" s="2">
        <v>45706</v>
      </c>
      <c r="G119" s="13">
        <v>4098.7</v>
      </c>
      <c r="H119" s="13">
        <v>5800</v>
      </c>
      <c r="I119" s="5">
        <f>Tabela1[[#This Row],[Valor total]]-Tabela1[[#This Row],[Valor custo]]</f>
        <v>1701.3000000000002</v>
      </c>
      <c r="J119" s="6">
        <f>Tabela1[[#This Row],[MARGEM BRUTA]]/Tabela1[[#This Row],[Valor total]]</f>
        <v>0.29332758620689658</v>
      </c>
      <c r="K119" s="1" t="str">
        <f>VLOOKUP(Tabela1[[#This Row],[Cliente]],'BASE DE CLIENTES'!A:D,4,0)</f>
        <v>EMPRESA COM MAQUINA</v>
      </c>
      <c r="L119" s="1" t="str">
        <f>VLOOKUP(Tabela1[[#This Row],[Cliente]],'BASE DE CLIENTES'!A:E,5,0)</f>
        <v>RIACHO FUNDO II</v>
      </c>
    </row>
    <row r="120" spans="1:12" x14ac:dyDescent="0.3">
      <c r="B120" s="1" t="s">
        <v>19</v>
      </c>
      <c r="C120" s="4" t="str">
        <f>VLOOKUP(Tabela1[[#This Row],[Cliente]],'BASE DE CLIENTES'!A:E,2,0)</f>
        <v>Águas Lindas de Goiás</v>
      </c>
      <c r="D120" s="1" t="str">
        <f>VLOOKUP(Tabela1[[#This Row],[Cliente]],'BASE DE CLIENTES'!A:C,3,0)</f>
        <v>GO</v>
      </c>
      <c r="E120" s="4" t="str">
        <f>CONCATENATE(Tabela1[[#This Row],[CIDADE]],",",Tabela1[[#This Row],[UF]])</f>
        <v>Águas Lindas de Goiás,GO</v>
      </c>
      <c r="F120" s="2">
        <v>45744</v>
      </c>
      <c r="G120" s="13">
        <v>1604</v>
      </c>
      <c r="H120" s="13">
        <v>2540</v>
      </c>
      <c r="I120" s="5">
        <f>Tabela1[[#This Row],[Valor total]]-Tabela1[[#This Row],[Valor custo]]</f>
        <v>936</v>
      </c>
      <c r="J120" s="6">
        <f>Tabela1[[#This Row],[MARGEM BRUTA]]/Tabela1[[#This Row],[Valor total]]</f>
        <v>0.36850393700787404</v>
      </c>
      <c r="K120" s="1" t="str">
        <f>VLOOKUP(Tabela1[[#This Row],[Cliente]],'BASE DE CLIENTES'!A:D,4,0)</f>
        <v>SERRALHEIRO</v>
      </c>
      <c r="L120" s="1" t="str">
        <f>VLOOKUP(Tabela1[[#This Row],[Cliente]],'BASE DE CLIENTES'!A:E,5,0)</f>
        <v>Águas Lindas de Goiás</v>
      </c>
    </row>
    <row r="121" spans="1:12" x14ac:dyDescent="0.3">
      <c r="B121" s="1" t="s">
        <v>104</v>
      </c>
      <c r="C121" s="4" t="str">
        <f>VLOOKUP(Tabela1[[#This Row],[Cliente]],'BASE DE CLIENTES'!A:E,2,0)</f>
        <v>Águas Lindas de Goiás</v>
      </c>
      <c r="D121" s="1" t="str">
        <f>VLOOKUP(Tabela1[[#This Row],[Cliente]],'BASE DE CLIENTES'!A:C,3,0)</f>
        <v>GO</v>
      </c>
      <c r="E121" s="4" t="str">
        <f>CONCATENATE(Tabela1[[#This Row],[CIDADE]],",",Tabela1[[#This Row],[UF]])</f>
        <v>Águas Lindas de Goiás,GO</v>
      </c>
      <c r="F121" s="2">
        <v>45744</v>
      </c>
      <c r="G121" s="13">
        <v>1539</v>
      </c>
      <c r="H121" s="13">
        <v>2475</v>
      </c>
      <c r="I121" s="5">
        <f>Tabela1[[#This Row],[Valor total]]-Tabela1[[#This Row],[Valor custo]]</f>
        <v>936</v>
      </c>
      <c r="J121" s="6">
        <f>Tabela1[[#This Row],[MARGEM BRUTA]]/Tabela1[[#This Row],[Valor total]]</f>
        <v>0.37818181818181817</v>
      </c>
      <c r="K121" s="1" t="str">
        <f>VLOOKUP(Tabela1[[#This Row],[Cliente]],'BASE DE CLIENTES'!A:D,4,0)</f>
        <v>EMPRESA SEM MAQUINA</v>
      </c>
      <c r="L121" s="1" t="str">
        <f>VLOOKUP(Tabela1[[#This Row],[Cliente]],'BASE DE CLIENTES'!A:E,5,0)</f>
        <v>Águas Lindas de Goiás</v>
      </c>
    </row>
    <row r="122" spans="1:12" x14ac:dyDescent="0.3">
      <c r="B122" s="1" t="s">
        <v>38</v>
      </c>
      <c r="C122" s="4" t="str">
        <f>VLOOKUP(Tabela1[[#This Row],[Cliente]],'BASE DE CLIENTES'!A:E,2,0)</f>
        <v>Brasília</v>
      </c>
      <c r="D122" s="1" t="str">
        <f>VLOOKUP(Tabela1[[#This Row],[Cliente]],'BASE DE CLIENTES'!A:C,3,0)</f>
        <v>DF</v>
      </c>
      <c r="E122" s="4" t="str">
        <f>CONCATENATE(Tabela1[[#This Row],[CIDADE]],",",Tabela1[[#This Row],[UF]])</f>
        <v>Brasília,DF</v>
      </c>
      <c r="F122" s="2">
        <v>45673</v>
      </c>
      <c r="G122" s="13">
        <v>514.45000000000005</v>
      </c>
      <c r="H122" s="13">
        <v>720</v>
      </c>
      <c r="I122" s="5">
        <f>Tabela1[[#This Row],[Valor total]]-Tabela1[[#This Row],[Valor custo]]</f>
        <v>205.54999999999995</v>
      </c>
      <c r="J122" s="6">
        <f>Tabela1[[#This Row],[MARGEM BRUTA]]/Tabela1[[#This Row],[Valor total]]</f>
        <v>0.28548611111111105</v>
      </c>
      <c r="K122" s="1" t="str">
        <f>VLOOKUP(Tabela1[[#This Row],[Cliente]],'BASE DE CLIENTES'!A:D,4,0)</f>
        <v>EMPRESA SEM MAQUINA</v>
      </c>
      <c r="L122" s="1" t="str">
        <f>VLOOKUP(Tabela1[[#This Row],[Cliente]],'BASE DE CLIENTES'!A:E,5,0)</f>
        <v>PONTE ALTA NORTE (GAMA)</v>
      </c>
    </row>
    <row r="123" spans="1:12" x14ac:dyDescent="0.3">
      <c r="B123" s="1" t="s">
        <v>105</v>
      </c>
      <c r="C123" s="4" t="str">
        <f>VLOOKUP(Tabela1[[#This Row],[Cliente]],'BASE DE CLIENTES'!A:E,2,0)</f>
        <v>Brasília</v>
      </c>
      <c r="D123" s="1" t="str">
        <f>VLOOKUP(Tabela1[[#This Row],[Cliente]],'BASE DE CLIENTES'!A:C,3,0)</f>
        <v>DF</v>
      </c>
      <c r="E123" s="4" t="str">
        <f>CONCATENATE(Tabela1[[#This Row],[CIDADE]],",",Tabela1[[#This Row],[UF]])</f>
        <v>Brasília,DF</v>
      </c>
      <c r="F123" s="2">
        <v>45673</v>
      </c>
      <c r="G123" s="13">
        <v>10973.64</v>
      </c>
      <c r="H123" s="13">
        <v>15500</v>
      </c>
      <c r="I123" s="5">
        <f>Tabela1[[#This Row],[Valor total]]-Tabela1[[#This Row],[Valor custo]]</f>
        <v>4526.3600000000006</v>
      </c>
      <c r="J123" s="6">
        <f>Tabela1[[#This Row],[MARGEM BRUTA]]/Tabela1[[#This Row],[Valor total]]</f>
        <v>0.29202322580645163</v>
      </c>
      <c r="K123" s="1" t="str">
        <f>VLOOKUP(Tabela1[[#This Row],[Cliente]],'BASE DE CLIENTES'!A:D,4,0)</f>
        <v>EMPRESA COM MAQUINA</v>
      </c>
      <c r="L123" s="1" t="str">
        <f>VLOOKUP(Tabela1[[#This Row],[Cliente]],'BASE DE CLIENTES'!A:E,5,0)</f>
        <v>PLANALTINA</v>
      </c>
    </row>
    <row r="124" spans="1:12" x14ac:dyDescent="0.3">
      <c r="B124" s="1" t="s">
        <v>81</v>
      </c>
      <c r="C124" s="4" t="str">
        <f>VLOOKUP(Tabela1[[#This Row],[Cliente]],'BASE DE CLIENTES'!A:E,2,0)</f>
        <v>Águas Lindas de Goiás</v>
      </c>
      <c r="D124" s="1" t="str">
        <f>VLOOKUP(Tabela1[[#This Row],[Cliente]],'BASE DE CLIENTES'!A:C,3,0)</f>
        <v>GO</v>
      </c>
      <c r="E124" s="4" t="str">
        <f>CONCATENATE(Tabela1[[#This Row],[CIDADE]],",",Tabela1[[#This Row],[UF]])</f>
        <v>Águas Lindas de Goiás,GO</v>
      </c>
      <c r="F124" s="2">
        <v>45743</v>
      </c>
      <c r="G124" s="13">
        <v>1028.9000000000001</v>
      </c>
      <c r="H124" s="13">
        <v>1440</v>
      </c>
      <c r="I124" s="5">
        <f>Tabela1[[#This Row],[Valor total]]-Tabela1[[#This Row],[Valor custo]]</f>
        <v>411.09999999999991</v>
      </c>
      <c r="J124" s="6">
        <f>Tabela1[[#This Row],[MARGEM BRUTA]]/Tabela1[[#This Row],[Valor total]]</f>
        <v>0.28548611111111105</v>
      </c>
      <c r="K124" s="1" t="str">
        <f>VLOOKUP(Tabela1[[#This Row],[Cliente]],'BASE DE CLIENTES'!A:D,4,0)</f>
        <v>SEM CLASSIFICAÇÃO</v>
      </c>
      <c r="L124" s="1" t="str">
        <f>VLOOKUP(Tabela1[[#This Row],[Cliente]],'BASE DE CLIENTES'!A:E,5,0)</f>
        <v>Águas Lindas de Goiás</v>
      </c>
    </row>
    <row r="125" spans="1:12" x14ac:dyDescent="0.3">
      <c r="B125" s="1" t="s">
        <v>52</v>
      </c>
      <c r="C125" s="4" t="str">
        <f>VLOOKUP(Tabela1[[#This Row],[Cliente]],'BASE DE CLIENTES'!A:E,2,0)</f>
        <v>Brasília</v>
      </c>
      <c r="D125" s="1" t="str">
        <f>VLOOKUP(Tabela1[[#This Row],[Cliente]],'BASE DE CLIENTES'!A:C,3,0)</f>
        <v>DF</v>
      </c>
      <c r="E125" s="4" t="str">
        <f>CONCATENATE(Tabela1[[#This Row],[CIDADE]],",",Tabela1[[#This Row],[UF]])</f>
        <v>Brasília,DF</v>
      </c>
      <c r="F125" s="2">
        <v>45673</v>
      </c>
      <c r="G125" s="13">
        <v>439.2</v>
      </c>
      <c r="H125" s="13">
        <v>645</v>
      </c>
      <c r="I125" s="5">
        <f>Tabela1[[#This Row],[Valor total]]-Tabela1[[#This Row],[Valor custo]]</f>
        <v>205.8</v>
      </c>
      <c r="J125" s="6">
        <f>Tabela1[[#This Row],[MARGEM BRUTA]]/Tabela1[[#This Row],[Valor total]]</f>
        <v>0.3190697674418605</v>
      </c>
      <c r="K125" s="1" t="str">
        <f>VLOOKUP(Tabela1[[#This Row],[Cliente]],'BASE DE CLIENTES'!A:D,4,0)</f>
        <v>SERRALHEIRO</v>
      </c>
      <c r="L125" s="1" t="str">
        <f>VLOOKUP(Tabela1[[#This Row],[Cliente]],'BASE DE CLIENTES'!A:E,5,0)</f>
        <v>Ceilândia Sul (Ceilândia)</v>
      </c>
    </row>
    <row r="126" spans="1:12" x14ac:dyDescent="0.3">
      <c r="B126" s="1" t="s">
        <v>19</v>
      </c>
      <c r="C126" s="4" t="str">
        <f>VLOOKUP(Tabela1[[#This Row],[Cliente]],'BASE DE CLIENTES'!A:E,2,0)</f>
        <v>Águas Lindas de Goiás</v>
      </c>
      <c r="D126" s="1" t="str">
        <f>VLOOKUP(Tabela1[[#This Row],[Cliente]],'BASE DE CLIENTES'!A:C,3,0)</f>
        <v>GO</v>
      </c>
      <c r="E126" s="4" t="str">
        <f>CONCATENATE(Tabela1[[#This Row],[CIDADE]],",",Tabela1[[#This Row],[UF]])</f>
        <v>Águas Lindas de Goiás,GO</v>
      </c>
      <c r="F126" s="2">
        <v>45743</v>
      </c>
      <c r="G126" s="13">
        <v>107.13</v>
      </c>
      <c r="H126" s="13">
        <v>280</v>
      </c>
      <c r="I126" s="5">
        <f>Tabela1[[#This Row],[Valor total]]-Tabela1[[#This Row],[Valor custo]]</f>
        <v>172.87</v>
      </c>
      <c r="J126" s="6">
        <f>Tabela1[[#This Row],[MARGEM BRUTA]]/Tabela1[[#This Row],[Valor total]]</f>
        <v>0.61739285714285719</v>
      </c>
      <c r="K126" s="1" t="str">
        <f>VLOOKUP(Tabela1[[#This Row],[Cliente]],'BASE DE CLIENTES'!A:D,4,0)</f>
        <v>SERRALHEIRO</v>
      </c>
      <c r="L126" s="1" t="str">
        <f>VLOOKUP(Tabela1[[#This Row],[Cliente]],'BASE DE CLIENTES'!A:E,5,0)</f>
        <v>Águas Lindas de Goiás</v>
      </c>
    </row>
    <row r="127" spans="1:12" x14ac:dyDescent="0.3">
      <c r="B127" s="1" t="s">
        <v>106</v>
      </c>
      <c r="C127" s="4" t="str">
        <f>VLOOKUP(Tabela1[[#This Row],[Cliente]],'BASE DE CLIENTES'!A:E,2,0)</f>
        <v>Brasília</v>
      </c>
      <c r="D127" s="1" t="str">
        <f>VLOOKUP(Tabela1[[#This Row],[Cliente]],'BASE DE CLIENTES'!A:C,3,0)</f>
        <v>DF</v>
      </c>
      <c r="E127" s="4" t="str">
        <f>CONCATENATE(Tabela1[[#This Row],[CIDADE]],",",Tabela1[[#This Row],[UF]])</f>
        <v>Brasília,DF</v>
      </c>
      <c r="F127" s="2">
        <v>45672</v>
      </c>
      <c r="G127" s="13">
        <v>3814.6</v>
      </c>
      <c r="H127" s="13">
        <v>5240</v>
      </c>
      <c r="I127" s="5">
        <f>Tabela1[[#This Row],[Valor total]]-Tabela1[[#This Row],[Valor custo]]</f>
        <v>1425.4</v>
      </c>
      <c r="J127" s="6">
        <f>Tabela1[[#This Row],[MARGEM BRUTA]]/Tabela1[[#This Row],[Valor total]]</f>
        <v>0.27202290076335878</v>
      </c>
      <c r="K127" s="1" t="str">
        <f>VLOOKUP(Tabela1[[#This Row],[Cliente]],'BASE DE CLIENTES'!A:D,4,0)</f>
        <v>EMPRESA COM MAQUINA</v>
      </c>
      <c r="L127" s="1" t="str">
        <f>VLOOKUP(Tabela1[[#This Row],[Cliente]],'BASE DE CLIENTES'!A:E,5,0)</f>
        <v>26 DE SETEMBRO</v>
      </c>
    </row>
    <row r="128" spans="1:12" x14ac:dyDescent="0.3">
      <c r="B128" s="1" t="s">
        <v>21</v>
      </c>
      <c r="C128" s="4" t="str">
        <f>VLOOKUP(Tabela1[[#This Row],[Cliente]],'BASE DE CLIENTES'!A:E,2,0)</f>
        <v>Brasília</v>
      </c>
      <c r="D128" s="1" t="str">
        <f>VLOOKUP(Tabela1[[#This Row],[Cliente]],'BASE DE CLIENTES'!A:C,3,0)</f>
        <v>DF</v>
      </c>
      <c r="E128" s="4" t="str">
        <f>CONCATENATE(Tabela1[[#This Row],[CIDADE]],",",Tabela1[[#This Row],[UF]])</f>
        <v>Brasília,DF</v>
      </c>
      <c r="F128" s="2">
        <v>45701</v>
      </c>
      <c r="G128" s="13">
        <v>4098.7</v>
      </c>
      <c r="H128" s="13">
        <v>5800</v>
      </c>
      <c r="I128" s="5">
        <f>Tabela1[[#This Row],[Valor total]]-Tabela1[[#This Row],[Valor custo]]</f>
        <v>1701.3000000000002</v>
      </c>
      <c r="J128" s="6">
        <f>Tabela1[[#This Row],[MARGEM BRUTA]]/Tabela1[[#This Row],[Valor total]]</f>
        <v>0.29332758620689658</v>
      </c>
      <c r="K128" s="1" t="str">
        <f>VLOOKUP(Tabela1[[#This Row],[Cliente]],'BASE DE CLIENTES'!A:D,4,0)</f>
        <v>EMPRESA COM MAQUINA</v>
      </c>
      <c r="L128" s="1" t="str">
        <f>VLOOKUP(Tabela1[[#This Row],[Cliente]],'BASE DE CLIENTES'!A:E,5,0)</f>
        <v>RIACHO FUNDO II</v>
      </c>
    </row>
    <row r="129" spans="2:12" x14ac:dyDescent="0.3">
      <c r="B129" s="1" t="s">
        <v>107</v>
      </c>
      <c r="C129" s="4" t="str">
        <f>VLOOKUP(Tabela1[[#This Row],[Cliente]],'BASE DE CLIENTES'!A:E,2,0)</f>
        <v>Planaltina</v>
      </c>
      <c r="D129" s="1" t="str">
        <f>VLOOKUP(Tabela1[[#This Row],[Cliente]],'BASE DE CLIENTES'!A:C,3,0)</f>
        <v>DF</v>
      </c>
      <c r="E129" s="4" t="str">
        <f>CONCATENATE(Tabela1[[#This Row],[CIDADE]],",",Tabela1[[#This Row],[UF]])</f>
        <v>Planaltina,DF</v>
      </c>
      <c r="F129" s="2">
        <v>45672</v>
      </c>
      <c r="G129" s="13">
        <v>2833.03</v>
      </c>
      <c r="H129" s="13">
        <v>4300</v>
      </c>
      <c r="I129" s="5">
        <f>Tabela1[[#This Row],[Valor total]]-Tabela1[[#This Row],[Valor custo]]</f>
        <v>1466.9699999999998</v>
      </c>
      <c r="J129" s="6">
        <f>Tabela1[[#This Row],[MARGEM BRUTA]]/Tabela1[[#This Row],[Valor total]]</f>
        <v>0.34115581395348832</v>
      </c>
      <c r="K129" s="1" t="str">
        <f>VLOOKUP(Tabela1[[#This Row],[Cliente]],'BASE DE CLIENTES'!A:D,4,0)</f>
        <v>EMPRESA COM MAQUINA</v>
      </c>
      <c r="L129" s="1" t="str">
        <f>VLOOKUP(Tabela1[[#This Row],[Cliente]],'BASE DE CLIENTES'!A:E,5,0)</f>
        <v>SETOR LESTE</v>
      </c>
    </row>
    <row r="130" spans="2:12" x14ac:dyDescent="0.3">
      <c r="B130" s="1" t="s">
        <v>68</v>
      </c>
      <c r="C130" s="4" t="str">
        <f>VLOOKUP(Tabela1[[#This Row],[Cliente]],'BASE DE CLIENTES'!A:E,2,0)</f>
        <v>Brasília</v>
      </c>
      <c r="D130" s="1" t="str">
        <f>VLOOKUP(Tabela1[[#This Row],[Cliente]],'BASE DE CLIENTES'!A:C,3,0)</f>
        <v>DF</v>
      </c>
      <c r="E130" s="4" t="str">
        <f>CONCATENATE(Tabela1[[#This Row],[CIDADE]],",",Tabela1[[#This Row],[UF]])</f>
        <v>Brasília,DF</v>
      </c>
      <c r="F130" s="2">
        <v>45672</v>
      </c>
      <c r="G130" s="13">
        <v>1324.28</v>
      </c>
      <c r="H130" s="13">
        <v>1596</v>
      </c>
      <c r="I130" s="5">
        <f>Tabela1[[#This Row],[Valor total]]-Tabela1[[#This Row],[Valor custo]]</f>
        <v>271.72000000000003</v>
      </c>
      <c r="J130" s="6">
        <f>Tabela1[[#This Row],[MARGEM BRUTA]]/Tabela1[[#This Row],[Valor total]]</f>
        <v>0.17025062656641607</v>
      </c>
      <c r="K130" s="1" t="str">
        <f>VLOOKUP(Tabela1[[#This Row],[Cliente]],'BASE DE CLIENTES'!A:D,4,0)</f>
        <v>EMPRESA COM MAQUINA</v>
      </c>
      <c r="L130" s="1" t="str">
        <f>VLOOKUP(Tabela1[[#This Row],[Cliente]],'BASE DE CLIENTES'!A:E,5,0)</f>
        <v>SAMAMBAIA SUL (SAMAMBAIA)</v>
      </c>
    </row>
    <row r="131" spans="2:12" x14ac:dyDescent="0.3">
      <c r="B131" s="1" t="s">
        <v>21</v>
      </c>
      <c r="C131" s="4" t="str">
        <f>VLOOKUP(Tabela1[[#This Row],[Cliente]],'BASE DE CLIENTES'!A:E,2,0)</f>
        <v>Brasília</v>
      </c>
      <c r="D131" s="1" t="str">
        <f>VLOOKUP(Tabela1[[#This Row],[Cliente]],'BASE DE CLIENTES'!A:C,3,0)</f>
        <v>DF</v>
      </c>
      <c r="E131" s="4" t="str">
        <f>CONCATENATE(Tabela1[[#This Row],[CIDADE]],",",Tabela1[[#This Row],[UF]])</f>
        <v>Brasília,DF</v>
      </c>
      <c r="F131" s="2">
        <v>45734</v>
      </c>
      <c r="G131" s="13">
        <v>3426.9</v>
      </c>
      <c r="H131" s="13">
        <v>5037</v>
      </c>
      <c r="I131" s="5">
        <f>Tabela1[[#This Row],[Valor total]]-Tabela1[[#This Row],[Valor custo]]</f>
        <v>1610.1</v>
      </c>
      <c r="J131" s="6">
        <f>Tabela1[[#This Row],[MARGEM BRUTA]]/Tabela1[[#This Row],[Valor total]]</f>
        <v>0.31965455628350209</v>
      </c>
      <c r="K131" s="1" t="str">
        <f>VLOOKUP(Tabela1[[#This Row],[Cliente]],'BASE DE CLIENTES'!A:D,4,0)</f>
        <v>EMPRESA COM MAQUINA</v>
      </c>
      <c r="L131" s="1" t="str">
        <f>VLOOKUP(Tabela1[[#This Row],[Cliente]],'BASE DE CLIENTES'!A:E,5,0)</f>
        <v>RIACHO FUNDO II</v>
      </c>
    </row>
    <row r="132" spans="2:12" x14ac:dyDescent="0.3">
      <c r="B132" s="1" t="s">
        <v>108</v>
      </c>
      <c r="C132" s="4" t="str">
        <f>VLOOKUP(Tabela1[[#This Row],[Cliente]],'BASE DE CLIENTES'!A:E,2,0)</f>
        <v>Brasília</v>
      </c>
      <c r="D132" s="1" t="str">
        <f>VLOOKUP(Tabela1[[#This Row],[Cliente]],'BASE DE CLIENTES'!A:C,3,0)</f>
        <v>DF</v>
      </c>
      <c r="E132" s="4" t="str">
        <f>CONCATENATE(Tabela1[[#This Row],[CIDADE]],",",Tabela1[[#This Row],[UF]])</f>
        <v>Brasília,DF</v>
      </c>
      <c r="F132" s="2">
        <v>45672</v>
      </c>
      <c r="G132" s="13">
        <v>514.45000000000005</v>
      </c>
      <c r="H132" s="13">
        <v>720</v>
      </c>
      <c r="I132" s="5">
        <f>Tabela1[[#This Row],[Valor total]]-Tabela1[[#This Row],[Valor custo]]</f>
        <v>205.54999999999995</v>
      </c>
      <c r="J132" s="6">
        <f>Tabela1[[#This Row],[MARGEM BRUTA]]/Tabela1[[#This Row],[Valor total]]</f>
        <v>0.28548611111111105</v>
      </c>
      <c r="K132" s="1" t="str">
        <f>VLOOKUP(Tabela1[[#This Row],[Cliente]],'BASE DE CLIENTES'!A:D,4,0)</f>
        <v>SERRALHEIRO</v>
      </c>
      <c r="L132" s="1" t="str">
        <f>VLOOKUP(Tabela1[[#This Row],[Cliente]],'BASE DE CLIENTES'!A:E,5,0)</f>
        <v>Vila Planalto</v>
      </c>
    </row>
    <row r="133" spans="2:12" x14ac:dyDescent="0.3">
      <c r="B133" s="1" t="s">
        <v>102</v>
      </c>
      <c r="C133" s="4" t="str">
        <f>VLOOKUP(Tabela1[[#This Row],[Cliente]],'BASE DE CLIENTES'!A:E,2,0)</f>
        <v>Brasília</v>
      </c>
      <c r="D133" s="1" t="str">
        <f>VLOOKUP(Tabela1[[#This Row],[Cliente]],'BASE DE CLIENTES'!A:C,3,0)</f>
        <v>DF</v>
      </c>
      <c r="E133" s="4" t="str">
        <f>CONCATENATE(Tabela1[[#This Row],[CIDADE]],",",Tabela1[[#This Row],[UF]])</f>
        <v>Brasília,DF</v>
      </c>
      <c r="F133" s="2">
        <v>45672</v>
      </c>
      <c r="G133" s="13">
        <v>1028.9000000000001</v>
      </c>
      <c r="H133" s="13">
        <v>1440</v>
      </c>
      <c r="I133" s="5">
        <f>Tabela1[[#This Row],[Valor total]]-Tabela1[[#This Row],[Valor custo]]</f>
        <v>411.09999999999991</v>
      </c>
      <c r="J133" s="6">
        <f>Tabela1[[#This Row],[MARGEM BRUTA]]/Tabela1[[#This Row],[Valor total]]</f>
        <v>0.28548611111111105</v>
      </c>
      <c r="K133" s="1" t="str">
        <f>VLOOKUP(Tabela1[[#This Row],[Cliente]],'BASE DE CLIENTES'!A:D,4,0)</f>
        <v>SERRALHEIRO</v>
      </c>
      <c r="L133" s="1" t="str">
        <f>VLOOKUP(Tabela1[[#This Row],[Cliente]],'BASE DE CLIENTES'!A:E,5,0)</f>
        <v>Samambaia Norte (Samambaia)</v>
      </c>
    </row>
    <row r="134" spans="2:12" x14ac:dyDescent="0.3">
      <c r="B134" s="1" t="s">
        <v>38</v>
      </c>
      <c r="C134" s="4" t="str">
        <f>VLOOKUP(Tabela1[[#This Row],[Cliente]],'BASE DE CLIENTES'!A:E,2,0)</f>
        <v>Brasília</v>
      </c>
      <c r="D134" s="1" t="str">
        <f>VLOOKUP(Tabela1[[#This Row],[Cliente]],'BASE DE CLIENTES'!A:C,3,0)</f>
        <v>DF</v>
      </c>
      <c r="E134" s="4" t="str">
        <f>CONCATENATE(Tabela1[[#This Row],[CIDADE]],",",Tabela1[[#This Row],[UF]])</f>
        <v>Brasília,DF</v>
      </c>
      <c r="F134" s="2">
        <v>45672</v>
      </c>
      <c r="G134" s="13">
        <v>878.4</v>
      </c>
      <c r="H134" s="13">
        <v>1290</v>
      </c>
      <c r="I134" s="5">
        <f>Tabela1[[#This Row],[Valor total]]-Tabela1[[#This Row],[Valor custo]]</f>
        <v>411.6</v>
      </c>
      <c r="J134" s="6">
        <f>Tabela1[[#This Row],[MARGEM BRUTA]]/Tabela1[[#This Row],[Valor total]]</f>
        <v>0.3190697674418605</v>
      </c>
      <c r="K134" s="1" t="str">
        <f>VLOOKUP(Tabela1[[#This Row],[Cliente]],'BASE DE CLIENTES'!A:D,4,0)</f>
        <v>EMPRESA SEM MAQUINA</v>
      </c>
      <c r="L134" s="1" t="str">
        <f>VLOOKUP(Tabela1[[#This Row],[Cliente]],'BASE DE CLIENTES'!A:E,5,0)</f>
        <v>PONTE ALTA NORTE (GAMA)</v>
      </c>
    </row>
    <row r="135" spans="2:12" x14ac:dyDescent="0.3">
      <c r="B135" s="1" t="s">
        <v>109</v>
      </c>
      <c r="C135" s="4" t="str">
        <f>VLOOKUP(Tabela1[[#This Row],[Cliente]],'BASE DE CLIENTES'!A:E,2,0)</f>
        <v>Águas Lindas de Goiás</v>
      </c>
      <c r="D135" s="1" t="str">
        <f>VLOOKUP(Tabela1[[#This Row],[Cliente]],'BASE DE CLIENTES'!A:C,3,0)</f>
        <v>GO</v>
      </c>
      <c r="E135" s="4" t="str">
        <f>CONCATENATE(Tabela1[[#This Row],[CIDADE]],",",Tabela1[[#This Row],[UF]])</f>
        <v>Águas Lindas de Goiás,GO</v>
      </c>
      <c r="F135" s="2">
        <v>45742</v>
      </c>
      <c r="G135" s="13">
        <v>2076.33</v>
      </c>
      <c r="H135" s="13">
        <v>3950</v>
      </c>
      <c r="I135" s="5">
        <f>Tabela1[[#This Row],[Valor total]]-Tabela1[[#This Row],[Valor custo]]</f>
        <v>1873.67</v>
      </c>
      <c r="J135" s="6">
        <f>Tabela1[[#This Row],[MARGEM BRUTA]]/Tabela1[[#This Row],[Valor total]]</f>
        <v>0.47434683544303802</v>
      </c>
      <c r="K135" s="1" t="str">
        <f>VLOOKUP(Tabela1[[#This Row],[Cliente]],'BASE DE CLIENTES'!A:D,4,0)</f>
        <v>SERRALHEIRO</v>
      </c>
      <c r="L135" s="1" t="str">
        <f>VLOOKUP(Tabela1[[#This Row],[Cliente]],'BASE DE CLIENTES'!A:E,5,0)</f>
        <v>Águas Lindas de Goiás</v>
      </c>
    </row>
    <row r="136" spans="2:12" x14ac:dyDescent="0.3">
      <c r="B136" s="1" t="s">
        <v>97</v>
      </c>
      <c r="C136" s="4" t="str">
        <f>VLOOKUP(Tabela1[[#This Row],[Cliente]],'BASE DE CLIENTES'!A:E,2,0)</f>
        <v>Brasília</v>
      </c>
      <c r="D136" s="1" t="str">
        <f>VLOOKUP(Tabela1[[#This Row],[Cliente]],'BASE DE CLIENTES'!A:C,3,0)</f>
        <v>DF</v>
      </c>
      <c r="E136" s="4" t="str">
        <f>CONCATENATE(Tabela1[[#This Row],[CIDADE]],",",Tabela1[[#This Row],[UF]])</f>
        <v>Brasília,DF</v>
      </c>
      <c r="F136" s="2">
        <v>45672</v>
      </c>
      <c r="G136" s="13">
        <v>25</v>
      </c>
      <c r="H136" s="13">
        <v>30</v>
      </c>
      <c r="I136" s="5">
        <f>Tabela1[[#This Row],[Valor total]]-Tabela1[[#This Row],[Valor custo]]</f>
        <v>5</v>
      </c>
      <c r="J136" s="6">
        <f>Tabela1[[#This Row],[MARGEM BRUTA]]/Tabela1[[#This Row],[Valor total]]</f>
        <v>0.16666666666666666</v>
      </c>
      <c r="K136" s="1" t="str">
        <f>VLOOKUP(Tabela1[[#This Row],[Cliente]],'BASE DE CLIENTES'!A:D,4,0)</f>
        <v>SERRALHEIRO</v>
      </c>
      <c r="L136" s="1" t="str">
        <f>VLOOKUP(Tabela1[[#This Row],[Cliente]],'BASE DE CLIENTES'!A:E,5,0)</f>
        <v>CEILANDIA NORTE</v>
      </c>
    </row>
    <row r="137" spans="2:12" x14ac:dyDescent="0.3">
      <c r="B137" s="1" t="s">
        <v>25</v>
      </c>
      <c r="C137" s="4" t="str">
        <f>VLOOKUP(Tabela1[[#This Row],[Cliente]],'BASE DE CLIENTES'!A:E,2,0)</f>
        <v>Brasília</v>
      </c>
      <c r="D137" s="1" t="str">
        <f>VLOOKUP(Tabela1[[#This Row],[Cliente]],'BASE DE CLIENTES'!A:C,3,0)</f>
        <v>DF</v>
      </c>
      <c r="E137" s="4" t="str">
        <f>CONCATENATE(Tabela1[[#This Row],[CIDADE]],",",Tabela1[[#This Row],[UF]])</f>
        <v>Brasília,DF</v>
      </c>
      <c r="F137" s="2">
        <v>45671</v>
      </c>
      <c r="G137" s="13">
        <v>2371.1</v>
      </c>
      <c r="H137" s="13">
        <v>2655.8</v>
      </c>
      <c r="I137" s="5">
        <f>Tabela1[[#This Row],[Valor total]]-Tabela1[[#This Row],[Valor custo]]</f>
        <v>284.70000000000027</v>
      </c>
      <c r="J137" s="6">
        <f>Tabela1[[#This Row],[MARGEM BRUTA]]/Tabela1[[#This Row],[Valor total]]</f>
        <v>0.10719933729949555</v>
      </c>
      <c r="K137" s="1" t="str">
        <f>VLOOKUP(Tabela1[[#This Row],[Cliente]],'BASE DE CLIENTES'!A:D,4,0)</f>
        <v>EMPRESA COM MAQUINA</v>
      </c>
      <c r="L137" s="1" t="str">
        <f>VLOOKUP(Tabela1[[#This Row],[Cliente]],'BASE DE CLIENTES'!A:E,5,0)</f>
        <v>CEILANDIA NORTE (CEILANDIA)</v>
      </c>
    </row>
    <row r="138" spans="2:12" x14ac:dyDescent="0.3">
      <c r="B138" s="1" t="s">
        <v>85</v>
      </c>
      <c r="C138" s="4" t="str">
        <f>VLOOKUP(Tabela1[[#This Row],[Cliente]],'BASE DE CLIENTES'!A:E,2,0)</f>
        <v>Brasília</v>
      </c>
      <c r="D138" s="1" t="str">
        <f>VLOOKUP(Tabela1[[#This Row],[Cliente]],'BASE DE CLIENTES'!A:C,3,0)</f>
        <v>DF</v>
      </c>
      <c r="E138" s="4" t="str">
        <f>CONCATENATE(Tabela1[[#This Row],[CIDADE]],",",Tabela1[[#This Row],[UF]])</f>
        <v>Brasília,DF</v>
      </c>
      <c r="F138" s="2">
        <v>45671</v>
      </c>
      <c r="G138" s="13">
        <v>268.45999999999998</v>
      </c>
      <c r="H138" s="13">
        <v>520</v>
      </c>
      <c r="I138" s="5">
        <f>Tabela1[[#This Row],[Valor total]]-Tabela1[[#This Row],[Valor custo]]</f>
        <v>251.54000000000002</v>
      </c>
      <c r="J138" s="6">
        <f>Tabela1[[#This Row],[MARGEM BRUTA]]/Tabela1[[#This Row],[Valor total]]</f>
        <v>0.4837307692307693</v>
      </c>
      <c r="K138" s="1" t="str">
        <f>VLOOKUP(Tabela1[[#This Row],[Cliente]],'BASE DE CLIENTES'!A:D,4,0)</f>
        <v>SERRALHEIRO</v>
      </c>
      <c r="L138" s="1" t="str">
        <f>VLOOKUP(Tabela1[[#This Row],[Cliente]],'BASE DE CLIENTES'!A:E,5,0)</f>
        <v>SAMAMBAIA NORTE (SAMAMBAIA)</v>
      </c>
    </row>
    <row r="139" spans="2:12" x14ac:dyDescent="0.3">
      <c r="B139" s="1" t="s">
        <v>19</v>
      </c>
      <c r="C139" s="4" t="str">
        <f>VLOOKUP(Tabela1[[#This Row],[Cliente]],'BASE DE CLIENTES'!A:E,2,0)</f>
        <v>Águas Lindas de Goiás</v>
      </c>
      <c r="D139" s="1" t="str">
        <f>VLOOKUP(Tabela1[[#This Row],[Cliente]],'BASE DE CLIENTES'!A:C,3,0)</f>
        <v>GO</v>
      </c>
      <c r="E139" s="4" t="str">
        <f>CONCATENATE(Tabela1[[#This Row],[CIDADE]],",",Tabela1[[#This Row],[UF]])</f>
        <v>Águas Lindas de Goiás,GO</v>
      </c>
      <c r="F139" s="2">
        <v>45742</v>
      </c>
      <c r="G139" s="13">
        <v>514.45000000000005</v>
      </c>
      <c r="H139" s="13">
        <v>720</v>
      </c>
      <c r="I139" s="5">
        <f>Tabela1[[#This Row],[Valor total]]-Tabela1[[#This Row],[Valor custo]]</f>
        <v>205.54999999999995</v>
      </c>
      <c r="J139" s="6">
        <f>Tabela1[[#This Row],[MARGEM BRUTA]]/Tabela1[[#This Row],[Valor total]]</f>
        <v>0.28548611111111105</v>
      </c>
      <c r="K139" s="1" t="str">
        <f>VLOOKUP(Tabela1[[#This Row],[Cliente]],'BASE DE CLIENTES'!A:D,4,0)</f>
        <v>SERRALHEIRO</v>
      </c>
      <c r="L139" s="1" t="str">
        <f>VLOOKUP(Tabela1[[#This Row],[Cliente]],'BASE DE CLIENTES'!A:E,5,0)</f>
        <v>Águas Lindas de Goiás</v>
      </c>
    </row>
    <row r="140" spans="2:12" x14ac:dyDescent="0.3">
      <c r="B140" s="1" t="s">
        <v>25</v>
      </c>
      <c r="C140" s="4" t="str">
        <f>VLOOKUP(Tabela1[[#This Row],[Cliente]],'BASE DE CLIENTES'!A:E,2,0)</f>
        <v>Brasília</v>
      </c>
      <c r="D140" s="1" t="str">
        <f>VLOOKUP(Tabela1[[#This Row],[Cliente]],'BASE DE CLIENTES'!A:C,3,0)</f>
        <v>DF</v>
      </c>
      <c r="E140" s="4" t="str">
        <f>CONCATENATE(Tabela1[[#This Row],[CIDADE]],",",Tabela1[[#This Row],[UF]])</f>
        <v>Brasília,DF</v>
      </c>
      <c r="F140" s="2">
        <v>45671</v>
      </c>
      <c r="G140" s="13">
        <v>268.45999999999998</v>
      </c>
      <c r="H140" s="13">
        <v>500</v>
      </c>
      <c r="I140" s="5">
        <f>Tabela1[[#This Row],[Valor total]]-Tabela1[[#This Row],[Valor custo]]</f>
        <v>231.54000000000002</v>
      </c>
      <c r="J140" s="6">
        <f>Tabela1[[#This Row],[MARGEM BRUTA]]/Tabela1[[#This Row],[Valor total]]</f>
        <v>0.46308000000000005</v>
      </c>
      <c r="K140" s="1" t="str">
        <f>VLOOKUP(Tabela1[[#This Row],[Cliente]],'BASE DE CLIENTES'!A:D,4,0)</f>
        <v>EMPRESA COM MAQUINA</v>
      </c>
      <c r="L140" s="1" t="str">
        <f>VLOOKUP(Tabela1[[#This Row],[Cliente]],'BASE DE CLIENTES'!A:E,5,0)</f>
        <v>CEILANDIA NORTE (CEILANDIA)</v>
      </c>
    </row>
    <row r="141" spans="2:12" x14ac:dyDescent="0.3">
      <c r="B141" s="1" t="s">
        <v>13</v>
      </c>
      <c r="C141" s="4" t="str">
        <f>VLOOKUP(Tabela1[[#This Row],[Cliente]],'BASE DE CLIENTES'!A:E,2,0)</f>
        <v>Brasília</v>
      </c>
      <c r="D141" s="1" t="str">
        <f>VLOOKUP(Tabela1[[#This Row],[Cliente]],'BASE DE CLIENTES'!A:C,3,0)</f>
        <v>DF</v>
      </c>
      <c r="E141" s="4" t="str">
        <f>CONCATENATE(Tabela1[[#This Row],[CIDADE]],",",Tabela1[[#This Row],[UF]])</f>
        <v>Brasília,DF</v>
      </c>
      <c r="F141" s="2">
        <v>45671</v>
      </c>
      <c r="G141" s="13">
        <v>880.39</v>
      </c>
      <c r="H141" s="13">
        <v>1599.4</v>
      </c>
      <c r="I141" s="5">
        <f>Tabela1[[#This Row],[Valor total]]-Tabela1[[#This Row],[Valor custo]]</f>
        <v>719.0100000000001</v>
      </c>
      <c r="J141" s="6">
        <f>Tabela1[[#This Row],[MARGEM BRUTA]]/Tabela1[[#This Row],[Valor total]]</f>
        <v>0.44954983118669506</v>
      </c>
      <c r="K141" s="1" t="str">
        <f>VLOOKUP(Tabela1[[#This Row],[Cliente]],'BASE DE CLIENTES'!A:D,4,0)</f>
        <v>EMPRESA COM MAQUINA</v>
      </c>
      <c r="L141" s="1" t="str">
        <f>VLOOKUP(Tabela1[[#This Row],[Cliente]],'BASE DE CLIENTES'!A:E,5,0)</f>
        <v>CANDANGOLANDIA</v>
      </c>
    </row>
    <row r="142" spans="2:12" x14ac:dyDescent="0.3">
      <c r="B142" s="1" t="s">
        <v>66</v>
      </c>
      <c r="C142" s="4" t="str">
        <f>VLOOKUP(Tabela1[[#This Row],[Cliente]],'BASE DE CLIENTES'!A:E,2,0)</f>
        <v>Águas Lindas de Goiás</v>
      </c>
      <c r="D142" s="1" t="str">
        <f>VLOOKUP(Tabela1[[#This Row],[Cliente]],'BASE DE CLIENTES'!A:C,3,0)</f>
        <v>GO</v>
      </c>
      <c r="E142" s="4" t="str">
        <f>CONCATENATE(Tabela1[[#This Row],[CIDADE]],",",Tabela1[[#This Row],[UF]])</f>
        <v>Águas Lindas de Goiás,GO</v>
      </c>
      <c r="F142" s="2">
        <v>45742</v>
      </c>
      <c r="G142" s="13">
        <v>4847.3</v>
      </c>
      <c r="H142" s="13">
        <v>6645</v>
      </c>
      <c r="I142" s="5">
        <f>Tabela1[[#This Row],[Valor total]]-Tabela1[[#This Row],[Valor custo]]</f>
        <v>1797.6999999999998</v>
      </c>
      <c r="J142" s="6">
        <f>Tabela1[[#This Row],[MARGEM BRUTA]]/Tabela1[[#This Row],[Valor total]]</f>
        <v>0.27053423626787054</v>
      </c>
      <c r="K142" s="1" t="str">
        <f>VLOOKUP(Tabela1[[#This Row],[Cliente]],'BASE DE CLIENTES'!A:D,4,0)</f>
        <v>EMPRESA COM MAQUINA</v>
      </c>
      <c r="L142" s="1" t="str">
        <f>VLOOKUP(Tabela1[[#This Row],[Cliente]],'BASE DE CLIENTES'!A:E,5,0)</f>
        <v>Águas Lindas de Goiás</v>
      </c>
    </row>
    <row r="143" spans="2:12" x14ac:dyDescent="0.3">
      <c r="B143" s="1" t="s">
        <v>106</v>
      </c>
      <c r="C143" s="4" t="str">
        <f>VLOOKUP(Tabela1[[#This Row],[Cliente]],'BASE DE CLIENTES'!A:E,2,0)</f>
        <v>Brasília</v>
      </c>
      <c r="D143" s="1" t="str">
        <f>VLOOKUP(Tabela1[[#This Row],[Cliente]],'BASE DE CLIENTES'!A:C,3,0)</f>
        <v>DF</v>
      </c>
      <c r="E143" s="4" t="str">
        <f>CONCATENATE(Tabela1[[#This Row],[CIDADE]],",",Tabela1[[#This Row],[UF]])</f>
        <v>Brasília,DF</v>
      </c>
      <c r="F143" s="2">
        <v>45671</v>
      </c>
      <c r="G143" s="13">
        <v>17027.009999999998</v>
      </c>
      <c r="H143" s="13">
        <v>19164.599999999999</v>
      </c>
      <c r="I143" s="5">
        <f>Tabela1[[#This Row],[Valor total]]-Tabela1[[#This Row],[Valor custo]]</f>
        <v>2137.59</v>
      </c>
      <c r="J143" s="6">
        <f>Tabela1[[#This Row],[MARGEM BRUTA]]/Tabela1[[#This Row],[Valor total]]</f>
        <v>0.11153846153846156</v>
      </c>
      <c r="K143" s="1" t="str">
        <f>VLOOKUP(Tabela1[[#This Row],[Cliente]],'BASE DE CLIENTES'!A:D,4,0)</f>
        <v>EMPRESA COM MAQUINA</v>
      </c>
      <c r="L143" s="1" t="str">
        <f>VLOOKUP(Tabela1[[#This Row],[Cliente]],'BASE DE CLIENTES'!A:E,5,0)</f>
        <v>26 DE SETEMBRO</v>
      </c>
    </row>
    <row r="144" spans="2:12" x14ac:dyDescent="0.3">
      <c r="B144" s="1" t="s">
        <v>19</v>
      </c>
      <c r="C144" s="4" t="str">
        <f>VLOOKUP(Tabela1[[#This Row],[Cliente]],'BASE DE CLIENTES'!A:E,2,0)</f>
        <v>Águas Lindas de Goiás</v>
      </c>
      <c r="D144" s="1" t="str">
        <f>VLOOKUP(Tabela1[[#This Row],[Cliente]],'BASE DE CLIENTES'!A:C,3,0)</f>
        <v>GO</v>
      </c>
      <c r="E144" s="4" t="str">
        <f>CONCATENATE(Tabela1[[#This Row],[CIDADE]],",",Tabela1[[#This Row],[UF]])</f>
        <v>Águas Lindas de Goiás,GO</v>
      </c>
      <c r="F144" s="2">
        <v>45740</v>
      </c>
      <c r="G144" s="13">
        <v>1713.45</v>
      </c>
      <c r="H144" s="13">
        <v>2650</v>
      </c>
      <c r="I144" s="5">
        <f>Tabela1[[#This Row],[Valor total]]-Tabela1[[#This Row],[Valor custo]]</f>
        <v>936.55</v>
      </c>
      <c r="J144" s="6">
        <f>Tabela1[[#This Row],[MARGEM BRUTA]]/Tabela1[[#This Row],[Valor total]]</f>
        <v>0.35341509433962265</v>
      </c>
      <c r="K144" s="1" t="str">
        <f>VLOOKUP(Tabela1[[#This Row],[Cliente]],'BASE DE CLIENTES'!A:D,4,0)</f>
        <v>SERRALHEIRO</v>
      </c>
      <c r="L144" s="1" t="str">
        <f>VLOOKUP(Tabela1[[#This Row],[Cliente]],'BASE DE CLIENTES'!A:E,5,0)</f>
        <v>Águas Lindas de Goiás</v>
      </c>
    </row>
    <row r="145" spans="2:12" x14ac:dyDescent="0.3">
      <c r="B145" s="1" t="s">
        <v>17</v>
      </c>
      <c r="C145" s="4" t="str">
        <f>VLOOKUP(Tabela1[[#This Row],[Cliente]],'BASE DE CLIENTES'!A:E,2,0)</f>
        <v>Águas Lindas de Goiás</v>
      </c>
      <c r="D145" s="1" t="str">
        <f>VLOOKUP(Tabela1[[#This Row],[Cliente]],'BASE DE CLIENTES'!A:C,3,0)</f>
        <v>GO</v>
      </c>
      <c r="E145" s="4" t="str">
        <f>CONCATENATE(Tabela1[[#This Row],[CIDADE]],",",Tabela1[[#This Row],[UF]])</f>
        <v>Águas Lindas de Goiás,GO</v>
      </c>
      <c r="F145" s="2">
        <v>45737</v>
      </c>
      <c r="G145" s="13">
        <v>531.45000000000005</v>
      </c>
      <c r="H145" s="13">
        <v>800</v>
      </c>
      <c r="I145" s="5">
        <f>Tabela1[[#This Row],[Valor total]]-Tabela1[[#This Row],[Valor custo]]</f>
        <v>268.54999999999995</v>
      </c>
      <c r="J145" s="6">
        <f>Tabela1[[#This Row],[MARGEM BRUTA]]/Tabela1[[#This Row],[Valor total]]</f>
        <v>0.33568749999999992</v>
      </c>
      <c r="K145" s="1" t="str">
        <f>VLOOKUP(Tabela1[[#This Row],[Cliente]],'BASE DE CLIENTES'!A:D,4,0)</f>
        <v>SERRALHEIRO</v>
      </c>
      <c r="L145" s="1" t="str">
        <f>VLOOKUP(Tabela1[[#This Row],[Cliente]],'BASE DE CLIENTES'!A:E,5,0)</f>
        <v>Águas Lindas de Goiás</v>
      </c>
    </row>
    <row r="146" spans="2:12" x14ac:dyDescent="0.3">
      <c r="B146" s="1" t="s">
        <v>36</v>
      </c>
      <c r="C146" s="4" t="str">
        <f>VLOOKUP(Tabela1[[#This Row],[Cliente]],'BASE DE CLIENTES'!A:E,2,0)</f>
        <v>Brasília</v>
      </c>
      <c r="D146" s="1" t="str">
        <f>VLOOKUP(Tabela1[[#This Row],[Cliente]],'BASE DE CLIENTES'!A:C,3,0)</f>
        <v>DF</v>
      </c>
      <c r="E146" s="4" t="str">
        <f>CONCATENATE(Tabela1[[#This Row],[CIDADE]],",",Tabela1[[#This Row],[UF]])</f>
        <v>Brasília,DF</v>
      </c>
      <c r="F146" s="2">
        <v>45671</v>
      </c>
      <c r="G146" s="13">
        <v>911.35</v>
      </c>
      <c r="H146" s="13">
        <v>1802.5</v>
      </c>
      <c r="I146" s="5">
        <f>Tabela1[[#This Row],[Valor total]]-Tabela1[[#This Row],[Valor custo]]</f>
        <v>891.15</v>
      </c>
      <c r="J146" s="6">
        <f>Tabela1[[#This Row],[MARGEM BRUTA]]/Tabela1[[#This Row],[Valor total]]</f>
        <v>0.49439667128987513</v>
      </c>
      <c r="K146" s="1" t="str">
        <f>VLOOKUP(Tabela1[[#This Row],[Cliente]],'BASE DE CLIENTES'!A:D,4,0)</f>
        <v>SERRALHEIRO</v>
      </c>
      <c r="L146" s="1" t="str">
        <f>VLOOKUP(Tabela1[[#This Row],[Cliente]],'BASE DE CLIENTES'!A:E,5,0)</f>
        <v>CEILANDIA SUL (CEILANDIA)</v>
      </c>
    </row>
    <row r="147" spans="2:12" x14ac:dyDescent="0.3">
      <c r="B147" s="1" t="s">
        <v>80</v>
      </c>
      <c r="C147" s="4" t="str">
        <f>VLOOKUP(Tabela1[[#This Row],[Cliente]],'BASE DE CLIENTES'!A:E,2,0)</f>
        <v>Brasília</v>
      </c>
      <c r="D147" s="1" t="str">
        <f>VLOOKUP(Tabela1[[#This Row],[Cliente]],'BASE DE CLIENTES'!A:C,3,0)</f>
        <v>DF</v>
      </c>
      <c r="E147" s="4" t="str">
        <f>CONCATENATE(Tabela1[[#This Row],[CIDADE]],",",Tabela1[[#This Row],[UF]])</f>
        <v>Brasília,DF</v>
      </c>
      <c r="F147" s="2">
        <v>45671</v>
      </c>
      <c r="G147" s="13">
        <v>202.82</v>
      </c>
      <c r="H147" s="13">
        <v>269.39999999999998</v>
      </c>
      <c r="I147" s="5">
        <f>Tabela1[[#This Row],[Valor total]]-Tabela1[[#This Row],[Valor custo]]</f>
        <v>66.579999999999984</v>
      </c>
      <c r="J147" s="6">
        <f>Tabela1[[#This Row],[MARGEM BRUTA]]/Tabela1[[#This Row],[Valor total]]</f>
        <v>0.24714179658500368</v>
      </c>
      <c r="K147" s="1" t="str">
        <f>VLOOKUP(Tabela1[[#This Row],[Cliente]],'BASE DE CLIENTES'!A:D,4,0)</f>
        <v>EMPRESA SEM MAQUINA</v>
      </c>
      <c r="L147" s="1" t="str">
        <f>VLOOKUP(Tabela1[[#This Row],[Cliente]],'BASE DE CLIENTES'!A:E,5,0)</f>
        <v>JOKEY</v>
      </c>
    </row>
    <row r="148" spans="2:12" x14ac:dyDescent="0.3">
      <c r="B148" s="1" t="s">
        <v>30</v>
      </c>
      <c r="C148" s="4" t="str">
        <f>VLOOKUP(Tabela1[[#This Row],[Cliente]],'BASE DE CLIENTES'!A:E,2,0)</f>
        <v>Águas Lindas de Goiás</v>
      </c>
      <c r="D148" s="1" t="str">
        <f>VLOOKUP(Tabela1[[#This Row],[Cliente]],'BASE DE CLIENTES'!A:C,3,0)</f>
        <v>GO</v>
      </c>
      <c r="E148" s="4" t="str">
        <f>CONCATENATE(Tabela1[[#This Row],[CIDADE]],",",Tabela1[[#This Row],[UF]])</f>
        <v>Águas Lindas de Goiás,GO</v>
      </c>
      <c r="F148" s="2">
        <v>45736</v>
      </c>
      <c r="G148" s="13">
        <v>2814.08</v>
      </c>
      <c r="H148" s="13">
        <v>4100</v>
      </c>
      <c r="I148" s="5">
        <f>Tabela1[[#This Row],[Valor total]]-Tabela1[[#This Row],[Valor custo]]</f>
        <v>1285.92</v>
      </c>
      <c r="J148" s="6">
        <f>Tabela1[[#This Row],[MARGEM BRUTA]]/Tabela1[[#This Row],[Valor total]]</f>
        <v>0.31363902439024394</v>
      </c>
      <c r="K148" s="1" t="str">
        <f>VLOOKUP(Tabela1[[#This Row],[Cliente]],'BASE DE CLIENTES'!A:D,4,0)</f>
        <v>SERRALHEIRO</v>
      </c>
      <c r="L148" s="1" t="str">
        <f>VLOOKUP(Tabela1[[#This Row],[Cliente]],'BASE DE CLIENTES'!A:E,5,0)</f>
        <v>Águas Lindas de Goiás</v>
      </c>
    </row>
    <row r="149" spans="2:12" x14ac:dyDescent="0.3">
      <c r="B149" s="1" t="s">
        <v>19</v>
      </c>
      <c r="C149" s="4" t="str">
        <f>VLOOKUP(Tabela1[[#This Row],[Cliente]],'BASE DE CLIENTES'!A:E,2,0)</f>
        <v>Águas Lindas de Goiás</v>
      </c>
      <c r="D149" s="1" t="str">
        <f>VLOOKUP(Tabela1[[#This Row],[Cliente]],'BASE DE CLIENTES'!A:C,3,0)</f>
        <v>GO</v>
      </c>
      <c r="E149" s="4" t="str">
        <f>CONCATENATE(Tabela1[[#This Row],[CIDADE]],",",Tabela1[[#This Row],[UF]])</f>
        <v>Águas Lindas de Goiás,GO</v>
      </c>
      <c r="F149" s="2">
        <v>45735</v>
      </c>
      <c r="G149" s="13">
        <v>946.26</v>
      </c>
      <c r="H149" s="13">
        <v>1657</v>
      </c>
      <c r="I149" s="5">
        <f>Tabela1[[#This Row],[Valor total]]-Tabela1[[#This Row],[Valor custo]]</f>
        <v>710.74</v>
      </c>
      <c r="J149" s="6">
        <f>Tabela1[[#This Row],[MARGEM BRUTA]]/Tabela1[[#This Row],[Valor total]]</f>
        <v>0.42893180446590223</v>
      </c>
      <c r="K149" s="1" t="str">
        <f>VLOOKUP(Tabela1[[#This Row],[Cliente]],'BASE DE CLIENTES'!A:D,4,0)</f>
        <v>SERRALHEIRO</v>
      </c>
      <c r="L149" s="1" t="str">
        <f>VLOOKUP(Tabela1[[#This Row],[Cliente]],'BASE DE CLIENTES'!A:E,5,0)</f>
        <v>Águas Lindas de Goiás</v>
      </c>
    </row>
    <row r="150" spans="2:12" x14ac:dyDescent="0.3">
      <c r="B150" s="1" t="s">
        <v>21</v>
      </c>
      <c r="C150" s="4" t="str">
        <f>VLOOKUP(Tabela1[[#This Row],[Cliente]],'BASE DE CLIENTES'!A:E,2,0)</f>
        <v>Brasília</v>
      </c>
      <c r="D150" s="1" t="str">
        <f>VLOOKUP(Tabela1[[#This Row],[Cliente]],'BASE DE CLIENTES'!A:C,3,0)</f>
        <v>DF</v>
      </c>
      <c r="E150" s="4" t="str">
        <f>CONCATENATE(Tabela1[[#This Row],[CIDADE]],",",Tabela1[[#This Row],[UF]])</f>
        <v>Brasília,DF</v>
      </c>
      <c r="F150" s="2">
        <v>45740</v>
      </c>
      <c r="G150" s="13">
        <v>1914.4</v>
      </c>
      <c r="H150" s="13">
        <v>4250</v>
      </c>
      <c r="I150" s="5">
        <f>Tabela1[[#This Row],[Valor total]]-Tabela1[[#This Row],[Valor custo]]</f>
        <v>2335.6</v>
      </c>
      <c r="J150" s="6">
        <f>Tabela1[[#This Row],[MARGEM BRUTA]]/Tabela1[[#This Row],[Valor total]]</f>
        <v>0.54955294117647058</v>
      </c>
      <c r="K150" s="1" t="str">
        <f>VLOOKUP(Tabela1[[#This Row],[Cliente]],'BASE DE CLIENTES'!A:D,4,0)</f>
        <v>EMPRESA COM MAQUINA</v>
      </c>
      <c r="L150" s="1" t="str">
        <f>VLOOKUP(Tabela1[[#This Row],[Cliente]],'BASE DE CLIENTES'!A:E,5,0)</f>
        <v>RIACHO FUNDO II</v>
      </c>
    </row>
    <row r="151" spans="2:12" x14ac:dyDescent="0.3">
      <c r="B151" s="1" t="s">
        <v>34</v>
      </c>
      <c r="C151" s="4" t="str">
        <f>VLOOKUP(Tabela1[[#This Row],[Cliente]],'BASE DE CLIENTES'!A:E,2,0)</f>
        <v>Brasília</v>
      </c>
      <c r="D151" s="1" t="str">
        <f>VLOOKUP(Tabela1[[#This Row],[Cliente]],'BASE DE CLIENTES'!A:C,3,0)</f>
        <v>DF</v>
      </c>
      <c r="E151" s="4" t="str">
        <f>CONCATENATE(Tabela1[[#This Row],[CIDADE]],",",Tabela1[[#This Row],[UF]])</f>
        <v>Brasília,DF</v>
      </c>
      <c r="F151" s="2">
        <v>45670</v>
      </c>
      <c r="G151" s="13">
        <v>514.45000000000005</v>
      </c>
      <c r="H151" s="13">
        <v>720</v>
      </c>
      <c r="I151" s="5">
        <f>Tabela1[[#This Row],[Valor total]]-Tabela1[[#This Row],[Valor custo]]</f>
        <v>205.54999999999995</v>
      </c>
      <c r="J151" s="6">
        <f>Tabela1[[#This Row],[MARGEM BRUTA]]/Tabela1[[#This Row],[Valor total]]</f>
        <v>0.28548611111111105</v>
      </c>
      <c r="K151" s="1" t="str">
        <f>VLOOKUP(Tabela1[[#This Row],[Cliente]],'BASE DE CLIENTES'!A:D,4,0)</f>
        <v>SERRALHEIRO</v>
      </c>
      <c r="L151" s="1" t="str">
        <f>VLOOKUP(Tabela1[[#This Row],[Cliente]],'BASE DE CLIENTES'!A:E,5,0)</f>
        <v>RECANTO DAS EMAS</v>
      </c>
    </row>
    <row r="152" spans="2:12" x14ac:dyDescent="0.3">
      <c r="B152" s="1" t="s">
        <v>102</v>
      </c>
      <c r="C152" s="4" t="str">
        <f>VLOOKUP(Tabela1[[#This Row],[Cliente]],'BASE DE CLIENTES'!A:E,2,0)</f>
        <v>Brasília</v>
      </c>
      <c r="D152" s="1" t="str">
        <f>VLOOKUP(Tabela1[[#This Row],[Cliente]],'BASE DE CLIENTES'!A:C,3,0)</f>
        <v>DF</v>
      </c>
      <c r="E152" s="4" t="str">
        <f>CONCATENATE(Tabela1[[#This Row],[CIDADE]],",",Tabela1[[#This Row],[UF]])</f>
        <v>Brasília,DF</v>
      </c>
      <c r="F152" s="2">
        <v>45670</v>
      </c>
      <c r="G152" s="13">
        <v>2057.8000000000002</v>
      </c>
      <c r="H152" s="13">
        <v>2880</v>
      </c>
      <c r="I152" s="5">
        <f>Tabela1[[#This Row],[Valor total]]-Tabela1[[#This Row],[Valor custo]]</f>
        <v>822.19999999999982</v>
      </c>
      <c r="J152" s="6">
        <f>Tabela1[[#This Row],[MARGEM BRUTA]]/Tabela1[[#This Row],[Valor total]]</f>
        <v>0.28548611111111105</v>
      </c>
      <c r="K152" s="1" t="str">
        <f>VLOOKUP(Tabela1[[#This Row],[Cliente]],'BASE DE CLIENTES'!A:D,4,0)</f>
        <v>SERRALHEIRO</v>
      </c>
      <c r="L152" s="1" t="str">
        <f>VLOOKUP(Tabela1[[#This Row],[Cliente]],'BASE DE CLIENTES'!A:E,5,0)</f>
        <v>Samambaia Norte (Samambaia)</v>
      </c>
    </row>
    <row r="153" spans="2:12" x14ac:dyDescent="0.3">
      <c r="B153" s="1" t="s">
        <v>25</v>
      </c>
      <c r="C153" s="4" t="str">
        <f>VLOOKUP(Tabela1[[#This Row],[Cliente]],'BASE DE CLIENTES'!A:E,2,0)</f>
        <v>Brasília</v>
      </c>
      <c r="D153" s="1" t="str">
        <f>VLOOKUP(Tabela1[[#This Row],[Cliente]],'BASE DE CLIENTES'!A:C,3,0)</f>
        <v>DF</v>
      </c>
      <c r="E153" s="4" t="str">
        <f>CONCATENATE(Tabela1[[#This Row],[CIDADE]],",",Tabela1[[#This Row],[UF]])</f>
        <v>Brasília,DF</v>
      </c>
      <c r="F153" s="2">
        <v>45670</v>
      </c>
      <c r="G153" s="13">
        <v>707.23</v>
      </c>
      <c r="H153" s="13">
        <v>660</v>
      </c>
      <c r="I153" s="5">
        <f>Tabela1[[#This Row],[Valor total]]-Tabela1[[#This Row],[Valor custo]]</f>
        <v>-47.230000000000018</v>
      </c>
      <c r="J153" s="6">
        <f>Tabela1[[#This Row],[MARGEM BRUTA]]/Tabela1[[#This Row],[Valor total]]</f>
        <v>-7.1560606060606088E-2</v>
      </c>
      <c r="K153" s="1" t="str">
        <f>VLOOKUP(Tabela1[[#This Row],[Cliente]],'BASE DE CLIENTES'!A:D,4,0)</f>
        <v>EMPRESA COM MAQUINA</v>
      </c>
      <c r="L153" s="1" t="str">
        <f>VLOOKUP(Tabela1[[#This Row],[Cliente]],'BASE DE CLIENTES'!A:E,5,0)</f>
        <v>CEILANDIA NORTE (CEILANDIA)</v>
      </c>
    </row>
    <row r="154" spans="2:12" x14ac:dyDescent="0.3">
      <c r="B154" s="1" t="s">
        <v>66</v>
      </c>
      <c r="C154" s="4" t="str">
        <f>VLOOKUP(Tabela1[[#This Row],[Cliente]],'BASE DE CLIENTES'!A:E,2,0)</f>
        <v>Águas Lindas de Goiás</v>
      </c>
      <c r="D154" s="1" t="str">
        <f>VLOOKUP(Tabela1[[#This Row],[Cliente]],'BASE DE CLIENTES'!A:C,3,0)</f>
        <v>GO</v>
      </c>
      <c r="E154" s="4" t="str">
        <f>CONCATENATE(Tabela1[[#This Row],[CIDADE]],",",Tabela1[[#This Row],[UF]])</f>
        <v>Águas Lindas de Goiás,GO</v>
      </c>
      <c r="F154" s="2">
        <v>45733</v>
      </c>
      <c r="G154" s="13">
        <v>878.4</v>
      </c>
      <c r="H154" s="13">
        <v>1240</v>
      </c>
      <c r="I154" s="5">
        <f>Tabela1[[#This Row],[Valor total]]-Tabela1[[#This Row],[Valor custo]]</f>
        <v>361.6</v>
      </c>
      <c r="J154" s="6">
        <f>Tabela1[[#This Row],[MARGEM BRUTA]]/Tabela1[[#This Row],[Valor total]]</f>
        <v>0.29161290322580646</v>
      </c>
      <c r="K154" s="1" t="str">
        <f>VLOOKUP(Tabela1[[#This Row],[Cliente]],'BASE DE CLIENTES'!A:D,4,0)</f>
        <v>EMPRESA COM MAQUINA</v>
      </c>
      <c r="L154" s="1" t="str">
        <f>VLOOKUP(Tabela1[[#This Row],[Cliente]],'BASE DE CLIENTES'!A:E,5,0)</f>
        <v>Águas Lindas de Goiás</v>
      </c>
    </row>
    <row r="155" spans="2:12" x14ac:dyDescent="0.3">
      <c r="B155" s="1" t="s">
        <v>21</v>
      </c>
      <c r="C155" s="4" t="str">
        <f>VLOOKUP(Tabela1[[#This Row],[Cliente]],'BASE DE CLIENTES'!A:E,2,0)</f>
        <v>Brasília</v>
      </c>
      <c r="D155" s="1" t="str">
        <f>VLOOKUP(Tabela1[[#This Row],[Cliente]],'BASE DE CLIENTES'!A:C,3,0)</f>
        <v>DF</v>
      </c>
      <c r="E155" s="4" t="str">
        <f>CONCATENATE(Tabela1[[#This Row],[CIDADE]],",",Tabela1[[#This Row],[UF]])</f>
        <v>Brasília,DF</v>
      </c>
      <c r="F155" s="2">
        <v>45714</v>
      </c>
      <c r="G155" s="13">
        <v>2203.83</v>
      </c>
      <c r="H155" s="13">
        <v>4050</v>
      </c>
      <c r="I155" s="5">
        <f>Tabela1[[#This Row],[Valor total]]-Tabela1[[#This Row],[Valor custo]]</f>
        <v>1846.17</v>
      </c>
      <c r="J155" s="6">
        <f>Tabela1[[#This Row],[MARGEM BRUTA]]/Tabela1[[#This Row],[Valor total]]</f>
        <v>0.45584444444444444</v>
      </c>
      <c r="K155" s="1" t="str">
        <f>VLOOKUP(Tabela1[[#This Row],[Cliente]],'BASE DE CLIENTES'!A:D,4,0)</f>
        <v>EMPRESA COM MAQUINA</v>
      </c>
      <c r="L155" s="1" t="str">
        <f>VLOOKUP(Tabela1[[#This Row],[Cliente]],'BASE DE CLIENTES'!A:E,5,0)</f>
        <v>RIACHO FUNDO II</v>
      </c>
    </row>
    <row r="156" spans="2:12" x14ac:dyDescent="0.3">
      <c r="B156" s="1" t="s">
        <v>70</v>
      </c>
      <c r="C156" s="4" t="str">
        <f>VLOOKUP(Tabela1[[#This Row],[Cliente]],'BASE DE CLIENTES'!A:E,2,0)</f>
        <v>Brasília</v>
      </c>
      <c r="D156" s="1" t="str">
        <f>VLOOKUP(Tabela1[[#This Row],[Cliente]],'BASE DE CLIENTES'!A:C,3,0)</f>
        <v>DF</v>
      </c>
      <c r="E156" s="4" t="str">
        <f>CONCATENATE(Tabela1[[#This Row],[CIDADE]],",",Tabela1[[#This Row],[UF]])</f>
        <v>Brasília,DF</v>
      </c>
      <c r="F156" s="2">
        <v>45670</v>
      </c>
      <c r="G156" s="13">
        <v>514.45000000000005</v>
      </c>
      <c r="H156" s="13">
        <v>720</v>
      </c>
      <c r="I156" s="5">
        <f>Tabela1[[#This Row],[Valor total]]-Tabela1[[#This Row],[Valor custo]]</f>
        <v>205.54999999999995</v>
      </c>
      <c r="J156" s="6">
        <f>Tabela1[[#This Row],[MARGEM BRUTA]]/Tabela1[[#This Row],[Valor total]]</f>
        <v>0.28548611111111105</v>
      </c>
      <c r="K156" s="1" t="str">
        <f>VLOOKUP(Tabela1[[#This Row],[Cliente]],'BASE DE CLIENTES'!A:D,4,0)</f>
        <v>EMPRESA COM MAQUINA</v>
      </c>
      <c r="L156" s="1" t="str">
        <f>VLOOKUP(Tabela1[[#This Row],[Cliente]],'BASE DE CLIENTES'!A:E,5,0)</f>
        <v>TAGUATINGA NORTE (TAGUATINGA)</v>
      </c>
    </row>
    <row r="157" spans="2:12" x14ac:dyDescent="0.3">
      <c r="B157" s="1" t="s">
        <v>42</v>
      </c>
      <c r="C157" s="4" t="str">
        <f>VLOOKUP(Tabela1[[#This Row],[Cliente]],'BASE DE CLIENTES'!A:E,2,0)</f>
        <v>Brasília</v>
      </c>
      <c r="D157" s="1" t="str">
        <f>VLOOKUP(Tabela1[[#This Row],[Cliente]],'BASE DE CLIENTES'!A:C,3,0)</f>
        <v>DF</v>
      </c>
      <c r="E157" s="4" t="str">
        <f>CONCATENATE(Tabela1[[#This Row],[CIDADE]],",",Tabela1[[#This Row],[UF]])</f>
        <v>Brasília,DF</v>
      </c>
      <c r="F157" s="2">
        <v>45670</v>
      </c>
      <c r="G157" s="13">
        <v>3045.45</v>
      </c>
      <c r="H157" s="13">
        <v>4375</v>
      </c>
      <c r="I157" s="5">
        <f>Tabela1[[#This Row],[Valor total]]-Tabela1[[#This Row],[Valor custo]]</f>
        <v>1329.5500000000002</v>
      </c>
      <c r="J157" s="6">
        <f>Tabela1[[#This Row],[MARGEM BRUTA]]/Tabela1[[#This Row],[Valor total]]</f>
        <v>0.30389714285714292</v>
      </c>
      <c r="K157" s="1" t="str">
        <f>VLOOKUP(Tabela1[[#This Row],[Cliente]],'BASE DE CLIENTES'!A:D,4,0)</f>
        <v>EMPRESA SEM MAQUINA</v>
      </c>
      <c r="L157" s="1" t="str">
        <f>VLOOKUP(Tabela1[[#This Row],[Cliente]],'BASE DE CLIENTES'!A:E,5,0)</f>
        <v>SAMAMBAIA</v>
      </c>
    </row>
    <row r="158" spans="2:12" x14ac:dyDescent="0.3">
      <c r="B158" s="1" t="s">
        <v>55</v>
      </c>
      <c r="C158" s="4" t="str">
        <f>VLOOKUP(Tabela1[[#This Row],[Cliente]],'BASE DE CLIENTES'!A:E,2,0)</f>
        <v>Brasília</v>
      </c>
      <c r="D158" s="1" t="str">
        <f>VLOOKUP(Tabela1[[#This Row],[Cliente]],'BASE DE CLIENTES'!A:C,3,0)</f>
        <v>DF</v>
      </c>
      <c r="E158" s="4" t="str">
        <f>CONCATENATE(Tabela1[[#This Row],[CIDADE]],",",Tabela1[[#This Row],[UF]])</f>
        <v>Brasília,DF</v>
      </c>
      <c r="F158" s="2">
        <v>45670</v>
      </c>
      <c r="G158" s="13">
        <v>531.45000000000005</v>
      </c>
      <c r="H158" s="13">
        <v>785</v>
      </c>
      <c r="I158" s="5">
        <f>Tabela1[[#This Row],[Valor total]]-Tabela1[[#This Row],[Valor custo]]</f>
        <v>253.54999999999995</v>
      </c>
      <c r="J158" s="6">
        <f>Tabela1[[#This Row],[MARGEM BRUTA]]/Tabela1[[#This Row],[Valor total]]</f>
        <v>0.32299363057324837</v>
      </c>
      <c r="K158" s="1" t="str">
        <f>VLOOKUP(Tabela1[[#This Row],[Cliente]],'BASE DE CLIENTES'!A:D,4,0)</f>
        <v>EMPRESA SEM MAQUINA</v>
      </c>
      <c r="L158" s="1" t="str">
        <f>VLOOKUP(Tabela1[[#This Row],[Cliente]],'BASE DE CLIENTES'!A:E,5,0)</f>
        <v>RECANTO DAS EMAS</v>
      </c>
    </row>
    <row r="159" spans="2:12" x14ac:dyDescent="0.3">
      <c r="B159" s="1" t="s">
        <v>85</v>
      </c>
      <c r="C159" s="4" t="str">
        <f>VLOOKUP(Tabela1[[#This Row],[Cliente]],'BASE DE CLIENTES'!A:E,2,0)</f>
        <v>Brasília</v>
      </c>
      <c r="D159" s="1" t="str">
        <f>VLOOKUP(Tabela1[[#This Row],[Cliente]],'BASE DE CLIENTES'!A:C,3,0)</f>
        <v>DF</v>
      </c>
      <c r="E159" s="4" t="str">
        <f>CONCATENATE(Tabela1[[#This Row],[CIDADE]],",",Tabela1[[#This Row],[UF]])</f>
        <v>Brasília,DF</v>
      </c>
      <c r="F159" s="2">
        <v>45670</v>
      </c>
      <c r="G159" s="13">
        <v>84</v>
      </c>
      <c r="H159" s="13">
        <v>140</v>
      </c>
      <c r="I159" s="5">
        <f>Tabela1[[#This Row],[Valor total]]-Tabela1[[#This Row],[Valor custo]]</f>
        <v>56</v>
      </c>
      <c r="J159" s="6">
        <f>Tabela1[[#This Row],[MARGEM BRUTA]]/Tabela1[[#This Row],[Valor total]]</f>
        <v>0.4</v>
      </c>
      <c r="K159" s="1" t="str">
        <f>VLOOKUP(Tabela1[[#This Row],[Cliente]],'BASE DE CLIENTES'!A:D,4,0)</f>
        <v>SERRALHEIRO</v>
      </c>
      <c r="L159" s="1" t="str">
        <f>VLOOKUP(Tabela1[[#This Row],[Cliente]],'BASE DE CLIENTES'!A:E,5,0)</f>
        <v>SAMAMBAIA NORTE (SAMAMBAIA)</v>
      </c>
    </row>
    <row r="160" spans="2:12" x14ac:dyDescent="0.3">
      <c r="B160" s="1" t="s">
        <v>66</v>
      </c>
      <c r="C160" s="4" t="str">
        <f>VLOOKUP(Tabela1[[#This Row],[Cliente]],'BASE DE CLIENTES'!A:E,2,0)</f>
        <v>Águas Lindas de Goiás</v>
      </c>
      <c r="D160" s="1" t="str">
        <f>VLOOKUP(Tabela1[[#This Row],[Cliente]],'BASE DE CLIENTES'!A:C,3,0)</f>
        <v>GO</v>
      </c>
      <c r="E160" s="4" t="str">
        <f>CONCATENATE(Tabela1[[#This Row],[CIDADE]],",",Tabela1[[#This Row],[UF]])</f>
        <v>Águas Lindas de Goiás,GO</v>
      </c>
      <c r="F160" s="2">
        <v>45730</v>
      </c>
      <c r="G160" s="13">
        <v>439.2</v>
      </c>
      <c r="H160" s="13">
        <v>620</v>
      </c>
      <c r="I160" s="5">
        <f>Tabela1[[#This Row],[Valor total]]-Tabela1[[#This Row],[Valor custo]]</f>
        <v>180.8</v>
      </c>
      <c r="J160" s="6">
        <f>Tabela1[[#This Row],[MARGEM BRUTA]]/Tabela1[[#This Row],[Valor total]]</f>
        <v>0.29161290322580646</v>
      </c>
      <c r="K160" s="1" t="str">
        <f>VLOOKUP(Tabela1[[#This Row],[Cliente]],'BASE DE CLIENTES'!A:D,4,0)</f>
        <v>EMPRESA COM MAQUINA</v>
      </c>
      <c r="L160" s="1" t="str">
        <f>VLOOKUP(Tabela1[[#This Row],[Cliente]],'BASE DE CLIENTES'!A:E,5,0)</f>
        <v>Águas Lindas de Goiás</v>
      </c>
    </row>
    <row r="161" spans="2:12" x14ac:dyDescent="0.3">
      <c r="B161" s="1" t="s">
        <v>66</v>
      </c>
      <c r="C161" s="4" t="str">
        <f>VLOOKUP(Tabela1[[#This Row],[Cliente]],'BASE DE CLIENTES'!A:E,2,0)</f>
        <v>Águas Lindas de Goiás</v>
      </c>
      <c r="D161" s="1" t="str">
        <f>VLOOKUP(Tabela1[[#This Row],[Cliente]],'BASE DE CLIENTES'!A:C,3,0)</f>
        <v>GO</v>
      </c>
      <c r="E161" s="4" t="str">
        <f>CONCATENATE(Tabela1[[#This Row],[CIDADE]],",",Tabela1[[#This Row],[UF]])</f>
        <v>Águas Lindas de Goiás,GO</v>
      </c>
      <c r="F161" s="2">
        <v>45729</v>
      </c>
      <c r="G161" s="13">
        <v>439.2</v>
      </c>
      <c r="H161" s="13">
        <v>620</v>
      </c>
      <c r="I161" s="5">
        <f>Tabela1[[#This Row],[Valor total]]-Tabela1[[#This Row],[Valor custo]]</f>
        <v>180.8</v>
      </c>
      <c r="J161" s="6">
        <f>Tabela1[[#This Row],[MARGEM BRUTA]]/Tabela1[[#This Row],[Valor total]]</f>
        <v>0.29161290322580646</v>
      </c>
      <c r="K161" s="1" t="str">
        <f>VLOOKUP(Tabela1[[#This Row],[Cliente]],'BASE DE CLIENTES'!A:D,4,0)</f>
        <v>EMPRESA COM MAQUINA</v>
      </c>
      <c r="L161" s="1" t="str">
        <f>VLOOKUP(Tabela1[[#This Row],[Cliente]],'BASE DE CLIENTES'!A:E,5,0)</f>
        <v>Águas Lindas de Goiás</v>
      </c>
    </row>
    <row r="162" spans="2:12" x14ac:dyDescent="0.3">
      <c r="B162" s="1" t="s">
        <v>27</v>
      </c>
      <c r="C162" s="4" t="str">
        <f>VLOOKUP(Tabela1[[#This Row],[Cliente]],'BASE DE CLIENTES'!A:E,2,0)</f>
        <v>Brasília</v>
      </c>
      <c r="D162" s="1" t="str">
        <f>VLOOKUP(Tabela1[[#This Row],[Cliente]],'BASE DE CLIENTES'!A:C,3,0)</f>
        <v>DF</v>
      </c>
      <c r="E162" s="4" t="str">
        <f>CONCATENATE(Tabela1[[#This Row],[CIDADE]],",",Tabela1[[#This Row],[UF]])</f>
        <v>Brasília,DF</v>
      </c>
      <c r="F162" s="2">
        <v>45667</v>
      </c>
      <c r="G162" s="13">
        <v>1543.35</v>
      </c>
      <c r="H162" s="13">
        <v>2160</v>
      </c>
      <c r="I162" s="5">
        <f>Tabela1[[#This Row],[Valor total]]-Tabela1[[#This Row],[Valor custo]]</f>
        <v>616.65000000000009</v>
      </c>
      <c r="J162" s="6">
        <f>Tabela1[[#This Row],[MARGEM BRUTA]]/Tabela1[[#This Row],[Valor total]]</f>
        <v>0.28548611111111116</v>
      </c>
      <c r="K162" s="1" t="str">
        <f>VLOOKUP(Tabela1[[#This Row],[Cliente]],'BASE DE CLIENTES'!A:D,4,0)</f>
        <v>EMPRESA SEM MAQUINA</v>
      </c>
      <c r="L162" s="1" t="str">
        <f>VLOOKUP(Tabela1[[#This Row],[Cliente]],'BASE DE CLIENTES'!A:E,5,0)</f>
        <v>RECANTO DAS EMAS</v>
      </c>
    </row>
    <row r="163" spans="2:12" x14ac:dyDescent="0.3">
      <c r="B163" s="1" t="s">
        <v>25</v>
      </c>
      <c r="C163" s="4" t="str">
        <f>VLOOKUP(Tabela1[[#This Row],[Cliente]],'BASE DE CLIENTES'!A:E,2,0)</f>
        <v>Brasília</v>
      </c>
      <c r="D163" s="1" t="str">
        <f>VLOOKUP(Tabela1[[#This Row],[Cliente]],'BASE DE CLIENTES'!A:C,3,0)</f>
        <v>DF</v>
      </c>
      <c r="E163" s="4" t="str">
        <f>CONCATENATE(Tabela1[[#This Row],[CIDADE]],",",Tabela1[[#This Row],[UF]])</f>
        <v>Brasília,DF</v>
      </c>
      <c r="F163" s="2">
        <v>45667</v>
      </c>
      <c r="G163" s="13">
        <v>1123.75</v>
      </c>
      <c r="H163" s="13">
        <v>1895</v>
      </c>
      <c r="I163" s="5">
        <f>Tabela1[[#This Row],[Valor total]]-Tabela1[[#This Row],[Valor custo]]</f>
        <v>771.25</v>
      </c>
      <c r="J163" s="6">
        <f>Tabela1[[#This Row],[MARGEM BRUTA]]/Tabela1[[#This Row],[Valor total]]</f>
        <v>0.40699208443271767</v>
      </c>
      <c r="K163" s="1" t="str">
        <f>VLOOKUP(Tabela1[[#This Row],[Cliente]],'BASE DE CLIENTES'!A:D,4,0)</f>
        <v>EMPRESA COM MAQUINA</v>
      </c>
      <c r="L163" s="1" t="str">
        <f>VLOOKUP(Tabela1[[#This Row],[Cliente]],'BASE DE CLIENTES'!A:E,5,0)</f>
        <v>CEILANDIA NORTE (CEILANDIA)</v>
      </c>
    </row>
    <row r="164" spans="2:12" x14ac:dyDescent="0.3">
      <c r="B164" s="1" t="s">
        <v>30</v>
      </c>
      <c r="C164" s="4" t="str">
        <f>VLOOKUP(Tabela1[[#This Row],[Cliente]],'BASE DE CLIENTES'!A:E,2,0)</f>
        <v>Águas Lindas de Goiás</v>
      </c>
      <c r="D164" s="1" t="str">
        <f>VLOOKUP(Tabela1[[#This Row],[Cliente]],'BASE DE CLIENTES'!A:C,3,0)</f>
        <v>GO</v>
      </c>
      <c r="E164" s="4" t="str">
        <f>CONCATENATE(Tabela1[[#This Row],[CIDADE]],",",Tabela1[[#This Row],[UF]])</f>
        <v>Águas Lindas de Goiás,GO</v>
      </c>
      <c r="F164" s="2">
        <v>45728</v>
      </c>
      <c r="G164" s="13">
        <v>593.83000000000004</v>
      </c>
      <c r="H164" s="13">
        <v>750</v>
      </c>
      <c r="I164" s="5">
        <f>Tabela1[[#This Row],[Valor total]]-Tabela1[[#This Row],[Valor custo]]</f>
        <v>156.16999999999996</v>
      </c>
      <c r="J164" s="6">
        <f>Tabela1[[#This Row],[MARGEM BRUTA]]/Tabela1[[#This Row],[Valor total]]</f>
        <v>0.20822666666666662</v>
      </c>
      <c r="K164" s="1" t="str">
        <f>VLOOKUP(Tabela1[[#This Row],[Cliente]],'BASE DE CLIENTES'!A:D,4,0)</f>
        <v>SERRALHEIRO</v>
      </c>
      <c r="L164" s="1" t="str">
        <f>VLOOKUP(Tabela1[[#This Row],[Cliente]],'BASE DE CLIENTES'!A:E,5,0)</f>
        <v>Águas Lindas de Goiás</v>
      </c>
    </row>
    <row r="165" spans="2:12" x14ac:dyDescent="0.3">
      <c r="B165" s="1" t="s">
        <v>68</v>
      </c>
      <c r="C165" s="4" t="str">
        <f>VLOOKUP(Tabela1[[#This Row],[Cliente]],'BASE DE CLIENTES'!A:E,2,0)</f>
        <v>Brasília</v>
      </c>
      <c r="D165" s="1" t="str">
        <f>VLOOKUP(Tabela1[[#This Row],[Cliente]],'BASE DE CLIENTES'!A:C,3,0)</f>
        <v>DF</v>
      </c>
      <c r="E165" s="4" t="str">
        <f>CONCATENATE(Tabela1[[#This Row],[CIDADE]],",",Tabela1[[#This Row],[UF]])</f>
        <v>Brasília,DF</v>
      </c>
      <c r="F165" s="2">
        <v>45667</v>
      </c>
      <c r="G165" s="13">
        <v>135.5</v>
      </c>
      <c r="H165" s="13">
        <v>195</v>
      </c>
      <c r="I165" s="5">
        <f>Tabela1[[#This Row],[Valor total]]-Tabela1[[#This Row],[Valor custo]]</f>
        <v>59.5</v>
      </c>
      <c r="J165" s="6">
        <f>Tabela1[[#This Row],[MARGEM BRUTA]]/Tabela1[[#This Row],[Valor total]]</f>
        <v>0.30512820512820515</v>
      </c>
      <c r="K165" s="1" t="str">
        <f>VLOOKUP(Tabela1[[#This Row],[Cliente]],'BASE DE CLIENTES'!A:D,4,0)</f>
        <v>EMPRESA COM MAQUINA</v>
      </c>
      <c r="L165" s="1" t="str">
        <f>VLOOKUP(Tabela1[[#This Row],[Cliente]],'BASE DE CLIENTES'!A:E,5,0)</f>
        <v>SAMAMBAIA SUL (SAMAMBAIA)</v>
      </c>
    </row>
    <row r="166" spans="2:12" x14ac:dyDescent="0.3">
      <c r="B166" s="1" t="s">
        <v>68</v>
      </c>
      <c r="C166" s="4" t="str">
        <f>VLOOKUP(Tabela1[[#This Row],[Cliente]],'BASE DE CLIENTES'!A:E,2,0)</f>
        <v>Brasília</v>
      </c>
      <c r="D166" s="1" t="str">
        <f>VLOOKUP(Tabela1[[#This Row],[Cliente]],'BASE DE CLIENTES'!A:C,3,0)</f>
        <v>DF</v>
      </c>
      <c r="E166" s="4" t="str">
        <f>CONCATENATE(Tabela1[[#This Row],[CIDADE]],",",Tabela1[[#This Row],[UF]])</f>
        <v>Brasília,DF</v>
      </c>
      <c r="F166" s="2">
        <v>45667</v>
      </c>
      <c r="G166" s="13">
        <v>12438.01</v>
      </c>
      <c r="H166" s="13">
        <v>17294.599999999999</v>
      </c>
      <c r="I166" s="5">
        <f>Tabela1[[#This Row],[Valor total]]-Tabela1[[#This Row],[Valor custo]]</f>
        <v>4856.5899999999983</v>
      </c>
      <c r="J166" s="6">
        <f>Tabela1[[#This Row],[MARGEM BRUTA]]/Tabela1[[#This Row],[Valor total]]</f>
        <v>0.28081539902628561</v>
      </c>
      <c r="K166" s="1" t="str">
        <f>VLOOKUP(Tabela1[[#This Row],[Cliente]],'BASE DE CLIENTES'!A:D,4,0)</f>
        <v>EMPRESA COM MAQUINA</v>
      </c>
      <c r="L166" s="1" t="str">
        <f>VLOOKUP(Tabela1[[#This Row],[Cliente]],'BASE DE CLIENTES'!A:E,5,0)</f>
        <v>SAMAMBAIA SUL (SAMAMBAIA)</v>
      </c>
    </row>
    <row r="167" spans="2:12" x14ac:dyDescent="0.3">
      <c r="B167" s="1" t="s">
        <v>52</v>
      </c>
      <c r="C167" s="4" t="str">
        <f>VLOOKUP(Tabela1[[#This Row],[Cliente]],'BASE DE CLIENTES'!A:E,2,0)</f>
        <v>Brasília</v>
      </c>
      <c r="D167" s="1" t="str">
        <f>VLOOKUP(Tabela1[[#This Row],[Cliente]],'BASE DE CLIENTES'!A:C,3,0)</f>
        <v>DF</v>
      </c>
      <c r="E167" s="4" t="str">
        <f>CONCATENATE(Tabela1[[#This Row],[CIDADE]],",",Tabela1[[#This Row],[UF]])</f>
        <v>Brasília,DF</v>
      </c>
      <c r="F167" s="2">
        <v>45667</v>
      </c>
      <c r="G167" s="13">
        <v>514.45000000000005</v>
      </c>
      <c r="H167" s="13">
        <v>720</v>
      </c>
      <c r="I167" s="5">
        <f>Tabela1[[#This Row],[Valor total]]-Tabela1[[#This Row],[Valor custo]]</f>
        <v>205.54999999999995</v>
      </c>
      <c r="J167" s="6">
        <f>Tabela1[[#This Row],[MARGEM BRUTA]]/Tabela1[[#This Row],[Valor total]]</f>
        <v>0.28548611111111105</v>
      </c>
      <c r="K167" s="1" t="str">
        <f>VLOOKUP(Tabela1[[#This Row],[Cliente]],'BASE DE CLIENTES'!A:D,4,0)</f>
        <v>SERRALHEIRO</v>
      </c>
      <c r="L167" s="1" t="str">
        <f>VLOOKUP(Tabela1[[#This Row],[Cliente]],'BASE DE CLIENTES'!A:E,5,0)</f>
        <v>Ceilândia Sul (Ceilândia)</v>
      </c>
    </row>
    <row r="168" spans="2:12" x14ac:dyDescent="0.3">
      <c r="B168" s="1" t="s">
        <v>110</v>
      </c>
      <c r="C168" s="4" t="str">
        <f>VLOOKUP(Tabela1[[#This Row],[Cliente]],'BASE DE CLIENTES'!A:E,2,0)</f>
        <v>Brasília</v>
      </c>
      <c r="D168" s="1" t="str">
        <f>VLOOKUP(Tabela1[[#This Row],[Cliente]],'BASE DE CLIENTES'!A:C,3,0)</f>
        <v>DF</v>
      </c>
      <c r="E168" s="4" t="str">
        <f>CONCATENATE(Tabela1[[#This Row],[CIDADE]],",",Tabela1[[#This Row],[UF]])</f>
        <v>Brasília,DF</v>
      </c>
      <c r="F168" s="2">
        <v>45667</v>
      </c>
      <c r="G168" s="13">
        <v>113.75</v>
      </c>
      <c r="H168" s="13">
        <v>140</v>
      </c>
      <c r="I168" s="5">
        <f>Tabela1[[#This Row],[Valor total]]-Tabela1[[#This Row],[Valor custo]]</f>
        <v>26.25</v>
      </c>
      <c r="J168" s="6">
        <f>Tabela1[[#This Row],[MARGEM BRUTA]]/Tabela1[[#This Row],[Valor total]]</f>
        <v>0.1875</v>
      </c>
      <c r="K168" s="1" t="str">
        <f>VLOOKUP(Tabela1[[#This Row],[Cliente]],'BASE DE CLIENTES'!A:D,4,0)</f>
        <v>SERRALHEIRO</v>
      </c>
      <c r="L168" s="1" t="str">
        <f>VLOOKUP(Tabela1[[#This Row],[Cliente]],'BASE DE CLIENTES'!A:E,5,0)</f>
        <v>Taguatinga sul</v>
      </c>
    </row>
    <row r="169" spans="2:12" x14ac:dyDescent="0.3">
      <c r="B169" s="1" t="s">
        <v>55</v>
      </c>
      <c r="C169" s="4" t="str">
        <f>VLOOKUP(Tabela1[[#This Row],[Cliente]],'BASE DE CLIENTES'!A:E,2,0)</f>
        <v>Brasília</v>
      </c>
      <c r="D169" s="1" t="str">
        <f>VLOOKUP(Tabela1[[#This Row],[Cliente]],'BASE DE CLIENTES'!A:C,3,0)</f>
        <v>DF</v>
      </c>
      <c r="E169" s="4" t="str">
        <f>CONCATENATE(Tabela1[[#This Row],[CIDADE]],",",Tabela1[[#This Row],[UF]])</f>
        <v>Brasília,DF</v>
      </c>
      <c r="F169" s="2">
        <v>45667</v>
      </c>
      <c r="G169" s="13">
        <v>122.74</v>
      </c>
      <c r="H169" s="13">
        <v>180</v>
      </c>
      <c r="I169" s="5">
        <f>Tabela1[[#This Row],[Valor total]]-Tabela1[[#This Row],[Valor custo]]</f>
        <v>57.260000000000005</v>
      </c>
      <c r="J169" s="6">
        <f>Tabela1[[#This Row],[MARGEM BRUTA]]/Tabela1[[#This Row],[Valor total]]</f>
        <v>0.31811111111111112</v>
      </c>
      <c r="K169" s="1" t="str">
        <f>VLOOKUP(Tabela1[[#This Row],[Cliente]],'BASE DE CLIENTES'!A:D,4,0)</f>
        <v>EMPRESA SEM MAQUINA</v>
      </c>
      <c r="L169" s="1" t="str">
        <f>VLOOKUP(Tabela1[[#This Row],[Cliente]],'BASE DE CLIENTES'!A:E,5,0)</f>
        <v>RECANTO DAS EMAS</v>
      </c>
    </row>
    <row r="170" spans="2:12" x14ac:dyDescent="0.3">
      <c r="B170" s="1" t="s">
        <v>55</v>
      </c>
      <c r="C170" s="4" t="str">
        <f>VLOOKUP(Tabela1[[#This Row],[Cliente]],'BASE DE CLIENTES'!A:E,2,0)</f>
        <v>Brasília</v>
      </c>
      <c r="D170" s="1" t="str">
        <f>VLOOKUP(Tabela1[[#This Row],[Cliente]],'BASE DE CLIENTES'!A:C,3,0)</f>
        <v>DF</v>
      </c>
      <c r="E170" s="4" t="str">
        <f>CONCATENATE(Tabela1[[#This Row],[CIDADE]],",",Tabela1[[#This Row],[UF]])</f>
        <v>Brasília,DF</v>
      </c>
      <c r="F170" s="2">
        <v>45667</v>
      </c>
      <c r="G170" s="13">
        <v>1437.14</v>
      </c>
      <c r="H170" s="13">
        <v>2990</v>
      </c>
      <c r="I170" s="5">
        <f>Tabela1[[#This Row],[Valor total]]-Tabela1[[#This Row],[Valor custo]]</f>
        <v>1552.86</v>
      </c>
      <c r="J170" s="6">
        <f>Tabela1[[#This Row],[MARGEM BRUTA]]/Tabela1[[#This Row],[Valor total]]</f>
        <v>0.51935117056856184</v>
      </c>
      <c r="K170" s="1" t="str">
        <f>VLOOKUP(Tabela1[[#This Row],[Cliente]],'BASE DE CLIENTES'!A:D,4,0)</f>
        <v>EMPRESA SEM MAQUINA</v>
      </c>
      <c r="L170" s="1" t="str">
        <f>VLOOKUP(Tabela1[[#This Row],[Cliente]],'BASE DE CLIENTES'!A:E,5,0)</f>
        <v>RECANTO DAS EMAS</v>
      </c>
    </row>
    <row r="171" spans="2:12" x14ac:dyDescent="0.3">
      <c r="B171" s="1" t="s">
        <v>66</v>
      </c>
      <c r="C171" s="4" t="str">
        <f>VLOOKUP(Tabela1[[#This Row],[Cliente]],'BASE DE CLIENTES'!A:E,2,0)</f>
        <v>Águas Lindas de Goiás</v>
      </c>
      <c r="D171" s="1" t="str">
        <f>VLOOKUP(Tabela1[[#This Row],[Cliente]],'BASE DE CLIENTES'!A:C,3,0)</f>
        <v>GO</v>
      </c>
      <c r="E171" s="4" t="str">
        <f>CONCATENATE(Tabela1[[#This Row],[CIDADE]],",",Tabela1[[#This Row],[UF]])</f>
        <v>Águas Lindas de Goiás,GO</v>
      </c>
      <c r="F171" s="2">
        <v>45728</v>
      </c>
      <c r="G171" s="13">
        <v>1559.69</v>
      </c>
      <c r="H171" s="13">
        <v>2070</v>
      </c>
      <c r="I171" s="5">
        <f>Tabela1[[#This Row],[Valor total]]-Tabela1[[#This Row],[Valor custo]]</f>
        <v>510.30999999999995</v>
      </c>
      <c r="J171" s="6">
        <f>Tabela1[[#This Row],[MARGEM BRUTA]]/Tabela1[[#This Row],[Valor total]]</f>
        <v>0.24652657004830916</v>
      </c>
      <c r="K171" s="1" t="str">
        <f>VLOOKUP(Tabela1[[#This Row],[Cliente]],'BASE DE CLIENTES'!A:D,4,0)</f>
        <v>EMPRESA COM MAQUINA</v>
      </c>
      <c r="L171" s="1" t="str">
        <f>VLOOKUP(Tabela1[[#This Row],[Cliente]],'BASE DE CLIENTES'!A:E,5,0)</f>
        <v>Águas Lindas de Goiás</v>
      </c>
    </row>
    <row r="172" spans="2:12" x14ac:dyDescent="0.3">
      <c r="B172" s="1" t="s">
        <v>66</v>
      </c>
      <c r="C172" s="4" t="str">
        <f>VLOOKUP(Tabela1[[#This Row],[Cliente]],'BASE DE CLIENTES'!A:E,2,0)</f>
        <v>Águas Lindas de Goiás</v>
      </c>
      <c r="D172" s="1" t="str">
        <f>VLOOKUP(Tabela1[[#This Row],[Cliente]],'BASE DE CLIENTES'!A:C,3,0)</f>
        <v>GO</v>
      </c>
      <c r="E172" s="4" t="str">
        <f>CONCATENATE(Tabela1[[#This Row],[CIDADE]],",",Tabela1[[#This Row],[UF]])</f>
        <v>Águas Lindas de Goiás,GO</v>
      </c>
      <c r="F172" s="2">
        <v>45727</v>
      </c>
      <c r="G172" s="13">
        <v>1096.94</v>
      </c>
      <c r="H172" s="13">
        <v>1625</v>
      </c>
      <c r="I172" s="5">
        <f>Tabela1[[#This Row],[Valor total]]-Tabela1[[#This Row],[Valor custo]]</f>
        <v>528.05999999999995</v>
      </c>
      <c r="J172" s="6">
        <f>Tabela1[[#This Row],[MARGEM BRUTA]]/Tabela1[[#This Row],[Valor total]]</f>
        <v>0.32495999999999997</v>
      </c>
      <c r="K172" s="1" t="str">
        <f>VLOOKUP(Tabela1[[#This Row],[Cliente]],'BASE DE CLIENTES'!A:D,4,0)</f>
        <v>EMPRESA COM MAQUINA</v>
      </c>
      <c r="L172" s="1" t="str">
        <f>VLOOKUP(Tabela1[[#This Row],[Cliente]],'BASE DE CLIENTES'!A:E,5,0)</f>
        <v>Águas Lindas de Goiás</v>
      </c>
    </row>
    <row r="173" spans="2:12" x14ac:dyDescent="0.3">
      <c r="B173" s="1" t="s">
        <v>66</v>
      </c>
      <c r="C173" s="4" t="str">
        <f>VLOOKUP(Tabela1[[#This Row],[Cliente]],'BASE DE CLIENTES'!A:E,2,0)</f>
        <v>Águas Lindas de Goiás</v>
      </c>
      <c r="D173" s="1" t="str">
        <f>VLOOKUP(Tabela1[[#This Row],[Cliente]],'BASE DE CLIENTES'!A:C,3,0)</f>
        <v>GO</v>
      </c>
      <c r="E173" s="4" t="str">
        <f>CONCATENATE(Tabela1[[#This Row],[CIDADE]],",",Tabela1[[#This Row],[UF]])</f>
        <v>Águas Lindas de Goiás,GO</v>
      </c>
      <c r="F173" s="2">
        <v>45726</v>
      </c>
      <c r="G173" s="13">
        <v>90</v>
      </c>
      <c r="H173" s="13">
        <v>200</v>
      </c>
      <c r="I173" s="5">
        <f>Tabela1[[#This Row],[Valor total]]-Tabela1[[#This Row],[Valor custo]]</f>
        <v>110</v>
      </c>
      <c r="J173" s="6">
        <f>Tabela1[[#This Row],[MARGEM BRUTA]]/Tabela1[[#This Row],[Valor total]]</f>
        <v>0.55000000000000004</v>
      </c>
      <c r="K173" s="1" t="str">
        <f>VLOOKUP(Tabela1[[#This Row],[Cliente]],'BASE DE CLIENTES'!A:D,4,0)</f>
        <v>EMPRESA COM MAQUINA</v>
      </c>
      <c r="L173" s="1" t="str">
        <f>VLOOKUP(Tabela1[[#This Row],[Cliente]],'BASE DE CLIENTES'!A:E,5,0)</f>
        <v>Águas Lindas de Goiás</v>
      </c>
    </row>
    <row r="174" spans="2:12" x14ac:dyDescent="0.3">
      <c r="B174" s="1" t="s">
        <v>68</v>
      </c>
      <c r="C174" s="4" t="str">
        <f>VLOOKUP(Tabela1[[#This Row],[Cliente]],'BASE DE CLIENTES'!A:E,2,0)</f>
        <v>Brasília</v>
      </c>
      <c r="D174" s="1" t="str">
        <f>VLOOKUP(Tabela1[[#This Row],[Cliente]],'BASE DE CLIENTES'!A:C,3,0)</f>
        <v>DF</v>
      </c>
      <c r="E174" s="4" t="str">
        <f>CONCATENATE(Tabela1[[#This Row],[CIDADE]],",",Tabela1[[#This Row],[UF]])</f>
        <v>Brasília,DF</v>
      </c>
      <c r="F174" s="2">
        <v>45666</v>
      </c>
      <c r="G174" s="13">
        <v>95.75</v>
      </c>
      <c r="H174" s="13">
        <v>160</v>
      </c>
      <c r="I174" s="5">
        <f>Tabela1[[#This Row],[Valor total]]-Tabela1[[#This Row],[Valor custo]]</f>
        <v>64.25</v>
      </c>
      <c r="J174" s="6">
        <f>Tabela1[[#This Row],[MARGEM BRUTA]]/Tabela1[[#This Row],[Valor total]]</f>
        <v>0.40156249999999999</v>
      </c>
      <c r="K174" s="1" t="str">
        <f>VLOOKUP(Tabela1[[#This Row],[Cliente]],'BASE DE CLIENTES'!A:D,4,0)</f>
        <v>EMPRESA COM MAQUINA</v>
      </c>
      <c r="L174" s="1" t="str">
        <f>VLOOKUP(Tabela1[[#This Row],[Cliente]],'BASE DE CLIENTES'!A:E,5,0)</f>
        <v>SAMAMBAIA SUL (SAMAMBAIA)</v>
      </c>
    </row>
    <row r="175" spans="2:12" x14ac:dyDescent="0.3">
      <c r="B175" s="1" t="s">
        <v>38</v>
      </c>
      <c r="C175" s="4" t="str">
        <f>VLOOKUP(Tabela1[[#This Row],[Cliente]],'BASE DE CLIENTES'!A:E,2,0)</f>
        <v>Brasília</v>
      </c>
      <c r="D175" s="1" t="str">
        <f>VLOOKUP(Tabela1[[#This Row],[Cliente]],'BASE DE CLIENTES'!A:C,3,0)</f>
        <v>DF</v>
      </c>
      <c r="E175" s="4" t="str">
        <f>CONCATENATE(Tabela1[[#This Row],[CIDADE]],",",Tabela1[[#This Row],[UF]])</f>
        <v>Brasília,DF</v>
      </c>
      <c r="F175" s="2">
        <v>45666</v>
      </c>
      <c r="G175" s="13">
        <v>439.2</v>
      </c>
      <c r="H175" s="13">
        <v>645</v>
      </c>
      <c r="I175" s="5">
        <f>Tabela1[[#This Row],[Valor total]]-Tabela1[[#This Row],[Valor custo]]</f>
        <v>205.8</v>
      </c>
      <c r="J175" s="6">
        <f>Tabela1[[#This Row],[MARGEM BRUTA]]/Tabela1[[#This Row],[Valor total]]</f>
        <v>0.3190697674418605</v>
      </c>
      <c r="K175" s="1" t="str">
        <f>VLOOKUP(Tabela1[[#This Row],[Cliente]],'BASE DE CLIENTES'!A:D,4,0)</f>
        <v>EMPRESA SEM MAQUINA</v>
      </c>
      <c r="L175" s="1" t="str">
        <f>VLOOKUP(Tabela1[[#This Row],[Cliente]],'BASE DE CLIENTES'!A:E,5,0)</f>
        <v>PONTE ALTA NORTE (GAMA)</v>
      </c>
    </row>
    <row r="176" spans="2:12" x14ac:dyDescent="0.3">
      <c r="B176" s="1" t="s">
        <v>19</v>
      </c>
      <c r="C176" s="4" t="str">
        <f>VLOOKUP(Tabela1[[#This Row],[Cliente]],'BASE DE CLIENTES'!A:E,2,0)</f>
        <v>Águas Lindas de Goiás</v>
      </c>
      <c r="D176" s="1" t="str">
        <f>VLOOKUP(Tabela1[[#This Row],[Cliente]],'BASE DE CLIENTES'!A:C,3,0)</f>
        <v>GO</v>
      </c>
      <c r="E176" s="4" t="str">
        <f>CONCATENATE(Tabela1[[#This Row],[CIDADE]],",",Tabela1[[#This Row],[UF]])</f>
        <v>Águas Lindas de Goiás,GO</v>
      </c>
      <c r="F176" s="2">
        <v>45726</v>
      </c>
      <c r="G176" s="13">
        <v>247.02</v>
      </c>
      <c r="H176" s="13">
        <v>330</v>
      </c>
      <c r="I176" s="5">
        <f>Tabela1[[#This Row],[Valor total]]-Tabela1[[#This Row],[Valor custo]]</f>
        <v>82.97999999999999</v>
      </c>
      <c r="J176" s="6">
        <f>Tabela1[[#This Row],[MARGEM BRUTA]]/Tabela1[[#This Row],[Valor total]]</f>
        <v>0.25145454545454543</v>
      </c>
      <c r="K176" s="1" t="str">
        <f>VLOOKUP(Tabela1[[#This Row],[Cliente]],'BASE DE CLIENTES'!A:D,4,0)</f>
        <v>SERRALHEIRO</v>
      </c>
      <c r="L176" s="1" t="str">
        <f>VLOOKUP(Tabela1[[#This Row],[Cliente]],'BASE DE CLIENTES'!A:E,5,0)</f>
        <v>Águas Lindas de Goiás</v>
      </c>
    </row>
    <row r="177" spans="2:12" x14ac:dyDescent="0.3">
      <c r="B177" s="1" t="s">
        <v>66</v>
      </c>
      <c r="C177" s="4" t="str">
        <f>VLOOKUP(Tabela1[[#This Row],[Cliente]],'BASE DE CLIENTES'!A:E,2,0)</f>
        <v>Águas Lindas de Goiás</v>
      </c>
      <c r="D177" s="1" t="str">
        <f>VLOOKUP(Tabela1[[#This Row],[Cliente]],'BASE DE CLIENTES'!A:C,3,0)</f>
        <v>GO</v>
      </c>
      <c r="E177" s="4" t="str">
        <f>CONCATENATE(Tabela1[[#This Row],[CIDADE]],",",Tabela1[[#This Row],[UF]])</f>
        <v>Águas Lindas de Goiás,GO</v>
      </c>
      <c r="F177" s="2">
        <v>45723</v>
      </c>
      <c r="G177" s="13">
        <v>878.4</v>
      </c>
      <c r="H177" s="13">
        <v>1290</v>
      </c>
      <c r="I177" s="5">
        <f>Tabela1[[#This Row],[Valor total]]-Tabela1[[#This Row],[Valor custo]]</f>
        <v>411.6</v>
      </c>
      <c r="J177" s="6">
        <f>Tabela1[[#This Row],[MARGEM BRUTA]]/Tabela1[[#This Row],[Valor total]]</f>
        <v>0.3190697674418605</v>
      </c>
      <c r="K177" s="1" t="str">
        <f>VLOOKUP(Tabela1[[#This Row],[Cliente]],'BASE DE CLIENTES'!A:D,4,0)</f>
        <v>EMPRESA COM MAQUINA</v>
      </c>
      <c r="L177" s="1" t="str">
        <f>VLOOKUP(Tabela1[[#This Row],[Cliente]],'BASE DE CLIENTES'!A:E,5,0)</f>
        <v>Águas Lindas de Goiás</v>
      </c>
    </row>
    <row r="178" spans="2:12" x14ac:dyDescent="0.3">
      <c r="B178" s="1" t="s">
        <v>27</v>
      </c>
      <c r="C178" s="4" t="str">
        <f>VLOOKUP(Tabela1[[#This Row],[Cliente]],'BASE DE CLIENTES'!A:E,2,0)</f>
        <v>Brasília</v>
      </c>
      <c r="D178" s="1" t="str">
        <f>VLOOKUP(Tabela1[[#This Row],[Cliente]],'BASE DE CLIENTES'!A:C,3,0)</f>
        <v>DF</v>
      </c>
      <c r="E178" s="4" t="str">
        <f>CONCATENATE(Tabela1[[#This Row],[CIDADE]],",",Tabela1[[#This Row],[UF]])</f>
        <v>Brasília,DF</v>
      </c>
      <c r="F178" s="2">
        <v>45665</v>
      </c>
      <c r="G178" s="13">
        <v>10505.49</v>
      </c>
      <c r="H178" s="13">
        <v>14500</v>
      </c>
      <c r="I178" s="5">
        <f>Tabela1[[#This Row],[Valor total]]-Tabela1[[#This Row],[Valor custo]]</f>
        <v>3994.51</v>
      </c>
      <c r="J178" s="6">
        <f>Tabela1[[#This Row],[MARGEM BRUTA]]/Tabela1[[#This Row],[Valor total]]</f>
        <v>0.27548344827586208</v>
      </c>
      <c r="K178" s="1" t="str">
        <f>VLOOKUP(Tabela1[[#This Row],[Cliente]],'BASE DE CLIENTES'!A:D,4,0)</f>
        <v>EMPRESA SEM MAQUINA</v>
      </c>
      <c r="L178" s="1" t="str">
        <f>VLOOKUP(Tabela1[[#This Row],[Cliente]],'BASE DE CLIENTES'!A:E,5,0)</f>
        <v>RECANTO DAS EMAS</v>
      </c>
    </row>
    <row r="179" spans="2:12" x14ac:dyDescent="0.3">
      <c r="B179" s="1" t="s">
        <v>19</v>
      </c>
      <c r="C179" s="4" t="str">
        <f>VLOOKUP(Tabela1[[#This Row],[Cliente]],'BASE DE CLIENTES'!A:E,2,0)</f>
        <v>Águas Lindas de Goiás</v>
      </c>
      <c r="D179" s="1" t="str">
        <f>VLOOKUP(Tabela1[[#This Row],[Cliente]],'BASE DE CLIENTES'!A:C,3,0)</f>
        <v>GO</v>
      </c>
      <c r="E179" s="4" t="str">
        <f>CONCATENATE(Tabela1[[#This Row],[CIDADE]],",",Tabela1[[#This Row],[UF]])</f>
        <v>Águas Lindas de Goiás,GO</v>
      </c>
      <c r="F179" s="2">
        <v>45723</v>
      </c>
      <c r="G179" s="13">
        <v>911.35</v>
      </c>
      <c r="H179" s="13">
        <v>1500</v>
      </c>
      <c r="I179" s="5">
        <f>Tabela1[[#This Row],[Valor total]]-Tabela1[[#This Row],[Valor custo]]</f>
        <v>588.65</v>
      </c>
      <c r="J179" s="6">
        <f>Tabela1[[#This Row],[MARGEM BRUTA]]/Tabela1[[#This Row],[Valor total]]</f>
        <v>0.3924333333333333</v>
      </c>
      <c r="K179" s="1" t="str">
        <f>VLOOKUP(Tabela1[[#This Row],[Cliente]],'BASE DE CLIENTES'!A:D,4,0)</f>
        <v>SERRALHEIRO</v>
      </c>
      <c r="L179" s="1" t="str">
        <f>VLOOKUP(Tabela1[[#This Row],[Cliente]],'BASE DE CLIENTES'!A:E,5,0)</f>
        <v>Águas Lindas de Goiás</v>
      </c>
    </row>
    <row r="180" spans="2:12" x14ac:dyDescent="0.3">
      <c r="B180" s="1" t="s">
        <v>108</v>
      </c>
      <c r="C180" s="4" t="str">
        <f>VLOOKUP(Tabela1[[#This Row],[Cliente]],'BASE DE CLIENTES'!A:E,2,0)</f>
        <v>Brasília</v>
      </c>
      <c r="D180" s="1" t="str">
        <f>VLOOKUP(Tabela1[[#This Row],[Cliente]],'BASE DE CLIENTES'!A:C,3,0)</f>
        <v>DF</v>
      </c>
      <c r="E180" s="4" t="str">
        <f>CONCATENATE(Tabela1[[#This Row],[CIDADE]],",",Tabela1[[#This Row],[UF]])</f>
        <v>Brasília,DF</v>
      </c>
      <c r="F180" s="2">
        <v>45665</v>
      </c>
      <c r="G180" s="13">
        <v>268.25</v>
      </c>
      <c r="H180" s="13">
        <v>335</v>
      </c>
      <c r="I180" s="5">
        <f>Tabela1[[#This Row],[Valor total]]-Tabela1[[#This Row],[Valor custo]]</f>
        <v>66.75</v>
      </c>
      <c r="J180" s="6">
        <f>Tabela1[[#This Row],[MARGEM BRUTA]]/Tabela1[[#This Row],[Valor total]]</f>
        <v>0.19925373134328359</v>
      </c>
      <c r="K180" s="1" t="str">
        <f>VLOOKUP(Tabela1[[#This Row],[Cliente]],'BASE DE CLIENTES'!A:D,4,0)</f>
        <v>SERRALHEIRO</v>
      </c>
      <c r="L180" s="1" t="str">
        <f>VLOOKUP(Tabela1[[#This Row],[Cliente]],'BASE DE CLIENTES'!A:E,5,0)</f>
        <v>Vila Planalto</v>
      </c>
    </row>
    <row r="181" spans="2:12" x14ac:dyDescent="0.3">
      <c r="B181" s="1" t="s">
        <v>108</v>
      </c>
      <c r="C181" s="4" t="str">
        <f>VLOOKUP(Tabela1[[#This Row],[Cliente]],'BASE DE CLIENTES'!A:E,2,0)</f>
        <v>Brasília</v>
      </c>
      <c r="D181" s="1" t="str">
        <f>VLOOKUP(Tabela1[[#This Row],[Cliente]],'BASE DE CLIENTES'!A:C,3,0)</f>
        <v>DF</v>
      </c>
      <c r="E181" s="4" t="str">
        <f>CONCATENATE(Tabela1[[#This Row],[CIDADE]],",",Tabela1[[#This Row],[UF]])</f>
        <v>Brasília,DF</v>
      </c>
      <c r="F181" s="2">
        <v>45665</v>
      </c>
      <c r="G181" s="13">
        <v>588.73</v>
      </c>
      <c r="H181" s="13">
        <v>839.4</v>
      </c>
      <c r="I181" s="5">
        <f>Tabela1[[#This Row],[Valor total]]-Tabela1[[#This Row],[Valor custo]]</f>
        <v>250.66999999999996</v>
      </c>
      <c r="J181" s="6">
        <f>Tabela1[[#This Row],[MARGEM BRUTA]]/Tabela1[[#This Row],[Valor total]]</f>
        <v>0.29862997379080292</v>
      </c>
      <c r="K181" s="1" t="str">
        <f>VLOOKUP(Tabela1[[#This Row],[Cliente]],'BASE DE CLIENTES'!A:D,4,0)</f>
        <v>SERRALHEIRO</v>
      </c>
      <c r="L181" s="1" t="str">
        <f>VLOOKUP(Tabela1[[#This Row],[Cliente]],'BASE DE CLIENTES'!A:E,5,0)</f>
        <v>Vila Planalto</v>
      </c>
    </row>
    <row r="182" spans="2:12" x14ac:dyDescent="0.3">
      <c r="B182" s="1" t="s">
        <v>19</v>
      </c>
      <c r="C182" s="4" t="str">
        <f>VLOOKUP(Tabela1[[#This Row],[Cliente]],'BASE DE CLIENTES'!A:E,2,0)</f>
        <v>Águas Lindas de Goiás</v>
      </c>
      <c r="D182" s="1" t="str">
        <f>VLOOKUP(Tabela1[[#This Row],[Cliente]],'BASE DE CLIENTES'!A:C,3,0)</f>
        <v>GO</v>
      </c>
      <c r="E182" s="4" t="str">
        <f>CONCATENATE(Tabela1[[#This Row],[CIDADE]],",",Tabela1[[#This Row],[UF]])</f>
        <v>Águas Lindas de Goiás,GO</v>
      </c>
      <c r="F182" s="2">
        <v>45721</v>
      </c>
      <c r="G182" s="13">
        <v>574.09</v>
      </c>
      <c r="H182" s="13">
        <v>1045</v>
      </c>
      <c r="I182" s="5">
        <f>Tabela1[[#This Row],[Valor total]]-Tabela1[[#This Row],[Valor custo]]</f>
        <v>470.90999999999997</v>
      </c>
      <c r="J182" s="6">
        <f>Tabela1[[#This Row],[MARGEM BRUTA]]/Tabela1[[#This Row],[Valor total]]</f>
        <v>0.45063157894736838</v>
      </c>
      <c r="K182" s="1" t="str">
        <f>VLOOKUP(Tabela1[[#This Row],[Cliente]],'BASE DE CLIENTES'!A:D,4,0)</f>
        <v>SERRALHEIRO</v>
      </c>
      <c r="L182" s="1" t="str">
        <f>VLOOKUP(Tabela1[[#This Row],[Cliente]],'BASE DE CLIENTES'!A:E,5,0)</f>
        <v>Águas Lindas de Goiás</v>
      </c>
    </row>
    <row r="183" spans="2:12" x14ac:dyDescent="0.3">
      <c r="B183" s="1" t="s">
        <v>52</v>
      </c>
      <c r="C183" s="4" t="str">
        <f>VLOOKUP(Tabela1[[#This Row],[Cliente]],'BASE DE CLIENTES'!A:E,2,0)</f>
        <v>Brasília</v>
      </c>
      <c r="D183" s="1" t="str">
        <f>VLOOKUP(Tabela1[[#This Row],[Cliente]],'BASE DE CLIENTES'!A:C,3,0)</f>
        <v>DF</v>
      </c>
      <c r="E183" s="4" t="str">
        <f>CONCATENATE(Tabela1[[#This Row],[CIDADE]],",",Tabela1[[#This Row],[UF]])</f>
        <v>Brasília,DF</v>
      </c>
      <c r="F183" s="2">
        <v>45665</v>
      </c>
      <c r="G183" s="13">
        <v>439.2</v>
      </c>
      <c r="H183" s="13">
        <v>645</v>
      </c>
      <c r="I183" s="5">
        <f>Tabela1[[#This Row],[Valor total]]-Tabela1[[#This Row],[Valor custo]]</f>
        <v>205.8</v>
      </c>
      <c r="J183" s="6">
        <f>Tabela1[[#This Row],[MARGEM BRUTA]]/Tabela1[[#This Row],[Valor total]]</f>
        <v>0.3190697674418605</v>
      </c>
      <c r="K183" s="1" t="str">
        <f>VLOOKUP(Tabela1[[#This Row],[Cliente]],'BASE DE CLIENTES'!A:D,4,0)</f>
        <v>SERRALHEIRO</v>
      </c>
      <c r="L183" s="1" t="str">
        <f>VLOOKUP(Tabela1[[#This Row],[Cliente]],'BASE DE CLIENTES'!A:E,5,0)</f>
        <v>Ceilândia Sul (Ceilândia)</v>
      </c>
    </row>
    <row r="184" spans="2:12" x14ac:dyDescent="0.3">
      <c r="B184" s="1" t="s">
        <v>66</v>
      </c>
      <c r="C184" s="4" t="str">
        <f>VLOOKUP(Tabela1[[#This Row],[Cliente]],'BASE DE CLIENTES'!A:E,2,0)</f>
        <v>Águas Lindas de Goiás</v>
      </c>
      <c r="D184" s="1" t="str">
        <f>VLOOKUP(Tabela1[[#This Row],[Cliente]],'BASE DE CLIENTES'!A:C,3,0)</f>
        <v>GO</v>
      </c>
      <c r="E184" s="4" t="str">
        <f>CONCATENATE(Tabela1[[#This Row],[CIDADE]],",",Tabela1[[#This Row],[UF]])</f>
        <v>Águas Lindas de Goiás,GO</v>
      </c>
      <c r="F184" s="2">
        <v>45776</v>
      </c>
      <c r="G184" s="13">
        <v>447</v>
      </c>
      <c r="H184" s="13">
        <v>620</v>
      </c>
      <c r="I184" s="5">
        <f>Tabela1[[#This Row],[Valor total]]-Tabela1[[#This Row],[Valor custo]]</f>
        <v>173</v>
      </c>
      <c r="J184" s="6">
        <f>Tabela1[[#This Row],[MARGEM BRUTA]]/Tabela1[[#This Row],[Valor total]]</f>
        <v>0.27903225806451615</v>
      </c>
      <c r="K184" s="1" t="str">
        <f>VLOOKUP(Tabela1[[#This Row],[Cliente]],'BASE DE CLIENTES'!A:D,4,0)</f>
        <v>EMPRESA COM MAQUINA</v>
      </c>
      <c r="L184" s="1" t="str">
        <f>VLOOKUP(Tabela1[[#This Row],[Cliente]],'BASE DE CLIENTES'!A:E,5,0)</f>
        <v>Águas Lindas de Goiás</v>
      </c>
    </row>
    <row r="185" spans="2:12" x14ac:dyDescent="0.3">
      <c r="B185" s="1" t="s">
        <v>98</v>
      </c>
      <c r="C185" s="4" t="str">
        <f>VLOOKUP(Tabela1[[#This Row],[Cliente]],'BASE DE CLIENTES'!A:E,2,0)</f>
        <v>Brasília</v>
      </c>
      <c r="D185" s="1" t="str">
        <f>VLOOKUP(Tabela1[[#This Row],[Cliente]],'BASE DE CLIENTES'!A:C,3,0)</f>
        <v>DF</v>
      </c>
      <c r="E185" s="4" t="str">
        <f>CONCATENATE(Tabela1[[#This Row],[CIDADE]],",",Tabela1[[#This Row],[UF]])</f>
        <v>Brasília,DF</v>
      </c>
      <c r="F185" s="2">
        <v>45665</v>
      </c>
      <c r="G185" s="13">
        <v>122.74</v>
      </c>
      <c r="H185" s="13">
        <v>180</v>
      </c>
      <c r="I185" s="5">
        <f>Tabela1[[#This Row],[Valor total]]-Tabela1[[#This Row],[Valor custo]]</f>
        <v>57.260000000000005</v>
      </c>
      <c r="J185" s="6">
        <f>Tabela1[[#This Row],[MARGEM BRUTA]]/Tabela1[[#This Row],[Valor total]]</f>
        <v>0.31811111111111112</v>
      </c>
      <c r="K185" s="1" t="str">
        <f>VLOOKUP(Tabela1[[#This Row],[Cliente]],'BASE DE CLIENTES'!A:D,4,0)</f>
        <v>SERRALHEIRO</v>
      </c>
      <c r="L185" s="1" t="str">
        <f>VLOOKUP(Tabela1[[#This Row],[Cliente]],'BASE DE CLIENTES'!A:E,5,0)</f>
        <v>SANTA MARIA</v>
      </c>
    </row>
    <row r="186" spans="2:12" x14ac:dyDescent="0.3">
      <c r="B186" s="1" t="s">
        <v>76</v>
      </c>
      <c r="C186" s="4" t="str">
        <f>VLOOKUP(Tabela1[[#This Row],[Cliente]],'BASE DE CLIENTES'!A:E,2,0)</f>
        <v>Brasília</v>
      </c>
      <c r="D186" s="1" t="str">
        <f>VLOOKUP(Tabela1[[#This Row],[Cliente]],'BASE DE CLIENTES'!A:C,3,0)</f>
        <v>DF</v>
      </c>
      <c r="E186" s="4" t="str">
        <f>CONCATENATE(Tabela1[[#This Row],[CIDADE]],",",Tabela1[[#This Row],[UF]])</f>
        <v>Brasília,DF</v>
      </c>
      <c r="F186" s="2">
        <v>45665</v>
      </c>
      <c r="G186" s="13">
        <v>4249.6499999999996</v>
      </c>
      <c r="H186" s="13">
        <v>6200</v>
      </c>
      <c r="I186" s="5">
        <f>Tabela1[[#This Row],[Valor total]]-Tabela1[[#This Row],[Valor custo]]</f>
        <v>1950.3500000000004</v>
      </c>
      <c r="J186" s="6">
        <f>Tabela1[[#This Row],[MARGEM BRUTA]]/Tabela1[[#This Row],[Valor total]]</f>
        <v>0.31457258064516136</v>
      </c>
      <c r="K186" s="1" t="str">
        <f>VLOOKUP(Tabela1[[#This Row],[Cliente]],'BASE DE CLIENTES'!A:D,4,0)</f>
        <v>EMPRESA COM MAQUINA</v>
      </c>
      <c r="L186" s="1" t="str">
        <f>VLOOKUP(Tabela1[[#This Row],[Cliente]],'BASE DE CLIENTES'!A:E,5,0)</f>
        <v>Setor Placa da Mercedes (Núcleo Bandeirante)</v>
      </c>
    </row>
    <row r="187" spans="2:12" x14ac:dyDescent="0.3">
      <c r="B187" s="1" t="s">
        <v>104</v>
      </c>
      <c r="C187" s="4" t="str">
        <f>VLOOKUP(Tabela1[[#This Row],[Cliente]],'BASE DE CLIENTES'!A:E,2,0)</f>
        <v>Águas Lindas de Goiás</v>
      </c>
      <c r="D187" s="1" t="str">
        <f>VLOOKUP(Tabela1[[#This Row],[Cliente]],'BASE DE CLIENTES'!A:C,3,0)</f>
        <v>GO</v>
      </c>
      <c r="E187" s="4" t="str">
        <f>CONCATENATE(Tabela1[[#This Row],[CIDADE]],",",Tabela1[[#This Row],[UF]])</f>
        <v>Águas Lindas de Goiás,GO</v>
      </c>
      <c r="F187" s="2">
        <v>45770</v>
      </c>
      <c r="G187" s="13">
        <v>993</v>
      </c>
      <c r="H187" s="13">
        <v>1370</v>
      </c>
      <c r="I187" s="5">
        <f>Tabela1[[#This Row],[Valor total]]-Tabela1[[#This Row],[Valor custo]]</f>
        <v>377</v>
      </c>
      <c r="J187" s="6">
        <f>Tabela1[[#This Row],[MARGEM BRUTA]]/Tabela1[[#This Row],[Valor total]]</f>
        <v>0.2751824817518248</v>
      </c>
      <c r="K187" s="1" t="str">
        <f>VLOOKUP(Tabela1[[#This Row],[Cliente]],'BASE DE CLIENTES'!A:D,4,0)</f>
        <v>EMPRESA SEM MAQUINA</v>
      </c>
      <c r="L187" s="1" t="str">
        <f>VLOOKUP(Tabela1[[#This Row],[Cliente]],'BASE DE CLIENTES'!A:E,5,0)</f>
        <v>Águas Lindas de Goiás</v>
      </c>
    </row>
    <row r="188" spans="2:12" x14ac:dyDescent="0.3">
      <c r="B188" s="1" t="s">
        <v>111</v>
      </c>
      <c r="C188" s="4" t="str">
        <f>VLOOKUP(Tabela1[[#This Row],[Cliente]],'BASE DE CLIENTES'!A:E,2,0)</f>
        <v>Brasília</v>
      </c>
      <c r="D188" s="1" t="str">
        <f>VLOOKUP(Tabela1[[#This Row],[Cliente]],'BASE DE CLIENTES'!A:C,3,0)</f>
        <v>DF</v>
      </c>
      <c r="E188" s="4" t="str">
        <f>CONCATENATE(Tabela1[[#This Row],[CIDADE]],",",Tabela1[[#This Row],[UF]])</f>
        <v>Brasília,DF</v>
      </c>
      <c r="F188" s="2">
        <v>45665</v>
      </c>
      <c r="G188" s="13">
        <v>212.46</v>
      </c>
      <c r="H188" s="13">
        <v>840</v>
      </c>
      <c r="I188" s="5">
        <f>Tabela1[[#This Row],[Valor total]]-Tabela1[[#This Row],[Valor custo]]</f>
        <v>627.54</v>
      </c>
      <c r="J188" s="6">
        <f>Tabela1[[#This Row],[MARGEM BRUTA]]/Tabela1[[#This Row],[Valor total]]</f>
        <v>0.7470714285714285</v>
      </c>
      <c r="K188" s="1" t="str">
        <f>VLOOKUP(Tabela1[[#This Row],[Cliente]],'BASE DE CLIENTES'!A:D,4,0)</f>
        <v>EMPRESA SEM MAQUINA</v>
      </c>
      <c r="L188" s="1" t="str">
        <f>VLOOKUP(Tabela1[[#This Row],[Cliente]],'BASE DE CLIENTES'!A:E,5,0)</f>
        <v>TAGUATINGA SUL (TAGUATINGA)</v>
      </c>
    </row>
    <row r="189" spans="2:12" x14ac:dyDescent="0.3">
      <c r="B189" s="1" t="s">
        <v>55</v>
      </c>
      <c r="C189" s="4" t="str">
        <f>VLOOKUP(Tabela1[[#This Row],[Cliente]],'BASE DE CLIENTES'!A:E,2,0)</f>
        <v>Brasília</v>
      </c>
      <c r="D189" s="1" t="str">
        <f>VLOOKUP(Tabela1[[#This Row],[Cliente]],'BASE DE CLIENTES'!A:C,3,0)</f>
        <v>DF</v>
      </c>
      <c r="E189" s="4" t="str">
        <f>CONCATENATE(Tabela1[[#This Row],[CIDADE]],",",Tabela1[[#This Row],[UF]])</f>
        <v>Brasília,DF</v>
      </c>
      <c r="F189" s="2">
        <v>45665</v>
      </c>
      <c r="G189" s="13">
        <v>41</v>
      </c>
      <c r="H189" s="13">
        <v>73.5</v>
      </c>
      <c r="I189" s="5">
        <f>Tabela1[[#This Row],[Valor total]]-Tabela1[[#This Row],[Valor custo]]</f>
        <v>32.5</v>
      </c>
      <c r="J189" s="6">
        <f>Tabela1[[#This Row],[MARGEM BRUTA]]/Tabela1[[#This Row],[Valor total]]</f>
        <v>0.44217687074829931</v>
      </c>
      <c r="K189" s="1" t="str">
        <f>VLOOKUP(Tabela1[[#This Row],[Cliente]],'BASE DE CLIENTES'!A:D,4,0)</f>
        <v>EMPRESA SEM MAQUINA</v>
      </c>
      <c r="L189" s="1" t="str">
        <f>VLOOKUP(Tabela1[[#This Row],[Cliente]],'BASE DE CLIENTES'!A:E,5,0)</f>
        <v>RECANTO DAS EMAS</v>
      </c>
    </row>
    <row r="190" spans="2:12" x14ac:dyDescent="0.3">
      <c r="B190" s="1" t="s">
        <v>66</v>
      </c>
      <c r="C190" s="4" t="str">
        <f>VLOOKUP(Tabela1[[#This Row],[Cliente]],'BASE DE CLIENTES'!A:E,2,0)</f>
        <v>Águas Lindas de Goiás</v>
      </c>
      <c r="D190" s="1" t="str">
        <f>VLOOKUP(Tabela1[[#This Row],[Cliente]],'BASE DE CLIENTES'!A:C,3,0)</f>
        <v>GO</v>
      </c>
      <c r="E190" s="4" t="str">
        <f>CONCATENATE(Tabela1[[#This Row],[CIDADE]],",",Tabela1[[#This Row],[UF]])</f>
        <v>Águas Lindas de Goiás,GO</v>
      </c>
      <c r="F190" s="2">
        <v>45770</v>
      </c>
      <c r="G190" s="13">
        <v>518.20000000000005</v>
      </c>
      <c r="H190" s="13">
        <v>858</v>
      </c>
      <c r="I190" s="5">
        <f>Tabela1[[#This Row],[Valor total]]-Tabela1[[#This Row],[Valor custo]]</f>
        <v>339.79999999999995</v>
      </c>
      <c r="J190" s="6">
        <f>Tabela1[[#This Row],[MARGEM BRUTA]]/Tabela1[[#This Row],[Valor total]]</f>
        <v>0.39603729603729598</v>
      </c>
      <c r="K190" s="1" t="str">
        <f>VLOOKUP(Tabela1[[#This Row],[Cliente]],'BASE DE CLIENTES'!A:D,4,0)</f>
        <v>EMPRESA COM MAQUINA</v>
      </c>
      <c r="L190" s="1" t="str">
        <f>VLOOKUP(Tabela1[[#This Row],[Cliente]],'BASE DE CLIENTES'!A:E,5,0)</f>
        <v>Águas Lindas de Goiás</v>
      </c>
    </row>
    <row r="191" spans="2:12" x14ac:dyDescent="0.3">
      <c r="B191" s="1" t="s">
        <v>66</v>
      </c>
      <c r="C191" s="4" t="str">
        <f>VLOOKUP(Tabela1[[#This Row],[Cliente]],'BASE DE CLIENTES'!A:E,2,0)</f>
        <v>Águas Lindas de Goiás</v>
      </c>
      <c r="D191" s="1" t="str">
        <f>VLOOKUP(Tabela1[[#This Row],[Cliente]],'BASE DE CLIENTES'!A:C,3,0)</f>
        <v>GO</v>
      </c>
      <c r="E191" s="4" t="str">
        <f>CONCATENATE(Tabela1[[#This Row],[CIDADE]],",",Tabela1[[#This Row],[UF]])</f>
        <v>Águas Lindas de Goiás,GO</v>
      </c>
      <c r="F191" s="2">
        <v>45769</v>
      </c>
      <c r="G191" s="13">
        <v>906.2</v>
      </c>
      <c r="H191" s="13">
        <v>1258</v>
      </c>
      <c r="I191" s="5">
        <f>Tabela1[[#This Row],[Valor total]]-Tabela1[[#This Row],[Valor custo]]</f>
        <v>351.79999999999995</v>
      </c>
      <c r="J191" s="6">
        <f>Tabela1[[#This Row],[MARGEM BRUTA]]/Tabela1[[#This Row],[Valor total]]</f>
        <v>0.27965023847376785</v>
      </c>
      <c r="K191" s="1" t="str">
        <f>VLOOKUP(Tabela1[[#This Row],[Cliente]],'BASE DE CLIENTES'!A:D,4,0)</f>
        <v>EMPRESA COM MAQUINA</v>
      </c>
      <c r="L191" s="1" t="str">
        <f>VLOOKUP(Tabela1[[#This Row],[Cliente]],'BASE DE CLIENTES'!A:E,5,0)</f>
        <v>Águas Lindas de Goiás</v>
      </c>
    </row>
    <row r="192" spans="2:12" x14ac:dyDescent="0.3">
      <c r="B192" s="1" t="s">
        <v>19</v>
      </c>
      <c r="C192" s="4" t="str">
        <f>VLOOKUP(Tabela1[[#This Row],[Cliente]],'BASE DE CLIENTES'!A:E,2,0)</f>
        <v>Águas Lindas de Goiás</v>
      </c>
      <c r="D192" s="1" t="str">
        <f>VLOOKUP(Tabela1[[#This Row],[Cliente]],'BASE DE CLIENTES'!A:C,3,0)</f>
        <v>GO</v>
      </c>
      <c r="E192" s="4" t="str">
        <f>CONCATENATE(Tabela1[[#This Row],[CIDADE]],",",Tabela1[[#This Row],[UF]])</f>
        <v>Águas Lindas de Goiás,GO</v>
      </c>
      <c r="F192" s="2">
        <v>45764</v>
      </c>
      <c r="G192" s="13">
        <v>508.01</v>
      </c>
      <c r="H192" s="13">
        <v>729</v>
      </c>
      <c r="I192" s="5">
        <f>Tabela1[[#This Row],[Valor total]]-Tabela1[[#This Row],[Valor custo]]</f>
        <v>220.99</v>
      </c>
      <c r="J192" s="6">
        <f>Tabela1[[#This Row],[MARGEM BRUTA]]/Tabela1[[#This Row],[Valor total]]</f>
        <v>0.30314128943758573</v>
      </c>
      <c r="K192" s="1" t="str">
        <f>VLOOKUP(Tabela1[[#This Row],[Cliente]],'BASE DE CLIENTES'!A:D,4,0)</f>
        <v>SERRALHEIRO</v>
      </c>
      <c r="L192" s="1" t="str">
        <f>VLOOKUP(Tabela1[[#This Row],[Cliente]],'BASE DE CLIENTES'!A:E,5,0)</f>
        <v>Águas Lindas de Goiás</v>
      </c>
    </row>
    <row r="193" spans="2:12" x14ac:dyDescent="0.3">
      <c r="B193" s="1" t="s">
        <v>112</v>
      </c>
      <c r="C193" s="4" t="str">
        <f>VLOOKUP(Tabela1[[#This Row],[Cliente]],'BASE DE CLIENTES'!A:E,2,0)</f>
        <v>Brasília</v>
      </c>
      <c r="D193" s="1" t="str">
        <f>VLOOKUP(Tabela1[[#This Row],[Cliente]],'BASE DE CLIENTES'!A:C,3,0)</f>
        <v>DF</v>
      </c>
      <c r="E193" s="4" t="str">
        <f>CONCATENATE(Tabela1[[#This Row],[CIDADE]],",",Tabela1[[#This Row],[UF]])</f>
        <v>Brasília,DF</v>
      </c>
      <c r="F193" s="2">
        <v>45665</v>
      </c>
      <c r="G193" s="13">
        <v>439.2</v>
      </c>
      <c r="H193" s="13">
        <v>645</v>
      </c>
      <c r="I193" s="5">
        <f>Tabela1[[#This Row],[Valor total]]-Tabela1[[#This Row],[Valor custo]]</f>
        <v>205.8</v>
      </c>
      <c r="J193" s="6">
        <f>Tabela1[[#This Row],[MARGEM BRUTA]]/Tabela1[[#This Row],[Valor total]]</f>
        <v>0.3190697674418605</v>
      </c>
      <c r="K193" s="1" t="str">
        <f>VLOOKUP(Tabela1[[#This Row],[Cliente]],'BASE DE CLIENTES'!A:D,4,0)</f>
        <v>SERRALHEIRO</v>
      </c>
      <c r="L193" s="1" t="str">
        <f>VLOOKUP(Tabela1[[#This Row],[Cliente]],'BASE DE CLIENTES'!A:E,5,0)</f>
        <v>RIACHO FUNDO I</v>
      </c>
    </row>
    <row r="194" spans="2:12" x14ac:dyDescent="0.3">
      <c r="B194" s="1" t="s">
        <v>68</v>
      </c>
      <c r="C194" s="4" t="str">
        <f>VLOOKUP(Tabela1[[#This Row],[Cliente]],'BASE DE CLIENTES'!A:E,2,0)</f>
        <v>Brasília</v>
      </c>
      <c r="D194" s="1" t="str">
        <f>VLOOKUP(Tabela1[[#This Row],[Cliente]],'BASE DE CLIENTES'!A:C,3,0)</f>
        <v>DF</v>
      </c>
      <c r="E194" s="4" t="str">
        <f>CONCATENATE(Tabela1[[#This Row],[CIDADE]],",",Tabela1[[#This Row],[UF]])</f>
        <v>Brasília,DF</v>
      </c>
      <c r="F194" s="2">
        <v>45665</v>
      </c>
      <c r="G194" s="13">
        <v>684.55</v>
      </c>
      <c r="H194" s="13">
        <v>1250</v>
      </c>
      <c r="I194" s="5">
        <f>Tabela1[[#This Row],[Valor total]]-Tabela1[[#This Row],[Valor custo]]</f>
        <v>565.45000000000005</v>
      </c>
      <c r="J194" s="6">
        <f>Tabela1[[#This Row],[MARGEM BRUTA]]/Tabela1[[#This Row],[Valor total]]</f>
        <v>0.45236000000000004</v>
      </c>
      <c r="K194" s="1" t="str">
        <f>VLOOKUP(Tabela1[[#This Row],[Cliente]],'BASE DE CLIENTES'!A:D,4,0)</f>
        <v>EMPRESA COM MAQUINA</v>
      </c>
      <c r="L194" s="1" t="str">
        <f>VLOOKUP(Tabela1[[#This Row],[Cliente]],'BASE DE CLIENTES'!A:E,5,0)</f>
        <v>SAMAMBAIA SUL (SAMAMBAIA)</v>
      </c>
    </row>
    <row r="195" spans="2:12" x14ac:dyDescent="0.3">
      <c r="B195" s="1" t="s">
        <v>42</v>
      </c>
      <c r="C195" s="4" t="str">
        <f>VLOOKUP(Tabela1[[#This Row],[Cliente]],'BASE DE CLIENTES'!A:E,2,0)</f>
        <v>Brasília</v>
      </c>
      <c r="D195" s="1" t="str">
        <f>VLOOKUP(Tabela1[[#This Row],[Cliente]],'BASE DE CLIENTES'!A:C,3,0)</f>
        <v>DF</v>
      </c>
      <c r="E195" s="4" t="str">
        <f>CONCATENATE(Tabela1[[#This Row],[CIDADE]],",",Tabela1[[#This Row],[UF]])</f>
        <v>Brasília,DF</v>
      </c>
      <c r="F195" s="2">
        <v>45664</v>
      </c>
      <c r="G195" s="13">
        <v>1854.44</v>
      </c>
      <c r="H195" s="13">
        <v>3184.4</v>
      </c>
      <c r="I195" s="5">
        <f>Tabela1[[#This Row],[Valor total]]-Tabela1[[#This Row],[Valor custo]]</f>
        <v>1329.96</v>
      </c>
      <c r="J195" s="6">
        <f>Tabela1[[#This Row],[MARGEM BRUTA]]/Tabela1[[#This Row],[Valor total]]</f>
        <v>0.41764853661600304</v>
      </c>
      <c r="K195" s="1" t="str">
        <f>VLOOKUP(Tabela1[[#This Row],[Cliente]],'BASE DE CLIENTES'!A:D,4,0)</f>
        <v>EMPRESA SEM MAQUINA</v>
      </c>
      <c r="L195" s="1" t="str">
        <f>VLOOKUP(Tabela1[[#This Row],[Cliente]],'BASE DE CLIENTES'!A:E,5,0)</f>
        <v>SAMAMBAIA</v>
      </c>
    </row>
    <row r="196" spans="2:12" x14ac:dyDescent="0.3">
      <c r="B196" s="1" t="s">
        <v>66</v>
      </c>
      <c r="C196" s="4" t="str">
        <f>VLOOKUP(Tabela1[[#This Row],[Cliente]],'BASE DE CLIENTES'!A:E,2,0)</f>
        <v>Águas Lindas de Goiás</v>
      </c>
      <c r="D196" s="1" t="str">
        <f>VLOOKUP(Tabela1[[#This Row],[Cliente]],'BASE DE CLIENTES'!A:C,3,0)</f>
        <v>GO</v>
      </c>
      <c r="E196" s="4" t="str">
        <f>CONCATENATE(Tabela1[[#This Row],[CIDADE]],",",Tabela1[[#This Row],[UF]])</f>
        <v>Águas Lindas de Goiás,GO</v>
      </c>
      <c r="F196" s="2">
        <v>45763</v>
      </c>
      <c r="G196" s="13">
        <v>584</v>
      </c>
      <c r="H196" s="13">
        <v>900</v>
      </c>
      <c r="I196" s="5">
        <f>Tabela1[[#This Row],[Valor total]]-Tabela1[[#This Row],[Valor custo]]</f>
        <v>316</v>
      </c>
      <c r="J196" s="6">
        <f>Tabela1[[#This Row],[MARGEM BRUTA]]/Tabela1[[#This Row],[Valor total]]</f>
        <v>0.3511111111111111</v>
      </c>
      <c r="K196" s="1" t="str">
        <f>VLOOKUP(Tabela1[[#This Row],[Cliente]],'BASE DE CLIENTES'!A:D,4,0)</f>
        <v>EMPRESA COM MAQUINA</v>
      </c>
      <c r="L196" s="1" t="str">
        <f>VLOOKUP(Tabela1[[#This Row],[Cliente]],'BASE DE CLIENTES'!A:E,5,0)</f>
        <v>Águas Lindas de Goiás</v>
      </c>
    </row>
    <row r="197" spans="2:12" x14ac:dyDescent="0.3">
      <c r="B197" s="1" t="s">
        <v>113</v>
      </c>
      <c r="C197" s="4" t="str">
        <f>VLOOKUP(Tabela1[[#This Row],[Cliente]],'BASE DE CLIENTES'!A:E,2,0)</f>
        <v>Brasília</v>
      </c>
      <c r="D197" s="1" t="str">
        <f>VLOOKUP(Tabela1[[#This Row],[Cliente]],'BASE DE CLIENTES'!A:C,3,0)</f>
        <v>DF</v>
      </c>
      <c r="E197" s="4" t="str">
        <f>CONCATENATE(Tabela1[[#This Row],[CIDADE]],",",Tabela1[[#This Row],[UF]])</f>
        <v>Brasília,DF</v>
      </c>
      <c r="F197" s="2">
        <v>45664</v>
      </c>
      <c r="G197" s="13">
        <v>514.45000000000005</v>
      </c>
      <c r="H197" s="13">
        <v>782.9</v>
      </c>
      <c r="I197" s="5">
        <f>Tabela1[[#This Row],[Valor total]]-Tabela1[[#This Row],[Valor custo]]</f>
        <v>268.44999999999993</v>
      </c>
      <c r="J197" s="6">
        <f>Tabela1[[#This Row],[MARGEM BRUTA]]/Tabela1[[#This Row],[Valor total]]</f>
        <v>0.34289181249201678</v>
      </c>
      <c r="K197" s="1" t="str">
        <f>VLOOKUP(Tabela1[[#This Row],[Cliente]],'BASE DE CLIENTES'!A:D,4,0)</f>
        <v>EMPRESA COM MAQUINA</v>
      </c>
      <c r="L197" s="1" t="str">
        <f>VLOOKUP(Tabela1[[#This Row],[Cliente]],'BASE DE CLIENTES'!A:E,5,0)</f>
        <v>FAZENDA MESTRE D'ARMAS (ETAPA I - PLANALTINA)</v>
      </c>
    </row>
    <row r="198" spans="2:12" x14ac:dyDescent="0.3">
      <c r="B198" s="1" t="s">
        <v>27</v>
      </c>
      <c r="C198" s="4" t="str">
        <f>VLOOKUP(Tabela1[[#This Row],[Cliente]],'BASE DE CLIENTES'!A:E,2,0)</f>
        <v>Brasília</v>
      </c>
      <c r="D198" s="1" t="str">
        <f>VLOOKUP(Tabela1[[#This Row],[Cliente]],'BASE DE CLIENTES'!A:C,3,0)</f>
        <v>DF</v>
      </c>
      <c r="E198" s="4" t="str">
        <f>CONCATENATE(Tabela1[[#This Row],[CIDADE]],",",Tabela1[[#This Row],[UF]])</f>
        <v>Brasília,DF</v>
      </c>
      <c r="F198" s="2">
        <v>45664</v>
      </c>
      <c r="G198" s="13">
        <v>439.2</v>
      </c>
      <c r="H198" s="13">
        <v>645</v>
      </c>
      <c r="I198" s="5">
        <f>Tabela1[[#This Row],[Valor total]]-Tabela1[[#This Row],[Valor custo]]</f>
        <v>205.8</v>
      </c>
      <c r="J198" s="6">
        <f>Tabela1[[#This Row],[MARGEM BRUTA]]/Tabela1[[#This Row],[Valor total]]</f>
        <v>0.3190697674418605</v>
      </c>
      <c r="K198" s="1" t="str">
        <f>VLOOKUP(Tabela1[[#This Row],[Cliente]],'BASE DE CLIENTES'!A:D,4,0)</f>
        <v>EMPRESA SEM MAQUINA</v>
      </c>
      <c r="L198" s="1" t="str">
        <f>VLOOKUP(Tabela1[[#This Row],[Cliente]],'BASE DE CLIENTES'!A:E,5,0)</f>
        <v>RECANTO DAS EMAS</v>
      </c>
    </row>
    <row r="199" spans="2:12" x14ac:dyDescent="0.3">
      <c r="B199" s="1" t="s">
        <v>66</v>
      </c>
      <c r="C199" s="4" t="str">
        <f>VLOOKUP(Tabela1[[#This Row],[Cliente]],'BASE DE CLIENTES'!A:E,2,0)</f>
        <v>Águas Lindas de Goiás</v>
      </c>
      <c r="D199" s="1" t="str">
        <f>VLOOKUP(Tabela1[[#This Row],[Cliente]],'BASE DE CLIENTES'!A:C,3,0)</f>
        <v>GO</v>
      </c>
      <c r="E199" s="4" t="str">
        <f>CONCATENATE(Tabela1[[#This Row],[CIDADE]],",",Tabela1[[#This Row],[UF]])</f>
        <v>Águas Lindas de Goiás,GO</v>
      </c>
      <c r="F199" s="2">
        <v>45761</v>
      </c>
      <c r="G199" s="13">
        <v>894</v>
      </c>
      <c r="H199" s="13">
        <v>1240</v>
      </c>
      <c r="I199" s="5">
        <f>Tabela1[[#This Row],[Valor total]]-Tabela1[[#This Row],[Valor custo]]</f>
        <v>346</v>
      </c>
      <c r="J199" s="6">
        <f>Tabela1[[#This Row],[MARGEM BRUTA]]/Tabela1[[#This Row],[Valor total]]</f>
        <v>0.27903225806451615</v>
      </c>
      <c r="K199" s="1" t="str">
        <f>VLOOKUP(Tabela1[[#This Row],[Cliente]],'BASE DE CLIENTES'!A:D,4,0)</f>
        <v>EMPRESA COM MAQUINA</v>
      </c>
      <c r="L199" s="1" t="str">
        <f>VLOOKUP(Tabela1[[#This Row],[Cliente]],'BASE DE CLIENTES'!A:E,5,0)</f>
        <v>Águas Lindas de Goiás</v>
      </c>
    </row>
    <row r="200" spans="2:12" x14ac:dyDescent="0.3">
      <c r="B200" s="1" t="s">
        <v>66</v>
      </c>
      <c r="C200" s="4" t="str">
        <f>VLOOKUP(Tabela1[[#This Row],[Cliente]],'BASE DE CLIENTES'!A:E,2,0)</f>
        <v>Águas Lindas de Goiás</v>
      </c>
      <c r="D200" s="1" t="str">
        <f>VLOOKUP(Tabela1[[#This Row],[Cliente]],'BASE DE CLIENTES'!A:C,3,0)</f>
        <v>GO</v>
      </c>
      <c r="E200" s="4" t="str">
        <f>CONCATENATE(Tabela1[[#This Row],[CIDADE]],",",Tabela1[[#This Row],[UF]])</f>
        <v>Águas Lindas de Goiás,GO</v>
      </c>
      <c r="F200" s="2">
        <v>45758</v>
      </c>
      <c r="G200" s="13">
        <v>1074</v>
      </c>
      <c r="H200" s="13">
        <v>1440</v>
      </c>
      <c r="I200" s="5">
        <f>Tabela1[[#This Row],[Valor total]]-Tabela1[[#This Row],[Valor custo]]</f>
        <v>366</v>
      </c>
      <c r="J200" s="6">
        <f>Tabela1[[#This Row],[MARGEM BRUTA]]/Tabela1[[#This Row],[Valor total]]</f>
        <v>0.25416666666666665</v>
      </c>
      <c r="K200" s="1" t="str">
        <f>VLOOKUP(Tabela1[[#This Row],[Cliente]],'BASE DE CLIENTES'!A:D,4,0)</f>
        <v>EMPRESA COM MAQUINA</v>
      </c>
      <c r="L200" s="1" t="str">
        <f>VLOOKUP(Tabela1[[#This Row],[Cliente]],'BASE DE CLIENTES'!A:E,5,0)</f>
        <v>Águas Lindas de Goiás</v>
      </c>
    </row>
    <row r="201" spans="2:12" x14ac:dyDescent="0.3">
      <c r="B201" s="1" t="s">
        <v>114</v>
      </c>
      <c r="C201" s="4" t="str">
        <f>VLOOKUP(Tabela1[[#This Row],[Cliente]],'BASE DE CLIENTES'!A:E,2,0)</f>
        <v>Brasília</v>
      </c>
      <c r="D201" s="1" t="str">
        <f>VLOOKUP(Tabela1[[#This Row],[Cliente]],'BASE DE CLIENTES'!A:C,3,0)</f>
        <v>DF</v>
      </c>
      <c r="E201" s="4" t="str">
        <f>CONCATENATE(Tabela1[[#This Row],[CIDADE]],",",Tabela1[[#This Row],[UF]])</f>
        <v>Brasília,DF</v>
      </c>
      <c r="F201" s="2">
        <v>45769</v>
      </c>
      <c r="G201" s="13">
        <v>2235</v>
      </c>
      <c r="H201" s="13">
        <v>3100</v>
      </c>
      <c r="I201" s="5">
        <f>Tabela1[[#This Row],[Valor total]]-Tabela1[[#This Row],[Valor custo]]</f>
        <v>865</v>
      </c>
      <c r="J201" s="6">
        <f>Tabela1[[#This Row],[MARGEM BRUTA]]/Tabela1[[#This Row],[Valor total]]</f>
        <v>0.27903225806451615</v>
      </c>
      <c r="K201" s="1" t="str">
        <f>VLOOKUP(Tabela1[[#This Row],[Cliente]],'BASE DE CLIENTES'!A:D,4,0)</f>
        <v>SEM CLASSIFICAÇÃO</v>
      </c>
      <c r="L201" s="1" t="str">
        <f>VLOOKUP(Tabela1[[#This Row],[Cliente]],'BASE DE CLIENTES'!A:E,5,0)</f>
        <v>ASA NORTE</v>
      </c>
    </row>
    <row r="202" spans="2:12" x14ac:dyDescent="0.3">
      <c r="B202" s="1" t="s">
        <v>70</v>
      </c>
      <c r="C202" s="4" t="str">
        <f>VLOOKUP(Tabela1[[#This Row],[Cliente]],'BASE DE CLIENTES'!A:E,2,0)</f>
        <v>Brasília</v>
      </c>
      <c r="D202" s="1" t="str">
        <f>VLOOKUP(Tabela1[[#This Row],[Cliente]],'BASE DE CLIENTES'!A:C,3,0)</f>
        <v>DF</v>
      </c>
      <c r="E202" s="4" t="str">
        <f>CONCATENATE(Tabela1[[#This Row],[CIDADE]],",",Tabela1[[#This Row],[UF]])</f>
        <v>Brasília,DF</v>
      </c>
      <c r="F202" s="2">
        <v>45664</v>
      </c>
      <c r="G202" s="13">
        <v>531.45000000000005</v>
      </c>
      <c r="H202" s="13">
        <v>650</v>
      </c>
      <c r="I202" s="5">
        <f>Tabela1[[#This Row],[Valor total]]-Tabela1[[#This Row],[Valor custo]]</f>
        <v>118.54999999999995</v>
      </c>
      <c r="J202" s="6">
        <f>Tabela1[[#This Row],[MARGEM BRUTA]]/Tabela1[[#This Row],[Valor total]]</f>
        <v>0.18238461538461531</v>
      </c>
      <c r="K202" s="1" t="str">
        <f>VLOOKUP(Tabela1[[#This Row],[Cliente]],'BASE DE CLIENTES'!A:D,4,0)</f>
        <v>EMPRESA COM MAQUINA</v>
      </c>
      <c r="L202" s="1" t="str">
        <f>VLOOKUP(Tabela1[[#This Row],[Cliente]],'BASE DE CLIENTES'!A:E,5,0)</f>
        <v>TAGUATINGA NORTE (TAGUATINGA)</v>
      </c>
    </row>
    <row r="203" spans="2:12" x14ac:dyDescent="0.3">
      <c r="B203" s="1" t="s">
        <v>107</v>
      </c>
      <c r="C203" s="4" t="str">
        <f>VLOOKUP(Tabela1[[#This Row],[Cliente]],'BASE DE CLIENTES'!A:E,2,0)</f>
        <v>Planaltina</v>
      </c>
      <c r="D203" s="1" t="str">
        <f>VLOOKUP(Tabela1[[#This Row],[Cliente]],'BASE DE CLIENTES'!A:C,3,0)</f>
        <v>DF</v>
      </c>
      <c r="E203" s="4" t="str">
        <f>CONCATENATE(Tabela1[[#This Row],[CIDADE]],",",Tabela1[[#This Row],[UF]])</f>
        <v>Planaltina,DF</v>
      </c>
      <c r="F203" s="2">
        <v>45664</v>
      </c>
      <c r="G203" s="13">
        <v>4747.05</v>
      </c>
      <c r="H203" s="13">
        <v>5343</v>
      </c>
      <c r="I203" s="5">
        <f>Tabela1[[#This Row],[Valor total]]-Tabela1[[#This Row],[Valor custo]]</f>
        <v>595.94999999999982</v>
      </c>
      <c r="J203" s="6">
        <f>Tabela1[[#This Row],[MARGEM BRUTA]]/Tabela1[[#This Row],[Valor total]]</f>
        <v>0.1115384615384615</v>
      </c>
      <c r="K203" s="1" t="str">
        <f>VLOOKUP(Tabela1[[#This Row],[Cliente]],'BASE DE CLIENTES'!A:D,4,0)</f>
        <v>EMPRESA COM MAQUINA</v>
      </c>
      <c r="L203" s="1" t="str">
        <f>VLOOKUP(Tabela1[[#This Row],[Cliente]],'BASE DE CLIENTES'!A:E,5,0)</f>
        <v>SETOR LESTE</v>
      </c>
    </row>
    <row r="204" spans="2:12" x14ac:dyDescent="0.3">
      <c r="B204" s="1" t="s">
        <v>88</v>
      </c>
      <c r="C204" s="4" t="str">
        <f>VLOOKUP(Tabela1[[#This Row],[Cliente]],'BASE DE CLIENTES'!A:E,2,0)</f>
        <v>Brasília</v>
      </c>
      <c r="D204" s="1" t="str">
        <f>VLOOKUP(Tabela1[[#This Row],[Cliente]],'BASE DE CLIENTES'!A:C,3,0)</f>
        <v>DF</v>
      </c>
      <c r="E204" s="4" t="str">
        <f>CONCATENATE(Tabela1[[#This Row],[CIDADE]],",",Tabela1[[#This Row],[UF]])</f>
        <v>Brasília,DF</v>
      </c>
      <c r="F204" s="2">
        <v>45664</v>
      </c>
      <c r="G204" s="13">
        <v>439.2</v>
      </c>
      <c r="H204" s="13">
        <v>645</v>
      </c>
      <c r="I204" s="5">
        <f>Tabela1[[#This Row],[Valor total]]-Tabela1[[#This Row],[Valor custo]]</f>
        <v>205.8</v>
      </c>
      <c r="J204" s="6">
        <f>Tabela1[[#This Row],[MARGEM BRUTA]]/Tabela1[[#This Row],[Valor total]]</f>
        <v>0.3190697674418605</v>
      </c>
      <c r="K204" s="1" t="str">
        <f>VLOOKUP(Tabela1[[#This Row],[Cliente]],'BASE DE CLIENTES'!A:D,4,0)</f>
        <v>SERRALHEIRO</v>
      </c>
      <c r="L204" s="1" t="str">
        <f>VLOOKUP(Tabela1[[#This Row],[Cliente]],'BASE DE CLIENTES'!A:E,5,0)</f>
        <v>RECANTO DAS EMAS</v>
      </c>
    </row>
    <row r="205" spans="2:12" x14ac:dyDescent="0.3">
      <c r="B205" s="1" t="s">
        <v>66</v>
      </c>
      <c r="C205" s="4" t="str">
        <f>VLOOKUP(Tabela1[[#This Row],[Cliente]],'BASE DE CLIENTES'!A:E,2,0)</f>
        <v>Águas Lindas de Goiás</v>
      </c>
      <c r="D205" s="1" t="str">
        <f>VLOOKUP(Tabela1[[#This Row],[Cliente]],'BASE DE CLIENTES'!A:C,3,0)</f>
        <v>GO</v>
      </c>
      <c r="E205" s="4" t="str">
        <f>CONCATENATE(Tabela1[[#This Row],[CIDADE]],",",Tabela1[[#This Row],[UF]])</f>
        <v>Águas Lindas de Goiás,GO</v>
      </c>
      <c r="F205" s="2">
        <v>45757</v>
      </c>
      <c r="G205" s="13">
        <v>1341</v>
      </c>
      <c r="H205" s="13">
        <v>1660</v>
      </c>
      <c r="I205" s="5">
        <f>Tabela1[[#This Row],[Valor total]]-Tabela1[[#This Row],[Valor custo]]</f>
        <v>319</v>
      </c>
      <c r="J205" s="6">
        <f>Tabela1[[#This Row],[MARGEM BRUTA]]/Tabela1[[#This Row],[Valor total]]</f>
        <v>0.19216867469879517</v>
      </c>
      <c r="K205" s="1" t="str">
        <f>VLOOKUP(Tabela1[[#This Row],[Cliente]],'BASE DE CLIENTES'!A:D,4,0)</f>
        <v>EMPRESA COM MAQUINA</v>
      </c>
      <c r="L205" s="1" t="str">
        <f>VLOOKUP(Tabela1[[#This Row],[Cliente]],'BASE DE CLIENTES'!A:E,5,0)</f>
        <v>Águas Lindas de Goiás</v>
      </c>
    </row>
    <row r="206" spans="2:12" x14ac:dyDescent="0.3">
      <c r="B206" s="1" t="s">
        <v>21</v>
      </c>
      <c r="C206" s="4" t="str">
        <f>VLOOKUP(Tabela1[[#This Row],[Cliente]],'BASE DE CLIENTES'!A:E,2,0)</f>
        <v>Brasília</v>
      </c>
      <c r="D206" s="1" t="str">
        <f>VLOOKUP(Tabela1[[#This Row],[Cliente]],'BASE DE CLIENTES'!A:C,3,0)</f>
        <v>DF</v>
      </c>
      <c r="E206" s="4" t="str">
        <f>CONCATENATE(Tabela1[[#This Row],[CIDADE]],",",Tabela1[[#This Row],[UF]])</f>
        <v>Brasília,DF</v>
      </c>
      <c r="F206" s="2">
        <v>45664</v>
      </c>
      <c r="G206" s="13">
        <v>1842.81</v>
      </c>
      <c r="H206" s="13">
        <v>2940</v>
      </c>
      <c r="I206" s="5">
        <f>Tabela1[[#This Row],[Valor total]]-Tabela1[[#This Row],[Valor custo]]</f>
        <v>1097.19</v>
      </c>
      <c r="J206" s="6">
        <f>Tabela1[[#This Row],[MARGEM BRUTA]]/Tabela1[[#This Row],[Valor total]]</f>
        <v>0.3731938775510204</v>
      </c>
      <c r="K206" s="1" t="str">
        <f>VLOOKUP(Tabela1[[#This Row],[Cliente]],'BASE DE CLIENTES'!A:D,4,0)</f>
        <v>EMPRESA COM MAQUINA</v>
      </c>
      <c r="L206" s="1" t="str">
        <f>VLOOKUP(Tabela1[[#This Row],[Cliente]],'BASE DE CLIENTES'!A:E,5,0)</f>
        <v>RIACHO FUNDO II</v>
      </c>
    </row>
    <row r="207" spans="2:12" x14ac:dyDescent="0.3">
      <c r="B207" s="1" t="s">
        <v>68</v>
      </c>
      <c r="C207" s="4" t="str">
        <f>VLOOKUP(Tabela1[[#This Row],[Cliente]],'BASE DE CLIENTES'!A:E,2,0)</f>
        <v>Brasília</v>
      </c>
      <c r="D207" s="1" t="str">
        <f>VLOOKUP(Tabela1[[#This Row],[Cliente]],'BASE DE CLIENTES'!A:C,3,0)</f>
        <v>DF</v>
      </c>
      <c r="E207" s="4" t="str">
        <f>CONCATENATE(Tabela1[[#This Row],[CIDADE]],",",Tabela1[[#This Row],[UF]])</f>
        <v>Brasília,DF</v>
      </c>
      <c r="F207" s="2">
        <v>45664</v>
      </c>
      <c r="G207" s="13">
        <v>803.37</v>
      </c>
      <c r="H207" s="13">
        <v>1444.4</v>
      </c>
      <c r="I207" s="5">
        <f>Tabela1[[#This Row],[Valor total]]-Tabela1[[#This Row],[Valor custo]]</f>
        <v>641.03000000000009</v>
      </c>
      <c r="J207" s="6">
        <f>Tabela1[[#This Row],[MARGEM BRUTA]]/Tabela1[[#This Row],[Valor total]]</f>
        <v>0.44380365549709228</v>
      </c>
      <c r="K207" s="1" t="str">
        <f>VLOOKUP(Tabela1[[#This Row],[Cliente]],'BASE DE CLIENTES'!A:D,4,0)</f>
        <v>EMPRESA COM MAQUINA</v>
      </c>
      <c r="L207" s="1" t="str">
        <f>VLOOKUP(Tabela1[[#This Row],[Cliente]],'BASE DE CLIENTES'!A:E,5,0)</f>
        <v>SAMAMBAIA SUL (SAMAMBAIA)</v>
      </c>
    </row>
    <row r="208" spans="2:12" x14ac:dyDescent="0.3">
      <c r="B208" s="1" t="s">
        <v>96</v>
      </c>
      <c r="C208" s="4" t="str">
        <f>VLOOKUP(Tabela1[[#This Row],[Cliente]],'BASE DE CLIENTES'!A:E,2,0)</f>
        <v>Brasília</v>
      </c>
      <c r="D208" s="1" t="str">
        <f>VLOOKUP(Tabela1[[#This Row],[Cliente]],'BASE DE CLIENTES'!A:C,3,0)</f>
        <v>DF</v>
      </c>
      <c r="E208" s="4" t="str">
        <f>CONCATENATE(Tabela1[[#This Row],[CIDADE]],",",Tabela1[[#This Row],[UF]])</f>
        <v>Brasília,DF</v>
      </c>
      <c r="F208" s="2">
        <v>45664</v>
      </c>
      <c r="G208" s="13">
        <v>125</v>
      </c>
      <c r="H208" s="13">
        <v>165.92</v>
      </c>
      <c r="I208" s="5">
        <f>Tabela1[[#This Row],[Valor total]]-Tabela1[[#This Row],[Valor custo]]</f>
        <v>40.919999999999987</v>
      </c>
      <c r="J208" s="6">
        <f>Tabela1[[#This Row],[MARGEM BRUTA]]/Tabela1[[#This Row],[Valor total]]</f>
        <v>0.24662487945998066</v>
      </c>
      <c r="K208" s="1" t="str">
        <f>VLOOKUP(Tabela1[[#This Row],[Cliente]],'BASE DE CLIENTES'!A:D,4,0)</f>
        <v>EMPRESA SEM MAQUINA</v>
      </c>
      <c r="L208" s="1" t="str">
        <f>VLOOKUP(Tabela1[[#This Row],[Cliente]],'BASE DE CLIENTES'!A:E,5,0)</f>
        <v>CEILANDIA NORTE (CEILANDIA)</v>
      </c>
    </row>
    <row r="209" spans="2:12" x14ac:dyDescent="0.3">
      <c r="B209" s="1" t="s">
        <v>111</v>
      </c>
      <c r="C209" s="4" t="str">
        <f>VLOOKUP(Tabela1[[#This Row],[Cliente]],'BASE DE CLIENTES'!A:E,2,0)</f>
        <v>Brasília</v>
      </c>
      <c r="D209" s="1" t="str">
        <f>VLOOKUP(Tabela1[[#This Row],[Cliente]],'BASE DE CLIENTES'!A:C,3,0)</f>
        <v>DF</v>
      </c>
      <c r="E209" s="4" t="str">
        <f>CONCATENATE(Tabela1[[#This Row],[CIDADE]],",",Tabela1[[#This Row],[UF]])</f>
        <v>Brasília,DF</v>
      </c>
      <c r="F209" s="2">
        <v>45663</v>
      </c>
      <c r="G209" s="13">
        <v>6094.64</v>
      </c>
      <c r="H209" s="13">
        <v>9111</v>
      </c>
      <c r="I209" s="5">
        <f>Tabela1[[#This Row],[Valor total]]-Tabela1[[#This Row],[Valor custo]]</f>
        <v>3016.3599999999997</v>
      </c>
      <c r="J209" s="6">
        <f>Tabela1[[#This Row],[MARGEM BRUTA]]/Tabela1[[#This Row],[Valor total]]</f>
        <v>0.33106793985292499</v>
      </c>
      <c r="K209" s="1" t="str">
        <f>VLOOKUP(Tabela1[[#This Row],[Cliente]],'BASE DE CLIENTES'!A:D,4,0)</f>
        <v>EMPRESA SEM MAQUINA</v>
      </c>
      <c r="L209" s="1" t="str">
        <f>VLOOKUP(Tabela1[[#This Row],[Cliente]],'BASE DE CLIENTES'!A:E,5,0)</f>
        <v>TAGUATINGA SUL (TAGUATINGA)</v>
      </c>
    </row>
    <row r="210" spans="2:12" x14ac:dyDescent="0.3">
      <c r="B210" s="1" t="s">
        <v>111</v>
      </c>
      <c r="C210" s="4" t="str">
        <f>VLOOKUP(Tabela1[[#This Row],[Cliente]],'BASE DE CLIENTES'!A:E,2,0)</f>
        <v>Brasília</v>
      </c>
      <c r="D210" s="1" t="str">
        <f>VLOOKUP(Tabela1[[#This Row],[Cliente]],'BASE DE CLIENTES'!A:C,3,0)</f>
        <v>DF</v>
      </c>
      <c r="E210" s="4" t="str">
        <f>CONCATENATE(Tabela1[[#This Row],[CIDADE]],",",Tabela1[[#This Row],[UF]])</f>
        <v>Brasília,DF</v>
      </c>
      <c r="F210" s="2">
        <v>45663</v>
      </c>
      <c r="G210" s="13">
        <v>155.63999999999999</v>
      </c>
      <c r="H210" s="13">
        <v>238.8</v>
      </c>
      <c r="I210" s="5">
        <f>Tabela1[[#This Row],[Valor total]]-Tabela1[[#This Row],[Valor custo]]</f>
        <v>83.160000000000025</v>
      </c>
      <c r="J210" s="6">
        <f>Tabela1[[#This Row],[MARGEM BRUTA]]/Tabela1[[#This Row],[Valor total]]</f>
        <v>0.34824120603015085</v>
      </c>
      <c r="K210" s="1" t="str">
        <f>VLOOKUP(Tabela1[[#This Row],[Cliente]],'BASE DE CLIENTES'!A:D,4,0)</f>
        <v>EMPRESA SEM MAQUINA</v>
      </c>
      <c r="L210" s="1" t="str">
        <f>VLOOKUP(Tabela1[[#This Row],[Cliente]],'BASE DE CLIENTES'!A:E,5,0)</f>
        <v>TAGUATINGA SUL (TAGUATINGA)</v>
      </c>
    </row>
    <row r="211" spans="2:12" x14ac:dyDescent="0.3">
      <c r="B211" s="1" t="s">
        <v>98</v>
      </c>
      <c r="C211" s="4" t="str">
        <f>VLOOKUP(Tabela1[[#This Row],[Cliente]],'BASE DE CLIENTES'!A:E,2,0)</f>
        <v>Brasília</v>
      </c>
      <c r="D211" s="1" t="str">
        <f>VLOOKUP(Tabela1[[#This Row],[Cliente]],'BASE DE CLIENTES'!A:C,3,0)</f>
        <v>DF</v>
      </c>
      <c r="E211" s="4" t="str">
        <f>CONCATENATE(Tabela1[[#This Row],[CIDADE]],",",Tabela1[[#This Row],[UF]])</f>
        <v>Brasília,DF</v>
      </c>
      <c r="F211" s="2">
        <v>45663</v>
      </c>
      <c r="G211" s="13">
        <v>684.55</v>
      </c>
      <c r="H211" s="13">
        <v>1150</v>
      </c>
      <c r="I211" s="5">
        <f>Tabela1[[#This Row],[Valor total]]-Tabela1[[#This Row],[Valor custo]]</f>
        <v>465.45000000000005</v>
      </c>
      <c r="J211" s="6">
        <f>Tabela1[[#This Row],[MARGEM BRUTA]]/Tabela1[[#This Row],[Valor total]]</f>
        <v>0.40473913043478266</v>
      </c>
      <c r="K211" s="1" t="str">
        <f>VLOOKUP(Tabela1[[#This Row],[Cliente]],'BASE DE CLIENTES'!A:D,4,0)</f>
        <v>SERRALHEIRO</v>
      </c>
      <c r="L211" s="1" t="str">
        <f>VLOOKUP(Tabela1[[#This Row],[Cliente]],'BASE DE CLIENTES'!A:E,5,0)</f>
        <v>SANTA MARIA</v>
      </c>
    </row>
    <row r="212" spans="2:12" x14ac:dyDescent="0.3">
      <c r="B212" s="1" t="s">
        <v>55</v>
      </c>
      <c r="C212" s="4" t="str">
        <f>VLOOKUP(Tabela1[[#This Row],[Cliente]],'BASE DE CLIENTES'!A:E,2,0)</f>
        <v>Brasília</v>
      </c>
      <c r="D212" s="1" t="str">
        <f>VLOOKUP(Tabela1[[#This Row],[Cliente]],'BASE DE CLIENTES'!A:C,3,0)</f>
        <v>DF</v>
      </c>
      <c r="E212" s="4" t="str">
        <f>CONCATENATE(Tabela1[[#This Row],[CIDADE]],",",Tabela1[[#This Row],[UF]])</f>
        <v>Brasília,DF</v>
      </c>
      <c r="F212" s="2">
        <v>45663</v>
      </c>
      <c r="G212" s="13">
        <v>13.69</v>
      </c>
      <c r="H212" s="13">
        <v>120</v>
      </c>
      <c r="I212" s="5">
        <f>Tabela1[[#This Row],[Valor total]]-Tabela1[[#This Row],[Valor custo]]</f>
        <v>106.31</v>
      </c>
      <c r="J212" s="6">
        <f>Tabela1[[#This Row],[MARGEM BRUTA]]/Tabela1[[#This Row],[Valor total]]</f>
        <v>0.88591666666666669</v>
      </c>
      <c r="K212" s="1" t="str">
        <f>VLOOKUP(Tabela1[[#This Row],[Cliente]],'BASE DE CLIENTES'!A:D,4,0)</f>
        <v>EMPRESA SEM MAQUINA</v>
      </c>
      <c r="L212" s="1" t="str">
        <f>VLOOKUP(Tabela1[[#This Row],[Cliente]],'BASE DE CLIENTES'!A:E,5,0)</f>
        <v>RECANTO DAS EMAS</v>
      </c>
    </row>
    <row r="213" spans="2:12" x14ac:dyDescent="0.3">
      <c r="B213" s="1" t="s">
        <v>19</v>
      </c>
      <c r="C213" s="4" t="str">
        <f>VLOOKUP(Tabela1[[#This Row],[Cliente]],'BASE DE CLIENTES'!A:E,2,0)</f>
        <v>Águas Lindas de Goiás</v>
      </c>
      <c r="D213" s="1" t="str">
        <f>VLOOKUP(Tabela1[[#This Row],[Cliente]],'BASE DE CLIENTES'!A:C,3,0)</f>
        <v>GO</v>
      </c>
      <c r="E213" s="4" t="str">
        <f>CONCATENATE(Tabela1[[#This Row],[CIDADE]],",",Tabela1[[#This Row],[UF]])</f>
        <v>Águas Lindas de Goiás,GO</v>
      </c>
      <c r="F213" s="2">
        <v>45756</v>
      </c>
      <c r="G213" s="13">
        <v>894</v>
      </c>
      <c r="H213" s="13">
        <v>1290</v>
      </c>
      <c r="I213" s="5">
        <f>Tabela1[[#This Row],[Valor total]]-Tabela1[[#This Row],[Valor custo]]</f>
        <v>396</v>
      </c>
      <c r="J213" s="6">
        <f>Tabela1[[#This Row],[MARGEM BRUTA]]/Tabela1[[#This Row],[Valor total]]</f>
        <v>0.30697674418604654</v>
      </c>
      <c r="K213" s="1" t="str">
        <f>VLOOKUP(Tabela1[[#This Row],[Cliente]],'BASE DE CLIENTES'!A:D,4,0)</f>
        <v>SERRALHEIRO</v>
      </c>
      <c r="L213" s="1" t="str">
        <f>VLOOKUP(Tabela1[[#This Row],[Cliente]],'BASE DE CLIENTES'!A:E,5,0)</f>
        <v>Águas Lindas de Goiás</v>
      </c>
    </row>
    <row r="214" spans="2:12" x14ac:dyDescent="0.3">
      <c r="B214" s="1" t="s">
        <v>55</v>
      </c>
      <c r="C214" s="4" t="str">
        <f>VLOOKUP(Tabela1[[#This Row],[Cliente]],'BASE DE CLIENTES'!A:E,2,0)</f>
        <v>Brasília</v>
      </c>
      <c r="D214" s="1" t="str">
        <f>VLOOKUP(Tabela1[[#This Row],[Cliente]],'BASE DE CLIENTES'!A:C,3,0)</f>
        <v>DF</v>
      </c>
      <c r="E214" s="4" t="str">
        <f>CONCATENATE(Tabela1[[#This Row],[CIDADE]],",",Tabela1[[#This Row],[UF]])</f>
        <v>Brasília,DF</v>
      </c>
      <c r="F214" s="2">
        <v>45663</v>
      </c>
      <c r="G214" s="13">
        <v>593.83000000000004</v>
      </c>
      <c r="H214" s="13">
        <v>945</v>
      </c>
      <c r="I214" s="5">
        <f>Tabela1[[#This Row],[Valor total]]-Tabela1[[#This Row],[Valor custo]]</f>
        <v>351.16999999999996</v>
      </c>
      <c r="J214" s="6">
        <f>Tabela1[[#This Row],[MARGEM BRUTA]]/Tabela1[[#This Row],[Valor total]]</f>
        <v>0.37160846560846555</v>
      </c>
      <c r="K214" s="1" t="str">
        <f>VLOOKUP(Tabela1[[#This Row],[Cliente]],'BASE DE CLIENTES'!A:D,4,0)</f>
        <v>EMPRESA SEM MAQUINA</v>
      </c>
      <c r="L214" s="1" t="str">
        <f>VLOOKUP(Tabela1[[#This Row],[Cliente]],'BASE DE CLIENTES'!A:E,5,0)</f>
        <v>RECANTO DAS EMAS</v>
      </c>
    </row>
    <row r="215" spans="2:12" x14ac:dyDescent="0.3">
      <c r="B215" s="1" t="s">
        <v>21</v>
      </c>
      <c r="C215" s="4" t="str">
        <f>VLOOKUP(Tabela1[[#This Row],[Cliente]],'BASE DE CLIENTES'!A:E,2,0)</f>
        <v>Brasília</v>
      </c>
      <c r="D215" s="1" t="str">
        <f>VLOOKUP(Tabela1[[#This Row],[Cliente]],'BASE DE CLIENTES'!A:C,3,0)</f>
        <v>DF</v>
      </c>
      <c r="E215" s="4" t="str">
        <f>CONCATENATE(Tabela1[[#This Row],[CIDADE]],",",Tabela1[[#This Row],[UF]])</f>
        <v>Brasília,DF</v>
      </c>
      <c r="F215" s="2">
        <v>45744</v>
      </c>
      <c r="G215" s="13">
        <v>1435</v>
      </c>
      <c r="H215" s="13">
        <v>2600</v>
      </c>
      <c r="I215" s="5">
        <f>Tabela1[[#This Row],[Valor total]]-Tabela1[[#This Row],[Valor custo]]</f>
        <v>1165</v>
      </c>
      <c r="J215" s="6">
        <f>Tabela1[[#This Row],[MARGEM BRUTA]]/Tabela1[[#This Row],[Valor total]]</f>
        <v>0.44807692307692309</v>
      </c>
      <c r="K215" s="1" t="str">
        <f>VLOOKUP(Tabela1[[#This Row],[Cliente]],'BASE DE CLIENTES'!A:D,4,0)</f>
        <v>EMPRESA COM MAQUINA</v>
      </c>
      <c r="L215" s="1" t="str">
        <f>VLOOKUP(Tabela1[[#This Row],[Cliente]],'BASE DE CLIENTES'!A:E,5,0)</f>
        <v>RIACHO FUNDO II</v>
      </c>
    </row>
    <row r="216" spans="2:12" x14ac:dyDescent="0.3">
      <c r="B216" s="1" t="s">
        <v>42</v>
      </c>
      <c r="C216" s="4" t="str">
        <f>VLOOKUP(Tabela1[[#This Row],[Cliente]],'BASE DE CLIENTES'!A:E,2,0)</f>
        <v>Brasília</v>
      </c>
      <c r="D216" s="1" t="str">
        <f>VLOOKUP(Tabela1[[#This Row],[Cliente]],'BASE DE CLIENTES'!A:C,3,0)</f>
        <v>DF</v>
      </c>
      <c r="E216" s="4" t="str">
        <f>CONCATENATE(Tabela1[[#This Row],[CIDADE]],",",Tabela1[[#This Row],[UF]])</f>
        <v>Brasília,DF</v>
      </c>
      <c r="F216" s="2">
        <v>45663</v>
      </c>
      <c r="G216" s="13">
        <v>718.57</v>
      </c>
      <c r="H216" s="13">
        <v>1350</v>
      </c>
      <c r="I216" s="5">
        <f>Tabela1[[#This Row],[Valor total]]-Tabela1[[#This Row],[Valor custo]]</f>
        <v>631.42999999999995</v>
      </c>
      <c r="J216" s="6">
        <f>Tabela1[[#This Row],[MARGEM BRUTA]]/Tabela1[[#This Row],[Valor total]]</f>
        <v>0.46772592592592588</v>
      </c>
      <c r="K216" s="1" t="str">
        <f>VLOOKUP(Tabela1[[#This Row],[Cliente]],'BASE DE CLIENTES'!A:D,4,0)</f>
        <v>EMPRESA SEM MAQUINA</v>
      </c>
      <c r="L216" s="1" t="str">
        <f>VLOOKUP(Tabela1[[#This Row],[Cliente]],'BASE DE CLIENTES'!A:E,5,0)</f>
        <v>SAMAMBAIA</v>
      </c>
    </row>
    <row r="217" spans="2:12" x14ac:dyDescent="0.3">
      <c r="B217" s="1" t="s">
        <v>104</v>
      </c>
      <c r="C217" s="4" t="str">
        <f>VLOOKUP(Tabela1[[#This Row],[Cliente]],'BASE DE CLIENTES'!A:E,2,0)</f>
        <v>Águas Lindas de Goiás</v>
      </c>
      <c r="D217" s="1" t="str">
        <f>VLOOKUP(Tabela1[[#This Row],[Cliente]],'BASE DE CLIENTES'!A:C,3,0)</f>
        <v>GO</v>
      </c>
      <c r="E217" s="4" t="str">
        <f>CONCATENATE(Tabela1[[#This Row],[CIDADE]],",",Tabela1[[#This Row],[UF]])</f>
        <v>Águas Lindas de Goiás,GO</v>
      </c>
      <c r="F217" s="2">
        <v>45756</v>
      </c>
      <c r="G217" s="13">
        <v>1871.13</v>
      </c>
      <c r="H217" s="13">
        <v>2715</v>
      </c>
      <c r="I217" s="5">
        <f>Tabela1[[#This Row],[Valor total]]-Tabela1[[#This Row],[Valor custo]]</f>
        <v>843.86999999999989</v>
      </c>
      <c r="J217" s="6">
        <f>Tabela1[[#This Row],[MARGEM BRUTA]]/Tabela1[[#This Row],[Valor total]]</f>
        <v>0.31081767955801098</v>
      </c>
      <c r="K217" s="1" t="str">
        <f>VLOOKUP(Tabela1[[#This Row],[Cliente]],'BASE DE CLIENTES'!A:D,4,0)</f>
        <v>EMPRESA SEM MAQUINA</v>
      </c>
      <c r="L217" s="1" t="str">
        <f>VLOOKUP(Tabela1[[#This Row],[Cliente]],'BASE DE CLIENTES'!A:E,5,0)</f>
        <v>Águas Lindas de Goiás</v>
      </c>
    </row>
    <row r="218" spans="2:12" x14ac:dyDescent="0.3">
      <c r="B218" s="1" t="s">
        <v>19</v>
      </c>
      <c r="C218" s="4" t="str">
        <f>VLOOKUP(Tabela1[[#This Row],[Cliente]],'BASE DE CLIENTES'!A:E,2,0)</f>
        <v>Águas Lindas de Goiás</v>
      </c>
      <c r="D218" s="1" t="str">
        <f>VLOOKUP(Tabela1[[#This Row],[Cliente]],'BASE DE CLIENTES'!A:C,3,0)</f>
        <v>GO</v>
      </c>
      <c r="E218" s="4" t="str">
        <f>CONCATENATE(Tabela1[[#This Row],[CIDADE]],",",Tabela1[[#This Row],[UF]])</f>
        <v>Águas Lindas de Goiás,GO</v>
      </c>
      <c r="F218" s="2">
        <v>45755</v>
      </c>
      <c r="G218" s="13">
        <v>2249.4</v>
      </c>
      <c r="H218" s="13">
        <v>3421</v>
      </c>
      <c r="I218" s="5">
        <f>Tabela1[[#This Row],[Valor total]]-Tabela1[[#This Row],[Valor custo]]</f>
        <v>1171.5999999999999</v>
      </c>
      <c r="J218" s="6">
        <f>Tabela1[[#This Row],[MARGEM BRUTA]]/Tabela1[[#This Row],[Valor total]]</f>
        <v>0.34247296112247877</v>
      </c>
      <c r="K218" s="1" t="str">
        <f>VLOOKUP(Tabela1[[#This Row],[Cliente]],'BASE DE CLIENTES'!A:D,4,0)</f>
        <v>SERRALHEIRO</v>
      </c>
      <c r="L218" s="1" t="str">
        <f>VLOOKUP(Tabela1[[#This Row],[Cliente]],'BASE DE CLIENTES'!A:E,5,0)</f>
        <v>Águas Lindas de Goiás</v>
      </c>
    </row>
    <row r="219" spans="2:12" x14ac:dyDescent="0.3">
      <c r="B219" s="1" t="s">
        <v>19</v>
      </c>
      <c r="C219" s="4" t="str">
        <f>VLOOKUP(Tabela1[[#This Row],[Cliente]],'BASE DE CLIENTES'!A:E,2,0)</f>
        <v>Águas Lindas de Goiás</v>
      </c>
      <c r="D219" s="1" t="str">
        <f>VLOOKUP(Tabela1[[#This Row],[Cliente]],'BASE DE CLIENTES'!A:C,3,0)</f>
        <v>GO</v>
      </c>
      <c r="E219" s="4" t="str">
        <f>CONCATENATE(Tabela1[[#This Row],[CIDADE]],",",Tabela1[[#This Row],[UF]])</f>
        <v>Águas Lindas de Goiás,GO</v>
      </c>
      <c r="F219" s="2">
        <v>45755</v>
      </c>
      <c r="G219" s="13">
        <v>150</v>
      </c>
      <c r="H219" s="13">
        <v>180</v>
      </c>
      <c r="I219" s="5">
        <f>Tabela1[[#This Row],[Valor total]]-Tabela1[[#This Row],[Valor custo]]</f>
        <v>30</v>
      </c>
      <c r="J219" s="6">
        <f>Tabela1[[#This Row],[MARGEM BRUTA]]/Tabela1[[#This Row],[Valor total]]</f>
        <v>0.16666666666666666</v>
      </c>
      <c r="K219" s="1" t="str">
        <f>VLOOKUP(Tabela1[[#This Row],[Cliente]],'BASE DE CLIENTES'!A:D,4,0)</f>
        <v>SERRALHEIRO</v>
      </c>
      <c r="L219" s="1" t="str">
        <f>VLOOKUP(Tabela1[[#This Row],[Cliente]],'BASE DE CLIENTES'!A:E,5,0)</f>
        <v>Águas Lindas de Goiás</v>
      </c>
    </row>
    <row r="220" spans="2:12" x14ac:dyDescent="0.3">
      <c r="B220" s="1" t="s">
        <v>19</v>
      </c>
      <c r="C220" s="4" t="str">
        <f>VLOOKUP(Tabela1[[#This Row],[Cliente]],'BASE DE CLIENTES'!A:E,2,0)</f>
        <v>Águas Lindas de Goiás</v>
      </c>
      <c r="D220" s="1" t="str">
        <f>VLOOKUP(Tabela1[[#This Row],[Cliente]],'BASE DE CLIENTES'!A:C,3,0)</f>
        <v>GO</v>
      </c>
      <c r="E220" s="4" t="str">
        <f>CONCATENATE(Tabela1[[#This Row],[CIDADE]],",",Tabela1[[#This Row],[UF]])</f>
        <v>Águas Lindas de Goiás,GO</v>
      </c>
      <c r="F220" s="2">
        <v>45754</v>
      </c>
      <c r="G220" s="13">
        <v>894</v>
      </c>
      <c r="H220" s="13">
        <v>1290</v>
      </c>
      <c r="I220" s="5">
        <f>Tabela1[[#This Row],[Valor total]]-Tabela1[[#This Row],[Valor custo]]</f>
        <v>396</v>
      </c>
      <c r="J220" s="6">
        <f>Tabela1[[#This Row],[MARGEM BRUTA]]/Tabela1[[#This Row],[Valor total]]</f>
        <v>0.30697674418604654</v>
      </c>
      <c r="K220" s="1" t="str">
        <f>VLOOKUP(Tabela1[[#This Row],[Cliente]],'BASE DE CLIENTES'!A:D,4,0)</f>
        <v>SERRALHEIRO</v>
      </c>
      <c r="L220" s="1" t="str">
        <f>VLOOKUP(Tabela1[[#This Row],[Cliente]],'BASE DE CLIENTES'!A:E,5,0)</f>
        <v>Águas Lindas de Goiás</v>
      </c>
    </row>
    <row r="221" spans="2:12" x14ac:dyDescent="0.3">
      <c r="B221" s="1" t="s">
        <v>66</v>
      </c>
      <c r="C221" s="4" t="str">
        <f>VLOOKUP(Tabela1[[#This Row],[Cliente]],'BASE DE CLIENTES'!A:E,2,0)</f>
        <v>Águas Lindas de Goiás</v>
      </c>
      <c r="D221" s="1" t="str">
        <f>VLOOKUP(Tabela1[[#This Row],[Cliente]],'BASE DE CLIENTES'!A:C,3,0)</f>
        <v>GO</v>
      </c>
      <c r="E221" s="4" t="str">
        <f>CONCATENATE(Tabela1[[#This Row],[CIDADE]],",",Tabela1[[#This Row],[UF]])</f>
        <v>Águas Lindas de Goiás,GO</v>
      </c>
      <c r="F221" s="2">
        <v>45751</v>
      </c>
      <c r="G221" s="13">
        <v>1172</v>
      </c>
      <c r="H221" s="13">
        <v>1995</v>
      </c>
      <c r="I221" s="5">
        <f>Tabela1[[#This Row],[Valor total]]-Tabela1[[#This Row],[Valor custo]]</f>
        <v>823</v>
      </c>
      <c r="J221" s="6">
        <f>Tabela1[[#This Row],[MARGEM BRUTA]]/Tabela1[[#This Row],[Valor total]]</f>
        <v>0.41253132832080203</v>
      </c>
      <c r="K221" s="1" t="str">
        <f>VLOOKUP(Tabela1[[#This Row],[Cliente]],'BASE DE CLIENTES'!A:D,4,0)</f>
        <v>EMPRESA COM MAQUINA</v>
      </c>
      <c r="L221" s="1" t="str">
        <f>VLOOKUP(Tabela1[[#This Row],[Cliente]],'BASE DE CLIENTES'!A:E,5,0)</f>
        <v>Águas Lindas de Goiás</v>
      </c>
    </row>
    <row r="222" spans="2:12" x14ac:dyDescent="0.3">
      <c r="B222" s="1" t="s">
        <v>21</v>
      </c>
      <c r="C222" s="4" t="str">
        <f>VLOOKUP(Tabela1[[#This Row],[Cliente]],'BASE DE CLIENTES'!A:E,2,0)</f>
        <v>Brasília</v>
      </c>
      <c r="D222" s="1" t="str">
        <f>VLOOKUP(Tabela1[[#This Row],[Cliente]],'BASE DE CLIENTES'!A:C,3,0)</f>
        <v>DF</v>
      </c>
      <c r="E222" s="4" t="str">
        <f>CONCATENATE(Tabela1[[#This Row],[CIDADE]],",",Tabela1[[#This Row],[UF]])</f>
        <v>Brasília,DF</v>
      </c>
      <c r="F222" s="2">
        <v>45733</v>
      </c>
      <c r="G222" s="13">
        <v>1437.14</v>
      </c>
      <c r="H222" s="13">
        <v>2600</v>
      </c>
      <c r="I222" s="5">
        <f>Tabela1[[#This Row],[Valor total]]-Tabela1[[#This Row],[Valor custo]]</f>
        <v>1162.8599999999999</v>
      </c>
      <c r="J222" s="6">
        <f>Tabela1[[#This Row],[MARGEM BRUTA]]/Tabela1[[#This Row],[Valor total]]</f>
        <v>0.44725384615384611</v>
      </c>
      <c r="K222" s="1" t="str">
        <f>VLOOKUP(Tabela1[[#This Row],[Cliente]],'BASE DE CLIENTES'!A:D,4,0)</f>
        <v>EMPRESA COM MAQUINA</v>
      </c>
      <c r="L222" s="1" t="str">
        <f>VLOOKUP(Tabela1[[#This Row],[Cliente]],'BASE DE CLIENTES'!A:E,5,0)</f>
        <v>RIACHO FUNDO II</v>
      </c>
    </row>
    <row r="223" spans="2:12" x14ac:dyDescent="0.3">
      <c r="B223" s="1" t="s">
        <v>27</v>
      </c>
      <c r="C223" s="4" t="str">
        <f>VLOOKUP(Tabela1[[#This Row],[Cliente]],'BASE DE CLIENTES'!A:E,2,0)</f>
        <v>Brasília</v>
      </c>
      <c r="D223" s="1" t="str">
        <f>VLOOKUP(Tabela1[[#This Row],[Cliente]],'BASE DE CLIENTES'!A:C,3,0)</f>
        <v>DF</v>
      </c>
      <c r="E223" s="4" t="str">
        <f>CONCATENATE(Tabela1[[#This Row],[CIDADE]],",",Tabela1[[#This Row],[UF]])</f>
        <v>Brasília,DF</v>
      </c>
      <c r="F223" s="2">
        <v>45660</v>
      </c>
      <c r="G223" s="13">
        <v>3173.28</v>
      </c>
      <c r="H223" s="13">
        <v>4500</v>
      </c>
      <c r="I223" s="5">
        <f>Tabela1[[#This Row],[Valor total]]-Tabela1[[#This Row],[Valor custo]]</f>
        <v>1326.7199999999998</v>
      </c>
      <c r="J223" s="6">
        <f>Tabela1[[#This Row],[MARGEM BRUTA]]/Tabela1[[#This Row],[Valor total]]</f>
        <v>0.29482666666666663</v>
      </c>
      <c r="K223" s="1" t="str">
        <f>VLOOKUP(Tabela1[[#This Row],[Cliente]],'BASE DE CLIENTES'!A:D,4,0)</f>
        <v>EMPRESA SEM MAQUINA</v>
      </c>
      <c r="L223" s="1" t="str">
        <f>VLOOKUP(Tabela1[[#This Row],[Cliente]],'BASE DE CLIENTES'!A:E,5,0)</f>
        <v>RECANTO DAS EMAS</v>
      </c>
    </row>
    <row r="224" spans="2:12" x14ac:dyDescent="0.3">
      <c r="B224" s="1" t="s">
        <v>88</v>
      </c>
      <c r="C224" s="4" t="str">
        <f>VLOOKUP(Tabela1[[#This Row],[Cliente]],'BASE DE CLIENTES'!A:E,2,0)</f>
        <v>Brasília</v>
      </c>
      <c r="D224" s="1" t="str">
        <f>VLOOKUP(Tabela1[[#This Row],[Cliente]],'BASE DE CLIENTES'!A:C,3,0)</f>
        <v>DF</v>
      </c>
      <c r="E224" s="4" t="str">
        <f>CONCATENATE(Tabela1[[#This Row],[CIDADE]],",",Tabela1[[#This Row],[UF]])</f>
        <v>Brasília,DF</v>
      </c>
      <c r="F224" s="2">
        <v>45660</v>
      </c>
      <c r="G224" s="13">
        <v>684.55</v>
      </c>
      <c r="H224" s="13">
        <v>1250</v>
      </c>
      <c r="I224" s="5">
        <f>Tabela1[[#This Row],[Valor total]]-Tabela1[[#This Row],[Valor custo]]</f>
        <v>565.45000000000005</v>
      </c>
      <c r="J224" s="6">
        <f>Tabela1[[#This Row],[MARGEM BRUTA]]/Tabela1[[#This Row],[Valor total]]</f>
        <v>0.45236000000000004</v>
      </c>
      <c r="K224" s="1" t="str">
        <f>VLOOKUP(Tabela1[[#This Row],[Cliente]],'BASE DE CLIENTES'!A:D,4,0)</f>
        <v>SERRALHEIRO</v>
      </c>
      <c r="L224" s="1" t="str">
        <f>VLOOKUP(Tabela1[[#This Row],[Cliente]],'BASE DE CLIENTES'!A:E,5,0)</f>
        <v>RECANTO DAS EMAS</v>
      </c>
    </row>
    <row r="225" spans="2:12" x14ac:dyDescent="0.3">
      <c r="B225" s="1" t="s">
        <v>52</v>
      </c>
      <c r="C225" s="4" t="str">
        <f>VLOOKUP(Tabela1[[#This Row],[Cliente]],'BASE DE CLIENTES'!A:E,2,0)</f>
        <v>Brasília</v>
      </c>
      <c r="D225" s="1" t="str">
        <f>VLOOKUP(Tabela1[[#This Row],[Cliente]],'BASE DE CLIENTES'!A:C,3,0)</f>
        <v>DF</v>
      </c>
      <c r="E225" s="4" t="str">
        <f>CONCATENATE(Tabela1[[#This Row],[CIDADE]],",",Tabela1[[#This Row],[UF]])</f>
        <v>Brasília,DF</v>
      </c>
      <c r="F225" s="2">
        <v>45660</v>
      </c>
      <c r="G225" s="13">
        <v>514.45000000000005</v>
      </c>
      <c r="H225" s="13">
        <v>720</v>
      </c>
      <c r="I225" s="5">
        <f>Tabela1[[#This Row],[Valor total]]-Tabela1[[#This Row],[Valor custo]]</f>
        <v>205.54999999999995</v>
      </c>
      <c r="J225" s="6">
        <f>Tabela1[[#This Row],[MARGEM BRUTA]]/Tabela1[[#This Row],[Valor total]]</f>
        <v>0.28548611111111105</v>
      </c>
      <c r="K225" s="1" t="str">
        <f>VLOOKUP(Tabela1[[#This Row],[Cliente]],'BASE DE CLIENTES'!A:D,4,0)</f>
        <v>SERRALHEIRO</v>
      </c>
      <c r="L225" s="1" t="str">
        <f>VLOOKUP(Tabela1[[#This Row],[Cliente]],'BASE DE CLIENTES'!A:E,5,0)</f>
        <v>Ceilândia Sul (Ceilândia)</v>
      </c>
    </row>
    <row r="226" spans="2:12" x14ac:dyDescent="0.3">
      <c r="B226" s="1" t="s">
        <v>115</v>
      </c>
      <c r="C226" s="4" t="str">
        <f>VLOOKUP(Tabela1[[#This Row],[Cliente]],'BASE DE CLIENTES'!A:E,2,0)</f>
        <v>Brasília</v>
      </c>
      <c r="D226" s="1" t="str">
        <f>VLOOKUP(Tabela1[[#This Row],[Cliente]],'BASE DE CLIENTES'!A:C,3,0)</f>
        <v>DF</v>
      </c>
      <c r="E226" s="4" t="str">
        <f>CONCATENATE(Tabela1[[#This Row],[CIDADE]],",",Tabela1[[#This Row],[UF]])</f>
        <v>Brasília,DF</v>
      </c>
      <c r="F226" s="2">
        <v>45868</v>
      </c>
      <c r="G226" s="13">
        <v>293.13</v>
      </c>
      <c r="H226" s="13">
        <v>390</v>
      </c>
      <c r="I226" s="5">
        <f>Tabela1[[#This Row],[Valor total]]-Tabela1[[#This Row],[Valor custo]]</f>
        <v>96.87</v>
      </c>
      <c r="J226" s="6">
        <f>Tabela1[[#This Row],[MARGEM BRUTA]]/Tabela1[[#This Row],[Valor total]]</f>
        <v>0.2483846153846154</v>
      </c>
      <c r="K226" s="1" t="str">
        <f>VLOOKUP(Tabela1[[#This Row],[Cliente]],'BASE DE CLIENTES'!A:D,4,0)</f>
        <v>CLIENTE FECHADURA</v>
      </c>
      <c r="L226" s="1" t="str">
        <f>VLOOKUP(Tabela1[[#This Row],[Cliente]],'BASE DE CLIENTES'!A:E,5,0)</f>
        <v>NA</v>
      </c>
    </row>
    <row r="227" spans="2:12" x14ac:dyDescent="0.3">
      <c r="B227" s="1" t="s">
        <v>96</v>
      </c>
      <c r="C227" s="4" t="str">
        <f>VLOOKUP(Tabela1[[#This Row],[Cliente]],'BASE DE CLIENTES'!A:E,2,0)</f>
        <v>Brasília</v>
      </c>
      <c r="D227" s="1" t="str">
        <f>VLOOKUP(Tabela1[[#This Row],[Cliente]],'BASE DE CLIENTES'!A:C,3,0)</f>
        <v>DF</v>
      </c>
      <c r="E227" s="4" t="str">
        <f>CONCATENATE(Tabela1[[#This Row],[CIDADE]],",",Tabela1[[#This Row],[UF]])</f>
        <v>Brasília,DF</v>
      </c>
      <c r="F227" s="2">
        <v>45660</v>
      </c>
      <c r="G227" s="13">
        <v>41.07</v>
      </c>
      <c r="H227" s="13">
        <v>436.18</v>
      </c>
      <c r="I227" s="5">
        <f>Tabela1[[#This Row],[Valor total]]-Tabela1[[#This Row],[Valor custo]]</f>
        <v>395.11</v>
      </c>
      <c r="J227" s="6">
        <f>Tabela1[[#This Row],[MARGEM BRUTA]]/Tabela1[[#This Row],[Valor total]]</f>
        <v>0.90584162501719478</v>
      </c>
      <c r="K227" s="1" t="str">
        <f>VLOOKUP(Tabela1[[#This Row],[Cliente]],'BASE DE CLIENTES'!A:D,4,0)</f>
        <v>EMPRESA SEM MAQUINA</v>
      </c>
      <c r="L227" s="1" t="str">
        <f>VLOOKUP(Tabela1[[#This Row],[Cliente]],'BASE DE CLIENTES'!A:E,5,0)</f>
        <v>CEILANDIA NORTE (CEILANDIA)</v>
      </c>
    </row>
    <row r="228" spans="2:12" x14ac:dyDescent="0.3">
      <c r="B228" s="1" t="s">
        <v>116</v>
      </c>
      <c r="C228" s="4" t="str">
        <f>VLOOKUP(Tabela1[[#This Row],[Cliente]],'BASE DE CLIENTES'!A:E,2,0)</f>
        <v>Brasília</v>
      </c>
      <c r="D228" s="1" t="str">
        <f>VLOOKUP(Tabela1[[#This Row],[Cliente]],'BASE DE CLIENTES'!A:C,3,0)</f>
        <v>DF</v>
      </c>
      <c r="E228" s="4" t="str">
        <f>CONCATENATE(Tabela1[[#This Row],[CIDADE]],",",Tabela1[[#This Row],[UF]])</f>
        <v>Brasília,DF</v>
      </c>
      <c r="F228" s="2">
        <v>45771</v>
      </c>
      <c r="G228" s="13">
        <v>1345.02</v>
      </c>
      <c r="H228" s="13">
        <v>2400</v>
      </c>
      <c r="I228" s="5">
        <f>Tabela1[[#This Row],[Valor total]]-Tabela1[[#This Row],[Valor custo]]</f>
        <v>1054.98</v>
      </c>
      <c r="J228" s="6">
        <f>Tabela1[[#This Row],[MARGEM BRUTA]]/Tabela1[[#This Row],[Valor total]]</f>
        <v>0.43957499999999999</v>
      </c>
      <c r="K228" s="1" t="str">
        <f>VLOOKUP(Tabela1[[#This Row],[Cliente]],'BASE DE CLIENTES'!A:D,4,0)</f>
        <v>SEM CLASSIFICAÇÃO</v>
      </c>
      <c r="L228" s="1" t="str">
        <f>VLOOKUP(Tabela1[[#This Row],[Cliente]],'BASE DE CLIENTES'!A:E,5,0)</f>
        <v>VALE DO AMANHECER (PLANALTINA)</v>
      </c>
    </row>
    <row r="229" spans="2:12" x14ac:dyDescent="0.3">
      <c r="B229" s="1" t="s">
        <v>66</v>
      </c>
      <c r="C229" s="4" t="str">
        <f>VLOOKUP(Tabela1[[#This Row],[Cliente]],'BASE DE CLIENTES'!A:E,2,0)</f>
        <v>Águas Lindas de Goiás</v>
      </c>
      <c r="D229" s="1" t="str">
        <f>VLOOKUP(Tabela1[[#This Row],[Cliente]],'BASE DE CLIENTES'!A:C,3,0)</f>
        <v>GO</v>
      </c>
      <c r="E229" s="4" t="str">
        <f>CONCATENATE(Tabela1[[#This Row],[CIDADE]],",",Tabela1[[#This Row],[UF]])</f>
        <v>Águas Lindas de Goiás,GO</v>
      </c>
      <c r="F229" s="2">
        <v>45750</v>
      </c>
      <c r="G229" s="13">
        <v>447</v>
      </c>
      <c r="H229" s="13">
        <v>620</v>
      </c>
      <c r="I229" s="5">
        <f>Tabela1[[#This Row],[Valor total]]-Tabela1[[#This Row],[Valor custo]]</f>
        <v>173</v>
      </c>
      <c r="J229" s="6">
        <f>Tabela1[[#This Row],[MARGEM BRUTA]]/Tabela1[[#This Row],[Valor total]]</f>
        <v>0.27903225806451615</v>
      </c>
      <c r="K229" s="1" t="str">
        <f>VLOOKUP(Tabela1[[#This Row],[Cliente]],'BASE DE CLIENTES'!A:D,4,0)</f>
        <v>EMPRESA COM MAQUINA</v>
      </c>
      <c r="L229" s="1" t="str">
        <f>VLOOKUP(Tabela1[[#This Row],[Cliente]],'BASE DE CLIENTES'!A:E,5,0)</f>
        <v>Águas Lindas de Goiás</v>
      </c>
    </row>
    <row r="230" spans="2:12" x14ac:dyDescent="0.3">
      <c r="B230" s="1" t="s">
        <v>76</v>
      </c>
      <c r="C230" s="4" t="str">
        <f>VLOOKUP(Tabela1[[#This Row],[Cliente]],'BASE DE CLIENTES'!A:E,2,0)</f>
        <v>Brasília</v>
      </c>
      <c r="D230" s="1" t="str">
        <f>VLOOKUP(Tabela1[[#This Row],[Cliente]],'BASE DE CLIENTES'!A:C,3,0)</f>
        <v>DF</v>
      </c>
      <c r="E230" s="4" t="str">
        <f>CONCATENATE(Tabela1[[#This Row],[CIDADE]],",",Tabela1[[#This Row],[UF]])</f>
        <v>Brasília,DF</v>
      </c>
      <c r="F230" s="2">
        <v>45659</v>
      </c>
      <c r="G230" s="13">
        <v>6721.11</v>
      </c>
      <c r="H230" s="13">
        <v>9000</v>
      </c>
      <c r="I230" s="5">
        <f>Tabela1[[#This Row],[Valor total]]-Tabela1[[#This Row],[Valor custo]]</f>
        <v>2278.8900000000003</v>
      </c>
      <c r="J230" s="6">
        <f>Tabela1[[#This Row],[MARGEM BRUTA]]/Tabela1[[#This Row],[Valor total]]</f>
        <v>0.25321000000000005</v>
      </c>
      <c r="K230" s="1" t="str">
        <f>VLOOKUP(Tabela1[[#This Row],[Cliente]],'BASE DE CLIENTES'!A:D,4,0)</f>
        <v>EMPRESA COM MAQUINA</v>
      </c>
      <c r="L230" s="1" t="str">
        <f>VLOOKUP(Tabela1[[#This Row],[Cliente]],'BASE DE CLIENTES'!A:E,5,0)</f>
        <v>Setor Placa da Mercedes (Núcleo Bandeirante)</v>
      </c>
    </row>
    <row r="231" spans="2:12" x14ac:dyDescent="0.3">
      <c r="B231" s="1" t="s">
        <v>109</v>
      </c>
      <c r="C231" s="4" t="str">
        <f>VLOOKUP(Tabela1[[#This Row],[Cliente]],'BASE DE CLIENTES'!A:E,2,0)</f>
        <v>Águas Lindas de Goiás</v>
      </c>
      <c r="D231" s="1" t="str">
        <f>VLOOKUP(Tabela1[[#This Row],[Cliente]],'BASE DE CLIENTES'!A:C,3,0)</f>
        <v>GO</v>
      </c>
      <c r="E231" s="4" t="str">
        <f>CONCATENATE(Tabela1[[#This Row],[CIDADE]],",",Tabela1[[#This Row],[UF]])</f>
        <v>Águas Lindas de Goiás,GO</v>
      </c>
      <c r="F231" s="2">
        <v>45748</v>
      </c>
      <c r="G231" s="13">
        <v>473</v>
      </c>
      <c r="H231" s="13">
        <v>720</v>
      </c>
      <c r="I231" s="5">
        <f>Tabela1[[#This Row],[Valor total]]-Tabela1[[#This Row],[Valor custo]]</f>
        <v>247</v>
      </c>
      <c r="J231" s="6">
        <f>Tabela1[[#This Row],[MARGEM BRUTA]]/Tabela1[[#This Row],[Valor total]]</f>
        <v>0.34305555555555556</v>
      </c>
      <c r="K231" s="1" t="str">
        <f>VLOOKUP(Tabela1[[#This Row],[Cliente]],'BASE DE CLIENTES'!A:D,4,0)</f>
        <v>SERRALHEIRO</v>
      </c>
      <c r="L231" s="1" t="str">
        <f>VLOOKUP(Tabela1[[#This Row],[Cliente]],'BASE DE CLIENTES'!A:E,5,0)</f>
        <v>Águas Lindas de Goiás</v>
      </c>
    </row>
    <row r="232" spans="2:12" x14ac:dyDescent="0.3">
      <c r="B232" s="1" t="s">
        <v>17</v>
      </c>
      <c r="C232" s="4" t="str">
        <f>VLOOKUP(Tabela1[[#This Row],[Cliente]],'BASE DE CLIENTES'!A:E,2,0)</f>
        <v>Águas Lindas de Goiás</v>
      </c>
      <c r="D232" s="1" t="str">
        <f>VLOOKUP(Tabela1[[#This Row],[Cliente]],'BASE DE CLIENTES'!A:C,3,0)</f>
        <v>GO</v>
      </c>
      <c r="E232" s="4" t="str">
        <f>CONCATENATE(Tabela1[[#This Row],[CIDADE]],",",Tabela1[[#This Row],[UF]])</f>
        <v>Águas Lindas de Goiás,GO</v>
      </c>
      <c r="F232" s="2">
        <v>45748</v>
      </c>
      <c r="G232" s="13">
        <v>994</v>
      </c>
      <c r="H232" s="13">
        <v>1570</v>
      </c>
      <c r="I232" s="5">
        <f>Tabela1[[#This Row],[Valor total]]-Tabela1[[#This Row],[Valor custo]]</f>
        <v>576</v>
      </c>
      <c r="J232" s="6">
        <f>Tabela1[[#This Row],[MARGEM BRUTA]]/Tabela1[[#This Row],[Valor total]]</f>
        <v>0.36687898089171972</v>
      </c>
      <c r="K232" s="1" t="str">
        <f>VLOOKUP(Tabela1[[#This Row],[Cliente]],'BASE DE CLIENTES'!A:D,4,0)</f>
        <v>SERRALHEIRO</v>
      </c>
      <c r="L232" s="1" t="str">
        <f>VLOOKUP(Tabela1[[#This Row],[Cliente]],'BASE DE CLIENTES'!A:E,5,0)</f>
        <v>Águas Lindas de Goiás</v>
      </c>
    </row>
    <row r="233" spans="2:12" x14ac:dyDescent="0.3">
      <c r="B233" s="1" t="s">
        <v>66</v>
      </c>
      <c r="C233" s="4" t="str">
        <f>VLOOKUP(Tabela1[[#This Row],[Cliente]],'BASE DE CLIENTES'!A:E,2,0)</f>
        <v>Águas Lindas de Goiás</v>
      </c>
      <c r="D233" s="1" t="str">
        <f>VLOOKUP(Tabela1[[#This Row],[Cliente]],'BASE DE CLIENTES'!A:C,3,0)</f>
        <v>GO</v>
      </c>
      <c r="E233" s="4" t="str">
        <f>CONCATENATE(Tabela1[[#This Row],[CIDADE]],",",Tabela1[[#This Row],[UF]])</f>
        <v>Águas Lindas de Goiás,GO</v>
      </c>
      <c r="F233" s="2">
        <v>45748</v>
      </c>
      <c r="G233" s="13">
        <v>447</v>
      </c>
      <c r="H233" s="13">
        <v>620</v>
      </c>
      <c r="I233" s="5">
        <f>Tabela1[[#This Row],[Valor total]]-Tabela1[[#This Row],[Valor custo]]</f>
        <v>173</v>
      </c>
      <c r="J233" s="6">
        <f>Tabela1[[#This Row],[MARGEM BRUTA]]/Tabela1[[#This Row],[Valor total]]</f>
        <v>0.27903225806451615</v>
      </c>
      <c r="K233" s="1" t="str">
        <f>VLOOKUP(Tabela1[[#This Row],[Cliente]],'BASE DE CLIENTES'!A:D,4,0)</f>
        <v>EMPRESA COM MAQUINA</v>
      </c>
      <c r="L233" s="1" t="str">
        <f>VLOOKUP(Tabela1[[#This Row],[Cliente]],'BASE DE CLIENTES'!A:E,5,0)</f>
        <v>Águas Lindas de Goiás</v>
      </c>
    </row>
    <row r="234" spans="2:12" x14ac:dyDescent="0.3">
      <c r="B234" s="1" t="s">
        <v>97</v>
      </c>
      <c r="C234" s="4" t="str">
        <f>VLOOKUP(Tabela1[[#This Row],[Cliente]],'BASE DE CLIENTES'!A:E,2,0)</f>
        <v>Brasília</v>
      </c>
      <c r="D234" s="1" t="str">
        <f>VLOOKUP(Tabela1[[#This Row],[Cliente]],'BASE DE CLIENTES'!A:C,3,0)</f>
        <v>DF</v>
      </c>
      <c r="E234" s="4" t="str">
        <f>CONCATENATE(Tabela1[[#This Row],[CIDADE]],",",Tabela1[[#This Row],[UF]])</f>
        <v>Brasília,DF</v>
      </c>
      <c r="F234" s="2">
        <v>45659</v>
      </c>
      <c r="G234" s="13">
        <v>496.33</v>
      </c>
      <c r="H234" s="13">
        <v>795</v>
      </c>
      <c r="I234" s="5">
        <f>Tabela1[[#This Row],[Valor total]]-Tabela1[[#This Row],[Valor custo]]</f>
        <v>298.67</v>
      </c>
      <c r="J234" s="6">
        <f>Tabela1[[#This Row],[MARGEM BRUTA]]/Tabela1[[#This Row],[Valor total]]</f>
        <v>0.37568553459119497</v>
      </c>
      <c r="K234" s="1" t="str">
        <f>VLOOKUP(Tabela1[[#This Row],[Cliente]],'BASE DE CLIENTES'!A:D,4,0)</f>
        <v>SERRALHEIRO</v>
      </c>
      <c r="L234" s="1" t="str">
        <f>VLOOKUP(Tabela1[[#This Row],[Cliente]],'BASE DE CLIENTES'!A:E,5,0)</f>
        <v>CEILANDIA NORTE</v>
      </c>
    </row>
    <row r="235" spans="2:12" x14ac:dyDescent="0.3">
      <c r="B235" s="1" t="s">
        <v>49</v>
      </c>
      <c r="C235" s="4" t="str">
        <f>VLOOKUP(Tabela1[[#This Row],[Cliente]],'BASE DE CLIENTES'!A:E,2,0)</f>
        <v>Brasília</v>
      </c>
      <c r="D235" s="1" t="str">
        <f>VLOOKUP(Tabela1[[#This Row],[Cliente]],'BASE DE CLIENTES'!A:C,3,0)</f>
        <v>DF</v>
      </c>
      <c r="E235" s="4" t="str">
        <f>CONCATENATE(Tabela1[[#This Row],[CIDADE]],",",Tabela1[[#This Row],[UF]])</f>
        <v>Brasília,DF</v>
      </c>
      <c r="F235" s="2">
        <v>45659</v>
      </c>
      <c r="G235" s="13">
        <v>571.29999999999995</v>
      </c>
      <c r="H235" s="13">
        <v>1800</v>
      </c>
      <c r="I235" s="5">
        <f>Tabela1[[#This Row],[Valor total]]-Tabela1[[#This Row],[Valor custo]]</f>
        <v>1228.7</v>
      </c>
      <c r="J235" s="6">
        <f>Tabela1[[#This Row],[MARGEM BRUTA]]/Tabela1[[#This Row],[Valor total]]</f>
        <v>0.68261111111111117</v>
      </c>
      <c r="K235" s="1" t="str">
        <f>VLOOKUP(Tabela1[[#This Row],[Cliente]],'BASE DE CLIENTES'!A:D,4,0)</f>
        <v>EMPRESA COM MAQUINA</v>
      </c>
      <c r="L235" s="1" t="str">
        <f>VLOOKUP(Tabela1[[#This Row],[Cliente]],'BASE DE CLIENTES'!A:E,5,0)</f>
        <v>TAGUATINGA</v>
      </c>
    </row>
    <row r="236" spans="2:12" x14ac:dyDescent="0.3">
      <c r="B236" s="1" t="s">
        <v>66</v>
      </c>
      <c r="C236" s="4" t="str">
        <f>VLOOKUP(Tabela1[[#This Row],[Cliente]],'BASE DE CLIENTES'!A:E,2,0)</f>
        <v>Águas Lindas de Goiás</v>
      </c>
      <c r="D236" s="1" t="str">
        <f>VLOOKUP(Tabela1[[#This Row],[Cliente]],'BASE DE CLIENTES'!A:C,3,0)</f>
        <v>GO</v>
      </c>
      <c r="E236" s="4" t="str">
        <f>CONCATENATE(Tabela1[[#This Row],[CIDADE]],",",Tabela1[[#This Row],[UF]])</f>
        <v>Águas Lindas de Goiás,GO</v>
      </c>
      <c r="F236" s="2">
        <v>45748</v>
      </c>
      <c r="G236" s="13">
        <v>894</v>
      </c>
      <c r="H236" s="13">
        <v>1240</v>
      </c>
      <c r="I236" s="5">
        <f>Tabela1[[#This Row],[Valor total]]-Tabela1[[#This Row],[Valor custo]]</f>
        <v>346</v>
      </c>
      <c r="J236" s="6">
        <f>Tabela1[[#This Row],[MARGEM BRUTA]]/Tabela1[[#This Row],[Valor total]]</f>
        <v>0.27903225806451615</v>
      </c>
      <c r="K236" s="1" t="str">
        <f>VLOOKUP(Tabela1[[#This Row],[Cliente]],'BASE DE CLIENTES'!A:D,4,0)</f>
        <v>EMPRESA COM MAQUINA</v>
      </c>
      <c r="L236" s="1" t="str">
        <f>VLOOKUP(Tabela1[[#This Row],[Cliente]],'BASE DE CLIENTES'!A:E,5,0)</f>
        <v>Águas Lindas de Goiás</v>
      </c>
    </row>
    <row r="237" spans="2:12" x14ac:dyDescent="0.3">
      <c r="B237" s="1" t="s">
        <v>66</v>
      </c>
      <c r="C237" s="4" t="str">
        <f>VLOOKUP(Tabela1[[#This Row],[Cliente]],'BASE DE CLIENTES'!A:E,2,0)</f>
        <v>Águas Lindas de Goiás</v>
      </c>
      <c r="D237" s="1" t="str">
        <f>VLOOKUP(Tabela1[[#This Row],[Cliente]],'BASE DE CLIENTES'!A:C,3,0)</f>
        <v>GO</v>
      </c>
      <c r="E237" s="4" t="str">
        <f>CONCATENATE(Tabela1[[#This Row],[CIDADE]],",",Tabela1[[#This Row],[UF]])</f>
        <v>Águas Lindas de Goiás,GO</v>
      </c>
      <c r="F237" s="2">
        <v>45807</v>
      </c>
      <c r="G237" s="13">
        <v>994</v>
      </c>
      <c r="H237" s="13">
        <v>1360</v>
      </c>
      <c r="I237" s="5">
        <f>Tabela1[[#This Row],[Valor total]]-Tabela1[[#This Row],[Valor custo]]</f>
        <v>366</v>
      </c>
      <c r="J237" s="6">
        <f>Tabela1[[#This Row],[MARGEM BRUTA]]/Tabela1[[#This Row],[Valor total]]</f>
        <v>0.26911764705882352</v>
      </c>
      <c r="K237" s="1" t="str">
        <f>VLOOKUP(Tabela1[[#This Row],[Cliente]],'BASE DE CLIENTES'!A:D,4,0)</f>
        <v>EMPRESA COM MAQUINA</v>
      </c>
      <c r="L237" s="1" t="str">
        <f>VLOOKUP(Tabela1[[#This Row],[Cliente]],'BASE DE CLIENTES'!A:E,5,0)</f>
        <v>Águas Lindas de Goiás</v>
      </c>
    </row>
    <row r="238" spans="2:12" x14ac:dyDescent="0.3">
      <c r="B238" s="1" t="s">
        <v>66</v>
      </c>
      <c r="C238" s="4" t="str">
        <f>VLOOKUP(Tabela1[[#This Row],[Cliente]],'BASE DE CLIENTES'!A:E,2,0)</f>
        <v>Águas Lindas de Goiás</v>
      </c>
      <c r="D238" s="1" t="str">
        <f>VLOOKUP(Tabela1[[#This Row],[Cliente]],'BASE DE CLIENTES'!A:C,3,0)</f>
        <v>GO</v>
      </c>
      <c r="E238" s="4" t="str">
        <f>CONCATENATE(Tabela1[[#This Row],[CIDADE]],",",Tabela1[[#This Row],[UF]])</f>
        <v>Águas Lindas de Goiás,GO</v>
      </c>
      <c r="F238" s="2">
        <v>45806</v>
      </c>
      <c r="G238" s="13">
        <v>1341</v>
      </c>
      <c r="H238" s="13">
        <v>1860</v>
      </c>
      <c r="I238" s="5">
        <f>Tabela1[[#This Row],[Valor total]]-Tabela1[[#This Row],[Valor custo]]</f>
        <v>519</v>
      </c>
      <c r="J238" s="6">
        <f>Tabela1[[#This Row],[MARGEM BRUTA]]/Tabela1[[#This Row],[Valor total]]</f>
        <v>0.27903225806451615</v>
      </c>
      <c r="K238" s="1" t="str">
        <f>VLOOKUP(Tabela1[[#This Row],[Cliente]],'BASE DE CLIENTES'!A:D,4,0)</f>
        <v>EMPRESA COM MAQUINA</v>
      </c>
      <c r="L238" s="1" t="str">
        <f>VLOOKUP(Tabela1[[#This Row],[Cliente]],'BASE DE CLIENTES'!A:E,5,0)</f>
        <v>Águas Lindas de Goiás</v>
      </c>
    </row>
    <row r="239" spans="2:12" x14ac:dyDescent="0.3">
      <c r="B239" s="1" t="s">
        <v>113</v>
      </c>
      <c r="C239" s="4" t="str">
        <f>VLOOKUP(Tabela1[[#This Row],[Cliente]],'BASE DE CLIENTES'!A:E,2,0)</f>
        <v>Brasília</v>
      </c>
      <c r="D239" s="1" t="str">
        <f>VLOOKUP(Tabela1[[#This Row],[Cliente]],'BASE DE CLIENTES'!A:C,3,0)</f>
        <v>DF</v>
      </c>
      <c r="E239" s="4" t="str">
        <f>CONCATENATE(Tabela1[[#This Row],[CIDADE]],",",Tabela1[[#This Row],[UF]])</f>
        <v>Brasília,DF</v>
      </c>
      <c r="F239" s="2">
        <v>45659</v>
      </c>
      <c r="G239" s="13">
        <v>514.45000000000005</v>
      </c>
      <c r="H239" s="13">
        <v>720</v>
      </c>
      <c r="I239" s="5">
        <f>Tabela1[[#This Row],[Valor total]]-Tabela1[[#This Row],[Valor custo]]</f>
        <v>205.54999999999995</v>
      </c>
      <c r="J239" s="6">
        <f>Tabela1[[#This Row],[MARGEM BRUTA]]/Tabela1[[#This Row],[Valor total]]</f>
        <v>0.28548611111111105</v>
      </c>
      <c r="K239" s="1" t="str">
        <f>VLOOKUP(Tabela1[[#This Row],[Cliente]],'BASE DE CLIENTES'!A:D,4,0)</f>
        <v>EMPRESA COM MAQUINA</v>
      </c>
      <c r="L239" s="1" t="str">
        <f>VLOOKUP(Tabela1[[#This Row],[Cliente]],'BASE DE CLIENTES'!A:E,5,0)</f>
        <v>FAZENDA MESTRE D'ARMAS (ETAPA I - PLANALTINA)</v>
      </c>
    </row>
    <row r="240" spans="2:12" x14ac:dyDescent="0.3">
      <c r="B240" s="1" t="s">
        <v>66</v>
      </c>
      <c r="C240" s="4" t="str">
        <f>VLOOKUP(Tabela1[[#This Row],[Cliente]],'BASE DE CLIENTES'!A:E,2,0)</f>
        <v>Águas Lindas de Goiás</v>
      </c>
      <c r="D240" s="1" t="str">
        <f>VLOOKUP(Tabela1[[#This Row],[Cliente]],'BASE DE CLIENTES'!A:C,3,0)</f>
        <v>GO</v>
      </c>
      <c r="E240" s="4" t="str">
        <f>CONCATENATE(Tabela1[[#This Row],[CIDADE]],",",Tabela1[[#This Row],[UF]])</f>
        <v>Águas Lindas de Goiás,GO</v>
      </c>
      <c r="F240" s="2">
        <v>45804</v>
      </c>
      <c r="G240" s="13">
        <v>894</v>
      </c>
      <c r="H240" s="13">
        <v>1240</v>
      </c>
      <c r="I240" s="5">
        <f>Tabela1[[#This Row],[Valor total]]-Tabela1[[#This Row],[Valor custo]]</f>
        <v>346</v>
      </c>
      <c r="J240" s="6">
        <f>Tabela1[[#This Row],[MARGEM BRUTA]]/Tabela1[[#This Row],[Valor total]]</f>
        <v>0.27903225806451615</v>
      </c>
      <c r="K240" s="1" t="str">
        <f>VLOOKUP(Tabela1[[#This Row],[Cliente]],'BASE DE CLIENTES'!A:D,4,0)</f>
        <v>EMPRESA COM MAQUINA</v>
      </c>
      <c r="L240" s="1" t="str">
        <f>VLOOKUP(Tabela1[[#This Row],[Cliente]],'BASE DE CLIENTES'!A:E,5,0)</f>
        <v>Águas Lindas de Goiás</v>
      </c>
    </row>
    <row r="241" spans="2:12" x14ac:dyDescent="0.3">
      <c r="B241" s="1" t="s">
        <v>97</v>
      </c>
      <c r="C241" s="4" t="str">
        <f>VLOOKUP(Tabela1[[#This Row],[Cliente]],'BASE DE CLIENTES'!A:E,2,0)</f>
        <v>Brasília</v>
      </c>
      <c r="D241" s="1" t="str">
        <f>VLOOKUP(Tabela1[[#This Row],[Cliente]],'BASE DE CLIENTES'!A:C,3,0)</f>
        <v>DF</v>
      </c>
      <c r="E241" s="4" t="str">
        <f>CONCATENATE(Tabela1[[#This Row],[CIDADE]],",",Tabela1[[#This Row],[UF]])</f>
        <v>Brasília,DF</v>
      </c>
      <c r="F241" s="2">
        <v>45716</v>
      </c>
      <c r="G241" s="13">
        <v>57.13</v>
      </c>
      <c r="H241" s="13">
        <v>180</v>
      </c>
      <c r="I241" s="5">
        <f>Tabela1[[#This Row],[Valor total]]-Tabela1[[#This Row],[Valor custo]]</f>
        <v>122.87</v>
      </c>
      <c r="J241" s="6">
        <f>Tabela1[[#This Row],[MARGEM BRUTA]]/Tabela1[[#This Row],[Valor total]]</f>
        <v>0.68261111111111117</v>
      </c>
      <c r="K241" s="1" t="str">
        <f>VLOOKUP(Tabela1[[#This Row],[Cliente]],'BASE DE CLIENTES'!A:D,4,0)</f>
        <v>SERRALHEIRO</v>
      </c>
      <c r="L241" s="1" t="str">
        <f>VLOOKUP(Tabela1[[#This Row],[Cliente]],'BASE DE CLIENTES'!A:E,5,0)</f>
        <v>CEILANDIA NORTE</v>
      </c>
    </row>
    <row r="242" spans="2:12" x14ac:dyDescent="0.3">
      <c r="B242" s="1" t="s">
        <v>27</v>
      </c>
      <c r="C242" s="4" t="str">
        <f>VLOOKUP(Tabela1[[#This Row],[Cliente]],'BASE DE CLIENTES'!A:E,2,0)</f>
        <v>Brasília</v>
      </c>
      <c r="D242" s="1" t="str">
        <f>VLOOKUP(Tabela1[[#This Row],[Cliente]],'BASE DE CLIENTES'!A:C,3,0)</f>
        <v>DF</v>
      </c>
      <c r="E242" s="4" t="str">
        <f>CONCATENATE(Tabela1[[#This Row],[CIDADE]],",",Tabela1[[#This Row],[UF]])</f>
        <v>Brasília,DF</v>
      </c>
      <c r="F242" s="2">
        <v>45716</v>
      </c>
      <c r="G242" s="13">
        <v>25</v>
      </c>
      <c r="H242" s="13">
        <v>30</v>
      </c>
      <c r="I242" s="5">
        <f>Tabela1[[#This Row],[Valor total]]-Tabela1[[#This Row],[Valor custo]]</f>
        <v>5</v>
      </c>
      <c r="J242" s="6">
        <f>Tabela1[[#This Row],[MARGEM BRUTA]]/Tabela1[[#This Row],[Valor total]]</f>
        <v>0.16666666666666666</v>
      </c>
      <c r="K242" s="1" t="str">
        <f>VLOOKUP(Tabela1[[#This Row],[Cliente]],'BASE DE CLIENTES'!A:D,4,0)</f>
        <v>EMPRESA SEM MAQUINA</v>
      </c>
      <c r="L242" s="1" t="str">
        <f>VLOOKUP(Tabela1[[#This Row],[Cliente]],'BASE DE CLIENTES'!A:E,5,0)</f>
        <v>RECANTO DAS EMAS</v>
      </c>
    </row>
    <row r="243" spans="2:12" x14ac:dyDescent="0.3">
      <c r="B243" s="1" t="s">
        <v>15</v>
      </c>
      <c r="C243" s="4" t="str">
        <f>VLOOKUP(Tabela1[[#This Row],[Cliente]],'BASE DE CLIENTES'!A:E,2,0)</f>
        <v>Brasília</v>
      </c>
      <c r="D243" s="1" t="str">
        <f>VLOOKUP(Tabela1[[#This Row],[Cliente]],'BASE DE CLIENTES'!A:C,3,0)</f>
        <v>DF</v>
      </c>
      <c r="E243" s="4" t="str">
        <f>CONCATENATE(Tabela1[[#This Row],[CIDADE]],",",Tabela1[[#This Row],[UF]])</f>
        <v>Brasília,DF</v>
      </c>
      <c r="F243" s="2">
        <v>45716</v>
      </c>
      <c r="G243" s="13">
        <v>74.28</v>
      </c>
      <c r="H243" s="13">
        <v>107.25</v>
      </c>
      <c r="I243" s="5">
        <f>Tabela1[[#This Row],[Valor total]]-Tabela1[[#This Row],[Valor custo]]</f>
        <v>32.97</v>
      </c>
      <c r="J243" s="6">
        <f>Tabela1[[#This Row],[MARGEM BRUTA]]/Tabela1[[#This Row],[Valor total]]</f>
        <v>0.30741258741258742</v>
      </c>
      <c r="K243" s="1" t="str">
        <f>VLOOKUP(Tabela1[[#This Row],[Cliente]],'BASE DE CLIENTES'!A:D,4,0)</f>
        <v>SERRALHEIRO</v>
      </c>
      <c r="L243" s="1" t="str">
        <f>VLOOKUP(Tabela1[[#This Row],[Cliente]],'BASE DE CLIENTES'!A:E,5,0)</f>
        <v>SETOR HABITACIONAL VICENTE PIRES</v>
      </c>
    </row>
    <row r="244" spans="2:12" x14ac:dyDescent="0.3">
      <c r="B244" s="1" t="s">
        <v>27</v>
      </c>
      <c r="C244" s="4" t="str">
        <f>VLOOKUP(Tabela1[[#This Row],[Cliente]],'BASE DE CLIENTES'!A:E,2,0)</f>
        <v>Brasília</v>
      </c>
      <c r="D244" s="1" t="str">
        <f>VLOOKUP(Tabela1[[#This Row],[Cliente]],'BASE DE CLIENTES'!A:C,3,0)</f>
        <v>DF</v>
      </c>
      <c r="E244" s="4" t="str">
        <f>CONCATENATE(Tabela1[[#This Row],[CIDADE]],",",Tabela1[[#This Row],[UF]])</f>
        <v>Brasília,DF</v>
      </c>
      <c r="F244" s="2">
        <v>45716</v>
      </c>
      <c r="G244" s="13">
        <v>1468.1</v>
      </c>
      <c r="H244" s="13">
        <v>1800</v>
      </c>
      <c r="I244" s="5">
        <f>Tabela1[[#This Row],[Valor total]]-Tabela1[[#This Row],[Valor custo]]</f>
        <v>331.90000000000009</v>
      </c>
      <c r="J244" s="6">
        <f>Tabela1[[#This Row],[MARGEM BRUTA]]/Tabela1[[#This Row],[Valor total]]</f>
        <v>0.18438888888888894</v>
      </c>
      <c r="K244" s="1" t="str">
        <f>VLOOKUP(Tabela1[[#This Row],[Cliente]],'BASE DE CLIENTES'!A:D,4,0)</f>
        <v>EMPRESA SEM MAQUINA</v>
      </c>
      <c r="L244" s="1" t="str">
        <f>VLOOKUP(Tabela1[[#This Row],[Cliente]],'BASE DE CLIENTES'!A:E,5,0)</f>
        <v>RECANTO DAS EMAS</v>
      </c>
    </row>
    <row r="245" spans="2:12" x14ac:dyDescent="0.3">
      <c r="B245" s="1" t="s">
        <v>76</v>
      </c>
      <c r="C245" s="4" t="str">
        <f>VLOOKUP(Tabela1[[#This Row],[Cliente]],'BASE DE CLIENTES'!A:E,2,0)</f>
        <v>Brasília</v>
      </c>
      <c r="D245" s="1" t="str">
        <f>VLOOKUP(Tabela1[[#This Row],[Cliente]],'BASE DE CLIENTES'!A:C,3,0)</f>
        <v>DF</v>
      </c>
      <c r="E245" s="4" t="str">
        <f>CONCATENATE(Tabela1[[#This Row],[CIDADE]],",",Tabela1[[#This Row],[UF]])</f>
        <v>Brasília,DF</v>
      </c>
      <c r="F245" s="2">
        <v>45716</v>
      </c>
      <c r="G245" s="13">
        <v>7165.75</v>
      </c>
      <c r="H245" s="13">
        <v>9490</v>
      </c>
      <c r="I245" s="5">
        <f>Tabela1[[#This Row],[Valor total]]-Tabela1[[#This Row],[Valor custo]]</f>
        <v>2324.25</v>
      </c>
      <c r="J245" s="6">
        <f>Tabela1[[#This Row],[MARGEM BRUTA]]/Tabela1[[#This Row],[Valor total]]</f>
        <v>0.24491570073761854</v>
      </c>
      <c r="K245" s="1" t="str">
        <f>VLOOKUP(Tabela1[[#This Row],[Cliente]],'BASE DE CLIENTES'!A:D,4,0)</f>
        <v>EMPRESA COM MAQUINA</v>
      </c>
      <c r="L245" s="1" t="str">
        <f>VLOOKUP(Tabela1[[#This Row],[Cliente]],'BASE DE CLIENTES'!A:E,5,0)</f>
        <v>Setor Placa da Mercedes (Núcleo Bandeirante)</v>
      </c>
    </row>
    <row r="246" spans="2:12" x14ac:dyDescent="0.3">
      <c r="B246" s="1" t="s">
        <v>102</v>
      </c>
      <c r="C246" s="4" t="str">
        <f>VLOOKUP(Tabela1[[#This Row],[Cliente]],'BASE DE CLIENTES'!A:E,2,0)</f>
        <v>Brasília</v>
      </c>
      <c r="D246" s="1" t="str">
        <f>VLOOKUP(Tabela1[[#This Row],[Cliente]],'BASE DE CLIENTES'!A:C,3,0)</f>
        <v>DF</v>
      </c>
      <c r="E246" s="4" t="str">
        <f>CONCATENATE(Tabela1[[#This Row],[CIDADE]],",",Tabela1[[#This Row],[UF]])</f>
        <v>Brasília,DF</v>
      </c>
      <c r="F246" s="2">
        <v>45716</v>
      </c>
      <c r="G246" s="13">
        <v>548.47</v>
      </c>
      <c r="H246" s="13">
        <v>840</v>
      </c>
      <c r="I246" s="5">
        <f>Tabela1[[#This Row],[Valor total]]-Tabela1[[#This Row],[Valor custo]]</f>
        <v>291.52999999999997</v>
      </c>
      <c r="J246" s="6">
        <f>Tabela1[[#This Row],[MARGEM BRUTA]]/Tabela1[[#This Row],[Valor total]]</f>
        <v>0.34705952380952376</v>
      </c>
      <c r="K246" s="1" t="str">
        <f>VLOOKUP(Tabela1[[#This Row],[Cliente]],'BASE DE CLIENTES'!A:D,4,0)</f>
        <v>SERRALHEIRO</v>
      </c>
      <c r="L246" s="1" t="str">
        <f>VLOOKUP(Tabela1[[#This Row],[Cliente]],'BASE DE CLIENTES'!A:E,5,0)</f>
        <v>Samambaia Norte (Samambaia)</v>
      </c>
    </row>
    <row r="247" spans="2:12" x14ac:dyDescent="0.3">
      <c r="B247" s="1" t="s">
        <v>96</v>
      </c>
      <c r="C247" s="4" t="str">
        <f>VLOOKUP(Tabela1[[#This Row],[Cliente]],'BASE DE CLIENTES'!A:E,2,0)</f>
        <v>Brasília</v>
      </c>
      <c r="D247" s="1" t="str">
        <f>VLOOKUP(Tabela1[[#This Row],[Cliente]],'BASE DE CLIENTES'!A:C,3,0)</f>
        <v>DF</v>
      </c>
      <c r="E247" s="4" t="str">
        <f>CONCATENATE(Tabela1[[#This Row],[CIDADE]],",",Tabela1[[#This Row],[UF]])</f>
        <v>Brasília,DF</v>
      </c>
      <c r="F247" s="2">
        <v>45716</v>
      </c>
      <c r="G247" s="13">
        <v>909.72</v>
      </c>
      <c r="H247" s="13">
        <v>1345</v>
      </c>
      <c r="I247" s="5">
        <f>Tabela1[[#This Row],[Valor total]]-Tabela1[[#This Row],[Valor custo]]</f>
        <v>435.28</v>
      </c>
      <c r="J247" s="6">
        <f>Tabela1[[#This Row],[MARGEM BRUTA]]/Tabela1[[#This Row],[Valor total]]</f>
        <v>0.32362825278810409</v>
      </c>
      <c r="K247" s="1" t="str">
        <f>VLOOKUP(Tabela1[[#This Row],[Cliente]],'BASE DE CLIENTES'!A:D,4,0)</f>
        <v>EMPRESA SEM MAQUINA</v>
      </c>
      <c r="L247" s="1" t="str">
        <f>VLOOKUP(Tabela1[[#This Row],[Cliente]],'BASE DE CLIENTES'!A:E,5,0)</f>
        <v>CEILANDIA NORTE (CEILANDIA)</v>
      </c>
    </row>
    <row r="248" spans="2:12" x14ac:dyDescent="0.3">
      <c r="B248" s="1" t="s">
        <v>68</v>
      </c>
      <c r="C248" s="4" t="str">
        <f>VLOOKUP(Tabela1[[#This Row],[Cliente]],'BASE DE CLIENTES'!A:E,2,0)</f>
        <v>Brasília</v>
      </c>
      <c r="D248" s="1" t="str">
        <f>VLOOKUP(Tabela1[[#This Row],[Cliente]],'BASE DE CLIENTES'!A:C,3,0)</f>
        <v>DF</v>
      </c>
      <c r="E248" s="4" t="str">
        <f>CONCATENATE(Tabela1[[#This Row],[CIDADE]],",",Tabela1[[#This Row],[UF]])</f>
        <v>Brasília,DF</v>
      </c>
      <c r="F248" s="2">
        <v>45716</v>
      </c>
      <c r="G248" s="13">
        <v>268.45999999999998</v>
      </c>
      <c r="H248" s="13">
        <v>550</v>
      </c>
      <c r="I248" s="5">
        <f>Tabela1[[#This Row],[Valor total]]-Tabela1[[#This Row],[Valor custo]]</f>
        <v>281.54000000000002</v>
      </c>
      <c r="J248" s="6">
        <f>Tabela1[[#This Row],[MARGEM BRUTA]]/Tabela1[[#This Row],[Valor total]]</f>
        <v>0.51189090909090917</v>
      </c>
      <c r="K248" s="1" t="str">
        <f>VLOOKUP(Tabela1[[#This Row],[Cliente]],'BASE DE CLIENTES'!A:D,4,0)</f>
        <v>EMPRESA COM MAQUINA</v>
      </c>
      <c r="L248" s="1" t="str">
        <f>VLOOKUP(Tabela1[[#This Row],[Cliente]],'BASE DE CLIENTES'!A:E,5,0)</f>
        <v>SAMAMBAIA SUL (SAMAMBAIA)</v>
      </c>
    </row>
    <row r="249" spans="2:12" x14ac:dyDescent="0.3">
      <c r="B249" s="1" t="s">
        <v>19</v>
      </c>
      <c r="C249" s="4" t="str">
        <f>VLOOKUP(Tabela1[[#This Row],[Cliente]],'BASE DE CLIENTES'!A:E,2,0)</f>
        <v>Águas Lindas de Goiás</v>
      </c>
      <c r="D249" s="1" t="str">
        <f>VLOOKUP(Tabela1[[#This Row],[Cliente]],'BASE DE CLIENTES'!A:C,3,0)</f>
        <v>GO</v>
      </c>
      <c r="E249" s="4" t="str">
        <f>CONCATENATE(Tabela1[[#This Row],[CIDADE]],",",Tabela1[[#This Row],[UF]])</f>
        <v>Águas Lindas de Goiás,GO</v>
      </c>
      <c r="F249" s="2">
        <v>45804</v>
      </c>
      <c r="G249" s="13">
        <v>917.88</v>
      </c>
      <c r="H249" s="13">
        <v>1320</v>
      </c>
      <c r="I249" s="5">
        <f>Tabela1[[#This Row],[Valor total]]-Tabela1[[#This Row],[Valor custo]]</f>
        <v>402.12</v>
      </c>
      <c r="J249" s="6">
        <f>Tabela1[[#This Row],[MARGEM BRUTA]]/Tabela1[[#This Row],[Valor total]]</f>
        <v>0.30463636363636365</v>
      </c>
      <c r="K249" s="1" t="str">
        <f>VLOOKUP(Tabela1[[#This Row],[Cliente]],'BASE DE CLIENTES'!A:D,4,0)</f>
        <v>SERRALHEIRO</v>
      </c>
      <c r="L249" s="1" t="str">
        <f>VLOOKUP(Tabela1[[#This Row],[Cliente]],'BASE DE CLIENTES'!A:E,5,0)</f>
        <v>Águas Lindas de Goiás</v>
      </c>
    </row>
    <row r="250" spans="2:12" x14ac:dyDescent="0.3">
      <c r="B250" s="1" t="s">
        <v>66</v>
      </c>
      <c r="C250" s="4" t="str">
        <f>VLOOKUP(Tabela1[[#This Row],[Cliente]],'BASE DE CLIENTES'!A:E,2,0)</f>
        <v>Águas Lindas de Goiás</v>
      </c>
      <c r="D250" s="1" t="str">
        <f>VLOOKUP(Tabela1[[#This Row],[Cliente]],'BASE DE CLIENTES'!A:C,3,0)</f>
        <v>GO</v>
      </c>
      <c r="E250" s="4" t="str">
        <f>CONCATENATE(Tabela1[[#This Row],[CIDADE]],",",Tabela1[[#This Row],[UF]])</f>
        <v>Águas Lindas de Goiás,GO</v>
      </c>
      <c r="F250" s="2">
        <v>45800</v>
      </c>
      <c r="G250" s="13">
        <v>1473.5</v>
      </c>
      <c r="H250" s="13">
        <v>2105</v>
      </c>
      <c r="I250" s="5">
        <f>Tabela1[[#This Row],[Valor total]]-Tabela1[[#This Row],[Valor custo]]</f>
        <v>631.5</v>
      </c>
      <c r="J250" s="6">
        <f>Tabela1[[#This Row],[MARGEM BRUTA]]/Tabela1[[#This Row],[Valor total]]</f>
        <v>0.3</v>
      </c>
      <c r="K250" s="1" t="str">
        <f>VLOOKUP(Tabela1[[#This Row],[Cliente]],'BASE DE CLIENTES'!A:D,4,0)</f>
        <v>EMPRESA COM MAQUINA</v>
      </c>
      <c r="L250" s="1" t="str">
        <f>VLOOKUP(Tabela1[[#This Row],[Cliente]],'BASE DE CLIENTES'!A:E,5,0)</f>
        <v>Águas Lindas de Goiás</v>
      </c>
    </row>
    <row r="251" spans="2:12" x14ac:dyDescent="0.3">
      <c r="B251" s="1" t="s">
        <v>21</v>
      </c>
      <c r="C251" s="4" t="str">
        <f>VLOOKUP(Tabela1[[#This Row],[Cliente]],'BASE DE CLIENTES'!A:E,2,0)</f>
        <v>Brasília</v>
      </c>
      <c r="D251" s="1" t="str">
        <f>VLOOKUP(Tabela1[[#This Row],[Cliente]],'BASE DE CLIENTES'!A:C,3,0)</f>
        <v>DF</v>
      </c>
      <c r="E251" s="4" t="str">
        <f>CONCATENATE(Tabela1[[#This Row],[CIDADE]],",",Tabela1[[#This Row],[UF]])</f>
        <v>Brasília,DF</v>
      </c>
      <c r="F251" s="2">
        <v>45679</v>
      </c>
      <c r="G251" s="13">
        <v>1492.28</v>
      </c>
      <c r="H251" s="13">
        <v>2220</v>
      </c>
      <c r="I251" s="5">
        <f>Tabela1[[#This Row],[Valor total]]-Tabela1[[#This Row],[Valor custo]]</f>
        <v>727.72</v>
      </c>
      <c r="J251" s="6">
        <f>Tabela1[[#This Row],[MARGEM BRUTA]]/Tabela1[[#This Row],[Valor total]]</f>
        <v>0.3278018018018018</v>
      </c>
      <c r="K251" s="1" t="str">
        <f>VLOOKUP(Tabela1[[#This Row],[Cliente]],'BASE DE CLIENTES'!A:D,4,0)</f>
        <v>EMPRESA COM MAQUINA</v>
      </c>
      <c r="L251" s="1" t="str">
        <f>VLOOKUP(Tabela1[[#This Row],[Cliente]],'BASE DE CLIENTES'!A:E,5,0)</f>
        <v>RIACHO FUNDO II</v>
      </c>
    </row>
    <row r="252" spans="2:12" x14ac:dyDescent="0.3">
      <c r="B252" s="1" t="s">
        <v>97</v>
      </c>
      <c r="C252" s="4" t="str">
        <f>VLOOKUP(Tabela1[[#This Row],[Cliente]],'BASE DE CLIENTES'!A:E,2,0)</f>
        <v>Brasília</v>
      </c>
      <c r="D252" s="1" t="str">
        <f>VLOOKUP(Tabela1[[#This Row],[Cliente]],'BASE DE CLIENTES'!A:C,3,0)</f>
        <v>DF</v>
      </c>
      <c r="E252" s="4" t="str">
        <f>CONCATENATE(Tabela1[[#This Row],[CIDADE]],",",Tabela1[[#This Row],[UF]])</f>
        <v>Brasília,DF</v>
      </c>
      <c r="F252" s="2">
        <v>45716</v>
      </c>
      <c r="G252" s="13">
        <v>547.45000000000005</v>
      </c>
      <c r="H252" s="13">
        <v>870</v>
      </c>
      <c r="I252" s="5">
        <f>Tabela1[[#This Row],[Valor total]]-Tabela1[[#This Row],[Valor custo]]</f>
        <v>322.54999999999995</v>
      </c>
      <c r="J252" s="6">
        <f>Tabela1[[#This Row],[MARGEM BRUTA]]/Tabela1[[#This Row],[Valor total]]</f>
        <v>0.37074712643678154</v>
      </c>
      <c r="K252" s="1" t="str">
        <f>VLOOKUP(Tabela1[[#This Row],[Cliente]],'BASE DE CLIENTES'!A:D,4,0)</f>
        <v>SERRALHEIRO</v>
      </c>
      <c r="L252" s="1" t="str">
        <f>VLOOKUP(Tabela1[[#This Row],[Cliente]],'BASE DE CLIENTES'!A:E,5,0)</f>
        <v>CEILANDIA NORTE</v>
      </c>
    </row>
    <row r="253" spans="2:12" x14ac:dyDescent="0.3">
      <c r="B253" s="1" t="s">
        <v>42</v>
      </c>
      <c r="C253" s="4" t="str">
        <f>VLOOKUP(Tabela1[[#This Row],[Cliente]],'BASE DE CLIENTES'!A:E,2,0)</f>
        <v>Brasília</v>
      </c>
      <c r="D253" s="1" t="str">
        <f>VLOOKUP(Tabela1[[#This Row],[Cliente]],'BASE DE CLIENTES'!A:C,3,0)</f>
        <v>DF</v>
      </c>
      <c r="E253" s="4" t="str">
        <f>CONCATENATE(Tabela1[[#This Row],[CIDADE]],",",Tabela1[[#This Row],[UF]])</f>
        <v>Brasília,DF</v>
      </c>
      <c r="F253" s="2">
        <v>45715</v>
      </c>
      <c r="G253" s="13">
        <v>1982.55</v>
      </c>
      <c r="H253" s="13">
        <v>2690</v>
      </c>
      <c r="I253" s="5">
        <f>Tabela1[[#This Row],[Valor total]]-Tabela1[[#This Row],[Valor custo]]</f>
        <v>707.45</v>
      </c>
      <c r="J253" s="6">
        <f>Tabela1[[#This Row],[MARGEM BRUTA]]/Tabela1[[#This Row],[Valor total]]</f>
        <v>0.26299256505576207</v>
      </c>
      <c r="K253" s="1" t="str">
        <f>VLOOKUP(Tabela1[[#This Row],[Cliente]],'BASE DE CLIENTES'!A:D,4,0)</f>
        <v>EMPRESA SEM MAQUINA</v>
      </c>
      <c r="L253" s="1" t="str">
        <f>VLOOKUP(Tabela1[[#This Row],[Cliente]],'BASE DE CLIENTES'!A:E,5,0)</f>
        <v>SAMAMBAIA</v>
      </c>
    </row>
    <row r="254" spans="2:12" x14ac:dyDescent="0.3">
      <c r="B254" s="1" t="s">
        <v>106</v>
      </c>
      <c r="C254" s="4" t="str">
        <f>VLOOKUP(Tabela1[[#This Row],[Cliente]],'BASE DE CLIENTES'!A:E,2,0)</f>
        <v>Brasília</v>
      </c>
      <c r="D254" s="1" t="str">
        <f>VLOOKUP(Tabela1[[#This Row],[Cliente]],'BASE DE CLIENTES'!A:C,3,0)</f>
        <v>DF</v>
      </c>
      <c r="E254" s="4" t="str">
        <f>CONCATENATE(Tabela1[[#This Row],[CIDADE]],",",Tabela1[[#This Row],[UF]])</f>
        <v>Brasília,DF</v>
      </c>
      <c r="F254" s="2">
        <v>45715</v>
      </c>
      <c r="G254" s="13">
        <v>4632.5</v>
      </c>
      <c r="H254" s="13">
        <v>6520</v>
      </c>
      <c r="I254" s="5">
        <f>Tabela1[[#This Row],[Valor total]]-Tabela1[[#This Row],[Valor custo]]</f>
        <v>1887.5</v>
      </c>
      <c r="J254" s="6">
        <f>Tabela1[[#This Row],[MARGEM BRUTA]]/Tabela1[[#This Row],[Valor total]]</f>
        <v>0.28949386503067487</v>
      </c>
      <c r="K254" s="1" t="str">
        <f>VLOOKUP(Tabela1[[#This Row],[Cliente]],'BASE DE CLIENTES'!A:D,4,0)</f>
        <v>EMPRESA COM MAQUINA</v>
      </c>
      <c r="L254" s="1" t="str">
        <f>VLOOKUP(Tabela1[[#This Row],[Cliente]],'BASE DE CLIENTES'!A:E,5,0)</f>
        <v>26 DE SETEMBRO</v>
      </c>
    </row>
    <row r="255" spans="2:12" x14ac:dyDescent="0.3">
      <c r="B255" s="1" t="s">
        <v>88</v>
      </c>
      <c r="C255" s="4" t="str">
        <f>VLOOKUP(Tabela1[[#This Row],[Cliente]],'BASE DE CLIENTES'!A:E,2,0)</f>
        <v>Brasília</v>
      </c>
      <c r="D255" s="1" t="str">
        <f>VLOOKUP(Tabela1[[#This Row],[Cliente]],'BASE DE CLIENTES'!A:C,3,0)</f>
        <v>DF</v>
      </c>
      <c r="E255" s="4" t="str">
        <f>CONCATENATE(Tabela1[[#This Row],[CIDADE]],",",Tabela1[[#This Row],[UF]])</f>
        <v>Brasília,DF</v>
      </c>
      <c r="F255" s="2">
        <v>45715</v>
      </c>
      <c r="G255" s="13">
        <v>986.65</v>
      </c>
      <c r="H255" s="13">
        <v>1500</v>
      </c>
      <c r="I255" s="5">
        <f>Tabela1[[#This Row],[Valor total]]-Tabela1[[#This Row],[Valor custo]]</f>
        <v>513.35</v>
      </c>
      <c r="J255" s="6">
        <f>Tabela1[[#This Row],[MARGEM BRUTA]]/Tabela1[[#This Row],[Valor total]]</f>
        <v>0.34223333333333333</v>
      </c>
      <c r="K255" s="1" t="str">
        <f>VLOOKUP(Tabela1[[#This Row],[Cliente]],'BASE DE CLIENTES'!A:D,4,0)</f>
        <v>SERRALHEIRO</v>
      </c>
      <c r="L255" s="1" t="str">
        <f>VLOOKUP(Tabela1[[#This Row],[Cliente]],'BASE DE CLIENTES'!A:E,5,0)</f>
        <v>RECANTO DAS EMAS</v>
      </c>
    </row>
    <row r="256" spans="2:12" x14ac:dyDescent="0.3">
      <c r="B256" s="1" t="s">
        <v>19</v>
      </c>
      <c r="C256" s="4" t="str">
        <f>VLOOKUP(Tabela1[[#This Row],[Cliente]],'BASE DE CLIENTES'!A:E,2,0)</f>
        <v>Águas Lindas de Goiás</v>
      </c>
      <c r="D256" s="1" t="str">
        <f>VLOOKUP(Tabela1[[#This Row],[Cliente]],'BASE DE CLIENTES'!A:C,3,0)</f>
        <v>GO</v>
      </c>
      <c r="E256" s="4" t="str">
        <f>CONCATENATE(Tabela1[[#This Row],[CIDADE]],",",Tabela1[[#This Row],[UF]])</f>
        <v>Águas Lindas de Goiás,GO</v>
      </c>
      <c r="F256" s="2">
        <v>45800</v>
      </c>
      <c r="G256" s="13">
        <v>882.87</v>
      </c>
      <c r="H256" s="13">
        <v>1320</v>
      </c>
      <c r="I256" s="5">
        <f>Tabela1[[#This Row],[Valor total]]-Tabela1[[#This Row],[Valor custo]]</f>
        <v>437.13</v>
      </c>
      <c r="J256" s="6">
        <f>Tabela1[[#This Row],[MARGEM BRUTA]]/Tabela1[[#This Row],[Valor total]]</f>
        <v>0.3311590909090909</v>
      </c>
      <c r="K256" s="1" t="str">
        <f>VLOOKUP(Tabela1[[#This Row],[Cliente]],'BASE DE CLIENTES'!A:D,4,0)</f>
        <v>SERRALHEIRO</v>
      </c>
      <c r="L256" s="1" t="str">
        <f>VLOOKUP(Tabela1[[#This Row],[Cliente]],'BASE DE CLIENTES'!A:E,5,0)</f>
        <v>Águas Lindas de Goiás</v>
      </c>
    </row>
    <row r="257" spans="2:12" x14ac:dyDescent="0.3">
      <c r="B257" s="1" t="s">
        <v>38</v>
      </c>
      <c r="C257" s="4" t="str">
        <f>VLOOKUP(Tabela1[[#This Row],[Cliente]],'BASE DE CLIENTES'!A:E,2,0)</f>
        <v>Brasília</v>
      </c>
      <c r="D257" s="1" t="str">
        <f>VLOOKUP(Tabela1[[#This Row],[Cliente]],'BASE DE CLIENTES'!A:C,3,0)</f>
        <v>DF</v>
      </c>
      <c r="E257" s="4" t="str">
        <f>CONCATENATE(Tabela1[[#This Row],[CIDADE]],",",Tabela1[[#This Row],[UF]])</f>
        <v>Brasília,DF</v>
      </c>
      <c r="F257" s="2">
        <v>45715</v>
      </c>
      <c r="G257" s="13">
        <v>268.45999999999998</v>
      </c>
      <c r="H257" s="13">
        <v>550</v>
      </c>
      <c r="I257" s="5">
        <f>Tabela1[[#This Row],[Valor total]]-Tabela1[[#This Row],[Valor custo]]</f>
        <v>281.54000000000002</v>
      </c>
      <c r="J257" s="6">
        <f>Tabela1[[#This Row],[MARGEM BRUTA]]/Tabela1[[#This Row],[Valor total]]</f>
        <v>0.51189090909090917</v>
      </c>
      <c r="K257" s="1" t="str">
        <f>VLOOKUP(Tabela1[[#This Row],[Cliente]],'BASE DE CLIENTES'!A:D,4,0)</f>
        <v>EMPRESA SEM MAQUINA</v>
      </c>
      <c r="L257" s="1" t="str">
        <f>VLOOKUP(Tabela1[[#This Row],[Cliente]],'BASE DE CLIENTES'!A:E,5,0)</f>
        <v>PONTE ALTA NORTE (GAMA)</v>
      </c>
    </row>
    <row r="258" spans="2:12" x14ac:dyDescent="0.3">
      <c r="B258" s="1" t="s">
        <v>27</v>
      </c>
      <c r="C258" s="4" t="str">
        <f>VLOOKUP(Tabela1[[#This Row],[Cliente]],'BASE DE CLIENTES'!A:E,2,0)</f>
        <v>Brasília</v>
      </c>
      <c r="D258" s="1" t="str">
        <f>VLOOKUP(Tabela1[[#This Row],[Cliente]],'BASE DE CLIENTES'!A:C,3,0)</f>
        <v>DF</v>
      </c>
      <c r="E258" s="4" t="str">
        <f>CONCATENATE(Tabela1[[#This Row],[CIDADE]],",",Tabela1[[#This Row],[UF]])</f>
        <v>Brasília,DF</v>
      </c>
      <c r="F258" s="2">
        <v>45715</v>
      </c>
      <c r="G258" s="13">
        <v>707.66</v>
      </c>
      <c r="H258" s="13">
        <v>1545</v>
      </c>
      <c r="I258" s="5">
        <f>Tabela1[[#This Row],[Valor total]]-Tabela1[[#This Row],[Valor custo]]</f>
        <v>837.34</v>
      </c>
      <c r="J258" s="6">
        <f>Tabela1[[#This Row],[MARGEM BRUTA]]/Tabela1[[#This Row],[Valor total]]</f>
        <v>0.54196763754045307</v>
      </c>
      <c r="K258" s="1" t="str">
        <f>VLOOKUP(Tabela1[[#This Row],[Cliente]],'BASE DE CLIENTES'!A:D,4,0)</f>
        <v>EMPRESA SEM MAQUINA</v>
      </c>
      <c r="L258" s="1" t="str">
        <f>VLOOKUP(Tabela1[[#This Row],[Cliente]],'BASE DE CLIENTES'!A:E,5,0)</f>
        <v>RECANTO DAS EMAS</v>
      </c>
    </row>
    <row r="259" spans="2:12" x14ac:dyDescent="0.3">
      <c r="B259" s="1" t="s">
        <v>19</v>
      </c>
      <c r="C259" s="4" t="str">
        <f>VLOOKUP(Tabela1[[#This Row],[Cliente]],'BASE DE CLIENTES'!A:E,2,0)</f>
        <v>Águas Lindas de Goiás</v>
      </c>
      <c r="D259" s="1" t="str">
        <f>VLOOKUP(Tabela1[[#This Row],[Cliente]],'BASE DE CLIENTES'!A:C,3,0)</f>
        <v>GO</v>
      </c>
      <c r="E259" s="4" t="str">
        <f>CONCATENATE(Tabela1[[#This Row],[CIDADE]],",",Tabela1[[#This Row],[UF]])</f>
        <v>Águas Lindas de Goiás,GO</v>
      </c>
      <c r="F259" s="2">
        <v>45799</v>
      </c>
      <c r="G259" s="13">
        <v>1374.74</v>
      </c>
      <c r="H259" s="13">
        <v>2030</v>
      </c>
      <c r="I259" s="5">
        <f>Tabela1[[#This Row],[Valor total]]-Tabela1[[#This Row],[Valor custo]]</f>
        <v>655.26</v>
      </c>
      <c r="J259" s="6">
        <f>Tabela1[[#This Row],[MARGEM BRUTA]]/Tabela1[[#This Row],[Valor total]]</f>
        <v>0.32278817733990145</v>
      </c>
      <c r="K259" s="1" t="str">
        <f>VLOOKUP(Tabela1[[#This Row],[Cliente]],'BASE DE CLIENTES'!A:D,4,0)</f>
        <v>SERRALHEIRO</v>
      </c>
      <c r="L259" s="1" t="str">
        <f>VLOOKUP(Tabela1[[#This Row],[Cliente]],'BASE DE CLIENTES'!A:E,5,0)</f>
        <v>Águas Lindas de Goiás</v>
      </c>
    </row>
    <row r="260" spans="2:12" x14ac:dyDescent="0.3">
      <c r="B260" s="1" t="s">
        <v>106</v>
      </c>
      <c r="C260" s="4" t="str">
        <f>VLOOKUP(Tabela1[[#This Row],[Cliente]],'BASE DE CLIENTES'!A:E,2,0)</f>
        <v>Brasília</v>
      </c>
      <c r="D260" s="1" t="str">
        <f>VLOOKUP(Tabela1[[#This Row],[Cliente]],'BASE DE CLIENTES'!A:C,3,0)</f>
        <v>DF</v>
      </c>
      <c r="E260" s="4" t="str">
        <f>CONCATENATE(Tabela1[[#This Row],[CIDADE]],",",Tabela1[[#This Row],[UF]])</f>
        <v>Brasília,DF</v>
      </c>
      <c r="F260" s="2">
        <v>45715</v>
      </c>
      <c r="G260" s="13">
        <v>180</v>
      </c>
      <c r="H260" s="13">
        <v>400</v>
      </c>
      <c r="I260" s="5">
        <f>Tabela1[[#This Row],[Valor total]]-Tabela1[[#This Row],[Valor custo]]</f>
        <v>220</v>
      </c>
      <c r="J260" s="6">
        <f>Tabela1[[#This Row],[MARGEM BRUTA]]/Tabela1[[#This Row],[Valor total]]</f>
        <v>0.55000000000000004</v>
      </c>
      <c r="K260" s="1" t="str">
        <f>VLOOKUP(Tabela1[[#This Row],[Cliente]],'BASE DE CLIENTES'!A:D,4,0)</f>
        <v>EMPRESA COM MAQUINA</v>
      </c>
      <c r="L260" s="1" t="str">
        <f>VLOOKUP(Tabela1[[#This Row],[Cliente]],'BASE DE CLIENTES'!A:E,5,0)</f>
        <v>26 DE SETEMBRO</v>
      </c>
    </row>
    <row r="261" spans="2:12" x14ac:dyDescent="0.3">
      <c r="B261" s="1" t="s">
        <v>66</v>
      </c>
      <c r="C261" s="4" t="str">
        <f>VLOOKUP(Tabela1[[#This Row],[Cliente]],'BASE DE CLIENTES'!A:E,2,0)</f>
        <v>Águas Lindas de Goiás</v>
      </c>
      <c r="D261" s="1" t="str">
        <f>VLOOKUP(Tabela1[[#This Row],[Cliente]],'BASE DE CLIENTES'!A:C,3,0)</f>
        <v>GO</v>
      </c>
      <c r="E261" s="4" t="str">
        <f>CONCATENATE(Tabela1[[#This Row],[CIDADE]],",",Tabela1[[#This Row],[UF]])</f>
        <v>Águas Lindas de Goiás,GO</v>
      </c>
      <c r="F261" s="2">
        <v>45797</v>
      </c>
      <c r="G261" s="13">
        <v>98.14</v>
      </c>
      <c r="H261" s="13">
        <v>129</v>
      </c>
      <c r="I261" s="5">
        <f>Tabela1[[#This Row],[Valor total]]-Tabela1[[#This Row],[Valor custo]]</f>
        <v>30.86</v>
      </c>
      <c r="J261" s="6">
        <f>Tabela1[[#This Row],[MARGEM BRUTA]]/Tabela1[[#This Row],[Valor total]]</f>
        <v>0.23922480620155037</v>
      </c>
      <c r="K261" s="1" t="str">
        <f>VLOOKUP(Tabela1[[#This Row],[Cliente]],'BASE DE CLIENTES'!A:D,4,0)</f>
        <v>EMPRESA COM MAQUINA</v>
      </c>
      <c r="L261" s="1" t="str">
        <f>VLOOKUP(Tabela1[[#This Row],[Cliente]],'BASE DE CLIENTES'!A:E,5,0)</f>
        <v>Águas Lindas de Goiás</v>
      </c>
    </row>
    <row r="262" spans="2:12" x14ac:dyDescent="0.3">
      <c r="B262" s="1" t="s">
        <v>66</v>
      </c>
      <c r="C262" s="4" t="str">
        <f>VLOOKUP(Tabela1[[#This Row],[Cliente]],'BASE DE CLIENTES'!A:E,2,0)</f>
        <v>Águas Lindas de Goiás</v>
      </c>
      <c r="D262" s="1" t="str">
        <f>VLOOKUP(Tabela1[[#This Row],[Cliente]],'BASE DE CLIENTES'!A:C,3,0)</f>
        <v>GO</v>
      </c>
      <c r="E262" s="4" t="str">
        <f>CONCATENATE(Tabela1[[#This Row],[CIDADE]],",",Tabela1[[#This Row],[UF]])</f>
        <v>Águas Lindas de Goiás,GO</v>
      </c>
      <c r="F262" s="2">
        <v>45797</v>
      </c>
      <c r="G262" s="13">
        <v>894</v>
      </c>
      <c r="H262" s="13">
        <v>1240</v>
      </c>
      <c r="I262" s="5">
        <f>Tabela1[[#This Row],[Valor total]]-Tabela1[[#This Row],[Valor custo]]</f>
        <v>346</v>
      </c>
      <c r="J262" s="6">
        <f>Tabela1[[#This Row],[MARGEM BRUTA]]/Tabela1[[#This Row],[Valor total]]</f>
        <v>0.27903225806451615</v>
      </c>
      <c r="K262" s="1" t="str">
        <f>VLOOKUP(Tabela1[[#This Row],[Cliente]],'BASE DE CLIENTES'!A:D,4,0)</f>
        <v>EMPRESA COM MAQUINA</v>
      </c>
      <c r="L262" s="1" t="str">
        <f>VLOOKUP(Tabela1[[#This Row],[Cliente]],'BASE DE CLIENTES'!A:E,5,0)</f>
        <v>Águas Lindas de Goiás</v>
      </c>
    </row>
    <row r="263" spans="2:12" x14ac:dyDescent="0.3">
      <c r="B263" s="1" t="s">
        <v>104</v>
      </c>
      <c r="C263" s="4" t="str">
        <f>VLOOKUP(Tabela1[[#This Row],[Cliente]],'BASE DE CLIENTES'!A:E,2,0)</f>
        <v>Águas Lindas de Goiás</v>
      </c>
      <c r="D263" s="1" t="str">
        <f>VLOOKUP(Tabela1[[#This Row],[Cliente]],'BASE DE CLIENTES'!A:C,3,0)</f>
        <v>GO</v>
      </c>
      <c r="E263" s="4" t="str">
        <f>CONCATENATE(Tabela1[[#This Row],[CIDADE]],",",Tabela1[[#This Row],[UF]])</f>
        <v>Águas Lindas de Goiás,GO</v>
      </c>
      <c r="F263" s="2">
        <v>45797</v>
      </c>
      <c r="G263" s="13">
        <v>3626</v>
      </c>
      <c r="H263" s="13">
        <v>4640</v>
      </c>
      <c r="I263" s="5">
        <f>Tabela1[[#This Row],[Valor total]]-Tabela1[[#This Row],[Valor custo]]</f>
        <v>1014</v>
      </c>
      <c r="J263" s="6">
        <f>Tabela1[[#This Row],[MARGEM BRUTA]]/Tabela1[[#This Row],[Valor total]]</f>
        <v>0.2185344827586207</v>
      </c>
      <c r="K263" s="1" t="str">
        <f>VLOOKUP(Tabela1[[#This Row],[Cliente]],'BASE DE CLIENTES'!A:D,4,0)</f>
        <v>EMPRESA SEM MAQUINA</v>
      </c>
      <c r="L263" s="1" t="str">
        <f>VLOOKUP(Tabela1[[#This Row],[Cliente]],'BASE DE CLIENTES'!A:E,5,0)</f>
        <v>Águas Lindas de Goiás</v>
      </c>
    </row>
    <row r="264" spans="2:12" x14ac:dyDescent="0.3">
      <c r="B264" s="1" t="s">
        <v>27</v>
      </c>
      <c r="C264" s="4" t="str">
        <f>VLOOKUP(Tabela1[[#This Row],[Cliente]],'BASE DE CLIENTES'!A:E,2,0)</f>
        <v>Brasília</v>
      </c>
      <c r="D264" s="1" t="str">
        <f>VLOOKUP(Tabela1[[#This Row],[Cliente]],'BASE DE CLIENTES'!A:C,3,0)</f>
        <v>DF</v>
      </c>
      <c r="E264" s="4" t="str">
        <f>CONCATENATE(Tabela1[[#This Row],[CIDADE]],",",Tabela1[[#This Row],[UF]])</f>
        <v>Brasília,DF</v>
      </c>
      <c r="F264" s="2">
        <v>45714</v>
      </c>
      <c r="G264" s="13">
        <v>1585.63</v>
      </c>
      <c r="H264" s="13">
        <v>2540</v>
      </c>
      <c r="I264" s="5">
        <f>Tabela1[[#This Row],[Valor total]]-Tabela1[[#This Row],[Valor custo]]</f>
        <v>954.36999999999989</v>
      </c>
      <c r="J264" s="6">
        <f>Tabela1[[#This Row],[MARGEM BRUTA]]/Tabela1[[#This Row],[Valor total]]</f>
        <v>0.37573622047244093</v>
      </c>
      <c r="K264" s="1" t="str">
        <f>VLOOKUP(Tabela1[[#This Row],[Cliente]],'BASE DE CLIENTES'!A:D,4,0)</f>
        <v>EMPRESA SEM MAQUINA</v>
      </c>
      <c r="L264" s="1" t="str">
        <f>VLOOKUP(Tabela1[[#This Row],[Cliente]],'BASE DE CLIENTES'!A:E,5,0)</f>
        <v>RECANTO DAS EMAS</v>
      </c>
    </row>
    <row r="265" spans="2:12" x14ac:dyDescent="0.3">
      <c r="B265" s="1" t="s">
        <v>117</v>
      </c>
      <c r="C265" s="4" t="str">
        <f>VLOOKUP(Tabela1[[#This Row],[Cliente]],'BASE DE CLIENTES'!A:E,2,0)</f>
        <v>Brasília</v>
      </c>
      <c r="D265" s="1" t="str">
        <f>VLOOKUP(Tabela1[[#This Row],[Cliente]],'BASE DE CLIENTES'!A:C,3,0)</f>
        <v>DF</v>
      </c>
      <c r="E265" s="4" t="str">
        <f>CONCATENATE(Tabela1[[#This Row],[CIDADE]],",",Tabela1[[#This Row],[UF]])</f>
        <v>Brasília,DF</v>
      </c>
      <c r="F265" s="2">
        <v>45714</v>
      </c>
      <c r="G265" s="13">
        <v>5428.76</v>
      </c>
      <c r="H265" s="13">
        <v>7900</v>
      </c>
      <c r="I265" s="5">
        <f>Tabela1[[#This Row],[Valor total]]-Tabela1[[#This Row],[Valor custo]]</f>
        <v>2471.2399999999998</v>
      </c>
      <c r="J265" s="6">
        <f>Tabela1[[#This Row],[MARGEM BRUTA]]/Tabela1[[#This Row],[Valor total]]</f>
        <v>0.31281518987341772</v>
      </c>
      <c r="K265" s="1" t="str">
        <f>VLOOKUP(Tabela1[[#This Row],[Cliente]],'BASE DE CLIENTES'!A:D,4,0)</f>
        <v>EMPRESA COM MAQUINA</v>
      </c>
      <c r="L265" s="1" t="str">
        <f>VLOOKUP(Tabela1[[#This Row],[Cliente]],'BASE DE CLIENTES'!A:E,5,0)</f>
        <v>SETOR HABITACIONAL ARNIQUEIRA (AGUAS CLARAS)</v>
      </c>
    </row>
    <row r="266" spans="2:12" x14ac:dyDescent="0.3">
      <c r="B266" s="1" t="s">
        <v>17</v>
      </c>
      <c r="C266" s="4" t="str">
        <f>VLOOKUP(Tabela1[[#This Row],[Cliente]],'BASE DE CLIENTES'!A:E,2,0)</f>
        <v>Águas Lindas de Goiás</v>
      </c>
      <c r="D266" s="1" t="str">
        <f>VLOOKUP(Tabela1[[#This Row],[Cliente]],'BASE DE CLIENTES'!A:C,3,0)</f>
        <v>GO</v>
      </c>
      <c r="E266" s="4" t="str">
        <f>CONCATENATE(Tabela1[[#This Row],[CIDADE]],",",Tabela1[[#This Row],[UF]])</f>
        <v>Águas Lindas de Goiás,GO</v>
      </c>
      <c r="F266" s="2">
        <v>45796</v>
      </c>
      <c r="G266" s="13">
        <v>522.38</v>
      </c>
      <c r="H266" s="13">
        <v>960</v>
      </c>
      <c r="I266" s="5">
        <f>Tabela1[[#This Row],[Valor total]]-Tabela1[[#This Row],[Valor custo]]</f>
        <v>437.62</v>
      </c>
      <c r="J266" s="6">
        <f>Tabela1[[#This Row],[MARGEM BRUTA]]/Tabela1[[#This Row],[Valor total]]</f>
        <v>0.45585416666666667</v>
      </c>
      <c r="K266" s="1" t="str">
        <f>VLOOKUP(Tabela1[[#This Row],[Cliente]],'BASE DE CLIENTES'!A:D,4,0)</f>
        <v>SERRALHEIRO</v>
      </c>
      <c r="L266" s="1" t="str">
        <f>VLOOKUP(Tabela1[[#This Row],[Cliente]],'BASE DE CLIENTES'!A:E,5,0)</f>
        <v>Águas Lindas de Goiás</v>
      </c>
    </row>
    <row r="267" spans="2:12" x14ac:dyDescent="0.3">
      <c r="B267" s="1" t="s">
        <v>27</v>
      </c>
      <c r="C267" s="4" t="str">
        <f>VLOOKUP(Tabela1[[#This Row],[Cliente]],'BASE DE CLIENTES'!A:E,2,0)</f>
        <v>Brasília</v>
      </c>
      <c r="D267" s="1" t="str">
        <f>VLOOKUP(Tabela1[[#This Row],[Cliente]],'BASE DE CLIENTES'!A:C,3,0)</f>
        <v>DF</v>
      </c>
      <c r="E267" s="4" t="str">
        <f>CONCATENATE(Tabela1[[#This Row],[CIDADE]],",",Tabela1[[#This Row],[UF]])</f>
        <v>Brasília,DF</v>
      </c>
      <c r="F267" s="2">
        <v>45714</v>
      </c>
      <c r="G267" s="13">
        <v>548.47</v>
      </c>
      <c r="H267" s="13">
        <v>640</v>
      </c>
      <c r="I267" s="5">
        <f>Tabela1[[#This Row],[Valor total]]-Tabela1[[#This Row],[Valor custo]]</f>
        <v>91.529999999999973</v>
      </c>
      <c r="J267" s="6">
        <f>Tabela1[[#This Row],[MARGEM BRUTA]]/Tabela1[[#This Row],[Valor total]]</f>
        <v>0.14301562499999995</v>
      </c>
      <c r="K267" s="1" t="str">
        <f>VLOOKUP(Tabela1[[#This Row],[Cliente]],'BASE DE CLIENTES'!A:D,4,0)</f>
        <v>EMPRESA SEM MAQUINA</v>
      </c>
      <c r="L267" s="1" t="str">
        <f>VLOOKUP(Tabela1[[#This Row],[Cliente]],'BASE DE CLIENTES'!A:E,5,0)</f>
        <v>RECANTO DAS EMAS</v>
      </c>
    </row>
    <row r="268" spans="2:12" x14ac:dyDescent="0.3">
      <c r="B268" s="1" t="s">
        <v>19</v>
      </c>
      <c r="C268" s="4" t="str">
        <f>VLOOKUP(Tabela1[[#This Row],[Cliente]],'BASE DE CLIENTES'!A:E,2,0)</f>
        <v>Águas Lindas de Goiás</v>
      </c>
      <c r="D268" s="1" t="str">
        <f>VLOOKUP(Tabela1[[#This Row],[Cliente]],'BASE DE CLIENTES'!A:C,3,0)</f>
        <v>GO</v>
      </c>
      <c r="E268" s="4" t="str">
        <f>CONCATENATE(Tabela1[[#This Row],[CIDADE]],",",Tabela1[[#This Row],[UF]])</f>
        <v>Águas Lindas de Goiás,GO</v>
      </c>
      <c r="F268" s="2">
        <v>45793</v>
      </c>
      <c r="G268" s="13">
        <v>1043.1400000000001</v>
      </c>
      <c r="H268" s="13">
        <v>1520</v>
      </c>
      <c r="I268" s="5">
        <f>Tabela1[[#This Row],[Valor total]]-Tabela1[[#This Row],[Valor custo]]</f>
        <v>476.8599999999999</v>
      </c>
      <c r="J268" s="6">
        <f>Tabela1[[#This Row],[MARGEM BRUTA]]/Tabela1[[#This Row],[Valor total]]</f>
        <v>0.31372368421052627</v>
      </c>
      <c r="K268" s="1" t="str">
        <f>VLOOKUP(Tabela1[[#This Row],[Cliente]],'BASE DE CLIENTES'!A:D,4,0)</f>
        <v>SERRALHEIRO</v>
      </c>
      <c r="L268" s="1" t="str">
        <f>VLOOKUP(Tabela1[[#This Row],[Cliente]],'BASE DE CLIENTES'!A:E,5,0)</f>
        <v>Águas Lindas de Goiás</v>
      </c>
    </row>
    <row r="269" spans="2:12" x14ac:dyDescent="0.3">
      <c r="B269" s="1" t="s">
        <v>85</v>
      </c>
      <c r="C269" s="4" t="str">
        <f>VLOOKUP(Tabela1[[#This Row],[Cliente]],'BASE DE CLIENTES'!A:E,2,0)</f>
        <v>Brasília</v>
      </c>
      <c r="D269" s="1" t="str">
        <f>VLOOKUP(Tabela1[[#This Row],[Cliente]],'BASE DE CLIENTES'!A:C,3,0)</f>
        <v>DF</v>
      </c>
      <c r="E269" s="4" t="str">
        <f>CONCATENATE(Tabela1[[#This Row],[CIDADE]],",",Tabela1[[#This Row],[UF]])</f>
        <v>Brasília,DF</v>
      </c>
      <c r="F269" s="2">
        <v>45714</v>
      </c>
      <c r="G269" s="13">
        <v>268.45999999999998</v>
      </c>
      <c r="H269" s="13">
        <v>550</v>
      </c>
      <c r="I269" s="5">
        <f>Tabela1[[#This Row],[Valor total]]-Tabela1[[#This Row],[Valor custo]]</f>
        <v>281.54000000000002</v>
      </c>
      <c r="J269" s="6">
        <f>Tabela1[[#This Row],[MARGEM BRUTA]]/Tabela1[[#This Row],[Valor total]]</f>
        <v>0.51189090909090917</v>
      </c>
      <c r="K269" s="1" t="str">
        <f>VLOOKUP(Tabela1[[#This Row],[Cliente]],'BASE DE CLIENTES'!A:D,4,0)</f>
        <v>SERRALHEIRO</v>
      </c>
      <c r="L269" s="1" t="str">
        <f>VLOOKUP(Tabela1[[#This Row],[Cliente]],'BASE DE CLIENTES'!A:E,5,0)</f>
        <v>SAMAMBAIA NORTE (SAMAMBAIA)</v>
      </c>
    </row>
    <row r="270" spans="2:12" x14ac:dyDescent="0.3">
      <c r="B270" s="1" t="s">
        <v>36</v>
      </c>
      <c r="C270" s="4" t="str">
        <f>VLOOKUP(Tabela1[[#This Row],[Cliente]],'BASE DE CLIENTES'!A:E,2,0)</f>
        <v>Brasília</v>
      </c>
      <c r="D270" s="1" t="str">
        <f>VLOOKUP(Tabela1[[#This Row],[Cliente]],'BASE DE CLIENTES'!A:C,3,0)</f>
        <v>DF</v>
      </c>
      <c r="E270" s="4" t="str">
        <f>CONCATENATE(Tabela1[[#This Row],[CIDADE]],",",Tabela1[[#This Row],[UF]])</f>
        <v>Brasília,DF</v>
      </c>
      <c r="F270" s="2">
        <v>45714</v>
      </c>
      <c r="G270" s="13">
        <v>13.69</v>
      </c>
      <c r="H270" s="13">
        <v>120</v>
      </c>
      <c r="I270" s="5">
        <f>Tabela1[[#This Row],[Valor total]]-Tabela1[[#This Row],[Valor custo]]</f>
        <v>106.31</v>
      </c>
      <c r="J270" s="6">
        <f>Tabela1[[#This Row],[MARGEM BRUTA]]/Tabela1[[#This Row],[Valor total]]</f>
        <v>0.88591666666666669</v>
      </c>
      <c r="K270" s="1" t="str">
        <f>VLOOKUP(Tabela1[[#This Row],[Cliente]],'BASE DE CLIENTES'!A:D,4,0)</f>
        <v>SERRALHEIRO</v>
      </c>
      <c r="L270" s="1" t="str">
        <f>VLOOKUP(Tabela1[[#This Row],[Cliente]],'BASE DE CLIENTES'!A:E,5,0)</f>
        <v>CEILANDIA SUL (CEILANDIA)</v>
      </c>
    </row>
    <row r="271" spans="2:12" x14ac:dyDescent="0.3">
      <c r="B271" s="1" t="s">
        <v>118</v>
      </c>
      <c r="C271" s="4" t="str">
        <f>VLOOKUP(Tabela1[[#This Row],[Cliente]],'BASE DE CLIENTES'!A:E,2,0)</f>
        <v>Brasília</v>
      </c>
      <c r="D271" s="1" t="str">
        <f>VLOOKUP(Tabela1[[#This Row],[Cliente]],'BASE DE CLIENTES'!A:C,3,0)</f>
        <v>DF</v>
      </c>
      <c r="E271" s="4" t="str">
        <f>CONCATENATE(Tabela1[[#This Row],[CIDADE]],",",Tabela1[[#This Row],[UF]])</f>
        <v>Brasília,DF</v>
      </c>
      <c r="F271" s="2">
        <v>45714</v>
      </c>
      <c r="G271" s="13">
        <v>104.4</v>
      </c>
      <c r="H271" s="13">
        <v>350</v>
      </c>
      <c r="I271" s="5">
        <f>Tabela1[[#This Row],[Valor total]]-Tabela1[[#This Row],[Valor custo]]</f>
        <v>245.6</v>
      </c>
      <c r="J271" s="6">
        <f>Tabela1[[#This Row],[MARGEM BRUTA]]/Tabela1[[#This Row],[Valor total]]</f>
        <v>0.70171428571428573</v>
      </c>
      <c r="K271" s="1" t="str">
        <f>VLOOKUP(Tabela1[[#This Row],[Cliente]],'BASE DE CLIENTES'!A:D,4,0)</f>
        <v>OUTROS RAMOS</v>
      </c>
      <c r="L271" s="1" t="str">
        <f>VLOOKUP(Tabela1[[#This Row],[Cliente]],'BASE DE CLIENTES'!A:E,5,0)</f>
        <v>PARANOA</v>
      </c>
    </row>
    <row r="272" spans="2:12" x14ac:dyDescent="0.3">
      <c r="B272" s="1" t="s">
        <v>66</v>
      </c>
      <c r="C272" s="4" t="str">
        <f>VLOOKUP(Tabela1[[#This Row],[Cliente]],'BASE DE CLIENTES'!A:E,2,0)</f>
        <v>Águas Lindas de Goiás</v>
      </c>
      <c r="D272" s="1" t="str">
        <f>VLOOKUP(Tabela1[[#This Row],[Cliente]],'BASE DE CLIENTES'!A:C,3,0)</f>
        <v>GO</v>
      </c>
      <c r="E272" s="4" t="str">
        <f>CONCATENATE(Tabela1[[#This Row],[CIDADE]],",",Tabela1[[#This Row],[UF]])</f>
        <v>Águas Lindas de Goiás,GO</v>
      </c>
      <c r="F272" s="2">
        <v>45792</v>
      </c>
      <c r="G272" s="13">
        <v>477.5</v>
      </c>
      <c r="H272" s="13">
        <v>665</v>
      </c>
      <c r="I272" s="5">
        <f>Tabela1[[#This Row],[Valor total]]-Tabela1[[#This Row],[Valor custo]]</f>
        <v>187.5</v>
      </c>
      <c r="J272" s="6">
        <f>Tabela1[[#This Row],[MARGEM BRUTA]]/Tabela1[[#This Row],[Valor total]]</f>
        <v>0.28195488721804512</v>
      </c>
      <c r="K272" s="1" t="str">
        <f>VLOOKUP(Tabela1[[#This Row],[Cliente]],'BASE DE CLIENTES'!A:D,4,0)</f>
        <v>EMPRESA COM MAQUINA</v>
      </c>
      <c r="L272" s="1" t="str">
        <f>VLOOKUP(Tabela1[[#This Row],[Cliente]],'BASE DE CLIENTES'!A:E,5,0)</f>
        <v>Águas Lindas de Goiás</v>
      </c>
    </row>
    <row r="273" spans="1:12" x14ac:dyDescent="0.3">
      <c r="A273" s="1" t="s">
        <v>119</v>
      </c>
      <c r="B273" s="1" t="s">
        <v>120</v>
      </c>
      <c r="C273" s="4" t="str">
        <f>VLOOKUP(Tabela1[[#This Row],[Cliente]],'BASE DE CLIENTES'!A:E,2,0)</f>
        <v>Brasília</v>
      </c>
      <c r="D273" s="1" t="str">
        <f>VLOOKUP(Tabela1[[#This Row],[Cliente]],'BASE DE CLIENTES'!A:C,3,0)</f>
        <v>DF</v>
      </c>
      <c r="E273" s="4" t="str">
        <f>CONCATENATE(Tabela1[[#This Row],[CIDADE]],",",Tabela1[[#This Row],[UF]])</f>
        <v>Brasília,DF</v>
      </c>
      <c r="F273" s="2">
        <v>45688</v>
      </c>
      <c r="G273" s="13">
        <v>97.82</v>
      </c>
      <c r="H273" s="13">
        <v>151.4</v>
      </c>
      <c r="I273" s="5">
        <f>Tabela1[[#This Row],[Valor total]]-Tabela1[[#This Row],[Valor custo]]</f>
        <v>53.580000000000013</v>
      </c>
      <c r="J273" s="6">
        <f>Tabela1[[#This Row],[MARGEM BRUTA]]/Tabela1[[#This Row],[Valor total]]</f>
        <v>0.35389696169088514</v>
      </c>
      <c r="K273" s="1" t="str">
        <f>VLOOKUP(Tabela1[[#This Row],[Cliente]],'BASE DE CLIENTES'!A:D,4,0)</f>
        <v>EMPRESA SEM MAQUINA</v>
      </c>
      <c r="L273" s="1" t="str">
        <f>VLOOKUP(Tabela1[[#This Row],[Cliente]],'BASE DE CLIENTES'!A:E,5,0)</f>
        <v>SAMAMBAIA</v>
      </c>
    </row>
    <row r="274" spans="1:12" x14ac:dyDescent="0.3">
      <c r="B274" s="1" t="s">
        <v>66</v>
      </c>
      <c r="C274" s="4" t="str">
        <f>VLOOKUP(Tabela1[[#This Row],[Cliente]],'BASE DE CLIENTES'!A:E,2,0)</f>
        <v>Águas Lindas de Goiás</v>
      </c>
      <c r="D274" s="1" t="str">
        <f>VLOOKUP(Tabela1[[#This Row],[Cliente]],'BASE DE CLIENTES'!A:C,3,0)</f>
        <v>GO</v>
      </c>
      <c r="E274" s="4" t="str">
        <f>CONCATENATE(Tabela1[[#This Row],[CIDADE]],",",Tabela1[[#This Row],[UF]])</f>
        <v>Águas Lindas de Goiás,GO</v>
      </c>
      <c r="F274" s="2">
        <v>45790</v>
      </c>
      <c r="G274" s="13">
        <v>1393</v>
      </c>
      <c r="H274" s="13">
        <v>2000</v>
      </c>
      <c r="I274" s="5">
        <f>Tabela1[[#This Row],[Valor total]]-Tabela1[[#This Row],[Valor custo]]</f>
        <v>607</v>
      </c>
      <c r="J274" s="6">
        <f>Tabela1[[#This Row],[MARGEM BRUTA]]/Tabela1[[#This Row],[Valor total]]</f>
        <v>0.30349999999999999</v>
      </c>
      <c r="K274" s="1" t="str">
        <f>VLOOKUP(Tabela1[[#This Row],[Cliente]],'BASE DE CLIENTES'!A:D,4,0)</f>
        <v>EMPRESA COM MAQUINA</v>
      </c>
      <c r="L274" s="1" t="str">
        <f>VLOOKUP(Tabela1[[#This Row],[Cliente]],'BASE DE CLIENTES'!A:E,5,0)</f>
        <v>Águas Lindas de Goiás</v>
      </c>
    </row>
    <row r="275" spans="1:12" x14ac:dyDescent="0.3">
      <c r="B275" s="1" t="s">
        <v>70</v>
      </c>
      <c r="C275" s="4" t="str">
        <f>VLOOKUP(Tabela1[[#This Row],[Cliente]],'BASE DE CLIENTES'!A:E,2,0)</f>
        <v>Brasília</v>
      </c>
      <c r="D275" s="1" t="str">
        <f>VLOOKUP(Tabela1[[#This Row],[Cliente]],'BASE DE CLIENTES'!A:C,3,0)</f>
        <v>DF</v>
      </c>
      <c r="E275" s="4" t="str">
        <f>CONCATENATE(Tabela1[[#This Row],[CIDADE]],",",Tabela1[[#This Row],[UF]])</f>
        <v>Brasília,DF</v>
      </c>
      <c r="F275" s="2">
        <v>45714</v>
      </c>
      <c r="G275" s="13">
        <v>975.69</v>
      </c>
      <c r="H275" s="13">
        <v>1200</v>
      </c>
      <c r="I275" s="5">
        <f>Tabela1[[#This Row],[Valor total]]-Tabela1[[#This Row],[Valor custo]]</f>
        <v>224.30999999999995</v>
      </c>
      <c r="J275" s="6">
        <f>Tabela1[[#This Row],[MARGEM BRUTA]]/Tabela1[[#This Row],[Valor total]]</f>
        <v>0.18692499999999995</v>
      </c>
      <c r="K275" s="1" t="str">
        <f>VLOOKUP(Tabela1[[#This Row],[Cliente]],'BASE DE CLIENTES'!A:D,4,0)</f>
        <v>EMPRESA COM MAQUINA</v>
      </c>
      <c r="L275" s="1" t="str">
        <f>VLOOKUP(Tabela1[[#This Row],[Cliente]],'BASE DE CLIENTES'!A:E,5,0)</f>
        <v>TAGUATINGA NORTE (TAGUATINGA)</v>
      </c>
    </row>
    <row r="276" spans="1:12" x14ac:dyDescent="0.3">
      <c r="B276" s="1" t="s">
        <v>116</v>
      </c>
      <c r="C276" s="4" t="str">
        <f>VLOOKUP(Tabela1[[#This Row],[Cliente]],'BASE DE CLIENTES'!A:E,2,0)</f>
        <v>Brasília</v>
      </c>
      <c r="D276" s="1" t="str">
        <f>VLOOKUP(Tabela1[[#This Row],[Cliente]],'BASE DE CLIENTES'!A:C,3,0)</f>
        <v>DF</v>
      </c>
      <c r="E276" s="4" t="str">
        <f>CONCATENATE(Tabela1[[#This Row],[CIDADE]],",",Tabela1[[#This Row],[UF]])</f>
        <v>Brasília,DF</v>
      </c>
      <c r="F276" s="2">
        <v>45728</v>
      </c>
      <c r="G276" s="13">
        <v>1317.6</v>
      </c>
      <c r="H276" s="13">
        <v>2050</v>
      </c>
      <c r="I276" s="5">
        <f>Tabela1[[#This Row],[Valor total]]-Tabela1[[#This Row],[Valor custo]]</f>
        <v>732.40000000000009</v>
      </c>
      <c r="J276" s="6">
        <f>Tabela1[[#This Row],[MARGEM BRUTA]]/Tabela1[[#This Row],[Valor total]]</f>
        <v>0.35726829268292687</v>
      </c>
      <c r="K276" s="1" t="str">
        <f>VLOOKUP(Tabela1[[#This Row],[Cliente]],'BASE DE CLIENTES'!A:D,4,0)</f>
        <v>SEM CLASSIFICAÇÃO</v>
      </c>
      <c r="L276" s="1" t="str">
        <f>VLOOKUP(Tabela1[[#This Row],[Cliente]],'BASE DE CLIENTES'!A:E,5,0)</f>
        <v>VALE DO AMANHECER (PLANALTINA)</v>
      </c>
    </row>
    <row r="277" spans="1:12" x14ac:dyDescent="0.3">
      <c r="B277" s="1" t="s">
        <v>97</v>
      </c>
      <c r="C277" s="4" t="str">
        <f>VLOOKUP(Tabela1[[#This Row],[Cliente]],'BASE DE CLIENTES'!A:E,2,0)</f>
        <v>Brasília</v>
      </c>
      <c r="D277" s="1" t="str">
        <f>VLOOKUP(Tabela1[[#This Row],[Cliente]],'BASE DE CLIENTES'!A:C,3,0)</f>
        <v>DF</v>
      </c>
      <c r="E277" s="4" t="str">
        <f>CONCATENATE(Tabela1[[#This Row],[CIDADE]],",",Tabela1[[#This Row],[UF]])</f>
        <v>Brasília,DF</v>
      </c>
      <c r="F277" s="2">
        <v>45714</v>
      </c>
      <c r="G277" s="13">
        <v>439.2</v>
      </c>
      <c r="H277" s="13">
        <v>645</v>
      </c>
      <c r="I277" s="5">
        <f>Tabela1[[#This Row],[Valor total]]-Tabela1[[#This Row],[Valor custo]]</f>
        <v>205.8</v>
      </c>
      <c r="J277" s="6">
        <f>Tabela1[[#This Row],[MARGEM BRUTA]]/Tabela1[[#This Row],[Valor total]]</f>
        <v>0.3190697674418605</v>
      </c>
      <c r="K277" s="1" t="str">
        <f>VLOOKUP(Tabela1[[#This Row],[Cliente]],'BASE DE CLIENTES'!A:D,4,0)</f>
        <v>SERRALHEIRO</v>
      </c>
      <c r="L277" s="1" t="str">
        <f>VLOOKUP(Tabela1[[#This Row],[Cliente]],'BASE DE CLIENTES'!A:E,5,0)</f>
        <v>CEILANDIA NORTE</v>
      </c>
    </row>
    <row r="278" spans="1:12" x14ac:dyDescent="0.3">
      <c r="B278" s="1" t="s">
        <v>121</v>
      </c>
      <c r="C278" s="4" t="str">
        <f>VLOOKUP(Tabela1[[#This Row],[Cliente]],'BASE DE CLIENTES'!A:E,2,0)</f>
        <v>Brasília</v>
      </c>
      <c r="D278" s="1" t="str">
        <f>VLOOKUP(Tabela1[[#This Row],[Cliente]],'BASE DE CLIENTES'!A:C,3,0)</f>
        <v>DF</v>
      </c>
      <c r="E278" s="4" t="str">
        <f>CONCATENATE(Tabela1[[#This Row],[CIDADE]],",",Tabela1[[#This Row],[UF]])</f>
        <v>Brasília,DF</v>
      </c>
      <c r="F278" s="2">
        <v>45915</v>
      </c>
      <c r="G278" s="13">
        <v>1076.74</v>
      </c>
      <c r="H278" s="13">
        <v>1860</v>
      </c>
      <c r="I278" s="5">
        <f>Tabela1[[#This Row],[Valor total]]-Tabela1[[#This Row],[Valor custo]]</f>
        <v>783.26</v>
      </c>
      <c r="J278" s="6">
        <f>Tabela1[[#This Row],[MARGEM BRUTA]]/Tabela1[[#This Row],[Valor total]]</f>
        <v>0.42110752688172043</v>
      </c>
      <c r="K278" s="1" t="str">
        <f>VLOOKUP(Tabela1[[#This Row],[Cliente]],'BASE DE CLIENTES'!A:D,4,0)</f>
        <v>SEM CLASSIFICAÇÃO</v>
      </c>
      <c r="L278" s="1" t="str">
        <f>VLOOKUP(Tabela1[[#This Row],[Cliente]],'BASE DE CLIENTES'!A:E,5,0)</f>
        <v>Asa Sul</v>
      </c>
    </row>
    <row r="279" spans="1:12" x14ac:dyDescent="0.3">
      <c r="B279" s="1" t="s">
        <v>19</v>
      </c>
      <c r="C279" s="4" t="str">
        <f>VLOOKUP(Tabela1[[#This Row],[Cliente]],'BASE DE CLIENTES'!A:E,2,0)</f>
        <v>Águas Lindas de Goiás</v>
      </c>
      <c r="D279" s="1" t="str">
        <f>VLOOKUP(Tabela1[[#This Row],[Cliente]],'BASE DE CLIENTES'!A:C,3,0)</f>
        <v>GO</v>
      </c>
      <c r="E279" s="4" t="str">
        <f>CONCATENATE(Tabela1[[#This Row],[CIDADE]],",",Tabela1[[#This Row],[UF]])</f>
        <v>Águas Lindas de Goiás,GO</v>
      </c>
      <c r="F279" s="2">
        <v>45786</v>
      </c>
      <c r="G279" s="13">
        <v>62.19</v>
      </c>
      <c r="H279" s="13">
        <v>78</v>
      </c>
      <c r="I279" s="5">
        <f>Tabela1[[#This Row],[Valor total]]-Tabela1[[#This Row],[Valor custo]]</f>
        <v>15.810000000000002</v>
      </c>
      <c r="J279" s="6">
        <f>Tabela1[[#This Row],[MARGEM BRUTA]]/Tabela1[[#This Row],[Valor total]]</f>
        <v>0.20269230769230773</v>
      </c>
      <c r="K279" s="1" t="str">
        <f>VLOOKUP(Tabela1[[#This Row],[Cliente]],'BASE DE CLIENTES'!A:D,4,0)</f>
        <v>SERRALHEIRO</v>
      </c>
      <c r="L279" s="1" t="str">
        <f>VLOOKUP(Tabela1[[#This Row],[Cliente]],'BASE DE CLIENTES'!A:E,5,0)</f>
        <v>Águas Lindas de Goiás</v>
      </c>
    </row>
    <row r="280" spans="1:12" x14ac:dyDescent="0.3">
      <c r="B280" s="1" t="s">
        <v>70</v>
      </c>
      <c r="C280" s="4" t="str">
        <f>VLOOKUP(Tabela1[[#This Row],[Cliente]],'BASE DE CLIENTES'!A:E,2,0)</f>
        <v>Brasília</v>
      </c>
      <c r="D280" s="1" t="str">
        <f>VLOOKUP(Tabela1[[#This Row],[Cliente]],'BASE DE CLIENTES'!A:C,3,0)</f>
        <v>DF</v>
      </c>
      <c r="E280" s="4" t="str">
        <f>CONCATENATE(Tabela1[[#This Row],[CIDADE]],",",Tabela1[[#This Row],[UF]])</f>
        <v>Brasília,DF</v>
      </c>
      <c r="F280" s="2">
        <v>45713</v>
      </c>
      <c r="G280" s="13">
        <v>707.23</v>
      </c>
      <c r="H280" s="13">
        <v>1300</v>
      </c>
      <c r="I280" s="5">
        <f>Tabela1[[#This Row],[Valor total]]-Tabela1[[#This Row],[Valor custo]]</f>
        <v>592.77</v>
      </c>
      <c r="J280" s="6">
        <f>Tabela1[[#This Row],[MARGEM BRUTA]]/Tabela1[[#This Row],[Valor total]]</f>
        <v>0.45597692307692306</v>
      </c>
      <c r="K280" s="1" t="str">
        <f>VLOOKUP(Tabela1[[#This Row],[Cliente]],'BASE DE CLIENTES'!A:D,4,0)</f>
        <v>EMPRESA COM MAQUINA</v>
      </c>
      <c r="L280" s="1" t="str">
        <f>VLOOKUP(Tabela1[[#This Row],[Cliente]],'BASE DE CLIENTES'!A:E,5,0)</f>
        <v>TAGUATINGA NORTE (TAGUATINGA)</v>
      </c>
    </row>
    <row r="281" spans="1:12" x14ac:dyDescent="0.3">
      <c r="B281" s="1" t="s">
        <v>19</v>
      </c>
      <c r="C281" s="4" t="str">
        <f>VLOOKUP(Tabela1[[#This Row],[Cliente]],'BASE DE CLIENTES'!A:E,2,0)</f>
        <v>Águas Lindas de Goiás</v>
      </c>
      <c r="D281" s="1" t="str">
        <f>VLOOKUP(Tabela1[[#This Row],[Cliente]],'BASE DE CLIENTES'!A:C,3,0)</f>
        <v>GO</v>
      </c>
      <c r="E281" s="4" t="str">
        <f>CONCATENATE(Tabela1[[#This Row],[CIDADE]],",",Tabela1[[#This Row],[UF]])</f>
        <v>Águas Lindas de Goiás,GO</v>
      </c>
      <c r="F281" s="2">
        <v>45786</v>
      </c>
      <c r="G281" s="13">
        <v>2050</v>
      </c>
      <c r="H281" s="13">
        <v>3300</v>
      </c>
      <c r="I281" s="5">
        <f>Tabela1[[#This Row],[Valor total]]-Tabela1[[#This Row],[Valor custo]]</f>
        <v>1250</v>
      </c>
      <c r="J281" s="6">
        <f>Tabela1[[#This Row],[MARGEM BRUTA]]/Tabela1[[#This Row],[Valor total]]</f>
        <v>0.37878787878787878</v>
      </c>
      <c r="K281" s="1" t="str">
        <f>VLOOKUP(Tabela1[[#This Row],[Cliente]],'BASE DE CLIENTES'!A:D,4,0)</f>
        <v>SERRALHEIRO</v>
      </c>
      <c r="L281" s="1" t="str">
        <f>VLOOKUP(Tabela1[[#This Row],[Cliente]],'BASE DE CLIENTES'!A:E,5,0)</f>
        <v>Águas Lindas de Goiás</v>
      </c>
    </row>
    <row r="282" spans="1:12" x14ac:dyDescent="0.3">
      <c r="B282" s="1" t="s">
        <v>111</v>
      </c>
      <c r="C282" s="4" t="str">
        <f>VLOOKUP(Tabela1[[#This Row],[Cliente]],'BASE DE CLIENTES'!A:E,2,0)</f>
        <v>Brasília</v>
      </c>
      <c r="D282" s="1" t="str">
        <f>VLOOKUP(Tabela1[[#This Row],[Cliente]],'BASE DE CLIENTES'!A:C,3,0)</f>
        <v>DF</v>
      </c>
      <c r="E282" s="4" t="str">
        <f>CONCATENATE(Tabela1[[#This Row],[CIDADE]],",",Tabela1[[#This Row],[UF]])</f>
        <v>Brasília,DF</v>
      </c>
      <c r="F282" s="2">
        <v>45713</v>
      </c>
      <c r="G282" s="13">
        <v>4869.6899999999996</v>
      </c>
      <c r="H282" s="13">
        <v>7071</v>
      </c>
      <c r="I282" s="5">
        <f>Tabela1[[#This Row],[Valor total]]-Tabela1[[#This Row],[Valor custo]]</f>
        <v>2201.3100000000004</v>
      </c>
      <c r="J282" s="6">
        <f>Tabela1[[#This Row],[MARGEM BRUTA]]/Tabela1[[#This Row],[Valor total]]</f>
        <v>0.31131523122613497</v>
      </c>
      <c r="K282" s="1" t="str">
        <f>VLOOKUP(Tabela1[[#This Row],[Cliente]],'BASE DE CLIENTES'!A:D,4,0)</f>
        <v>EMPRESA SEM MAQUINA</v>
      </c>
      <c r="L282" s="1" t="str">
        <f>VLOOKUP(Tabela1[[#This Row],[Cliente]],'BASE DE CLIENTES'!A:E,5,0)</f>
        <v>TAGUATINGA SUL (TAGUATINGA)</v>
      </c>
    </row>
    <row r="283" spans="1:12" x14ac:dyDescent="0.3">
      <c r="B283" s="1" t="s">
        <v>52</v>
      </c>
      <c r="C283" s="4" t="str">
        <f>VLOOKUP(Tabela1[[#This Row],[Cliente]],'BASE DE CLIENTES'!A:E,2,0)</f>
        <v>Brasília</v>
      </c>
      <c r="D283" s="1" t="str">
        <f>VLOOKUP(Tabela1[[#This Row],[Cliente]],'BASE DE CLIENTES'!A:C,3,0)</f>
        <v>DF</v>
      </c>
      <c r="E283" s="4" t="str">
        <f>CONCATENATE(Tabela1[[#This Row],[CIDADE]],",",Tabela1[[#This Row],[UF]])</f>
        <v>Brasília,DF</v>
      </c>
      <c r="F283" s="2">
        <v>45713</v>
      </c>
      <c r="G283" s="13">
        <v>90</v>
      </c>
      <c r="H283" s="13">
        <v>200</v>
      </c>
      <c r="I283" s="5">
        <f>Tabela1[[#This Row],[Valor total]]-Tabela1[[#This Row],[Valor custo]]</f>
        <v>110</v>
      </c>
      <c r="J283" s="6">
        <f>Tabela1[[#This Row],[MARGEM BRUTA]]/Tabela1[[#This Row],[Valor total]]</f>
        <v>0.55000000000000004</v>
      </c>
      <c r="K283" s="1" t="str">
        <f>VLOOKUP(Tabela1[[#This Row],[Cliente]],'BASE DE CLIENTES'!A:D,4,0)</f>
        <v>SERRALHEIRO</v>
      </c>
      <c r="L283" s="1" t="str">
        <f>VLOOKUP(Tabela1[[#This Row],[Cliente]],'BASE DE CLIENTES'!A:E,5,0)</f>
        <v>Ceilândia Sul (Ceilândia)</v>
      </c>
    </row>
    <row r="284" spans="1:12" x14ac:dyDescent="0.3">
      <c r="B284" s="1" t="s">
        <v>27</v>
      </c>
      <c r="C284" s="4" t="str">
        <f>VLOOKUP(Tabela1[[#This Row],[Cliente]],'BASE DE CLIENTES'!A:E,2,0)</f>
        <v>Brasília</v>
      </c>
      <c r="D284" s="1" t="str">
        <f>VLOOKUP(Tabela1[[#This Row],[Cliente]],'BASE DE CLIENTES'!A:C,3,0)</f>
        <v>DF</v>
      </c>
      <c r="E284" s="4" t="str">
        <f>CONCATENATE(Tabela1[[#This Row],[CIDADE]],",",Tabela1[[#This Row],[UF]])</f>
        <v>Brasília,DF</v>
      </c>
      <c r="F284" s="2">
        <v>45713</v>
      </c>
      <c r="G284" s="13">
        <v>1756.8</v>
      </c>
      <c r="H284" s="13">
        <v>1680</v>
      </c>
      <c r="I284" s="5">
        <f>Tabela1[[#This Row],[Valor total]]-Tabela1[[#This Row],[Valor custo]]</f>
        <v>-76.799999999999955</v>
      </c>
      <c r="J284" s="6">
        <f>Tabela1[[#This Row],[MARGEM BRUTA]]/Tabela1[[#This Row],[Valor total]]</f>
        <v>-4.5714285714285686E-2</v>
      </c>
      <c r="K284" s="1" t="str">
        <f>VLOOKUP(Tabela1[[#This Row],[Cliente]],'BASE DE CLIENTES'!A:D,4,0)</f>
        <v>EMPRESA SEM MAQUINA</v>
      </c>
      <c r="L284" s="1" t="str">
        <f>VLOOKUP(Tabela1[[#This Row],[Cliente]],'BASE DE CLIENTES'!A:E,5,0)</f>
        <v>RECANTO DAS EMAS</v>
      </c>
    </row>
    <row r="285" spans="1:12" x14ac:dyDescent="0.3">
      <c r="A285" s="1" t="s">
        <v>122</v>
      </c>
      <c r="B285" s="1" t="s">
        <v>120</v>
      </c>
      <c r="C285" s="4" t="str">
        <f>VLOOKUP(Tabela1[[#This Row],[Cliente]],'BASE DE CLIENTES'!A:E,2,0)</f>
        <v>Brasília</v>
      </c>
      <c r="D285" s="1" t="str">
        <f>VLOOKUP(Tabela1[[#This Row],[Cliente]],'BASE DE CLIENTES'!A:C,3,0)</f>
        <v>DF</v>
      </c>
      <c r="E285" s="4" t="str">
        <f>CONCATENATE(Tabela1[[#This Row],[CIDADE]],",",Tabela1[[#This Row],[UF]])</f>
        <v>Brasília,DF</v>
      </c>
      <c r="F285" s="2">
        <v>45685</v>
      </c>
      <c r="G285" s="13">
        <v>490.58</v>
      </c>
      <c r="H285" s="13">
        <v>1130</v>
      </c>
      <c r="I285" s="5">
        <f>Tabela1[[#This Row],[Valor total]]-Tabela1[[#This Row],[Valor custo]]</f>
        <v>639.42000000000007</v>
      </c>
      <c r="J285" s="6">
        <f>Tabela1[[#This Row],[MARGEM BRUTA]]/Tabela1[[#This Row],[Valor total]]</f>
        <v>0.56585840707964608</v>
      </c>
      <c r="K285" s="1" t="str">
        <f>VLOOKUP(Tabela1[[#This Row],[Cliente]],'BASE DE CLIENTES'!A:D,4,0)</f>
        <v>EMPRESA SEM MAQUINA</v>
      </c>
      <c r="L285" s="1" t="str">
        <f>VLOOKUP(Tabela1[[#This Row],[Cliente]],'BASE DE CLIENTES'!A:E,5,0)</f>
        <v>SAMAMBAIA</v>
      </c>
    </row>
    <row r="286" spans="1:12" x14ac:dyDescent="0.3">
      <c r="B286" s="1" t="s">
        <v>30</v>
      </c>
      <c r="C286" s="4" t="str">
        <f>VLOOKUP(Tabela1[[#This Row],[Cliente]],'BASE DE CLIENTES'!A:E,2,0)</f>
        <v>Águas Lindas de Goiás</v>
      </c>
      <c r="D286" s="1" t="str">
        <f>VLOOKUP(Tabela1[[#This Row],[Cliente]],'BASE DE CLIENTES'!A:C,3,0)</f>
        <v>GO</v>
      </c>
      <c r="E286" s="4" t="str">
        <f>CONCATENATE(Tabela1[[#This Row],[CIDADE]],",",Tabela1[[#This Row],[UF]])</f>
        <v>Águas Lindas de Goiás,GO</v>
      </c>
      <c r="F286" s="2">
        <v>45786</v>
      </c>
      <c r="G286" s="13">
        <v>486.5</v>
      </c>
      <c r="H286" s="13">
        <v>860</v>
      </c>
      <c r="I286" s="5">
        <f>Tabela1[[#This Row],[Valor total]]-Tabela1[[#This Row],[Valor custo]]</f>
        <v>373.5</v>
      </c>
      <c r="J286" s="6">
        <f>Tabela1[[#This Row],[MARGEM BRUTA]]/Tabela1[[#This Row],[Valor total]]</f>
        <v>0.43430232558139537</v>
      </c>
      <c r="K286" s="1" t="str">
        <f>VLOOKUP(Tabela1[[#This Row],[Cliente]],'BASE DE CLIENTES'!A:D,4,0)</f>
        <v>SERRALHEIRO</v>
      </c>
      <c r="L286" s="1" t="str">
        <f>VLOOKUP(Tabela1[[#This Row],[Cliente]],'BASE DE CLIENTES'!A:E,5,0)</f>
        <v>Águas Lindas de Goiás</v>
      </c>
    </row>
    <row r="287" spans="1:12" x14ac:dyDescent="0.3">
      <c r="B287" s="1" t="s">
        <v>66</v>
      </c>
      <c r="C287" s="4" t="str">
        <f>VLOOKUP(Tabela1[[#This Row],[Cliente]],'BASE DE CLIENTES'!A:E,2,0)</f>
        <v>Águas Lindas de Goiás</v>
      </c>
      <c r="D287" s="1" t="str">
        <f>VLOOKUP(Tabela1[[#This Row],[Cliente]],'BASE DE CLIENTES'!A:C,3,0)</f>
        <v>GO</v>
      </c>
      <c r="E287" s="4" t="str">
        <f>CONCATENATE(Tabela1[[#This Row],[CIDADE]],",",Tabela1[[#This Row],[UF]])</f>
        <v>Águas Lindas de Goiás,GO</v>
      </c>
      <c r="F287" s="2">
        <v>45785</v>
      </c>
      <c r="G287" s="13">
        <v>946</v>
      </c>
      <c r="H287" s="13">
        <v>1380</v>
      </c>
      <c r="I287" s="5">
        <f>Tabela1[[#This Row],[Valor total]]-Tabela1[[#This Row],[Valor custo]]</f>
        <v>434</v>
      </c>
      <c r="J287" s="6">
        <f>Tabela1[[#This Row],[MARGEM BRUTA]]/Tabela1[[#This Row],[Valor total]]</f>
        <v>0.3144927536231884</v>
      </c>
      <c r="K287" s="1" t="str">
        <f>VLOOKUP(Tabela1[[#This Row],[Cliente]],'BASE DE CLIENTES'!A:D,4,0)</f>
        <v>EMPRESA COM MAQUINA</v>
      </c>
      <c r="L287" s="1" t="str">
        <f>VLOOKUP(Tabela1[[#This Row],[Cliente]],'BASE DE CLIENTES'!A:E,5,0)</f>
        <v>Águas Lindas de Goiás</v>
      </c>
    </row>
    <row r="288" spans="1:12" x14ac:dyDescent="0.3">
      <c r="B288" s="1" t="s">
        <v>121</v>
      </c>
      <c r="C288" s="4" t="str">
        <f>VLOOKUP(Tabela1[[#This Row],[Cliente]],'BASE DE CLIENTES'!A:E,2,0)</f>
        <v>Brasília</v>
      </c>
      <c r="D288" s="1" t="str">
        <f>VLOOKUP(Tabela1[[#This Row],[Cliente]],'BASE DE CLIENTES'!A:C,3,0)</f>
        <v>DF</v>
      </c>
      <c r="E288" s="4" t="str">
        <f>CONCATENATE(Tabela1[[#This Row],[CIDADE]],",",Tabela1[[#This Row],[UF]])</f>
        <v>Brasília,DF</v>
      </c>
      <c r="F288" s="2">
        <v>45871</v>
      </c>
      <c r="G288" s="13">
        <v>975.58</v>
      </c>
      <c r="H288" s="13">
        <v>1780</v>
      </c>
      <c r="I288" s="5">
        <f>Tabela1[[#This Row],[Valor total]]-Tabela1[[#This Row],[Valor custo]]</f>
        <v>804.42</v>
      </c>
      <c r="J288" s="6">
        <f>Tabela1[[#This Row],[MARGEM BRUTA]]/Tabela1[[#This Row],[Valor total]]</f>
        <v>0.45192134831460673</v>
      </c>
      <c r="K288" s="1" t="str">
        <f>VLOOKUP(Tabela1[[#This Row],[Cliente]],'BASE DE CLIENTES'!A:D,4,0)</f>
        <v>SEM CLASSIFICAÇÃO</v>
      </c>
      <c r="L288" s="1" t="str">
        <f>VLOOKUP(Tabela1[[#This Row],[Cliente]],'BASE DE CLIENTES'!A:E,5,0)</f>
        <v>Asa Sul</v>
      </c>
    </row>
    <row r="289" spans="1:12" x14ac:dyDescent="0.3">
      <c r="B289" s="1" t="s">
        <v>68</v>
      </c>
      <c r="C289" s="4" t="str">
        <f>VLOOKUP(Tabela1[[#This Row],[Cliente]],'BASE DE CLIENTES'!A:E,2,0)</f>
        <v>Brasília</v>
      </c>
      <c r="D289" s="1" t="str">
        <f>VLOOKUP(Tabela1[[#This Row],[Cliente]],'BASE DE CLIENTES'!A:C,3,0)</f>
        <v>DF</v>
      </c>
      <c r="E289" s="4" t="str">
        <f>CONCATENATE(Tabela1[[#This Row],[CIDADE]],",",Tabela1[[#This Row],[UF]])</f>
        <v>Brasília,DF</v>
      </c>
      <c r="F289" s="2">
        <v>45713</v>
      </c>
      <c r="G289" s="13">
        <v>247.71</v>
      </c>
      <c r="H289" s="13">
        <v>320</v>
      </c>
      <c r="I289" s="5">
        <f>Tabela1[[#This Row],[Valor total]]-Tabela1[[#This Row],[Valor custo]]</f>
        <v>72.289999999999992</v>
      </c>
      <c r="J289" s="6">
        <f>Tabela1[[#This Row],[MARGEM BRUTA]]/Tabela1[[#This Row],[Valor total]]</f>
        <v>0.22590624999999998</v>
      </c>
      <c r="K289" s="1" t="str">
        <f>VLOOKUP(Tabela1[[#This Row],[Cliente]],'BASE DE CLIENTES'!A:D,4,0)</f>
        <v>EMPRESA COM MAQUINA</v>
      </c>
      <c r="L289" s="1" t="str">
        <f>VLOOKUP(Tabela1[[#This Row],[Cliente]],'BASE DE CLIENTES'!A:E,5,0)</f>
        <v>SAMAMBAIA SUL (SAMAMBAIA)</v>
      </c>
    </row>
    <row r="290" spans="1:12" x14ac:dyDescent="0.3">
      <c r="B290" s="1" t="s">
        <v>76</v>
      </c>
      <c r="C290" s="4" t="str">
        <f>VLOOKUP(Tabela1[[#This Row],[Cliente]],'BASE DE CLIENTES'!A:E,2,0)</f>
        <v>Brasília</v>
      </c>
      <c r="D290" s="1" t="str">
        <f>VLOOKUP(Tabela1[[#This Row],[Cliente]],'BASE DE CLIENTES'!A:C,3,0)</f>
        <v>DF</v>
      </c>
      <c r="E290" s="4" t="str">
        <f>CONCATENATE(Tabela1[[#This Row],[CIDADE]],",",Tabela1[[#This Row],[UF]])</f>
        <v>Brasília,DF</v>
      </c>
      <c r="F290" s="2">
        <v>45712</v>
      </c>
      <c r="G290" s="13">
        <v>2635.2</v>
      </c>
      <c r="H290" s="13">
        <v>3600</v>
      </c>
      <c r="I290" s="5">
        <f>Tabela1[[#This Row],[Valor total]]-Tabela1[[#This Row],[Valor custo]]</f>
        <v>964.80000000000018</v>
      </c>
      <c r="J290" s="6">
        <f>Tabela1[[#This Row],[MARGEM BRUTA]]/Tabela1[[#This Row],[Valor total]]</f>
        <v>0.26800000000000007</v>
      </c>
      <c r="K290" s="1" t="str">
        <f>VLOOKUP(Tabela1[[#This Row],[Cliente]],'BASE DE CLIENTES'!A:D,4,0)</f>
        <v>EMPRESA COM MAQUINA</v>
      </c>
      <c r="L290" s="1" t="str">
        <f>VLOOKUP(Tabela1[[#This Row],[Cliente]],'BASE DE CLIENTES'!A:E,5,0)</f>
        <v>Setor Placa da Mercedes (Núcleo Bandeirante)</v>
      </c>
    </row>
    <row r="291" spans="1:12" x14ac:dyDescent="0.3">
      <c r="B291" s="1" t="s">
        <v>59</v>
      </c>
      <c r="C291" s="4" t="str">
        <f>VLOOKUP(Tabela1[[#This Row],[Cliente]],'BASE DE CLIENTES'!A:E,2,0)</f>
        <v>Brasília</v>
      </c>
      <c r="D291" s="1" t="str">
        <f>VLOOKUP(Tabela1[[#This Row],[Cliente]],'BASE DE CLIENTES'!A:C,3,0)</f>
        <v>DF</v>
      </c>
      <c r="E291" s="4" t="str">
        <f>CONCATENATE(Tabela1[[#This Row],[CIDADE]],",",Tabela1[[#This Row],[UF]])</f>
        <v>Brasília,DF</v>
      </c>
      <c r="F291" s="2">
        <v>45712</v>
      </c>
      <c r="G291" s="13">
        <v>13719.41</v>
      </c>
      <c r="H291" s="13">
        <v>20000</v>
      </c>
      <c r="I291" s="5">
        <f>Tabela1[[#This Row],[Valor total]]-Tabela1[[#This Row],[Valor custo]]</f>
        <v>6280.59</v>
      </c>
      <c r="J291" s="6">
        <f>Tabela1[[#This Row],[MARGEM BRUTA]]/Tabela1[[#This Row],[Valor total]]</f>
        <v>0.31402950000000002</v>
      </c>
      <c r="K291" s="1" t="str">
        <f>VLOOKUP(Tabela1[[#This Row],[Cliente]],'BASE DE CLIENTES'!A:D,4,0)</f>
        <v>EMPRESA COM MAQUINA</v>
      </c>
      <c r="L291" s="1" t="str">
        <f>VLOOKUP(Tabela1[[#This Row],[Cliente]],'BASE DE CLIENTES'!A:E,5,0)</f>
        <v>SETOR HABITACIONAL VICENTE PIRES</v>
      </c>
    </row>
    <row r="292" spans="1:12" x14ac:dyDescent="0.3">
      <c r="B292" s="1" t="s">
        <v>66</v>
      </c>
      <c r="C292" s="4" t="str">
        <f>VLOOKUP(Tabela1[[#This Row],[Cliente]],'BASE DE CLIENTES'!A:E,2,0)</f>
        <v>Águas Lindas de Goiás</v>
      </c>
      <c r="D292" s="1" t="str">
        <f>VLOOKUP(Tabela1[[#This Row],[Cliente]],'BASE DE CLIENTES'!A:C,3,0)</f>
        <v>GO</v>
      </c>
      <c r="E292" s="4" t="str">
        <f>CONCATENATE(Tabela1[[#This Row],[CIDADE]],",",Tabela1[[#This Row],[UF]])</f>
        <v>Águas Lindas de Goiás,GO</v>
      </c>
      <c r="F292" s="2">
        <v>45784</v>
      </c>
      <c r="G292" s="13">
        <v>35</v>
      </c>
      <c r="H292" s="13">
        <v>45</v>
      </c>
      <c r="I292" s="5">
        <f>Tabela1[[#This Row],[Valor total]]-Tabela1[[#This Row],[Valor custo]]</f>
        <v>10</v>
      </c>
      <c r="J292" s="6">
        <f>Tabela1[[#This Row],[MARGEM BRUTA]]/Tabela1[[#This Row],[Valor total]]</f>
        <v>0.22222222222222221</v>
      </c>
      <c r="K292" s="1" t="str">
        <f>VLOOKUP(Tabela1[[#This Row],[Cliente]],'BASE DE CLIENTES'!A:D,4,0)</f>
        <v>EMPRESA COM MAQUINA</v>
      </c>
      <c r="L292" s="1" t="str">
        <f>VLOOKUP(Tabela1[[#This Row],[Cliente]],'BASE DE CLIENTES'!A:E,5,0)</f>
        <v>Águas Lindas de Goiás</v>
      </c>
    </row>
    <row r="293" spans="1:12" x14ac:dyDescent="0.3">
      <c r="B293" s="1" t="s">
        <v>68</v>
      </c>
      <c r="C293" s="4" t="str">
        <f>VLOOKUP(Tabela1[[#This Row],[Cliente]],'BASE DE CLIENTES'!A:E,2,0)</f>
        <v>Brasília</v>
      </c>
      <c r="D293" s="1" t="str">
        <f>VLOOKUP(Tabela1[[#This Row],[Cliente]],'BASE DE CLIENTES'!A:C,3,0)</f>
        <v>DF</v>
      </c>
      <c r="E293" s="4" t="str">
        <f>CONCATENATE(Tabela1[[#This Row],[CIDADE]],",",Tabela1[[#This Row],[UF]])</f>
        <v>Brasília,DF</v>
      </c>
      <c r="F293" s="2">
        <v>45712</v>
      </c>
      <c r="G293" s="13">
        <v>607.02</v>
      </c>
      <c r="H293" s="13">
        <v>1000</v>
      </c>
      <c r="I293" s="5">
        <f>Tabela1[[#This Row],[Valor total]]-Tabela1[[#This Row],[Valor custo]]</f>
        <v>392.98</v>
      </c>
      <c r="J293" s="6">
        <f>Tabela1[[#This Row],[MARGEM BRUTA]]/Tabela1[[#This Row],[Valor total]]</f>
        <v>0.39298</v>
      </c>
      <c r="K293" s="1" t="str">
        <f>VLOOKUP(Tabela1[[#This Row],[Cliente]],'BASE DE CLIENTES'!A:D,4,0)</f>
        <v>EMPRESA COM MAQUINA</v>
      </c>
      <c r="L293" s="1" t="str">
        <f>VLOOKUP(Tabela1[[#This Row],[Cliente]],'BASE DE CLIENTES'!A:E,5,0)</f>
        <v>SAMAMBAIA SUL (SAMAMBAIA)</v>
      </c>
    </row>
    <row r="294" spans="1:12" x14ac:dyDescent="0.3">
      <c r="B294" s="1" t="s">
        <v>123</v>
      </c>
      <c r="C294" s="4" t="str">
        <f>VLOOKUP(Tabela1[[#This Row],[Cliente]],'BASE DE CLIENTES'!A:E,2,0)</f>
        <v>Brasília</v>
      </c>
      <c r="D294" s="1" t="str">
        <f>VLOOKUP(Tabela1[[#This Row],[Cliente]],'BASE DE CLIENTES'!A:C,3,0)</f>
        <v>DF</v>
      </c>
      <c r="E294" s="4" t="str">
        <f>CONCATENATE(Tabela1[[#This Row],[CIDADE]],",",Tabela1[[#This Row],[UF]])</f>
        <v>Brasília,DF</v>
      </c>
      <c r="F294" s="2">
        <v>45712</v>
      </c>
      <c r="G294" s="13">
        <v>49.4</v>
      </c>
      <c r="H294" s="13">
        <v>91.2</v>
      </c>
      <c r="I294" s="5">
        <f>Tabela1[[#This Row],[Valor total]]-Tabela1[[#This Row],[Valor custo]]</f>
        <v>41.800000000000004</v>
      </c>
      <c r="J294" s="6">
        <f>Tabela1[[#This Row],[MARGEM BRUTA]]/Tabela1[[#This Row],[Valor total]]</f>
        <v>0.45833333333333337</v>
      </c>
      <c r="K294" s="1" t="str">
        <f>VLOOKUP(Tabela1[[#This Row],[Cliente]],'BASE DE CLIENTES'!A:D,4,0)</f>
        <v>EMPRESA COM MAQUINA</v>
      </c>
      <c r="L294" s="1" t="str">
        <f>VLOOKUP(Tabela1[[#This Row],[Cliente]],'BASE DE CLIENTES'!A:E,5,0)</f>
        <v>ADE CEILÂNDIA</v>
      </c>
    </row>
    <row r="295" spans="1:12" x14ac:dyDescent="0.3">
      <c r="B295" s="1" t="s">
        <v>55</v>
      </c>
      <c r="C295" s="4" t="str">
        <f>VLOOKUP(Tabela1[[#This Row],[Cliente]],'BASE DE CLIENTES'!A:E,2,0)</f>
        <v>Brasília</v>
      </c>
      <c r="D295" s="1" t="str">
        <f>VLOOKUP(Tabela1[[#This Row],[Cliente]],'BASE DE CLIENTES'!A:C,3,0)</f>
        <v>DF</v>
      </c>
      <c r="E295" s="4" t="str">
        <f>CONCATENATE(Tabela1[[#This Row],[CIDADE]],",",Tabela1[[#This Row],[UF]])</f>
        <v>Brasília,DF</v>
      </c>
      <c r="F295" s="2">
        <v>45712</v>
      </c>
      <c r="G295" s="13">
        <v>1962.93</v>
      </c>
      <c r="H295" s="13">
        <v>3740</v>
      </c>
      <c r="I295" s="5">
        <f>Tabela1[[#This Row],[Valor total]]-Tabela1[[#This Row],[Valor custo]]</f>
        <v>1777.07</v>
      </c>
      <c r="J295" s="6">
        <f>Tabela1[[#This Row],[MARGEM BRUTA]]/Tabela1[[#This Row],[Valor total]]</f>
        <v>0.47515240641711226</v>
      </c>
      <c r="K295" s="1" t="str">
        <f>VLOOKUP(Tabela1[[#This Row],[Cliente]],'BASE DE CLIENTES'!A:D,4,0)</f>
        <v>EMPRESA SEM MAQUINA</v>
      </c>
      <c r="L295" s="1" t="str">
        <f>VLOOKUP(Tabela1[[#This Row],[Cliente]],'BASE DE CLIENTES'!A:E,5,0)</f>
        <v>RECANTO DAS EMAS</v>
      </c>
    </row>
    <row r="296" spans="1:12" x14ac:dyDescent="0.3">
      <c r="A296" s="1" t="s">
        <v>124</v>
      </c>
      <c r="B296" s="1" t="s">
        <v>120</v>
      </c>
      <c r="C296" s="4" t="str">
        <f>VLOOKUP(Tabela1[[#This Row],[Cliente]],'BASE DE CLIENTES'!A:E,2,0)</f>
        <v>Brasília</v>
      </c>
      <c r="D296" s="1" t="str">
        <f>VLOOKUP(Tabela1[[#This Row],[Cliente]],'BASE DE CLIENTES'!A:C,3,0)</f>
        <v>DF</v>
      </c>
      <c r="E296" s="4" t="str">
        <f>CONCATENATE(Tabela1[[#This Row],[CIDADE]],",",Tabela1[[#This Row],[UF]])</f>
        <v>Brasília,DF</v>
      </c>
      <c r="F296" s="2">
        <v>45679</v>
      </c>
      <c r="G296" s="13">
        <v>6116.64</v>
      </c>
      <c r="H296" s="13">
        <v>9190</v>
      </c>
      <c r="I296" s="5">
        <f>Tabela1[[#This Row],[Valor total]]-Tabela1[[#This Row],[Valor custo]]</f>
        <v>3073.3599999999997</v>
      </c>
      <c r="J296" s="6">
        <f>Tabela1[[#This Row],[MARGEM BRUTA]]/Tabela1[[#This Row],[Valor total]]</f>
        <v>0.3344243743199129</v>
      </c>
      <c r="K296" s="1" t="str">
        <f>VLOOKUP(Tabela1[[#This Row],[Cliente]],'BASE DE CLIENTES'!A:D,4,0)</f>
        <v>EMPRESA SEM MAQUINA</v>
      </c>
      <c r="L296" s="1" t="str">
        <f>VLOOKUP(Tabela1[[#This Row],[Cliente]],'BASE DE CLIENTES'!A:E,5,0)</f>
        <v>SAMAMBAIA</v>
      </c>
    </row>
    <row r="297" spans="1:12" x14ac:dyDescent="0.3">
      <c r="B297" s="1" t="s">
        <v>116</v>
      </c>
      <c r="C297" s="4" t="str">
        <f>VLOOKUP(Tabela1[[#This Row],[Cliente]],'BASE DE CLIENTES'!A:E,2,0)</f>
        <v>Brasília</v>
      </c>
      <c r="D297" s="1" t="str">
        <f>VLOOKUP(Tabela1[[#This Row],[Cliente]],'BASE DE CLIENTES'!A:C,3,0)</f>
        <v>DF</v>
      </c>
      <c r="E297" s="4" t="str">
        <f>CONCATENATE(Tabela1[[#This Row],[CIDADE]],",",Tabela1[[#This Row],[UF]])</f>
        <v>Brasília,DF</v>
      </c>
      <c r="F297" s="2">
        <v>45699</v>
      </c>
      <c r="G297" s="13">
        <v>707.23</v>
      </c>
      <c r="H297" s="13">
        <v>1450</v>
      </c>
      <c r="I297" s="5">
        <f>Tabela1[[#This Row],[Valor total]]-Tabela1[[#This Row],[Valor custo]]</f>
        <v>742.77</v>
      </c>
      <c r="J297" s="6">
        <f>Tabela1[[#This Row],[MARGEM BRUTA]]/Tabela1[[#This Row],[Valor total]]</f>
        <v>0.51225517241379304</v>
      </c>
      <c r="K297" s="1" t="str">
        <f>VLOOKUP(Tabela1[[#This Row],[Cliente]],'BASE DE CLIENTES'!A:D,4,0)</f>
        <v>SEM CLASSIFICAÇÃO</v>
      </c>
      <c r="L297" s="1" t="str">
        <f>VLOOKUP(Tabela1[[#This Row],[Cliente]],'BASE DE CLIENTES'!A:E,5,0)</f>
        <v>VALE DO AMANHECER (PLANALTINA)</v>
      </c>
    </row>
    <row r="298" spans="1:12" x14ac:dyDescent="0.3">
      <c r="B298" s="1" t="s">
        <v>66</v>
      </c>
      <c r="C298" s="4" t="str">
        <f>VLOOKUP(Tabela1[[#This Row],[Cliente]],'BASE DE CLIENTES'!A:E,2,0)</f>
        <v>Águas Lindas de Goiás</v>
      </c>
      <c r="D298" s="1" t="str">
        <f>VLOOKUP(Tabela1[[#This Row],[Cliente]],'BASE DE CLIENTES'!A:C,3,0)</f>
        <v>GO</v>
      </c>
      <c r="E298" s="4" t="str">
        <f>CONCATENATE(Tabela1[[#This Row],[CIDADE]],",",Tabela1[[#This Row],[UF]])</f>
        <v>Águas Lindas de Goiás,GO</v>
      </c>
      <c r="F298" s="2">
        <v>45784</v>
      </c>
      <c r="G298" s="13">
        <v>15.8</v>
      </c>
      <c r="H298" s="13">
        <v>60</v>
      </c>
      <c r="I298" s="5">
        <f>Tabela1[[#This Row],[Valor total]]-Tabela1[[#This Row],[Valor custo]]</f>
        <v>44.2</v>
      </c>
      <c r="J298" s="6">
        <f>Tabela1[[#This Row],[MARGEM BRUTA]]/Tabela1[[#This Row],[Valor total]]</f>
        <v>0.73666666666666669</v>
      </c>
      <c r="K298" s="1" t="str">
        <f>VLOOKUP(Tabela1[[#This Row],[Cliente]],'BASE DE CLIENTES'!A:D,4,0)</f>
        <v>EMPRESA COM MAQUINA</v>
      </c>
      <c r="L298" s="1" t="str">
        <f>VLOOKUP(Tabela1[[#This Row],[Cliente]],'BASE DE CLIENTES'!A:E,5,0)</f>
        <v>Águas Lindas de Goiás</v>
      </c>
    </row>
    <row r="299" spans="1:12" x14ac:dyDescent="0.3">
      <c r="B299" s="1" t="s">
        <v>120</v>
      </c>
      <c r="C299" s="4" t="str">
        <f>VLOOKUP(Tabela1[[#This Row],[Cliente]],'BASE DE CLIENTES'!A:E,2,0)</f>
        <v>Brasília</v>
      </c>
      <c r="D299" s="1" t="str">
        <f>VLOOKUP(Tabela1[[#This Row],[Cliente]],'BASE DE CLIENTES'!A:C,3,0)</f>
        <v>DF</v>
      </c>
      <c r="E299" s="4" t="str">
        <f>CONCATENATE(Tabela1[[#This Row],[CIDADE]],",",Tabela1[[#This Row],[UF]])</f>
        <v>Brasília,DF</v>
      </c>
      <c r="F299" s="2">
        <v>45659</v>
      </c>
      <c r="G299" s="13">
        <v>41</v>
      </c>
      <c r="H299" s="13">
        <v>75</v>
      </c>
      <c r="I299" s="5">
        <f>Tabela1[[#This Row],[Valor total]]-Tabela1[[#This Row],[Valor custo]]</f>
        <v>34</v>
      </c>
      <c r="J299" s="6">
        <f>Tabela1[[#This Row],[MARGEM BRUTA]]/Tabela1[[#This Row],[Valor total]]</f>
        <v>0.45333333333333331</v>
      </c>
      <c r="K299" s="1" t="str">
        <f>VLOOKUP(Tabela1[[#This Row],[Cliente]],'BASE DE CLIENTES'!A:D,4,0)</f>
        <v>EMPRESA SEM MAQUINA</v>
      </c>
      <c r="L299" s="1" t="str">
        <f>VLOOKUP(Tabela1[[#This Row],[Cliente]],'BASE DE CLIENTES'!A:E,5,0)</f>
        <v>SAMAMBAIA</v>
      </c>
    </row>
    <row r="300" spans="1:12" x14ac:dyDescent="0.3">
      <c r="B300" s="1" t="s">
        <v>23</v>
      </c>
      <c r="C300" s="4" t="str">
        <f>VLOOKUP(Tabela1[[#This Row],[Cliente]],'BASE DE CLIENTES'!A:E,2,0)</f>
        <v>Brasília</v>
      </c>
      <c r="D300" s="1" t="str">
        <f>VLOOKUP(Tabela1[[#This Row],[Cliente]],'BASE DE CLIENTES'!A:C,3,0)</f>
        <v>DF</v>
      </c>
      <c r="E300" s="4" t="str">
        <f>CONCATENATE(Tabela1[[#This Row],[CIDADE]],",",Tabela1[[#This Row],[UF]])</f>
        <v>Brasília,DF</v>
      </c>
      <c r="F300" s="2">
        <v>45712</v>
      </c>
      <c r="G300" s="13">
        <v>878.4</v>
      </c>
      <c r="H300" s="13">
        <v>1300</v>
      </c>
      <c r="I300" s="5">
        <f>Tabela1[[#This Row],[Valor total]]-Tabela1[[#This Row],[Valor custo]]</f>
        <v>421.6</v>
      </c>
      <c r="J300" s="6">
        <f>Tabela1[[#This Row],[MARGEM BRUTA]]/Tabela1[[#This Row],[Valor total]]</f>
        <v>0.32430769230769235</v>
      </c>
      <c r="K300" s="1" t="str">
        <f>VLOOKUP(Tabela1[[#This Row],[Cliente]],'BASE DE CLIENTES'!A:D,4,0)</f>
        <v>EMPRESA SEM MAQUINA</v>
      </c>
      <c r="L300" s="1" t="str">
        <f>VLOOKUP(Tabela1[[#This Row],[Cliente]],'BASE DE CLIENTES'!A:E,5,0)</f>
        <v>SETOR INDUSTRIAL (TAGUATINGA)</v>
      </c>
    </row>
    <row r="301" spans="1:12" x14ac:dyDescent="0.3">
      <c r="B301" s="1" t="s">
        <v>66</v>
      </c>
      <c r="C301" s="4" t="str">
        <f>VLOOKUP(Tabela1[[#This Row],[Cliente]],'BASE DE CLIENTES'!A:E,2,0)</f>
        <v>Águas Lindas de Goiás</v>
      </c>
      <c r="D301" s="1" t="str">
        <f>VLOOKUP(Tabela1[[#This Row],[Cliente]],'BASE DE CLIENTES'!A:C,3,0)</f>
        <v>GO</v>
      </c>
      <c r="E301" s="4" t="str">
        <f>CONCATENATE(Tabela1[[#This Row],[CIDADE]],",",Tabela1[[#This Row],[UF]])</f>
        <v>Águas Lindas de Goiás,GO</v>
      </c>
      <c r="F301" s="2">
        <v>45784</v>
      </c>
      <c r="G301" s="13">
        <v>447</v>
      </c>
      <c r="H301" s="13">
        <v>620</v>
      </c>
      <c r="I301" s="5">
        <f>Tabela1[[#This Row],[Valor total]]-Tabela1[[#This Row],[Valor custo]]</f>
        <v>173</v>
      </c>
      <c r="J301" s="6">
        <f>Tabela1[[#This Row],[MARGEM BRUTA]]/Tabela1[[#This Row],[Valor total]]</f>
        <v>0.27903225806451615</v>
      </c>
      <c r="K301" s="1" t="str">
        <f>VLOOKUP(Tabela1[[#This Row],[Cliente]],'BASE DE CLIENTES'!A:D,4,0)</f>
        <v>EMPRESA COM MAQUINA</v>
      </c>
      <c r="L301" s="1" t="str">
        <f>VLOOKUP(Tabela1[[#This Row],[Cliente]],'BASE DE CLIENTES'!A:E,5,0)</f>
        <v>Águas Lindas de Goiás</v>
      </c>
    </row>
    <row r="302" spans="1:12" x14ac:dyDescent="0.3">
      <c r="B302" s="1" t="s">
        <v>120</v>
      </c>
      <c r="C302" s="4" t="str">
        <f>VLOOKUP(Tabela1[[#This Row],[Cliente]],'BASE DE CLIENTES'!A:E,2,0)</f>
        <v>Brasília</v>
      </c>
      <c r="D302" s="1" t="str">
        <f>VLOOKUP(Tabela1[[#This Row],[Cliente]],'BASE DE CLIENTES'!A:C,3,0)</f>
        <v>DF</v>
      </c>
      <c r="E302" s="4" t="str">
        <f>CONCATENATE(Tabela1[[#This Row],[CIDADE]],",",Tabela1[[#This Row],[UF]])</f>
        <v>Brasília,DF</v>
      </c>
      <c r="F302" s="2">
        <v>45714</v>
      </c>
      <c r="G302" s="13">
        <v>49.21</v>
      </c>
      <c r="H302" s="13">
        <v>80</v>
      </c>
      <c r="I302" s="5">
        <f>Tabela1[[#This Row],[Valor total]]-Tabela1[[#This Row],[Valor custo]]</f>
        <v>30.79</v>
      </c>
      <c r="J302" s="6">
        <f>Tabela1[[#This Row],[MARGEM BRUTA]]/Tabela1[[#This Row],[Valor total]]</f>
        <v>0.38487499999999997</v>
      </c>
      <c r="K302" s="1" t="str">
        <f>VLOOKUP(Tabela1[[#This Row],[Cliente]],'BASE DE CLIENTES'!A:D,4,0)</f>
        <v>EMPRESA SEM MAQUINA</v>
      </c>
      <c r="L302" s="1" t="str">
        <f>VLOOKUP(Tabela1[[#This Row],[Cliente]],'BASE DE CLIENTES'!A:E,5,0)</f>
        <v>SAMAMBAIA</v>
      </c>
    </row>
    <row r="303" spans="1:12" x14ac:dyDescent="0.3">
      <c r="B303" s="1" t="s">
        <v>111</v>
      </c>
      <c r="C303" s="4" t="str">
        <f>VLOOKUP(Tabela1[[#This Row],[Cliente]],'BASE DE CLIENTES'!A:E,2,0)</f>
        <v>Brasília</v>
      </c>
      <c r="D303" s="1" t="str">
        <f>VLOOKUP(Tabela1[[#This Row],[Cliente]],'BASE DE CLIENTES'!A:C,3,0)</f>
        <v>DF</v>
      </c>
      <c r="E303" s="4" t="str">
        <f>CONCATENATE(Tabela1[[#This Row],[CIDADE]],",",Tabela1[[#This Row],[UF]])</f>
        <v>Brasília,DF</v>
      </c>
      <c r="F303" s="2">
        <v>45709</v>
      </c>
      <c r="G303" s="13">
        <v>3136.49</v>
      </c>
      <c r="H303" s="13">
        <v>5150</v>
      </c>
      <c r="I303" s="5">
        <f>Tabela1[[#This Row],[Valor total]]-Tabela1[[#This Row],[Valor custo]]</f>
        <v>2013.5100000000002</v>
      </c>
      <c r="J303" s="6">
        <f>Tabela1[[#This Row],[MARGEM BRUTA]]/Tabela1[[#This Row],[Valor total]]</f>
        <v>0.39097281553398061</v>
      </c>
      <c r="K303" s="1" t="str">
        <f>VLOOKUP(Tabela1[[#This Row],[Cliente]],'BASE DE CLIENTES'!A:D,4,0)</f>
        <v>EMPRESA SEM MAQUINA</v>
      </c>
      <c r="L303" s="1" t="str">
        <f>VLOOKUP(Tabela1[[#This Row],[Cliente]],'BASE DE CLIENTES'!A:E,5,0)</f>
        <v>TAGUATINGA SUL (TAGUATINGA)</v>
      </c>
    </row>
    <row r="304" spans="1:12" x14ac:dyDescent="0.3">
      <c r="B304" s="1" t="s">
        <v>19</v>
      </c>
      <c r="C304" s="4" t="str">
        <f>VLOOKUP(Tabela1[[#This Row],[Cliente]],'BASE DE CLIENTES'!A:E,2,0)</f>
        <v>Águas Lindas de Goiás</v>
      </c>
      <c r="D304" s="1" t="str">
        <f>VLOOKUP(Tabela1[[#This Row],[Cliente]],'BASE DE CLIENTES'!A:C,3,0)</f>
        <v>GO</v>
      </c>
      <c r="E304" s="4" t="str">
        <f>CONCATENATE(Tabela1[[#This Row],[CIDADE]],",",Tabela1[[#This Row],[UF]])</f>
        <v>Águas Lindas de Goiás,GO</v>
      </c>
      <c r="F304" s="2">
        <v>45784</v>
      </c>
      <c r="G304" s="13">
        <v>489.19</v>
      </c>
      <c r="H304" s="13">
        <v>701</v>
      </c>
      <c r="I304" s="5">
        <f>Tabela1[[#This Row],[Valor total]]-Tabela1[[#This Row],[Valor custo]]</f>
        <v>211.81</v>
      </c>
      <c r="J304" s="6">
        <f>Tabela1[[#This Row],[MARGEM BRUTA]]/Tabela1[[#This Row],[Valor total]]</f>
        <v>0.30215406562054209</v>
      </c>
      <c r="K304" s="1" t="str">
        <f>VLOOKUP(Tabela1[[#This Row],[Cliente]],'BASE DE CLIENTES'!A:D,4,0)</f>
        <v>SERRALHEIRO</v>
      </c>
      <c r="L304" s="1" t="str">
        <f>VLOOKUP(Tabela1[[#This Row],[Cliente]],'BASE DE CLIENTES'!A:E,5,0)</f>
        <v>Águas Lindas de Goiás</v>
      </c>
    </row>
    <row r="305" spans="2:12" x14ac:dyDescent="0.3">
      <c r="B305" s="1" t="s">
        <v>27</v>
      </c>
      <c r="C305" s="4" t="str">
        <f>VLOOKUP(Tabela1[[#This Row],[Cliente]],'BASE DE CLIENTES'!A:E,2,0)</f>
        <v>Brasília</v>
      </c>
      <c r="D305" s="1" t="str">
        <f>VLOOKUP(Tabela1[[#This Row],[Cliente]],'BASE DE CLIENTES'!A:C,3,0)</f>
        <v>DF</v>
      </c>
      <c r="E305" s="4" t="str">
        <f>CONCATENATE(Tabela1[[#This Row],[CIDADE]],",",Tabela1[[#This Row],[UF]])</f>
        <v>Brasília,DF</v>
      </c>
      <c r="F305" s="2">
        <v>45709</v>
      </c>
      <c r="G305" s="13">
        <v>2088.4299999999998</v>
      </c>
      <c r="H305" s="13">
        <v>4440</v>
      </c>
      <c r="I305" s="5">
        <f>Tabela1[[#This Row],[Valor total]]-Tabela1[[#This Row],[Valor custo]]</f>
        <v>2351.5700000000002</v>
      </c>
      <c r="J305" s="6">
        <f>Tabela1[[#This Row],[MARGEM BRUTA]]/Tabela1[[#This Row],[Valor total]]</f>
        <v>0.5296328828828829</v>
      </c>
      <c r="K305" s="1" t="str">
        <f>VLOOKUP(Tabela1[[#This Row],[Cliente]],'BASE DE CLIENTES'!A:D,4,0)</f>
        <v>EMPRESA SEM MAQUINA</v>
      </c>
      <c r="L305" s="1" t="str">
        <f>VLOOKUP(Tabela1[[#This Row],[Cliente]],'BASE DE CLIENTES'!A:E,5,0)</f>
        <v>RECANTO DAS EMAS</v>
      </c>
    </row>
    <row r="306" spans="2:12" x14ac:dyDescent="0.3">
      <c r="B306" s="1" t="s">
        <v>25</v>
      </c>
      <c r="C306" s="4" t="str">
        <f>VLOOKUP(Tabela1[[#This Row],[Cliente]],'BASE DE CLIENTES'!A:E,2,0)</f>
        <v>Brasília</v>
      </c>
      <c r="D306" s="1" t="str">
        <f>VLOOKUP(Tabela1[[#This Row],[Cliente]],'BASE DE CLIENTES'!A:C,3,0)</f>
        <v>DF</v>
      </c>
      <c r="E306" s="4" t="str">
        <f>CONCATENATE(Tabela1[[#This Row],[CIDADE]],",",Tabela1[[#This Row],[UF]])</f>
        <v>Brasília,DF</v>
      </c>
      <c r="F306" s="2">
        <v>45709</v>
      </c>
      <c r="G306" s="13">
        <v>2769.03</v>
      </c>
      <c r="H306" s="13">
        <v>4280</v>
      </c>
      <c r="I306" s="5">
        <f>Tabela1[[#This Row],[Valor total]]-Tabela1[[#This Row],[Valor custo]]</f>
        <v>1510.9699999999998</v>
      </c>
      <c r="J306" s="6">
        <f>Tabela1[[#This Row],[MARGEM BRUTA]]/Tabela1[[#This Row],[Valor total]]</f>
        <v>0.35303037383177566</v>
      </c>
      <c r="K306" s="1" t="str">
        <f>VLOOKUP(Tabela1[[#This Row],[Cliente]],'BASE DE CLIENTES'!A:D,4,0)</f>
        <v>EMPRESA COM MAQUINA</v>
      </c>
      <c r="L306" s="1" t="str">
        <f>VLOOKUP(Tabela1[[#This Row],[Cliente]],'BASE DE CLIENTES'!A:E,5,0)</f>
        <v>CEILANDIA NORTE (CEILANDIA)</v>
      </c>
    </row>
    <row r="307" spans="2:12" x14ac:dyDescent="0.3">
      <c r="B307" s="1" t="s">
        <v>98</v>
      </c>
      <c r="C307" s="4" t="str">
        <f>VLOOKUP(Tabela1[[#This Row],[Cliente]],'BASE DE CLIENTES'!A:E,2,0)</f>
        <v>Brasília</v>
      </c>
      <c r="D307" s="1" t="str">
        <f>VLOOKUP(Tabela1[[#This Row],[Cliente]],'BASE DE CLIENTES'!A:C,3,0)</f>
        <v>DF</v>
      </c>
      <c r="E307" s="4" t="str">
        <f>CONCATENATE(Tabela1[[#This Row],[CIDADE]],",",Tabela1[[#This Row],[UF]])</f>
        <v>Brasília,DF</v>
      </c>
      <c r="F307" s="2">
        <v>45709</v>
      </c>
      <c r="G307" s="13">
        <v>536.91999999999996</v>
      </c>
      <c r="H307" s="13">
        <v>1100</v>
      </c>
      <c r="I307" s="5">
        <f>Tabela1[[#This Row],[Valor total]]-Tabela1[[#This Row],[Valor custo]]</f>
        <v>563.08000000000004</v>
      </c>
      <c r="J307" s="6">
        <f>Tabela1[[#This Row],[MARGEM BRUTA]]/Tabela1[[#This Row],[Valor total]]</f>
        <v>0.51189090909090917</v>
      </c>
      <c r="K307" s="1" t="str">
        <f>VLOOKUP(Tabela1[[#This Row],[Cliente]],'BASE DE CLIENTES'!A:D,4,0)</f>
        <v>SERRALHEIRO</v>
      </c>
      <c r="L307" s="1" t="str">
        <f>VLOOKUP(Tabela1[[#This Row],[Cliente]],'BASE DE CLIENTES'!A:E,5,0)</f>
        <v>SANTA MARIA</v>
      </c>
    </row>
    <row r="308" spans="2:12" x14ac:dyDescent="0.3">
      <c r="B308" s="1" t="s">
        <v>97</v>
      </c>
      <c r="C308" s="4" t="str">
        <f>VLOOKUP(Tabela1[[#This Row],[Cliente]],'BASE DE CLIENTES'!A:E,2,0)</f>
        <v>Brasília</v>
      </c>
      <c r="D308" s="1" t="str">
        <f>VLOOKUP(Tabela1[[#This Row],[Cliente]],'BASE DE CLIENTES'!A:C,3,0)</f>
        <v>DF</v>
      </c>
      <c r="E308" s="4" t="str">
        <f>CONCATENATE(Tabela1[[#This Row],[CIDADE]],",",Tabela1[[#This Row],[UF]])</f>
        <v>Brasília,DF</v>
      </c>
      <c r="F308" s="2">
        <v>45709</v>
      </c>
      <c r="G308" s="13">
        <v>1505.18</v>
      </c>
      <c r="H308" s="13">
        <v>2645</v>
      </c>
      <c r="I308" s="5">
        <f>Tabela1[[#This Row],[Valor total]]-Tabela1[[#This Row],[Valor custo]]</f>
        <v>1139.82</v>
      </c>
      <c r="J308" s="6">
        <f>Tabela1[[#This Row],[MARGEM BRUTA]]/Tabela1[[#This Row],[Valor total]]</f>
        <v>0.43093383742911151</v>
      </c>
      <c r="K308" s="1" t="str">
        <f>VLOOKUP(Tabela1[[#This Row],[Cliente]],'BASE DE CLIENTES'!A:D,4,0)</f>
        <v>SERRALHEIRO</v>
      </c>
      <c r="L308" s="1" t="str">
        <f>VLOOKUP(Tabela1[[#This Row],[Cliente]],'BASE DE CLIENTES'!A:E,5,0)</f>
        <v>CEILANDIA NORTE</v>
      </c>
    </row>
    <row r="309" spans="2:12" x14ac:dyDescent="0.3">
      <c r="B309" s="1" t="s">
        <v>66</v>
      </c>
      <c r="C309" s="4" t="str">
        <f>VLOOKUP(Tabela1[[#This Row],[Cliente]],'BASE DE CLIENTES'!A:E,2,0)</f>
        <v>Águas Lindas de Goiás</v>
      </c>
      <c r="D309" s="1" t="str">
        <f>VLOOKUP(Tabela1[[#This Row],[Cliente]],'BASE DE CLIENTES'!A:C,3,0)</f>
        <v>GO</v>
      </c>
      <c r="E309" s="4" t="str">
        <f>CONCATENATE(Tabela1[[#This Row],[CIDADE]],",",Tabela1[[#This Row],[UF]])</f>
        <v>Águas Lindas de Goiás,GO</v>
      </c>
      <c r="F309" s="2">
        <v>45783</v>
      </c>
      <c r="G309" s="13">
        <v>994</v>
      </c>
      <c r="H309" s="13">
        <v>1500</v>
      </c>
      <c r="I309" s="5">
        <f>Tabela1[[#This Row],[Valor total]]-Tabela1[[#This Row],[Valor custo]]</f>
        <v>506</v>
      </c>
      <c r="J309" s="6">
        <f>Tabela1[[#This Row],[MARGEM BRUTA]]/Tabela1[[#This Row],[Valor total]]</f>
        <v>0.33733333333333332</v>
      </c>
      <c r="K309" s="1" t="str">
        <f>VLOOKUP(Tabela1[[#This Row],[Cliente]],'BASE DE CLIENTES'!A:D,4,0)</f>
        <v>EMPRESA COM MAQUINA</v>
      </c>
      <c r="L309" s="1" t="str">
        <f>VLOOKUP(Tabela1[[#This Row],[Cliente]],'BASE DE CLIENTES'!A:E,5,0)</f>
        <v>Águas Lindas de Goiás</v>
      </c>
    </row>
    <row r="310" spans="2:12" x14ac:dyDescent="0.3">
      <c r="B310" s="1" t="s">
        <v>66</v>
      </c>
      <c r="C310" s="4" t="str">
        <f>VLOOKUP(Tabela1[[#This Row],[Cliente]],'BASE DE CLIENTES'!A:E,2,0)</f>
        <v>Águas Lindas de Goiás</v>
      </c>
      <c r="D310" s="1" t="str">
        <f>VLOOKUP(Tabela1[[#This Row],[Cliente]],'BASE DE CLIENTES'!A:C,3,0)</f>
        <v>GO</v>
      </c>
      <c r="E310" s="4" t="str">
        <f>CONCATENATE(Tabela1[[#This Row],[CIDADE]],",",Tabela1[[#This Row],[UF]])</f>
        <v>Águas Lindas de Goiás,GO</v>
      </c>
      <c r="F310" s="2">
        <v>45779</v>
      </c>
      <c r="G310" s="13">
        <v>473</v>
      </c>
      <c r="H310" s="13">
        <v>690</v>
      </c>
      <c r="I310" s="5">
        <f>Tabela1[[#This Row],[Valor total]]-Tabela1[[#This Row],[Valor custo]]</f>
        <v>217</v>
      </c>
      <c r="J310" s="6">
        <f>Tabela1[[#This Row],[MARGEM BRUTA]]/Tabela1[[#This Row],[Valor total]]</f>
        <v>0.3144927536231884</v>
      </c>
      <c r="K310" s="1" t="str">
        <f>VLOOKUP(Tabela1[[#This Row],[Cliente]],'BASE DE CLIENTES'!A:D,4,0)</f>
        <v>EMPRESA COM MAQUINA</v>
      </c>
      <c r="L310" s="1" t="str">
        <f>VLOOKUP(Tabela1[[#This Row],[Cliente]],'BASE DE CLIENTES'!A:E,5,0)</f>
        <v>Águas Lindas de Goiás</v>
      </c>
    </row>
    <row r="311" spans="2:12" x14ac:dyDescent="0.3">
      <c r="B311" s="1" t="s">
        <v>19</v>
      </c>
      <c r="C311" s="4" t="str">
        <f>VLOOKUP(Tabela1[[#This Row],[Cliente]],'BASE DE CLIENTES'!A:E,2,0)</f>
        <v>Águas Lindas de Goiás</v>
      </c>
      <c r="D311" s="1" t="str">
        <f>VLOOKUP(Tabela1[[#This Row],[Cliente]],'BASE DE CLIENTES'!A:C,3,0)</f>
        <v>GO</v>
      </c>
      <c r="E311" s="4" t="str">
        <f>CONCATENATE(Tabela1[[#This Row],[CIDADE]],",",Tabela1[[#This Row],[UF]])</f>
        <v>Águas Lindas de Goiás,GO</v>
      </c>
      <c r="F311" s="2">
        <v>45779</v>
      </c>
      <c r="G311" s="13">
        <v>10</v>
      </c>
      <c r="H311" s="13">
        <v>16</v>
      </c>
      <c r="I311" s="5">
        <f>Tabela1[[#This Row],[Valor total]]-Tabela1[[#This Row],[Valor custo]]</f>
        <v>6</v>
      </c>
      <c r="J311" s="6">
        <f>Tabela1[[#This Row],[MARGEM BRUTA]]/Tabela1[[#This Row],[Valor total]]</f>
        <v>0.375</v>
      </c>
      <c r="K311" s="1" t="str">
        <f>VLOOKUP(Tabela1[[#This Row],[Cliente]],'BASE DE CLIENTES'!A:D,4,0)</f>
        <v>SERRALHEIRO</v>
      </c>
      <c r="L311" s="1" t="str">
        <f>VLOOKUP(Tabela1[[#This Row],[Cliente]],'BASE DE CLIENTES'!A:E,5,0)</f>
        <v>Águas Lindas de Goiás</v>
      </c>
    </row>
    <row r="312" spans="2:12" x14ac:dyDescent="0.3">
      <c r="B312" s="1" t="s">
        <v>19</v>
      </c>
      <c r="C312" s="4" t="str">
        <f>VLOOKUP(Tabela1[[#This Row],[Cliente]],'BASE DE CLIENTES'!A:E,2,0)</f>
        <v>Águas Lindas de Goiás</v>
      </c>
      <c r="D312" s="1" t="str">
        <f>VLOOKUP(Tabela1[[#This Row],[Cliente]],'BASE DE CLIENTES'!A:C,3,0)</f>
        <v>GO</v>
      </c>
      <c r="E312" s="4" t="str">
        <f>CONCATENATE(Tabela1[[#This Row],[CIDADE]],",",Tabela1[[#This Row],[UF]])</f>
        <v>Águas Lindas de Goiás,GO</v>
      </c>
      <c r="F312" s="2">
        <v>45779</v>
      </c>
      <c r="G312" s="13">
        <v>473</v>
      </c>
      <c r="H312" s="13">
        <v>720</v>
      </c>
      <c r="I312" s="5">
        <f>Tabela1[[#This Row],[Valor total]]-Tabela1[[#This Row],[Valor custo]]</f>
        <v>247</v>
      </c>
      <c r="J312" s="6">
        <f>Tabela1[[#This Row],[MARGEM BRUTA]]/Tabela1[[#This Row],[Valor total]]</f>
        <v>0.34305555555555556</v>
      </c>
      <c r="K312" s="1" t="str">
        <f>VLOOKUP(Tabela1[[#This Row],[Cliente]],'BASE DE CLIENTES'!A:D,4,0)</f>
        <v>SERRALHEIRO</v>
      </c>
      <c r="L312" s="1" t="str">
        <f>VLOOKUP(Tabela1[[#This Row],[Cliente]],'BASE DE CLIENTES'!A:E,5,0)</f>
        <v>Águas Lindas de Goiás</v>
      </c>
    </row>
    <row r="313" spans="2:12" x14ac:dyDescent="0.3">
      <c r="B313" s="1" t="s">
        <v>66</v>
      </c>
      <c r="C313" s="4" t="str">
        <f>VLOOKUP(Tabela1[[#This Row],[Cliente]],'BASE DE CLIENTES'!A:E,2,0)</f>
        <v>Águas Lindas de Goiás</v>
      </c>
      <c r="D313" s="1" t="str">
        <f>VLOOKUP(Tabela1[[#This Row],[Cliente]],'BASE DE CLIENTES'!A:C,3,0)</f>
        <v>GO</v>
      </c>
      <c r="E313" s="4" t="str">
        <f>CONCATENATE(Tabela1[[#This Row],[CIDADE]],",",Tabela1[[#This Row],[UF]])</f>
        <v>Águas Lindas de Goiás,GO</v>
      </c>
      <c r="F313" s="2">
        <v>45835</v>
      </c>
      <c r="G313" s="13">
        <v>61</v>
      </c>
      <c r="H313" s="13">
        <v>80</v>
      </c>
      <c r="I313" s="5">
        <f>Tabela1[[#This Row],[Valor total]]-Tabela1[[#This Row],[Valor custo]]</f>
        <v>19</v>
      </c>
      <c r="J313" s="6">
        <f>Tabela1[[#This Row],[MARGEM BRUTA]]/Tabela1[[#This Row],[Valor total]]</f>
        <v>0.23749999999999999</v>
      </c>
      <c r="K313" s="1" t="str">
        <f>VLOOKUP(Tabela1[[#This Row],[Cliente]],'BASE DE CLIENTES'!A:D,4,0)</f>
        <v>EMPRESA COM MAQUINA</v>
      </c>
      <c r="L313" s="1" t="str">
        <f>VLOOKUP(Tabela1[[#This Row],[Cliente]],'BASE DE CLIENTES'!A:E,5,0)</f>
        <v>Águas Lindas de Goiás</v>
      </c>
    </row>
    <row r="314" spans="2:12" x14ac:dyDescent="0.3">
      <c r="B314" s="1" t="s">
        <v>66</v>
      </c>
      <c r="C314" s="4" t="str">
        <f>VLOOKUP(Tabela1[[#This Row],[Cliente]],'BASE DE CLIENTES'!A:E,2,0)</f>
        <v>Águas Lindas de Goiás</v>
      </c>
      <c r="D314" s="1" t="str">
        <f>VLOOKUP(Tabela1[[#This Row],[Cliente]],'BASE DE CLIENTES'!A:C,3,0)</f>
        <v>GO</v>
      </c>
      <c r="E314" s="4" t="str">
        <f>CONCATENATE(Tabela1[[#This Row],[CIDADE]],",",Tabela1[[#This Row],[UF]])</f>
        <v>Águas Lindas de Goiás,GO</v>
      </c>
      <c r="F314" s="2">
        <v>45835</v>
      </c>
      <c r="G314" s="13">
        <v>1190</v>
      </c>
      <c r="H314" s="13">
        <v>1970</v>
      </c>
      <c r="I314" s="5">
        <f>Tabela1[[#This Row],[Valor total]]-Tabela1[[#This Row],[Valor custo]]</f>
        <v>780</v>
      </c>
      <c r="J314" s="6">
        <f>Tabela1[[#This Row],[MARGEM BRUTA]]/Tabela1[[#This Row],[Valor total]]</f>
        <v>0.39593908629441626</v>
      </c>
      <c r="K314" s="1" t="str">
        <f>VLOOKUP(Tabela1[[#This Row],[Cliente]],'BASE DE CLIENTES'!A:D,4,0)</f>
        <v>EMPRESA COM MAQUINA</v>
      </c>
      <c r="L314" s="1" t="str">
        <f>VLOOKUP(Tabela1[[#This Row],[Cliente]],'BASE DE CLIENTES'!A:E,5,0)</f>
        <v>Águas Lindas de Goiás</v>
      </c>
    </row>
    <row r="315" spans="2:12" x14ac:dyDescent="0.3">
      <c r="B315" s="1" t="s">
        <v>111</v>
      </c>
      <c r="C315" s="4" t="str">
        <f>VLOOKUP(Tabela1[[#This Row],[Cliente]],'BASE DE CLIENTES'!A:E,2,0)</f>
        <v>Brasília</v>
      </c>
      <c r="D315" s="1" t="str">
        <f>VLOOKUP(Tabela1[[#This Row],[Cliente]],'BASE DE CLIENTES'!A:C,3,0)</f>
        <v>DF</v>
      </c>
      <c r="E315" s="4" t="str">
        <f>CONCATENATE(Tabela1[[#This Row],[CIDADE]],",",Tabela1[[#This Row],[UF]])</f>
        <v>Brasília,DF</v>
      </c>
      <c r="F315" s="2">
        <v>45708</v>
      </c>
      <c r="G315" s="13">
        <v>251</v>
      </c>
      <c r="H315" s="13">
        <v>260</v>
      </c>
      <c r="I315" s="5">
        <f>Tabela1[[#This Row],[Valor total]]-Tabela1[[#This Row],[Valor custo]]</f>
        <v>9</v>
      </c>
      <c r="J315" s="6">
        <f>Tabela1[[#This Row],[MARGEM BRUTA]]/Tabela1[[#This Row],[Valor total]]</f>
        <v>3.4615384615384617E-2</v>
      </c>
      <c r="K315" s="1" t="str">
        <f>VLOOKUP(Tabela1[[#This Row],[Cliente]],'BASE DE CLIENTES'!A:D,4,0)</f>
        <v>EMPRESA SEM MAQUINA</v>
      </c>
      <c r="L315" s="1" t="str">
        <f>VLOOKUP(Tabela1[[#This Row],[Cliente]],'BASE DE CLIENTES'!A:E,5,0)</f>
        <v>TAGUATINGA SUL (TAGUATINGA)</v>
      </c>
    </row>
    <row r="316" spans="2:12" x14ac:dyDescent="0.3">
      <c r="B316" s="1" t="s">
        <v>27</v>
      </c>
      <c r="C316" s="4" t="str">
        <f>VLOOKUP(Tabela1[[#This Row],[Cliente]],'BASE DE CLIENTES'!A:E,2,0)</f>
        <v>Brasília</v>
      </c>
      <c r="D316" s="1" t="str">
        <f>VLOOKUP(Tabela1[[#This Row],[Cliente]],'BASE DE CLIENTES'!A:C,3,0)</f>
        <v>DF</v>
      </c>
      <c r="E316" s="4" t="str">
        <f>CONCATENATE(Tabela1[[#This Row],[CIDADE]],",",Tabela1[[#This Row],[UF]])</f>
        <v>Brasília,DF</v>
      </c>
      <c r="F316" s="2">
        <v>45708</v>
      </c>
      <c r="G316" s="13">
        <v>1317.6</v>
      </c>
      <c r="H316" s="13">
        <v>1860</v>
      </c>
      <c r="I316" s="5">
        <f>Tabela1[[#This Row],[Valor total]]-Tabela1[[#This Row],[Valor custo]]</f>
        <v>542.40000000000009</v>
      </c>
      <c r="J316" s="6">
        <f>Tabela1[[#This Row],[MARGEM BRUTA]]/Tabela1[[#This Row],[Valor total]]</f>
        <v>0.29161290322580652</v>
      </c>
      <c r="K316" s="1" t="str">
        <f>VLOOKUP(Tabela1[[#This Row],[Cliente]],'BASE DE CLIENTES'!A:D,4,0)</f>
        <v>EMPRESA SEM MAQUINA</v>
      </c>
      <c r="L316" s="1" t="str">
        <f>VLOOKUP(Tabela1[[#This Row],[Cliente]],'BASE DE CLIENTES'!A:E,5,0)</f>
        <v>RECANTO DAS EMAS</v>
      </c>
    </row>
    <row r="317" spans="2:12" x14ac:dyDescent="0.3">
      <c r="B317" s="1" t="s">
        <v>111</v>
      </c>
      <c r="C317" s="4" t="str">
        <f>VLOOKUP(Tabela1[[#This Row],[Cliente]],'BASE DE CLIENTES'!A:E,2,0)</f>
        <v>Brasília</v>
      </c>
      <c r="D317" s="1" t="str">
        <f>VLOOKUP(Tabela1[[#This Row],[Cliente]],'BASE DE CLIENTES'!A:C,3,0)</f>
        <v>DF</v>
      </c>
      <c r="E317" s="4" t="str">
        <f>CONCATENATE(Tabela1[[#This Row],[CIDADE]],",",Tabela1[[#This Row],[UF]])</f>
        <v>Brasília,DF</v>
      </c>
      <c r="F317" s="2">
        <v>45708</v>
      </c>
      <c r="G317" s="13">
        <v>528.14</v>
      </c>
      <c r="H317" s="13">
        <v>200</v>
      </c>
      <c r="I317" s="5">
        <f>Tabela1[[#This Row],[Valor total]]-Tabela1[[#This Row],[Valor custo]]</f>
        <v>-328.14</v>
      </c>
      <c r="J317" s="6">
        <f>Tabela1[[#This Row],[MARGEM BRUTA]]/Tabela1[[#This Row],[Valor total]]</f>
        <v>-1.6406999999999998</v>
      </c>
      <c r="K317" s="1" t="str">
        <f>VLOOKUP(Tabela1[[#This Row],[Cliente]],'BASE DE CLIENTES'!A:D,4,0)</f>
        <v>EMPRESA SEM MAQUINA</v>
      </c>
      <c r="L317" s="1" t="str">
        <f>VLOOKUP(Tabela1[[#This Row],[Cliente]],'BASE DE CLIENTES'!A:E,5,0)</f>
        <v>TAGUATINGA SUL (TAGUATINGA)</v>
      </c>
    </row>
    <row r="318" spans="2:12" x14ac:dyDescent="0.3">
      <c r="B318" s="1" t="s">
        <v>17</v>
      </c>
      <c r="C318" s="4" t="str">
        <f>VLOOKUP(Tabela1[[#This Row],[Cliente]],'BASE DE CLIENTES'!A:E,2,0)</f>
        <v>Águas Lindas de Goiás</v>
      </c>
      <c r="D318" s="1" t="str">
        <f>VLOOKUP(Tabela1[[#This Row],[Cliente]],'BASE DE CLIENTES'!A:C,3,0)</f>
        <v>GO</v>
      </c>
      <c r="E318" s="4" t="str">
        <f>CONCATENATE(Tabela1[[#This Row],[CIDADE]],",",Tabela1[[#This Row],[UF]])</f>
        <v>Águas Lindas de Goiás,GO</v>
      </c>
      <c r="F318" s="2">
        <v>45835</v>
      </c>
      <c r="G318" s="13">
        <v>473</v>
      </c>
      <c r="H318" s="13">
        <v>720</v>
      </c>
      <c r="I318" s="5">
        <f>Tabela1[[#This Row],[Valor total]]-Tabela1[[#This Row],[Valor custo]]</f>
        <v>247</v>
      </c>
      <c r="J318" s="6">
        <f>Tabela1[[#This Row],[MARGEM BRUTA]]/Tabela1[[#This Row],[Valor total]]</f>
        <v>0.34305555555555556</v>
      </c>
      <c r="K318" s="1" t="str">
        <f>VLOOKUP(Tabela1[[#This Row],[Cliente]],'BASE DE CLIENTES'!A:D,4,0)</f>
        <v>SERRALHEIRO</v>
      </c>
      <c r="L318" s="1" t="str">
        <f>VLOOKUP(Tabela1[[#This Row],[Cliente]],'BASE DE CLIENTES'!A:E,5,0)</f>
        <v>Águas Lindas de Goiás</v>
      </c>
    </row>
    <row r="319" spans="2:12" x14ac:dyDescent="0.3">
      <c r="B319" s="1" t="s">
        <v>78</v>
      </c>
      <c r="C319" s="4" t="str">
        <f>VLOOKUP(Tabela1[[#This Row],[Cliente]],'BASE DE CLIENTES'!A:E,2,0)</f>
        <v>Brasília</v>
      </c>
      <c r="D319" s="1" t="str">
        <f>VLOOKUP(Tabela1[[#This Row],[Cliente]],'BASE DE CLIENTES'!A:C,3,0)</f>
        <v>DF</v>
      </c>
      <c r="E319" s="4" t="str">
        <f>CONCATENATE(Tabela1[[#This Row],[CIDADE]],",",Tabela1[[#This Row],[UF]])</f>
        <v>Brasília,DF</v>
      </c>
      <c r="F319" s="2">
        <v>45708</v>
      </c>
      <c r="G319" s="13">
        <v>1543.35</v>
      </c>
      <c r="H319" s="13">
        <v>2160</v>
      </c>
      <c r="I319" s="5">
        <f>Tabela1[[#This Row],[Valor total]]-Tabela1[[#This Row],[Valor custo]]</f>
        <v>616.65000000000009</v>
      </c>
      <c r="J319" s="6">
        <f>Tabela1[[#This Row],[MARGEM BRUTA]]/Tabela1[[#This Row],[Valor total]]</f>
        <v>0.28548611111111116</v>
      </c>
      <c r="K319" s="1" t="str">
        <f>VLOOKUP(Tabela1[[#This Row],[Cliente]],'BASE DE CLIENTES'!A:D,4,0)</f>
        <v>SERRALHEIRO</v>
      </c>
      <c r="L319" s="1" t="str">
        <f>VLOOKUP(Tabela1[[#This Row],[Cliente]],'BASE DE CLIENTES'!A:E,5,0)</f>
        <v>Vila do Boa (São Sebastião)</v>
      </c>
    </row>
    <row r="320" spans="2:12" x14ac:dyDescent="0.3">
      <c r="B320" s="1" t="s">
        <v>108</v>
      </c>
      <c r="C320" s="4" t="str">
        <f>VLOOKUP(Tabela1[[#This Row],[Cliente]],'BASE DE CLIENTES'!A:E,2,0)</f>
        <v>Brasília</v>
      </c>
      <c r="D320" s="1" t="str">
        <f>VLOOKUP(Tabela1[[#This Row],[Cliente]],'BASE DE CLIENTES'!A:C,3,0)</f>
        <v>DF</v>
      </c>
      <c r="E320" s="4" t="str">
        <f>CONCATENATE(Tabela1[[#This Row],[CIDADE]],",",Tabela1[[#This Row],[UF]])</f>
        <v>Brasília,DF</v>
      </c>
      <c r="F320" s="2">
        <v>45708</v>
      </c>
      <c r="G320" s="13">
        <v>728.11</v>
      </c>
      <c r="H320" s="13">
        <v>1410</v>
      </c>
      <c r="I320" s="5">
        <f>Tabela1[[#This Row],[Valor total]]-Tabela1[[#This Row],[Valor custo]]</f>
        <v>681.89</v>
      </c>
      <c r="J320" s="6">
        <f>Tabela1[[#This Row],[MARGEM BRUTA]]/Tabela1[[#This Row],[Valor total]]</f>
        <v>0.4836099290780142</v>
      </c>
      <c r="K320" s="1" t="str">
        <f>VLOOKUP(Tabela1[[#This Row],[Cliente]],'BASE DE CLIENTES'!A:D,4,0)</f>
        <v>SERRALHEIRO</v>
      </c>
      <c r="L320" s="1" t="str">
        <f>VLOOKUP(Tabela1[[#This Row],[Cliente]],'BASE DE CLIENTES'!A:E,5,0)</f>
        <v>Vila Planalto</v>
      </c>
    </row>
    <row r="321" spans="2:12" x14ac:dyDescent="0.3">
      <c r="B321" s="1" t="s">
        <v>66</v>
      </c>
      <c r="C321" s="4" t="str">
        <f>VLOOKUP(Tabela1[[#This Row],[Cliente]],'BASE DE CLIENTES'!A:E,2,0)</f>
        <v>Águas Lindas de Goiás</v>
      </c>
      <c r="D321" s="1" t="str">
        <f>VLOOKUP(Tabela1[[#This Row],[Cliente]],'BASE DE CLIENTES'!A:C,3,0)</f>
        <v>GO</v>
      </c>
      <c r="E321" s="4" t="str">
        <f>CONCATENATE(Tabela1[[#This Row],[CIDADE]],",",Tabela1[[#This Row],[UF]])</f>
        <v>Águas Lindas de Goiás,GO</v>
      </c>
      <c r="F321" s="2">
        <v>45834</v>
      </c>
      <c r="G321" s="13">
        <v>447</v>
      </c>
      <c r="H321" s="13">
        <v>615</v>
      </c>
      <c r="I321" s="5">
        <f>Tabela1[[#This Row],[Valor total]]-Tabela1[[#This Row],[Valor custo]]</f>
        <v>168</v>
      </c>
      <c r="J321" s="6">
        <f>Tabela1[[#This Row],[MARGEM BRUTA]]/Tabela1[[#This Row],[Valor total]]</f>
        <v>0.27317073170731709</v>
      </c>
      <c r="K321" s="1" t="str">
        <f>VLOOKUP(Tabela1[[#This Row],[Cliente]],'BASE DE CLIENTES'!A:D,4,0)</f>
        <v>EMPRESA COM MAQUINA</v>
      </c>
      <c r="L321" s="1" t="str">
        <f>VLOOKUP(Tabela1[[#This Row],[Cliente]],'BASE DE CLIENTES'!A:E,5,0)</f>
        <v>Águas Lindas de Goiás</v>
      </c>
    </row>
    <row r="322" spans="2:12" x14ac:dyDescent="0.3">
      <c r="B322" s="1" t="s">
        <v>66</v>
      </c>
      <c r="C322" s="4" t="str">
        <f>VLOOKUP(Tabela1[[#This Row],[Cliente]],'BASE DE CLIENTES'!A:E,2,0)</f>
        <v>Águas Lindas de Goiás</v>
      </c>
      <c r="D322" s="1" t="str">
        <f>VLOOKUP(Tabela1[[#This Row],[Cliente]],'BASE DE CLIENTES'!A:C,3,0)</f>
        <v>GO</v>
      </c>
      <c r="E322" s="4" t="str">
        <f>CONCATENATE(Tabela1[[#This Row],[CIDADE]],",",Tabela1[[#This Row],[UF]])</f>
        <v>Águas Lindas de Goiás,GO</v>
      </c>
      <c r="F322" s="2">
        <v>45834</v>
      </c>
      <c r="G322" s="13">
        <v>1062.8699999999999</v>
      </c>
      <c r="H322" s="13">
        <v>1875</v>
      </c>
      <c r="I322" s="5">
        <f>Tabela1[[#This Row],[Valor total]]-Tabela1[[#This Row],[Valor custo]]</f>
        <v>812.13000000000011</v>
      </c>
      <c r="J322" s="6">
        <f>Tabela1[[#This Row],[MARGEM BRUTA]]/Tabela1[[#This Row],[Valor total]]</f>
        <v>0.43313600000000008</v>
      </c>
      <c r="K322" s="1" t="str">
        <f>VLOOKUP(Tabela1[[#This Row],[Cliente]],'BASE DE CLIENTES'!A:D,4,0)</f>
        <v>EMPRESA COM MAQUINA</v>
      </c>
      <c r="L322" s="1" t="str">
        <f>VLOOKUP(Tabela1[[#This Row],[Cliente]],'BASE DE CLIENTES'!A:E,5,0)</f>
        <v>Águas Lindas de Goiás</v>
      </c>
    </row>
    <row r="323" spans="2:12" x14ac:dyDescent="0.3">
      <c r="B323" s="1" t="s">
        <v>125</v>
      </c>
      <c r="C323" s="4" t="str">
        <f>VLOOKUP(Tabela1[[#This Row],[Cliente]],'BASE DE CLIENTES'!A:E,2,0)</f>
        <v>Águas Lindas de Goiás</v>
      </c>
      <c r="D323" s="1" t="str">
        <f>VLOOKUP(Tabela1[[#This Row],[Cliente]],'BASE DE CLIENTES'!A:C,3,0)</f>
        <v>GO</v>
      </c>
      <c r="E323" s="4" t="str">
        <f>CONCATENATE(Tabela1[[#This Row],[CIDADE]],",",Tabela1[[#This Row],[UF]])</f>
        <v>Águas Lindas de Goiás,GO</v>
      </c>
      <c r="F323" s="2">
        <v>45833</v>
      </c>
      <c r="G323" s="13">
        <v>79</v>
      </c>
      <c r="H323" s="13">
        <v>270</v>
      </c>
      <c r="I323" s="5">
        <f>Tabela1[[#This Row],[Valor total]]-Tabela1[[#This Row],[Valor custo]]</f>
        <v>191</v>
      </c>
      <c r="J323" s="6">
        <f>Tabela1[[#This Row],[MARGEM BRUTA]]/Tabela1[[#This Row],[Valor total]]</f>
        <v>0.70740740740740737</v>
      </c>
      <c r="K323" s="1" t="str">
        <f>VLOOKUP(Tabela1[[#This Row],[Cliente]],'BASE DE CLIENTES'!A:D,4,0)</f>
        <v>SEM CLASSIFICAÇÃO</v>
      </c>
      <c r="L323" s="1" t="str">
        <f>VLOOKUP(Tabela1[[#This Row],[Cliente]],'BASE DE CLIENTES'!A:E,5,0)</f>
        <v>Águas Lindas de Goiás</v>
      </c>
    </row>
    <row r="324" spans="2:12" x14ac:dyDescent="0.3">
      <c r="B324" s="1" t="s">
        <v>19</v>
      </c>
      <c r="C324" s="4" t="str">
        <f>VLOOKUP(Tabela1[[#This Row],[Cliente]],'BASE DE CLIENTES'!A:E,2,0)</f>
        <v>Águas Lindas de Goiás</v>
      </c>
      <c r="D324" s="1" t="str">
        <f>VLOOKUP(Tabela1[[#This Row],[Cliente]],'BASE DE CLIENTES'!A:C,3,0)</f>
        <v>GO</v>
      </c>
      <c r="E324" s="4" t="str">
        <f>CONCATENATE(Tabela1[[#This Row],[CIDADE]],",",Tabela1[[#This Row],[UF]])</f>
        <v>Águas Lindas de Goiás,GO</v>
      </c>
      <c r="F324" s="2">
        <v>45833</v>
      </c>
      <c r="G324" s="13">
        <v>2269.7399999999998</v>
      </c>
      <c r="H324" s="13">
        <v>3900</v>
      </c>
      <c r="I324" s="5">
        <f>Tabela1[[#This Row],[Valor total]]-Tabela1[[#This Row],[Valor custo]]</f>
        <v>1630.2600000000002</v>
      </c>
      <c r="J324" s="6">
        <f>Tabela1[[#This Row],[MARGEM BRUTA]]/Tabela1[[#This Row],[Valor total]]</f>
        <v>0.41801538461538468</v>
      </c>
      <c r="K324" s="1" t="str">
        <f>VLOOKUP(Tabela1[[#This Row],[Cliente]],'BASE DE CLIENTES'!A:D,4,0)</f>
        <v>SERRALHEIRO</v>
      </c>
      <c r="L324" s="1" t="str">
        <f>VLOOKUP(Tabela1[[#This Row],[Cliente]],'BASE DE CLIENTES'!A:E,5,0)</f>
        <v>Águas Lindas de Goiás</v>
      </c>
    </row>
    <row r="325" spans="2:12" x14ac:dyDescent="0.3">
      <c r="B325" s="1" t="s">
        <v>19</v>
      </c>
      <c r="C325" s="4" t="str">
        <f>VLOOKUP(Tabela1[[#This Row],[Cliente]],'BASE DE CLIENTES'!A:E,2,0)</f>
        <v>Águas Lindas de Goiás</v>
      </c>
      <c r="D325" s="1" t="str">
        <f>VLOOKUP(Tabela1[[#This Row],[Cliente]],'BASE DE CLIENTES'!A:C,3,0)</f>
        <v>GO</v>
      </c>
      <c r="E325" s="4" t="str">
        <f>CONCATENATE(Tabela1[[#This Row],[CIDADE]],",",Tabela1[[#This Row],[UF]])</f>
        <v>Águas Lindas de Goiás,GO</v>
      </c>
      <c r="F325" s="2">
        <v>45832</v>
      </c>
      <c r="G325" s="13">
        <v>2145</v>
      </c>
      <c r="H325" s="13">
        <v>3800</v>
      </c>
      <c r="I325" s="5">
        <f>Tabela1[[#This Row],[Valor total]]-Tabela1[[#This Row],[Valor custo]]</f>
        <v>1655</v>
      </c>
      <c r="J325" s="6">
        <f>Tabela1[[#This Row],[MARGEM BRUTA]]/Tabela1[[#This Row],[Valor total]]</f>
        <v>0.43552631578947371</v>
      </c>
      <c r="K325" s="1" t="str">
        <f>VLOOKUP(Tabela1[[#This Row],[Cliente]],'BASE DE CLIENTES'!A:D,4,0)</f>
        <v>SERRALHEIRO</v>
      </c>
      <c r="L325" s="1" t="str">
        <f>VLOOKUP(Tabela1[[#This Row],[Cliente]],'BASE DE CLIENTES'!A:E,5,0)</f>
        <v>Águas Lindas de Goiás</v>
      </c>
    </row>
    <row r="326" spans="2:12" x14ac:dyDescent="0.3">
      <c r="B326" s="1" t="s">
        <v>66</v>
      </c>
      <c r="C326" s="4" t="str">
        <f>VLOOKUP(Tabela1[[#This Row],[Cliente]],'BASE DE CLIENTES'!A:E,2,0)</f>
        <v>Águas Lindas de Goiás</v>
      </c>
      <c r="D326" s="1" t="str">
        <f>VLOOKUP(Tabela1[[#This Row],[Cliente]],'BASE DE CLIENTES'!A:C,3,0)</f>
        <v>GO</v>
      </c>
      <c r="E326" s="4" t="str">
        <f>CONCATENATE(Tabela1[[#This Row],[CIDADE]],",",Tabela1[[#This Row],[UF]])</f>
        <v>Águas Lindas de Goiás,GO</v>
      </c>
      <c r="F326" s="2">
        <v>45831</v>
      </c>
      <c r="G326" s="13">
        <v>993.95</v>
      </c>
      <c r="H326" s="13">
        <v>1400</v>
      </c>
      <c r="I326" s="5">
        <f>Tabela1[[#This Row],[Valor total]]-Tabela1[[#This Row],[Valor custo]]</f>
        <v>406.04999999999995</v>
      </c>
      <c r="J326" s="6">
        <f>Tabela1[[#This Row],[MARGEM BRUTA]]/Tabela1[[#This Row],[Valor total]]</f>
        <v>0.29003571428571423</v>
      </c>
      <c r="K326" s="1" t="str">
        <f>VLOOKUP(Tabela1[[#This Row],[Cliente]],'BASE DE CLIENTES'!A:D,4,0)</f>
        <v>EMPRESA COM MAQUINA</v>
      </c>
      <c r="L326" s="1" t="str">
        <f>VLOOKUP(Tabela1[[#This Row],[Cliente]],'BASE DE CLIENTES'!A:E,5,0)</f>
        <v>Águas Lindas de Goiás</v>
      </c>
    </row>
    <row r="327" spans="2:12" x14ac:dyDescent="0.3">
      <c r="B327" s="1" t="s">
        <v>23</v>
      </c>
      <c r="C327" s="4" t="str">
        <f>VLOOKUP(Tabela1[[#This Row],[Cliente]],'BASE DE CLIENTES'!A:E,2,0)</f>
        <v>Brasília</v>
      </c>
      <c r="D327" s="1" t="str">
        <f>VLOOKUP(Tabela1[[#This Row],[Cliente]],'BASE DE CLIENTES'!A:C,3,0)</f>
        <v>DF</v>
      </c>
      <c r="E327" s="4" t="str">
        <f>CONCATENATE(Tabela1[[#This Row],[CIDADE]],",",Tabela1[[#This Row],[UF]])</f>
        <v>Brasília,DF</v>
      </c>
      <c r="F327" s="2">
        <v>45707</v>
      </c>
      <c r="G327" s="13">
        <v>439.2</v>
      </c>
      <c r="H327" s="13">
        <v>660</v>
      </c>
      <c r="I327" s="5">
        <f>Tabela1[[#This Row],[Valor total]]-Tabela1[[#This Row],[Valor custo]]</f>
        <v>220.8</v>
      </c>
      <c r="J327" s="6">
        <f>Tabela1[[#This Row],[MARGEM BRUTA]]/Tabela1[[#This Row],[Valor total]]</f>
        <v>0.33454545454545459</v>
      </c>
      <c r="K327" s="1" t="str">
        <f>VLOOKUP(Tabela1[[#This Row],[Cliente]],'BASE DE CLIENTES'!A:D,4,0)</f>
        <v>EMPRESA SEM MAQUINA</v>
      </c>
      <c r="L327" s="1" t="str">
        <f>VLOOKUP(Tabela1[[#This Row],[Cliente]],'BASE DE CLIENTES'!A:E,5,0)</f>
        <v>SETOR INDUSTRIAL (TAGUATINGA)</v>
      </c>
    </row>
    <row r="328" spans="2:12" x14ac:dyDescent="0.3">
      <c r="B328" s="1" t="s">
        <v>96</v>
      </c>
      <c r="C328" s="4" t="str">
        <f>VLOOKUP(Tabela1[[#This Row],[Cliente]],'BASE DE CLIENTES'!A:E,2,0)</f>
        <v>Brasília</v>
      </c>
      <c r="D328" s="1" t="str">
        <f>VLOOKUP(Tabela1[[#This Row],[Cliente]],'BASE DE CLIENTES'!A:C,3,0)</f>
        <v>DF</v>
      </c>
      <c r="E328" s="4" t="str">
        <f>CONCATENATE(Tabela1[[#This Row],[CIDADE]],",",Tabela1[[#This Row],[UF]])</f>
        <v>Brasília,DF</v>
      </c>
      <c r="F328" s="2">
        <v>45707</v>
      </c>
      <c r="G328" s="13">
        <v>911.35</v>
      </c>
      <c r="H328" s="13">
        <v>750</v>
      </c>
      <c r="I328" s="5">
        <f>Tabela1[[#This Row],[Valor total]]-Tabela1[[#This Row],[Valor custo]]</f>
        <v>-161.35000000000002</v>
      </c>
      <c r="J328" s="6">
        <f>Tabela1[[#This Row],[MARGEM BRUTA]]/Tabela1[[#This Row],[Valor total]]</f>
        <v>-0.21513333333333337</v>
      </c>
      <c r="K328" s="1" t="str">
        <f>VLOOKUP(Tabela1[[#This Row],[Cliente]],'BASE DE CLIENTES'!A:D,4,0)</f>
        <v>EMPRESA SEM MAQUINA</v>
      </c>
      <c r="L328" s="1" t="str">
        <f>VLOOKUP(Tabela1[[#This Row],[Cliente]],'BASE DE CLIENTES'!A:E,5,0)</f>
        <v>CEILANDIA NORTE (CEILANDIA)</v>
      </c>
    </row>
    <row r="329" spans="2:12" x14ac:dyDescent="0.3">
      <c r="B329" s="1" t="s">
        <v>96</v>
      </c>
      <c r="C329" s="4" t="str">
        <f>VLOOKUP(Tabela1[[#This Row],[Cliente]],'BASE DE CLIENTES'!A:E,2,0)</f>
        <v>Brasília</v>
      </c>
      <c r="D329" s="1" t="str">
        <f>VLOOKUP(Tabela1[[#This Row],[Cliente]],'BASE DE CLIENTES'!A:C,3,0)</f>
        <v>DF</v>
      </c>
      <c r="E329" s="4" t="str">
        <f>CONCATENATE(Tabela1[[#This Row],[CIDADE]],",",Tabela1[[#This Row],[UF]])</f>
        <v>Brasília,DF</v>
      </c>
      <c r="F329" s="2">
        <v>45707</v>
      </c>
      <c r="G329" s="13">
        <v>439.2</v>
      </c>
      <c r="H329" s="13">
        <v>620</v>
      </c>
      <c r="I329" s="5">
        <f>Tabela1[[#This Row],[Valor total]]-Tabela1[[#This Row],[Valor custo]]</f>
        <v>180.8</v>
      </c>
      <c r="J329" s="6">
        <f>Tabela1[[#This Row],[MARGEM BRUTA]]/Tabela1[[#This Row],[Valor total]]</f>
        <v>0.29161290322580646</v>
      </c>
      <c r="K329" s="1" t="str">
        <f>VLOOKUP(Tabela1[[#This Row],[Cliente]],'BASE DE CLIENTES'!A:D,4,0)</f>
        <v>EMPRESA SEM MAQUINA</v>
      </c>
      <c r="L329" s="1" t="str">
        <f>VLOOKUP(Tabela1[[#This Row],[Cliente]],'BASE DE CLIENTES'!A:E,5,0)</f>
        <v>CEILANDIA NORTE (CEILANDIA)</v>
      </c>
    </row>
    <row r="330" spans="2:12" x14ac:dyDescent="0.3">
      <c r="B330" s="1" t="s">
        <v>15</v>
      </c>
      <c r="C330" s="4" t="str">
        <f>VLOOKUP(Tabela1[[#This Row],[Cliente]],'BASE DE CLIENTES'!A:E,2,0)</f>
        <v>Brasília</v>
      </c>
      <c r="D330" s="1" t="str">
        <f>VLOOKUP(Tabela1[[#This Row],[Cliente]],'BASE DE CLIENTES'!A:C,3,0)</f>
        <v>DF</v>
      </c>
      <c r="E330" s="4" t="str">
        <f>CONCATENATE(Tabela1[[#This Row],[CIDADE]],",",Tabela1[[#This Row],[UF]])</f>
        <v>Brasília,DF</v>
      </c>
      <c r="F330" s="2">
        <v>45707</v>
      </c>
      <c r="G330" s="13">
        <v>180</v>
      </c>
      <c r="H330" s="13">
        <v>500</v>
      </c>
      <c r="I330" s="5">
        <f>Tabela1[[#This Row],[Valor total]]-Tabela1[[#This Row],[Valor custo]]</f>
        <v>320</v>
      </c>
      <c r="J330" s="6">
        <f>Tabela1[[#This Row],[MARGEM BRUTA]]/Tabela1[[#This Row],[Valor total]]</f>
        <v>0.64</v>
      </c>
      <c r="K330" s="1" t="str">
        <f>VLOOKUP(Tabela1[[#This Row],[Cliente]],'BASE DE CLIENTES'!A:D,4,0)</f>
        <v>SERRALHEIRO</v>
      </c>
      <c r="L330" s="1" t="str">
        <f>VLOOKUP(Tabela1[[#This Row],[Cliente]],'BASE DE CLIENTES'!A:E,5,0)</f>
        <v>SETOR HABITACIONAL VICENTE PIRES</v>
      </c>
    </row>
    <row r="331" spans="2:12" x14ac:dyDescent="0.3">
      <c r="B331" s="1" t="s">
        <v>17</v>
      </c>
      <c r="C331" s="4" t="str">
        <f>VLOOKUP(Tabela1[[#This Row],[Cliente]],'BASE DE CLIENTES'!A:E,2,0)</f>
        <v>Águas Lindas de Goiás</v>
      </c>
      <c r="D331" s="1" t="str">
        <f>VLOOKUP(Tabela1[[#This Row],[Cliente]],'BASE DE CLIENTES'!A:C,3,0)</f>
        <v>GO</v>
      </c>
      <c r="E331" s="4" t="str">
        <f>CONCATENATE(Tabela1[[#This Row],[CIDADE]],",",Tabela1[[#This Row],[UF]])</f>
        <v>Águas Lindas de Goiás,GO</v>
      </c>
      <c r="F331" s="2">
        <v>45828</v>
      </c>
      <c r="G331" s="13">
        <v>473</v>
      </c>
      <c r="H331" s="13">
        <v>700</v>
      </c>
      <c r="I331" s="5">
        <f>Tabela1[[#This Row],[Valor total]]-Tabela1[[#This Row],[Valor custo]]</f>
        <v>227</v>
      </c>
      <c r="J331" s="6">
        <f>Tabela1[[#This Row],[MARGEM BRUTA]]/Tabela1[[#This Row],[Valor total]]</f>
        <v>0.32428571428571429</v>
      </c>
      <c r="K331" s="1" t="str">
        <f>VLOOKUP(Tabela1[[#This Row],[Cliente]],'BASE DE CLIENTES'!A:D,4,0)</f>
        <v>SERRALHEIRO</v>
      </c>
      <c r="L331" s="1" t="str">
        <f>VLOOKUP(Tabela1[[#This Row],[Cliente]],'BASE DE CLIENTES'!A:E,5,0)</f>
        <v>Águas Lindas de Goiás</v>
      </c>
    </row>
    <row r="332" spans="2:12" x14ac:dyDescent="0.3">
      <c r="B332" s="1" t="s">
        <v>126</v>
      </c>
      <c r="C332" s="4" t="str">
        <f>VLOOKUP(Tabela1[[#This Row],[Cliente]],'BASE DE CLIENTES'!A:E,2,0)</f>
        <v>Brasília</v>
      </c>
      <c r="D332" s="1" t="str">
        <f>VLOOKUP(Tabela1[[#This Row],[Cliente]],'BASE DE CLIENTES'!A:C,3,0)</f>
        <v>DF</v>
      </c>
      <c r="E332" s="4" t="str">
        <f>CONCATENATE(Tabela1[[#This Row],[CIDADE]],",",Tabela1[[#This Row],[UF]])</f>
        <v>Brasília,DF</v>
      </c>
      <c r="F332" s="2">
        <v>45793</v>
      </c>
      <c r="G332" s="13">
        <v>993</v>
      </c>
      <c r="H332" s="13">
        <v>1400</v>
      </c>
      <c r="I332" s="5">
        <f>Tabela1[[#This Row],[Valor total]]-Tabela1[[#This Row],[Valor custo]]</f>
        <v>407</v>
      </c>
      <c r="J332" s="6">
        <f>Tabela1[[#This Row],[MARGEM BRUTA]]/Tabela1[[#This Row],[Valor total]]</f>
        <v>0.2907142857142857</v>
      </c>
      <c r="K332" s="1" t="str">
        <f>VLOOKUP(Tabela1[[#This Row],[Cliente]],'BASE DE CLIENTES'!A:D,4,0)</f>
        <v>SEM CLASSIFICAÇÃO</v>
      </c>
      <c r="L332" s="1" t="str">
        <f>VLOOKUP(Tabela1[[#This Row],[Cliente]],'BASE DE CLIENTES'!A:E,5,0)</f>
        <v>SETOR HABITACIONAL ARNIQUEIRA (AGUAS CLARAS)</v>
      </c>
    </row>
    <row r="333" spans="2:12" x14ac:dyDescent="0.3">
      <c r="B333" s="1" t="s">
        <v>23</v>
      </c>
      <c r="C333" s="4" t="str">
        <f>VLOOKUP(Tabela1[[#This Row],[Cliente]],'BASE DE CLIENTES'!A:E,2,0)</f>
        <v>Brasília</v>
      </c>
      <c r="D333" s="1" t="str">
        <f>VLOOKUP(Tabela1[[#This Row],[Cliente]],'BASE DE CLIENTES'!A:C,3,0)</f>
        <v>DF</v>
      </c>
      <c r="E333" s="4" t="str">
        <f>CONCATENATE(Tabela1[[#This Row],[CIDADE]],",",Tabela1[[#This Row],[UF]])</f>
        <v>Brasília,DF</v>
      </c>
      <c r="F333" s="2">
        <v>45707</v>
      </c>
      <c r="G333" s="13">
        <v>62.75</v>
      </c>
      <c r="H333" s="13">
        <v>70</v>
      </c>
      <c r="I333" s="5">
        <f>Tabela1[[#This Row],[Valor total]]-Tabela1[[#This Row],[Valor custo]]</f>
        <v>7.25</v>
      </c>
      <c r="J333" s="6">
        <f>Tabela1[[#This Row],[MARGEM BRUTA]]/Tabela1[[#This Row],[Valor total]]</f>
        <v>0.10357142857142858</v>
      </c>
      <c r="K333" s="1" t="str">
        <f>VLOOKUP(Tabela1[[#This Row],[Cliente]],'BASE DE CLIENTES'!A:D,4,0)</f>
        <v>EMPRESA SEM MAQUINA</v>
      </c>
      <c r="L333" s="1" t="str">
        <f>VLOOKUP(Tabela1[[#This Row],[Cliente]],'BASE DE CLIENTES'!A:E,5,0)</f>
        <v>SETOR INDUSTRIAL (TAGUATINGA)</v>
      </c>
    </row>
    <row r="334" spans="2:12" x14ac:dyDescent="0.3">
      <c r="B334" s="1" t="s">
        <v>23</v>
      </c>
      <c r="C334" s="4" t="str">
        <f>VLOOKUP(Tabela1[[#This Row],[Cliente]],'BASE DE CLIENTES'!A:E,2,0)</f>
        <v>Brasília</v>
      </c>
      <c r="D334" s="1" t="str">
        <f>VLOOKUP(Tabela1[[#This Row],[Cliente]],'BASE DE CLIENTES'!A:C,3,0)</f>
        <v>DF</v>
      </c>
      <c r="E334" s="4" t="str">
        <f>CONCATENATE(Tabela1[[#This Row],[CIDADE]],",",Tabela1[[#This Row],[UF]])</f>
        <v>Brasília,DF</v>
      </c>
      <c r="F334" s="2">
        <v>45707</v>
      </c>
      <c r="G334" s="13">
        <v>514.45000000000005</v>
      </c>
      <c r="H334" s="13">
        <v>757</v>
      </c>
      <c r="I334" s="5">
        <f>Tabela1[[#This Row],[Valor total]]-Tabela1[[#This Row],[Valor custo]]</f>
        <v>242.54999999999995</v>
      </c>
      <c r="J334" s="6">
        <f>Tabela1[[#This Row],[MARGEM BRUTA]]/Tabela1[[#This Row],[Valor total]]</f>
        <v>0.32040951122853362</v>
      </c>
      <c r="K334" s="1" t="str">
        <f>VLOOKUP(Tabela1[[#This Row],[Cliente]],'BASE DE CLIENTES'!A:D,4,0)</f>
        <v>EMPRESA SEM MAQUINA</v>
      </c>
      <c r="L334" s="1" t="str">
        <f>VLOOKUP(Tabela1[[#This Row],[Cliente]],'BASE DE CLIENTES'!A:E,5,0)</f>
        <v>SETOR INDUSTRIAL (TAGUATINGA)</v>
      </c>
    </row>
    <row r="335" spans="2:12" x14ac:dyDescent="0.3">
      <c r="B335" s="1" t="s">
        <v>66</v>
      </c>
      <c r="C335" s="4" t="str">
        <f>VLOOKUP(Tabela1[[#This Row],[Cliente]],'BASE DE CLIENTES'!A:E,2,0)</f>
        <v>Águas Lindas de Goiás</v>
      </c>
      <c r="D335" s="1" t="str">
        <f>VLOOKUP(Tabela1[[#This Row],[Cliente]],'BASE DE CLIENTES'!A:C,3,0)</f>
        <v>GO</v>
      </c>
      <c r="E335" s="4" t="str">
        <f>CONCATENATE(Tabela1[[#This Row],[CIDADE]],",",Tabela1[[#This Row],[UF]])</f>
        <v>Águas Lindas de Goiás,GO</v>
      </c>
      <c r="F335" s="2">
        <v>45827</v>
      </c>
      <c r="G335" s="13">
        <v>862.61</v>
      </c>
      <c r="H335" s="13">
        <v>1145</v>
      </c>
      <c r="I335" s="5">
        <f>Tabela1[[#This Row],[Valor total]]-Tabela1[[#This Row],[Valor custo]]</f>
        <v>282.39</v>
      </c>
      <c r="J335" s="6">
        <f>Tabela1[[#This Row],[MARGEM BRUTA]]/Tabela1[[#This Row],[Valor total]]</f>
        <v>0.24662882096069869</v>
      </c>
      <c r="K335" s="1" t="str">
        <f>VLOOKUP(Tabela1[[#This Row],[Cliente]],'BASE DE CLIENTES'!A:D,4,0)</f>
        <v>EMPRESA COM MAQUINA</v>
      </c>
      <c r="L335" s="1" t="str">
        <f>VLOOKUP(Tabela1[[#This Row],[Cliente]],'BASE DE CLIENTES'!A:E,5,0)</f>
        <v>Águas Lindas de Goiás</v>
      </c>
    </row>
    <row r="336" spans="2:12" x14ac:dyDescent="0.3">
      <c r="B336" s="1" t="s">
        <v>44</v>
      </c>
      <c r="C336" s="4" t="str">
        <f>VLOOKUP(Tabela1[[#This Row],[Cliente]],'BASE DE CLIENTES'!A:E,2,0)</f>
        <v>Brasília</v>
      </c>
      <c r="D336" s="1" t="str">
        <f>VLOOKUP(Tabela1[[#This Row],[Cliente]],'BASE DE CLIENTES'!A:C,3,0)</f>
        <v>DF</v>
      </c>
      <c r="E336" s="4" t="str">
        <f>CONCATENATE(Tabela1[[#This Row],[CIDADE]],",",Tabela1[[#This Row],[UF]])</f>
        <v>Brasília,DF</v>
      </c>
      <c r="F336" s="2">
        <v>45707</v>
      </c>
      <c r="G336" s="13">
        <v>1096.94</v>
      </c>
      <c r="H336" s="13">
        <v>1600</v>
      </c>
      <c r="I336" s="5">
        <f>Tabela1[[#This Row],[Valor total]]-Tabela1[[#This Row],[Valor custo]]</f>
        <v>503.05999999999995</v>
      </c>
      <c r="J336" s="6">
        <f>Tabela1[[#This Row],[MARGEM BRUTA]]/Tabela1[[#This Row],[Valor total]]</f>
        <v>0.31441249999999998</v>
      </c>
      <c r="K336" s="1" t="str">
        <f>VLOOKUP(Tabela1[[#This Row],[Cliente]],'BASE DE CLIENTES'!A:D,4,0)</f>
        <v>EMPRESA SEM MAQUINA</v>
      </c>
      <c r="L336" s="1" t="str">
        <f>VLOOKUP(Tabela1[[#This Row],[Cliente]],'BASE DE CLIENTES'!A:E,5,0)</f>
        <v>SETOR HABITACIONAL VICENTE PIRES</v>
      </c>
    </row>
    <row r="337" spans="2:12" x14ac:dyDescent="0.3">
      <c r="B337" s="1" t="s">
        <v>108</v>
      </c>
      <c r="C337" s="4" t="str">
        <f>VLOOKUP(Tabela1[[#This Row],[Cliente]],'BASE DE CLIENTES'!A:E,2,0)</f>
        <v>Brasília</v>
      </c>
      <c r="D337" s="1" t="str">
        <f>VLOOKUP(Tabela1[[#This Row],[Cliente]],'BASE DE CLIENTES'!A:C,3,0)</f>
        <v>DF</v>
      </c>
      <c r="E337" s="4" t="str">
        <f>CONCATENATE(Tabela1[[#This Row],[CIDADE]],",",Tabela1[[#This Row],[UF]])</f>
        <v>Brasília,DF</v>
      </c>
      <c r="F337" s="2">
        <v>45707</v>
      </c>
      <c r="G337" s="13">
        <v>601.63</v>
      </c>
      <c r="H337" s="13">
        <v>975</v>
      </c>
      <c r="I337" s="5">
        <f>Tabela1[[#This Row],[Valor total]]-Tabela1[[#This Row],[Valor custo]]</f>
        <v>373.37</v>
      </c>
      <c r="J337" s="6">
        <f>Tabela1[[#This Row],[MARGEM BRUTA]]/Tabela1[[#This Row],[Valor total]]</f>
        <v>0.38294358974358977</v>
      </c>
      <c r="K337" s="1" t="str">
        <f>VLOOKUP(Tabela1[[#This Row],[Cliente]],'BASE DE CLIENTES'!A:D,4,0)</f>
        <v>SERRALHEIRO</v>
      </c>
      <c r="L337" s="1" t="str">
        <f>VLOOKUP(Tabela1[[#This Row],[Cliente]],'BASE DE CLIENTES'!A:E,5,0)</f>
        <v>Vila Planalto</v>
      </c>
    </row>
    <row r="338" spans="2:12" x14ac:dyDescent="0.3">
      <c r="B338" s="1" t="s">
        <v>106</v>
      </c>
      <c r="C338" s="4" t="str">
        <f>VLOOKUP(Tabela1[[#This Row],[Cliente]],'BASE DE CLIENTES'!A:E,2,0)</f>
        <v>Brasília</v>
      </c>
      <c r="D338" s="1" t="str">
        <f>VLOOKUP(Tabela1[[#This Row],[Cliente]],'BASE DE CLIENTES'!A:C,3,0)</f>
        <v>DF</v>
      </c>
      <c r="E338" s="4" t="str">
        <f>CONCATENATE(Tabela1[[#This Row],[CIDADE]],",",Tabela1[[#This Row],[UF]])</f>
        <v>Brasília,DF</v>
      </c>
      <c r="F338" s="2">
        <v>45707</v>
      </c>
      <c r="G338" s="13">
        <v>2196</v>
      </c>
      <c r="H338" s="13">
        <v>3100</v>
      </c>
      <c r="I338" s="5">
        <f>Tabela1[[#This Row],[Valor total]]-Tabela1[[#This Row],[Valor custo]]</f>
        <v>904</v>
      </c>
      <c r="J338" s="6">
        <f>Tabela1[[#This Row],[MARGEM BRUTA]]/Tabela1[[#This Row],[Valor total]]</f>
        <v>0.29161290322580646</v>
      </c>
      <c r="K338" s="1" t="str">
        <f>VLOOKUP(Tabela1[[#This Row],[Cliente]],'BASE DE CLIENTES'!A:D,4,0)</f>
        <v>EMPRESA COM MAQUINA</v>
      </c>
      <c r="L338" s="1" t="str">
        <f>VLOOKUP(Tabela1[[#This Row],[Cliente]],'BASE DE CLIENTES'!A:E,5,0)</f>
        <v>26 DE SETEMBRO</v>
      </c>
    </row>
    <row r="339" spans="2:12" x14ac:dyDescent="0.3">
      <c r="B339" s="1" t="s">
        <v>27</v>
      </c>
      <c r="C339" s="4" t="str">
        <f>VLOOKUP(Tabela1[[#This Row],[Cliente]],'BASE DE CLIENTES'!A:E,2,0)</f>
        <v>Brasília</v>
      </c>
      <c r="D339" s="1" t="str">
        <f>VLOOKUP(Tabela1[[#This Row],[Cliente]],'BASE DE CLIENTES'!A:C,3,0)</f>
        <v>DF</v>
      </c>
      <c r="E339" s="4" t="str">
        <f>CONCATENATE(Tabela1[[#This Row],[CIDADE]],",",Tabela1[[#This Row],[UF]])</f>
        <v>Brasília,DF</v>
      </c>
      <c r="F339" s="2">
        <v>45707</v>
      </c>
      <c r="G339" s="13">
        <v>1187.9000000000001</v>
      </c>
      <c r="H339" s="13">
        <v>1650</v>
      </c>
      <c r="I339" s="5">
        <f>Tabela1[[#This Row],[Valor total]]-Tabela1[[#This Row],[Valor custo]]</f>
        <v>462.09999999999991</v>
      </c>
      <c r="J339" s="6">
        <f>Tabela1[[#This Row],[MARGEM BRUTA]]/Tabela1[[#This Row],[Valor total]]</f>
        <v>0.28006060606060601</v>
      </c>
      <c r="K339" s="1" t="str">
        <f>VLOOKUP(Tabela1[[#This Row],[Cliente]],'BASE DE CLIENTES'!A:D,4,0)</f>
        <v>EMPRESA SEM MAQUINA</v>
      </c>
      <c r="L339" s="1" t="str">
        <f>VLOOKUP(Tabela1[[#This Row],[Cliente]],'BASE DE CLIENTES'!A:E,5,0)</f>
        <v>RECANTO DAS EMAS</v>
      </c>
    </row>
    <row r="340" spans="2:12" x14ac:dyDescent="0.3">
      <c r="B340" s="1" t="s">
        <v>19</v>
      </c>
      <c r="C340" s="4" t="str">
        <f>VLOOKUP(Tabela1[[#This Row],[Cliente]],'BASE DE CLIENTES'!A:E,2,0)</f>
        <v>Águas Lindas de Goiás</v>
      </c>
      <c r="D340" s="1" t="str">
        <f>VLOOKUP(Tabela1[[#This Row],[Cliente]],'BASE DE CLIENTES'!A:C,3,0)</f>
        <v>GO</v>
      </c>
      <c r="E340" s="4" t="str">
        <f>CONCATENATE(Tabela1[[#This Row],[CIDADE]],",",Tabela1[[#This Row],[UF]])</f>
        <v>Águas Lindas de Goiás,GO</v>
      </c>
      <c r="F340" s="2">
        <v>45826</v>
      </c>
      <c r="G340" s="13">
        <v>270</v>
      </c>
      <c r="H340" s="13">
        <v>760</v>
      </c>
      <c r="I340" s="5">
        <f>Tabela1[[#This Row],[Valor total]]-Tabela1[[#This Row],[Valor custo]]</f>
        <v>490</v>
      </c>
      <c r="J340" s="6">
        <f>Tabela1[[#This Row],[MARGEM BRUTA]]/Tabela1[[#This Row],[Valor total]]</f>
        <v>0.64473684210526316</v>
      </c>
      <c r="K340" s="1" t="str">
        <f>VLOOKUP(Tabela1[[#This Row],[Cliente]],'BASE DE CLIENTES'!A:D,4,0)</f>
        <v>SERRALHEIRO</v>
      </c>
      <c r="L340" s="1" t="str">
        <f>VLOOKUP(Tabela1[[#This Row],[Cliente]],'BASE DE CLIENTES'!A:E,5,0)</f>
        <v>Águas Lindas de Goiás</v>
      </c>
    </row>
    <row r="341" spans="2:12" x14ac:dyDescent="0.3">
      <c r="B341" s="1" t="s">
        <v>36</v>
      </c>
      <c r="C341" s="4" t="str">
        <f>VLOOKUP(Tabela1[[#This Row],[Cliente]],'BASE DE CLIENTES'!A:E,2,0)</f>
        <v>Brasília</v>
      </c>
      <c r="D341" s="1" t="str">
        <f>VLOOKUP(Tabela1[[#This Row],[Cliente]],'BASE DE CLIENTES'!A:C,3,0)</f>
        <v>DF</v>
      </c>
      <c r="E341" s="4" t="str">
        <f>CONCATENATE(Tabela1[[#This Row],[CIDADE]],",",Tabela1[[#This Row],[UF]])</f>
        <v>Brasília,DF</v>
      </c>
      <c r="F341" s="2">
        <v>45706</v>
      </c>
      <c r="G341" s="13">
        <v>684.55</v>
      </c>
      <c r="H341" s="13">
        <v>1160</v>
      </c>
      <c r="I341" s="5">
        <f>Tabela1[[#This Row],[Valor total]]-Tabela1[[#This Row],[Valor custo]]</f>
        <v>475.45000000000005</v>
      </c>
      <c r="J341" s="6">
        <f>Tabela1[[#This Row],[MARGEM BRUTA]]/Tabela1[[#This Row],[Valor total]]</f>
        <v>0.40987068965517243</v>
      </c>
      <c r="K341" s="1" t="str">
        <f>VLOOKUP(Tabela1[[#This Row],[Cliente]],'BASE DE CLIENTES'!A:D,4,0)</f>
        <v>SERRALHEIRO</v>
      </c>
      <c r="L341" s="1" t="str">
        <f>VLOOKUP(Tabela1[[#This Row],[Cliente]],'BASE DE CLIENTES'!A:E,5,0)</f>
        <v>CEILANDIA SUL (CEILANDIA)</v>
      </c>
    </row>
    <row r="342" spans="2:12" x14ac:dyDescent="0.3">
      <c r="B342" s="1" t="s">
        <v>55</v>
      </c>
      <c r="C342" s="4" t="str">
        <f>VLOOKUP(Tabela1[[#This Row],[Cliente]],'BASE DE CLIENTES'!A:E,2,0)</f>
        <v>Brasília</v>
      </c>
      <c r="D342" s="1" t="str">
        <f>VLOOKUP(Tabela1[[#This Row],[Cliente]],'BASE DE CLIENTES'!A:C,3,0)</f>
        <v>DF</v>
      </c>
      <c r="E342" s="4" t="str">
        <f>CONCATENATE(Tabela1[[#This Row],[CIDADE]],",",Tabela1[[#This Row],[UF]])</f>
        <v>Brasília,DF</v>
      </c>
      <c r="F342" s="2">
        <v>45706</v>
      </c>
      <c r="G342" s="13">
        <v>561.94000000000005</v>
      </c>
      <c r="H342" s="13">
        <v>825</v>
      </c>
      <c r="I342" s="5">
        <f>Tabela1[[#This Row],[Valor total]]-Tabela1[[#This Row],[Valor custo]]</f>
        <v>263.05999999999995</v>
      </c>
      <c r="J342" s="6">
        <f>Tabela1[[#This Row],[MARGEM BRUTA]]/Tabela1[[#This Row],[Valor total]]</f>
        <v>0.31886060606060601</v>
      </c>
      <c r="K342" s="1" t="str">
        <f>VLOOKUP(Tabela1[[#This Row],[Cliente]],'BASE DE CLIENTES'!A:D,4,0)</f>
        <v>EMPRESA SEM MAQUINA</v>
      </c>
      <c r="L342" s="1" t="str">
        <f>VLOOKUP(Tabela1[[#This Row],[Cliente]],'BASE DE CLIENTES'!A:E,5,0)</f>
        <v>RECANTO DAS EMAS</v>
      </c>
    </row>
    <row r="343" spans="2:12" x14ac:dyDescent="0.3">
      <c r="B343" s="1" t="s">
        <v>85</v>
      </c>
      <c r="C343" s="4" t="str">
        <f>VLOOKUP(Tabela1[[#This Row],[Cliente]],'BASE DE CLIENTES'!A:E,2,0)</f>
        <v>Brasília</v>
      </c>
      <c r="D343" s="1" t="str">
        <f>VLOOKUP(Tabela1[[#This Row],[Cliente]],'BASE DE CLIENTES'!A:C,3,0)</f>
        <v>DF</v>
      </c>
      <c r="E343" s="4" t="str">
        <f>CONCATENATE(Tabela1[[#This Row],[CIDADE]],",",Tabela1[[#This Row],[UF]])</f>
        <v>Brasília,DF</v>
      </c>
      <c r="F343" s="2">
        <v>45706</v>
      </c>
      <c r="G343" s="13">
        <v>356.89</v>
      </c>
      <c r="H343" s="13">
        <v>670</v>
      </c>
      <c r="I343" s="5">
        <f>Tabela1[[#This Row],[Valor total]]-Tabela1[[#This Row],[Valor custo]]</f>
        <v>313.11</v>
      </c>
      <c r="J343" s="6">
        <f>Tabela1[[#This Row],[MARGEM BRUTA]]/Tabela1[[#This Row],[Valor total]]</f>
        <v>0.46732835820895524</v>
      </c>
      <c r="K343" s="1" t="str">
        <f>VLOOKUP(Tabela1[[#This Row],[Cliente]],'BASE DE CLIENTES'!A:D,4,0)</f>
        <v>SERRALHEIRO</v>
      </c>
      <c r="L343" s="1" t="str">
        <f>VLOOKUP(Tabela1[[#This Row],[Cliente]],'BASE DE CLIENTES'!A:E,5,0)</f>
        <v>SAMAMBAIA NORTE (SAMAMBAIA)</v>
      </c>
    </row>
    <row r="344" spans="2:12" x14ac:dyDescent="0.3">
      <c r="B344" s="1" t="s">
        <v>19</v>
      </c>
      <c r="C344" s="4" t="str">
        <f>VLOOKUP(Tabela1[[#This Row],[Cliente]],'BASE DE CLIENTES'!A:E,2,0)</f>
        <v>Águas Lindas de Goiás</v>
      </c>
      <c r="D344" s="1" t="str">
        <f>VLOOKUP(Tabela1[[#This Row],[Cliente]],'BASE DE CLIENTES'!A:C,3,0)</f>
        <v>GO</v>
      </c>
      <c r="E344" s="4" t="str">
        <f>CONCATENATE(Tabela1[[#This Row],[CIDADE]],",",Tabela1[[#This Row],[UF]])</f>
        <v>Águas Lindas de Goiás,GO</v>
      </c>
      <c r="F344" s="2">
        <v>45826</v>
      </c>
      <c r="G344" s="13">
        <v>773</v>
      </c>
      <c r="H344" s="13">
        <v>1600</v>
      </c>
      <c r="I344" s="5">
        <f>Tabela1[[#This Row],[Valor total]]-Tabela1[[#This Row],[Valor custo]]</f>
        <v>827</v>
      </c>
      <c r="J344" s="6">
        <f>Tabela1[[#This Row],[MARGEM BRUTA]]/Tabela1[[#This Row],[Valor total]]</f>
        <v>0.51687499999999997</v>
      </c>
      <c r="K344" s="1" t="str">
        <f>VLOOKUP(Tabela1[[#This Row],[Cliente]],'BASE DE CLIENTES'!A:D,4,0)</f>
        <v>SERRALHEIRO</v>
      </c>
      <c r="L344" s="1" t="str">
        <f>VLOOKUP(Tabela1[[#This Row],[Cliente]],'BASE DE CLIENTES'!A:E,5,0)</f>
        <v>Águas Lindas de Goiás</v>
      </c>
    </row>
    <row r="345" spans="2:12" x14ac:dyDescent="0.3">
      <c r="B345" s="1" t="s">
        <v>85</v>
      </c>
      <c r="C345" s="4" t="str">
        <f>VLOOKUP(Tabela1[[#This Row],[Cliente]],'BASE DE CLIENTES'!A:E,2,0)</f>
        <v>Brasília</v>
      </c>
      <c r="D345" s="1" t="str">
        <f>VLOOKUP(Tabela1[[#This Row],[Cliente]],'BASE DE CLIENTES'!A:C,3,0)</f>
        <v>DF</v>
      </c>
      <c r="E345" s="4" t="str">
        <f>CONCATENATE(Tabela1[[#This Row],[CIDADE]],",",Tabela1[[#This Row],[UF]])</f>
        <v>Brasília,DF</v>
      </c>
      <c r="F345" s="2">
        <v>45706</v>
      </c>
      <c r="G345" s="13">
        <v>0</v>
      </c>
      <c r="H345" s="13">
        <v>550</v>
      </c>
      <c r="I345" s="5">
        <f>Tabela1[[#This Row],[Valor total]]-Tabela1[[#This Row],[Valor custo]]</f>
        <v>550</v>
      </c>
      <c r="J345" s="6">
        <f>Tabela1[[#This Row],[MARGEM BRUTA]]/Tabela1[[#This Row],[Valor total]]</f>
        <v>1</v>
      </c>
      <c r="K345" s="1" t="str">
        <f>VLOOKUP(Tabela1[[#This Row],[Cliente]],'BASE DE CLIENTES'!A:D,4,0)</f>
        <v>SERRALHEIRO</v>
      </c>
      <c r="L345" s="1" t="str">
        <f>VLOOKUP(Tabela1[[#This Row],[Cliente]],'BASE DE CLIENTES'!A:E,5,0)</f>
        <v>SAMAMBAIA NORTE (SAMAMBAIA)</v>
      </c>
    </row>
    <row r="346" spans="2:12" x14ac:dyDescent="0.3">
      <c r="B346" s="1" t="s">
        <v>120</v>
      </c>
      <c r="C346" s="4" t="str">
        <f>VLOOKUP(Tabela1[[#This Row],[Cliente]],'BASE DE CLIENTES'!A:E,2,0)</f>
        <v>Brasília</v>
      </c>
      <c r="D346" s="1" t="str">
        <f>VLOOKUP(Tabela1[[#This Row],[Cliente]],'BASE DE CLIENTES'!A:C,3,0)</f>
        <v>DF</v>
      </c>
      <c r="E346" s="4" t="str">
        <f>CONCATENATE(Tabela1[[#This Row],[CIDADE]],",",Tabela1[[#This Row],[UF]])</f>
        <v>Brasília,DF</v>
      </c>
      <c r="F346" s="2">
        <v>45713</v>
      </c>
      <c r="G346" s="13">
        <v>150</v>
      </c>
      <c r="H346" s="13">
        <v>180</v>
      </c>
      <c r="I346" s="5">
        <f>Tabela1[[#This Row],[Valor total]]-Tabela1[[#This Row],[Valor custo]]</f>
        <v>30</v>
      </c>
      <c r="J346" s="6">
        <f>Tabela1[[#This Row],[MARGEM BRUTA]]/Tabela1[[#This Row],[Valor total]]</f>
        <v>0.16666666666666666</v>
      </c>
      <c r="K346" s="1" t="str">
        <f>VLOOKUP(Tabela1[[#This Row],[Cliente]],'BASE DE CLIENTES'!A:D,4,0)</f>
        <v>EMPRESA SEM MAQUINA</v>
      </c>
      <c r="L346" s="1" t="str">
        <f>VLOOKUP(Tabela1[[#This Row],[Cliente]],'BASE DE CLIENTES'!A:E,5,0)</f>
        <v>SAMAMBAIA</v>
      </c>
    </row>
    <row r="347" spans="2:12" x14ac:dyDescent="0.3">
      <c r="B347" s="1" t="s">
        <v>104</v>
      </c>
      <c r="C347" s="4" t="str">
        <f>VLOOKUP(Tabela1[[#This Row],[Cliente]],'BASE DE CLIENTES'!A:E,2,0)</f>
        <v>Águas Lindas de Goiás</v>
      </c>
      <c r="D347" s="1" t="str">
        <f>VLOOKUP(Tabela1[[#This Row],[Cliente]],'BASE DE CLIENTES'!A:C,3,0)</f>
        <v>GO</v>
      </c>
      <c r="E347" s="4" t="str">
        <f>CONCATENATE(Tabela1[[#This Row],[CIDADE]],",",Tabela1[[#This Row],[UF]])</f>
        <v>Águas Lindas de Goiás,GO</v>
      </c>
      <c r="F347" s="2">
        <v>45825</v>
      </c>
      <c r="G347" s="13">
        <v>710</v>
      </c>
      <c r="H347" s="13">
        <v>1200</v>
      </c>
      <c r="I347" s="5">
        <f>Tabela1[[#This Row],[Valor total]]-Tabela1[[#This Row],[Valor custo]]</f>
        <v>490</v>
      </c>
      <c r="J347" s="6">
        <f>Tabela1[[#This Row],[MARGEM BRUTA]]/Tabela1[[#This Row],[Valor total]]</f>
        <v>0.40833333333333333</v>
      </c>
      <c r="K347" s="1" t="str">
        <f>VLOOKUP(Tabela1[[#This Row],[Cliente]],'BASE DE CLIENTES'!A:D,4,0)</f>
        <v>EMPRESA SEM MAQUINA</v>
      </c>
      <c r="L347" s="1" t="str">
        <f>VLOOKUP(Tabela1[[#This Row],[Cliente]],'BASE DE CLIENTES'!A:E,5,0)</f>
        <v>Águas Lindas de Goiás</v>
      </c>
    </row>
    <row r="348" spans="2:12" x14ac:dyDescent="0.3">
      <c r="B348" s="1" t="s">
        <v>109</v>
      </c>
      <c r="C348" s="4" t="str">
        <f>VLOOKUP(Tabela1[[#This Row],[Cliente]],'BASE DE CLIENTES'!A:E,2,0)</f>
        <v>Águas Lindas de Goiás</v>
      </c>
      <c r="D348" s="1" t="str">
        <f>VLOOKUP(Tabela1[[#This Row],[Cliente]],'BASE DE CLIENTES'!A:C,3,0)</f>
        <v>GO</v>
      </c>
      <c r="E348" s="4" t="str">
        <f>CONCATENATE(Tabela1[[#This Row],[CIDADE]],",",Tabela1[[#This Row],[UF]])</f>
        <v>Águas Lindas de Goiás,GO</v>
      </c>
      <c r="F348" s="2">
        <v>45824</v>
      </c>
      <c r="G348" s="13">
        <v>1419</v>
      </c>
      <c r="H348" s="13">
        <v>2100</v>
      </c>
      <c r="I348" s="5">
        <f>Tabela1[[#This Row],[Valor total]]-Tabela1[[#This Row],[Valor custo]]</f>
        <v>681</v>
      </c>
      <c r="J348" s="6">
        <f>Tabela1[[#This Row],[MARGEM BRUTA]]/Tabela1[[#This Row],[Valor total]]</f>
        <v>0.32428571428571429</v>
      </c>
      <c r="K348" s="1" t="str">
        <f>VLOOKUP(Tabela1[[#This Row],[Cliente]],'BASE DE CLIENTES'!A:D,4,0)</f>
        <v>SERRALHEIRO</v>
      </c>
      <c r="L348" s="1" t="str">
        <f>VLOOKUP(Tabela1[[#This Row],[Cliente]],'BASE DE CLIENTES'!A:E,5,0)</f>
        <v>Águas Lindas de Goiás</v>
      </c>
    </row>
    <row r="349" spans="2:12" x14ac:dyDescent="0.3">
      <c r="B349" s="1" t="s">
        <v>19</v>
      </c>
      <c r="C349" s="4" t="str">
        <f>VLOOKUP(Tabela1[[#This Row],[Cliente]],'BASE DE CLIENTES'!A:E,2,0)</f>
        <v>Águas Lindas de Goiás</v>
      </c>
      <c r="D349" s="1" t="str">
        <f>VLOOKUP(Tabela1[[#This Row],[Cliente]],'BASE DE CLIENTES'!A:C,3,0)</f>
        <v>GO</v>
      </c>
      <c r="E349" s="4" t="str">
        <f>CONCATENATE(Tabela1[[#This Row],[CIDADE]],",",Tabela1[[#This Row],[UF]])</f>
        <v>Águas Lindas de Goiás,GO</v>
      </c>
      <c r="F349" s="2">
        <v>45824</v>
      </c>
      <c r="G349" s="13">
        <v>1278</v>
      </c>
      <c r="H349" s="13">
        <v>2390</v>
      </c>
      <c r="I349" s="5">
        <f>Tabela1[[#This Row],[Valor total]]-Tabela1[[#This Row],[Valor custo]]</f>
        <v>1112</v>
      </c>
      <c r="J349" s="6">
        <f>Tabela1[[#This Row],[MARGEM BRUTA]]/Tabela1[[#This Row],[Valor total]]</f>
        <v>0.46527196652719666</v>
      </c>
      <c r="K349" s="1" t="str">
        <f>VLOOKUP(Tabela1[[#This Row],[Cliente]],'BASE DE CLIENTES'!A:D,4,0)</f>
        <v>SERRALHEIRO</v>
      </c>
      <c r="L349" s="1" t="str">
        <f>VLOOKUP(Tabela1[[#This Row],[Cliente]],'BASE DE CLIENTES'!A:E,5,0)</f>
        <v>Águas Lindas de Goiás</v>
      </c>
    </row>
    <row r="350" spans="2:12" x14ac:dyDescent="0.3">
      <c r="B350" s="1" t="s">
        <v>68</v>
      </c>
      <c r="C350" s="4" t="str">
        <f>VLOOKUP(Tabela1[[#This Row],[Cliente]],'BASE DE CLIENTES'!A:E,2,0)</f>
        <v>Brasília</v>
      </c>
      <c r="D350" s="1" t="str">
        <f>VLOOKUP(Tabela1[[#This Row],[Cliente]],'BASE DE CLIENTES'!A:C,3,0)</f>
        <v>DF</v>
      </c>
      <c r="E350" s="4" t="str">
        <f>CONCATENATE(Tabela1[[#This Row],[CIDADE]],",",Tabela1[[#This Row],[UF]])</f>
        <v>Brasília,DF</v>
      </c>
      <c r="F350" s="2">
        <v>45706</v>
      </c>
      <c r="G350" s="13">
        <v>125</v>
      </c>
      <c r="H350" s="13">
        <v>150</v>
      </c>
      <c r="I350" s="5">
        <f>Tabela1[[#This Row],[Valor total]]-Tabela1[[#This Row],[Valor custo]]</f>
        <v>25</v>
      </c>
      <c r="J350" s="6">
        <f>Tabela1[[#This Row],[MARGEM BRUTA]]/Tabela1[[#This Row],[Valor total]]</f>
        <v>0.16666666666666666</v>
      </c>
      <c r="K350" s="1" t="str">
        <f>VLOOKUP(Tabela1[[#This Row],[Cliente]],'BASE DE CLIENTES'!A:D,4,0)</f>
        <v>EMPRESA COM MAQUINA</v>
      </c>
      <c r="L350" s="1" t="str">
        <f>VLOOKUP(Tabela1[[#This Row],[Cliente]],'BASE DE CLIENTES'!A:E,5,0)</f>
        <v>SAMAMBAIA SUL (SAMAMBAIA)</v>
      </c>
    </row>
    <row r="351" spans="2:12" x14ac:dyDescent="0.3">
      <c r="B351" s="1" t="s">
        <v>66</v>
      </c>
      <c r="C351" s="4" t="str">
        <f>VLOOKUP(Tabela1[[#This Row],[Cliente]],'BASE DE CLIENTES'!A:E,2,0)</f>
        <v>Águas Lindas de Goiás</v>
      </c>
      <c r="D351" s="1" t="str">
        <f>VLOOKUP(Tabela1[[#This Row],[Cliente]],'BASE DE CLIENTES'!A:C,3,0)</f>
        <v>GO</v>
      </c>
      <c r="E351" s="4" t="str">
        <f>CONCATENATE(Tabela1[[#This Row],[CIDADE]],",",Tabela1[[#This Row],[UF]])</f>
        <v>Águas Lindas de Goiás,GO</v>
      </c>
      <c r="F351" s="2">
        <v>45820</v>
      </c>
      <c r="G351" s="13">
        <v>946</v>
      </c>
      <c r="H351" s="13">
        <v>1240</v>
      </c>
      <c r="I351" s="5">
        <f>Tabela1[[#This Row],[Valor total]]-Tabela1[[#This Row],[Valor custo]]</f>
        <v>294</v>
      </c>
      <c r="J351" s="6">
        <f>Tabela1[[#This Row],[MARGEM BRUTA]]/Tabela1[[#This Row],[Valor total]]</f>
        <v>0.23709677419354838</v>
      </c>
      <c r="K351" s="1" t="str">
        <f>VLOOKUP(Tabela1[[#This Row],[Cliente]],'BASE DE CLIENTES'!A:D,4,0)</f>
        <v>EMPRESA COM MAQUINA</v>
      </c>
      <c r="L351" s="1" t="str">
        <f>VLOOKUP(Tabela1[[#This Row],[Cliente]],'BASE DE CLIENTES'!A:E,5,0)</f>
        <v>Águas Lindas de Goiás</v>
      </c>
    </row>
    <row r="352" spans="2:12" x14ac:dyDescent="0.3">
      <c r="B352" s="1" t="s">
        <v>66</v>
      </c>
      <c r="C352" s="4" t="str">
        <f>VLOOKUP(Tabela1[[#This Row],[Cliente]],'BASE DE CLIENTES'!A:E,2,0)</f>
        <v>Águas Lindas de Goiás</v>
      </c>
      <c r="D352" s="1" t="str">
        <f>VLOOKUP(Tabela1[[#This Row],[Cliente]],'BASE DE CLIENTES'!A:C,3,0)</f>
        <v>GO</v>
      </c>
      <c r="E352" s="4" t="str">
        <f>CONCATENATE(Tabela1[[#This Row],[CIDADE]],",",Tabela1[[#This Row],[UF]])</f>
        <v>Águas Lindas de Goiás,GO</v>
      </c>
      <c r="F352" s="2">
        <v>45819</v>
      </c>
      <c r="G352" s="13">
        <v>650.85</v>
      </c>
      <c r="H352" s="13">
        <v>866</v>
      </c>
      <c r="I352" s="5">
        <f>Tabela1[[#This Row],[Valor total]]-Tabela1[[#This Row],[Valor custo]]</f>
        <v>215.14999999999998</v>
      </c>
      <c r="J352" s="6">
        <f>Tabela1[[#This Row],[MARGEM BRUTA]]/Tabela1[[#This Row],[Valor total]]</f>
        <v>0.24844110854503462</v>
      </c>
      <c r="K352" s="1" t="str">
        <f>VLOOKUP(Tabela1[[#This Row],[Cliente]],'BASE DE CLIENTES'!A:D,4,0)</f>
        <v>EMPRESA COM MAQUINA</v>
      </c>
      <c r="L352" s="1" t="str">
        <f>VLOOKUP(Tabela1[[#This Row],[Cliente]],'BASE DE CLIENTES'!A:E,5,0)</f>
        <v>Águas Lindas de Goiás</v>
      </c>
    </row>
    <row r="353" spans="2:12" x14ac:dyDescent="0.3">
      <c r="B353" s="1" t="s">
        <v>106</v>
      </c>
      <c r="C353" s="4" t="str">
        <f>VLOOKUP(Tabela1[[#This Row],[Cliente]],'BASE DE CLIENTES'!A:E,2,0)</f>
        <v>Brasília</v>
      </c>
      <c r="D353" s="1" t="str">
        <f>VLOOKUP(Tabela1[[#This Row],[Cliente]],'BASE DE CLIENTES'!A:C,3,0)</f>
        <v>DF</v>
      </c>
      <c r="E353" s="4" t="str">
        <f>CONCATENATE(Tabela1[[#This Row],[CIDADE]],",",Tabela1[[#This Row],[UF]])</f>
        <v>Brasília,DF</v>
      </c>
      <c r="F353" s="2">
        <v>45705</v>
      </c>
      <c r="G353" s="13">
        <v>90</v>
      </c>
      <c r="H353" s="13">
        <v>180</v>
      </c>
      <c r="I353" s="5">
        <f>Tabela1[[#This Row],[Valor total]]-Tabela1[[#This Row],[Valor custo]]</f>
        <v>90</v>
      </c>
      <c r="J353" s="6">
        <f>Tabela1[[#This Row],[MARGEM BRUTA]]/Tabela1[[#This Row],[Valor total]]</f>
        <v>0.5</v>
      </c>
      <c r="K353" s="1" t="str">
        <f>VLOOKUP(Tabela1[[#This Row],[Cliente]],'BASE DE CLIENTES'!A:D,4,0)</f>
        <v>EMPRESA COM MAQUINA</v>
      </c>
      <c r="L353" s="1" t="str">
        <f>VLOOKUP(Tabela1[[#This Row],[Cliente]],'BASE DE CLIENTES'!A:E,5,0)</f>
        <v>26 DE SETEMBRO</v>
      </c>
    </row>
    <row r="354" spans="2:12" x14ac:dyDescent="0.3">
      <c r="B354" s="1" t="s">
        <v>19</v>
      </c>
      <c r="C354" s="4" t="str">
        <f>VLOOKUP(Tabela1[[#This Row],[Cliente]],'BASE DE CLIENTES'!A:E,2,0)</f>
        <v>Águas Lindas de Goiás</v>
      </c>
      <c r="D354" s="1" t="str">
        <f>VLOOKUP(Tabela1[[#This Row],[Cliente]],'BASE DE CLIENTES'!A:C,3,0)</f>
        <v>GO</v>
      </c>
      <c r="E354" s="4" t="str">
        <f>CONCATENATE(Tabela1[[#This Row],[CIDADE]],",",Tabela1[[#This Row],[UF]])</f>
        <v>Águas Lindas de Goiás,GO</v>
      </c>
      <c r="F354" s="2">
        <v>45819</v>
      </c>
      <c r="G354" s="13">
        <v>163.69</v>
      </c>
      <c r="H354" s="13">
        <v>290</v>
      </c>
      <c r="I354" s="5">
        <f>Tabela1[[#This Row],[Valor total]]-Tabela1[[#This Row],[Valor custo]]</f>
        <v>126.31</v>
      </c>
      <c r="J354" s="6">
        <f>Tabela1[[#This Row],[MARGEM BRUTA]]/Tabela1[[#This Row],[Valor total]]</f>
        <v>0.43555172413793103</v>
      </c>
      <c r="K354" s="1" t="str">
        <f>VLOOKUP(Tabela1[[#This Row],[Cliente]],'BASE DE CLIENTES'!A:D,4,0)</f>
        <v>SERRALHEIRO</v>
      </c>
      <c r="L354" s="1" t="str">
        <f>VLOOKUP(Tabela1[[#This Row],[Cliente]],'BASE DE CLIENTES'!A:E,5,0)</f>
        <v>Águas Lindas de Goiás</v>
      </c>
    </row>
    <row r="355" spans="2:12" x14ac:dyDescent="0.3">
      <c r="B355" s="1" t="s">
        <v>25</v>
      </c>
      <c r="C355" s="4" t="str">
        <f>VLOOKUP(Tabela1[[#This Row],[Cliente]],'BASE DE CLIENTES'!A:E,2,0)</f>
        <v>Brasília</v>
      </c>
      <c r="D355" s="1" t="str">
        <f>VLOOKUP(Tabela1[[#This Row],[Cliente]],'BASE DE CLIENTES'!A:C,3,0)</f>
        <v>DF</v>
      </c>
      <c r="E355" s="4" t="str">
        <f>CONCATENATE(Tabela1[[#This Row],[CIDADE]],",",Tabela1[[#This Row],[UF]])</f>
        <v>Brasília,DF</v>
      </c>
      <c r="F355" s="2">
        <v>45705</v>
      </c>
      <c r="G355" s="13">
        <v>1236.43</v>
      </c>
      <c r="H355" s="13">
        <v>2195</v>
      </c>
      <c r="I355" s="5">
        <f>Tabela1[[#This Row],[Valor total]]-Tabela1[[#This Row],[Valor custo]]</f>
        <v>958.56999999999994</v>
      </c>
      <c r="J355" s="6">
        <f>Tabela1[[#This Row],[MARGEM BRUTA]]/Tabela1[[#This Row],[Valor total]]</f>
        <v>0.43670615034168564</v>
      </c>
      <c r="K355" s="1" t="str">
        <f>VLOOKUP(Tabela1[[#This Row],[Cliente]],'BASE DE CLIENTES'!A:D,4,0)</f>
        <v>EMPRESA COM MAQUINA</v>
      </c>
      <c r="L355" s="1" t="str">
        <f>VLOOKUP(Tabela1[[#This Row],[Cliente]],'BASE DE CLIENTES'!A:E,5,0)</f>
        <v>CEILANDIA NORTE (CEILANDIA)</v>
      </c>
    </row>
    <row r="356" spans="2:12" x14ac:dyDescent="0.3">
      <c r="B356" s="1" t="s">
        <v>66</v>
      </c>
      <c r="C356" s="4" t="str">
        <f>VLOOKUP(Tabela1[[#This Row],[Cliente]],'BASE DE CLIENTES'!A:E,2,0)</f>
        <v>Águas Lindas de Goiás</v>
      </c>
      <c r="D356" s="1" t="str">
        <f>VLOOKUP(Tabela1[[#This Row],[Cliente]],'BASE DE CLIENTES'!A:C,3,0)</f>
        <v>GO</v>
      </c>
      <c r="E356" s="4" t="str">
        <f>CONCATENATE(Tabela1[[#This Row],[CIDADE]],",",Tabela1[[#This Row],[UF]])</f>
        <v>Águas Lindas de Goiás,GO</v>
      </c>
      <c r="F356" s="2">
        <v>45818</v>
      </c>
      <c r="G356" s="13">
        <v>409.87</v>
      </c>
      <c r="H356" s="13">
        <v>585</v>
      </c>
      <c r="I356" s="5">
        <f>Tabela1[[#This Row],[Valor total]]-Tabela1[[#This Row],[Valor custo]]</f>
        <v>175.13</v>
      </c>
      <c r="J356" s="6">
        <f>Tabela1[[#This Row],[MARGEM BRUTA]]/Tabela1[[#This Row],[Valor total]]</f>
        <v>0.29936752136752137</v>
      </c>
      <c r="K356" s="1" t="str">
        <f>VLOOKUP(Tabela1[[#This Row],[Cliente]],'BASE DE CLIENTES'!A:D,4,0)</f>
        <v>EMPRESA COM MAQUINA</v>
      </c>
      <c r="L356" s="1" t="str">
        <f>VLOOKUP(Tabela1[[#This Row],[Cliente]],'BASE DE CLIENTES'!A:E,5,0)</f>
        <v>Águas Lindas de Goiás</v>
      </c>
    </row>
    <row r="357" spans="2:12" x14ac:dyDescent="0.3">
      <c r="B357" s="1" t="s">
        <v>120</v>
      </c>
      <c r="C357" s="4" t="str">
        <f>VLOOKUP(Tabela1[[#This Row],[Cliente]],'BASE DE CLIENTES'!A:E,2,0)</f>
        <v>Brasília</v>
      </c>
      <c r="D357" s="1" t="str">
        <f>VLOOKUP(Tabela1[[#This Row],[Cliente]],'BASE DE CLIENTES'!A:C,3,0)</f>
        <v>DF</v>
      </c>
      <c r="E357" s="4" t="str">
        <f>CONCATENATE(Tabela1[[#This Row],[CIDADE]],",",Tabela1[[#This Row],[UF]])</f>
        <v>Brasília,DF</v>
      </c>
      <c r="F357" s="2">
        <v>45712</v>
      </c>
      <c r="G357" s="13">
        <v>1753.13</v>
      </c>
      <c r="H357" s="13">
        <v>2740</v>
      </c>
      <c r="I357" s="5">
        <f>Tabela1[[#This Row],[Valor total]]-Tabela1[[#This Row],[Valor custo]]</f>
        <v>986.86999999999989</v>
      </c>
      <c r="J357" s="6">
        <f>Tabela1[[#This Row],[MARGEM BRUTA]]/Tabela1[[#This Row],[Valor total]]</f>
        <v>0.36017153284671527</v>
      </c>
      <c r="K357" s="1" t="str">
        <f>VLOOKUP(Tabela1[[#This Row],[Cliente]],'BASE DE CLIENTES'!A:D,4,0)</f>
        <v>EMPRESA SEM MAQUINA</v>
      </c>
      <c r="L357" s="1" t="str">
        <f>VLOOKUP(Tabela1[[#This Row],[Cliente]],'BASE DE CLIENTES'!A:E,5,0)</f>
        <v>SAMAMBAIA</v>
      </c>
    </row>
    <row r="358" spans="2:12" x14ac:dyDescent="0.3">
      <c r="B358" s="1" t="s">
        <v>96</v>
      </c>
      <c r="C358" s="4" t="str">
        <f>VLOOKUP(Tabela1[[#This Row],[Cliente]],'BASE DE CLIENTES'!A:E,2,0)</f>
        <v>Brasília</v>
      </c>
      <c r="D358" s="1" t="str">
        <f>VLOOKUP(Tabela1[[#This Row],[Cliente]],'BASE DE CLIENTES'!A:C,3,0)</f>
        <v>DF</v>
      </c>
      <c r="E358" s="4" t="str">
        <f>CONCATENATE(Tabela1[[#This Row],[CIDADE]],",",Tabela1[[#This Row],[UF]])</f>
        <v>Brasília,DF</v>
      </c>
      <c r="F358" s="2">
        <v>45705</v>
      </c>
      <c r="G358" s="13">
        <v>1586.06</v>
      </c>
      <c r="H358" s="13">
        <v>2185</v>
      </c>
      <c r="I358" s="5">
        <f>Tabela1[[#This Row],[Valor total]]-Tabela1[[#This Row],[Valor custo]]</f>
        <v>598.94000000000005</v>
      </c>
      <c r="J358" s="6">
        <f>Tabela1[[#This Row],[MARGEM BRUTA]]/Tabela1[[#This Row],[Valor total]]</f>
        <v>0.27411441647597257</v>
      </c>
      <c r="K358" s="1" t="str">
        <f>VLOOKUP(Tabela1[[#This Row],[Cliente]],'BASE DE CLIENTES'!A:D,4,0)</f>
        <v>EMPRESA SEM MAQUINA</v>
      </c>
      <c r="L358" s="1" t="str">
        <f>VLOOKUP(Tabela1[[#This Row],[Cliente]],'BASE DE CLIENTES'!A:E,5,0)</f>
        <v>CEILANDIA NORTE (CEILANDIA)</v>
      </c>
    </row>
    <row r="359" spans="2:12" x14ac:dyDescent="0.3">
      <c r="B359" s="1" t="s">
        <v>38</v>
      </c>
      <c r="C359" s="4" t="str">
        <f>VLOOKUP(Tabela1[[#This Row],[Cliente]],'BASE DE CLIENTES'!A:E,2,0)</f>
        <v>Brasília</v>
      </c>
      <c r="D359" s="1" t="str">
        <f>VLOOKUP(Tabela1[[#This Row],[Cliente]],'BASE DE CLIENTES'!A:C,3,0)</f>
        <v>DF</v>
      </c>
      <c r="E359" s="4" t="str">
        <f>CONCATENATE(Tabela1[[#This Row],[CIDADE]],",",Tabela1[[#This Row],[UF]])</f>
        <v>Brasília,DF</v>
      </c>
      <c r="F359" s="2">
        <v>45705</v>
      </c>
      <c r="G359" s="13">
        <v>1790.56</v>
      </c>
      <c r="H359" s="13">
        <v>2860</v>
      </c>
      <c r="I359" s="5">
        <f>Tabela1[[#This Row],[Valor total]]-Tabela1[[#This Row],[Valor custo]]</f>
        <v>1069.44</v>
      </c>
      <c r="J359" s="6">
        <f>Tabela1[[#This Row],[MARGEM BRUTA]]/Tabela1[[#This Row],[Valor total]]</f>
        <v>0.37393006993006994</v>
      </c>
      <c r="K359" s="1" t="str">
        <f>VLOOKUP(Tabela1[[#This Row],[Cliente]],'BASE DE CLIENTES'!A:D,4,0)</f>
        <v>EMPRESA SEM MAQUINA</v>
      </c>
      <c r="L359" s="1" t="str">
        <f>VLOOKUP(Tabela1[[#This Row],[Cliente]],'BASE DE CLIENTES'!A:E,5,0)</f>
        <v>PONTE ALTA NORTE (GAMA)</v>
      </c>
    </row>
    <row r="360" spans="2:12" x14ac:dyDescent="0.3">
      <c r="B360" s="1" t="s">
        <v>19</v>
      </c>
      <c r="C360" s="4" t="str">
        <f>VLOOKUP(Tabela1[[#This Row],[Cliente]],'BASE DE CLIENTES'!A:E,2,0)</f>
        <v>Águas Lindas de Goiás</v>
      </c>
      <c r="D360" s="1" t="str">
        <f>VLOOKUP(Tabela1[[#This Row],[Cliente]],'BASE DE CLIENTES'!A:C,3,0)</f>
        <v>GO</v>
      </c>
      <c r="E360" s="4" t="str">
        <f>CONCATENATE(Tabela1[[#This Row],[CIDADE]],",",Tabela1[[#This Row],[UF]])</f>
        <v>Águas Lindas de Goiás,GO</v>
      </c>
      <c r="F360" s="2">
        <v>45817</v>
      </c>
      <c r="G360" s="13">
        <v>894</v>
      </c>
      <c r="H360" s="13">
        <v>1290</v>
      </c>
      <c r="I360" s="5">
        <f>Tabela1[[#This Row],[Valor total]]-Tabela1[[#This Row],[Valor custo]]</f>
        <v>396</v>
      </c>
      <c r="J360" s="6">
        <f>Tabela1[[#This Row],[MARGEM BRUTA]]/Tabela1[[#This Row],[Valor total]]</f>
        <v>0.30697674418604654</v>
      </c>
      <c r="K360" s="1" t="str">
        <f>VLOOKUP(Tabela1[[#This Row],[Cliente]],'BASE DE CLIENTES'!A:D,4,0)</f>
        <v>SERRALHEIRO</v>
      </c>
      <c r="L360" s="1" t="str">
        <f>VLOOKUP(Tabela1[[#This Row],[Cliente]],'BASE DE CLIENTES'!A:E,5,0)</f>
        <v>Águas Lindas de Goiás</v>
      </c>
    </row>
    <row r="361" spans="2:12" x14ac:dyDescent="0.3">
      <c r="B361" s="1" t="s">
        <v>66</v>
      </c>
      <c r="C361" s="4" t="str">
        <f>VLOOKUP(Tabela1[[#This Row],[Cliente]],'BASE DE CLIENTES'!A:E,2,0)</f>
        <v>Águas Lindas de Goiás</v>
      </c>
      <c r="D361" s="1" t="str">
        <f>VLOOKUP(Tabela1[[#This Row],[Cliente]],'BASE DE CLIENTES'!A:C,3,0)</f>
        <v>GO</v>
      </c>
      <c r="E361" s="4" t="str">
        <f>CONCATENATE(Tabela1[[#This Row],[CIDADE]],",",Tabela1[[#This Row],[UF]])</f>
        <v>Águas Lindas de Goiás,GO</v>
      </c>
      <c r="F361" s="2">
        <v>45814</v>
      </c>
      <c r="G361" s="13">
        <v>507.3</v>
      </c>
      <c r="H361" s="13">
        <v>699</v>
      </c>
      <c r="I361" s="5">
        <f>Tabela1[[#This Row],[Valor total]]-Tabela1[[#This Row],[Valor custo]]</f>
        <v>191.7</v>
      </c>
      <c r="J361" s="6">
        <f>Tabela1[[#This Row],[MARGEM BRUTA]]/Tabela1[[#This Row],[Valor total]]</f>
        <v>0.27424892703862658</v>
      </c>
      <c r="K361" s="1" t="str">
        <f>VLOOKUP(Tabela1[[#This Row],[Cliente]],'BASE DE CLIENTES'!A:D,4,0)</f>
        <v>EMPRESA COM MAQUINA</v>
      </c>
      <c r="L361" s="1" t="str">
        <f>VLOOKUP(Tabela1[[#This Row],[Cliente]],'BASE DE CLIENTES'!A:E,5,0)</f>
        <v>Águas Lindas de Goiás</v>
      </c>
    </row>
    <row r="362" spans="2:12" x14ac:dyDescent="0.3">
      <c r="B362" s="1" t="s">
        <v>78</v>
      </c>
      <c r="C362" s="4" t="str">
        <f>VLOOKUP(Tabela1[[#This Row],[Cliente]],'BASE DE CLIENTES'!A:E,2,0)</f>
        <v>Brasília</v>
      </c>
      <c r="D362" s="1" t="str">
        <f>VLOOKUP(Tabela1[[#This Row],[Cliente]],'BASE DE CLIENTES'!A:C,3,0)</f>
        <v>DF</v>
      </c>
      <c r="E362" s="4" t="str">
        <f>CONCATENATE(Tabela1[[#This Row],[CIDADE]],",",Tabela1[[#This Row],[UF]])</f>
        <v>Brasília,DF</v>
      </c>
      <c r="F362" s="2">
        <v>45705</v>
      </c>
      <c r="G362" s="13">
        <v>2129.9699999999998</v>
      </c>
      <c r="H362" s="13">
        <v>3250</v>
      </c>
      <c r="I362" s="5">
        <f>Tabela1[[#This Row],[Valor total]]-Tabela1[[#This Row],[Valor custo]]</f>
        <v>1120.0300000000002</v>
      </c>
      <c r="J362" s="6">
        <f>Tabela1[[#This Row],[MARGEM BRUTA]]/Tabela1[[#This Row],[Valor total]]</f>
        <v>0.34462461538461547</v>
      </c>
      <c r="K362" s="1" t="str">
        <f>VLOOKUP(Tabela1[[#This Row],[Cliente]],'BASE DE CLIENTES'!A:D,4,0)</f>
        <v>SERRALHEIRO</v>
      </c>
      <c r="L362" s="1" t="str">
        <f>VLOOKUP(Tabela1[[#This Row],[Cliente]],'BASE DE CLIENTES'!A:E,5,0)</f>
        <v>Vila do Boa (São Sebastião)</v>
      </c>
    </row>
    <row r="363" spans="2:12" x14ac:dyDescent="0.3">
      <c r="B363" s="1" t="s">
        <v>98</v>
      </c>
      <c r="C363" s="4" t="str">
        <f>VLOOKUP(Tabela1[[#This Row],[Cliente]],'BASE DE CLIENTES'!A:E,2,0)</f>
        <v>Brasília</v>
      </c>
      <c r="D363" s="1" t="str">
        <f>VLOOKUP(Tabela1[[#This Row],[Cliente]],'BASE DE CLIENTES'!A:C,3,0)</f>
        <v>DF</v>
      </c>
      <c r="E363" s="4" t="str">
        <f>CONCATENATE(Tabela1[[#This Row],[CIDADE]],",",Tabela1[[#This Row],[UF]])</f>
        <v>Brasília,DF</v>
      </c>
      <c r="F363" s="2">
        <v>45705</v>
      </c>
      <c r="G363" s="13">
        <v>439.2</v>
      </c>
      <c r="H363" s="13">
        <v>545</v>
      </c>
      <c r="I363" s="5">
        <f>Tabela1[[#This Row],[Valor total]]-Tabela1[[#This Row],[Valor custo]]</f>
        <v>105.80000000000001</v>
      </c>
      <c r="J363" s="6">
        <f>Tabela1[[#This Row],[MARGEM BRUTA]]/Tabela1[[#This Row],[Valor total]]</f>
        <v>0.19412844036697249</v>
      </c>
      <c r="K363" s="1" t="str">
        <f>VLOOKUP(Tabela1[[#This Row],[Cliente]],'BASE DE CLIENTES'!A:D,4,0)</f>
        <v>SERRALHEIRO</v>
      </c>
      <c r="L363" s="1" t="str">
        <f>VLOOKUP(Tabela1[[#This Row],[Cliente]],'BASE DE CLIENTES'!A:E,5,0)</f>
        <v>SANTA MARIA</v>
      </c>
    </row>
    <row r="364" spans="2:12" x14ac:dyDescent="0.3">
      <c r="B364" s="1" t="s">
        <v>27</v>
      </c>
      <c r="C364" s="4" t="str">
        <f>VLOOKUP(Tabela1[[#This Row],[Cliente]],'BASE DE CLIENTES'!A:E,2,0)</f>
        <v>Brasília</v>
      </c>
      <c r="D364" s="1" t="str">
        <f>VLOOKUP(Tabela1[[#This Row],[Cliente]],'BASE DE CLIENTES'!A:C,3,0)</f>
        <v>DF</v>
      </c>
      <c r="E364" s="4" t="str">
        <f>CONCATENATE(Tabela1[[#This Row],[CIDADE]],",",Tabela1[[#This Row],[UF]])</f>
        <v>Brasília,DF</v>
      </c>
      <c r="F364" s="2">
        <v>45705</v>
      </c>
      <c r="G364" s="13">
        <v>1317.6</v>
      </c>
      <c r="H364" s="13">
        <v>1860</v>
      </c>
      <c r="I364" s="5">
        <f>Tabela1[[#This Row],[Valor total]]-Tabela1[[#This Row],[Valor custo]]</f>
        <v>542.40000000000009</v>
      </c>
      <c r="J364" s="6">
        <f>Tabela1[[#This Row],[MARGEM BRUTA]]/Tabela1[[#This Row],[Valor total]]</f>
        <v>0.29161290322580652</v>
      </c>
      <c r="K364" s="1" t="str">
        <f>VLOOKUP(Tabela1[[#This Row],[Cliente]],'BASE DE CLIENTES'!A:D,4,0)</f>
        <v>EMPRESA SEM MAQUINA</v>
      </c>
      <c r="L364" s="1" t="str">
        <f>VLOOKUP(Tabela1[[#This Row],[Cliente]],'BASE DE CLIENTES'!A:E,5,0)</f>
        <v>RECANTO DAS EMAS</v>
      </c>
    </row>
    <row r="365" spans="2:12" x14ac:dyDescent="0.3">
      <c r="B365" s="1" t="s">
        <v>76</v>
      </c>
      <c r="C365" s="4" t="str">
        <f>VLOOKUP(Tabela1[[#This Row],[Cliente]],'BASE DE CLIENTES'!A:E,2,0)</f>
        <v>Brasília</v>
      </c>
      <c r="D365" s="1" t="str">
        <f>VLOOKUP(Tabela1[[#This Row],[Cliente]],'BASE DE CLIENTES'!A:C,3,0)</f>
        <v>DF</v>
      </c>
      <c r="E365" s="4" t="str">
        <f>CONCATENATE(Tabela1[[#This Row],[CIDADE]],",",Tabela1[[#This Row],[UF]])</f>
        <v>Brasília,DF</v>
      </c>
      <c r="F365" s="2">
        <v>45705</v>
      </c>
      <c r="G365" s="13">
        <v>4311.42</v>
      </c>
      <c r="H365" s="13">
        <v>7200</v>
      </c>
      <c r="I365" s="5">
        <f>Tabela1[[#This Row],[Valor total]]-Tabela1[[#This Row],[Valor custo]]</f>
        <v>2888.58</v>
      </c>
      <c r="J365" s="6">
        <f>Tabela1[[#This Row],[MARGEM BRUTA]]/Tabela1[[#This Row],[Valor total]]</f>
        <v>0.40119166666666667</v>
      </c>
      <c r="K365" s="1" t="str">
        <f>VLOOKUP(Tabela1[[#This Row],[Cliente]],'BASE DE CLIENTES'!A:D,4,0)</f>
        <v>EMPRESA COM MAQUINA</v>
      </c>
      <c r="L365" s="1" t="str">
        <f>VLOOKUP(Tabela1[[#This Row],[Cliente]],'BASE DE CLIENTES'!A:E,5,0)</f>
        <v>Setor Placa da Mercedes (Núcleo Bandeirante)</v>
      </c>
    </row>
    <row r="366" spans="2:12" x14ac:dyDescent="0.3">
      <c r="B366" s="1" t="s">
        <v>104</v>
      </c>
      <c r="C366" s="4" t="str">
        <f>VLOOKUP(Tabela1[[#This Row],[Cliente]],'BASE DE CLIENTES'!A:E,2,0)</f>
        <v>Águas Lindas de Goiás</v>
      </c>
      <c r="D366" s="1" t="str">
        <f>VLOOKUP(Tabela1[[#This Row],[Cliente]],'BASE DE CLIENTES'!A:C,3,0)</f>
        <v>GO</v>
      </c>
      <c r="E366" s="4" t="str">
        <f>CONCATENATE(Tabela1[[#This Row],[CIDADE]],",",Tabela1[[#This Row],[UF]])</f>
        <v>Águas Lindas de Goiás,GO</v>
      </c>
      <c r="F366" s="2">
        <v>45813</v>
      </c>
      <c r="G366" s="13">
        <v>57.13</v>
      </c>
      <c r="H366" s="13">
        <v>180</v>
      </c>
      <c r="I366" s="5">
        <f>Tabela1[[#This Row],[Valor total]]-Tabela1[[#This Row],[Valor custo]]</f>
        <v>122.87</v>
      </c>
      <c r="J366" s="6">
        <f>Tabela1[[#This Row],[MARGEM BRUTA]]/Tabela1[[#This Row],[Valor total]]</f>
        <v>0.68261111111111117</v>
      </c>
      <c r="K366" s="1" t="str">
        <f>VLOOKUP(Tabela1[[#This Row],[Cliente]],'BASE DE CLIENTES'!A:D,4,0)</f>
        <v>EMPRESA SEM MAQUINA</v>
      </c>
      <c r="L366" s="1" t="str">
        <f>VLOOKUP(Tabela1[[#This Row],[Cliente]],'BASE DE CLIENTES'!A:E,5,0)</f>
        <v>Águas Lindas de Goiás</v>
      </c>
    </row>
    <row r="367" spans="2:12" x14ac:dyDescent="0.3">
      <c r="B367" s="1" t="s">
        <v>66</v>
      </c>
      <c r="C367" s="4" t="str">
        <f>VLOOKUP(Tabela1[[#This Row],[Cliente]],'BASE DE CLIENTES'!A:E,2,0)</f>
        <v>Águas Lindas de Goiás</v>
      </c>
      <c r="D367" s="1" t="str">
        <f>VLOOKUP(Tabela1[[#This Row],[Cliente]],'BASE DE CLIENTES'!A:C,3,0)</f>
        <v>GO</v>
      </c>
      <c r="E367" s="4" t="str">
        <f>CONCATENATE(Tabela1[[#This Row],[CIDADE]],",",Tabela1[[#This Row],[UF]])</f>
        <v>Águas Lindas de Goiás,GO</v>
      </c>
      <c r="F367" s="2">
        <v>45812</v>
      </c>
      <c r="G367" s="13">
        <v>819.74</v>
      </c>
      <c r="H367" s="13">
        <v>1170</v>
      </c>
      <c r="I367" s="5">
        <f>Tabela1[[#This Row],[Valor total]]-Tabela1[[#This Row],[Valor custo]]</f>
        <v>350.26</v>
      </c>
      <c r="J367" s="6">
        <f>Tabela1[[#This Row],[MARGEM BRUTA]]/Tabela1[[#This Row],[Valor total]]</f>
        <v>0.29936752136752137</v>
      </c>
      <c r="K367" s="1" t="str">
        <f>VLOOKUP(Tabela1[[#This Row],[Cliente]],'BASE DE CLIENTES'!A:D,4,0)</f>
        <v>EMPRESA COM MAQUINA</v>
      </c>
      <c r="L367" s="1" t="str">
        <f>VLOOKUP(Tabela1[[#This Row],[Cliente]],'BASE DE CLIENTES'!A:E,5,0)</f>
        <v>Águas Lindas de Goiás</v>
      </c>
    </row>
    <row r="368" spans="2:12" x14ac:dyDescent="0.3">
      <c r="B368" s="1" t="s">
        <v>19</v>
      </c>
      <c r="C368" s="4" t="str">
        <f>VLOOKUP(Tabela1[[#This Row],[Cliente]],'BASE DE CLIENTES'!A:E,2,0)</f>
        <v>Águas Lindas de Goiás</v>
      </c>
      <c r="D368" s="1" t="str">
        <f>VLOOKUP(Tabela1[[#This Row],[Cliente]],'BASE DE CLIENTES'!A:C,3,0)</f>
        <v>GO</v>
      </c>
      <c r="E368" s="4" t="str">
        <f>CONCATENATE(Tabela1[[#This Row],[CIDADE]],",",Tabela1[[#This Row],[UF]])</f>
        <v>Águas Lindas de Goiás,GO</v>
      </c>
      <c r="F368" s="2">
        <v>45812</v>
      </c>
      <c r="G368" s="13">
        <v>970</v>
      </c>
      <c r="H368" s="13">
        <v>1425</v>
      </c>
      <c r="I368" s="5">
        <f>Tabela1[[#This Row],[Valor total]]-Tabela1[[#This Row],[Valor custo]]</f>
        <v>455</v>
      </c>
      <c r="J368" s="6">
        <f>Tabela1[[#This Row],[MARGEM BRUTA]]/Tabela1[[#This Row],[Valor total]]</f>
        <v>0.31929824561403508</v>
      </c>
      <c r="K368" s="1" t="str">
        <f>VLOOKUP(Tabela1[[#This Row],[Cliente]],'BASE DE CLIENTES'!A:D,4,0)</f>
        <v>SERRALHEIRO</v>
      </c>
      <c r="L368" s="1" t="str">
        <f>VLOOKUP(Tabela1[[#This Row],[Cliente]],'BASE DE CLIENTES'!A:E,5,0)</f>
        <v>Águas Lindas de Goiás</v>
      </c>
    </row>
    <row r="369" spans="2:12" x14ac:dyDescent="0.3">
      <c r="B369" s="1" t="s">
        <v>66</v>
      </c>
      <c r="C369" s="4" t="str">
        <f>VLOOKUP(Tabela1[[#This Row],[Cliente]],'BASE DE CLIENTES'!A:E,2,0)</f>
        <v>Águas Lindas de Goiás</v>
      </c>
      <c r="D369" s="1" t="str">
        <f>VLOOKUP(Tabela1[[#This Row],[Cliente]],'BASE DE CLIENTES'!A:C,3,0)</f>
        <v>GO</v>
      </c>
      <c r="E369" s="4" t="str">
        <f>CONCATENATE(Tabela1[[#This Row],[CIDADE]],",",Tabela1[[#This Row],[UF]])</f>
        <v>Águas Lindas de Goiás,GO</v>
      </c>
      <c r="F369" s="2">
        <v>45811</v>
      </c>
      <c r="G369" s="13">
        <v>409.87</v>
      </c>
      <c r="H369" s="13">
        <v>585</v>
      </c>
      <c r="I369" s="5">
        <f>Tabela1[[#This Row],[Valor total]]-Tabela1[[#This Row],[Valor custo]]</f>
        <v>175.13</v>
      </c>
      <c r="J369" s="6">
        <f>Tabela1[[#This Row],[MARGEM BRUTA]]/Tabela1[[#This Row],[Valor total]]</f>
        <v>0.29936752136752137</v>
      </c>
      <c r="K369" s="1" t="str">
        <f>VLOOKUP(Tabela1[[#This Row],[Cliente]],'BASE DE CLIENTES'!A:D,4,0)</f>
        <v>EMPRESA COM MAQUINA</v>
      </c>
      <c r="L369" s="1" t="str">
        <f>VLOOKUP(Tabela1[[#This Row],[Cliente]],'BASE DE CLIENTES'!A:E,5,0)</f>
        <v>Águas Lindas de Goiás</v>
      </c>
    </row>
    <row r="370" spans="2:12" x14ac:dyDescent="0.3">
      <c r="B370" s="1" t="s">
        <v>55</v>
      </c>
      <c r="C370" s="4" t="str">
        <f>VLOOKUP(Tabela1[[#This Row],[Cliente]],'BASE DE CLIENTES'!A:E,2,0)</f>
        <v>Brasília</v>
      </c>
      <c r="D370" s="1" t="str">
        <f>VLOOKUP(Tabela1[[#This Row],[Cliente]],'BASE DE CLIENTES'!A:C,3,0)</f>
        <v>DF</v>
      </c>
      <c r="E370" s="4" t="str">
        <f>CONCATENATE(Tabela1[[#This Row],[CIDADE]],",",Tabela1[[#This Row],[UF]])</f>
        <v>Brasília,DF</v>
      </c>
      <c r="F370" s="2">
        <v>45702</v>
      </c>
      <c r="G370" s="13">
        <v>439.2</v>
      </c>
      <c r="H370" s="13">
        <v>645</v>
      </c>
      <c r="I370" s="5">
        <f>Tabela1[[#This Row],[Valor total]]-Tabela1[[#This Row],[Valor custo]]</f>
        <v>205.8</v>
      </c>
      <c r="J370" s="6">
        <f>Tabela1[[#This Row],[MARGEM BRUTA]]/Tabela1[[#This Row],[Valor total]]</f>
        <v>0.3190697674418605</v>
      </c>
      <c r="K370" s="1" t="str">
        <f>VLOOKUP(Tabela1[[#This Row],[Cliente]],'BASE DE CLIENTES'!A:D,4,0)</f>
        <v>EMPRESA SEM MAQUINA</v>
      </c>
      <c r="L370" s="1" t="str">
        <f>VLOOKUP(Tabela1[[#This Row],[Cliente]],'BASE DE CLIENTES'!A:E,5,0)</f>
        <v>RECANTO DAS EMAS</v>
      </c>
    </row>
    <row r="371" spans="2:12" x14ac:dyDescent="0.3">
      <c r="B371" s="1" t="s">
        <v>76</v>
      </c>
      <c r="C371" s="4" t="str">
        <f>VLOOKUP(Tabela1[[#This Row],[Cliente]],'BASE DE CLIENTES'!A:E,2,0)</f>
        <v>Brasília</v>
      </c>
      <c r="D371" s="1" t="str">
        <f>VLOOKUP(Tabela1[[#This Row],[Cliente]],'BASE DE CLIENTES'!A:C,3,0)</f>
        <v>DF</v>
      </c>
      <c r="E371" s="4" t="str">
        <f>CONCATENATE(Tabela1[[#This Row],[CIDADE]],",",Tabela1[[#This Row],[UF]])</f>
        <v>Brasília,DF</v>
      </c>
      <c r="F371" s="2">
        <v>45702</v>
      </c>
      <c r="G371" s="13">
        <v>2572.25</v>
      </c>
      <c r="H371" s="13">
        <v>3346.5</v>
      </c>
      <c r="I371" s="5">
        <f>Tabela1[[#This Row],[Valor total]]-Tabela1[[#This Row],[Valor custo]]</f>
        <v>774.25</v>
      </c>
      <c r="J371" s="6">
        <f>Tabela1[[#This Row],[MARGEM BRUTA]]/Tabela1[[#This Row],[Valor total]]</f>
        <v>0.23136112356193037</v>
      </c>
      <c r="K371" s="1" t="str">
        <f>VLOOKUP(Tabela1[[#This Row],[Cliente]],'BASE DE CLIENTES'!A:D,4,0)</f>
        <v>EMPRESA COM MAQUINA</v>
      </c>
      <c r="L371" s="1" t="str">
        <f>VLOOKUP(Tabela1[[#This Row],[Cliente]],'BASE DE CLIENTES'!A:E,5,0)</f>
        <v>Setor Placa da Mercedes (Núcleo Bandeirante)</v>
      </c>
    </row>
    <row r="372" spans="2:12" x14ac:dyDescent="0.3">
      <c r="B372" s="1" t="s">
        <v>68</v>
      </c>
      <c r="C372" s="4" t="str">
        <f>VLOOKUP(Tabela1[[#This Row],[Cliente]],'BASE DE CLIENTES'!A:E,2,0)</f>
        <v>Brasília</v>
      </c>
      <c r="D372" s="1" t="str">
        <f>VLOOKUP(Tabela1[[#This Row],[Cliente]],'BASE DE CLIENTES'!A:C,3,0)</f>
        <v>DF</v>
      </c>
      <c r="E372" s="4" t="str">
        <f>CONCATENATE(Tabela1[[#This Row],[CIDADE]],",",Tabela1[[#This Row],[UF]])</f>
        <v>Brasília,DF</v>
      </c>
      <c r="F372" s="2">
        <v>45702</v>
      </c>
      <c r="G372" s="13">
        <v>2828.92</v>
      </c>
      <c r="H372" s="13">
        <v>5800</v>
      </c>
      <c r="I372" s="5">
        <f>Tabela1[[#This Row],[Valor total]]-Tabela1[[#This Row],[Valor custo]]</f>
        <v>2971.08</v>
      </c>
      <c r="J372" s="6">
        <f>Tabela1[[#This Row],[MARGEM BRUTA]]/Tabela1[[#This Row],[Valor total]]</f>
        <v>0.51225517241379304</v>
      </c>
      <c r="K372" s="1" t="str">
        <f>VLOOKUP(Tabela1[[#This Row],[Cliente]],'BASE DE CLIENTES'!A:D,4,0)</f>
        <v>EMPRESA COM MAQUINA</v>
      </c>
      <c r="L372" s="1" t="str">
        <f>VLOOKUP(Tabela1[[#This Row],[Cliente]],'BASE DE CLIENTES'!A:E,5,0)</f>
        <v>SAMAMBAIA SUL (SAMAMBAIA)</v>
      </c>
    </row>
    <row r="373" spans="2:12" x14ac:dyDescent="0.3">
      <c r="B373" s="1" t="s">
        <v>127</v>
      </c>
      <c r="C373" s="4" t="str">
        <f>VLOOKUP(Tabela1[[#This Row],[Cliente]],'BASE DE CLIENTES'!A:E,2,0)</f>
        <v>Brasília</v>
      </c>
      <c r="D373" s="1" t="str">
        <f>VLOOKUP(Tabela1[[#This Row],[Cliente]],'BASE DE CLIENTES'!A:C,3,0)</f>
        <v>DF</v>
      </c>
      <c r="E373" s="4" t="str">
        <f>CONCATENATE(Tabela1[[#This Row],[CIDADE]],",",Tabela1[[#This Row],[UF]])</f>
        <v>Brasília,DF</v>
      </c>
      <c r="F373" s="2">
        <v>45702</v>
      </c>
      <c r="G373" s="13">
        <v>531.45000000000005</v>
      </c>
      <c r="H373" s="13">
        <v>785</v>
      </c>
      <c r="I373" s="5">
        <f>Tabela1[[#This Row],[Valor total]]-Tabela1[[#This Row],[Valor custo]]</f>
        <v>253.54999999999995</v>
      </c>
      <c r="J373" s="6">
        <f>Tabela1[[#This Row],[MARGEM BRUTA]]/Tabela1[[#This Row],[Valor total]]</f>
        <v>0.32299363057324837</v>
      </c>
      <c r="K373" s="1" t="str">
        <f>VLOOKUP(Tabela1[[#This Row],[Cliente]],'BASE DE CLIENTES'!A:D,4,0)</f>
        <v>EMPRESA COM MAQUINA</v>
      </c>
      <c r="L373" s="1" t="str">
        <f>VLOOKUP(Tabela1[[#This Row],[Cliente]],'BASE DE CLIENTES'!A:E,5,0)</f>
        <v>CEILANDIA SUL (CEILANDIA)</v>
      </c>
    </row>
    <row r="374" spans="2:12" x14ac:dyDescent="0.3">
      <c r="B374" s="1" t="s">
        <v>27</v>
      </c>
      <c r="C374" s="4" t="str">
        <f>VLOOKUP(Tabela1[[#This Row],[Cliente]],'BASE DE CLIENTES'!A:E,2,0)</f>
        <v>Brasília</v>
      </c>
      <c r="D374" s="1" t="str">
        <f>VLOOKUP(Tabela1[[#This Row],[Cliente]],'BASE DE CLIENTES'!A:C,3,0)</f>
        <v>DF</v>
      </c>
      <c r="E374" s="4" t="str">
        <f>CONCATENATE(Tabela1[[#This Row],[CIDADE]],",",Tabela1[[#This Row],[UF]])</f>
        <v>Brasília,DF</v>
      </c>
      <c r="F374" s="2">
        <v>45702</v>
      </c>
      <c r="G374" s="13">
        <v>100</v>
      </c>
      <c r="H374" s="13">
        <v>120</v>
      </c>
      <c r="I374" s="5">
        <f>Tabela1[[#This Row],[Valor total]]-Tabela1[[#This Row],[Valor custo]]</f>
        <v>20</v>
      </c>
      <c r="J374" s="6">
        <f>Tabela1[[#This Row],[MARGEM BRUTA]]/Tabela1[[#This Row],[Valor total]]</f>
        <v>0.16666666666666666</v>
      </c>
      <c r="K374" s="1" t="str">
        <f>VLOOKUP(Tabela1[[#This Row],[Cliente]],'BASE DE CLIENTES'!A:D,4,0)</f>
        <v>EMPRESA SEM MAQUINA</v>
      </c>
      <c r="L374" s="1" t="str">
        <f>VLOOKUP(Tabela1[[#This Row],[Cliente]],'BASE DE CLIENTES'!A:E,5,0)</f>
        <v>RECANTO DAS EMAS</v>
      </c>
    </row>
    <row r="375" spans="2:12" x14ac:dyDescent="0.3">
      <c r="B375" s="1" t="s">
        <v>27</v>
      </c>
      <c r="C375" s="4" t="str">
        <f>VLOOKUP(Tabela1[[#This Row],[Cliente]],'BASE DE CLIENTES'!A:E,2,0)</f>
        <v>Brasília</v>
      </c>
      <c r="D375" s="1" t="str">
        <f>VLOOKUP(Tabela1[[#This Row],[Cliente]],'BASE DE CLIENTES'!A:C,3,0)</f>
        <v>DF</v>
      </c>
      <c r="E375" s="4" t="str">
        <f>CONCATENATE(Tabela1[[#This Row],[CIDADE]],",",Tabela1[[#This Row],[UF]])</f>
        <v>Brasília,DF</v>
      </c>
      <c r="F375" s="2">
        <v>45702</v>
      </c>
      <c r="G375" s="13">
        <v>3229.97</v>
      </c>
      <c r="H375" s="13">
        <v>5290</v>
      </c>
      <c r="I375" s="5">
        <f>Tabela1[[#This Row],[Valor total]]-Tabela1[[#This Row],[Valor custo]]</f>
        <v>2060.0300000000002</v>
      </c>
      <c r="J375" s="6">
        <f>Tabela1[[#This Row],[MARGEM BRUTA]]/Tabela1[[#This Row],[Valor total]]</f>
        <v>0.38941965973534975</v>
      </c>
      <c r="K375" s="1" t="str">
        <f>VLOOKUP(Tabela1[[#This Row],[Cliente]],'BASE DE CLIENTES'!A:D,4,0)</f>
        <v>EMPRESA SEM MAQUINA</v>
      </c>
      <c r="L375" s="1" t="str">
        <f>VLOOKUP(Tabela1[[#This Row],[Cliente]],'BASE DE CLIENTES'!A:E,5,0)</f>
        <v>RECANTO DAS EMAS</v>
      </c>
    </row>
    <row r="376" spans="2:12" x14ac:dyDescent="0.3">
      <c r="B376" s="1" t="s">
        <v>66</v>
      </c>
      <c r="C376" s="4" t="str">
        <f>VLOOKUP(Tabela1[[#This Row],[Cliente]],'BASE DE CLIENTES'!A:E,2,0)</f>
        <v>Águas Lindas de Goiás</v>
      </c>
      <c r="D376" s="1" t="str">
        <f>VLOOKUP(Tabela1[[#This Row],[Cliente]],'BASE DE CLIENTES'!A:C,3,0)</f>
        <v>GO</v>
      </c>
      <c r="E376" s="4" t="str">
        <f>CONCATENATE(Tabela1[[#This Row],[CIDADE]],",",Tabela1[[#This Row],[UF]])</f>
        <v>Águas Lindas de Goiás,GO</v>
      </c>
      <c r="F376" s="2">
        <v>45811</v>
      </c>
      <c r="G376" s="13">
        <v>447</v>
      </c>
      <c r="H376" s="13">
        <v>620</v>
      </c>
      <c r="I376" s="5">
        <f>Tabela1[[#This Row],[Valor total]]-Tabela1[[#This Row],[Valor custo]]</f>
        <v>173</v>
      </c>
      <c r="J376" s="6">
        <f>Tabela1[[#This Row],[MARGEM BRUTA]]/Tabela1[[#This Row],[Valor total]]</f>
        <v>0.27903225806451615</v>
      </c>
      <c r="K376" s="1" t="str">
        <f>VLOOKUP(Tabela1[[#This Row],[Cliente]],'BASE DE CLIENTES'!A:D,4,0)</f>
        <v>EMPRESA COM MAQUINA</v>
      </c>
      <c r="L376" s="1" t="str">
        <f>VLOOKUP(Tabela1[[#This Row],[Cliente]],'BASE DE CLIENTES'!A:E,5,0)</f>
        <v>Águas Lindas de Goiás</v>
      </c>
    </row>
    <row r="377" spans="2:12" x14ac:dyDescent="0.3">
      <c r="B377" s="1" t="s">
        <v>55</v>
      </c>
      <c r="C377" s="4" t="str">
        <f>VLOOKUP(Tabela1[[#This Row],[Cliente]],'BASE DE CLIENTES'!A:E,2,0)</f>
        <v>Brasília</v>
      </c>
      <c r="D377" s="1" t="str">
        <f>VLOOKUP(Tabela1[[#This Row],[Cliente]],'BASE DE CLIENTES'!A:C,3,0)</f>
        <v>DF</v>
      </c>
      <c r="E377" s="4" t="str">
        <f>CONCATENATE(Tabela1[[#This Row],[CIDADE]],",",Tabela1[[#This Row],[UF]])</f>
        <v>Brasília,DF</v>
      </c>
      <c r="F377" s="2">
        <v>45702</v>
      </c>
      <c r="G377" s="13">
        <v>668.11</v>
      </c>
      <c r="H377" s="13">
        <v>1035</v>
      </c>
      <c r="I377" s="5">
        <f>Tabela1[[#This Row],[Valor total]]-Tabela1[[#This Row],[Valor custo]]</f>
        <v>366.89</v>
      </c>
      <c r="J377" s="6">
        <f>Tabela1[[#This Row],[MARGEM BRUTA]]/Tabela1[[#This Row],[Valor total]]</f>
        <v>0.35448309178743959</v>
      </c>
      <c r="K377" s="1" t="str">
        <f>VLOOKUP(Tabela1[[#This Row],[Cliente]],'BASE DE CLIENTES'!A:D,4,0)</f>
        <v>EMPRESA SEM MAQUINA</v>
      </c>
      <c r="L377" s="1" t="str">
        <f>VLOOKUP(Tabela1[[#This Row],[Cliente]],'BASE DE CLIENTES'!A:E,5,0)</f>
        <v>RECANTO DAS EMAS</v>
      </c>
    </row>
    <row r="378" spans="2:12" x14ac:dyDescent="0.3">
      <c r="B378" s="1" t="s">
        <v>76</v>
      </c>
      <c r="C378" s="4" t="str">
        <f>VLOOKUP(Tabela1[[#This Row],[Cliente]],'BASE DE CLIENTES'!A:E,2,0)</f>
        <v>Brasília</v>
      </c>
      <c r="D378" s="1" t="str">
        <f>VLOOKUP(Tabela1[[#This Row],[Cliente]],'BASE DE CLIENTES'!A:C,3,0)</f>
        <v>DF</v>
      </c>
      <c r="E378" s="4" t="str">
        <f>CONCATENATE(Tabela1[[#This Row],[CIDADE]],",",Tabela1[[#This Row],[UF]])</f>
        <v>Brasília,DF</v>
      </c>
      <c r="F378" s="2">
        <v>45702</v>
      </c>
      <c r="G378" s="13">
        <v>2196</v>
      </c>
      <c r="H378" s="13">
        <v>2950</v>
      </c>
      <c r="I378" s="5">
        <f>Tabela1[[#This Row],[Valor total]]-Tabela1[[#This Row],[Valor custo]]</f>
        <v>754</v>
      </c>
      <c r="J378" s="6">
        <f>Tabela1[[#This Row],[MARGEM BRUTA]]/Tabela1[[#This Row],[Valor total]]</f>
        <v>0.25559322033898307</v>
      </c>
      <c r="K378" s="1" t="str">
        <f>VLOOKUP(Tabela1[[#This Row],[Cliente]],'BASE DE CLIENTES'!A:D,4,0)</f>
        <v>EMPRESA COM MAQUINA</v>
      </c>
      <c r="L378" s="1" t="str">
        <f>VLOOKUP(Tabela1[[#This Row],[Cliente]],'BASE DE CLIENTES'!A:E,5,0)</f>
        <v>Setor Placa da Mercedes (Núcleo Bandeirante)</v>
      </c>
    </row>
    <row r="379" spans="2:12" x14ac:dyDescent="0.3">
      <c r="B379" s="1" t="s">
        <v>104</v>
      </c>
      <c r="C379" s="4" t="str">
        <f>VLOOKUP(Tabela1[[#This Row],[Cliente]],'BASE DE CLIENTES'!A:E,2,0)</f>
        <v>Águas Lindas de Goiás</v>
      </c>
      <c r="D379" s="1" t="str">
        <f>VLOOKUP(Tabela1[[#This Row],[Cliente]],'BASE DE CLIENTES'!A:C,3,0)</f>
        <v>GO</v>
      </c>
      <c r="E379" s="4" t="str">
        <f>CONCATENATE(Tabela1[[#This Row],[CIDADE]],",",Tabela1[[#This Row],[UF]])</f>
        <v>Águas Lindas de Goiás,GO</v>
      </c>
      <c r="F379" s="2">
        <v>45811</v>
      </c>
      <c r="G379" s="13">
        <v>8092.48</v>
      </c>
      <c r="H379" s="13">
        <v>10500</v>
      </c>
      <c r="I379" s="5">
        <f>Tabela1[[#This Row],[Valor total]]-Tabela1[[#This Row],[Valor custo]]</f>
        <v>2407.5200000000004</v>
      </c>
      <c r="J379" s="6">
        <f>Tabela1[[#This Row],[MARGEM BRUTA]]/Tabela1[[#This Row],[Valor total]]</f>
        <v>0.2292876190476191</v>
      </c>
      <c r="K379" s="1" t="str">
        <f>VLOOKUP(Tabela1[[#This Row],[Cliente]],'BASE DE CLIENTES'!A:D,4,0)</f>
        <v>EMPRESA SEM MAQUINA</v>
      </c>
      <c r="L379" s="1" t="str">
        <f>VLOOKUP(Tabela1[[#This Row],[Cliente]],'BASE DE CLIENTES'!A:E,5,0)</f>
        <v>Águas Lindas de Goiás</v>
      </c>
    </row>
    <row r="380" spans="2:12" x14ac:dyDescent="0.3">
      <c r="B380" s="1" t="s">
        <v>19</v>
      </c>
      <c r="C380" s="4" t="str">
        <f>VLOOKUP(Tabela1[[#This Row],[Cliente]],'BASE DE CLIENTES'!A:E,2,0)</f>
        <v>Águas Lindas de Goiás</v>
      </c>
      <c r="D380" s="1" t="str">
        <f>VLOOKUP(Tabela1[[#This Row],[Cliente]],'BASE DE CLIENTES'!A:C,3,0)</f>
        <v>GO</v>
      </c>
      <c r="E380" s="4" t="str">
        <f>CONCATENATE(Tabela1[[#This Row],[CIDADE]],",",Tabela1[[#This Row],[UF]])</f>
        <v>Águas Lindas de Goiás,GO</v>
      </c>
      <c r="F380" s="2">
        <v>45811</v>
      </c>
      <c r="G380" s="13">
        <v>473</v>
      </c>
      <c r="H380" s="13">
        <v>720</v>
      </c>
      <c r="I380" s="5">
        <f>Tabela1[[#This Row],[Valor total]]-Tabela1[[#This Row],[Valor custo]]</f>
        <v>247</v>
      </c>
      <c r="J380" s="6">
        <f>Tabela1[[#This Row],[MARGEM BRUTA]]/Tabela1[[#This Row],[Valor total]]</f>
        <v>0.34305555555555556</v>
      </c>
      <c r="K380" s="1" t="str">
        <f>VLOOKUP(Tabela1[[#This Row],[Cliente]],'BASE DE CLIENTES'!A:D,4,0)</f>
        <v>SERRALHEIRO</v>
      </c>
      <c r="L380" s="1" t="str">
        <f>VLOOKUP(Tabela1[[#This Row],[Cliente]],'BASE DE CLIENTES'!A:E,5,0)</f>
        <v>Águas Lindas de Goiás</v>
      </c>
    </row>
    <row r="381" spans="2:12" x14ac:dyDescent="0.3">
      <c r="B381" s="1" t="s">
        <v>106</v>
      </c>
      <c r="C381" s="4" t="str">
        <f>VLOOKUP(Tabela1[[#This Row],[Cliente]],'BASE DE CLIENTES'!A:E,2,0)</f>
        <v>Brasília</v>
      </c>
      <c r="D381" s="1" t="str">
        <f>VLOOKUP(Tabela1[[#This Row],[Cliente]],'BASE DE CLIENTES'!A:C,3,0)</f>
        <v>DF</v>
      </c>
      <c r="E381" s="4" t="str">
        <f>CONCATENATE(Tabela1[[#This Row],[CIDADE]],",",Tabela1[[#This Row],[UF]])</f>
        <v>Brasília,DF</v>
      </c>
      <c r="F381" s="2">
        <v>45701</v>
      </c>
      <c r="G381" s="13">
        <v>707.23</v>
      </c>
      <c r="H381" s="13">
        <v>1100</v>
      </c>
      <c r="I381" s="5">
        <f>Tabela1[[#This Row],[Valor total]]-Tabela1[[#This Row],[Valor custo]]</f>
        <v>392.77</v>
      </c>
      <c r="J381" s="6">
        <f>Tabela1[[#This Row],[MARGEM BRUTA]]/Tabela1[[#This Row],[Valor total]]</f>
        <v>0.35706363636363636</v>
      </c>
      <c r="K381" s="1" t="str">
        <f>VLOOKUP(Tabela1[[#This Row],[Cliente]],'BASE DE CLIENTES'!A:D,4,0)</f>
        <v>EMPRESA COM MAQUINA</v>
      </c>
      <c r="L381" s="1" t="str">
        <f>VLOOKUP(Tabela1[[#This Row],[Cliente]],'BASE DE CLIENTES'!A:E,5,0)</f>
        <v>26 DE SETEMBRO</v>
      </c>
    </row>
    <row r="382" spans="2:12" x14ac:dyDescent="0.3">
      <c r="B382" s="1" t="s">
        <v>120</v>
      </c>
      <c r="C382" s="4" t="str">
        <f>VLOOKUP(Tabela1[[#This Row],[Cliente]],'BASE DE CLIENTES'!A:E,2,0)</f>
        <v>Brasília</v>
      </c>
      <c r="D382" s="1" t="str">
        <f>VLOOKUP(Tabela1[[#This Row],[Cliente]],'BASE DE CLIENTES'!A:C,3,0)</f>
        <v>DF</v>
      </c>
      <c r="E382" s="4" t="str">
        <f>CONCATENATE(Tabela1[[#This Row],[CIDADE]],",",Tabela1[[#This Row],[UF]])</f>
        <v>Brasília,DF</v>
      </c>
      <c r="F382" s="2">
        <v>45705</v>
      </c>
      <c r="G382" s="13">
        <v>1756.8</v>
      </c>
      <c r="H382" s="13">
        <v>2480</v>
      </c>
      <c r="I382" s="5">
        <f>Tabela1[[#This Row],[Valor total]]-Tabela1[[#This Row],[Valor custo]]</f>
        <v>723.2</v>
      </c>
      <c r="J382" s="6">
        <f>Tabela1[[#This Row],[MARGEM BRUTA]]/Tabela1[[#This Row],[Valor total]]</f>
        <v>0.29161290322580646</v>
      </c>
      <c r="K382" s="1" t="str">
        <f>VLOOKUP(Tabela1[[#This Row],[Cliente]],'BASE DE CLIENTES'!A:D,4,0)</f>
        <v>EMPRESA SEM MAQUINA</v>
      </c>
      <c r="L382" s="1" t="str">
        <f>VLOOKUP(Tabela1[[#This Row],[Cliente]],'BASE DE CLIENTES'!A:E,5,0)</f>
        <v>SAMAMBAIA</v>
      </c>
    </row>
    <row r="383" spans="2:12" x14ac:dyDescent="0.3">
      <c r="B383" s="1" t="s">
        <v>96</v>
      </c>
      <c r="C383" s="4" t="str">
        <f>VLOOKUP(Tabela1[[#This Row],[Cliente]],'BASE DE CLIENTES'!A:E,2,0)</f>
        <v>Brasília</v>
      </c>
      <c r="D383" s="1" t="str">
        <f>VLOOKUP(Tabela1[[#This Row],[Cliente]],'BASE DE CLIENTES'!A:C,3,0)</f>
        <v>DF</v>
      </c>
      <c r="E383" s="4" t="str">
        <f>CONCATENATE(Tabela1[[#This Row],[CIDADE]],",",Tabela1[[#This Row],[UF]])</f>
        <v>Brasília,DF</v>
      </c>
      <c r="F383" s="2">
        <v>45701</v>
      </c>
      <c r="G383" s="13">
        <v>564.20000000000005</v>
      </c>
      <c r="H383" s="13">
        <v>695</v>
      </c>
      <c r="I383" s="5">
        <f>Tabela1[[#This Row],[Valor total]]-Tabela1[[#This Row],[Valor custo]]</f>
        <v>130.79999999999995</v>
      </c>
      <c r="J383" s="6">
        <f>Tabela1[[#This Row],[MARGEM BRUTA]]/Tabela1[[#This Row],[Valor total]]</f>
        <v>0.18820143884892079</v>
      </c>
      <c r="K383" s="1" t="str">
        <f>VLOOKUP(Tabela1[[#This Row],[Cliente]],'BASE DE CLIENTES'!A:D,4,0)</f>
        <v>EMPRESA SEM MAQUINA</v>
      </c>
      <c r="L383" s="1" t="str">
        <f>VLOOKUP(Tabela1[[#This Row],[Cliente]],'BASE DE CLIENTES'!A:E,5,0)</f>
        <v>CEILANDIA NORTE (CEILANDIA)</v>
      </c>
    </row>
    <row r="384" spans="2:12" x14ac:dyDescent="0.3">
      <c r="B384" s="1" t="s">
        <v>97</v>
      </c>
      <c r="C384" s="4" t="str">
        <f>VLOOKUP(Tabela1[[#This Row],[Cliente]],'BASE DE CLIENTES'!A:E,2,0)</f>
        <v>Brasília</v>
      </c>
      <c r="D384" s="1" t="str">
        <f>VLOOKUP(Tabela1[[#This Row],[Cliente]],'BASE DE CLIENTES'!A:C,3,0)</f>
        <v>DF</v>
      </c>
      <c r="E384" s="4" t="str">
        <f>CONCATENATE(Tabela1[[#This Row],[CIDADE]],",",Tabela1[[#This Row],[UF]])</f>
        <v>Brasília,DF</v>
      </c>
      <c r="F384" s="2">
        <v>45701</v>
      </c>
      <c r="G384" s="13">
        <v>102</v>
      </c>
      <c r="H384" s="13">
        <v>140</v>
      </c>
      <c r="I384" s="5">
        <f>Tabela1[[#This Row],[Valor total]]-Tabela1[[#This Row],[Valor custo]]</f>
        <v>38</v>
      </c>
      <c r="J384" s="6">
        <f>Tabela1[[#This Row],[MARGEM BRUTA]]/Tabela1[[#This Row],[Valor total]]</f>
        <v>0.27142857142857141</v>
      </c>
      <c r="K384" s="1" t="str">
        <f>VLOOKUP(Tabela1[[#This Row],[Cliente]],'BASE DE CLIENTES'!A:D,4,0)</f>
        <v>SERRALHEIRO</v>
      </c>
      <c r="L384" s="1" t="str">
        <f>VLOOKUP(Tabela1[[#This Row],[Cliente]],'BASE DE CLIENTES'!A:E,5,0)</f>
        <v>CEILANDIA NORTE</v>
      </c>
    </row>
    <row r="385" spans="2:12" x14ac:dyDescent="0.3">
      <c r="B385" s="1" t="s">
        <v>19</v>
      </c>
      <c r="C385" s="4" t="str">
        <f>VLOOKUP(Tabela1[[#This Row],[Cliente]],'BASE DE CLIENTES'!A:E,2,0)</f>
        <v>Águas Lindas de Goiás</v>
      </c>
      <c r="D385" s="1" t="str">
        <f>VLOOKUP(Tabela1[[#This Row],[Cliente]],'BASE DE CLIENTES'!A:C,3,0)</f>
        <v>GO</v>
      </c>
      <c r="E385" s="4" t="str">
        <f>CONCATENATE(Tabela1[[#This Row],[CIDADE]],",",Tabela1[[#This Row],[UF]])</f>
        <v>Águas Lindas de Goiás,GO</v>
      </c>
      <c r="F385" s="2">
        <v>45810</v>
      </c>
      <c r="G385" s="13">
        <v>171.95</v>
      </c>
      <c r="H385" s="13">
        <v>250</v>
      </c>
      <c r="I385" s="5">
        <f>Tabela1[[#This Row],[Valor total]]-Tabela1[[#This Row],[Valor custo]]</f>
        <v>78.050000000000011</v>
      </c>
      <c r="J385" s="6">
        <f>Tabela1[[#This Row],[MARGEM BRUTA]]/Tabela1[[#This Row],[Valor total]]</f>
        <v>0.31220000000000003</v>
      </c>
      <c r="K385" s="1" t="str">
        <f>VLOOKUP(Tabela1[[#This Row],[Cliente]],'BASE DE CLIENTES'!A:D,4,0)</f>
        <v>SERRALHEIRO</v>
      </c>
      <c r="L385" s="1" t="str">
        <f>VLOOKUP(Tabela1[[#This Row],[Cliente]],'BASE DE CLIENTES'!A:E,5,0)</f>
        <v>Águas Lindas de Goiás</v>
      </c>
    </row>
    <row r="386" spans="2:12" x14ac:dyDescent="0.3">
      <c r="B386" s="1" t="s">
        <v>19</v>
      </c>
      <c r="C386" s="4" t="str">
        <f>VLOOKUP(Tabela1[[#This Row],[Cliente]],'BASE DE CLIENTES'!A:E,2,0)</f>
        <v>Águas Lindas de Goiás</v>
      </c>
      <c r="D386" s="1" t="str">
        <f>VLOOKUP(Tabela1[[#This Row],[Cliente]],'BASE DE CLIENTES'!A:C,3,0)</f>
        <v>GO</v>
      </c>
      <c r="E386" s="4" t="str">
        <f>CONCATENATE(Tabela1[[#This Row],[CIDADE]],",",Tabela1[[#This Row],[UF]])</f>
        <v>Águas Lindas de Goiás,GO</v>
      </c>
      <c r="F386" s="2">
        <v>45869</v>
      </c>
      <c r="G386" s="13">
        <v>1225.71</v>
      </c>
      <c r="H386" s="13">
        <v>1995</v>
      </c>
      <c r="I386" s="5">
        <f>Tabela1[[#This Row],[Valor total]]-Tabela1[[#This Row],[Valor custo]]</f>
        <v>769.29</v>
      </c>
      <c r="J386" s="6">
        <f>Tabela1[[#This Row],[MARGEM BRUTA]]/Tabela1[[#This Row],[Valor total]]</f>
        <v>0.38560902255639096</v>
      </c>
      <c r="K386" s="1" t="str">
        <f>VLOOKUP(Tabela1[[#This Row],[Cliente]],'BASE DE CLIENTES'!A:D,4,0)</f>
        <v>SERRALHEIRO</v>
      </c>
      <c r="L386" s="1" t="str">
        <f>VLOOKUP(Tabela1[[#This Row],[Cliente]],'BASE DE CLIENTES'!A:E,5,0)</f>
        <v>Águas Lindas de Goiás</v>
      </c>
    </row>
    <row r="387" spans="2:12" x14ac:dyDescent="0.3">
      <c r="B387" s="1" t="s">
        <v>66</v>
      </c>
      <c r="C387" s="4" t="str">
        <f>VLOOKUP(Tabela1[[#This Row],[Cliente]],'BASE DE CLIENTES'!A:E,2,0)</f>
        <v>Águas Lindas de Goiás</v>
      </c>
      <c r="D387" s="1" t="str">
        <f>VLOOKUP(Tabela1[[#This Row],[Cliente]],'BASE DE CLIENTES'!A:C,3,0)</f>
        <v>GO</v>
      </c>
      <c r="E387" s="4" t="str">
        <f>CONCATENATE(Tabela1[[#This Row],[CIDADE]],",",Tabela1[[#This Row],[UF]])</f>
        <v>Águas Lindas de Goiás,GO</v>
      </c>
      <c r="F387" s="2">
        <v>45869</v>
      </c>
      <c r="G387" s="13">
        <v>1068</v>
      </c>
      <c r="H387" s="13">
        <v>1740</v>
      </c>
      <c r="I387" s="5">
        <f>Tabela1[[#This Row],[Valor total]]-Tabela1[[#This Row],[Valor custo]]</f>
        <v>672</v>
      </c>
      <c r="J387" s="6">
        <f>Tabela1[[#This Row],[MARGEM BRUTA]]/Tabela1[[#This Row],[Valor total]]</f>
        <v>0.38620689655172413</v>
      </c>
      <c r="K387" s="1" t="str">
        <f>VLOOKUP(Tabela1[[#This Row],[Cliente]],'BASE DE CLIENTES'!A:D,4,0)</f>
        <v>EMPRESA COM MAQUINA</v>
      </c>
      <c r="L387" s="1" t="str">
        <f>VLOOKUP(Tabela1[[#This Row],[Cliente]],'BASE DE CLIENTES'!A:E,5,0)</f>
        <v>Águas Lindas de Goiás</v>
      </c>
    </row>
    <row r="388" spans="2:12" x14ac:dyDescent="0.3">
      <c r="B388" s="1" t="s">
        <v>66</v>
      </c>
      <c r="C388" s="4" t="str">
        <f>VLOOKUP(Tabela1[[#This Row],[Cliente]],'BASE DE CLIENTES'!A:E,2,0)</f>
        <v>Águas Lindas de Goiás</v>
      </c>
      <c r="D388" s="1" t="str">
        <f>VLOOKUP(Tabela1[[#This Row],[Cliente]],'BASE DE CLIENTES'!A:C,3,0)</f>
        <v>GO</v>
      </c>
      <c r="E388" s="4" t="str">
        <f>CONCATENATE(Tabela1[[#This Row],[CIDADE]],",",Tabela1[[#This Row],[UF]])</f>
        <v>Águas Lindas de Goiás,GO</v>
      </c>
      <c r="F388" s="2">
        <v>45868</v>
      </c>
      <c r="G388" s="13">
        <v>491</v>
      </c>
      <c r="H388" s="13">
        <v>650</v>
      </c>
      <c r="I388" s="5">
        <f>Tabela1[[#This Row],[Valor total]]-Tabela1[[#This Row],[Valor custo]]</f>
        <v>159</v>
      </c>
      <c r="J388" s="6">
        <f>Tabela1[[#This Row],[MARGEM BRUTA]]/Tabela1[[#This Row],[Valor total]]</f>
        <v>0.24461538461538462</v>
      </c>
      <c r="K388" s="1" t="str">
        <f>VLOOKUP(Tabela1[[#This Row],[Cliente]],'BASE DE CLIENTES'!A:D,4,0)</f>
        <v>EMPRESA COM MAQUINA</v>
      </c>
      <c r="L388" s="1" t="str">
        <f>VLOOKUP(Tabela1[[#This Row],[Cliente]],'BASE DE CLIENTES'!A:E,5,0)</f>
        <v>Águas Lindas de Goiás</v>
      </c>
    </row>
    <row r="389" spans="2:12" x14ac:dyDescent="0.3">
      <c r="B389" s="1" t="s">
        <v>104</v>
      </c>
      <c r="C389" s="4" t="str">
        <f>VLOOKUP(Tabela1[[#This Row],[Cliente]],'BASE DE CLIENTES'!A:E,2,0)</f>
        <v>Águas Lindas de Goiás</v>
      </c>
      <c r="D389" s="1" t="str">
        <f>VLOOKUP(Tabela1[[#This Row],[Cliente]],'BASE DE CLIENTES'!A:C,3,0)</f>
        <v>GO</v>
      </c>
      <c r="E389" s="4" t="str">
        <f>CONCATENATE(Tabela1[[#This Row],[CIDADE]],",",Tabela1[[#This Row],[UF]])</f>
        <v>Águas Lindas de Goiás,GO</v>
      </c>
      <c r="F389" s="2">
        <v>45867</v>
      </c>
      <c r="G389" s="13">
        <v>382.3</v>
      </c>
      <c r="H389" s="13">
        <v>655</v>
      </c>
      <c r="I389" s="5">
        <f>Tabela1[[#This Row],[Valor total]]-Tabela1[[#This Row],[Valor custo]]</f>
        <v>272.7</v>
      </c>
      <c r="J389" s="6">
        <f>Tabela1[[#This Row],[MARGEM BRUTA]]/Tabela1[[#This Row],[Valor total]]</f>
        <v>0.4163358778625954</v>
      </c>
      <c r="K389" s="1" t="str">
        <f>VLOOKUP(Tabela1[[#This Row],[Cliente]],'BASE DE CLIENTES'!A:D,4,0)</f>
        <v>EMPRESA SEM MAQUINA</v>
      </c>
      <c r="L389" s="1" t="str">
        <f>VLOOKUP(Tabela1[[#This Row],[Cliente]],'BASE DE CLIENTES'!A:E,5,0)</f>
        <v>Águas Lindas de Goiás</v>
      </c>
    </row>
    <row r="390" spans="2:12" x14ac:dyDescent="0.3">
      <c r="B390" s="1" t="s">
        <v>23</v>
      </c>
      <c r="C390" s="4" t="str">
        <f>VLOOKUP(Tabela1[[#This Row],[Cliente]],'BASE DE CLIENTES'!A:E,2,0)</f>
        <v>Brasília</v>
      </c>
      <c r="D390" s="1" t="str">
        <f>VLOOKUP(Tabela1[[#This Row],[Cliente]],'BASE DE CLIENTES'!A:C,3,0)</f>
        <v>DF</v>
      </c>
      <c r="E390" s="4" t="str">
        <f>CONCATENATE(Tabela1[[#This Row],[CIDADE]],",",Tabela1[[#This Row],[UF]])</f>
        <v>Brasília,DF</v>
      </c>
      <c r="F390" s="2">
        <v>45700</v>
      </c>
      <c r="G390" s="13">
        <v>439.2</v>
      </c>
      <c r="H390" s="13">
        <v>580</v>
      </c>
      <c r="I390" s="5">
        <f>Tabela1[[#This Row],[Valor total]]-Tabela1[[#This Row],[Valor custo]]</f>
        <v>140.80000000000001</v>
      </c>
      <c r="J390" s="6">
        <f>Tabela1[[#This Row],[MARGEM BRUTA]]/Tabela1[[#This Row],[Valor total]]</f>
        <v>0.2427586206896552</v>
      </c>
      <c r="K390" s="1" t="str">
        <f>VLOOKUP(Tabela1[[#This Row],[Cliente]],'BASE DE CLIENTES'!A:D,4,0)</f>
        <v>EMPRESA SEM MAQUINA</v>
      </c>
      <c r="L390" s="1" t="str">
        <f>VLOOKUP(Tabela1[[#This Row],[Cliente]],'BASE DE CLIENTES'!A:E,5,0)</f>
        <v>SETOR INDUSTRIAL (TAGUATINGA)</v>
      </c>
    </row>
    <row r="391" spans="2:12" x14ac:dyDescent="0.3">
      <c r="B391" s="1" t="s">
        <v>27</v>
      </c>
      <c r="C391" s="4" t="str">
        <f>VLOOKUP(Tabela1[[#This Row],[Cliente]],'BASE DE CLIENTES'!A:E,2,0)</f>
        <v>Brasília</v>
      </c>
      <c r="D391" s="1" t="str">
        <f>VLOOKUP(Tabela1[[#This Row],[Cliente]],'BASE DE CLIENTES'!A:C,3,0)</f>
        <v>DF</v>
      </c>
      <c r="E391" s="4" t="str">
        <f>CONCATENATE(Tabela1[[#This Row],[CIDADE]],",",Tabela1[[#This Row],[UF]])</f>
        <v>Brasília,DF</v>
      </c>
      <c r="F391" s="2">
        <v>45700</v>
      </c>
      <c r="G391" s="13">
        <v>629.20000000000005</v>
      </c>
      <c r="H391" s="13">
        <v>1045</v>
      </c>
      <c r="I391" s="5">
        <f>Tabela1[[#This Row],[Valor total]]-Tabela1[[#This Row],[Valor custo]]</f>
        <v>415.79999999999995</v>
      </c>
      <c r="J391" s="6">
        <f>Tabela1[[#This Row],[MARGEM BRUTA]]/Tabela1[[#This Row],[Valor total]]</f>
        <v>0.39789473684210525</v>
      </c>
      <c r="K391" s="1" t="str">
        <f>VLOOKUP(Tabela1[[#This Row],[Cliente]],'BASE DE CLIENTES'!A:D,4,0)</f>
        <v>EMPRESA SEM MAQUINA</v>
      </c>
      <c r="L391" s="1" t="str">
        <f>VLOOKUP(Tabela1[[#This Row],[Cliente]],'BASE DE CLIENTES'!A:E,5,0)</f>
        <v>RECANTO DAS EMAS</v>
      </c>
    </row>
    <row r="392" spans="2:12" x14ac:dyDescent="0.3">
      <c r="B392" s="1" t="s">
        <v>19</v>
      </c>
      <c r="C392" s="4" t="str">
        <f>VLOOKUP(Tabela1[[#This Row],[Cliente]],'BASE DE CLIENTES'!A:E,2,0)</f>
        <v>Águas Lindas de Goiás</v>
      </c>
      <c r="D392" s="1" t="str">
        <f>VLOOKUP(Tabela1[[#This Row],[Cliente]],'BASE DE CLIENTES'!A:C,3,0)</f>
        <v>GO</v>
      </c>
      <c r="E392" s="4" t="str">
        <f>CONCATENATE(Tabela1[[#This Row],[CIDADE]],",",Tabela1[[#This Row],[UF]])</f>
        <v>Águas Lindas de Goiás,GO</v>
      </c>
      <c r="F392" s="2">
        <v>45863</v>
      </c>
      <c r="G392" s="13">
        <v>1941</v>
      </c>
      <c r="H392" s="13">
        <v>3040</v>
      </c>
      <c r="I392" s="5">
        <f>Tabela1[[#This Row],[Valor total]]-Tabela1[[#This Row],[Valor custo]]</f>
        <v>1099</v>
      </c>
      <c r="J392" s="6">
        <f>Tabela1[[#This Row],[MARGEM BRUTA]]/Tabela1[[#This Row],[Valor total]]</f>
        <v>0.36151315789473687</v>
      </c>
      <c r="K392" s="1" t="str">
        <f>VLOOKUP(Tabela1[[#This Row],[Cliente]],'BASE DE CLIENTES'!A:D,4,0)</f>
        <v>SERRALHEIRO</v>
      </c>
      <c r="L392" s="1" t="str">
        <f>VLOOKUP(Tabela1[[#This Row],[Cliente]],'BASE DE CLIENTES'!A:E,5,0)</f>
        <v>Águas Lindas de Goiás</v>
      </c>
    </row>
    <row r="393" spans="2:12" x14ac:dyDescent="0.3">
      <c r="B393" s="1" t="s">
        <v>66</v>
      </c>
      <c r="C393" s="4" t="str">
        <f>VLOOKUP(Tabela1[[#This Row],[Cliente]],'BASE DE CLIENTES'!A:E,2,0)</f>
        <v>Águas Lindas de Goiás</v>
      </c>
      <c r="D393" s="1" t="str">
        <f>VLOOKUP(Tabela1[[#This Row],[Cliente]],'BASE DE CLIENTES'!A:C,3,0)</f>
        <v>GO</v>
      </c>
      <c r="E393" s="4" t="str">
        <f>CONCATENATE(Tabela1[[#This Row],[CIDADE]],",",Tabela1[[#This Row],[UF]])</f>
        <v>Águas Lindas de Goiás,GO</v>
      </c>
      <c r="F393" s="2">
        <v>45863</v>
      </c>
      <c r="G393" s="13">
        <v>2705.78</v>
      </c>
      <c r="H393" s="13">
        <v>4150</v>
      </c>
      <c r="I393" s="5">
        <f>Tabela1[[#This Row],[Valor total]]-Tabela1[[#This Row],[Valor custo]]</f>
        <v>1444.2199999999998</v>
      </c>
      <c r="J393" s="6">
        <f>Tabela1[[#This Row],[MARGEM BRUTA]]/Tabela1[[#This Row],[Valor total]]</f>
        <v>0.34800481927710841</v>
      </c>
      <c r="K393" s="1" t="str">
        <f>VLOOKUP(Tabela1[[#This Row],[Cliente]],'BASE DE CLIENTES'!A:D,4,0)</f>
        <v>EMPRESA COM MAQUINA</v>
      </c>
      <c r="L393" s="1" t="str">
        <f>VLOOKUP(Tabela1[[#This Row],[Cliente]],'BASE DE CLIENTES'!A:E,5,0)</f>
        <v>Águas Lindas de Goiás</v>
      </c>
    </row>
    <row r="394" spans="2:12" x14ac:dyDescent="0.3">
      <c r="B394" s="1" t="s">
        <v>55</v>
      </c>
      <c r="C394" s="4" t="str">
        <f>VLOOKUP(Tabela1[[#This Row],[Cliente]],'BASE DE CLIENTES'!A:E,2,0)</f>
        <v>Brasília</v>
      </c>
      <c r="D394" s="1" t="str">
        <f>VLOOKUP(Tabela1[[#This Row],[Cliente]],'BASE DE CLIENTES'!A:C,3,0)</f>
        <v>DF</v>
      </c>
      <c r="E394" s="4" t="str">
        <f>CONCATENATE(Tabela1[[#This Row],[CIDADE]],",",Tabela1[[#This Row],[UF]])</f>
        <v>Brasília,DF</v>
      </c>
      <c r="F394" s="2">
        <v>45700</v>
      </c>
      <c r="G394" s="13">
        <v>1473.02</v>
      </c>
      <c r="H394" s="13">
        <v>3000</v>
      </c>
      <c r="I394" s="5">
        <f>Tabela1[[#This Row],[Valor total]]-Tabela1[[#This Row],[Valor custo]]</f>
        <v>1526.98</v>
      </c>
      <c r="J394" s="6">
        <f>Tabela1[[#This Row],[MARGEM BRUTA]]/Tabela1[[#This Row],[Valor total]]</f>
        <v>0.5089933333333333</v>
      </c>
      <c r="K394" s="1" t="str">
        <f>VLOOKUP(Tabela1[[#This Row],[Cliente]],'BASE DE CLIENTES'!A:D,4,0)</f>
        <v>EMPRESA SEM MAQUINA</v>
      </c>
      <c r="L394" s="1" t="str">
        <f>VLOOKUP(Tabela1[[#This Row],[Cliente]],'BASE DE CLIENTES'!A:E,5,0)</f>
        <v>RECANTO DAS EMAS</v>
      </c>
    </row>
    <row r="395" spans="2:12" x14ac:dyDescent="0.3">
      <c r="B395" s="1" t="s">
        <v>110</v>
      </c>
      <c r="C395" s="4" t="str">
        <f>VLOOKUP(Tabela1[[#This Row],[Cliente]],'BASE DE CLIENTES'!A:E,2,0)</f>
        <v>Brasília</v>
      </c>
      <c r="D395" s="1" t="str">
        <f>VLOOKUP(Tabela1[[#This Row],[Cliente]],'BASE DE CLIENTES'!A:C,3,0)</f>
        <v>DF</v>
      </c>
      <c r="E395" s="4" t="str">
        <f>CONCATENATE(Tabela1[[#This Row],[CIDADE]],",",Tabela1[[#This Row],[UF]])</f>
        <v>Brasília,DF</v>
      </c>
      <c r="F395" s="2">
        <v>45700</v>
      </c>
      <c r="G395" s="13">
        <v>62.75</v>
      </c>
      <c r="H395" s="13">
        <v>70</v>
      </c>
      <c r="I395" s="5">
        <f>Tabela1[[#This Row],[Valor total]]-Tabela1[[#This Row],[Valor custo]]</f>
        <v>7.25</v>
      </c>
      <c r="J395" s="6">
        <f>Tabela1[[#This Row],[MARGEM BRUTA]]/Tabela1[[#This Row],[Valor total]]</f>
        <v>0.10357142857142858</v>
      </c>
      <c r="K395" s="1" t="str">
        <f>VLOOKUP(Tabela1[[#This Row],[Cliente]],'BASE DE CLIENTES'!A:D,4,0)</f>
        <v>SERRALHEIRO</v>
      </c>
      <c r="L395" s="1" t="str">
        <f>VLOOKUP(Tabela1[[#This Row],[Cliente]],'BASE DE CLIENTES'!A:E,5,0)</f>
        <v>Taguatinga sul</v>
      </c>
    </row>
    <row r="396" spans="2:12" x14ac:dyDescent="0.3">
      <c r="B396" s="1" t="s">
        <v>106</v>
      </c>
      <c r="C396" s="4" t="str">
        <f>VLOOKUP(Tabela1[[#This Row],[Cliente]],'BASE DE CLIENTES'!A:E,2,0)</f>
        <v>Brasília</v>
      </c>
      <c r="D396" s="1" t="str">
        <f>VLOOKUP(Tabela1[[#This Row],[Cliente]],'BASE DE CLIENTES'!A:C,3,0)</f>
        <v>DF</v>
      </c>
      <c r="E396" s="4" t="str">
        <f>CONCATENATE(Tabela1[[#This Row],[CIDADE]],",",Tabela1[[#This Row],[UF]])</f>
        <v>Brasília,DF</v>
      </c>
      <c r="F396" s="2">
        <v>45700</v>
      </c>
      <c r="G396" s="13">
        <v>957.68</v>
      </c>
      <c r="H396" s="13">
        <v>1119.8</v>
      </c>
      <c r="I396" s="5">
        <f>Tabela1[[#This Row],[Valor total]]-Tabela1[[#This Row],[Valor custo]]</f>
        <v>162.12</v>
      </c>
      <c r="J396" s="6">
        <f>Tabela1[[#This Row],[MARGEM BRUTA]]/Tabela1[[#This Row],[Valor total]]</f>
        <v>0.14477585283086267</v>
      </c>
      <c r="K396" s="1" t="str">
        <f>VLOOKUP(Tabela1[[#This Row],[Cliente]],'BASE DE CLIENTES'!A:D,4,0)</f>
        <v>EMPRESA COM MAQUINA</v>
      </c>
      <c r="L396" s="1" t="str">
        <f>VLOOKUP(Tabela1[[#This Row],[Cliente]],'BASE DE CLIENTES'!A:E,5,0)</f>
        <v>26 DE SETEMBRO</v>
      </c>
    </row>
    <row r="397" spans="2:12" x14ac:dyDescent="0.3">
      <c r="B397" s="1" t="s">
        <v>66</v>
      </c>
      <c r="C397" s="4" t="str">
        <f>VLOOKUP(Tabela1[[#This Row],[Cliente]],'BASE DE CLIENTES'!A:E,2,0)</f>
        <v>Águas Lindas de Goiás</v>
      </c>
      <c r="D397" s="1" t="str">
        <f>VLOOKUP(Tabela1[[#This Row],[Cliente]],'BASE DE CLIENTES'!A:C,3,0)</f>
        <v>GO</v>
      </c>
      <c r="E397" s="4" t="str">
        <f>CONCATENATE(Tabela1[[#This Row],[CIDADE]],",",Tabela1[[#This Row],[UF]])</f>
        <v>Águas Lindas de Goiás,GO</v>
      </c>
      <c r="F397" s="2">
        <v>45861</v>
      </c>
      <c r="G397" s="13">
        <v>764.6</v>
      </c>
      <c r="H397" s="13">
        <v>1230</v>
      </c>
      <c r="I397" s="5">
        <f>Tabela1[[#This Row],[Valor total]]-Tabela1[[#This Row],[Valor custo]]</f>
        <v>465.4</v>
      </c>
      <c r="J397" s="6">
        <f>Tabela1[[#This Row],[MARGEM BRUTA]]/Tabela1[[#This Row],[Valor total]]</f>
        <v>0.37837398373983738</v>
      </c>
      <c r="K397" s="1" t="str">
        <f>VLOOKUP(Tabela1[[#This Row],[Cliente]],'BASE DE CLIENTES'!A:D,4,0)</f>
        <v>EMPRESA COM MAQUINA</v>
      </c>
      <c r="L397" s="1" t="str">
        <f>VLOOKUP(Tabela1[[#This Row],[Cliente]],'BASE DE CLIENTES'!A:E,5,0)</f>
        <v>Águas Lindas de Goiás</v>
      </c>
    </row>
    <row r="398" spans="2:12" x14ac:dyDescent="0.3">
      <c r="B398" s="1" t="s">
        <v>19</v>
      </c>
      <c r="C398" s="4" t="str">
        <f>VLOOKUP(Tabela1[[#This Row],[Cliente]],'BASE DE CLIENTES'!A:E,2,0)</f>
        <v>Águas Lindas de Goiás</v>
      </c>
      <c r="D398" s="1" t="str">
        <f>VLOOKUP(Tabela1[[#This Row],[Cliente]],'BASE DE CLIENTES'!A:C,3,0)</f>
        <v>GO</v>
      </c>
      <c r="E398" s="4" t="str">
        <f>CONCATENATE(Tabela1[[#This Row],[CIDADE]],",",Tabela1[[#This Row],[UF]])</f>
        <v>Águas Lindas de Goiás,GO</v>
      </c>
      <c r="F398" s="2">
        <v>45861</v>
      </c>
      <c r="G398" s="13">
        <v>122.74</v>
      </c>
      <c r="H398" s="13">
        <v>180</v>
      </c>
      <c r="I398" s="5">
        <f>Tabela1[[#This Row],[Valor total]]-Tabela1[[#This Row],[Valor custo]]</f>
        <v>57.260000000000005</v>
      </c>
      <c r="J398" s="6">
        <f>Tabela1[[#This Row],[MARGEM BRUTA]]/Tabela1[[#This Row],[Valor total]]</f>
        <v>0.31811111111111112</v>
      </c>
      <c r="K398" s="1" t="str">
        <f>VLOOKUP(Tabela1[[#This Row],[Cliente]],'BASE DE CLIENTES'!A:D,4,0)</f>
        <v>SERRALHEIRO</v>
      </c>
      <c r="L398" s="1" t="str">
        <f>VLOOKUP(Tabela1[[#This Row],[Cliente]],'BASE DE CLIENTES'!A:E,5,0)</f>
        <v>Águas Lindas de Goiás</v>
      </c>
    </row>
    <row r="399" spans="2:12" x14ac:dyDescent="0.3">
      <c r="B399" s="1" t="s">
        <v>120</v>
      </c>
      <c r="C399" s="4" t="str">
        <f>VLOOKUP(Tabela1[[#This Row],[Cliente]],'BASE DE CLIENTES'!A:E,2,0)</f>
        <v>Brasília</v>
      </c>
      <c r="D399" s="1" t="str">
        <f>VLOOKUP(Tabela1[[#This Row],[Cliente]],'BASE DE CLIENTES'!A:C,3,0)</f>
        <v>DF</v>
      </c>
      <c r="E399" s="4" t="str">
        <f>CONCATENATE(Tabela1[[#This Row],[CIDADE]],",",Tabela1[[#This Row],[UF]])</f>
        <v>Brasília,DF</v>
      </c>
      <c r="F399" s="2">
        <v>45699</v>
      </c>
      <c r="G399" s="13">
        <v>0</v>
      </c>
      <c r="H399" s="13">
        <v>270</v>
      </c>
      <c r="I399" s="5">
        <f>Tabela1[[#This Row],[Valor total]]-Tabela1[[#This Row],[Valor custo]]</f>
        <v>270</v>
      </c>
      <c r="J399" s="6">
        <f>Tabela1[[#This Row],[MARGEM BRUTA]]/Tabela1[[#This Row],[Valor total]]</f>
        <v>1</v>
      </c>
      <c r="K399" s="1" t="str">
        <f>VLOOKUP(Tabela1[[#This Row],[Cliente]],'BASE DE CLIENTES'!A:D,4,0)</f>
        <v>EMPRESA SEM MAQUINA</v>
      </c>
      <c r="L399" s="1" t="str">
        <f>VLOOKUP(Tabela1[[#This Row],[Cliente]],'BASE DE CLIENTES'!A:E,5,0)</f>
        <v>SAMAMBAIA</v>
      </c>
    </row>
    <row r="400" spans="2:12" x14ac:dyDescent="0.3">
      <c r="B400" s="1" t="s">
        <v>128</v>
      </c>
      <c r="C400" s="4" t="str">
        <f>VLOOKUP(Tabela1[[#This Row],[Cliente]],'BASE DE CLIENTES'!A:E,2,0)</f>
        <v>Brasília</v>
      </c>
      <c r="D400" s="1" t="str">
        <f>VLOOKUP(Tabela1[[#This Row],[Cliente]],'BASE DE CLIENTES'!A:C,3,0)</f>
        <v>DF</v>
      </c>
      <c r="E400" s="4" t="str">
        <f>CONCATENATE(Tabela1[[#This Row],[CIDADE]],",",Tabela1[[#This Row],[UF]])</f>
        <v>Brasília,DF</v>
      </c>
      <c r="F400" s="2">
        <v>45699</v>
      </c>
      <c r="G400" s="13">
        <v>0</v>
      </c>
      <c r="H400" s="13">
        <v>135</v>
      </c>
      <c r="I400" s="5">
        <f>Tabela1[[#This Row],[Valor total]]-Tabela1[[#This Row],[Valor custo]]</f>
        <v>135</v>
      </c>
      <c r="J400" s="6">
        <f>Tabela1[[#This Row],[MARGEM BRUTA]]/Tabela1[[#This Row],[Valor total]]</f>
        <v>1</v>
      </c>
      <c r="K400" s="1" t="str">
        <f>VLOOKUP(Tabela1[[#This Row],[Cliente]],'BASE DE CLIENTES'!A:D,4,0)</f>
        <v>SERRALHEIRO</v>
      </c>
      <c r="L400" s="1" t="str">
        <f>VLOOKUP(Tabela1[[#This Row],[Cliente]],'BASE DE CLIENTES'!A:E,5,0)</f>
        <v>TAGUATINGA NORTE</v>
      </c>
    </row>
    <row r="401" spans="2:12" x14ac:dyDescent="0.3">
      <c r="B401" s="1" t="s">
        <v>17</v>
      </c>
      <c r="C401" s="4" t="str">
        <f>VLOOKUP(Tabela1[[#This Row],[Cliente]],'BASE DE CLIENTES'!A:E,2,0)</f>
        <v>Águas Lindas de Goiás</v>
      </c>
      <c r="D401" s="1" t="str">
        <f>VLOOKUP(Tabela1[[#This Row],[Cliente]],'BASE DE CLIENTES'!A:C,3,0)</f>
        <v>GO</v>
      </c>
      <c r="E401" s="4" t="str">
        <f>CONCATENATE(Tabela1[[#This Row],[CIDADE]],",",Tabela1[[#This Row],[UF]])</f>
        <v>Águas Lindas de Goiás,GO</v>
      </c>
      <c r="F401" s="2">
        <v>45860</v>
      </c>
      <c r="G401" s="13">
        <v>932</v>
      </c>
      <c r="H401" s="13">
        <v>1590</v>
      </c>
      <c r="I401" s="5">
        <f>Tabela1[[#This Row],[Valor total]]-Tabela1[[#This Row],[Valor custo]]</f>
        <v>658</v>
      </c>
      <c r="J401" s="6">
        <f>Tabela1[[#This Row],[MARGEM BRUTA]]/Tabela1[[#This Row],[Valor total]]</f>
        <v>0.4138364779874214</v>
      </c>
      <c r="K401" s="1" t="str">
        <f>VLOOKUP(Tabela1[[#This Row],[Cliente]],'BASE DE CLIENTES'!A:D,4,0)</f>
        <v>SERRALHEIRO</v>
      </c>
      <c r="L401" s="1" t="str">
        <f>VLOOKUP(Tabela1[[#This Row],[Cliente]],'BASE DE CLIENTES'!A:E,5,0)</f>
        <v>Águas Lindas de Goiás</v>
      </c>
    </row>
    <row r="402" spans="2:12" x14ac:dyDescent="0.3">
      <c r="B402" s="1" t="s">
        <v>19</v>
      </c>
      <c r="C402" s="4" t="str">
        <f>VLOOKUP(Tabela1[[#This Row],[Cliente]],'BASE DE CLIENTES'!A:E,2,0)</f>
        <v>Águas Lindas de Goiás</v>
      </c>
      <c r="D402" s="1" t="str">
        <f>VLOOKUP(Tabela1[[#This Row],[Cliente]],'BASE DE CLIENTES'!A:C,3,0)</f>
        <v>GO</v>
      </c>
      <c r="E402" s="4" t="str">
        <f>CONCATENATE(Tabela1[[#This Row],[CIDADE]],",",Tabela1[[#This Row],[UF]])</f>
        <v>Águas Lindas de Goiás,GO</v>
      </c>
      <c r="F402" s="2">
        <v>45859</v>
      </c>
      <c r="G402" s="13">
        <v>952</v>
      </c>
      <c r="H402" s="13">
        <v>1570</v>
      </c>
      <c r="I402" s="5">
        <f>Tabela1[[#This Row],[Valor total]]-Tabela1[[#This Row],[Valor custo]]</f>
        <v>618</v>
      </c>
      <c r="J402" s="6">
        <f>Tabela1[[#This Row],[MARGEM BRUTA]]/Tabela1[[#This Row],[Valor total]]</f>
        <v>0.39363057324840767</v>
      </c>
      <c r="K402" s="1" t="str">
        <f>VLOOKUP(Tabela1[[#This Row],[Cliente]],'BASE DE CLIENTES'!A:D,4,0)</f>
        <v>SERRALHEIRO</v>
      </c>
      <c r="L402" s="1" t="str">
        <f>VLOOKUP(Tabela1[[#This Row],[Cliente]],'BASE DE CLIENTES'!A:E,5,0)</f>
        <v>Águas Lindas de Goiás</v>
      </c>
    </row>
    <row r="403" spans="2:12" x14ac:dyDescent="0.3">
      <c r="B403" s="1" t="s">
        <v>129</v>
      </c>
      <c r="C403" s="4" t="str">
        <f>VLOOKUP(Tabela1[[#This Row],[Cliente]],'BASE DE CLIENTES'!A:E,2,0)</f>
        <v>Brasília</v>
      </c>
      <c r="D403" s="1" t="str">
        <f>VLOOKUP(Tabela1[[#This Row],[Cliente]],'BASE DE CLIENTES'!A:C,3,0)</f>
        <v>DF</v>
      </c>
      <c r="E403" s="4" t="str">
        <f>CONCATENATE(Tabela1[[#This Row],[CIDADE]],",",Tabela1[[#This Row],[UF]])</f>
        <v>Brasília,DF</v>
      </c>
      <c r="F403" s="2">
        <v>45868</v>
      </c>
      <c r="G403" s="13">
        <v>559.69000000000005</v>
      </c>
      <c r="H403" s="13">
        <v>1340</v>
      </c>
      <c r="I403" s="5">
        <f>Tabela1[[#This Row],[Valor total]]-Tabela1[[#This Row],[Valor custo]]</f>
        <v>780.31</v>
      </c>
      <c r="J403" s="6">
        <f>Tabela1[[#This Row],[MARGEM BRUTA]]/Tabela1[[#This Row],[Valor total]]</f>
        <v>0.58232089552238797</v>
      </c>
      <c r="K403" s="1" t="str">
        <f>VLOOKUP(Tabela1[[#This Row],[Cliente]],'BASE DE CLIENTES'!A:D,4,0)</f>
        <v>SEM CLASSIFICAÇÃO</v>
      </c>
      <c r="L403" s="1" t="str">
        <f>VLOOKUP(Tabela1[[#This Row],[Cliente]],'BASE DE CLIENTES'!A:E,5,0)</f>
        <v>ZONA INDUSTRIAL (GUARA)</v>
      </c>
    </row>
    <row r="404" spans="2:12" x14ac:dyDescent="0.3">
      <c r="B404" s="1" t="s">
        <v>99</v>
      </c>
      <c r="C404" s="4" t="str">
        <f>VLOOKUP(Tabela1[[#This Row],[Cliente]],'BASE DE CLIENTES'!A:E,2,0)</f>
        <v>Brasília</v>
      </c>
      <c r="D404" s="1" t="str">
        <f>VLOOKUP(Tabela1[[#This Row],[Cliente]],'BASE DE CLIENTES'!A:C,3,0)</f>
        <v>DF</v>
      </c>
      <c r="E404" s="4" t="str">
        <f>CONCATENATE(Tabela1[[#This Row],[CIDADE]],",",Tabela1[[#This Row],[UF]])</f>
        <v>Brasília,DF</v>
      </c>
      <c r="F404" s="2">
        <v>45699</v>
      </c>
      <c r="G404" s="13">
        <v>4378.99</v>
      </c>
      <c r="H404" s="13">
        <v>7050</v>
      </c>
      <c r="I404" s="5">
        <f>Tabela1[[#This Row],[Valor total]]-Tabela1[[#This Row],[Valor custo]]</f>
        <v>2671.01</v>
      </c>
      <c r="J404" s="6">
        <f>Tabela1[[#This Row],[MARGEM BRUTA]]/Tabela1[[#This Row],[Valor total]]</f>
        <v>0.37886666666666668</v>
      </c>
      <c r="K404" s="1" t="str">
        <f>VLOOKUP(Tabela1[[#This Row],[Cliente]],'BASE DE CLIENTES'!A:D,4,0)</f>
        <v>EMPRESA COM MAQUINA</v>
      </c>
      <c r="L404" s="1" t="str">
        <f>VLOOKUP(Tabela1[[#This Row],[Cliente]],'BASE DE CLIENTES'!A:E,5,0)</f>
        <v>ARAPOANGA (PLANALTINA)</v>
      </c>
    </row>
    <row r="405" spans="2:12" x14ac:dyDescent="0.3">
      <c r="B405" s="1" t="s">
        <v>23</v>
      </c>
      <c r="C405" s="4" t="str">
        <f>VLOOKUP(Tabela1[[#This Row],[Cliente]],'BASE DE CLIENTES'!A:E,2,0)</f>
        <v>Brasília</v>
      </c>
      <c r="D405" s="1" t="str">
        <f>VLOOKUP(Tabela1[[#This Row],[Cliente]],'BASE DE CLIENTES'!A:C,3,0)</f>
        <v>DF</v>
      </c>
      <c r="E405" s="4" t="str">
        <f>CONCATENATE(Tabela1[[#This Row],[CIDADE]],",",Tabela1[[#This Row],[UF]])</f>
        <v>Brasília,DF</v>
      </c>
      <c r="F405" s="2">
        <v>45699</v>
      </c>
      <c r="G405" s="13">
        <v>531.45000000000005</v>
      </c>
      <c r="H405" s="13">
        <v>741.6</v>
      </c>
      <c r="I405" s="5">
        <f>Tabela1[[#This Row],[Valor total]]-Tabela1[[#This Row],[Valor custo]]</f>
        <v>210.14999999999998</v>
      </c>
      <c r="J405" s="6">
        <f>Tabela1[[#This Row],[MARGEM BRUTA]]/Tabela1[[#This Row],[Valor total]]</f>
        <v>0.28337378640776695</v>
      </c>
      <c r="K405" s="1" t="str">
        <f>VLOOKUP(Tabela1[[#This Row],[Cliente]],'BASE DE CLIENTES'!A:D,4,0)</f>
        <v>EMPRESA SEM MAQUINA</v>
      </c>
      <c r="L405" s="1" t="str">
        <f>VLOOKUP(Tabela1[[#This Row],[Cliente]],'BASE DE CLIENTES'!A:E,5,0)</f>
        <v>SETOR INDUSTRIAL (TAGUATINGA)</v>
      </c>
    </row>
    <row r="406" spans="2:12" x14ac:dyDescent="0.3">
      <c r="B406" s="1" t="s">
        <v>96</v>
      </c>
      <c r="C406" s="4" t="str">
        <f>VLOOKUP(Tabela1[[#This Row],[Cliente]],'BASE DE CLIENTES'!A:E,2,0)</f>
        <v>Brasília</v>
      </c>
      <c r="D406" s="1" t="str">
        <f>VLOOKUP(Tabela1[[#This Row],[Cliente]],'BASE DE CLIENTES'!A:C,3,0)</f>
        <v>DF</v>
      </c>
      <c r="E406" s="4" t="str">
        <f>CONCATENATE(Tabela1[[#This Row],[CIDADE]],",",Tabela1[[#This Row],[UF]])</f>
        <v>Brasília,DF</v>
      </c>
      <c r="F406" s="2">
        <v>45698</v>
      </c>
      <c r="G406" s="13">
        <v>911.35</v>
      </c>
      <c r="H406" s="13">
        <v>1213.9000000000001</v>
      </c>
      <c r="I406" s="5">
        <f>Tabela1[[#This Row],[Valor total]]-Tabela1[[#This Row],[Valor custo]]</f>
        <v>302.55000000000007</v>
      </c>
      <c r="J406" s="6">
        <f>Tabela1[[#This Row],[MARGEM BRUTA]]/Tabela1[[#This Row],[Valor total]]</f>
        <v>0.24923799324491314</v>
      </c>
      <c r="K406" s="1" t="str">
        <f>VLOOKUP(Tabela1[[#This Row],[Cliente]],'BASE DE CLIENTES'!A:D,4,0)</f>
        <v>EMPRESA SEM MAQUINA</v>
      </c>
      <c r="L406" s="1" t="str">
        <f>VLOOKUP(Tabela1[[#This Row],[Cliente]],'BASE DE CLIENTES'!A:E,5,0)</f>
        <v>CEILANDIA NORTE (CEILANDIA)</v>
      </c>
    </row>
    <row r="407" spans="2:12" x14ac:dyDescent="0.3">
      <c r="B407" s="1" t="s">
        <v>88</v>
      </c>
      <c r="C407" s="4" t="str">
        <f>VLOOKUP(Tabela1[[#This Row],[Cliente]],'BASE DE CLIENTES'!A:E,2,0)</f>
        <v>Brasília</v>
      </c>
      <c r="D407" s="1" t="str">
        <f>VLOOKUP(Tabela1[[#This Row],[Cliente]],'BASE DE CLIENTES'!A:C,3,0)</f>
        <v>DF</v>
      </c>
      <c r="E407" s="4" t="str">
        <f>CONCATENATE(Tabela1[[#This Row],[CIDADE]],",",Tabela1[[#This Row],[UF]])</f>
        <v>Brasília,DF</v>
      </c>
      <c r="F407" s="2">
        <v>45698</v>
      </c>
      <c r="G407" s="13">
        <v>1918.35</v>
      </c>
      <c r="H407" s="13">
        <v>2600</v>
      </c>
      <c r="I407" s="5">
        <f>Tabela1[[#This Row],[Valor total]]-Tabela1[[#This Row],[Valor custo]]</f>
        <v>681.65000000000009</v>
      </c>
      <c r="J407" s="6">
        <f>Tabela1[[#This Row],[MARGEM BRUTA]]/Tabela1[[#This Row],[Valor total]]</f>
        <v>0.26217307692307695</v>
      </c>
      <c r="K407" s="1" t="str">
        <f>VLOOKUP(Tabela1[[#This Row],[Cliente]],'BASE DE CLIENTES'!A:D,4,0)</f>
        <v>SERRALHEIRO</v>
      </c>
      <c r="L407" s="1" t="str">
        <f>VLOOKUP(Tabela1[[#This Row],[Cliente]],'BASE DE CLIENTES'!A:E,5,0)</f>
        <v>RECANTO DAS EMAS</v>
      </c>
    </row>
    <row r="408" spans="2:12" x14ac:dyDescent="0.3">
      <c r="B408" s="1" t="s">
        <v>120</v>
      </c>
      <c r="C408" s="4" t="str">
        <f>VLOOKUP(Tabela1[[#This Row],[Cliente]],'BASE DE CLIENTES'!A:E,2,0)</f>
        <v>Brasília</v>
      </c>
      <c r="D408" s="1" t="str">
        <f>VLOOKUP(Tabela1[[#This Row],[Cliente]],'BASE DE CLIENTES'!A:C,3,0)</f>
        <v>DF</v>
      </c>
      <c r="E408" s="4" t="str">
        <f>CONCATENATE(Tabela1[[#This Row],[CIDADE]],",",Tabela1[[#This Row],[UF]])</f>
        <v>Brasília,DF</v>
      </c>
      <c r="F408" s="2">
        <v>45698</v>
      </c>
      <c r="G408" s="13">
        <v>1045.9000000000001</v>
      </c>
      <c r="H408" s="13">
        <v>1440</v>
      </c>
      <c r="I408" s="5">
        <f>Tabela1[[#This Row],[Valor total]]-Tabela1[[#This Row],[Valor custo]]</f>
        <v>394.09999999999991</v>
      </c>
      <c r="J408" s="6">
        <f>Tabela1[[#This Row],[MARGEM BRUTA]]/Tabela1[[#This Row],[Valor total]]</f>
        <v>0.27368055555555548</v>
      </c>
      <c r="K408" s="1" t="str">
        <f>VLOOKUP(Tabela1[[#This Row],[Cliente]],'BASE DE CLIENTES'!A:D,4,0)</f>
        <v>EMPRESA SEM MAQUINA</v>
      </c>
      <c r="L408" s="1" t="str">
        <f>VLOOKUP(Tabela1[[#This Row],[Cliente]],'BASE DE CLIENTES'!A:E,5,0)</f>
        <v>SAMAMBAIA</v>
      </c>
    </row>
    <row r="409" spans="2:12" x14ac:dyDescent="0.3">
      <c r="B409" s="1" t="s">
        <v>100</v>
      </c>
      <c r="C409" s="4" t="str">
        <f>VLOOKUP(Tabela1[[#This Row],[Cliente]],'BASE DE CLIENTES'!A:E,2,0)</f>
        <v>Águas Lindas de Goiás</v>
      </c>
      <c r="D409" s="1" t="str">
        <f>VLOOKUP(Tabela1[[#This Row],[Cliente]],'BASE DE CLIENTES'!A:C,3,0)</f>
        <v>GO</v>
      </c>
      <c r="E409" s="4" t="str">
        <f>CONCATENATE(Tabela1[[#This Row],[CIDADE]],",",Tabela1[[#This Row],[UF]])</f>
        <v>Águas Lindas de Goiás,GO</v>
      </c>
      <c r="F409" s="2">
        <v>45698</v>
      </c>
      <c r="G409" s="13">
        <v>878.4</v>
      </c>
      <c r="H409" s="13">
        <v>1200</v>
      </c>
      <c r="I409" s="5">
        <f>Tabela1[[#This Row],[Valor total]]-Tabela1[[#This Row],[Valor custo]]</f>
        <v>321.60000000000002</v>
      </c>
      <c r="J409" s="6">
        <f>Tabela1[[#This Row],[MARGEM BRUTA]]/Tabela1[[#This Row],[Valor total]]</f>
        <v>0.26800000000000002</v>
      </c>
      <c r="K409" s="1" t="str">
        <f>VLOOKUP(Tabela1[[#This Row],[Cliente]],'BASE DE CLIENTES'!A:D,4,0)</f>
        <v>EMPRESA SEM MAQUINA</v>
      </c>
      <c r="L409" s="1" t="str">
        <f>VLOOKUP(Tabela1[[#This Row],[Cliente]],'BASE DE CLIENTES'!A:E,5,0)</f>
        <v>Águas Lindas de Goiás</v>
      </c>
    </row>
    <row r="410" spans="2:12" x14ac:dyDescent="0.3">
      <c r="B410" s="1" t="s">
        <v>19</v>
      </c>
      <c r="C410" s="4" t="str">
        <f>VLOOKUP(Tabela1[[#This Row],[Cliente]],'BASE DE CLIENTES'!A:E,2,0)</f>
        <v>Águas Lindas de Goiás</v>
      </c>
      <c r="D410" s="1" t="str">
        <f>VLOOKUP(Tabela1[[#This Row],[Cliente]],'BASE DE CLIENTES'!A:C,3,0)</f>
        <v>GO</v>
      </c>
      <c r="E410" s="4" t="str">
        <f>CONCATENATE(Tabela1[[#This Row],[CIDADE]],",",Tabela1[[#This Row],[UF]])</f>
        <v>Águas Lindas de Goiás,GO</v>
      </c>
      <c r="F410" s="2">
        <v>45856</v>
      </c>
      <c r="G410" s="13">
        <v>79</v>
      </c>
      <c r="H410" s="13">
        <v>300</v>
      </c>
      <c r="I410" s="5">
        <f>Tabela1[[#This Row],[Valor total]]-Tabela1[[#This Row],[Valor custo]]</f>
        <v>221</v>
      </c>
      <c r="J410" s="6">
        <f>Tabela1[[#This Row],[MARGEM BRUTA]]/Tabela1[[#This Row],[Valor total]]</f>
        <v>0.73666666666666669</v>
      </c>
      <c r="K410" s="1" t="str">
        <f>VLOOKUP(Tabela1[[#This Row],[Cliente]],'BASE DE CLIENTES'!A:D,4,0)</f>
        <v>SERRALHEIRO</v>
      </c>
      <c r="L410" s="1" t="str">
        <f>VLOOKUP(Tabela1[[#This Row],[Cliente]],'BASE DE CLIENTES'!A:E,5,0)</f>
        <v>Águas Lindas de Goiás</v>
      </c>
    </row>
    <row r="411" spans="2:12" x14ac:dyDescent="0.3">
      <c r="B411" s="1" t="s">
        <v>111</v>
      </c>
      <c r="C411" s="4" t="str">
        <f>VLOOKUP(Tabela1[[#This Row],[Cliente]],'BASE DE CLIENTES'!A:E,2,0)</f>
        <v>Brasília</v>
      </c>
      <c r="D411" s="1" t="str">
        <f>VLOOKUP(Tabela1[[#This Row],[Cliente]],'BASE DE CLIENTES'!A:C,3,0)</f>
        <v>DF</v>
      </c>
      <c r="E411" s="4" t="str">
        <f>CONCATENATE(Tabela1[[#This Row],[CIDADE]],",",Tabela1[[#This Row],[UF]])</f>
        <v>Brasília,DF</v>
      </c>
      <c r="F411" s="2">
        <v>45698</v>
      </c>
      <c r="G411" s="13">
        <v>5957.9</v>
      </c>
      <c r="H411" s="13">
        <v>9810</v>
      </c>
      <c r="I411" s="5">
        <f>Tabela1[[#This Row],[Valor total]]-Tabela1[[#This Row],[Valor custo]]</f>
        <v>3852.1000000000004</v>
      </c>
      <c r="J411" s="6">
        <f>Tabela1[[#This Row],[MARGEM BRUTA]]/Tabela1[[#This Row],[Valor total]]</f>
        <v>0.39267074413863406</v>
      </c>
      <c r="K411" s="1" t="str">
        <f>VLOOKUP(Tabela1[[#This Row],[Cliente]],'BASE DE CLIENTES'!A:D,4,0)</f>
        <v>EMPRESA SEM MAQUINA</v>
      </c>
      <c r="L411" s="1" t="str">
        <f>VLOOKUP(Tabela1[[#This Row],[Cliente]],'BASE DE CLIENTES'!A:E,5,0)</f>
        <v>TAGUATINGA SUL (TAGUATINGA)</v>
      </c>
    </row>
    <row r="412" spans="2:12" x14ac:dyDescent="0.3">
      <c r="B412" s="1" t="s">
        <v>42</v>
      </c>
      <c r="C412" s="4" t="str">
        <f>VLOOKUP(Tabela1[[#This Row],[Cliente]],'BASE DE CLIENTES'!A:E,2,0)</f>
        <v>Brasília</v>
      </c>
      <c r="D412" s="1" t="str">
        <f>VLOOKUP(Tabela1[[#This Row],[Cliente]],'BASE DE CLIENTES'!A:C,3,0)</f>
        <v>DF</v>
      </c>
      <c r="E412" s="4" t="str">
        <f>CONCATENATE(Tabela1[[#This Row],[CIDADE]],",",Tabela1[[#This Row],[UF]])</f>
        <v>Brasília,DF</v>
      </c>
      <c r="F412" s="2">
        <v>45698</v>
      </c>
      <c r="G412" s="13">
        <v>3747.83</v>
      </c>
      <c r="H412" s="13">
        <v>5550</v>
      </c>
      <c r="I412" s="5">
        <f>Tabela1[[#This Row],[Valor total]]-Tabela1[[#This Row],[Valor custo]]</f>
        <v>1802.17</v>
      </c>
      <c r="J412" s="6">
        <f>Tabela1[[#This Row],[MARGEM BRUTA]]/Tabela1[[#This Row],[Valor total]]</f>
        <v>0.32471531531531533</v>
      </c>
      <c r="K412" s="1" t="str">
        <f>VLOOKUP(Tabela1[[#This Row],[Cliente]],'BASE DE CLIENTES'!A:D,4,0)</f>
        <v>EMPRESA SEM MAQUINA</v>
      </c>
      <c r="L412" s="1" t="str">
        <f>VLOOKUP(Tabela1[[#This Row],[Cliente]],'BASE DE CLIENTES'!A:E,5,0)</f>
        <v>SAMAMBAIA</v>
      </c>
    </row>
    <row r="413" spans="2:12" x14ac:dyDescent="0.3">
      <c r="B413" s="1" t="s">
        <v>66</v>
      </c>
      <c r="C413" s="4" t="str">
        <f>VLOOKUP(Tabela1[[#This Row],[Cliente]],'BASE DE CLIENTES'!A:E,2,0)</f>
        <v>Águas Lindas de Goiás</v>
      </c>
      <c r="D413" s="1" t="str">
        <f>VLOOKUP(Tabela1[[#This Row],[Cliente]],'BASE DE CLIENTES'!A:C,3,0)</f>
        <v>GO</v>
      </c>
      <c r="E413" s="4" t="str">
        <f>CONCATENATE(Tabela1[[#This Row],[CIDADE]],",",Tabela1[[#This Row],[UF]])</f>
        <v>Águas Lindas de Goiás,GO</v>
      </c>
      <c r="F413" s="2">
        <v>45856</v>
      </c>
      <c r="G413" s="13">
        <v>806.6</v>
      </c>
      <c r="H413" s="13">
        <v>1268</v>
      </c>
      <c r="I413" s="5">
        <f>Tabela1[[#This Row],[Valor total]]-Tabela1[[#This Row],[Valor custo]]</f>
        <v>461.4</v>
      </c>
      <c r="J413" s="6">
        <f>Tabela1[[#This Row],[MARGEM BRUTA]]/Tabela1[[#This Row],[Valor total]]</f>
        <v>0.36388012618296528</v>
      </c>
      <c r="K413" s="1" t="str">
        <f>VLOOKUP(Tabela1[[#This Row],[Cliente]],'BASE DE CLIENTES'!A:D,4,0)</f>
        <v>EMPRESA COM MAQUINA</v>
      </c>
      <c r="L413" s="1" t="str">
        <f>VLOOKUP(Tabela1[[#This Row],[Cliente]],'BASE DE CLIENTES'!A:E,5,0)</f>
        <v>Águas Lindas de Goiás</v>
      </c>
    </row>
    <row r="414" spans="2:12" x14ac:dyDescent="0.3">
      <c r="B414" s="1" t="s">
        <v>68</v>
      </c>
      <c r="C414" s="4" t="str">
        <f>VLOOKUP(Tabela1[[#This Row],[Cliente]],'BASE DE CLIENTES'!A:E,2,0)</f>
        <v>Brasília</v>
      </c>
      <c r="D414" s="1" t="str">
        <f>VLOOKUP(Tabela1[[#This Row],[Cliente]],'BASE DE CLIENTES'!A:C,3,0)</f>
        <v>DF</v>
      </c>
      <c r="E414" s="4" t="str">
        <f>CONCATENATE(Tabela1[[#This Row],[CIDADE]],",",Tabela1[[#This Row],[UF]])</f>
        <v>Brasília,DF</v>
      </c>
      <c r="F414" s="2">
        <v>45698</v>
      </c>
      <c r="G414" s="13">
        <v>394.04</v>
      </c>
      <c r="H414" s="13">
        <v>500</v>
      </c>
      <c r="I414" s="5">
        <f>Tabela1[[#This Row],[Valor total]]-Tabela1[[#This Row],[Valor custo]]</f>
        <v>105.95999999999998</v>
      </c>
      <c r="J414" s="6">
        <f>Tabela1[[#This Row],[MARGEM BRUTA]]/Tabela1[[#This Row],[Valor total]]</f>
        <v>0.21191999999999997</v>
      </c>
      <c r="K414" s="1" t="str">
        <f>VLOOKUP(Tabela1[[#This Row],[Cliente]],'BASE DE CLIENTES'!A:D,4,0)</f>
        <v>EMPRESA COM MAQUINA</v>
      </c>
      <c r="L414" s="1" t="str">
        <f>VLOOKUP(Tabela1[[#This Row],[Cliente]],'BASE DE CLIENTES'!A:E,5,0)</f>
        <v>SAMAMBAIA SUL (SAMAMBAIA)</v>
      </c>
    </row>
    <row r="415" spans="2:12" x14ac:dyDescent="0.3">
      <c r="B415" s="1" t="s">
        <v>106</v>
      </c>
      <c r="C415" s="4" t="str">
        <f>VLOOKUP(Tabela1[[#This Row],[Cliente]],'BASE DE CLIENTES'!A:E,2,0)</f>
        <v>Brasília</v>
      </c>
      <c r="D415" s="1" t="str">
        <f>VLOOKUP(Tabela1[[#This Row],[Cliente]],'BASE DE CLIENTES'!A:C,3,0)</f>
        <v>DF</v>
      </c>
      <c r="E415" s="4" t="str">
        <f>CONCATENATE(Tabela1[[#This Row],[CIDADE]],",",Tabela1[[#This Row],[UF]])</f>
        <v>Brasília,DF</v>
      </c>
      <c r="F415" s="2">
        <v>45695</v>
      </c>
      <c r="G415" s="13">
        <v>439.2</v>
      </c>
      <c r="H415" s="13">
        <v>620</v>
      </c>
      <c r="I415" s="5">
        <f>Tabela1[[#This Row],[Valor total]]-Tabela1[[#This Row],[Valor custo]]</f>
        <v>180.8</v>
      </c>
      <c r="J415" s="6">
        <f>Tabela1[[#This Row],[MARGEM BRUTA]]/Tabela1[[#This Row],[Valor total]]</f>
        <v>0.29161290322580646</v>
      </c>
      <c r="K415" s="1" t="str">
        <f>VLOOKUP(Tabela1[[#This Row],[Cliente]],'BASE DE CLIENTES'!A:D,4,0)</f>
        <v>EMPRESA COM MAQUINA</v>
      </c>
      <c r="L415" s="1" t="str">
        <f>VLOOKUP(Tabela1[[#This Row],[Cliente]],'BASE DE CLIENTES'!A:E,5,0)</f>
        <v>26 DE SETEMBRO</v>
      </c>
    </row>
    <row r="416" spans="2:12" x14ac:dyDescent="0.3">
      <c r="B416" s="1" t="s">
        <v>52</v>
      </c>
      <c r="C416" s="4" t="str">
        <f>VLOOKUP(Tabela1[[#This Row],[Cliente]],'BASE DE CLIENTES'!A:E,2,0)</f>
        <v>Brasília</v>
      </c>
      <c r="D416" s="1" t="str">
        <f>VLOOKUP(Tabela1[[#This Row],[Cliente]],'BASE DE CLIENTES'!A:C,3,0)</f>
        <v>DF</v>
      </c>
      <c r="E416" s="4" t="str">
        <f>CONCATENATE(Tabela1[[#This Row],[CIDADE]],",",Tabela1[[#This Row],[UF]])</f>
        <v>Brasília,DF</v>
      </c>
      <c r="F416" s="2">
        <v>45695</v>
      </c>
      <c r="G416" s="13">
        <v>1028.9000000000001</v>
      </c>
      <c r="H416" s="13">
        <v>1440</v>
      </c>
      <c r="I416" s="5">
        <f>Tabela1[[#This Row],[Valor total]]-Tabela1[[#This Row],[Valor custo]]</f>
        <v>411.09999999999991</v>
      </c>
      <c r="J416" s="6">
        <f>Tabela1[[#This Row],[MARGEM BRUTA]]/Tabela1[[#This Row],[Valor total]]</f>
        <v>0.28548611111111105</v>
      </c>
      <c r="K416" s="1" t="str">
        <f>VLOOKUP(Tabela1[[#This Row],[Cliente]],'BASE DE CLIENTES'!A:D,4,0)</f>
        <v>SERRALHEIRO</v>
      </c>
      <c r="L416" s="1" t="str">
        <f>VLOOKUP(Tabela1[[#This Row],[Cliente]],'BASE DE CLIENTES'!A:E,5,0)</f>
        <v>Ceilândia Sul (Ceilândia)</v>
      </c>
    </row>
    <row r="417" spans="2:12" x14ac:dyDescent="0.3">
      <c r="B417" s="1" t="s">
        <v>38</v>
      </c>
      <c r="C417" s="4" t="str">
        <f>VLOOKUP(Tabela1[[#This Row],[Cliente]],'BASE DE CLIENTES'!A:E,2,0)</f>
        <v>Brasília</v>
      </c>
      <c r="D417" s="1" t="str">
        <f>VLOOKUP(Tabela1[[#This Row],[Cliente]],'BASE DE CLIENTES'!A:C,3,0)</f>
        <v>DF</v>
      </c>
      <c r="E417" s="4" t="str">
        <f>CONCATENATE(Tabela1[[#This Row],[CIDADE]],",",Tabela1[[#This Row],[UF]])</f>
        <v>Brasília,DF</v>
      </c>
      <c r="F417" s="2">
        <v>45695</v>
      </c>
      <c r="G417" s="13">
        <v>57.13</v>
      </c>
      <c r="H417" s="13">
        <v>200</v>
      </c>
      <c r="I417" s="5">
        <f>Tabela1[[#This Row],[Valor total]]-Tabela1[[#This Row],[Valor custo]]</f>
        <v>142.87</v>
      </c>
      <c r="J417" s="6">
        <f>Tabela1[[#This Row],[MARGEM BRUTA]]/Tabela1[[#This Row],[Valor total]]</f>
        <v>0.71435000000000004</v>
      </c>
      <c r="K417" s="1" t="str">
        <f>VLOOKUP(Tabela1[[#This Row],[Cliente]],'BASE DE CLIENTES'!A:D,4,0)</f>
        <v>EMPRESA SEM MAQUINA</v>
      </c>
      <c r="L417" s="1" t="str">
        <f>VLOOKUP(Tabela1[[#This Row],[Cliente]],'BASE DE CLIENTES'!A:E,5,0)</f>
        <v>PONTE ALTA NORTE (GAMA)</v>
      </c>
    </row>
    <row r="418" spans="2:12" x14ac:dyDescent="0.3">
      <c r="B418" s="1" t="s">
        <v>130</v>
      </c>
      <c r="C418" s="4" t="str">
        <f>VLOOKUP(Tabela1[[#This Row],[Cliente]],'BASE DE CLIENTES'!A:E,2,0)</f>
        <v>Brasília</v>
      </c>
      <c r="D418" s="1" t="str">
        <f>VLOOKUP(Tabela1[[#This Row],[Cliente]],'BASE DE CLIENTES'!A:C,3,0)</f>
        <v>DF</v>
      </c>
      <c r="E418" s="4" t="str">
        <f>CONCATENATE(Tabela1[[#This Row],[CIDADE]],",",Tabela1[[#This Row],[UF]])</f>
        <v>Brasília,DF</v>
      </c>
      <c r="F418" s="2">
        <v>45695</v>
      </c>
      <c r="G418" s="13">
        <v>439.2</v>
      </c>
      <c r="H418" s="13">
        <v>645</v>
      </c>
      <c r="I418" s="5">
        <f>Tabela1[[#This Row],[Valor total]]-Tabela1[[#This Row],[Valor custo]]</f>
        <v>205.8</v>
      </c>
      <c r="J418" s="6">
        <f>Tabela1[[#This Row],[MARGEM BRUTA]]/Tabela1[[#This Row],[Valor total]]</f>
        <v>0.3190697674418605</v>
      </c>
      <c r="K418" s="1" t="str">
        <f>VLOOKUP(Tabela1[[#This Row],[Cliente]],'BASE DE CLIENTES'!A:D,4,0)</f>
        <v>EMPRESA SEM MAQUINA</v>
      </c>
      <c r="L418" s="1" t="str">
        <f>VLOOKUP(Tabela1[[#This Row],[Cliente]],'BASE DE CLIENTES'!A:E,5,0)</f>
        <v>CEILANDIA NORTE (CEILANDIA)</v>
      </c>
    </row>
    <row r="419" spans="2:12" x14ac:dyDescent="0.3">
      <c r="B419" s="1" t="s">
        <v>27</v>
      </c>
      <c r="C419" s="4" t="str">
        <f>VLOOKUP(Tabela1[[#This Row],[Cliente]],'BASE DE CLIENTES'!A:E,2,0)</f>
        <v>Brasília</v>
      </c>
      <c r="D419" s="1" t="str">
        <f>VLOOKUP(Tabela1[[#This Row],[Cliente]],'BASE DE CLIENTES'!A:C,3,0)</f>
        <v>DF</v>
      </c>
      <c r="E419" s="4" t="str">
        <f>CONCATENATE(Tabela1[[#This Row],[CIDADE]],",",Tabela1[[#This Row],[UF]])</f>
        <v>Brasília,DF</v>
      </c>
      <c r="F419" s="2">
        <v>45695</v>
      </c>
      <c r="G419" s="13">
        <v>978.65</v>
      </c>
      <c r="H419" s="13">
        <v>1340</v>
      </c>
      <c r="I419" s="5">
        <f>Tabela1[[#This Row],[Valor total]]-Tabela1[[#This Row],[Valor custo]]</f>
        <v>361.35</v>
      </c>
      <c r="J419" s="6">
        <f>Tabela1[[#This Row],[MARGEM BRUTA]]/Tabela1[[#This Row],[Valor total]]</f>
        <v>0.26966417910447765</v>
      </c>
      <c r="K419" s="1" t="str">
        <f>VLOOKUP(Tabela1[[#This Row],[Cliente]],'BASE DE CLIENTES'!A:D,4,0)</f>
        <v>EMPRESA SEM MAQUINA</v>
      </c>
      <c r="L419" s="1" t="str">
        <f>VLOOKUP(Tabela1[[#This Row],[Cliente]],'BASE DE CLIENTES'!A:E,5,0)</f>
        <v>RECANTO DAS EMAS</v>
      </c>
    </row>
    <row r="420" spans="2:12" x14ac:dyDescent="0.3">
      <c r="B420" s="1" t="s">
        <v>17</v>
      </c>
      <c r="C420" s="4" t="str">
        <f>VLOOKUP(Tabela1[[#This Row],[Cliente]],'BASE DE CLIENTES'!A:E,2,0)</f>
        <v>Águas Lindas de Goiás</v>
      </c>
      <c r="D420" s="1" t="str">
        <f>VLOOKUP(Tabela1[[#This Row],[Cliente]],'BASE DE CLIENTES'!A:C,3,0)</f>
        <v>GO</v>
      </c>
      <c r="E420" s="4" t="str">
        <f>CONCATENATE(Tabela1[[#This Row],[CIDADE]],",",Tabela1[[#This Row],[UF]])</f>
        <v>Águas Lindas de Goiás,GO</v>
      </c>
      <c r="F420" s="2">
        <v>45855</v>
      </c>
      <c r="G420" s="13">
        <v>515.5</v>
      </c>
      <c r="H420" s="13">
        <v>935</v>
      </c>
      <c r="I420" s="5">
        <f>Tabela1[[#This Row],[Valor total]]-Tabela1[[#This Row],[Valor custo]]</f>
        <v>419.5</v>
      </c>
      <c r="J420" s="6">
        <f>Tabela1[[#This Row],[MARGEM BRUTA]]/Tabela1[[#This Row],[Valor total]]</f>
        <v>0.44866310160427808</v>
      </c>
      <c r="K420" s="1" t="str">
        <f>VLOOKUP(Tabela1[[#This Row],[Cliente]],'BASE DE CLIENTES'!A:D,4,0)</f>
        <v>SERRALHEIRO</v>
      </c>
      <c r="L420" s="1" t="str">
        <f>VLOOKUP(Tabela1[[#This Row],[Cliente]],'BASE DE CLIENTES'!A:E,5,0)</f>
        <v>Águas Lindas de Goiás</v>
      </c>
    </row>
    <row r="421" spans="2:12" x14ac:dyDescent="0.3">
      <c r="B421" s="1" t="s">
        <v>127</v>
      </c>
      <c r="C421" s="4" t="str">
        <f>VLOOKUP(Tabela1[[#This Row],[Cliente]],'BASE DE CLIENTES'!A:E,2,0)</f>
        <v>Brasília</v>
      </c>
      <c r="D421" s="1" t="str">
        <f>VLOOKUP(Tabela1[[#This Row],[Cliente]],'BASE DE CLIENTES'!A:C,3,0)</f>
        <v>DF</v>
      </c>
      <c r="E421" s="4" t="str">
        <f>CONCATENATE(Tabela1[[#This Row],[CIDADE]],",",Tabela1[[#This Row],[UF]])</f>
        <v>Brasília,DF</v>
      </c>
      <c r="F421" s="2">
        <v>45695</v>
      </c>
      <c r="G421" s="13">
        <v>1414.46</v>
      </c>
      <c r="H421" s="13">
        <v>600</v>
      </c>
      <c r="I421" s="5">
        <f>Tabela1[[#This Row],[Valor total]]-Tabela1[[#This Row],[Valor custo]]</f>
        <v>-814.46</v>
      </c>
      <c r="J421" s="6">
        <f>Tabela1[[#This Row],[MARGEM BRUTA]]/Tabela1[[#This Row],[Valor total]]</f>
        <v>-1.3574333333333335</v>
      </c>
      <c r="K421" s="1" t="str">
        <f>VLOOKUP(Tabela1[[#This Row],[Cliente]],'BASE DE CLIENTES'!A:D,4,0)</f>
        <v>EMPRESA COM MAQUINA</v>
      </c>
      <c r="L421" s="1" t="str">
        <f>VLOOKUP(Tabela1[[#This Row],[Cliente]],'BASE DE CLIENTES'!A:E,5,0)</f>
        <v>CEILANDIA SUL (CEILANDIA)</v>
      </c>
    </row>
    <row r="422" spans="2:12" x14ac:dyDescent="0.3">
      <c r="B422" s="1" t="s">
        <v>107</v>
      </c>
      <c r="C422" s="4" t="str">
        <f>VLOOKUP(Tabela1[[#This Row],[Cliente]],'BASE DE CLIENTES'!A:E,2,0)</f>
        <v>Planaltina</v>
      </c>
      <c r="D422" s="1" t="str">
        <f>VLOOKUP(Tabela1[[#This Row],[Cliente]],'BASE DE CLIENTES'!A:C,3,0)</f>
        <v>DF</v>
      </c>
      <c r="E422" s="4" t="str">
        <f>CONCATENATE(Tabela1[[#This Row],[CIDADE]],",",Tabela1[[#This Row],[UF]])</f>
        <v>Planaltina,DF</v>
      </c>
      <c r="F422" s="2">
        <v>45695</v>
      </c>
      <c r="G422" s="13">
        <v>531.45000000000005</v>
      </c>
      <c r="H422" s="13">
        <v>785</v>
      </c>
      <c r="I422" s="5">
        <f>Tabela1[[#This Row],[Valor total]]-Tabela1[[#This Row],[Valor custo]]</f>
        <v>253.54999999999995</v>
      </c>
      <c r="J422" s="6">
        <f>Tabela1[[#This Row],[MARGEM BRUTA]]/Tabela1[[#This Row],[Valor total]]</f>
        <v>0.32299363057324837</v>
      </c>
      <c r="K422" s="1" t="str">
        <f>VLOOKUP(Tabela1[[#This Row],[Cliente]],'BASE DE CLIENTES'!A:D,4,0)</f>
        <v>EMPRESA COM MAQUINA</v>
      </c>
      <c r="L422" s="1" t="str">
        <f>VLOOKUP(Tabela1[[#This Row],[Cliente]],'BASE DE CLIENTES'!A:E,5,0)</f>
        <v>SETOR LESTE</v>
      </c>
    </row>
    <row r="423" spans="2:12" x14ac:dyDescent="0.3">
      <c r="B423" s="1" t="s">
        <v>68</v>
      </c>
      <c r="C423" s="4" t="str">
        <f>VLOOKUP(Tabela1[[#This Row],[Cliente]],'BASE DE CLIENTES'!A:E,2,0)</f>
        <v>Brasília</v>
      </c>
      <c r="D423" s="1" t="str">
        <f>VLOOKUP(Tabela1[[#This Row],[Cliente]],'BASE DE CLIENTES'!A:C,3,0)</f>
        <v>DF</v>
      </c>
      <c r="E423" s="4" t="str">
        <f>CONCATENATE(Tabela1[[#This Row],[CIDADE]],",",Tabela1[[#This Row],[UF]])</f>
        <v>Brasília,DF</v>
      </c>
      <c r="F423" s="2">
        <v>45695</v>
      </c>
      <c r="G423" s="13">
        <v>707.23</v>
      </c>
      <c r="H423" s="13">
        <v>1250</v>
      </c>
      <c r="I423" s="5">
        <f>Tabela1[[#This Row],[Valor total]]-Tabela1[[#This Row],[Valor custo]]</f>
        <v>542.77</v>
      </c>
      <c r="J423" s="6">
        <f>Tabela1[[#This Row],[MARGEM BRUTA]]/Tabela1[[#This Row],[Valor total]]</f>
        <v>0.43421599999999999</v>
      </c>
      <c r="K423" s="1" t="str">
        <f>VLOOKUP(Tabela1[[#This Row],[Cliente]],'BASE DE CLIENTES'!A:D,4,0)</f>
        <v>EMPRESA COM MAQUINA</v>
      </c>
      <c r="L423" s="1" t="str">
        <f>VLOOKUP(Tabela1[[#This Row],[Cliente]],'BASE DE CLIENTES'!A:E,5,0)</f>
        <v>SAMAMBAIA SUL (SAMAMBAIA)</v>
      </c>
    </row>
    <row r="424" spans="2:12" x14ac:dyDescent="0.3">
      <c r="B424" s="1" t="s">
        <v>52</v>
      </c>
      <c r="C424" s="4" t="str">
        <f>VLOOKUP(Tabela1[[#This Row],[Cliente]],'BASE DE CLIENTES'!A:E,2,0)</f>
        <v>Brasília</v>
      </c>
      <c r="D424" s="1" t="str">
        <f>VLOOKUP(Tabela1[[#This Row],[Cliente]],'BASE DE CLIENTES'!A:C,3,0)</f>
        <v>DF</v>
      </c>
      <c r="E424" s="4" t="str">
        <f>CONCATENATE(Tabela1[[#This Row],[CIDADE]],",",Tabela1[[#This Row],[UF]])</f>
        <v>Brasília,DF</v>
      </c>
      <c r="F424" s="2">
        <v>45695</v>
      </c>
      <c r="G424" s="13">
        <v>569.53</v>
      </c>
      <c r="H424" s="13">
        <v>794.9</v>
      </c>
      <c r="I424" s="5">
        <f>Tabela1[[#This Row],[Valor total]]-Tabela1[[#This Row],[Valor custo]]</f>
        <v>225.37</v>
      </c>
      <c r="J424" s="6">
        <f>Tabela1[[#This Row],[MARGEM BRUTA]]/Tabela1[[#This Row],[Valor total]]</f>
        <v>0.28351993961504596</v>
      </c>
      <c r="K424" s="1" t="str">
        <f>VLOOKUP(Tabela1[[#This Row],[Cliente]],'BASE DE CLIENTES'!A:D,4,0)</f>
        <v>SERRALHEIRO</v>
      </c>
      <c r="L424" s="1" t="str">
        <f>VLOOKUP(Tabela1[[#This Row],[Cliente]],'BASE DE CLIENTES'!A:E,5,0)</f>
        <v>Ceilândia Sul (Ceilândia)</v>
      </c>
    </row>
    <row r="425" spans="2:12" x14ac:dyDescent="0.3">
      <c r="B425" s="1" t="s">
        <v>25</v>
      </c>
      <c r="C425" s="4" t="str">
        <f>VLOOKUP(Tabela1[[#This Row],[Cliente]],'BASE DE CLIENTES'!A:E,2,0)</f>
        <v>Brasília</v>
      </c>
      <c r="D425" s="1" t="str">
        <f>VLOOKUP(Tabela1[[#This Row],[Cliente]],'BASE DE CLIENTES'!A:C,3,0)</f>
        <v>DF</v>
      </c>
      <c r="E425" s="4" t="str">
        <f>CONCATENATE(Tabela1[[#This Row],[CIDADE]],",",Tabela1[[#This Row],[UF]])</f>
        <v>Brasília,DF</v>
      </c>
      <c r="F425" s="2">
        <v>45695</v>
      </c>
      <c r="G425" s="13">
        <v>2196</v>
      </c>
      <c r="H425" s="13">
        <v>3225</v>
      </c>
      <c r="I425" s="5">
        <f>Tabela1[[#This Row],[Valor total]]-Tabela1[[#This Row],[Valor custo]]</f>
        <v>1029</v>
      </c>
      <c r="J425" s="6">
        <f>Tabela1[[#This Row],[MARGEM BRUTA]]/Tabela1[[#This Row],[Valor total]]</f>
        <v>0.31906976744186044</v>
      </c>
      <c r="K425" s="1" t="str">
        <f>VLOOKUP(Tabela1[[#This Row],[Cliente]],'BASE DE CLIENTES'!A:D,4,0)</f>
        <v>EMPRESA COM MAQUINA</v>
      </c>
      <c r="L425" s="1" t="str">
        <f>VLOOKUP(Tabela1[[#This Row],[Cliente]],'BASE DE CLIENTES'!A:E,5,0)</f>
        <v>CEILANDIA NORTE (CEILANDIA)</v>
      </c>
    </row>
    <row r="426" spans="2:12" x14ac:dyDescent="0.3">
      <c r="B426" s="1" t="s">
        <v>23</v>
      </c>
      <c r="C426" s="4" t="str">
        <f>VLOOKUP(Tabela1[[#This Row],[Cliente]],'BASE DE CLIENTES'!A:E,2,0)</f>
        <v>Brasília</v>
      </c>
      <c r="D426" s="1" t="str">
        <f>VLOOKUP(Tabela1[[#This Row],[Cliente]],'BASE DE CLIENTES'!A:C,3,0)</f>
        <v>DF</v>
      </c>
      <c r="E426" s="4" t="str">
        <f>CONCATENATE(Tabela1[[#This Row],[CIDADE]],",",Tabela1[[#This Row],[UF]])</f>
        <v>Brasília,DF</v>
      </c>
      <c r="F426" s="2">
        <v>45695</v>
      </c>
      <c r="G426" s="13">
        <v>439.2</v>
      </c>
      <c r="H426" s="13">
        <v>580</v>
      </c>
      <c r="I426" s="5">
        <f>Tabela1[[#This Row],[Valor total]]-Tabela1[[#This Row],[Valor custo]]</f>
        <v>140.80000000000001</v>
      </c>
      <c r="J426" s="6">
        <f>Tabela1[[#This Row],[MARGEM BRUTA]]/Tabela1[[#This Row],[Valor total]]</f>
        <v>0.2427586206896552</v>
      </c>
      <c r="K426" s="1" t="str">
        <f>VLOOKUP(Tabela1[[#This Row],[Cliente]],'BASE DE CLIENTES'!A:D,4,0)</f>
        <v>EMPRESA SEM MAQUINA</v>
      </c>
      <c r="L426" s="1" t="str">
        <f>VLOOKUP(Tabela1[[#This Row],[Cliente]],'BASE DE CLIENTES'!A:E,5,0)</f>
        <v>SETOR INDUSTRIAL (TAGUATINGA)</v>
      </c>
    </row>
    <row r="427" spans="2:12" x14ac:dyDescent="0.3">
      <c r="B427" s="1" t="s">
        <v>66</v>
      </c>
      <c r="C427" s="4" t="str">
        <f>VLOOKUP(Tabela1[[#This Row],[Cliente]],'BASE DE CLIENTES'!A:E,2,0)</f>
        <v>Águas Lindas de Goiás</v>
      </c>
      <c r="D427" s="1" t="str">
        <f>VLOOKUP(Tabela1[[#This Row],[Cliente]],'BASE DE CLIENTES'!A:C,3,0)</f>
        <v>GO</v>
      </c>
      <c r="E427" s="4" t="str">
        <f>CONCATENATE(Tabela1[[#This Row],[CIDADE]],",",Tabela1[[#This Row],[UF]])</f>
        <v>Águas Lindas de Goiás,GO</v>
      </c>
      <c r="F427" s="2">
        <v>45855</v>
      </c>
      <c r="G427" s="13">
        <v>1020</v>
      </c>
      <c r="H427" s="13">
        <v>1520</v>
      </c>
      <c r="I427" s="5">
        <f>Tabela1[[#This Row],[Valor total]]-Tabela1[[#This Row],[Valor custo]]</f>
        <v>500</v>
      </c>
      <c r="J427" s="6">
        <f>Tabela1[[#This Row],[MARGEM BRUTA]]/Tabela1[[#This Row],[Valor total]]</f>
        <v>0.32894736842105265</v>
      </c>
      <c r="K427" s="1" t="str">
        <f>VLOOKUP(Tabela1[[#This Row],[Cliente]],'BASE DE CLIENTES'!A:D,4,0)</f>
        <v>EMPRESA COM MAQUINA</v>
      </c>
      <c r="L427" s="1" t="str">
        <f>VLOOKUP(Tabela1[[#This Row],[Cliente]],'BASE DE CLIENTES'!A:E,5,0)</f>
        <v>Águas Lindas de Goiás</v>
      </c>
    </row>
    <row r="428" spans="2:12" x14ac:dyDescent="0.3">
      <c r="B428" s="1" t="s">
        <v>17</v>
      </c>
      <c r="C428" s="4" t="str">
        <f>VLOOKUP(Tabela1[[#This Row],[Cliente]],'BASE DE CLIENTES'!A:E,2,0)</f>
        <v>Águas Lindas de Goiás</v>
      </c>
      <c r="D428" s="1" t="str">
        <f>VLOOKUP(Tabela1[[#This Row],[Cliente]],'BASE DE CLIENTES'!A:C,3,0)</f>
        <v>GO</v>
      </c>
      <c r="E428" s="4" t="str">
        <f>CONCATENATE(Tabela1[[#This Row],[CIDADE]],",",Tabela1[[#This Row],[UF]])</f>
        <v>Águas Lindas de Goiás,GO</v>
      </c>
      <c r="F428" s="2">
        <v>45855</v>
      </c>
      <c r="G428" s="13">
        <v>770</v>
      </c>
      <c r="H428" s="13">
        <v>1230</v>
      </c>
      <c r="I428" s="5">
        <f>Tabela1[[#This Row],[Valor total]]-Tabela1[[#This Row],[Valor custo]]</f>
        <v>460</v>
      </c>
      <c r="J428" s="6">
        <f>Tabela1[[#This Row],[MARGEM BRUTA]]/Tabela1[[#This Row],[Valor total]]</f>
        <v>0.37398373983739835</v>
      </c>
      <c r="K428" s="1" t="str">
        <f>VLOOKUP(Tabela1[[#This Row],[Cliente]],'BASE DE CLIENTES'!A:D,4,0)</f>
        <v>SERRALHEIRO</v>
      </c>
      <c r="L428" s="1" t="str">
        <f>VLOOKUP(Tabela1[[#This Row],[Cliente]],'BASE DE CLIENTES'!A:E,5,0)</f>
        <v>Águas Lindas de Goiás</v>
      </c>
    </row>
    <row r="429" spans="2:12" x14ac:dyDescent="0.3">
      <c r="B429" s="1" t="s">
        <v>19</v>
      </c>
      <c r="C429" s="4" t="str">
        <f>VLOOKUP(Tabela1[[#This Row],[Cliente]],'BASE DE CLIENTES'!A:E,2,0)</f>
        <v>Águas Lindas de Goiás</v>
      </c>
      <c r="D429" s="1" t="str">
        <f>VLOOKUP(Tabela1[[#This Row],[Cliente]],'BASE DE CLIENTES'!A:C,3,0)</f>
        <v>GO</v>
      </c>
      <c r="E429" s="4" t="str">
        <f>CONCATENATE(Tabela1[[#This Row],[CIDADE]],",",Tabela1[[#This Row],[UF]])</f>
        <v>Águas Lindas de Goiás,GO</v>
      </c>
      <c r="F429" s="2">
        <v>45854</v>
      </c>
      <c r="G429" s="13">
        <v>342.5</v>
      </c>
      <c r="H429" s="13">
        <v>785</v>
      </c>
      <c r="I429" s="5">
        <f>Tabela1[[#This Row],[Valor total]]-Tabela1[[#This Row],[Valor custo]]</f>
        <v>442.5</v>
      </c>
      <c r="J429" s="6">
        <f>Tabela1[[#This Row],[MARGEM BRUTA]]/Tabela1[[#This Row],[Valor total]]</f>
        <v>0.56369426751592355</v>
      </c>
      <c r="K429" s="1" t="str">
        <f>VLOOKUP(Tabela1[[#This Row],[Cliente]],'BASE DE CLIENTES'!A:D,4,0)</f>
        <v>SERRALHEIRO</v>
      </c>
      <c r="L429" s="1" t="str">
        <f>VLOOKUP(Tabela1[[#This Row],[Cliente]],'BASE DE CLIENTES'!A:E,5,0)</f>
        <v>Águas Lindas de Goiás</v>
      </c>
    </row>
    <row r="430" spans="2:12" x14ac:dyDescent="0.3">
      <c r="B430" s="1" t="s">
        <v>27</v>
      </c>
      <c r="C430" s="4" t="str">
        <f>VLOOKUP(Tabela1[[#This Row],[Cliente]],'BASE DE CLIENTES'!A:E,2,0)</f>
        <v>Brasília</v>
      </c>
      <c r="D430" s="1" t="str">
        <f>VLOOKUP(Tabela1[[#This Row],[Cliente]],'BASE DE CLIENTES'!A:C,3,0)</f>
        <v>DF</v>
      </c>
      <c r="E430" s="4" t="str">
        <f>CONCATENATE(Tabela1[[#This Row],[CIDADE]],",",Tabela1[[#This Row],[UF]])</f>
        <v>Brasília,DF</v>
      </c>
      <c r="F430" s="2">
        <v>45694</v>
      </c>
      <c r="G430" s="13">
        <v>531.45000000000005</v>
      </c>
      <c r="H430" s="13">
        <v>750</v>
      </c>
      <c r="I430" s="5">
        <f>Tabela1[[#This Row],[Valor total]]-Tabela1[[#This Row],[Valor custo]]</f>
        <v>218.54999999999995</v>
      </c>
      <c r="J430" s="6">
        <f>Tabela1[[#This Row],[MARGEM BRUTA]]/Tabela1[[#This Row],[Valor total]]</f>
        <v>0.29139999999999994</v>
      </c>
      <c r="K430" s="1" t="str">
        <f>VLOOKUP(Tabela1[[#This Row],[Cliente]],'BASE DE CLIENTES'!A:D,4,0)</f>
        <v>EMPRESA SEM MAQUINA</v>
      </c>
      <c r="L430" s="1" t="str">
        <f>VLOOKUP(Tabela1[[#This Row],[Cliente]],'BASE DE CLIENTES'!A:E,5,0)</f>
        <v>RECANTO DAS EMAS</v>
      </c>
    </row>
    <row r="431" spans="2:12" x14ac:dyDescent="0.3">
      <c r="B431" s="1" t="s">
        <v>19</v>
      </c>
      <c r="C431" s="4" t="str">
        <f>VLOOKUP(Tabela1[[#This Row],[Cliente]],'BASE DE CLIENTES'!A:E,2,0)</f>
        <v>Águas Lindas de Goiás</v>
      </c>
      <c r="D431" s="1" t="str">
        <f>VLOOKUP(Tabela1[[#This Row],[Cliente]],'BASE DE CLIENTES'!A:C,3,0)</f>
        <v>GO</v>
      </c>
      <c r="E431" s="4" t="str">
        <f>CONCATENATE(Tabela1[[#This Row],[CIDADE]],",",Tabela1[[#This Row],[UF]])</f>
        <v>Águas Lindas de Goiás,GO</v>
      </c>
      <c r="F431" s="2">
        <v>45852</v>
      </c>
      <c r="G431" s="13">
        <v>1604</v>
      </c>
      <c r="H431" s="13">
        <v>2540</v>
      </c>
      <c r="I431" s="5">
        <f>Tabela1[[#This Row],[Valor total]]-Tabela1[[#This Row],[Valor custo]]</f>
        <v>936</v>
      </c>
      <c r="J431" s="6">
        <f>Tabela1[[#This Row],[MARGEM BRUTA]]/Tabela1[[#This Row],[Valor total]]</f>
        <v>0.36850393700787404</v>
      </c>
      <c r="K431" s="1" t="str">
        <f>VLOOKUP(Tabela1[[#This Row],[Cliente]],'BASE DE CLIENTES'!A:D,4,0)</f>
        <v>SERRALHEIRO</v>
      </c>
      <c r="L431" s="1" t="str">
        <f>VLOOKUP(Tabela1[[#This Row],[Cliente]],'BASE DE CLIENTES'!A:E,5,0)</f>
        <v>Águas Lindas de Goiás</v>
      </c>
    </row>
    <row r="432" spans="2:12" x14ac:dyDescent="0.3">
      <c r="B432" s="1" t="s">
        <v>96</v>
      </c>
      <c r="C432" s="4" t="str">
        <f>VLOOKUP(Tabela1[[#This Row],[Cliente]],'BASE DE CLIENTES'!A:E,2,0)</f>
        <v>Brasília</v>
      </c>
      <c r="D432" s="1" t="str">
        <f>VLOOKUP(Tabela1[[#This Row],[Cliente]],'BASE DE CLIENTES'!A:C,3,0)</f>
        <v>DF</v>
      </c>
      <c r="E432" s="4" t="str">
        <f>CONCATENATE(Tabela1[[#This Row],[CIDADE]],",",Tabela1[[#This Row],[UF]])</f>
        <v>Brasília,DF</v>
      </c>
      <c r="F432" s="2">
        <v>45694</v>
      </c>
      <c r="G432" s="13">
        <v>104.4</v>
      </c>
      <c r="H432" s="13">
        <v>350</v>
      </c>
      <c r="I432" s="5">
        <f>Tabela1[[#This Row],[Valor total]]-Tabela1[[#This Row],[Valor custo]]</f>
        <v>245.6</v>
      </c>
      <c r="J432" s="6">
        <f>Tabela1[[#This Row],[MARGEM BRUTA]]/Tabela1[[#This Row],[Valor total]]</f>
        <v>0.70171428571428573</v>
      </c>
      <c r="K432" s="1" t="str">
        <f>VLOOKUP(Tabela1[[#This Row],[Cliente]],'BASE DE CLIENTES'!A:D,4,0)</f>
        <v>EMPRESA SEM MAQUINA</v>
      </c>
      <c r="L432" s="1" t="str">
        <f>VLOOKUP(Tabela1[[#This Row],[Cliente]],'BASE DE CLIENTES'!A:E,5,0)</f>
        <v>CEILANDIA NORTE (CEILANDIA)</v>
      </c>
    </row>
    <row r="433" spans="2:12" x14ac:dyDescent="0.3">
      <c r="B433" s="1" t="s">
        <v>70</v>
      </c>
      <c r="C433" s="4" t="str">
        <f>VLOOKUP(Tabela1[[#This Row],[Cliente]],'BASE DE CLIENTES'!A:E,2,0)</f>
        <v>Brasília</v>
      </c>
      <c r="D433" s="1" t="str">
        <f>VLOOKUP(Tabela1[[#This Row],[Cliente]],'BASE DE CLIENTES'!A:C,3,0)</f>
        <v>DF</v>
      </c>
      <c r="E433" s="4" t="str">
        <f>CONCATENATE(Tabela1[[#This Row],[CIDADE]],",",Tabela1[[#This Row],[UF]])</f>
        <v>Brasília,DF</v>
      </c>
      <c r="F433" s="2">
        <v>45694</v>
      </c>
      <c r="G433" s="13">
        <v>1233.02</v>
      </c>
      <c r="H433" s="13">
        <v>1940</v>
      </c>
      <c r="I433" s="5">
        <f>Tabela1[[#This Row],[Valor total]]-Tabela1[[#This Row],[Valor custo]]</f>
        <v>706.98</v>
      </c>
      <c r="J433" s="6">
        <f>Tabela1[[#This Row],[MARGEM BRUTA]]/Tabela1[[#This Row],[Valor total]]</f>
        <v>0.36442268041237114</v>
      </c>
      <c r="K433" s="1" t="str">
        <f>VLOOKUP(Tabela1[[#This Row],[Cliente]],'BASE DE CLIENTES'!A:D,4,0)</f>
        <v>EMPRESA COM MAQUINA</v>
      </c>
      <c r="L433" s="1" t="str">
        <f>VLOOKUP(Tabela1[[#This Row],[Cliente]],'BASE DE CLIENTES'!A:E,5,0)</f>
        <v>TAGUATINGA NORTE (TAGUATINGA)</v>
      </c>
    </row>
    <row r="434" spans="2:12" x14ac:dyDescent="0.3">
      <c r="B434" s="1" t="s">
        <v>123</v>
      </c>
      <c r="C434" s="4" t="str">
        <f>VLOOKUP(Tabela1[[#This Row],[Cliente]],'BASE DE CLIENTES'!A:E,2,0)</f>
        <v>Brasília</v>
      </c>
      <c r="D434" s="1" t="str">
        <f>VLOOKUP(Tabela1[[#This Row],[Cliente]],'BASE DE CLIENTES'!A:C,3,0)</f>
        <v>DF</v>
      </c>
      <c r="E434" s="4" t="str">
        <f>CONCATENATE(Tabela1[[#This Row],[CIDADE]],",",Tabela1[[#This Row],[UF]])</f>
        <v>Brasília,DF</v>
      </c>
      <c r="F434" s="2">
        <v>45694</v>
      </c>
      <c r="G434" s="13">
        <v>32.5</v>
      </c>
      <c r="H434" s="13">
        <v>60</v>
      </c>
      <c r="I434" s="5">
        <f>Tabela1[[#This Row],[Valor total]]-Tabela1[[#This Row],[Valor custo]]</f>
        <v>27.5</v>
      </c>
      <c r="J434" s="6">
        <f>Tabela1[[#This Row],[MARGEM BRUTA]]/Tabela1[[#This Row],[Valor total]]</f>
        <v>0.45833333333333331</v>
      </c>
      <c r="K434" s="1" t="str">
        <f>VLOOKUP(Tabela1[[#This Row],[Cliente]],'BASE DE CLIENTES'!A:D,4,0)</f>
        <v>EMPRESA COM MAQUINA</v>
      </c>
      <c r="L434" s="1" t="str">
        <f>VLOOKUP(Tabela1[[#This Row],[Cliente]],'BASE DE CLIENTES'!A:E,5,0)</f>
        <v>ADE CEILÂNDIA</v>
      </c>
    </row>
    <row r="435" spans="2:12" x14ac:dyDescent="0.3">
      <c r="B435" s="1" t="s">
        <v>25</v>
      </c>
      <c r="C435" s="4" t="str">
        <f>VLOOKUP(Tabela1[[#This Row],[Cliente]],'BASE DE CLIENTES'!A:E,2,0)</f>
        <v>Brasília</v>
      </c>
      <c r="D435" s="1" t="str">
        <f>VLOOKUP(Tabela1[[#This Row],[Cliente]],'BASE DE CLIENTES'!A:C,3,0)</f>
        <v>DF</v>
      </c>
      <c r="E435" s="4" t="str">
        <f>CONCATENATE(Tabela1[[#This Row],[CIDADE]],",",Tabela1[[#This Row],[UF]])</f>
        <v>Brasília,DF</v>
      </c>
      <c r="F435" s="2">
        <v>45694</v>
      </c>
      <c r="G435" s="13">
        <v>41.76</v>
      </c>
      <c r="H435" s="13">
        <v>160</v>
      </c>
      <c r="I435" s="5">
        <f>Tabela1[[#This Row],[Valor total]]-Tabela1[[#This Row],[Valor custo]]</f>
        <v>118.24000000000001</v>
      </c>
      <c r="J435" s="6">
        <f>Tabela1[[#This Row],[MARGEM BRUTA]]/Tabela1[[#This Row],[Valor total]]</f>
        <v>0.7390000000000001</v>
      </c>
      <c r="K435" s="1" t="str">
        <f>VLOOKUP(Tabela1[[#This Row],[Cliente]],'BASE DE CLIENTES'!A:D,4,0)</f>
        <v>EMPRESA COM MAQUINA</v>
      </c>
      <c r="L435" s="1" t="str">
        <f>VLOOKUP(Tabela1[[#This Row],[Cliente]],'BASE DE CLIENTES'!A:E,5,0)</f>
        <v>CEILANDIA NORTE (CEILANDIA)</v>
      </c>
    </row>
    <row r="436" spans="2:12" x14ac:dyDescent="0.3">
      <c r="B436" s="1" t="s">
        <v>25</v>
      </c>
      <c r="C436" s="4" t="str">
        <f>VLOOKUP(Tabela1[[#This Row],[Cliente]],'BASE DE CLIENTES'!A:E,2,0)</f>
        <v>Brasília</v>
      </c>
      <c r="D436" s="1" t="str">
        <f>VLOOKUP(Tabela1[[#This Row],[Cliente]],'BASE DE CLIENTES'!A:C,3,0)</f>
        <v>DF</v>
      </c>
      <c r="E436" s="4" t="str">
        <f>CONCATENATE(Tabela1[[#This Row],[CIDADE]],",",Tabela1[[#This Row],[UF]])</f>
        <v>Brasília,DF</v>
      </c>
      <c r="F436" s="2">
        <v>45694</v>
      </c>
      <c r="G436" s="13">
        <v>439.2</v>
      </c>
      <c r="H436" s="13">
        <v>645</v>
      </c>
      <c r="I436" s="5">
        <f>Tabela1[[#This Row],[Valor total]]-Tabela1[[#This Row],[Valor custo]]</f>
        <v>205.8</v>
      </c>
      <c r="J436" s="6">
        <f>Tabela1[[#This Row],[MARGEM BRUTA]]/Tabela1[[#This Row],[Valor total]]</f>
        <v>0.3190697674418605</v>
      </c>
      <c r="K436" s="1" t="str">
        <f>VLOOKUP(Tabela1[[#This Row],[Cliente]],'BASE DE CLIENTES'!A:D,4,0)</f>
        <v>EMPRESA COM MAQUINA</v>
      </c>
      <c r="L436" s="1" t="str">
        <f>VLOOKUP(Tabela1[[#This Row],[Cliente]],'BASE DE CLIENTES'!A:E,5,0)</f>
        <v>CEILANDIA NORTE (CEILANDIA)</v>
      </c>
    </row>
    <row r="437" spans="2:12" x14ac:dyDescent="0.3">
      <c r="B437" s="1" t="s">
        <v>23</v>
      </c>
      <c r="C437" s="4" t="str">
        <f>VLOOKUP(Tabela1[[#This Row],[Cliente]],'BASE DE CLIENTES'!A:E,2,0)</f>
        <v>Brasília</v>
      </c>
      <c r="D437" s="1" t="str">
        <f>VLOOKUP(Tabela1[[#This Row],[Cliente]],'BASE DE CLIENTES'!A:C,3,0)</f>
        <v>DF</v>
      </c>
      <c r="E437" s="4" t="str">
        <f>CONCATENATE(Tabela1[[#This Row],[CIDADE]],",",Tabela1[[#This Row],[UF]])</f>
        <v>Brasília,DF</v>
      </c>
      <c r="F437" s="2">
        <v>45694</v>
      </c>
      <c r="G437" s="13">
        <v>439.2</v>
      </c>
      <c r="H437" s="13">
        <v>660</v>
      </c>
      <c r="I437" s="5">
        <f>Tabela1[[#This Row],[Valor total]]-Tabela1[[#This Row],[Valor custo]]</f>
        <v>220.8</v>
      </c>
      <c r="J437" s="6">
        <f>Tabela1[[#This Row],[MARGEM BRUTA]]/Tabela1[[#This Row],[Valor total]]</f>
        <v>0.33454545454545459</v>
      </c>
      <c r="K437" s="1" t="str">
        <f>VLOOKUP(Tabela1[[#This Row],[Cliente]],'BASE DE CLIENTES'!A:D,4,0)</f>
        <v>EMPRESA SEM MAQUINA</v>
      </c>
      <c r="L437" s="1" t="str">
        <f>VLOOKUP(Tabela1[[#This Row],[Cliente]],'BASE DE CLIENTES'!A:E,5,0)</f>
        <v>SETOR INDUSTRIAL (TAGUATINGA)</v>
      </c>
    </row>
    <row r="438" spans="2:12" x14ac:dyDescent="0.3">
      <c r="B438" s="1" t="s">
        <v>66</v>
      </c>
      <c r="C438" s="4" t="str">
        <f>VLOOKUP(Tabela1[[#This Row],[Cliente]],'BASE DE CLIENTES'!A:E,2,0)</f>
        <v>Águas Lindas de Goiás</v>
      </c>
      <c r="D438" s="1" t="str">
        <f>VLOOKUP(Tabela1[[#This Row],[Cliente]],'BASE DE CLIENTES'!A:C,3,0)</f>
        <v>GO</v>
      </c>
      <c r="E438" s="4" t="str">
        <f>CONCATENATE(Tabela1[[#This Row],[CIDADE]],",",Tabela1[[#This Row],[UF]])</f>
        <v>Águas Lindas de Goiás,GO</v>
      </c>
      <c r="F438" s="2">
        <v>45852</v>
      </c>
      <c r="G438" s="13">
        <v>447</v>
      </c>
      <c r="H438" s="13">
        <v>615</v>
      </c>
      <c r="I438" s="5">
        <f>Tabela1[[#This Row],[Valor total]]-Tabela1[[#This Row],[Valor custo]]</f>
        <v>168</v>
      </c>
      <c r="J438" s="6">
        <f>Tabela1[[#This Row],[MARGEM BRUTA]]/Tabela1[[#This Row],[Valor total]]</f>
        <v>0.27317073170731709</v>
      </c>
      <c r="K438" s="1" t="str">
        <f>VLOOKUP(Tabela1[[#This Row],[Cliente]],'BASE DE CLIENTES'!A:D,4,0)</f>
        <v>EMPRESA COM MAQUINA</v>
      </c>
      <c r="L438" s="1" t="str">
        <f>VLOOKUP(Tabela1[[#This Row],[Cliente]],'BASE DE CLIENTES'!A:E,5,0)</f>
        <v>Águas Lindas de Goiás</v>
      </c>
    </row>
    <row r="439" spans="2:12" x14ac:dyDescent="0.3">
      <c r="B439" s="1" t="s">
        <v>66</v>
      </c>
      <c r="C439" s="4" t="str">
        <f>VLOOKUP(Tabela1[[#This Row],[Cliente]],'BASE DE CLIENTES'!A:E,2,0)</f>
        <v>Águas Lindas de Goiás</v>
      </c>
      <c r="D439" s="1" t="str">
        <f>VLOOKUP(Tabela1[[#This Row],[Cliente]],'BASE DE CLIENTES'!A:C,3,0)</f>
        <v>GO</v>
      </c>
      <c r="E439" s="4" t="str">
        <f>CONCATENATE(Tabela1[[#This Row],[CIDADE]],",",Tabela1[[#This Row],[UF]])</f>
        <v>Águas Lindas de Goiás,GO</v>
      </c>
      <c r="F439" s="2">
        <v>45852</v>
      </c>
      <c r="G439" s="13">
        <v>894</v>
      </c>
      <c r="H439" s="13">
        <v>1230</v>
      </c>
      <c r="I439" s="5">
        <f>Tabela1[[#This Row],[Valor total]]-Tabela1[[#This Row],[Valor custo]]</f>
        <v>336</v>
      </c>
      <c r="J439" s="6">
        <f>Tabela1[[#This Row],[MARGEM BRUTA]]/Tabela1[[#This Row],[Valor total]]</f>
        <v>0.27317073170731709</v>
      </c>
      <c r="K439" s="1" t="str">
        <f>VLOOKUP(Tabela1[[#This Row],[Cliente]],'BASE DE CLIENTES'!A:D,4,0)</f>
        <v>EMPRESA COM MAQUINA</v>
      </c>
      <c r="L439" s="1" t="str">
        <f>VLOOKUP(Tabela1[[#This Row],[Cliente]],'BASE DE CLIENTES'!A:E,5,0)</f>
        <v>Águas Lindas de Goiás</v>
      </c>
    </row>
    <row r="440" spans="2:12" x14ac:dyDescent="0.3">
      <c r="B440" s="1" t="s">
        <v>66</v>
      </c>
      <c r="C440" s="4" t="str">
        <f>VLOOKUP(Tabela1[[#This Row],[Cliente]],'BASE DE CLIENTES'!A:E,2,0)</f>
        <v>Águas Lindas de Goiás</v>
      </c>
      <c r="D440" s="1" t="str">
        <f>VLOOKUP(Tabela1[[#This Row],[Cliente]],'BASE DE CLIENTES'!A:C,3,0)</f>
        <v>GO</v>
      </c>
      <c r="E440" s="4" t="str">
        <f>CONCATENATE(Tabela1[[#This Row],[CIDADE]],",",Tabela1[[#This Row],[UF]])</f>
        <v>Águas Lindas de Goiás,GO</v>
      </c>
      <c r="F440" s="2">
        <v>45849</v>
      </c>
      <c r="G440" s="13">
        <v>61</v>
      </c>
      <c r="H440" s="13">
        <v>80</v>
      </c>
      <c r="I440" s="5">
        <f>Tabela1[[#This Row],[Valor total]]-Tabela1[[#This Row],[Valor custo]]</f>
        <v>19</v>
      </c>
      <c r="J440" s="6">
        <f>Tabela1[[#This Row],[MARGEM BRUTA]]/Tabela1[[#This Row],[Valor total]]</f>
        <v>0.23749999999999999</v>
      </c>
      <c r="K440" s="1" t="str">
        <f>VLOOKUP(Tabela1[[#This Row],[Cliente]],'BASE DE CLIENTES'!A:D,4,0)</f>
        <v>EMPRESA COM MAQUINA</v>
      </c>
      <c r="L440" s="1" t="str">
        <f>VLOOKUP(Tabela1[[#This Row],[Cliente]],'BASE DE CLIENTES'!A:E,5,0)</f>
        <v>Águas Lindas de Goiás</v>
      </c>
    </row>
    <row r="441" spans="2:12" x14ac:dyDescent="0.3">
      <c r="B441" s="1" t="s">
        <v>66</v>
      </c>
      <c r="C441" s="4" t="str">
        <f>VLOOKUP(Tabela1[[#This Row],[Cliente]],'BASE DE CLIENTES'!A:E,2,0)</f>
        <v>Águas Lindas de Goiás</v>
      </c>
      <c r="D441" s="1" t="str">
        <f>VLOOKUP(Tabela1[[#This Row],[Cliente]],'BASE DE CLIENTES'!A:C,3,0)</f>
        <v>GO</v>
      </c>
      <c r="E441" s="4" t="str">
        <f>CONCATENATE(Tabela1[[#This Row],[CIDADE]],",",Tabela1[[#This Row],[UF]])</f>
        <v>Águas Lindas de Goiás,GO</v>
      </c>
      <c r="F441" s="2">
        <v>45849</v>
      </c>
      <c r="G441" s="13">
        <v>447</v>
      </c>
      <c r="H441" s="13">
        <v>615</v>
      </c>
      <c r="I441" s="5">
        <f>Tabela1[[#This Row],[Valor total]]-Tabela1[[#This Row],[Valor custo]]</f>
        <v>168</v>
      </c>
      <c r="J441" s="6">
        <f>Tabela1[[#This Row],[MARGEM BRUTA]]/Tabela1[[#This Row],[Valor total]]</f>
        <v>0.27317073170731709</v>
      </c>
      <c r="K441" s="1" t="str">
        <f>VLOOKUP(Tabela1[[#This Row],[Cliente]],'BASE DE CLIENTES'!A:D,4,0)</f>
        <v>EMPRESA COM MAQUINA</v>
      </c>
      <c r="L441" s="1" t="str">
        <f>VLOOKUP(Tabela1[[#This Row],[Cliente]],'BASE DE CLIENTES'!A:E,5,0)</f>
        <v>Águas Lindas de Goiás</v>
      </c>
    </row>
    <row r="442" spans="2:12" x14ac:dyDescent="0.3">
      <c r="B442" s="1" t="s">
        <v>17</v>
      </c>
      <c r="C442" s="4" t="str">
        <f>VLOOKUP(Tabela1[[#This Row],[Cliente]],'BASE DE CLIENTES'!A:E,2,0)</f>
        <v>Águas Lindas de Goiás</v>
      </c>
      <c r="D442" s="1" t="str">
        <f>VLOOKUP(Tabela1[[#This Row],[Cliente]],'BASE DE CLIENTES'!A:C,3,0)</f>
        <v>GO</v>
      </c>
      <c r="E442" s="4" t="str">
        <f>CONCATENATE(Tabela1[[#This Row],[CIDADE]],",",Tabela1[[#This Row],[UF]])</f>
        <v>Águas Lindas de Goiás,GO</v>
      </c>
      <c r="F442" s="2">
        <v>45849</v>
      </c>
      <c r="G442" s="13">
        <v>447</v>
      </c>
      <c r="H442" s="13">
        <v>500</v>
      </c>
      <c r="I442" s="5">
        <f>Tabela1[[#This Row],[Valor total]]-Tabela1[[#This Row],[Valor custo]]</f>
        <v>53</v>
      </c>
      <c r="J442" s="6">
        <f>Tabela1[[#This Row],[MARGEM BRUTA]]/Tabela1[[#This Row],[Valor total]]</f>
        <v>0.106</v>
      </c>
      <c r="K442" s="1" t="str">
        <f>VLOOKUP(Tabela1[[#This Row],[Cliente]],'BASE DE CLIENTES'!A:D,4,0)</f>
        <v>SERRALHEIRO</v>
      </c>
      <c r="L442" s="1" t="str">
        <f>VLOOKUP(Tabela1[[#This Row],[Cliente]],'BASE DE CLIENTES'!A:E,5,0)</f>
        <v>Águas Lindas de Goiás</v>
      </c>
    </row>
    <row r="443" spans="2:12" x14ac:dyDescent="0.3">
      <c r="B443" s="1" t="s">
        <v>66</v>
      </c>
      <c r="C443" s="4" t="str">
        <f>VLOOKUP(Tabela1[[#This Row],[Cliente]],'BASE DE CLIENTES'!A:E,2,0)</f>
        <v>Águas Lindas de Goiás</v>
      </c>
      <c r="D443" s="1" t="str">
        <f>VLOOKUP(Tabela1[[#This Row],[Cliente]],'BASE DE CLIENTES'!A:C,3,0)</f>
        <v>GO</v>
      </c>
      <c r="E443" s="4" t="str">
        <f>CONCATENATE(Tabela1[[#This Row],[CIDADE]],",",Tabela1[[#This Row],[UF]])</f>
        <v>Águas Lindas de Goiás,GO</v>
      </c>
      <c r="F443" s="2">
        <v>45847</v>
      </c>
      <c r="G443" s="13">
        <v>447</v>
      </c>
      <c r="H443" s="13">
        <v>615</v>
      </c>
      <c r="I443" s="5">
        <f>Tabela1[[#This Row],[Valor total]]-Tabela1[[#This Row],[Valor custo]]</f>
        <v>168</v>
      </c>
      <c r="J443" s="6">
        <f>Tabela1[[#This Row],[MARGEM BRUTA]]/Tabela1[[#This Row],[Valor total]]</f>
        <v>0.27317073170731709</v>
      </c>
      <c r="K443" s="1" t="str">
        <f>VLOOKUP(Tabela1[[#This Row],[Cliente]],'BASE DE CLIENTES'!A:D,4,0)</f>
        <v>EMPRESA COM MAQUINA</v>
      </c>
      <c r="L443" s="1" t="str">
        <f>VLOOKUP(Tabela1[[#This Row],[Cliente]],'BASE DE CLIENTES'!A:E,5,0)</f>
        <v>Águas Lindas de Goiás</v>
      </c>
    </row>
    <row r="444" spans="2:12" x14ac:dyDescent="0.3">
      <c r="B444" s="1" t="s">
        <v>98</v>
      </c>
      <c r="C444" s="4" t="str">
        <f>VLOOKUP(Tabela1[[#This Row],[Cliente]],'BASE DE CLIENTES'!A:E,2,0)</f>
        <v>Brasília</v>
      </c>
      <c r="D444" s="1" t="str">
        <f>VLOOKUP(Tabela1[[#This Row],[Cliente]],'BASE DE CLIENTES'!A:C,3,0)</f>
        <v>DF</v>
      </c>
      <c r="E444" s="4" t="str">
        <f>CONCATENATE(Tabela1[[#This Row],[CIDADE]],",",Tabela1[[#This Row],[UF]])</f>
        <v>Brasília,DF</v>
      </c>
      <c r="F444" s="2">
        <v>45693</v>
      </c>
      <c r="G444" s="13">
        <v>40</v>
      </c>
      <c r="H444" s="13">
        <v>90</v>
      </c>
      <c r="I444" s="5">
        <f>Tabela1[[#This Row],[Valor total]]-Tabela1[[#This Row],[Valor custo]]</f>
        <v>50</v>
      </c>
      <c r="J444" s="6">
        <f>Tabela1[[#This Row],[MARGEM BRUTA]]/Tabela1[[#This Row],[Valor total]]</f>
        <v>0.55555555555555558</v>
      </c>
      <c r="K444" s="1" t="str">
        <f>VLOOKUP(Tabela1[[#This Row],[Cliente]],'BASE DE CLIENTES'!A:D,4,0)</f>
        <v>SERRALHEIRO</v>
      </c>
      <c r="L444" s="1" t="str">
        <f>VLOOKUP(Tabela1[[#This Row],[Cliente]],'BASE DE CLIENTES'!A:E,5,0)</f>
        <v>SANTA MARIA</v>
      </c>
    </row>
    <row r="445" spans="2:12" x14ac:dyDescent="0.3">
      <c r="B445" s="1" t="s">
        <v>19</v>
      </c>
      <c r="C445" s="4" t="str">
        <f>VLOOKUP(Tabela1[[#This Row],[Cliente]],'BASE DE CLIENTES'!A:E,2,0)</f>
        <v>Águas Lindas de Goiás</v>
      </c>
      <c r="D445" s="1" t="str">
        <f>VLOOKUP(Tabela1[[#This Row],[Cliente]],'BASE DE CLIENTES'!A:C,3,0)</f>
        <v>GO</v>
      </c>
      <c r="E445" s="4" t="str">
        <f>CONCATENATE(Tabela1[[#This Row],[CIDADE]],",",Tabela1[[#This Row],[UF]])</f>
        <v>Águas Lindas de Goiás,GO</v>
      </c>
      <c r="F445" s="2">
        <v>45847</v>
      </c>
      <c r="G445" s="13">
        <v>25</v>
      </c>
      <c r="H445" s="13">
        <v>30</v>
      </c>
      <c r="I445" s="5">
        <f>Tabela1[[#This Row],[Valor total]]-Tabela1[[#This Row],[Valor custo]]</f>
        <v>5</v>
      </c>
      <c r="J445" s="6">
        <f>Tabela1[[#This Row],[MARGEM BRUTA]]/Tabela1[[#This Row],[Valor total]]</f>
        <v>0.16666666666666666</v>
      </c>
      <c r="K445" s="1" t="str">
        <f>VLOOKUP(Tabela1[[#This Row],[Cliente]],'BASE DE CLIENTES'!A:D,4,0)</f>
        <v>SERRALHEIRO</v>
      </c>
      <c r="L445" s="1" t="str">
        <f>VLOOKUP(Tabela1[[#This Row],[Cliente]],'BASE DE CLIENTES'!A:E,5,0)</f>
        <v>Águas Lindas de Goiás</v>
      </c>
    </row>
    <row r="446" spans="2:12" x14ac:dyDescent="0.3">
      <c r="B446" s="1" t="s">
        <v>19</v>
      </c>
      <c r="C446" s="4" t="str">
        <f>VLOOKUP(Tabela1[[#This Row],[Cliente]],'BASE DE CLIENTES'!A:E,2,0)</f>
        <v>Águas Lindas de Goiás</v>
      </c>
      <c r="D446" s="1" t="str">
        <f>VLOOKUP(Tabela1[[#This Row],[Cliente]],'BASE DE CLIENTES'!A:C,3,0)</f>
        <v>GO</v>
      </c>
      <c r="E446" s="4" t="str">
        <f>CONCATENATE(Tabela1[[#This Row],[CIDADE]],",",Tabela1[[#This Row],[UF]])</f>
        <v>Águas Lindas de Goiás,GO</v>
      </c>
      <c r="F446" s="2">
        <v>45847</v>
      </c>
      <c r="G446" s="13">
        <v>497</v>
      </c>
      <c r="H446" s="13">
        <v>785</v>
      </c>
      <c r="I446" s="5">
        <f>Tabela1[[#This Row],[Valor total]]-Tabela1[[#This Row],[Valor custo]]</f>
        <v>288</v>
      </c>
      <c r="J446" s="6">
        <f>Tabela1[[#This Row],[MARGEM BRUTA]]/Tabela1[[#This Row],[Valor total]]</f>
        <v>0.36687898089171972</v>
      </c>
      <c r="K446" s="1" t="str">
        <f>VLOOKUP(Tabela1[[#This Row],[Cliente]],'BASE DE CLIENTES'!A:D,4,0)</f>
        <v>SERRALHEIRO</v>
      </c>
      <c r="L446" s="1" t="str">
        <f>VLOOKUP(Tabela1[[#This Row],[Cliente]],'BASE DE CLIENTES'!A:E,5,0)</f>
        <v>Águas Lindas de Goiás</v>
      </c>
    </row>
    <row r="447" spans="2:12" x14ac:dyDescent="0.3">
      <c r="B447" s="1" t="s">
        <v>76</v>
      </c>
      <c r="C447" s="4" t="str">
        <f>VLOOKUP(Tabela1[[#This Row],[Cliente]],'BASE DE CLIENTES'!A:E,2,0)</f>
        <v>Brasília</v>
      </c>
      <c r="D447" s="1" t="str">
        <f>VLOOKUP(Tabela1[[#This Row],[Cliente]],'BASE DE CLIENTES'!A:C,3,0)</f>
        <v>DF</v>
      </c>
      <c r="E447" s="4" t="str">
        <f>CONCATENATE(Tabela1[[#This Row],[CIDADE]],",",Tabela1[[#This Row],[UF]])</f>
        <v>Brasília,DF</v>
      </c>
      <c r="F447" s="2">
        <v>45693</v>
      </c>
      <c r="G447" s="13">
        <v>3239.76</v>
      </c>
      <c r="H447" s="13">
        <v>4680</v>
      </c>
      <c r="I447" s="5">
        <f>Tabela1[[#This Row],[Valor total]]-Tabela1[[#This Row],[Valor custo]]</f>
        <v>1440.2399999999998</v>
      </c>
      <c r="J447" s="6">
        <f>Tabela1[[#This Row],[MARGEM BRUTA]]/Tabela1[[#This Row],[Valor total]]</f>
        <v>0.30774358974358967</v>
      </c>
      <c r="K447" s="1" t="str">
        <f>VLOOKUP(Tabela1[[#This Row],[Cliente]],'BASE DE CLIENTES'!A:D,4,0)</f>
        <v>EMPRESA COM MAQUINA</v>
      </c>
      <c r="L447" s="1" t="str">
        <f>VLOOKUP(Tabela1[[#This Row],[Cliente]],'BASE DE CLIENTES'!A:E,5,0)</f>
        <v>Setor Placa da Mercedes (Núcleo Bandeirante)</v>
      </c>
    </row>
    <row r="448" spans="2:12" x14ac:dyDescent="0.3">
      <c r="B448" s="1" t="s">
        <v>19</v>
      </c>
      <c r="C448" s="4" t="str">
        <f>VLOOKUP(Tabela1[[#This Row],[Cliente]],'BASE DE CLIENTES'!A:E,2,0)</f>
        <v>Águas Lindas de Goiás</v>
      </c>
      <c r="D448" s="1" t="str">
        <f>VLOOKUP(Tabela1[[#This Row],[Cliente]],'BASE DE CLIENTES'!A:C,3,0)</f>
        <v>GO</v>
      </c>
      <c r="E448" s="4" t="str">
        <f>CONCATENATE(Tabela1[[#This Row],[CIDADE]],",",Tabela1[[#This Row],[UF]])</f>
        <v>Águas Lindas de Goiás,GO</v>
      </c>
      <c r="F448" s="2">
        <v>45846</v>
      </c>
      <c r="G448" s="13">
        <v>447</v>
      </c>
      <c r="H448" s="13">
        <v>645</v>
      </c>
      <c r="I448" s="5">
        <f>Tabela1[[#This Row],[Valor total]]-Tabela1[[#This Row],[Valor custo]]</f>
        <v>198</v>
      </c>
      <c r="J448" s="6">
        <f>Tabela1[[#This Row],[MARGEM BRUTA]]/Tabela1[[#This Row],[Valor total]]</f>
        <v>0.30697674418604654</v>
      </c>
      <c r="K448" s="1" t="str">
        <f>VLOOKUP(Tabela1[[#This Row],[Cliente]],'BASE DE CLIENTES'!A:D,4,0)</f>
        <v>SERRALHEIRO</v>
      </c>
      <c r="L448" s="1" t="str">
        <f>VLOOKUP(Tabela1[[#This Row],[Cliente]],'BASE DE CLIENTES'!A:E,5,0)</f>
        <v>Águas Lindas de Goiás</v>
      </c>
    </row>
    <row r="449" spans="2:12" x14ac:dyDescent="0.3">
      <c r="B449" s="1" t="s">
        <v>120</v>
      </c>
      <c r="C449" s="4" t="str">
        <f>VLOOKUP(Tabela1[[#This Row],[Cliente]],'BASE DE CLIENTES'!A:E,2,0)</f>
        <v>Brasília</v>
      </c>
      <c r="D449" s="1" t="str">
        <f>VLOOKUP(Tabela1[[#This Row],[Cliente]],'BASE DE CLIENTES'!A:C,3,0)</f>
        <v>DF</v>
      </c>
      <c r="E449" s="4" t="str">
        <f>CONCATENATE(Tabela1[[#This Row],[CIDADE]],",",Tabela1[[#This Row],[UF]])</f>
        <v>Brasília,DF</v>
      </c>
      <c r="F449" s="2">
        <v>45693</v>
      </c>
      <c r="G449" s="13">
        <v>439.2</v>
      </c>
      <c r="H449" s="13">
        <v>645</v>
      </c>
      <c r="I449" s="5">
        <f>Tabela1[[#This Row],[Valor total]]-Tabela1[[#This Row],[Valor custo]]</f>
        <v>205.8</v>
      </c>
      <c r="J449" s="6">
        <f>Tabela1[[#This Row],[MARGEM BRUTA]]/Tabela1[[#This Row],[Valor total]]</f>
        <v>0.3190697674418605</v>
      </c>
      <c r="K449" s="1" t="str">
        <f>VLOOKUP(Tabela1[[#This Row],[Cliente]],'BASE DE CLIENTES'!A:D,4,0)</f>
        <v>EMPRESA SEM MAQUINA</v>
      </c>
      <c r="L449" s="1" t="str">
        <f>VLOOKUP(Tabela1[[#This Row],[Cliente]],'BASE DE CLIENTES'!A:E,5,0)</f>
        <v>SAMAMBAIA</v>
      </c>
    </row>
    <row r="450" spans="2:12" x14ac:dyDescent="0.3">
      <c r="B450" s="1" t="s">
        <v>131</v>
      </c>
      <c r="C450" s="4" t="str">
        <f>VLOOKUP(Tabela1[[#This Row],[Cliente]],'BASE DE CLIENTES'!A:E,2,0)</f>
        <v>Águas Lindas de Goiás</v>
      </c>
      <c r="D450" s="1" t="str">
        <f>VLOOKUP(Tabela1[[#This Row],[Cliente]],'BASE DE CLIENTES'!A:C,3,0)</f>
        <v>GO</v>
      </c>
      <c r="E450" s="4" t="str">
        <f>CONCATENATE(Tabela1[[#This Row],[CIDADE]],",",Tabela1[[#This Row],[UF]])</f>
        <v>Águas Lindas de Goiás,GO</v>
      </c>
      <c r="F450" s="2">
        <v>45846</v>
      </c>
      <c r="G450" s="13">
        <v>122.74</v>
      </c>
      <c r="H450" s="13">
        <v>200</v>
      </c>
      <c r="I450" s="5">
        <f>Tabela1[[#This Row],[Valor total]]-Tabela1[[#This Row],[Valor custo]]</f>
        <v>77.260000000000005</v>
      </c>
      <c r="J450" s="6">
        <f>Tabela1[[#This Row],[MARGEM BRUTA]]/Tabela1[[#This Row],[Valor total]]</f>
        <v>0.38630000000000003</v>
      </c>
      <c r="K450" s="1" t="str">
        <f>VLOOKUP(Tabela1[[#This Row],[Cliente]],'BASE DE CLIENTES'!A:D,4,0)</f>
        <v>SERRALHEIRO</v>
      </c>
      <c r="L450" s="1" t="str">
        <f>VLOOKUP(Tabela1[[#This Row],[Cliente]],'BASE DE CLIENTES'!A:E,5,0)</f>
        <v>Águas Lindas de Goiás</v>
      </c>
    </row>
    <row r="451" spans="2:12" x14ac:dyDescent="0.3">
      <c r="B451" s="1" t="s">
        <v>66</v>
      </c>
      <c r="C451" s="4" t="str">
        <f>VLOOKUP(Tabela1[[#This Row],[Cliente]],'BASE DE CLIENTES'!A:E,2,0)</f>
        <v>Águas Lindas de Goiás</v>
      </c>
      <c r="D451" s="1" t="str">
        <f>VLOOKUP(Tabela1[[#This Row],[Cliente]],'BASE DE CLIENTES'!A:C,3,0)</f>
        <v>GO</v>
      </c>
      <c r="E451" s="4" t="str">
        <f>CONCATENATE(Tabela1[[#This Row],[CIDADE]],",",Tabela1[[#This Row],[UF]])</f>
        <v>Águas Lindas de Goiás,GO</v>
      </c>
      <c r="F451" s="2">
        <v>45846</v>
      </c>
      <c r="G451" s="13">
        <v>447</v>
      </c>
      <c r="H451" s="13">
        <v>615</v>
      </c>
      <c r="I451" s="5">
        <f>Tabela1[[#This Row],[Valor total]]-Tabela1[[#This Row],[Valor custo]]</f>
        <v>168</v>
      </c>
      <c r="J451" s="6">
        <f>Tabela1[[#This Row],[MARGEM BRUTA]]/Tabela1[[#This Row],[Valor total]]</f>
        <v>0.27317073170731709</v>
      </c>
      <c r="K451" s="1" t="str">
        <f>VLOOKUP(Tabela1[[#This Row],[Cliente]],'BASE DE CLIENTES'!A:D,4,0)</f>
        <v>EMPRESA COM MAQUINA</v>
      </c>
      <c r="L451" s="1" t="str">
        <f>VLOOKUP(Tabela1[[#This Row],[Cliente]],'BASE DE CLIENTES'!A:E,5,0)</f>
        <v>Águas Lindas de Goiás</v>
      </c>
    </row>
    <row r="452" spans="2:12" x14ac:dyDescent="0.3">
      <c r="B452" s="1" t="s">
        <v>120</v>
      </c>
      <c r="C452" s="4" t="str">
        <f>VLOOKUP(Tabela1[[#This Row],[Cliente]],'BASE DE CLIENTES'!A:E,2,0)</f>
        <v>Brasília</v>
      </c>
      <c r="D452" s="1" t="str">
        <f>VLOOKUP(Tabela1[[#This Row],[Cliente]],'BASE DE CLIENTES'!A:C,3,0)</f>
        <v>DF</v>
      </c>
      <c r="E452" s="4" t="str">
        <f>CONCATENATE(Tabela1[[#This Row],[CIDADE]],",",Tabela1[[#This Row],[UF]])</f>
        <v>Brasília,DF</v>
      </c>
      <c r="F452" s="2">
        <v>45744</v>
      </c>
      <c r="G452" s="13">
        <v>920.02</v>
      </c>
      <c r="H452" s="13">
        <v>2150</v>
      </c>
      <c r="I452" s="5">
        <f>Tabela1[[#This Row],[Valor total]]-Tabela1[[#This Row],[Valor custo]]</f>
        <v>1229.98</v>
      </c>
      <c r="J452" s="6">
        <f>Tabela1[[#This Row],[MARGEM BRUTA]]/Tabela1[[#This Row],[Valor total]]</f>
        <v>0.57208372093023252</v>
      </c>
      <c r="K452" s="1" t="str">
        <f>VLOOKUP(Tabela1[[#This Row],[Cliente]],'BASE DE CLIENTES'!A:D,4,0)</f>
        <v>EMPRESA SEM MAQUINA</v>
      </c>
      <c r="L452" s="1" t="str">
        <f>VLOOKUP(Tabela1[[#This Row],[Cliente]],'BASE DE CLIENTES'!A:E,5,0)</f>
        <v>SAMAMBAIA</v>
      </c>
    </row>
    <row r="453" spans="2:12" x14ac:dyDescent="0.3">
      <c r="B453" s="1" t="s">
        <v>96</v>
      </c>
      <c r="C453" s="4" t="str">
        <f>VLOOKUP(Tabela1[[#This Row],[Cliente]],'BASE DE CLIENTES'!A:E,2,0)</f>
        <v>Brasília</v>
      </c>
      <c r="D453" s="1" t="str">
        <f>VLOOKUP(Tabela1[[#This Row],[Cliente]],'BASE DE CLIENTES'!A:C,3,0)</f>
        <v>DF</v>
      </c>
      <c r="E453" s="4" t="str">
        <f>CONCATENATE(Tabela1[[#This Row],[CIDADE]],",",Tabela1[[#This Row],[UF]])</f>
        <v>Brasília,DF</v>
      </c>
      <c r="F453" s="2">
        <v>45692</v>
      </c>
      <c r="G453" s="13">
        <v>57.13</v>
      </c>
      <c r="H453" s="13">
        <v>200</v>
      </c>
      <c r="I453" s="5">
        <f>Tabela1[[#This Row],[Valor total]]-Tabela1[[#This Row],[Valor custo]]</f>
        <v>142.87</v>
      </c>
      <c r="J453" s="6">
        <f>Tabela1[[#This Row],[MARGEM BRUTA]]/Tabela1[[#This Row],[Valor total]]</f>
        <v>0.71435000000000004</v>
      </c>
      <c r="K453" s="1" t="str">
        <f>VLOOKUP(Tabela1[[#This Row],[Cliente]],'BASE DE CLIENTES'!A:D,4,0)</f>
        <v>EMPRESA SEM MAQUINA</v>
      </c>
      <c r="L453" s="1" t="str">
        <f>VLOOKUP(Tabela1[[#This Row],[Cliente]],'BASE DE CLIENTES'!A:E,5,0)</f>
        <v>CEILANDIA NORTE (CEILANDIA)</v>
      </c>
    </row>
    <row r="454" spans="2:12" x14ac:dyDescent="0.3">
      <c r="B454" s="1" t="s">
        <v>97</v>
      </c>
      <c r="C454" s="4" t="str">
        <f>VLOOKUP(Tabela1[[#This Row],[Cliente]],'BASE DE CLIENTES'!A:E,2,0)</f>
        <v>Brasília</v>
      </c>
      <c r="D454" s="1" t="str">
        <f>VLOOKUP(Tabela1[[#This Row],[Cliente]],'BASE DE CLIENTES'!A:C,3,0)</f>
        <v>DF</v>
      </c>
      <c r="E454" s="4" t="str">
        <f>CONCATENATE(Tabela1[[#This Row],[CIDADE]],",",Tabela1[[#This Row],[UF]])</f>
        <v>Brasília,DF</v>
      </c>
      <c r="F454" s="2">
        <v>45692</v>
      </c>
      <c r="G454" s="13">
        <v>518.9</v>
      </c>
      <c r="H454" s="13">
        <v>770</v>
      </c>
      <c r="I454" s="5">
        <f>Tabela1[[#This Row],[Valor total]]-Tabela1[[#This Row],[Valor custo]]</f>
        <v>251.10000000000002</v>
      </c>
      <c r="J454" s="6">
        <f>Tabela1[[#This Row],[MARGEM BRUTA]]/Tabela1[[#This Row],[Valor total]]</f>
        <v>0.32610389610389612</v>
      </c>
      <c r="K454" s="1" t="str">
        <f>VLOOKUP(Tabela1[[#This Row],[Cliente]],'BASE DE CLIENTES'!A:D,4,0)</f>
        <v>SERRALHEIRO</v>
      </c>
      <c r="L454" s="1" t="str">
        <f>VLOOKUP(Tabela1[[#This Row],[Cliente]],'BASE DE CLIENTES'!A:E,5,0)</f>
        <v>CEILANDIA NORTE</v>
      </c>
    </row>
    <row r="455" spans="2:12" x14ac:dyDescent="0.3">
      <c r="B455" s="1" t="s">
        <v>66</v>
      </c>
      <c r="C455" s="4" t="str">
        <f>VLOOKUP(Tabela1[[#This Row],[Cliente]],'BASE DE CLIENTES'!A:E,2,0)</f>
        <v>Águas Lindas de Goiás</v>
      </c>
      <c r="D455" s="1" t="str">
        <f>VLOOKUP(Tabela1[[#This Row],[Cliente]],'BASE DE CLIENTES'!A:C,3,0)</f>
        <v>GO</v>
      </c>
      <c r="E455" s="4" t="str">
        <f>CONCATENATE(Tabela1[[#This Row],[CIDADE]],",",Tabela1[[#This Row],[UF]])</f>
        <v>Águas Lindas de Goiás,GO</v>
      </c>
      <c r="F455" s="2">
        <v>45842</v>
      </c>
      <c r="G455" s="13">
        <v>1332.6</v>
      </c>
      <c r="H455" s="13">
        <v>1848</v>
      </c>
      <c r="I455" s="5">
        <f>Tabela1[[#This Row],[Valor total]]-Tabela1[[#This Row],[Valor custo]]</f>
        <v>515.40000000000009</v>
      </c>
      <c r="J455" s="6">
        <f>Tabela1[[#This Row],[MARGEM BRUTA]]/Tabela1[[#This Row],[Valor total]]</f>
        <v>0.27889610389610392</v>
      </c>
      <c r="K455" s="1" t="str">
        <f>VLOOKUP(Tabela1[[#This Row],[Cliente]],'BASE DE CLIENTES'!A:D,4,0)</f>
        <v>EMPRESA COM MAQUINA</v>
      </c>
      <c r="L455" s="1" t="str">
        <f>VLOOKUP(Tabela1[[#This Row],[Cliente]],'BASE DE CLIENTES'!A:E,5,0)</f>
        <v>Águas Lindas de Goiás</v>
      </c>
    </row>
    <row r="456" spans="2:12" x14ac:dyDescent="0.3">
      <c r="B456" s="1" t="s">
        <v>96</v>
      </c>
      <c r="C456" s="4" t="str">
        <f>VLOOKUP(Tabela1[[#This Row],[Cliente]],'BASE DE CLIENTES'!A:E,2,0)</f>
        <v>Brasília</v>
      </c>
      <c r="D456" s="1" t="str">
        <f>VLOOKUP(Tabela1[[#This Row],[Cliente]],'BASE DE CLIENTES'!A:C,3,0)</f>
        <v>DF</v>
      </c>
      <c r="E456" s="4" t="str">
        <f>CONCATENATE(Tabela1[[#This Row],[CIDADE]],",",Tabela1[[#This Row],[UF]])</f>
        <v>Brasília,DF</v>
      </c>
      <c r="F456" s="2">
        <v>45692</v>
      </c>
      <c r="G456" s="13">
        <v>568.24</v>
      </c>
      <c r="H456" s="13">
        <v>1200</v>
      </c>
      <c r="I456" s="5">
        <f>Tabela1[[#This Row],[Valor total]]-Tabela1[[#This Row],[Valor custo]]</f>
        <v>631.76</v>
      </c>
      <c r="J456" s="6">
        <f>Tabela1[[#This Row],[MARGEM BRUTA]]/Tabela1[[#This Row],[Valor total]]</f>
        <v>0.52646666666666664</v>
      </c>
      <c r="K456" s="1" t="str">
        <f>VLOOKUP(Tabela1[[#This Row],[Cliente]],'BASE DE CLIENTES'!A:D,4,0)</f>
        <v>EMPRESA SEM MAQUINA</v>
      </c>
      <c r="L456" s="1" t="str">
        <f>VLOOKUP(Tabela1[[#This Row],[Cliente]],'BASE DE CLIENTES'!A:E,5,0)</f>
        <v>CEILANDIA NORTE (CEILANDIA)</v>
      </c>
    </row>
    <row r="457" spans="2:12" x14ac:dyDescent="0.3">
      <c r="B457" s="1" t="s">
        <v>106</v>
      </c>
      <c r="C457" s="4" t="str">
        <f>VLOOKUP(Tabela1[[#This Row],[Cliente]],'BASE DE CLIENTES'!A:E,2,0)</f>
        <v>Brasília</v>
      </c>
      <c r="D457" s="1" t="str">
        <f>VLOOKUP(Tabela1[[#This Row],[Cliente]],'BASE DE CLIENTES'!A:C,3,0)</f>
        <v>DF</v>
      </c>
      <c r="E457" s="4" t="str">
        <f>CONCATENATE(Tabela1[[#This Row],[CIDADE]],",",Tabela1[[#This Row],[UF]])</f>
        <v>Brasília,DF</v>
      </c>
      <c r="F457" s="2">
        <v>45692</v>
      </c>
      <c r="G457" s="13">
        <v>1596.97</v>
      </c>
      <c r="H457" s="13">
        <v>2440</v>
      </c>
      <c r="I457" s="5">
        <f>Tabela1[[#This Row],[Valor total]]-Tabela1[[#This Row],[Valor custo]]</f>
        <v>843.03</v>
      </c>
      <c r="J457" s="6">
        <f>Tabela1[[#This Row],[MARGEM BRUTA]]/Tabela1[[#This Row],[Valor total]]</f>
        <v>0.34550409836065571</v>
      </c>
      <c r="K457" s="1" t="str">
        <f>VLOOKUP(Tabela1[[#This Row],[Cliente]],'BASE DE CLIENTES'!A:D,4,0)</f>
        <v>EMPRESA COM MAQUINA</v>
      </c>
      <c r="L457" s="1" t="str">
        <f>VLOOKUP(Tabela1[[#This Row],[Cliente]],'BASE DE CLIENTES'!A:E,5,0)</f>
        <v>26 DE SETEMBRO</v>
      </c>
    </row>
    <row r="458" spans="2:12" x14ac:dyDescent="0.3">
      <c r="B458" s="1" t="s">
        <v>68</v>
      </c>
      <c r="C458" s="4" t="str">
        <f>VLOOKUP(Tabela1[[#This Row],[Cliente]],'BASE DE CLIENTES'!A:E,2,0)</f>
        <v>Brasília</v>
      </c>
      <c r="D458" s="1" t="str">
        <f>VLOOKUP(Tabela1[[#This Row],[Cliente]],'BASE DE CLIENTES'!A:C,3,0)</f>
        <v>DF</v>
      </c>
      <c r="E458" s="4" t="str">
        <f>CONCATENATE(Tabela1[[#This Row],[CIDADE]],",",Tabela1[[#This Row],[UF]])</f>
        <v>Brasília,DF</v>
      </c>
      <c r="F458" s="2">
        <v>45692</v>
      </c>
      <c r="G458" s="13">
        <v>5125.54</v>
      </c>
      <c r="H458" s="13">
        <v>7540</v>
      </c>
      <c r="I458" s="5">
        <f>Tabela1[[#This Row],[Valor total]]-Tabela1[[#This Row],[Valor custo]]</f>
        <v>2414.46</v>
      </c>
      <c r="J458" s="6">
        <f>Tabela1[[#This Row],[MARGEM BRUTA]]/Tabela1[[#This Row],[Valor total]]</f>
        <v>0.32022015915119362</v>
      </c>
      <c r="K458" s="1" t="str">
        <f>VLOOKUP(Tabela1[[#This Row],[Cliente]],'BASE DE CLIENTES'!A:D,4,0)</f>
        <v>EMPRESA COM MAQUINA</v>
      </c>
      <c r="L458" s="1" t="str">
        <f>VLOOKUP(Tabela1[[#This Row],[Cliente]],'BASE DE CLIENTES'!A:E,5,0)</f>
        <v>SAMAMBAIA SUL (SAMAMBAIA)</v>
      </c>
    </row>
    <row r="459" spans="2:12" x14ac:dyDescent="0.3">
      <c r="B459" s="1" t="s">
        <v>66</v>
      </c>
      <c r="C459" s="4" t="str">
        <f>VLOOKUP(Tabela1[[#This Row],[Cliente]],'BASE DE CLIENTES'!A:E,2,0)</f>
        <v>Águas Lindas de Goiás</v>
      </c>
      <c r="D459" s="1" t="str">
        <f>VLOOKUP(Tabela1[[#This Row],[Cliente]],'BASE DE CLIENTES'!A:C,3,0)</f>
        <v>GO</v>
      </c>
      <c r="E459" s="4" t="str">
        <f>CONCATENATE(Tabela1[[#This Row],[CIDADE]],",",Tabela1[[#This Row],[UF]])</f>
        <v>Águas Lindas de Goiás,GO</v>
      </c>
      <c r="F459" s="2">
        <v>45841</v>
      </c>
      <c r="G459" s="13">
        <v>3901</v>
      </c>
      <c r="H459" s="13">
        <v>6600</v>
      </c>
      <c r="I459" s="5">
        <f>Tabela1[[#This Row],[Valor total]]-Tabela1[[#This Row],[Valor custo]]</f>
        <v>2699</v>
      </c>
      <c r="J459" s="6">
        <f>Tabela1[[#This Row],[MARGEM BRUTA]]/Tabela1[[#This Row],[Valor total]]</f>
        <v>0.40893939393939394</v>
      </c>
      <c r="K459" s="1" t="str">
        <f>VLOOKUP(Tabela1[[#This Row],[Cliente]],'BASE DE CLIENTES'!A:D,4,0)</f>
        <v>EMPRESA COM MAQUINA</v>
      </c>
      <c r="L459" s="1" t="str">
        <f>VLOOKUP(Tabela1[[#This Row],[Cliente]],'BASE DE CLIENTES'!A:E,5,0)</f>
        <v>Águas Lindas de Goiás</v>
      </c>
    </row>
    <row r="460" spans="2:12" x14ac:dyDescent="0.3">
      <c r="B460" s="1" t="s">
        <v>19</v>
      </c>
      <c r="C460" s="4" t="str">
        <f>VLOOKUP(Tabela1[[#This Row],[Cliente]],'BASE DE CLIENTES'!A:E,2,0)</f>
        <v>Águas Lindas de Goiás</v>
      </c>
      <c r="D460" s="1" t="str">
        <f>VLOOKUP(Tabela1[[#This Row],[Cliente]],'BASE DE CLIENTES'!A:C,3,0)</f>
        <v>GO</v>
      </c>
      <c r="E460" s="4" t="str">
        <f>CONCATENATE(Tabela1[[#This Row],[CIDADE]],",",Tabela1[[#This Row],[UF]])</f>
        <v>Águas Lindas de Goiás,GO</v>
      </c>
      <c r="F460" s="2">
        <v>45839</v>
      </c>
      <c r="G460" s="13">
        <v>447</v>
      </c>
      <c r="H460" s="13">
        <v>645</v>
      </c>
      <c r="I460" s="5">
        <f>Tabela1[[#This Row],[Valor total]]-Tabela1[[#This Row],[Valor custo]]</f>
        <v>198</v>
      </c>
      <c r="J460" s="6">
        <f>Tabela1[[#This Row],[MARGEM BRUTA]]/Tabela1[[#This Row],[Valor total]]</f>
        <v>0.30697674418604654</v>
      </c>
      <c r="K460" s="1" t="str">
        <f>VLOOKUP(Tabela1[[#This Row],[Cliente]],'BASE DE CLIENTES'!A:D,4,0)</f>
        <v>SERRALHEIRO</v>
      </c>
      <c r="L460" s="1" t="str">
        <f>VLOOKUP(Tabela1[[#This Row],[Cliente]],'BASE DE CLIENTES'!A:E,5,0)</f>
        <v>Águas Lindas de Goiás</v>
      </c>
    </row>
    <row r="461" spans="2:12" x14ac:dyDescent="0.3">
      <c r="B461" s="1" t="s">
        <v>52</v>
      </c>
      <c r="C461" s="4" t="str">
        <f>VLOOKUP(Tabela1[[#This Row],[Cliente]],'BASE DE CLIENTES'!A:E,2,0)</f>
        <v>Brasília</v>
      </c>
      <c r="D461" s="1" t="str">
        <f>VLOOKUP(Tabela1[[#This Row],[Cliente]],'BASE DE CLIENTES'!A:C,3,0)</f>
        <v>DF</v>
      </c>
      <c r="E461" s="4" t="str">
        <f>CONCATENATE(Tabela1[[#This Row],[CIDADE]],",",Tabela1[[#This Row],[UF]])</f>
        <v>Brasília,DF</v>
      </c>
      <c r="F461" s="2">
        <v>45691</v>
      </c>
      <c r="G461" s="13">
        <v>13.69</v>
      </c>
      <c r="H461" s="13">
        <v>120</v>
      </c>
      <c r="I461" s="5">
        <f>Tabela1[[#This Row],[Valor total]]-Tabela1[[#This Row],[Valor custo]]</f>
        <v>106.31</v>
      </c>
      <c r="J461" s="6">
        <f>Tabela1[[#This Row],[MARGEM BRUTA]]/Tabela1[[#This Row],[Valor total]]</f>
        <v>0.88591666666666669</v>
      </c>
      <c r="K461" s="1" t="str">
        <f>VLOOKUP(Tabela1[[#This Row],[Cliente]],'BASE DE CLIENTES'!A:D,4,0)</f>
        <v>SERRALHEIRO</v>
      </c>
      <c r="L461" s="1" t="str">
        <f>VLOOKUP(Tabela1[[#This Row],[Cliente]],'BASE DE CLIENTES'!A:E,5,0)</f>
        <v>Ceilândia Sul (Ceilândia)</v>
      </c>
    </row>
    <row r="462" spans="2:12" x14ac:dyDescent="0.3">
      <c r="B462" s="1" t="s">
        <v>130</v>
      </c>
      <c r="C462" s="4" t="str">
        <f>VLOOKUP(Tabela1[[#This Row],[Cliente]],'BASE DE CLIENTES'!A:E,2,0)</f>
        <v>Brasília</v>
      </c>
      <c r="D462" s="1" t="str">
        <f>VLOOKUP(Tabela1[[#This Row],[Cliente]],'BASE DE CLIENTES'!A:C,3,0)</f>
        <v>DF</v>
      </c>
      <c r="E462" s="4" t="str">
        <f>CONCATENATE(Tabela1[[#This Row],[CIDADE]],",",Tabela1[[#This Row],[UF]])</f>
        <v>Brasília,DF</v>
      </c>
      <c r="F462" s="2">
        <v>45691</v>
      </c>
      <c r="G462" s="13">
        <v>13.69</v>
      </c>
      <c r="H462" s="13">
        <v>110</v>
      </c>
      <c r="I462" s="5">
        <f>Tabela1[[#This Row],[Valor total]]-Tabela1[[#This Row],[Valor custo]]</f>
        <v>96.31</v>
      </c>
      <c r="J462" s="6">
        <f>Tabela1[[#This Row],[MARGEM BRUTA]]/Tabela1[[#This Row],[Valor total]]</f>
        <v>0.87554545454545452</v>
      </c>
      <c r="K462" s="1" t="str">
        <f>VLOOKUP(Tabela1[[#This Row],[Cliente]],'BASE DE CLIENTES'!A:D,4,0)</f>
        <v>EMPRESA SEM MAQUINA</v>
      </c>
      <c r="L462" s="1" t="str">
        <f>VLOOKUP(Tabela1[[#This Row],[Cliente]],'BASE DE CLIENTES'!A:E,5,0)</f>
        <v>CEILANDIA NORTE (CEILANDIA)</v>
      </c>
    </row>
    <row r="463" spans="2:12" x14ac:dyDescent="0.3">
      <c r="B463" s="1" t="s">
        <v>66</v>
      </c>
      <c r="C463" s="4" t="str">
        <f>VLOOKUP(Tabela1[[#This Row],[Cliente]],'BASE DE CLIENTES'!A:E,2,0)</f>
        <v>Águas Lindas de Goiás</v>
      </c>
      <c r="D463" s="1" t="str">
        <f>VLOOKUP(Tabela1[[#This Row],[Cliente]],'BASE DE CLIENTES'!A:C,3,0)</f>
        <v>GO</v>
      </c>
      <c r="E463" s="4" t="str">
        <f>CONCATENATE(Tabela1[[#This Row],[CIDADE]],",",Tabela1[[#This Row],[UF]])</f>
        <v>Águas Lindas de Goiás,GO</v>
      </c>
      <c r="F463" s="2">
        <v>45899</v>
      </c>
      <c r="G463" s="13">
        <v>909</v>
      </c>
      <c r="H463" s="13">
        <v>1350</v>
      </c>
      <c r="I463" s="5">
        <f>Tabela1[[#This Row],[Valor total]]-Tabela1[[#This Row],[Valor custo]]</f>
        <v>441</v>
      </c>
      <c r="J463" s="6">
        <f>Tabela1[[#This Row],[MARGEM BRUTA]]/Tabela1[[#This Row],[Valor total]]</f>
        <v>0.32666666666666666</v>
      </c>
      <c r="K463" s="1" t="str">
        <f>VLOOKUP(Tabela1[[#This Row],[Cliente]],'BASE DE CLIENTES'!A:D,4,0)</f>
        <v>EMPRESA COM MAQUINA</v>
      </c>
      <c r="L463" s="1" t="str">
        <f>VLOOKUP(Tabela1[[#This Row],[Cliente]],'BASE DE CLIENTES'!A:E,5,0)</f>
        <v>Águas Lindas de Goiás</v>
      </c>
    </row>
    <row r="464" spans="2:12" x14ac:dyDescent="0.3">
      <c r="B464" s="1" t="s">
        <v>42</v>
      </c>
      <c r="C464" s="4" t="str">
        <f>VLOOKUP(Tabela1[[#This Row],[Cliente]],'BASE DE CLIENTES'!A:E,2,0)</f>
        <v>Brasília</v>
      </c>
      <c r="D464" s="1" t="str">
        <f>VLOOKUP(Tabela1[[#This Row],[Cliente]],'BASE DE CLIENTES'!A:C,3,0)</f>
        <v>DF</v>
      </c>
      <c r="E464" s="4" t="str">
        <f>CONCATENATE(Tabela1[[#This Row],[CIDADE]],",",Tabela1[[#This Row],[UF]])</f>
        <v>Brasília,DF</v>
      </c>
      <c r="F464" s="2">
        <v>45691</v>
      </c>
      <c r="G464" s="13">
        <v>1906.33</v>
      </c>
      <c r="H464" s="13">
        <v>2646</v>
      </c>
      <c r="I464" s="5">
        <f>Tabela1[[#This Row],[Valor total]]-Tabela1[[#This Row],[Valor custo]]</f>
        <v>739.67000000000007</v>
      </c>
      <c r="J464" s="6">
        <f>Tabela1[[#This Row],[MARGEM BRUTA]]/Tabela1[[#This Row],[Valor total]]</f>
        <v>0.27954270597127745</v>
      </c>
      <c r="K464" s="1" t="str">
        <f>VLOOKUP(Tabela1[[#This Row],[Cliente]],'BASE DE CLIENTES'!A:D,4,0)</f>
        <v>EMPRESA SEM MAQUINA</v>
      </c>
      <c r="L464" s="1" t="str">
        <f>VLOOKUP(Tabela1[[#This Row],[Cliente]],'BASE DE CLIENTES'!A:E,5,0)</f>
        <v>SAMAMBAIA</v>
      </c>
    </row>
    <row r="465" spans="2:12" x14ac:dyDescent="0.3">
      <c r="B465" s="1" t="s">
        <v>19</v>
      </c>
      <c r="C465" s="4" t="str">
        <f>VLOOKUP(Tabela1[[#This Row],[Cliente]],'BASE DE CLIENTES'!A:E,2,0)</f>
        <v>Águas Lindas de Goiás</v>
      </c>
      <c r="D465" s="1" t="str">
        <f>VLOOKUP(Tabela1[[#This Row],[Cliente]],'BASE DE CLIENTES'!A:C,3,0)</f>
        <v>GO</v>
      </c>
      <c r="E465" s="4" t="str">
        <f>CONCATENATE(Tabela1[[#This Row],[CIDADE]],",",Tabela1[[#This Row],[UF]])</f>
        <v>Águas Lindas de Goiás,GO</v>
      </c>
      <c r="F465" s="2">
        <v>45898</v>
      </c>
      <c r="G465" s="13">
        <v>382.3</v>
      </c>
      <c r="H465" s="13">
        <v>650</v>
      </c>
      <c r="I465" s="5">
        <f>Tabela1[[#This Row],[Valor total]]-Tabela1[[#This Row],[Valor custo]]</f>
        <v>267.7</v>
      </c>
      <c r="J465" s="6">
        <f>Tabela1[[#This Row],[MARGEM BRUTA]]/Tabela1[[#This Row],[Valor total]]</f>
        <v>0.41184615384615381</v>
      </c>
      <c r="K465" s="1" t="str">
        <f>VLOOKUP(Tabela1[[#This Row],[Cliente]],'BASE DE CLIENTES'!A:D,4,0)</f>
        <v>SERRALHEIRO</v>
      </c>
      <c r="L465" s="1" t="str">
        <f>VLOOKUP(Tabela1[[#This Row],[Cliente]],'BASE DE CLIENTES'!A:E,5,0)</f>
        <v>Águas Lindas de Goiás</v>
      </c>
    </row>
    <row r="466" spans="2:12" x14ac:dyDescent="0.3">
      <c r="B466" s="1" t="s">
        <v>66</v>
      </c>
      <c r="C466" s="4" t="str">
        <f>VLOOKUP(Tabela1[[#This Row],[Cliente]],'BASE DE CLIENTES'!A:E,2,0)</f>
        <v>Águas Lindas de Goiás</v>
      </c>
      <c r="D466" s="1" t="str">
        <f>VLOOKUP(Tabela1[[#This Row],[Cliente]],'BASE DE CLIENTES'!A:C,3,0)</f>
        <v>GO</v>
      </c>
      <c r="E466" s="4" t="str">
        <f>CONCATENATE(Tabela1[[#This Row],[CIDADE]],",",Tabela1[[#This Row],[UF]])</f>
        <v>Águas Lindas de Goiás,GO</v>
      </c>
      <c r="F466" s="2">
        <v>45897</v>
      </c>
      <c r="G466" s="13">
        <v>382.3</v>
      </c>
      <c r="H466" s="13">
        <v>620</v>
      </c>
      <c r="I466" s="5">
        <f>Tabela1[[#This Row],[Valor total]]-Tabela1[[#This Row],[Valor custo]]</f>
        <v>237.7</v>
      </c>
      <c r="J466" s="6">
        <f>Tabela1[[#This Row],[MARGEM BRUTA]]/Tabela1[[#This Row],[Valor total]]</f>
        <v>0.38338709677419353</v>
      </c>
      <c r="K466" s="1" t="str">
        <f>VLOOKUP(Tabela1[[#This Row],[Cliente]],'BASE DE CLIENTES'!A:D,4,0)</f>
        <v>EMPRESA COM MAQUINA</v>
      </c>
      <c r="L466" s="1" t="str">
        <f>VLOOKUP(Tabela1[[#This Row],[Cliente]],'BASE DE CLIENTES'!A:E,5,0)</f>
        <v>Águas Lindas de Goiás</v>
      </c>
    </row>
    <row r="467" spans="2:12" x14ac:dyDescent="0.3">
      <c r="B467" s="1" t="s">
        <v>98</v>
      </c>
      <c r="C467" s="4" t="str">
        <f>VLOOKUP(Tabela1[[#This Row],[Cliente]],'BASE DE CLIENTES'!A:E,2,0)</f>
        <v>Brasília</v>
      </c>
      <c r="D467" s="1" t="str">
        <f>VLOOKUP(Tabela1[[#This Row],[Cliente]],'BASE DE CLIENTES'!A:C,3,0)</f>
        <v>DF</v>
      </c>
      <c r="E467" s="4" t="str">
        <f>CONCATENATE(Tabela1[[#This Row],[CIDADE]],",",Tabela1[[#This Row],[UF]])</f>
        <v>Brasília,DF</v>
      </c>
      <c r="F467" s="2">
        <v>45691</v>
      </c>
      <c r="G467" s="13">
        <v>273.45999999999998</v>
      </c>
      <c r="H467" s="13">
        <v>558</v>
      </c>
      <c r="I467" s="5">
        <f>Tabela1[[#This Row],[Valor total]]-Tabela1[[#This Row],[Valor custo]]</f>
        <v>284.54000000000002</v>
      </c>
      <c r="J467" s="6">
        <f>Tabela1[[#This Row],[MARGEM BRUTA]]/Tabela1[[#This Row],[Valor total]]</f>
        <v>0.50992831541218642</v>
      </c>
      <c r="K467" s="1" t="str">
        <f>VLOOKUP(Tabela1[[#This Row],[Cliente]],'BASE DE CLIENTES'!A:D,4,0)</f>
        <v>SERRALHEIRO</v>
      </c>
      <c r="L467" s="1" t="str">
        <f>VLOOKUP(Tabela1[[#This Row],[Cliente]],'BASE DE CLIENTES'!A:E,5,0)</f>
        <v>SANTA MARIA</v>
      </c>
    </row>
    <row r="468" spans="2:12" x14ac:dyDescent="0.3">
      <c r="B468" s="1" t="s">
        <v>98</v>
      </c>
      <c r="C468" s="4" t="str">
        <f>VLOOKUP(Tabela1[[#This Row],[Cliente]],'BASE DE CLIENTES'!A:E,2,0)</f>
        <v>Brasília</v>
      </c>
      <c r="D468" s="1" t="str">
        <f>VLOOKUP(Tabela1[[#This Row],[Cliente]],'BASE DE CLIENTES'!A:C,3,0)</f>
        <v>DF</v>
      </c>
      <c r="E468" s="4" t="str">
        <f>CONCATENATE(Tabela1[[#This Row],[CIDADE]],",",Tabela1[[#This Row],[UF]])</f>
        <v>Brasília,DF</v>
      </c>
      <c r="F468" s="2">
        <v>45691</v>
      </c>
      <c r="G468" s="13">
        <v>650</v>
      </c>
      <c r="H468" s="13">
        <v>765</v>
      </c>
      <c r="I468" s="5">
        <f>Tabela1[[#This Row],[Valor total]]-Tabela1[[#This Row],[Valor custo]]</f>
        <v>115</v>
      </c>
      <c r="J468" s="6">
        <f>Tabela1[[#This Row],[MARGEM BRUTA]]/Tabela1[[#This Row],[Valor total]]</f>
        <v>0.15032679738562091</v>
      </c>
      <c r="K468" s="1" t="str">
        <f>VLOOKUP(Tabela1[[#This Row],[Cliente]],'BASE DE CLIENTES'!A:D,4,0)</f>
        <v>SERRALHEIRO</v>
      </c>
      <c r="L468" s="1" t="str">
        <f>VLOOKUP(Tabela1[[#This Row],[Cliente]],'BASE DE CLIENTES'!A:E,5,0)</f>
        <v>SANTA MARIA</v>
      </c>
    </row>
    <row r="469" spans="2:12" x14ac:dyDescent="0.3">
      <c r="B469" s="1" t="s">
        <v>25</v>
      </c>
      <c r="C469" s="4" t="str">
        <f>VLOOKUP(Tabela1[[#This Row],[Cliente]],'BASE DE CLIENTES'!A:E,2,0)</f>
        <v>Brasília</v>
      </c>
      <c r="D469" s="1" t="str">
        <f>VLOOKUP(Tabela1[[#This Row],[Cliente]],'BASE DE CLIENTES'!A:C,3,0)</f>
        <v>DF</v>
      </c>
      <c r="E469" s="4" t="str">
        <f>CONCATENATE(Tabela1[[#This Row],[CIDADE]],",",Tabela1[[#This Row],[UF]])</f>
        <v>Brasília,DF</v>
      </c>
      <c r="F469" s="2">
        <v>45691</v>
      </c>
      <c r="G469" s="13">
        <v>1913.25</v>
      </c>
      <c r="H469" s="13">
        <v>2980</v>
      </c>
      <c r="I469" s="5">
        <f>Tabela1[[#This Row],[Valor total]]-Tabela1[[#This Row],[Valor custo]]</f>
        <v>1066.75</v>
      </c>
      <c r="J469" s="6">
        <f>Tabela1[[#This Row],[MARGEM BRUTA]]/Tabela1[[#This Row],[Valor total]]</f>
        <v>0.35796979865771811</v>
      </c>
      <c r="K469" s="1" t="str">
        <f>VLOOKUP(Tabela1[[#This Row],[Cliente]],'BASE DE CLIENTES'!A:D,4,0)</f>
        <v>EMPRESA COM MAQUINA</v>
      </c>
      <c r="L469" s="1" t="str">
        <f>VLOOKUP(Tabela1[[#This Row],[Cliente]],'BASE DE CLIENTES'!A:E,5,0)</f>
        <v>CEILANDIA NORTE (CEILANDIA)</v>
      </c>
    </row>
    <row r="470" spans="2:12" x14ac:dyDescent="0.3">
      <c r="B470" s="1" t="s">
        <v>17</v>
      </c>
      <c r="C470" s="4" t="str">
        <f>VLOOKUP(Tabela1[[#This Row],[Cliente]],'BASE DE CLIENTES'!A:E,2,0)</f>
        <v>Águas Lindas de Goiás</v>
      </c>
      <c r="D470" s="1" t="str">
        <f>VLOOKUP(Tabela1[[#This Row],[Cliente]],'BASE DE CLIENTES'!A:C,3,0)</f>
        <v>GO</v>
      </c>
      <c r="E470" s="4" t="str">
        <f>CONCATENATE(Tabela1[[#This Row],[CIDADE]],",",Tabela1[[#This Row],[UF]])</f>
        <v>Águas Lindas de Goiás,GO</v>
      </c>
      <c r="F470" s="2">
        <v>45897</v>
      </c>
      <c r="G470" s="13">
        <v>432.79</v>
      </c>
      <c r="H470" s="13">
        <v>655</v>
      </c>
      <c r="I470" s="5">
        <f>Tabela1[[#This Row],[Valor total]]-Tabela1[[#This Row],[Valor custo]]</f>
        <v>222.20999999999998</v>
      </c>
      <c r="J470" s="6">
        <f>Tabela1[[#This Row],[MARGEM BRUTA]]/Tabela1[[#This Row],[Valor total]]</f>
        <v>0.33925190839694652</v>
      </c>
      <c r="K470" s="1" t="str">
        <f>VLOOKUP(Tabela1[[#This Row],[Cliente]],'BASE DE CLIENTES'!A:D,4,0)</f>
        <v>SERRALHEIRO</v>
      </c>
      <c r="L470" s="1" t="str">
        <f>VLOOKUP(Tabela1[[#This Row],[Cliente]],'BASE DE CLIENTES'!A:E,5,0)</f>
        <v>Águas Lindas de Goiás</v>
      </c>
    </row>
    <row r="471" spans="2:12" x14ac:dyDescent="0.3">
      <c r="B471" s="1" t="s">
        <v>55</v>
      </c>
      <c r="C471" s="4" t="str">
        <f>VLOOKUP(Tabela1[[#This Row],[Cliente]],'BASE DE CLIENTES'!A:E,2,0)</f>
        <v>Brasília</v>
      </c>
      <c r="D471" s="1" t="str">
        <f>VLOOKUP(Tabela1[[#This Row],[Cliente]],'BASE DE CLIENTES'!A:C,3,0)</f>
        <v>DF</v>
      </c>
      <c r="E471" s="4" t="str">
        <f>CONCATENATE(Tabela1[[#This Row],[CIDADE]],",",Tabela1[[#This Row],[UF]])</f>
        <v>Brasília,DF</v>
      </c>
      <c r="F471" s="2">
        <v>45691</v>
      </c>
      <c r="G471" s="13">
        <v>40.49</v>
      </c>
      <c r="H471" s="13">
        <v>61</v>
      </c>
      <c r="I471" s="5">
        <f>Tabela1[[#This Row],[Valor total]]-Tabela1[[#This Row],[Valor custo]]</f>
        <v>20.509999999999998</v>
      </c>
      <c r="J471" s="6">
        <f>Tabela1[[#This Row],[MARGEM BRUTA]]/Tabela1[[#This Row],[Valor total]]</f>
        <v>0.33622950819672126</v>
      </c>
      <c r="K471" s="1" t="str">
        <f>VLOOKUP(Tabela1[[#This Row],[Cliente]],'BASE DE CLIENTES'!A:D,4,0)</f>
        <v>EMPRESA SEM MAQUINA</v>
      </c>
      <c r="L471" s="1" t="str">
        <f>VLOOKUP(Tabela1[[#This Row],[Cliente]],'BASE DE CLIENTES'!A:E,5,0)</f>
        <v>RECANTO DAS EMAS</v>
      </c>
    </row>
    <row r="472" spans="2:12" x14ac:dyDescent="0.3">
      <c r="B472" s="1" t="s">
        <v>55</v>
      </c>
      <c r="C472" s="4" t="str">
        <f>VLOOKUP(Tabela1[[#This Row],[Cliente]],'BASE DE CLIENTES'!A:E,2,0)</f>
        <v>Brasília</v>
      </c>
      <c r="D472" s="1" t="str">
        <f>VLOOKUP(Tabela1[[#This Row],[Cliente]],'BASE DE CLIENTES'!A:C,3,0)</f>
        <v>DF</v>
      </c>
      <c r="E472" s="4" t="str">
        <f>CONCATENATE(Tabela1[[#This Row],[CIDADE]],",",Tabela1[[#This Row],[UF]])</f>
        <v>Brasília,DF</v>
      </c>
      <c r="F472" s="2">
        <v>45691</v>
      </c>
      <c r="G472" s="13">
        <v>2761.93</v>
      </c>
      <c r="H472" s="13">
        <v>5113</v>
      </c>
      <c r="I472" s="5">
        <f>Tabela1[[#This Row],[Valor total]]-Tabela1[[#This Row],[Valor custo]]</f>
        <v>2351.0700000000002</v>
      </c>
      <c r="J472" s="6">
        <f>Tabela1[[#This Row],[MARGEM BRUTA]]/Tabela1[[#This Row],[Valor total]]</f>
        <v>0.45982202229610797</v>
      </c>
      <c r="K472" s="1" t="str">
        <f>VLOOKUP(Tabela1[[#This Row],[Cliente]],'BASE DE CLIENTES'!A:D,4,0)</f>
        <v>EMPRESA SEM MAQUINA</v>
      </c>
      <c r="L472" s="1" t="str">
        <f>VLOOKUP(Tabela1[[#This Row],[Cliente]],'BASE DE CLIENTES'!A:E,5,0)</f>
        <v>RECANTO DAS EMAS</v>
      </c>
    </row>
    <row r="473" spans="2:12" x14ac:dyDescent="0.3">
      <c r="B473" s="1" t="s">
        <v>123</v>
      </c>
      <c r="C473" s="4" t="str">
        <f>VLOOKUP(Tabela1[[#This Row],[Cliente]],'BASE DE CLIENTES'!A:E,2,0)</f>
        <v>Brasília</v>
      </c>
      <c r="D473" s="1" t="str">
        <f>VLOOKUP(Tabela1[[#This Row],[Cliente]],'BASE DE CLIENTES'!A:C,3,0)</f>
        <v>DF</v>
      </c>
      <c r="E473" s="4" t="str">
        <f>CONCATENATE(Tabela1[[#This Row],[CIDADE]],",",Tabela1[[#This Row],[UF]])</f>
        <v>Brasília,DF</v>
      </c>
      <c r="F473" s="2">
        <v>45691</v>
      </c>
      <c r="G473" s="13">
        <v>514.45000000000005</v>
      </c>
      <c r="H473" s="13">
        <v>0</v>
      </c>
      <c r="I473" s="5">
        <f>Tabela1[[#This Row],[Valor total]]-Tabela1[[#This Row],[Valor custo]]</f>
        <v>-514.45000000000005</v>
      </c>
      <c r="J473" s="6" t="e">
        <f>Tabela1[[#This Row],[MARGEM BRUTA]]/Tabela1[[#This Row],[Valor total]]</f>
        <v>#DIV/0!</v>
      </c>
      <c r="K473" s="1" t="str">
        <f>VLOOKUP(Tabela1[[#This Row],[Cliente]],'BASE DE CLIENTES'!A:D,4,0)</f>
        <v>EMPRESA COM MAQUINA</v>
      </c>
      <c r="L473" s="1" t="str">
        <f>VLOOKUP(Tabela1[[#This Row],[Cliente]],'BASE DE CLIENTES'!A:E,5,0)</f>
        <v>ADE CEILÂNDIA</v>
      </c>
    </row>
    <row r="474" spans="2:12" x14ac:dyDescent="0.3">
      <c r="B474" s="1" t="s">
        <v>17</v>
      </c>
      <c r="C474" s="4" t="str">
        <f>VLOOKUP(Tabela1[[#This Row],[Cliente]],'BASE DE CLIENTES'!A:E,2,0)</f>
        <v>Águas Lindas de Goiás</v>
      </c>
      <c r="D474" s="1" t="str">
        <f>VLOOKUP(Tabela1[[#This Row],[Cliente]],'BASE DE CLIENTES'!A:C,3,0)</f>
        <v>GO</v>
      </c>
      <c r="E474" s="4" t="str">
        <f>CONCATENATE(Tabela1[[#This Row],[CIDADE]],",",Tabela1[[#This Row],[UF]])</f>
        <v>Águas Lindas de Goiás,GO</v>
      </c>
      <c r="F474" s="2">
        <v>45896</v>
      </c>
      <c r="G474" s="13">
        <v>28.84</v>
      </c>
      <c r="H474" s="13">
        <v>140</v>
      </c>
      <c r="I474" s="5">
        <f>Tabela1[[#This Row],[Valor total]]-Tabela1[[#This Row],[Valor custo]]</f>
        <v>111.16</v>
      </c>
      <c r="J474" s="6">
        <f>Tabela1[[#This Row],[MARGEM BRUTA]]/Tabela1[[#This Row],[Valor total]]</f>
        <v>0.79399999999999993</v>
      </c>
      <c r="K474" s="1" t="str">
        <f>VLOOKUP(Tabela1[[#This Row],[Cliente]],'BASE DE CLIENTES'!A:D,4,0)</f>
        <v>SERRALHEIRO</v>
      </c>
      <c r="L474" s="1" t="str">
        <f>VLOOKUP(Tabela1[[#This Row],[Cliente]],'BASE DE CLIENTES'!A:E,5,0)</f>
        <v>Águas Lindas de Goiás</v>
      </c>
    </row>
    <row r="475" spans="2:12" x14ac:dyDescent="0.3">
      <c r="B475" s="1" t="s">
        <v>19</v>
      </c>
      <c r="C475" s="4" t="str">
        <f>VLOOKUP(Tabela1[[#This Row],[Cliente]],'BASE DE CLIENTES'!A:E,2,0)</f>
        <v>Águas Lindas de Goiás</v>
      </c>
      <c r="D475" s="1" t="str">
        <f>VLOOKUP(Tabela1[[#This Row],[Cliente]],'BASE DE CLIENTES'!A:C,3,0)</f>
        <v>GO</v>
      </c>
      <c r="E475" s="4" t="str">
        <f>CONCATENATE(Tabela1[[#This Row],[CIDADE]],",",Tabela1[[#This Row],[UF]])</f>
        <v>Águas Lindas de Goiás,GO</v>
      </c>
      <c r="F475" s="2">
        <v>45896</v>
      </c>
      <c r="G475" s="13">
        <v>1021.1</v>
      </c>
      <c r="H475" s="13">
        <v>1910</v>
      </c>
      <c r="I475" s="5">
        <f>Tabela1[[#This Row],[Valor total]]-Tabela1[[#This Row],[Valor custo]]</f>
        <v>888.9</v>
      </c>
      <c r="J475" s="6">
        <f>Tabela1[[#This Row],[MARGEM BRUTA]]/Tabela1[[#This Row],[Valor total]]</f>
        <v>0.46539267015706803</v>
      </c>
      <c r="K475" s="1" t="str">
        <f>VLOOKUP(Tabela1[[#This Row],[Cliente]],'BASE DE CLIENTES'!A:D,4,0)</f>
        <v>SERRALHEIRO</v>
      </c>
      <c r="L475" s="1" t="str">
        <f>VLOOKUP(Tabela1[[#This Row],[Cliente]],'BASE DE CLIENTES'!A:E,5,0)</f>
        <v>Águas Lindas de Goiás</v>
      </c>
    </row>
    <row r="476" spans="2:12" x14ac:dyDescent="0.3">
      <c r="B476" s="1" t="s">
        <v>66</v>
      </c>
      <c r="C476" s="4" t="str">
        <f>VLOOKUP(Tabela1[[#This Row],[Cliente]],'BASE DE CLIENTES'!A:E,2,0)</f>
        <v>Águas Lindas de Goiás</v>
      </c>
      <c r="D476" s="1" t="str">
        <f>VLOOKUP(Tabela1[[#This Row],[Cliente]],'BASE DE CLIENTES'!A:C,3,0)</f>
        <v>GO</v>
      </c>
      <c r="E476" s="4" t="str">
        <f>CONCATENATE(Tabela1[[#This Row],[CIDADE]],",",Tabela1[[#This Row],[UF]])</f>
        <v>Águas Lindas de Goiás,GO</v>
      </c>
      <c r="F476" s="2">
        <v>45895</v>
      </c>
      <c r="G476" s="13">
        <v>764.6</v>
      </c>
      <c r="H476" s="13">
        <v>1240</v>
      </c>
      <c r="I476" s="5">
        <f>Tabela1[[#This Row],[Valor total]]-Tabela1[[#This Row],[Valor custo]]</f>
        <v>475.4</v>
      </c>
      <c r="J476" s="6">
        <f>Tabela1[[#This Row],[MARGEM BRUTA]]/Tabela1[[#This Row],[Valor total]]</f>
        <v>0.38338709677419353</v>
      </c>
      <c r="K476" s="1" t="str">
        <f>VLOOKUP(Tabela1[[#This Row],[Cliente]],'BASE DE CLIENTES'!A:D,4,0)</f>
        <v>EMPRESA COM MAQUINA</v>
      </c>
      <c r="L476" s="1" t="str">
        <f>VLOOKUP(Tabela1[[#This Row],[Cliente]],'BASE DE CLIENTES'!A:E,5,0)</f>
        <v>Águas Lindas de Goiás</v>
      </c>
    </row>
    <row r="477" spans="2:12" x14ac:dyDescent="0.3">
      <c r="B477" s="1" t="s">
        <v>106</v>
      </c>
      <c r="C477" s="4" t="str">
        <f>VLOOKUP(Tabela1[[#This Row],[Cliente]],'BASE DE CLIENTES'!A:E,2,0)</f>
        <v>Brasília</v>
      </c>
      <c r="D477" s="1" t="str">
        <f>VLOOKUP(Tabela1[[#This Row],[Cliente]],'BASE DE CLIENTES'!A:C,3,0)</f>
        <v>DF</v>
      </c>
      <c r="E477" s="4" t="str">
        <f>CONCATENATE(Tabela1[[#This Row],[CIDADE]],",",Tabela1[[#This Row],[UF]])</f>
        <v>Brasília,DF</v>
      </c>
      <c r="F477" s="2">
        <v>45747</v>
      </c>
      <c r="G477" s="13">
        <v>122.74</v>
      </c>
      <c r="H477" s="13">
        <v>170</v>
      </c>
      <c r="I477" s="5">
        <f>Tabela1[[#This Row],[Valor total]]-Tabela1[[#This Row],[Valor custo]]</f>
        <v>47.260000000000005</v>
      </c>
      <c r="J477" s="6">
        <f>Tabela1[[#This Row],[MARGEM BRUTA]]/Tabela1[[#This Row],[Valor total]]</f>
        <v>0.27800000000000002</v>
      </c>
      <c r="K477" s="1" t="str">
        <f>VLOOKUP(Tabela1[[#This Row],[Cliente]],'BASE DE CLIENTES'!A:D,4,0)</f>
        <v>EMPRESA COM MAQUINA</v>
      </c>
      <c r="L477" s="1" t="str">
        <f>VLOOKUP(Tabela1[[#This Row],[Cliente]],'BASE DE CLIENTES'!A:E,5,0)</f>
        <v>26 DE SETEMBRO</v>
      </c>
    </row>
    <row r="478" spans="2:12" x14ac:dyDescent="0.3">
      <c r="B478" s="1" t="s">
        <v>104</v>
      </c>
      <c r="C478" s="4" t="str">
        <f>VLOOKUP(Tabela1[[#This Row],[Cliente]],'BASE DE CLIENTES'!A:E,2,0)</f>
        <v>Águas Lindas de Goiás</v>
      </c>
      <c r="D478" s="1" t="str">
        <f>VLOOKUP(Tabela1[[#This Row],[Cliente]],'BASE DE CLIENTES'!A:C,3,0)</f>
        <v>GO</v>
      </c>
      <c r="E478" s="4" t="str">
        <f>CONCATENATE(Tabela1[[#This Row],[CIDADE]],",",Tabela1[[#This Row],[UF]])</f>
        <v>Águas Lindas de Goiás,GO</v>
      </c>
      <c r="F478" s="2">
        <v>45895</v>
      </c>
      <c r="G478" s="13">
        <v>664</v>
      </c>
      <c r="H478" s="13">
        <v>1325</v>
      </c>
      <c r="I478" s="5">
        <f>Tabela1[[#This Row],[Valor total]]-Tabela1[[#This Row],[Valor custo]]</f>
        <v>661</v>
      </c>
      <c r="J478" s="6">
        <f>Tabela1[[#This Row],[MARGEM BRUTA]]/Tabela1[[#This Row],[Valor total]]</f>
        <v>0.49886792452830186</v>
      </c>
      <c r="K478" s="1" t="str">
        <f>VLOOKUP(Tabela1[[#This Row],[Cliente]],'BASE DE CLIENTES'!A:D,4,0)</f>
        <v>EMPRESA SEM MAQUINA</v>
      </c>
      <c r="L478" s="1" t="str">
        <f>VLOOKUP(Tabela1[[#This Row],[Cliente]],'BASE DE CLIENTES'!A:E,5,0)</f>
        <v>Águas Lindas de Goiás</v>
      </c>
    </row>
    <row r="479" spans="2:12" x14ac:dyDescent="0.3">
      <c r="B479" s="1" t="s">
        <v>70</v>
      </c>
      <c r="C479" s="4" t="str">
        <f>VLOOKUP(Tabela1[[#This Row],[Cliente]],'BASE DE CLIENTES'!A:E,2,0)</f>
        <v>Brasília</v>
      </c>
      <c r="D479" s="1" t="str">
        <f>VLOOKUP(Tabela1[[#This Row],[Cliente]],'BASE DE CLIENTES'!A:C,3,0)</f>
        <v>DF</v>
      </c>
      <c r="E479" s="4" t="str">
        <f>CONCATENATE(Tabela1[[#This Row],[CIDADE]],",",Tabela1[[#This Row],[UF]])</f>
        <v>Brasília,DF</v>
      </c>
      <c r="F479" s="2">
        <v>45747</v>
      </c>
      <c r="G479" s="13">
        <v>497</v>
      </c>
      <c r="H479" s="13">
        <v>650</v>
      </c>
      <c r="I479" s="5">
        <f>Tabela1[[#This Row],[Valor total]]-Tabela1[[#This Row],[Valor custo]]</f>
        <v>153</v>
      </c>
      <c r="J479" s="6">
        <f>Tabela1[[#This Row],[MARGEM BRUTA]]/Tabela1[[#This Row],[Valor total]]</f>
        <v>0.23538461538461539</v>
      </c>
      <c r="K479" s="1" t="str">
        <f>VLOOKUP(Tabela1[[#This Row],[Cliente]],'BASE DE CLIENTES'!A:D,4,0)</f>
        <v>EMPRESA COM MAQUINA</v>
      </c>
      <c r="L479" s="1" t="str">
        <f>VLOOKUP(Tabela1[[#This Row],[Cliente]],'BASE DE CLIENTES'!A:E,5,0)</f>
        <v>TAGUATINGA NORTE (TAGUATINGA)</v>
      </c>
    </row>
    <row r="480" spans="2:12" x14ac:dyDescent="0.3">
      <c r="B480" s="1" t="s">
        <v>96</v>
      </c>
      <c r="C480" s="4" t="str">
        <f>VLOOKUP(Tabela1[[#This Row],[Cliente]],'BASE DE CLIENTES'!A:E,2,0)</f>
        <v>Brasília</v>
      </c>
      <c r="D480" s="1" t="str">
        <f>VLOOKUP(Tabela1[[#This Row],[Cliente]],'BASE DE CLIENTES'!A:C,3,0)</f>
        <v>DF</v>
      </c>
      <c r="E480" s="4" t="str">
        <f>CONCATENATE(Tabela1[[#This Row],[CIDADE]],",",Tabela1[[#This Row],[UF]])</f>
        <v>Brasília,DF</v>
      </c>
      <c r="F480" s="2">
        <v>45747</v>
      </c>
      <c r="G480" s="13">
        <v>993</v>
      </c>
      <c r="H480" s="13">
        <v>1350</v>
      </c>
      <c r="I480" s="5">
        <f>Tabela1[[#This Row],[Valor total]]-Tabela1[[#This Row],[Valor custo]]</f>
        <v>357</v>
      </c>
      <c r="J480" s="6">
        <f>Tabela1[[#This Row],[MARGEM BRUTA]]/Tabela1[[#This Row],[Valor total]]</f>
        <v>0.26444444444444443</v>
      </c>
      <c r="K480" s="1" t="str">
        <f>VLOOKUP(Tabela1[[#This Row],[Cliente]],'BASE DE CLIENTES'!A:D,4,0)</f>
        <v>EMPRESA SEM MAQUINA</v>
      </c>
      <c r="L480" s="1" t="str">
        <f>VLOOKUP(Tabela1[[#This Row],[Cliente]],'BASE DE CLIENTES'!A:E,5,0)</f>
        <v>CEILANDIA NORTE (CEILANDIA)</v>
      </c>
    </row>
    <row r="481" spans="2:12" x14ac:dyDescent="0.3">
      <c r="B481" s="1" t="s">
        <v>52</v>
      </c>
      <c r="C481" s="4" t="str">
        <f>VLOOKUP(Tabela1[[#This Row],[Cliente]],'BASE DE CLIENTES'!A:E,2,0)</f>
        <v>Brasília</v>
      </c>
      <c r="D481" s="1" t="str">
        <f>VLOOKUP(Tabela1[[#This Row],[Cliente]],'BASE DE CLIENTES'!A:C,3,0)</f>
        <v>DF</v>
      </c>
      <c r="E481" s="4" t="str">
        <f>CONCATENATE(Tabela1[[#This Row],[CIDADE]],",",Tabela1[[#This Row],[UF]])</f>
        <v>Brasília,DF</v>
      </c>
      <c r="F481" s="2">
        <v>45747</v>
      </c>
      <c r="G481" s="13">
        <v>447</v>
      </c>
      <c r="H481" s="13">
        <v>645</v>
      </c>
      <c r="I481" s="5">
        <f>Tabela1[[#This Row],[Valor total]]-Tabela1[[#This Row],[Valor custo]]</f>
        <v>198</v>
      </c>
      <c r="J481" s="6">
        <f>Tabela1[[#This Row],[MARGEM BRUTA]]/Tabela1[[#This Row],[Valor total]]</f>
        <v>0.30697674418604654</v>
      </c>
      <c r="K481" s="1" t="str">
        <f>VLOOKUP(Tabela1[[#This Row],[Cliente]],'BASE DE CLIENTES'!A:D,4,0)</f>
        <v>SERRALHEIRO</v>
      </c>
      <c r="L481" s="1" t="str">
        <f>VLOOKUP(Tabela1[[#This Row],[Cliente]],'BASE DE CLIENTES'!A:E,5,0)</f>
        <v>Ceilândia Sul (Ceilândia)</v>
      </c>
    </row>
    <row r="482" spans="2:12" x14ac:dyDescent="0.3">
      <c r="B482" s="1" t="s">
        <v>104</v>
      </c>
      <c r="C482" s="4" t="str">
        <f>VLOOKUP(Tabela1[[#This Row],[Cliente]],'BASE DE CLIENTES'!A:E,2,0)</f>
        <v>Águas Lindas de Goiás</v>
      </c>
      <c r="D482" s="1" t="str">
        <f>VLOOKUP(Tabela1[[#This Row],[Cliente]],'BASE DE CLIENTES'!A:C,3,0)</f>
        <v>GO</v>
      </c>
      <c r="E482" s="4" t="str">
        <f>CONCATENATE(Tabela1[[#This Row],[CIDADE]],",",Tabela1[[#This Row],[UF]])</f>
        <v>Águas Lindas de Goiás,GO</v>
      </c>
      <c r="F482" s="2">
        <v>45895</v>
      </c>
      <c r="G482" s="13">
        <v>939.6</v>
      </c>
      <c r="H482" s="13">
        <v>1500</v>
      </c>
      <c r="I482" s="5">
        <f>Tabela1[[#This Row],[Valor total]]-Tabela1[[#This Row],[Valor custo]]</f>
        <v>560.4</v>
      </c>
      <c r="J482" s="6">
        <f>Tabela1[[#This Row],[MARGEM BRUTA]]/Tabela1[[#This Row],[Valor total]]</f>
        <v>0.37359999999999999</v>
      </c>
      <c r="K482" s="1" t="str">
        <f>VLOOKUP(Tabela1[[#This Row],[Cliente]],'BASE DE CLIENTES'!A:D,4,0)</f>
        <v>EMPRESA SEM MAQUINA</v>
      </c>
      <c r="L482" s="1" t="str">
        <f>VLOOKUP(Tabela1[[#This Row],[Cliente]],'BASE DE CLIENTES'!A:E,5,0)</f>
        <v>Águas Lindas de Goiás</v>
      </c>
    </row>
    <row r="483" spans="2:12" x14ac:dyDescent="0.3">
      <c r="B483" s="1" t="s">
        <v>128</v>
      </c>
      <c r="C483" s="4" t="str">
        <f>VLOOKUP(Tabela1[[#This Row],[Cliente]],'BASE DE CLIENTES'!A:E,2,0)</f>
        <v>Brasília</v>
      </c>
      <c r="D483" s="1" t="str">
        <f>VLOOKUP(Tabela1[[#This Row],[Cliente]],'BASE DE CLIENTES'!A:C,3,0)</f>
        <v>DF</v>
      </c>
      <c r="E483" s="4" t="str">
        <f>CONCATENATE(Tabela1[[#This Row],[CIDADE]],",",Tabela1[[#This Row],[UF]])</f>
        <v>Brasília,DF</v>
      </c>
      <c r="F483" s="2">
        <v>45747</v>
      </c>
      <c r="G483" s="13">
        <v>710</v>
      </c>
      <c r="H483" s="13">
        <v>1275</v>
      </c>
      <c r="I483" s="5">
        <f>Tabela1[[#This Row],[Valor total]]-Tabela1[[#This Row],[Valor custo]]</f>
        <v>565</v>
      </c>
      <c r="J483" s="6">
        <f>Tabela1[[#This Row],[MARGEM BRUTA]]/Tabela1[[#This Row],[Valor total]]</f>
        <v>0.44313725490196076</v>
      </c>
      <c r="K483" s="1" t="str">
        <f>VLOOKUP(Tabela1[[#This Row],[Cliente]],'BASE DE CLIENTES'!A:D,4,0)</f>
        <v>SERRALHEIRO</v>
      </c>
      <c r="L483" s="1" t="str">
        <f>VLOOKUP(Tabela1[[#This Row],[Cliente]],'BASE DE CLIENTES'!A:E,5,0)</f>
        <v>TAGUATINGA NORTE</v>
      </c>
    </row>
    <row r="484" spans="2:12" x14ac:dyDescent="0.3">
      <c r="B484" s="1" t="s">
        <v>66</v>
      </c>
      <c r="C484" s="4" t="str">
        <f>VLOOKUP(Tabela1[[#This Row],[Cliente]],'BASE DE CLIENTES'!A:E,2,0)</f>
        <v>Águas Lindas de Goiás</v>
      </c>
      <c r="D484" s="1" t="str">
        <f>VLOOKUP(Tabela1[[#This Row],[Cliente]],'BASE DE CLIENTES'!A:C,3,0)</f>
        <v>GO</v>
      </c>
      <c r="E484" s="4" t="str">
        <f>CONCATENATE(Tabela1[[#This Row],[CIDADE]],",",Tabela1[[#This Row],[UF]])</f>
        <v>Águas Lindas de Goiás,GO</v>
      </c>
      <c r="F484" s="2">
        <v>45894</v>
      </c>
      <c r="G484" s="13">
        <v>1529.2</v>
      </c>
      <c r="H484" s="13">
        <v>2460</v>
      </c>
      <c r="I484" s="5">
        <f>Tabela1[[#This Row],[Valor total]]-Tabela1[[#This Row],[Valor custo]]</f>
        <v>930.8</v>
      </c>
      <c r="J484" s="6">
        <f>Tabela1[[#This Row],[MARGEM BRUTA]]/Tabela1[[#This Row],[Valor total]]</f>
        <v>0.37837398373983738</v>
      </c>
      <c r="K484" s="1" t="str">
        <f>VLOOKUP(Tabela1[[#This Row],[Cliente]],'BASE DE CLIENTES'!A:D,4,0)</f>
        <v>EMPRESA COM MAQUINA</v>
      </c>
      <c r="L484" s="1" t="str">
        <f>VLOOKUP(Tabela1[[#This Row],[Cliente]],'BASE DE CLIENTES'!A:E,5,0)</f>
        <v>Águas Lindas de Goiás</v>
      </c>
    </row>
    <row r="485" spans="2:12" x14ac:dyDescent="0.3">
      <c r="B485" s="1" t="s">
        <v>36</v>
      </c>
      <c r="C485" s="4" t="str">
        <f>VLOOKUP(Tabela1[[#This Row],[Cliente]],'BASE DE CLIENTES'!A:E,2,0)</f>
        <v>Brasília</v>
      </c>
      <c r="D485" s="1" t="str">
        <f>VLOOKUP(Tabela1[[#This Row],[Cliente]],'BASE DE CLIENTES'!A:C,3,0)</f>
        <v>DF</v>
      </c>
      <c r="E485" s="4" t="str">
        <f>CONCATENATE(Tabela1[[#This Row],[CIDADE]],",",Tabela1[[#This Row],[UF]])</f>
        <v>Brasília,DF</v>
      </c>
      <c r="F485" s="2">
        <v>45747</v>
      </c>
      <c r="G485" s="13">
        <v>725</v>
      </c>
      <c r="H485" s="13">
        <v>1450</v>
      </c>
      <c r="I485" s="5">
        <f>Tabela1[[#This Row],[Valor total]]-Tabela1[[#This Row],[Valor custo]]</f>
        <v>725</v>
      </c>
      <c r="J485" s="6">
        <f>Tabela1[[#This Row],[MARGEM BRUTA]]/Tabela1[[#This Row],[Valor total]]</f>
        <v>0.5</v>
      </c>
      <c r="K485" s="1" t="str">
        <f>VLOOKUP(Tabela1[[#This Row],[Cliente]],'BASE DE CLIENTES'!A:D,4,0)</f>
        <v>SERRALHEIRO</v>
      </c>
      <c r="L485" s="1" t="str">
        <f>VLOOKUP(Tabela1[[#This Row],[Cliente]],'BASE DE CLIENTES'!A:E,5,0)</f>
        <v>CEILANDIA SUL (CEILANDIA)</v>
      </c>
    </row>
    <row r="486" spans="2:12" x14ac:dyDescent="0.3">
      <c r="B486" s="1" t="s">
        <v>97</v>
      </c>
      <c r="C486" s="4" t="str">
        <f>VLOOKUP(Tabela1[[#This Row],[Cliente]],'BASE DE CLIENTES'!A:E,2,0)</f>
        <v>Brasília</v>
      </c>
      <c r="D486" s="1" t="str">
        <f>VLOOKUP(Tabela1[[#This Row],[Cliente]],'BASE DE CLIENTES'!A:C,3,0)</f>
        <v>DF</v>
      </c>
      <c r="E486" s="4" t="str">
        <f>CONCATENATE(Tabela1[[#This Row],[CIDADE]],",",Tabela1[[#This Row],[UF]])</f>
        <v>Brasília,DF</v>
      </c>
      <c r="F486" s="2">
        <v>45747</v>
      </c>
      <c r="G486" s="13">
        <v>473</v>
      </c>
      <c r="H486" s="13">
        <v>690</v>
      </c>
      <c r="I486" s="5">
        <f>Tabela1[[#This Row],[Valor total]]-Tabela1[[#This Row],[Valor custo]]</f>
        <v>217</v>
      </c>
      <c r="J486" s="6">
        <f>Tabela1[[#This Row],[MARGEM BRUTA]]/Tabela1[[#This Row],[Valor total]]</f>
        <v>0.3144927536231884</v>
      </c>
      <c r="K486" s="1" t="str">
        <f>VLOOKUP(Tabela1[[#This Row],[Cliente]],'BASE DE CLIENTES'!A:D,4,0)</f>
        <v>SERRALHEIRO</v>
      </c>
      <c r="L486" s="1" t="str">
        <f>VLOOKUP(Tabela1[[#This Row],[Cliente]],'BASE DE CLIENTES'!A:E,5,0)</f>
        <v>CEILANDIA NORTE</v>
      </c>
    </row>
    <row r="487" spans="2:12" x14ac:dyDescent="0.3">
      <c r="B487" s="1" t="s">
        <v>132</v>
      </c>
      <c r="C487" s="4" t="str">
        <f>VLOOKUP(Tabela1[[#This Row],[Cliente]],'BASE DE CLIENTES'!A:E,2,0)</f>
        <v>Águas Lindas de Goiás</v>
      </c>
      <c r="D487" s="1" t="str">
        <f>VLOOKUP(Tabela1[[#This Row],[Cliente]],'BASE DE CLIENTES'!A:C,3,0)</f>
        <v>GO</v>
      </c>
      <c r="E487" s="4" t="str">
        <f>CONCATENATE(Tabela1[[#This Row],[CIDADE]],",",Tabela1[[#This Row],[UF]])</f>
        <v>Águas Lindas de Goiás,GO</v>
      </c>
      <c r="F487" s="2">
        <v>45891</v>
      </c>
      <c r="G487" s="13">
        <v>73.14</v>
      </c>
      <c r="H487" s="13">
        <v>90</v>
      </c>
      <c r="I487" s="5">
        <f>Tabela1[[#This Row],[Valor total]]-Tabela1[[#This Row],[Valor custo]]</f>
        <v>16.86</v>
      </c>
      <c r="J487" s="6">
        <f>Tabela1[[#This Row],[MARGEM BRUTA]]/Tabela1[[#This Row],[Valor total]]</f>
        <v>0.18733333333333332</v>
      </c>
      <c r="K487" s="1" t="str">
        <f>VLOOKUP(Tabela1[[#This Row],[Cliente]],'BASE DE CLIENTES'!A:D,4,0)</f>
        <v>SERRALHEIRO</v>
      </c>
      <c r="L487" s="1" t="str">
        <f>VLOOKUP(Tabela1[[#This Row],[Cliente]],'BASE DE CLIENTES'!A:E,5,0)</f>
        <v>Águas Lindas de Goiás</v>
      </c>
    </row>
    <row r="488" spans="2:12" x14ac:dyDescent="0.3">
      <c r="B488" s="1" t="s">
        <v>27</v>
      </c>
      <c r="C488" s="4" t="str">
        <f>VLOOKUP(Tabela1[[#This Row],[Cliente]],'BASE DE CLIENTES'!A:E,2,0)</f>
        <v>Brasília</v>
      </c>
      <c r="D488" s="1" t="str">
        <f>VLOOKUP(Tabela1[[#This Row],[Cliente]],'BASE DE CLIENTES'!A:C,3,0)</f>
        <v>DF</v>
      </c>
      <c r="E488" s="4" t="str">
        <f>CONCATENATE(Tabela1[[#This Row],[CIDADE]],",",Tabela1[[#This Row],[UF]])</f>
        <v>Brasília,DF</v>
      </c>
      <c r="F488" s="2">
        <v>45747</v>
      </c>
      <c r="G488" s="13">
        <v>90</v>
      </c>
      <c r="H488" s="13">
        <v>180</v>
      </c>
      <c r="I488" s="5">
        <f>Tabela1[[#This Row],[Valor total]]-Tabela1[[#This Row],[Valor custo]]</f>
        <v>90</v>
      </c>
      <c r="J488" s="6">
        <f>Tabela1[[#This Row],[MARGEM BRUTA]]/Tabela1[[#This Row],[Valor total]]</f>
        <v>0.5</v>
      </c>
      <c r="K488" s="1" t="str">
        <f>VLOOKUP(Tabela1[[#This Row],[Cliente]],'BASE DE CLIENTES'!A:D,4,0)</f>
        <v>EMPRESA SEM MAQUINA</v>
      </c>
      <c r="L488" s="1" t="str">
        <f>VLOOKUP(Tabela1[[#This Row],[Cliente]],'BASE DE CLIENTES'!A:E,5,0)</f>
        <v>RECANTO DAS EMAS</v>
      </c>
    </row>
    <row r="489" spans="2:12" x14ac:dyDescent="0.3">
      <c r="B489" s="1" t="s">
        <v>52</v>
      </c>
      <c r="C489" s="4" t="str">
        <f>VLOOKUP(Tabela1[[#This Row],[Cliente]],'BASE DE CLIENTES'!A:E,2,0)</f>
        <v>Brasília</v>
      </c>
      <c r="D489" s="1" t="str">
        <f>VLOOKUP(Tabela1[[#This Row],[Cliente]],'BASE DE CLIENTES'!A:C,3,0)</f>
        <v>DF</v>
      </c>
      <c r="E489" s="4" t="str">
        <f>CONCATENATE(Tabela1[[#This Row],[CIDADE]],",",Tabela1[[#This Row],[UF]])</f>
        <v>Brasília,DF</v>
      </c>
      <c r="F489" s="2">
        <v>45747</v>
      </c>
      <c r="G489" s="13">
        <v>213.3</v>
      </c>
      <c r="H489" s="13">
        <v>810</v>
      </c>
      <c r="I489" s="5">
        <f>Tabela1[[#This Row],[Valor total]]-Tabela1[[#This Row],[Valor custo]]</f>
        <v>596.70000000000005</v>
      </c>
      <c r="J489" s="6">
        <f>Tabela1[[#This Row],[MARGEM BRUTA]]/Tabela1[[#This Row],[Valor total]]</f>
        <v>0.73666666666666669</v>
      </c>
      <c r="K489" s="1" t="str">
        <f>VLOOKUP(Tabela1[[#This Row],[Cliente]],'BASE DE CLIENTES'!A:D,4,0)</f>
        <v>SERRALHEIRO</v>
      </c>
      <c r="L489" s="1" t="str">
        <f>VLOOKUP(Tabela1[[#This Row],[Cliente]],'BASE DE CLIENTES'!A:E,5,0)</f>
        <v>Ceilândia Sul (Ceilândia)</v>
      </c>
    </row>
    <row r="490" spans="2:12" x14ac:dyDescent="0.3">
      <c r="B490" s="1" t="s">
        <v>133</v>
      </c>
      <c r="C490" s="4" t="str">
        <f>VLOOKUP(Tabela1[[#This Row],[Cliente]],'BASE DE CLIENTES'!A:E,2,0)</f>
        <v>Brasília</v>
      </c>
      <c r="D490" s="1" t="str">
        <f>VLOOKUP(Tabela1[[#This Row],[Cliente]],'BASE DE CLIENTES'!A:C,3,0)</f>
        <v>DF</v>
      </c>
      <c r="E490" s="4" t="str">
        <f>CONCATENATE(Tabela1[[#This Row],[CIDADE]],",",Tabela1[[#This Row],[UF]])</f>
        <v>Brasília,DF</v>
      </c>
      <c r="F490" s="2">
        <v>45747</v>
      </c>
      <c r="G490" s="13">
        <v>1892</v>
      </c>
      <c r="H490" s="13">
        <v>2800</v>
      </c>
      <c r="I490" s="5">
        <f>Tabela1[[#This Row],[Valor total]]-Tabela1[[#This Row],[Valor custo]]</f>
        <v>908</v>
      </c>
      <c r="J490" s="6">
        <f>Tabela1[[#This Row],[MARGEM BRUTA]]/Tabela1[[#This Row],[Valor total]]</f>
        <v>0.32428571428571429</v>
      </c>
      <c r="K490" s="1" t="str">
        <f>VLOOKUP(Tabela1[[#This Row],[Cliente]],'BASE DE CLIENTES'!A:D,4,0)</f>
        <v>SERRALHEIRO</v>
      </c>
      <c r="L490" s="1" t="str">
        <f>VLOOKUP(Tabela1[[#This Row],[Cliente]],'BASE DE CLIENTES'!A:E,5,0)</f>
        <v>RECANTO DAS EMAS</v>
      </c>
    </row>
    <row r="491" spans="2:12" x14ac:dyDescent="0.3">
      <c r="B491" s="1" t="s">
        <v>68</v>
      </c>
      <c r="C491" s="4" t="str">
        <f>VLOOKUP(Tabela1[[#This Row],[Cliente]],'BASE DE CLIENTES'!A:E,2,0)</f>
        <v>Brasília</v>
      </c>
      <c r="D491" s="1" t="str">
        <f>VLOOKUP(Tabela1[[#This Row],[Cliente]],'BASE DE CLIENTES'!A:C,3,0)</f>
        <v>DF</v>
      </c>
      <c r="E491" s="4" t="str">
        <f>CONCATENATE(Tabela1[[#This Row],[CIDADE]],",",Tabela1[[#This Row],[UF]])</f>
        <v>Brasília,DF</v>
      </c>
      <c r="F491" s="2">
        <v>45747</v>
      </c>
      <c r="G491" s="13">
        <v>758.56</v>
      </c>
      <c r="H491" s="13">
        <v>1435</v>
      </c>
      <c r="I491" s="5">
        <f>Tabela1[[#This Row],[Valor total]]-Tabela1[[#This Row],[Valor custo]]</f>
        <v>676.44</v>
      </c>
      <c r="J491" s="6">
        <f>Tabela1[[#This Row],[MARGEM BRUTA]]/Tabela1[[#This Row],[Valor total]]</f>
        <v>0.47138675958188159</v>
      </c>
      <c r="K491" s="1" t="str">
        <f>VLOOKUP(Tabela1[[#This Row],[Cliente]],'BASE DE CLIENTES'!A:D,4,0)</f>
        <v>EMPRESA COM MAQUINA</v>
      </c>
      <c r="L491" s="1" t="str">
        <f>VLOOKUP(Tabela1[[#This Row],[Cliente]],'BASE DE CLIENTES'!A:E,5,0)</f>
        <v>SAMAMBAIA SUL (SAMAMBAIA)</v>
      </c>
    </row>
    <row r="492" spans="2:12" x14ac:dyDescent="0.3">
      <c r="B492" s="1" t="s">
        <v>15</v>
      </c>
      <c r="C492" s="4" t="str">
        <f>VLOOKUP(Tabela1[[#This Row],[Cliente]],'BASE DE CLIENTES'!A:E,2,0)</f>
        <v>Brasília</v>
      </c>
      <c r="D492" s="1" t="str">
        <f>VLOOKUP(Tabela1[[#This Row],[Cliente]],'BASE DE CLIENTES'!A:C,3,0)</f>
        <v>DF</v>
      </c>
      <c r="E492" s="4" t="str">
        <f>CONCATENATE(Tabela1[[#This Row],[CIDADE]],",",Tabela1[[#This Row],[UF]])</f>
        <v>Brasília,DF</v>
      </c>
      <c r="F492" s="2">
        <v>45745</v>
      </c>
      <c r="G492" s="13">
        <v>79</v>
      </c>
      <c r="H492" s="13">
        <v>350</v>
      </c>
      <c r="I492" s="5">
        <f>Tabela1[[#This Row],[Valor total]]-Tabela1[[#This Row],[Valor custo]]</f>
        <v>271</v>
      </c>
      <c r="J492" s="6">
        <f>Tabela1[[#This Row],[MARGEM BRUTA]]/Tabela1[[#This Row],[Valor total]]</f>
        <v>0.77428571428571424</v>
      </c>
      <c r="K492" s="1" t="str">
        <f>VLOOKUP(Tabela1[[#This Row],[Cliente]],'BASE DE CLIENTES'!A:D,4,0)</f>
        <v>SERRALHEIRO</v>
      </c>
      <c r="L492" s="1" t="str">
        <f>VLOOKUP(Tabela1[[#This Row],[Cliente]],'BASE DE CLIENTES'!A:E,5,0)</f>
        <v>SETOR HABITACIONAL VICENTE PIRES</v>
      </c>
    </row>
    <row r="493" spans="2:12" x14ac:dyDescent="0.3">
      <c r="B493" s="1" t="s">
        <v>15</v>
      </c>
      <c r="C493" s="4" t="str">
        <f>VLOOKUP(Tabela1[[#This Row],[Cliente]],'BASE DE CLIENTES'!A:E,2,0)</f>
        <v>Brasília</v>
      </c>
      <c r="D493" s="1" t="str">
        <f>VLOOKUP(Tabela1[[#This Row],[Cliente]],'BASE DE CLIENTES'!A:C,3,0)</f>
        <v>DF</v>
      </c>
      <c r="E493" s="4" t="str">
        <f>CONCATENATE(Tabela1[[#This Row],[CIDADE]],",",Tabela1[[#This Row],[UF]])</f>
        <v>Brasília,DF</v>
      </c>
      <c r="F493" s="2">
        <v>45745</v>
      </c>
      <c r="G493" s="13">
        <v>79</v>
      </c>
      <c r="H493" s="13">
        <v>350</v>
      </c>
      <c r="I493" s="5">
        <f>Tabela1[[#This Row],[Valor total]]-Tabela1[[#This Row],[Valor custo]]</f>
        <v>271</v>
      </c>
      <c r="J493" s="6">
        <f>Tabela1[[#This Row],[MARGEM BRUTA]]/Tabela1[[#This Row],[Valor total]]</f>
        <v>0.77428571428571424</v>
      </c>
      <c r="K493" s="1" t="str">
        <f>VLOOKUP(Tabela1[[#This Row],[Cliente]],'BASE DE CLIENTES'!A:D,4,0)</f>
        <v>SERRALHEIRO</v>
      </c>
      <c r="L493" s="1" t="str">
        <f>VLOOKUP(Tabela1[[#This Row],[Cliente]],'BASE DE CLIENTES'!A:E,5,0)</f>
        <v>SETOR HABITACIONAL VICENTE PIRES</v>
      </c>
    </row>
    <row r="494" spans="2:12" x14ac:dyDescent="0.3">
      <c r="B494" s="1" t="s">
        <v>70</v>
      </c>
      <c r="C494" s="4" t="str">
        <f>VLOOKUP(Tabela1[[#This Row],[Cliente]],'BASE DE CLIENTES'!A:E,2,0)</f>
        <v>Brasília</v>
      </c>
      <c r="D494" s="1" t="str">
        <f>VLOOKUP(Tabela1[[#This Row],[Cliente]],'BASE DE CLIENTES'!A:C,3,0)</f>
        <v>DF</v>
      </c>
      <c r="E494" s="4" t="str">
        <f>CONCATENATE(Tabela1[[#This Row],[CIDADE]],",",Tabela1[[#This Row],[UF]])</f>
        <v>Brasília,DF</v>
      </c>
      <c r="F494" s="2">
        <v>45745</v>
      </c>
      <c r="G494" s="13">
        <v>4574</v>
      </c>
      <c r="H494" s="13">
        <v>6300</v>
      </c>
      <c r="I494" s="5">
        <f>Tabela1[[#This Row],[Valor total]]-Tabela1[[#This Row],[Valor custo]]</f>
        <v>1726</v>
      </c>
      <c r="J494" s="6">
        <f>Tabela1[[#This Row],[MARGEM BRUTA]]/Tabela1[[#This Row],[Valor total]]</f>
        <v>0.27396825396825397</v>
      </c>
      <c r="K494" s="1" t="str">
        <f>VLOOKUP(Tabela1[[#This Row],[Cliente]],'BASE DE CLIENTES'!A:D,4,0)</f>
        <v>EMPRESA COM MAQUINA</v>
      </c>
      <c r="L494" s="1" t="str">
        <f>VLOOKUP(Tabela1[[#This Row],[Cliente]],'BASE DE CLIENTES'!A:E,5,0)</f>
        <v>TAGUATINGA NORTE (TAGUATINGA)</v>
      </c>
    </row>
    <row r="495" spans="2:12" x14ac:dyDescent="0.3">
      <c r="B495" s="1" t="s">
        <v>132</v>
      </c>
      <c r="C495" s="4" t="str">
        <f>VLOOKUP(Tabela1[[#This Row],[Cliente]],'BASE DE CLIENTES'!A:E,2,0)</f>
        <v>Águas Lindas de Goiás</v>
      </c>
      <c r="D495" s="1" t="str">
        <f>VLOOKUP(Tabela1[[#This Row],[Cliente]],'BASE DE CLIENTES'!A:C,3,0)</f>
        <v>GO</v>
      </c>
      <c r="E495" s="4" t="str">
        <f>CONCATENATE(Tabela1[[#This Row],[CIDADE]],",",Tabela1[[#This Row],[UF]])</f>
        <v>Águas Lindas de Goiás,GO</v>
      </c>
      <c r="F495" s="2">
        <v>45891</v>
      </c>
      <c r="G495" s="13">
        <v>1251.9000000000001</v>
      </c>
      <c r="H495" s="13">
        <v>2100</v>
      </c>
      <c r="I495" s="5">
        <f>Tabela1[[#This Row],[Valor total]]-Tabela1[[#This Row],[Valor custo]]</f>
        <v>848.09999999999991</v>
      </c>
      <c r="J495" s="6">
        <f>Tabela1[[#This Row],[MARGEM BRUTA]]/Tabela1[[#This Row],[Valor total]]</f>
        <v>0.4038571428571428</v>
      </c>
      <c r="K495" s="1" t="str">
        <f>VLOOKUP(Tabela1[[#This Row],[Cliente]],'BASE DE CLIENTES'!A:D,4,0)</f>
        <v>SERRALHEIRO</v>
      </c>
      <c r="L495" s="1" t="str">
        <f>VLOOKUP(Tabela1[[#This Row],[Cliente]],'BASE DE CLIENTES'!A:E,5,0)</f>
        <v>Águas Lindas de Goiás</v>
      </c>
    </row>
    <row r="496" spans="2:12" x14ac:dyDescent="0.3">
      <c r="B496" s="1" t="s">
        <v>19</v>
      </c>
      <c r="C496" s="4" t="str">
        <f>VLOOKUP(Tabela1[[#This Row],[Cliente]],'BASE DE CLIENTES'!A:E,2,0)</f>
        <v>Águas Lindas de Goiás</v>
      </c>
      <c r="D496" s="1" t="str">
        <f>VLOOKUP(Tabela1[[#This Row],[Cliente]],'BASE DE CLIENTES'!A:C,3,0)</f>
        <v>GO</v>
      </c>
      <c r="E496" s="4" t="str">
        <f>CONCATENATE(Tabela1[[#This Row],[CIDADE]],",",Tabela1[[#This Row],[UF]])</f>
        <v>Águas Lindas de Goiás,GO</v>
      </c>
      <c r="F496" s="2">
        <v>45890</v>
      </c>
      <c r="G496" s="13">
        <v>1031.3</v>
      </c>
      <c r="H496" s="13">
        <v>1895</v>
      </c>
      <c r="I496" s="5">
        <f>Tabela1[[#This Row],[Valor total]]-Tabela1[[#This Row],[Valor custo]]</f>
        <v>863.7</v>
      </c>
      <c r="J496" s="6">
        <f>Tabela1[[#This Row],[MARGEM BRUTA]]/Tabela1[[#This Row],[Valor total]]</f>
        <v>0.45577836411609501</v>
      </c>
      <c r="K496" s="1" t="str">
        <f>VLOOKUP(Tabela1[[#This Row],[Cliente]],'BASE DE CLIENTES'!A:D,4,0)</f>
        <v>SERRALHEIRO</v>
      </c>
      <c r="L496" s="1" t="str">
        <f>VLOOKUP(Tabela1[[#This Row],[Cliente]],'BASE DE CLIENTES'!A:E,5,0)</f>
        <v>Águas Lindas de Goiás</v>
      </c>
    </row>
    <row r="497" spans="1:12" x14ac:dyDescent="0.3">
      <c r="B497" s="1" t="s">
        <v>120</v>
      </c>
      <c r="C497" s="4" t="str">
        <f>VLOOKUP(Tabela1[[#This Row],[Cliente]],'BASE DE CLIENTES'!A:E,2,0)</f>
        <v>Brasília</v>
      </c>
      <c r="D497" s="1" t="str">
        <f>VLOOKUP(Tabela1[[#This Row],[Cliente]],'BASE DE CLIENTES'!A:C,3,0)</f>
        <v>DF</v>
      </c>
      <c r="E497" s="4" t="str">
        <f>CONCATENATE(Tabela1[[#This Row],[CIDADE]],",",Tabela1[[#This Row],[UF]])</f>
        <v>Brasília,DF</v>
      </c>
      <c r="F497" s="2">
        <v>45744</v>
      </c>
      <c r="G497" s="13">
        <v>497</v>
      </c>
      <c r="H497" s="13">
        <v>750</v>
      </c>
      <c r="I497" s="5">
        <f>Tabela1[[#This Row],[Valor total]]-Tabela1[[#This Row],[Valor custo]]</f>
        <v>253</v>
      </c>
      <c r="J497" s="6">
        <f>Tabela1[[#This Row],[MARGEM BRUTA]]/Tabela1[[#This Row],[Valor total]]</f>
        <v>0.33733333333333332</v>
      </c>
      <c r="K497" s="1" t="str">
        <f>VLOOKUP(Tabela1[[#This Row],[Cliente]],'BASE DE CLIENTES'!A:D,4,0)</f>
        <v>EMPRESA SEM MAQUINA</v>
      </c>
      <c r="L497" s="1" t="str">
        <f>VLOOKUP(Tabela1[[#This Row],[Cliente]],'BASE DE CLIENTES'!A:E,5,0)</f>
        <v>SAMAMBAIA</v>
      </c>
    </row>
    <row r="498" spans="1:12" x14ac:dyDescent="0.3">
      <c r="B498" s="1" t="s">
        <v>120</v>
      </c>
      <c r="C498" s="4" t="str">
        <f>VLOOKUP(Tabela1[[#This Row],[Cliente]],'BASE DE CLIENTES'!A:E,2,0)</f>
        <v>Brasília</v>
      </c>
      <c r="D498" s="1" t="str">
        <f>VLOOKUP(Tabela1[[#This Row],[Cliente]],'BASE DE CLIENTES'!A:C,3,0)</f>
        <v>DF</v>
      </c>
      <c r="E498" s="4" t="str">
        <f>CONCATENATE(Tabela1[[#This Row],[CIDADE]],",",Tabela1[[#This Row],[UF]])</f>
        <v>Brasília,DF</v>
      </c>
      <c r="F498" s="2">
        <v>45740</v>
      </c>
      <c r="G498" s="13">
        <v>439.2</v>
      </c>
      <c r="H498" s="13">
        <v>635</v>
      </c>
      <c r="I498" s="5">
        <f>Tabela1[[#This Row],[Valor total]]-Tabela1[[#This Row],[Valor custo]]</f>
        <v>195.8</v>
      </c>
      <c r="J498" s="6">
        <f>Tabela1[[#This Row],[MARGEM BRUTA]]/Tabela1[[#This Row],[Valor total]]</f>
        <v>0.30834645669291338</v>
      </c>
      <c r="K498" s="1" t="str">
        <f>VLOOKUP(Tabela1[[#This Row],[Cliente]],'BASE DE CLIENTES'!A:D,4,0)</f>
        <v>EMPRESA SEM MAQUINA</v>
      </c>
      <c r="L498" s="1" t="str">
        <f>VLOOKUP(Tabela1[[#This Row],[Cliente]],'BASE DE CLIENTES'!A:E,5,0)</f>
        <v>SAMAMBAIA</v>
      </c>
    </row>
    <row r="499" spans="1:12" x14ac:dyDescent="0.3">
      <c r="B499" s="1" t="s">
        <v>19</v>
      </c>
      <c r="C499" s="4" t="str">
        <f>VLOOKUP(Tabela1[[#This Row],[Cliente]],'BASE DE CLIENTES'!A:E,2,0)</f>
        <v>Águas Lindas de Goiás</v>
      </c>
      <c r="D499" s="1" t="str">
        <f>VLOOKUP(Tabela1[[#This Row],[Cliente]],'BASE DE CLIENTES'!A:C,3,0)</f>
        <v>GO</v>
      </c>
      <c r="E499" s="4" t="str">
        <f>CONCATENATE(Tabela1[[#This Row],[CIDADE]],",",Tabela1[[#This Row],[UF]])</f>
        <v>Águas Lindas de Goiás,GO</v>
      </c>
      <c r="F499" s="2">
        <v>45890</v>
      </c>
      <c r="G499" s="13">
        <v>432.79</v>
      </c>
      <c r="H499" s="13">
        <v>75</v>
      </c>
      <c r="I499" s="5">
        <f>Tabela1[[#This Row],[Valor total]]-Tabela1[[#This Row],[Valor custo]]</f>
        <v>-357.79</v>
      </c>
      <c r="J499" s="6">
        <f>Tabela1[[#This Row],[MARGEM BRUTA]]/Tabela1[[#This Row],[Valor total]]</f>
        <v>-4.7705333333333337</v>
      </c>
      <c r="K499" s="1" t="str">
        <f>VLOOKUP(Tabela1[[#This Row],[Cliente]],'BASE DE CLIENTES'!A:D,4,0)</f>
        <v>SERRALHEIRO</v>
      </c>
      <c r="L499" s="1" t="str">
        <f>VLOOKUP(Tabela1[[#This Row],[Cliente]],'BASE DE CLIENTES'!A:E,5,0)</f>
        <v>Águas Lindas de Goiás</v>
      </c>
    </row>
    <row r="500" spans="1:12" x14ac:dyDescent="0.3">
      <c r="B500" s="1" t="s">
        <v>66</v>
      </c>
      <c r="C500" s="4" t="str">
        <f>VLOOKUP(Tabela1[[#This Row],[Cliente]],'BASE DE CLIENTES'!A:E,2,0)</f>
        <v>Águas Lindas de Goiás</v>
      </c>
      <c r="D500" s="1" t="str">
        <f>VLOOKUP(Tabela1[[#This Row],[Cliente]],'BASE DE CLIENTES'!A:C,3,0)</f>
        <v>GO</v>
      </c>
      <c r="E500" s="4" t="str">
        <f>CONCATENATE(Tabela1[[#This Row],[CIDADE]],",",Tabela1[[#This Row],[UF]])</f>
        <v>Águas Lindas de Goiás,GO</v>
      </c>
      <c r="F500" s="2">
        <v>45890</v>
      </c>
      <c r="G500" s="13">
        <v>1041.3</v>
      </c>
      <c r="H500" s="13">
        <v>1640</v>
      </c>
      <c r="I500" s="5">
        <f>Tabela1[[#This Row],[Valor total]]-Tabela1[[#This Row],[Valor custo]]</f>
        <v>598.70000000000005</v>
      </c>
      <c r="J500" s="6">
        <f>Tabela1[[#This Row],[MARGEM BRUTA]]/Tabela1[[#This Row],[Valor total]]</f>
        <v>0.36506097560975614</v>
      </c>
      <c r="K500" s="1" t="str">
        <f>VLOOKUP(Tabela1[[#This Row],[Cliente]],'BASE DE CLIENTES'!A:D,4,0)</f>
        <v>EMPRESA COM MAQUINA</v>
      </c>
      <c r="L500" s="1" t="str">
        <f>VLOOKUP(Tabela1[[#This Row],[Cliente]],'BASE DE CLIENTES'!A:E,5,0)</f>
        <v>Águas Lindas de Goiás</v>
      </c>
    </row>
    <row r="501" spans="1:12" x14ac:dyDescent="0.3">
      <c r="B501" s="1" t="s">
        <v>66</v>
      </c>
      <c r="C501" s="4" t="str">
        <f>VLOOKUP(Tabela1[[#This Row],[Cliente]],'BASE DE CLIENTES'!A:E,2,0)</f>
        <v>Águas Lindas de Goiás</v>
      </c>
      <c r="D501" s="1" t="str">
        <f>VLOOKUP(Tabela1[[#This Row],[Cliente]],'BASE DE CLIENTES'!A:C,3,0)</f>
        <v>GO</v>
      </c>
      <c r="E501" s="4" t="str">
        <f>CONCATENATE(Tabela1[[#This Row],[CIDADE]],",",Tabela1[[#This Row],[UF]])</f>
        <v>Águas Lindas de Goiás,GO</v>
      </c>
      <c r="F501" s="2">
        <v>45889</v>
      </c>
      <c r="G501" s="13">
        <v>382.3</v>
      </c>
      <c r="H501" s="13">
        <v>615</v>
      </c>
      <c r="I501" s="5">
        <f>Tabela1[[#This Row],[Valor total]]-Tabela1[[#This Row],[Valor custo]]</f>
        <v>232.7</v>
      </c>
      <c r="J501" s="6">
        <f>Tabela1[[#This Row],[MARGEM BRUTA]]/Tabela1[[#This Row],[Valor total]]</f>
        <v>0.37837398373983738</v>
      </c>
      <c r="K501" s="1" t="str">
        <f>VLOOKUP(Tabela1[[#This Row],[Cliente]],'BASE DE CLIENTES'!A:D,4,0)</f>
        <v>EMPRESA COM MAQUINA</v>
      </c>
      <c r="L501" s="1" t="str">
        <f>VLOOKUP(Tabela1[[#This Row],[Cliente]],'BASE DE CLIENTES'!A:E,5,0)</f>
        <v>Águas Lindas de Goiás</v>
      </c>
    </row>
    <row r="502" spans="1:12" x14ac:dyDescent="0.3">
      <c r="B502" s="1" t="s">
        <v>23</v>
      </c>
      <c r="C502" s="4" t="str">
        <f>VLOOKUP(Tabela1[[#This Row],[Cliente]],'BASE DE CLIENTES'!A:E,2,0)</f>
        <v>Brasília</v>
      </c>
      <c r="D502" s="1" t="str">
        <f>VLOOKUP(Tabela1[[#This Row],[Cliente]],'BASE DE CLIENTES'!A:C,3,0)</f>
        <v>DF</v>
      </c>
      <c r="E502" s="4" t="str">
        <f>CONCATENATE(Tabela1[[#This Row],[CIDADE]],",",Tabela1[[#This Row],[UF]])</f>
        <v>Brasília,DF</v>
      </c>
      <c r="F502" s="2">
        <v>45744</v>
      </c>
      <c r="G502" s="13">
        <v>906.2</v>
      </c>
      <c r="H502" s="13">
        <v>1318</v>
      </c>
      <c r="I502" s="5">
        <f>Tabela1[[#This Row],[Valor total]]-Tabela1[[#This Row],[Valor custo]]</f>
        <v>411.79999999999995</v>
      </c>
      <c r="J502" s="6">
        <f>Tabela1[[#This Row],[MARGEM BRUTA]]/Tabela1[[#This Row],[Valor total]]</f>
        <v>0.31244309559939298</v>
      </c>
      <c r="K502" s="1" t="str">
        <f>VLOOKUP(Tabela1[[#This Row],[Cliente]],'BASE DE CLIENTES'!A:D,4,0)</f>
        <v>EMPRESA SEM MAQUINA</v>
      </c>
      <c r="L502" s="1" t="str">
        <f>VLOOKUP(Tabela1[[#This Row],[Cliente]],'BASE DE CLIENTES'!A:E,5,0)</f>
        <v>SETOR INDUSTRIAL (TAGUATINGA)</v>
      </c>
    </row>
    <row r="503" spans="1:12" x14ac:dyDescent="0.3">
      <c r="A503" s="1" t="s">
        <v>134</v>
      </c>
      <c r="B503" s="1" t="s">
        <v>135</v>
      </c>
      <c r="C503" s="4" t="str">
        <f>VLOOKUP(Tabela1[[#This Row],[Cliente]],'BASE DE CLIENTES'!A:E,2,0)</f>
        <v>Brasília</v>
      </c>
      <c r="D503" s="1" t="str">
        <f>VLOOKUP(Tabela1[[#This Row],[Cliente]],'BASE DE CLIENTES'!A:C,3,0)</f>
        <v>DF</v>
      </c>
      <c r="E503" s="4" t="str">
        <f>CONCATENATE(Tabela1[[#This Row],[CIDADE]],",",Tabela1[[#This Row],[UF]])</f>
        <v>Brasília,DF</v>
      </c>
      <c r="F503" s="2">
        <v>45680</v>
      </c>
      <c r="G503" s="13">
        <v>588.58000000000004</v>
      </c>
      <c r="H503" s="13">
        <v>965</v>
      </c>
      <c r="I503" s="5">
        <f>Tabela1[[#This Row],[Valor total]]-Tabela1[[#This Row],[Valor custo]]</f>
        <v>376.41999999999996</v>
      </c>
      <c r="J503" s="6">
        <f>Tabela1[[#This Row],[MARGEM BRUTA]]/Tabela1[[#This Row],[Valor total]]</f>
        <v>0.39007253886010357</v>
      </c>
      <c r="K503" s="1" t="str">
        <f>VLOOKUP(Tabela1[[#This Row],[Cliente]],'BASE DE CLIENTES'!A:D,4,0)</f>
        <v>SEM CLASSIFICAÇÃO</v>
      </c>
      <c r="L503" s="1" t="str">
        <f>VLOOKUP(Tabela1[[#This Row],[Cliente]],'BASE DE CLIENTES'!A:E,5,0)</f>
        <v>Santa Maria</v>
      </c>
    </row>
    <row r="504" spans="1:12" x14ac:dyDescent="0.3">
      <c r="B504" s="1" t="s">
        <v>38</v>
      </c>
      <c r="C504" s="4" t="str">
        <f>VLOOKUP(Tabela1[[#This Row],[Cliente]],'BASE DE CLIENTES'!A:E,2,0)</f>
        <v>Brasília</v>
      </c>
      <c r="D504" s="1" t="str">
        <f>VLOOKUP(Tabela1[[#This Row],[Cliente]],'BASE DE CLIENTES'!A:C,3,0)</f>
        <v>DF</v>
      </c>
      <c r="E504" s="4" t="str">
        <f>CONCATENATE(Tabela1[[#This Row],[CIDADE]],",",Tabela1[[#This Row],[UF]])</f>
        <v>Brasília,DF</v>
      </c>
      <c r="F504" s="2">
        <v>45744</v>
      </c>
      <c r="G504" s="13">
        <v>631</v>
      </c>
      <c r="H504" s="13">
        <v>1420</v>
      </c>
      <c r="I504" s="5">
        <f>Tabela1[[#This Row],[Valor total]]-Tabela1[[#This Row],[Valor custo]]</f>
        <v>789</v>
      </c>
      <c r="J504" s="6">
        <f>Tabela1[[#This Row],[MARGEM BRUTA]]/Tabela1[[#This Row],[Valor total]]</f>
        <v>0.55563380281690145</v>
      </c>
      <c r="K504" s="1" t="str">
        <f>VLOOKUP(Tabela1[[#This Row],[Cliente]],'BASE DE CLIENTES'!A:D,4,0)</f>
        <v>EMPRESA SEM MAQUINA</v>
      </c>
      <c r="L504" s="1" t="str">
        <f>VLOOKUP(Tabela1[[#This Row],[Cliente]],'BASE DE CLIENTES'!A:E,5,0)</f>
        <v>PONTE ALTA NORTE (GAMA)</v>
      </c>
    </row>
    <row r="505" spans="1:12" x14ac:dyDescent="0.3">
      <c r="B505" s="1" t="s">
        <v>19</v>
      </c>
      <c r="C505" s="4" t="str">
        <f>VLOOKUP(Tabela1[[#This Row],[Cliente]],'BASE DE CLIENTES'!A:E,2,0)</f>
        <v>Águas Lindas de Goiás</v>
      </c>
      <c r="D505" s="1" t="str">
        <f>VLOOKUP(Tabela1[[#This Row],[Cliente]],'BASE DE CLIENTES'!A:C,3,0)</f>
        <v>GO</v>
      </c>
      <c r="E505" s="4" t="str">
        <f>CONCATENATE(Tabela1[[#This Row],[CIDADE]],",",Tabela1[[#This Row],[UF]])</f>
        <v>Águas Lindas de Goiás,GO</v>
      </c>
      <c r="F505" s="2">
        <v>45889</v>
      </c>
      <c r="G505" s="13">
        <v>1725.78</v>
      </c>
      <c r="H505" s="13">
        <v>2850</v>
      </c>
      <c r="I505" s="5">
        <f>Tabela1[[#This Row],[Valor total]]-Tabela1[[#This Row],[Valor custo]]</f>
        <v>1124.22</v>
      </c>
      <c r="J505" s="6">
        <f>Tabela1[[#This Row],[MARGEM BRUTA]]/Tabela1[[#This Row],[Valor total]]</f>
        <v>0.39446315789473685</v>
      </c>
      <c r="K505" s="1" t="str">
        <f>VLOOKUP(Tabela1[[#This Row],[Cliente]],'BASE DE CLIENTES'!A:D,4,0)</f>
        <v>SERRALHEIRO</v>
      </c>
      <c r="L505" s="1" t="str">
        <f>VLOOKUP(Tabela1[[#This Row],[Cliente]],'BASE DE CLIENTES'!A:E,5,0)</f>
        <v>Águas Lindas de Goiás</v>
      </c>
    </row>
    <row r="506" spans="1:12" x14ac:dyDescent="0.3">
      <c r="B506" s="1" t="s">
        <v>52</v>
      </c>
      <c r="C506" s="4" t="str">
        <f>VLOOKUP(Tabela1[[#This Row],[Cliente]],'BASE DE CLIENTES'!A:E,2,0)</f>
        <v>Brasília</v>
      </c>
      <c r="D506" s="1" t="str">
        <f>VLOOKUP(Tabela1[[#This Row],[Cliente]],'BASE DE CLIENTES'!A:C,3,0)</f>
        <v>DF</v>
      </c>
      <c r="E506" s="4" t="str">
        <f>CONCATENATE(Tabela1[[#This Row],[CIDADE]],",",Tabela1[[#This Row],[UF]])</f>
        <v>Brasília,DF</v>
      </c>
      <c r="F506" s="2">
        <v>45744</v>
      </c>
      <c r="G506" s="13">
        <v>473</v>
      </c>
      <c r="H506" s="13">
        <v>720</v>
      </c>
      <c r="I506" s="5">
        <f>Tabela1[[#This Row],[Valor total]]-Tabela1[[#This Row],[Valor custo]]</f>
        <v>247</v>
      </c>
      <c r="J506" s="6">
        <f>Tabela1[[#This Row],[MARGEM BRUTA]]/Tabela1[[#This Row],[Valor total]]</f>
        <v>0.34305555555555556</v>
      </c>
      <c r="K506" s="1" t="str">
        <f>VLOOKUP(Tabela1[[#This Row],[Cliente]],'BASE DE CLIENTES'!A:D,4,0)</f>
        <v>SERRALHEIRO</v>
      </c>
      <c r="L506" s="1" t="str">
        <f>VLOOKUP(Tabela1[[#This Row],[Cliente]],'BASE DE CLIENTES'!A:E,5,0)</f>
        <v>Ceilândia Sul (Ceilândia)</v>
      </c>
    </row>
    <row r="507" spans="1:12" x14ac:dyDescent="0.3">
      <c r="B507" s="1" t="s">
        <v>97</v>
      </c>
      <c r="C507" s="4" t="str">
        <f>VLOOKUP(Tabela1[[#This Row],[Cliente]],'BASE DE CLIENTES'!A:E,2,0)</f>
        <v>Brasília</v>
      </c>
      <c r="D507" s="1" t="str">
        <f>VLOOKUP(Tabela1[[#This Row],[Cliente]],'BASE DE CLIENTES'!A:C,3,0)</f>
        <v>DF</v>
      </c>
      <c r="E507" s="4" t="str">
        <f>CONCATENATE(Tabela1[[#This Row],[CIDADE]],",",Tabela1[[#This Row],[UF]])</f>
        <v>Brasília,DF</v>
      </c>
      <c r="F507" s="2">
        <v>45744</v>
      </c>
      <c r="G507" s="13">
        <v>506</v>
      </c>
      <c r="H507" s="13">
        <v>870</v>
      </c>
      <c r="I507" s="5">
        <f>Tabela1[[#This Row],[Valor total]]-Tabela1[[#This Row],[Valor custo]]</f>
        <v>364</v>
      </c>
      <c r="J507" s="6">
        <f>Tabela1[[#This Row],[MARGEM BRUTA]]/Tabela1[[#This Row],[Valor total]]</f>
        <v>0.41839080459770117</v>
      </c>
      <c r="K507" s="1" t="str">
        <f>VLOOKUP(Tabela1[[#This Row],[Cliente]],'BASE DE CLIENTES'!A:D,4,0)</f>
        <v>SERRALHEIRO</v>
      </c>
      <c r="L507" s="1" t="str">
        <f>VLOOKUP(Tabela1[[#This Row],[Cliente]],'BASE DE CLIENTES'!A:E,5,0)</f>
        <v>CEILANDIA NORTE</v>
      </c>
    </row>
    <row r="508" spans="1:12" x14ac:dyDescent="0.3">
      <c r="B508" s="1" t="s">
        <v>104</v>
      </c>
      <c r="C508" s="4" t="str">
        <f>VLOOKUP(Tabela1[[#This Row],[Cliente]],'BASE DE CLIENTES'!A:E,2,0)</f>
        <v>Águas Lindas de Goiás</v>
      </c>
      <c r="D508" s="1" t="str">
        <f>VLOOKUP(Tabela1[[#This Row],[Cliente]],'BASE DE CLIENTES'!A:C,3,0)</f>
        <v>GO</v>
      </c>
      <c r="E508" s="4" t="str">
        <f>CONCATENATE(Tabela1[[#This Row],[CIDADE]],",",Tabela1[[#This Row],[UF]])</f>
        <v>Águas Lindas de Goiás,GO</v>
      </c>
      <c r="F508" s="2">
        <v>45889</v>
      </c>
      <c r="G508" s="13">
        <v>815.09</v>
      </c>
      <c r="H508" s="13">
        <v>1340</v>
      </c>
      <c r="I508" s="5">
        <f>Tabela1[[#This Row],[Valor total]]-Tabela1[[#This Row],[Valor custo]]</f>
        <v>524.91</v>
      </c>
      <c r="J508" s="6">
        <f>Tabela1[[#This Row],[MARGEM BRUTA]]/Tabela1[[#This Row],[Valor total]]</f>
        <v>0.39172388059701491</v>
      </c>
      <c r="K508" s="1" t="str">
        <f>VLOOKUP(Tabela1[[#This Row],[Cliente]],'BASE DE CLIENTES'!A:D,4,0)</f>
        <v>EMPRESA SEM MAQUINA</v>
      </c>
      <c r="L508" s="1" t="str">
        <f>VLOOKUP(Tabela1[[#This Row],[Cliente]],'BASE DE CLIENTES'!A:E,5,0)</f>
        <v>Águas Lindas de Goiás</v>
      </c>
    </row>
    <row r="509" spans="1:12" x14ac:dyDescent="0.3">
      <c r="B509" s="1" t="s">
        <v>19</v>
      </c>
      <c r="C509" s="4" t="str">
        <f>VLOOKUP(Tabela1[[#This Row],[Cliente]],'BASE DE CLIENTES'!A:E,2,0)</f>
        <v>Águas Lindas de Goiás</v>
      </c>
      <c r="D509" s="1" t="str">
        <f>VLOOKUP(Tabela1[[#This Row],[Cliente]],'BASE DE CLIENTES'!A:C,3,0)</f>
        <v>GO</v>
      </c>
      <c r="E509" s="4" t="str">
        <f>CONCATENATE(Tabela1[[#This Row],[CIDADE]],",",Tabela1[[#This Row],[UF]])</f>
        <v>Águas Lindas de Goiás,GO</v>
      </c>
      <c r="F509" s="2">
        <v>45888</v>
      </c>
      <c r="G509" s="13">
        <v>25</v>
      </c>
      <c r="H509" s="13">
        <v>30</v>
      </c>
      <c r="I509" s="5">
        <f>Tabela1[[#This Row],[Valor total]]-Tabela1[[#This Row],[Valor custo]]</f>
        <v>5</v>
      </c>
      <c r="J509" s="6">
        <f>Tabela1[[#This Row],[MARGEM BRUTA]]/Tabela1[[#This Row],[Valor total]]</f>
        <v>0.16666666666666666</v>
      </c>
      <c r="K509" s="1" t="str">
        <f>VLOOKUP(Tabela1[[#This Row],[Cliente]],'BASE DE CLIENTES'!A:D,4,0)</f>
        <v>SERRALHEIRO</v>
      </c>
      <c r="L509" s="1" t="str">
        <f>VLOOKUP(Tabela1[[#This Row],[Cliente]],'BASE DE CLIENTES'!A:E,5,0)</f>
        <v>Águas Lindas de Goiás</v>
      </c>
    </row>
    <row r="510" spans="1:12" x14ac:dyDescent="0.3">
      <c r="B510" s="1" t="s">
        <v>111</v>
      </c>
      <c r="C510" s="4" t="str">
        <f>VLOOKUP(Tabela1[[#This Row],[Cliente]],'BASE DE CLIENTES'!A:E,2,0)</f>
        <v>Brasília</v>
      </c>
      <c r="D510" s="1" t="str">
        <f>VLOOKUP(Tabela1[[#This Row],[Cliente]],'BASE DE CLIENTES'!A:C,3,0)</f>
        <v>DF</v>
      </c>
      <c r="E510" s="4" t="str">
        <f>CONCATENATE(Tabela1[[#This Row],[CIDADE]],",",Tabela1[[#This Row],[UF]])</f>
        <v>Brasília,DF</v>
      </c>
      <c r="F510" s="2">
        <v>45744</v>
      </c>
      <c r="G510" s="13">
        <v>31.6</v>
      </c>
      <c r="H510" s="13">
        <v>160</v>
      </c>
      <c r="I510" s="5">
        <f>Tabela1[[#This Row],[Valor total]]-Tabela1[[#This Row],[Valor custo]]</f>
        <v>128.4</v>
      </c>
      <c r="J510" s="6">
        <f>Tabela1[[#This Row],[MARGEM BRUTA]]/Tabela1[[#This Row],[Valor total]]</f>
        <v>0.80249999999999999</v>
      </c>
      <c r="K510" s="1" t="str">
        <f>VLOOKUP(Tabela1[[#This Row],[Cliente]],'BASE DE CLIENTES'!A:D,4,0)</f>
        <v>EMPRESA SEM MAQUINA</v>
      </c>
      <c r="L510" s="1" t="str">
        <f>VLOOKUP(Tabela1[[#This Row],[Cliente]],'BASE DE CLIENTES'!A:E,5,0)</f>
        <v>TAGUATINGA SUL (TAGUATINGA)</v>
      </c>
    </row>
    <row r="511" spans="1:12" x14ac:dyDescent="0.3">
      <c r="B511" s="1" t="s">
        <v>19</v>
      </c>
      <c r="C511" s="4" t="str">
        <f>VLOOKUP(Tabela1[[#This Row],[Cliente]],'BASE DE CLIENTES'!A:E,2,0)</f>
        <v>Águas Lindas de Goiás</v>
      </c>
      <c r="D511" s="1" t="str">
        <f>VLOOKUP(Tabela1[[#This Row],[Cliente]],'BASE DE CLIENTES'!A:C,3,0)</f>
        <v>GO</v>
      </c>
      <c r="E511" s="4" t="str">
        <f>CONCATENATE(Tabela1[[#This Row],[CIDADE]],",",Tabela1[[#This Row],[UF]])</f>
        <v>Águas Lindas de Goiás,GO</v>
      </c>
      <c r="F511" s="2">
        <v>45888</v>
      </c>
      <c r="G511" s="13">
        <v>1031.3</v>
      </c>
      <c r="H511" s="13">
        <v>1895</v>
      </c>
      <c r="I511" s="5">
        <f>Tabela1[[#This Row],[Valor total]]-Tabela1[[#This Row],[Valor custo]]</f>
        <v>863.7</v>
      </c>
      <c r="J511" s="6">
        <f>Tabela1[[#This Row],[MARGEM BRUTA]]/Tabela1[[#This Row],[Valor total]]</f>
        <v>0.45577836411609501</v>
      </c>
      <c r="K511" s="1" t="str">
        <f>VLOOKUP(Tabela1[[#This Row],[Cliente]],'BASE DE CLIENTES'!A:D,4,0)</f>
        <v>SERRALHEIRO</v>
      </c>
      <c r="L511" s="1" t="str">
        <f>VLOOKUP(Tabela1[[#This Row],[Cliente]],'BASE DE CLIENTES'!A:E,5,0)</f>
        <v>Águas Lindas de Goiás</v>
      </c>
    </row>
    <row r="512" spans="1:12" x14ac:dyDescent="0.3">
      <c r="B512" s="1" t="s">
        <v>120</v>
      </c>
      <c r="C512" s="4" t="str">
        <f>VLOOKUP(Tabela1[[#This Row],[Cliente]],'BASE DE CLIENTES'!A:E,2,0)</f>
        <v>Brasília</v>
      </c>
      <c r="D512" s="1" t="str">
        <f>VLOOKUP(Tabela1[[#This Row],[Cliente]],'BASE DE CLIENTES'!A:C,3,0)</f>
        <v>DF</v>
      </c>
      <c r="E512" s="4" t="str">
        <f>CONCATENATE(Tabela1[[#This Row],[CIDADE]],",",Tabela1[[#This Row],[UF]])</f>
        <v>Brasília,DF</v>
      </c>
      <c r="F512" s="2">
        <v>45733</v>
      </c>
      <c r="G512" s="13">
        <v>2591.98</v>
      </c>
      <c r="H512" s="13">
        <v>3580</v>
      </c>
      <c r="I512" s="5">
        <f>Tabela1[[#This Row],[Valor total]]-Tabela1[[#This Row],[Valor custo]]</f>
        <v>988.02</v>
      </c>
      <c r="J512" s="6">
        <f>Tabela1[[#This Row],[MARGEM BRUTA]]/Tabela1[[#This Row],[Valor total]]</f>
        <v>0.27598324022346366</v>
      </c>
      <c r="K512" s="1" t="str">
        <f>VLOOKUP(Tabela1[[#This Row],[Cliente]],'BASE DE CLIENTES'!A:D,4,0)</f>
        <v>EMPRESA SEM MAQUINA</v>
      </c>
      <c r="L512" s="1" t="str">
        <f>VLOOKUP(Tabela1[[#This Row],[Cliente]],'BASE DE CLIENTES'!A:E,5,0)</f>
        <v>SAMAMBAIA</v>
      </c>
    </row>
    <row r="513" spans="2:12" x14ac:dyDescent="0.3">
      <c r="B513" s="1" t="s">
        <v>68</v>
      </c>
      <c r="C513" s="4" t="str">
        <f>VLOOKUP(Tabela1[[#This Row],[Cliente]],'BASE DE CLIENTES'!A:E,2,0)</f>
        <v>Brasília</v>
      </c>
      <c r="D513" s="1" t="str">
        <f>VLOOKUP(Tabela1[[#This Row],[Cliente]],'BASE DE CLIENTES'!A:C,3,0)</f>
        <v>DF</v>
      </c>
      <c r="E513" s="4" t="str">
        <f>CONCATENATE(Tabela1[[#This Row],[CIDADE]],",",Tabela1[[#This Row],[UF]])</f>
        <v>Brasília,DF</v>
      </c>
      <c r="F513" s="2">
        <v>45744</v>
      </c>
      <c r="G513" s="13">
        <v>1040.94</v>
      </c>
      <c r="H513" s="13">
        <v>1570</v>
      </c>
      <c r="I513" s="5">
        <f>Tabela1[[#This Row],[Valor total]]-Tabela1[[#This Row],[Valor custo]]</f>
        <v>529.05999999999995</v>
      </c>
      <c r="J513" s="6">
        <f>Tabela1[[#This Row],[MARGEM BRUTA]]/Tabela1[[#This Row],[Valor total]]</f>
        <v>0.33698089171974521</v>
      </c>
      <c r="K513" s="1" t="str">
        <f>VLOOKUP(Tabela1[[#This Row],[Cliente]],'BASE DE CLIENTES'!A:D,4,0)</f>
        <v>EMPRESA COM MAQUINA</v>
      </c>
      <c r="L513" s="1" t="str">
        <f>VLOOKUP(Tabela1[[#This Row],[Cliente]],'BASE DE CLIENTES'!A:E,5,0)</f>
        <v>SAMAMBAIA SUL (SAMAMBAIA)</v>
      </c>
    </row>
    <row r="514" spans="2:12" x14ac:dyDescent="0.3">
      <c r="B514" s="1" t="s">
        <v>66</v>
      </c>
      <c r="C514" s="4" t="str">
        <f>VLOOKUP(Tabela1[[#This Row],[Cliente]],'BASE DE CLIENTES'!A:E,2,0)</f>
        <v>Águas Lindas de Goiás</v>
      </c>
      <c r="D514" s="1" t="str">
        <f>VLOOKUP(Tabela1[[#This Row],[Cliente]],'BASE DE CLIENTES'!A:C,3,0)</f>
        <v>GO</v>
      </c>
      <c r="E514" s="4" t="str">
        <f>CONCATENATE(Tabela1[[#This Row],[CIDADE]],",",Tabela1[[#This Row],[UF]])</f>
        <v>Águas Lindas de Goiás,GO</v>
      </c>
      <c r="F514" s="2">
        <v>45888</v>
      </c>
      <c r="G514" s="13">
        <v>764.6</v>
      </c>
      <c r="H514" s="13">
        <v>1230</v>
      </c>
      <c r="I514" s="5">
        <f>Tabela1[[#This Row],[Valor total]]-Tabela1[[#This Row],[Valor custo]]</f>
        <v>465.4</v>
      </c>
      <c r="J514" s="6">
        <f>Tabela1[[#This Row],[MARGEM BRUTA]]/Tabela1[[#This Row],[Valor total]]</f>
        <v>0.37837398373983738</v>
      </c>
      <c r="K514" s="1" t="str">
        <f>VLOOKUP(Tabela1[[#This Row],[Cliente]],'BASE DE CLIENTES'!A:D,4,0)</f>
        <v>EMPRESA COM MAQUINA</v>
      </c>
      <c r="L514" s="1" t="str">
        <f>VLOOKUP(Tabela1[[#This Row],[Cliente]],'BASE DE CLIENTES'!A:E,5,0)</f>
        <v>Águas Lindas de Goiás</v>
      </c>
    </row>
    <row r="515" spans="2:12" x14ac:dyDescent="0.3">
      <c r="B515" s="1" t="s">
        <v>30</v>
      </c>
      <c r="C515" s="4" t="str">
        <f>VLOOKUP(Tabela1[[#This Row],[Cliente]],'BASE DE CLIENTES'!A:E,2,0)</f>
        <v>Águas Lindas de Goiás</v>
      </c>
      <c r="D515" s="1" t="str">
        <f>VLOOKUP(Tabela1[[#This Row],[Cliente]],'BASE DE CLIENTES'!A:C,3,0)</f>
        <v>GO</v>
      </c>
      <c r="E515" s="4" t="str">
        <f>CONCATENATE(Tabela1[[#This Row],[CIDADE]],",",Tabela1[[#This Row],[UF]])</f>
        <v>Águas Lindas de Goiás,GO</v>
      </c>
      <c r="F515" s="2">
        <v>45887</v>
      </c>
      <c r="G515" s="13">
        <v>289</v>
      </c>
      <c r="H515" s="13">
        <v>600</v>
      </c>
      <c r="I515" s="5">
        <f>Tabela1[[#This Row],[Valor total]]-Tabela1[[#This Row],[Valor custo]]</f>
        <v>311</v>
      </c>
      <c r="J515" s="6">
        <f>Tabela1[[#This Row],[MARGEM BRUTA]]/Tabela1[[#This Row],[Valor total]]</f>
        <v>0.51833333333333331</v>
      </c>
      <c r="K515" s="1" t="str">
        <f>VLOOKUP(Tabela1[[#This Row],[Cliente]],'BASE DE CLIENTES'!A:D,4,0)</f>
        <v>SERRALHEIRO</v>
      </c>
      <c r="L515" s="1" t="str">
        <f>VLOOKUP(Tabela1[[#This Row],[Cliente]],'BASE DE CLIENTES'!A:E,5,0)</f>
        <v>Águas Lindas de Goiás</v>
      </c>
    </row>
    <row r="516" spans="2:12" x14ac:dyDescent="0.3">
      <c r="B516" s="1" t="s">
        <v>66</v>
      </c>
      <c r="C516" s="4" t="str">
        <f>VLOOKUP(Tabela1[[#This Row],[Cliente]],'BASE DE CLIENTES'!A:E,2,0)</f>
        <v>Águas Lindas de Goiás</v>
      </c>
      <c r="D516" s="1" t="str">
        <f>VLOOKUP(Tabela1[[#This Row],[Cliente]],'BASE DE CLIENTES'!A:C,3,0)</f>
        <v>GO</v>
      </c>
      <c r="E516" s="4" t="str">
        <f>CONCATENATE(Tabela1[[#This Row],[CIDADE]],",",Tabela1[[#This Row],[UF]])</f>
        <v>Águas Lindas de Goiás,GO</v>
      </c>
      <c r="F516" s="2">
        <v>45887</v>
      </c>
      <c r="G516" s="13">
        <v>865.58</v>
      </c>
      <c r="H516" s="13">
        <v>1310</v>
      </c>
      <c r="I516" s="5">
        <f>Tabela1[[#This Row],[Valor total]]-Tabela1[[#This Row],[Valor custo]]</f>
        <v>444.41999999999996</v>
      </c>
      <c r="J516" s="6">
        <f>Tabela1[[#This Row],[MARGEM BRUTA]]/Tabela1[[#This Row],[Valor total]]</f>
        <v>0.33925190839694652</v>
      </c>
      <c r="K516" s="1" t="str">
        <f>VLOOKUP(Tabela1[[#This Row],[Cliente]],'BASE DE CLIENTES'!A:D,4,0)</f>
        <v>EMPRESA COM MAQUINA</v>
      </c>
      <c r="L516" s="1" t="str">
        <f>VLOOKUP(Tabela1[[#This Row],[Cliente]],'BASE DE CLIENTES'!A:E,5,0)</f>
        <v>Águas Lindas de Goiás</v>
      </c>
    </row>
    <row r="517" spans="2:12" x14ac:dyDescent="0.3">
      <c r="B517" s="1" t="s">
        <v>30</v>
      </c>
      <c r="C517" s="4" t="str">
        <f>VLOOKUP(Tabela1[[#This Row],[Cliente]],'BASE DE CLIENTES'!A:E,2,0)</f>
        <v>Águas Lindas de Goiás</v>
      </c>
      <c r="D517" s="1" t="str">
        <f>VLOOKUP(Tabela1[[#This Row],[Cliente]],'BASE DE CLIENTES'!A:C,3,0)</f>
        <v>GO</v>
      </c>
      <c r="E517" s="4" t="str">
        <f>CONCATENATE(Tabela1[[#This Row],[CIDADE]],",",Tabela1[[#This Row],[UF]])</f>
        <v>Águas Lindas de Goiás,GO</v>
      </c>
      <c r="F517" s="2">
        <v>45887</v>
      </c>
      <c r="G517" s="13">
        <v>1184.0999999999999</v>
      </c>
      <c r="H517" s="13">
        <v>1966</v>
      </c>
      <c r="I517" s="5">
        <f>Tabela1[[#This Row],[Valor total]]-Tabela1[[#This Row],[Valor custo]]</f>
        <v>781.90000000000009</v>
      </c>
      <c r="J517" s="6">
        <f>Tabela1[[#This Row],[MARGEM BRUTA]]/Tabela1[[#This Row],[Valor total]]</f>
        <v>0.39771108850457787</v>
      </c>
      <c r="K517" s="1" t="str">
        <f>VLOOKUP(Tabela1[[#This Row],[Cliente]],'BASE DE CLIENTES'!A:D,4,0)</f>
        <v>SERRALHEIRO</v>
      </c>
      <c r="L517" s="1" t="str">
        <f>VLOOKUP(Tabela1[[#This Row],[Cliente]],'BASE DE CLIENTES'!A:E,5,0)</f>
        <v>Águas Lindas de Goiás</v>
      </c>
    </row>
    <row r="518" spans="2:12" x14ac:dyDescent="0.3">
      <c r="B518" s="1" t="s">
        <v>19</v>
      </c>
      <c r="C518" s="4" t="str">
        <f>VLOOKUP(Tabela1[[#This Row],[Cliente]],'BASE DE CLIENTES'!A:E,2,0)</f>
        <v>Águas Lindas de Goiás</v>
      </c>
      <c r="D518" s="1" t="str">
        <f>VLOOKUP(Tabela1[[#This Row],[Cliente]],'BASE DE CLIENTES'!A:C,3,0)</f>
        <v>GO</v>
      </c>
      <c r="E518" s="4" t="str">
        <f>CONCATENATE(Tabela1[[#This Row],[CIDADE]],",",Tabela1[[#This Row],[UF]])</f>
        <v>Águas Lindas de Goiás,GO</v>
      </c>
      <c r="F518" s="2">
        <v>45887</v>
      </c>
      <c r="G518" s="13">
        <v>532.29999999999995</v>
      </c>
      <c r="H518" s="13">
        <v>825</v>
      </c>
      <c r="I518" s="5">
        <f>Tabela1[[#This Row],[Valor total]]-Tabela1[[#This Row],[Valor custo]]</f>
        <v>292.70000000000005</v>
      </c>
      <c r="J518" s="6">
        <f>Tabela1[[#This Row],[MARGEM BRUTA]]/Tabela1[[#This Row],[Valor total]]</f>
        <v>0.35478787878787882</v>
      </c>
      <c r="K518" s="1" t="str">
        <f>VLOOKUP(Tabela1[[#This Row],[Cliente]],'BASE DE CLIENTES'!A:D,4,0)</f>
        <v>SERRALHEIRO</v>
      </c>
      <c r="L518" s="1" t="str">
        <f>VLOOKUP(Tabela1[[#This Row],[Cliente]],'BASE DE CLIENTES'!A:E,5,0)</f>
        <v>Águas Lindas de Goiás</v>
      </c>
    </row>
    <row r="519" spans="2:12" x14ac:dyDescent="0.3">
      <c r="B519" s="1" t="s">
        <v>85</v>
      </c>
      <c r="C519" s="4" t="str">
        <f>VLOOKUP(Tabela1[[#This Row],[Cliente]],'BASE DE CLIENTES'!A:E,2,0)</f>
        <v>Brasília</v>
      </c>
      <c r="D519" s="1" t="str">
        <f>VLOOKUP(Tabela1[[#This Row],[Cliente]],'BASE DE CLIENTES'!A:C,3,0)</f>
        <v>DF</v>
      </c>
      <c r="E519" s="4" t="str">
        <f>CONCATENATE(Tabela1[[#This Row],[CIDADE]],",",Tabela1[[#This Row],[UF]])</f>
        <v>Brasília,DF</v>
      </c>
      <c r="F519" s="2">
        <v>45743</v>
      </c>
      <c r="G519" s="13">
        <v>514.45000000000005</v>
      </c>
      <c r="H519" s="13">
        <v>620</v>
      </c>
      <c r="I519" s="5">
        <f>Tabela1[[#This Row],[Valor total]]-Tabela1[[#This Row],[Valor custo]]</f>
        <v>105.54999999999995</v>
      </c>
      <c r="J519" s="6">
        <f>Tabela1[[#This Row],[MARGEM BRUTA]]/Tabela1[[#This Row],[Valor total]]</f>
        <v>0.1702419354838709</v>
      </c>
      <c r="K519" s="1" t="str">
        <f>VLOOKUP(Tabela1[[#This Row],[Cliente]],'BASE DE CLIENTES'!A:D,4,0)</f>
        <v>SERRALHEIRO</v>
      </c>
      <c r="L519" s="1" t="str">
        <f>VLOOKUP(Tabela1[[#This Row],[Cliente]],'BASE DE CLIENTES'!A:E,5,0)</f>
        <v>SAMAMBAIA NORTE (SAMAMBAIA)</v>
      </c>
    </row>
    <row r="520" spans="2:12" x14ac:dyDescent="0.3">
      <c r="B520" s="1" t="s">
        <v>59</v>
      </c>
      <c r="C520" s="4" t="str">
        <f>VLOOKUP(Tabela1[[#This Row],[Cliente]],'BASE DE CLIENTES'!A:E,2,0)</f>
        <v>Brasília</v>
      </c>
      <c r="D520" s="1" t="str">
        <f>VLOOKUP(Tabela1[[#This Row],[Cliente]],'BASE DE CLIENTES'!A:C,3,0)</f>
        <v>DF</v>
      </c>
      <c r="E520" s="4" t="str">
        <f>CONCATENATE(Tabela1[[#This Row],[CIDADE]],",",Tabela1[[#This Row],[UF]])</f>
        <v>Brasília,DF</v>
      </c>
      <c r="F520" s="2">
        <v>45743</v>
      </c>
      <c r="G520" s="13">
        <v>0</v>
      </c>
      <c r="H520" s="13">
        <v>450</v>
      </c>
      <c r="I520" s="5">
        <f>Tabela1[[#This Row],[Valor total]]-Tabela1[[#This Row],[Valor custo]]</f>
        <v>450</v>
      </c>
      <c r="J520" s="6">
        <f>Tabela1[[#This Row],[MARGEM BRUTA]]/Tabela1[[#This Row],[Valor total]]</f>
        <v>1</v>
      </c>
      <c r="K520" s="1" t="str">
        <f>VLOOKUP(Tabela1[[#This Row],[Cliente]],'BASE DE CLIENTES'!A:D,4,0)</f>
        <v>EMPRESA COM MAQUINA</v>
      </c>
      <c r="L520" s="1" t="str">
        <f>VLOOKUP(Tabela1[[#This Row],[Cliente]],'BASE DE CLIENTES'!A:E,5,0)</f>
        <v>SETOR HABITACIONAL VICENTE PIRES</v>
      </c>
    </row>
    <row r="521" spans="2:12" x14ac:dyDescent="0.3">
      <c r="B521" s="1" t="s">
        <v>66</v>
      </c>
      <c r="C521" s="4" t="str">
        <f>VLOOKUP(Tabela1[[#This Row],[Cliente]],'BASE DE CLIENTES'!A:E,2,0)</f>
        <v>Águas Lindas de Goiás</v>
      </c>
      <c r="D521" s="1" t="str">
        <f>VLOOKUP(Tabela1[[#This Row],[Cliente]],'BASE DE CLIENTES'!A:C,3,0)</f>
        <v>GO</v>
      </c>
      <c r="E521" s="4" t="str">
        <f>CONCATENATE(Tabela1[[#This Row],[CIDADE]],",",Tabela1[[#This Row],[UF]])</f>
        <v>Águas Lindas de Goiás,GO</v>
      </c>
      <c r="F521" s="2">
        <v>45887</v>
      </c>
      <c r="G521" s="13">
        <v>1590.2</v>
      </c>
      <c r="H521" s="13">
        <v>2520</v>
      </c>
      <c r="I521" s="5">
        <f>Tabela1[[#This Row],[Valor total]]-Tabela1[[#This Row],[Valor custo]]</f>
        <v>929.8</v>
      </c>
      <c r="J521" s="6">
        <f>Tabela1[[#This Row],[MARGEM BRUTA]]/Tabela1[[#This Row],[Valor total]]</f>
        <v>0.36896825396825395</v>
      </c>
      <c r="K521" s="1" t="str">
        <f>VLOOKUP(Tabela1[[#This Row],[Cliente]],'BASE DE CLIENTES'!A:D,4,0)</f>
        <v>EMPRESA COM MAQUINA</v>
      </c>
      <c r="L521" s="1" t="str">
        <f>VLOOKUP(Tabela1[[#This Row],[Cliente]],'BASE DE CLIENTES'!A:E,5,0)</f>
        <v>Águas Lindas de Goiás</v>
      </c>
    </row>
    <row r="522" spans="2:12" x14ac:dyDescent="0.3">
      <c r="B522" s="1" t="s">
        <v>109</v>
      </c>
      <c r="C522" s="4" t="str">
        <f>VLOOKUP(Tabela1[[#This Row],[Cliente]],'BASE DE CLIENTES'!A:E,2,0)</f>
        <v>Águas Lindas de Goiás</v>
      </c>
      <c r="D522" s="1" t="str">
        <f>VLOOKUP(Tabela1[[#This Row],[Cliente]],'BASE DE CLIENTES'!A:C,3,0)</f>
        <v>GO</v>
      </c>
      <c r="E522" s="4" t="str">
        <f>CONCATENATE(Tabela1[[#This Row],[CIDADE]],",",Tabela1[[#This Row],[UF]])</f>
        <v>Águas Lindas de Goiás,GO</v>
      </c>
      <c r="F522" s="2">
        <v>45883</v>
      </c>
      <c r="G522" s="13">
        <v>1680.9</v>
      </c>
      <c r="H522" s="13">
        <v>2865</v>
      </c>
      <c r="I522" s="5">
        <f>Tabela1[[#This Row],[Valor total]]-Tabela1[[#This Row],[Valor custo]]</f>
        <v>1184.0999999999999</v>
      </c>
      <c r="J522" s="6">
        <f>Tabela1[[#This Row],[MARGEM BRUTA]]/Tabela1[[#This Row],[Valor total]]</f>
        <v>0.41329842931937172</v>
      </c>
      <c r="K522" s="1" t="str">
        <f>VLOOKUP(Tabela1[[#This Row],[Cliente]],'BASE DE CLIENTES'!A:D,4,0)</f>
        <v>SERRALHEIRO</v>
      </c>
      <c r="L522" s="1" t="str">
        <f>VLOOKUP(Tabela1[[#This Row],[Cliente]],'BASE DE CLIENTES'!A:E,5,0)</f>
        <v>Águas Lindas de Goiás</v>
      </c>
    </row>
    <row r="523" spans="2:12" x14ac:dyDescent="0.3">
      <c r="B523" s="1" t="s">
        <v>17</v>
      </c>
      <c r="C523" s="4" t="str">
        <f>VLOOKUP(Tabela1[[#This Row],[Cliente]],'BASE DE CLIENTES'!A:E,2,0)</f>
        <v>Águas Lindas de Goiás</v>
      </c>
      <c r="D523" s="1" t="str">
        <f>VLOOKUP(Tabela1[[#This Row],[Cliente]],'BASE DE CLIENTES'!A:C,3,0)</f>
        <v>GO</v>
      </c>
      <c r="E523" s="4" t="str">
        <f>CONCATENATE(Tabela1[[#This Row],[CIDADE]],",",Tabela1[[#This Row],[UF]])</f>
        <v>Águas Lindas de Goiás,GO</v>
      </c>
      <c r="F523" s="2">
        <v>45883</v>
      </c>
      <c r="G523" s="13">
        <v>403.93</v>
      </c>
      <c r="H523" s="13">
        <v>735</v>
      </c>
      <c r="I523" s="5">
        <f>Tabela1[[#This Row],[Valor total]]-Tabela1[[#This Row],[Valor custo]]</f>
        <v>331.07</v>
      </c>
      <c r="J523" s="6">
        <f>Tabela1[[#This Row],[MARGEM BRUTA]]/Tabela1[[#This Row],[Valor total]]</f>
        <v>0.45043537414965984</v>
      </c>
      <c r="K523" s="1" t="str">
        <f>VLOOKUP(Tabela1[[#This Row],[Cliente]],'BASE DE CLIENTES'!A:D,4,0)</f>
        <v>SERRALHEIRO</v>
      </c>
      <c r="L523" s="1" t="str">
        <f>VLOOKUP(Tabela1[[#This Row],[Cliente]],'BASE DE CLIENTES'!A:E,5,0)</f>
        <v>Águas Lindas de Goiás</v>
      </c>
    </row>
    <row r="524" spans="2:12" x14ac:dyDescent="0.3">
      <c r="B524" s="1" t="s">
        <v>66</v>
      </c>
      <c r="C524" s="4" t="str">
        <f>VLOOKUP(Tabela1[[#This Row],[Cliente]],'BASE DE CLIENTES'!A:E,2,0)</f>
        <v>Águas Lindas de Goiás</v>
      </c>
      <c r="D524" s="1" t="str">
        <f>VLOOKUP(Tabela1[[#This Row],[Cliente]],'BASE DE CLIENTES'!A:C,3,0)</f>
        <v>GO</v>
      </c>
      <c r="E524" s="4" t="str">
        <f>CONCATENATE(Tabela1[[#This Row],[CIDADE]],",",Tabela1[[#This Row],[UF]])</f>
        <v>Águas Lindas de Goiás,GO</v>
      </c>
      <c r="F524" s="2">
        <v>45882</v>
      </c>
      <c r="G524" s="13">
        <v>764.6</v>
      </c>
      <c r="H524" s="13">
        <v>1230</v>
      </c>
      <c r="I524" s="5">
        <f>Tabela1[[#This Row],[Valor total]]-Tabela1[[#This Row],[Valor custo]]</f>
        <v>465.4</v>
      </c>
      <c r="J524" s="6">
        <f>Tabela1[[#This Row],[MARGEM BRUTA]]/Tabela1[[#This Row],[Valor total]]</f>
        <v>0.37837398373983738</v>
      </c>
      <c r="K524" s="1" t="str">
        <f>VLOOKUP(Tabela1[[#This Row],[Cliente]],'BASE DE CLIENTES'!A:D,4,0)</f>
        <v>EMPRESA COM MAQUINA</v>
      </c>
      <c r="L524" s="1" t="str">
        <f>VLOOKUP(Tabela1[[#This Row],[Cliente]],'BASE DE CLIENTES'!A:E,5,0)</f>
        <v>Águas Lindas de Goiás</v>
      </c>
    </row>
    <row r="525" spans="2:12" x14ac:dyDescent="0.3">
      <c r="B525" s="1" t="s">
        <v>19</v>
      </c>
      <c r="C525" s="4" t="str">
        <f>VLOOKUP(Tabela1[[#This Row],[Cliente]],'BASE DE CLIENTES'!A:E,2,0)</f>
        <v>Águas Lindas de Goiás</v>
      </c>
      <c r="D525" s="1" t="str">
        <f>VLOOKUP(Tabela1[[#This Row],[Cliente]],'BASE DE CLIENTES'!A:C,3,0)</f>
        <v>GO</v>
      </c>
      <c r="E525" s="4" t="str">
        <f>CONCATENATE(Tabela1[[#This Row],[CIDADE]],",",Tabela1[[#This Row],[UF]])</f>
        <v>Águas Lindas de Goiás,GO</v>
      </c>
      <c r="F525" s="2">
        <v>45882</v>
      </c>
      <c r="G525" s="13">
        <v>2099.7399999999998</v>
      </c>
      <c r="H525" s="13">
        <v>4120</v>
      </c>
      <c r="I525" s="5">
        <f>Tabela1[[#This Row],[Valor total]]-Tabela1[[#This Row],[Valor custo]]</f>
        <v>2020.2600000000002</v>
      </c>
      <c r="J525" s="6">
        <f>Tabela1[[#This Row],[MARGEM BRUTA]]/Tabela1[[#This Row],[Valor total]]</f>
        <v>0.49035436893203888</v>
      </c>
      <c r="K525" s="1" t="str">
        <f>VLOOKUP(Tabela1[[#This Row],[Cliente]],'BASE DE CLIENTES'!A:D,4,0)</f>
        <v>SERRALHEIRO</v>
      </c>
      <c r="L525" s="1" t="str">
        <f>VLOOKUP(Tabela1[[#This Row],[Cliente]],'BASE DE CLIENTES'!A:E,5,0)</f>
        <v>Águas Lindas de Goiás</v>
      </c>
    </row>
    <row r="526" spans="2:12" x14ac:dyDescent="0.3">
      <c r="B526" s="1" t="s">
        <v>55</v>
      </c>
      <c r="C526" s="4" t="str">
        <f>VLOOKUP(Tabela1[[#This Row],[Cliente]],'BASE DE CLIENTES'!A:E,2,0)</f>
        <v>Brasília</v>
      </c>
      <c r="D526" s="1" t="str">
        <f>VLOOKUP(Tabela1[[#This Row],[Cliente]],'BASE DE CLIENTES'!A:C,3,0)</f>
        <v>DF</v>
      </c>
      <c r="E526" s="4" t="str">
        <f>CONCATENATE(Tabela1[[#This Row],[CIDADE]],",",Tabela1[[#This Row],[UF]])</f>
        <v>Brasília,DF</v>
      </c>
      <c r="F526" s="2">
        <v>45743</v>
      </c>
      <c r="G526" s="13">
        <v>718.57</v>
      </c>
      <c r="H526" s="13">
        <v>1350</v>
      </c>
      <c r="I526" s="5">
        <f>Tabela1[[#This Row],[Valor total]]-Tabela1[[#This Row],[Valor custo]]</f>
        <v>631.42999999999995</v>
      </c>
      <c r="J526" s="6">
        <f>Tabela1[[#This Row],[MARGEM BRUTA]]/Tabela1[[#This Row],[Valor total]]</f>
        <v>0.46772592592592588</v>
      </c>
      <c r="K526" s="1" t="str">
        <f>VLOOKUP(Tabela1[[#This Row],[Cliente]],'BASE DE CLIENTES'!A:D,4,0)</f>
        <v>EMPRESA SEM MAQUINA</v>
      </c>
      <c r="L526" s="1" t="str">
        <f>VLOOKUP(Tabela1[[#This Row],[Cliente]],'BASE DE CLIENTES'!A:E,5,0)</f>
        <v>RECANTO DAS EMAS</v>
      </c>
    </row>
    <row r="527" spans="2:12" x14ac:dyDescent="0.3">
      <c r="B527" s="1" t="s">
        <v>106</v>
      </c>
      <c r="C527" s="4" t="str">
        <f>VLOOKUP(Tabela1[[#This Row],[Cliente]],'BASE DE CLIENTES'!A:E,2,0)</f>
        <v>Brasília</v>
      </c>
      <c r="D527" s="1" t="str">
        <f>VLOOKUP(Tabela1[[#This Row],[Cliente]],'BASE DE CLIENTES'!A:C,3,0)</f>
        <v>DF</v>
      </c>
      <c r="E527" s="4" t="str">
        <f>CONCATENATE(Tabela1[[#This Row],[CIDADE]],",",Tabela1[[#This Row],[UF]])</f>
        <v>Brasília,DF</v>
      </c>
      <c r="F527" s="2">
        <v>45743</v>
      </c>
      <c r="G527" s="13">
        <v>548.47</v>
      </c>
      <c r="H527" s="13">
        <v>725</v>
      </c>
      <c r="I527" s="5">
        <f>Tabela1[[#This Row],[Valor total]]-Tabela1[[#This Row],[Valor custo]]</f>
        <v>176.52999999999997</v>
      </c>
      <c r="J527" s="6">
        <f>Tabela1[[#This Row],[MARGEM BRUTA]]/Tabela1[[#This Row],[Valor total]]</f>
        <v>0.24348965517241375</v>
      </c>
      <c r="K527" s="1" t="str">
        <f>VLOOKUP(Tabela1[[#This Row],[Cliente]],'BASE DE CLIENTES'!A:D,4,0)</f>
        <v>EMPRESA COM MAQUINA</v>
      </c>
      <c r="L527" s="1" t="str">
        <f>VLOOKUP(Tabela1[[#This Row],[Cliente]],'BASE DE CLIENTES'!A:E,5,0)</f>
        <v>26 DE SETEMBRO</v>
      </c>
    </row>
    <row r="528" spans="2:12" x14ac:dyDescent="0.3">
      <c r="B528" s="1" t="s">
        <v>104</v>
      </c>
      <c r="C528" s="4" t="str">
        <f>VLOOKUP(Tabela1[[#This Row],[Cliente]],'BASE DE CLIENTES'!A:E,2,0)</f>
        <v>Águas Lindas de Goiás</v>
      </c>
      <c r="D528" s="1" t="str">
        <f>VLOOKUP(Tabela1[[#This Row],[Cliente]],'BASE DE CLIENTES'!A:C,3,0)</f>
        <v>GO</v>
      </c>
      <c r="E528" s="4" t="str">
        <f>CONCATENATE(Tabela1[[#This Row],[CIDADE]],",",Tabela1[[#This Row],[UF]])</f>
        <v>Águas Lindas de Goiás,GO</v>
      </c>
      <c r="F528" s="2">
        <v>45881</v>
      </c>
      <c r="G528" s="13">
        <v>432.79</v>
      </c>
      <c r="H528" s="13">
        <v>636</v>
      </c>
      <c r="I528" s="5">
        <f>Tabela1[[#This Row],[Valor total]]-Tabela1[[#This Row],[Valor custo]]</f>
        <v>203.20999999999998</v>
      </c>
      <c r="J528" s="6">
        <f>Tabela1[[#This Row],[MARGEM BRUTA]]/Tabela1[[#This Row],[Valor total]]</f>
        <v>0.31951257861635218</v>
      </c>
      <c r="K528" s="1" t="str">
        <f>VLOOKUP(Tabela1[[#This Row],[Cliente]],'BASE DE CLIENTES'!A:D,4,0)</f>
        <v>EMPRESA SEM MAQUINA</v>
      </c>
      <c r="L528" s="1" t="str">
        <f>VLOOKUP(Tabela1[[#This Row],[Cliente]],'BASE DE CLIENTES'!A:E,5,0)</f>
        <v>Águas Lindas de Goiás</v>
      </c>
    </row>
    <row r="529" spans="2:12" x14ac:dyDescent="0.3">
      <c r="B529" s="1" t="s">
        <v>19</v>
      </c>
      <c r="C529" s="4" t="str">
        <f>VLOOKUP(Tabela1[[#This Row],[Cliente]],'BASE DE CLIENTES'!A:E,2,0)</f>
        <v>Águas Lindas de Goiás</v>
      </c>
      <c r="D529" s="1" t="str">
        <f>VLOOKUP(Tabela1[[#This Row],[Cliente]],'BASE DE CLIENTES'!A:C,3,0)</f>
        <v>GO</v>
      </c>
      <c r="E529" s="4" t="str">
        <f>CONCATENATE(Tabela1[[#This Row],[CIDADE]],",",Tabela1[[#This Row],[UF]])</f>
        <v>Águas Lindas de Goiás,GO</v>
      </c>
      <c r="F529" s="2">
        <v>45881</v>
      </c>
      <c r="G529" s="13">
        <v>32.5</v>
      </c>
      <c r="H529" s="13">
        <v>50</v>
      </c>
      <c r="I529" s="5">
        <f>Tabela1[[#This Row],[Valor total]]-Tabela1[[#This Row],[Valor custo]]</f>
        <v>17.5</v>
      </c>
      <c r="J529" s="6">
        <f>Tabela1[[#This Row],[MARGEM BRUTA]]/Tabela1[[#This Row],[Valor total]]</f>
        <v>0.35</v>
      </c>
      <c r="K529" s="1" t="str">
        <f>VLOOKUP(Tabela1[[#This Row],[Cliente]],'BASE DE CLIENTES'!A:D,4,0)</f>
        <v>SERRALHEIRO</v>
      </c>
      <c r="L529" s="1" t="str">
        <f>VLOOKUP(Tabela1[[#This Row],[Cliente]],'BASE DE CLIENTES'!A:E,5,0)</f>
        <v>Águas Lindas de Goiás</v>
      </c>
    </row>
    <row r="530" spans="2:12" x14ac:dyDescent="0.3">
      <c r="B530" s="1" t="s">
        <v>88</v>
      </c>
      <c r="C530" s="4" t="str">
        <f>VLOOKUP(Tabela1[[#This Row],[Cliente]],'BASE DE CLIENTES'!A:E,2,0)</f>
        <v>Brasília</v>
      </c>
      <c r="D530" s="1" t="str">
        <f>VLOOKUP(Tabela1[[#This Row],[Cliente]],'BASE DE CLIENTES'!A:C,3,0)</f>
        <v>DF</v>
      </c>
      <c r="E530" s="4" t="str">
        <f>CONCATENATE(Tabela1[[#This Row],[CIDADE]],",",Tabela1[[#This Row],[UF]])</f>
        <v>Brasília,DF</v>
      </c>
      <c r="F530" s="2">
        <v>45743</v>
      </c>
      <c r="G530" s="13">
        <v>707.23</v>
      </c>
      <c r="H530" s="13">
        <v>665</v>
      </c>
      <c r="I530" s="5">
        <f>Tabela1[[#This Row],[Valor total]]-Tabela1[[#This Row],[Valor custo]]</f>
        <v>-42.230000000000018</v>
      </c>
      <c r="J530" s="6">
        <f>Tabela1[[#This Row],[MARGEM BRUTA]]/Tabela1[[#This Row],[Valor total]]</f>
        <v>-6.3503759398496271E-2</v>
      </c>
      <c r="K530" s="1" t="str">
        <f>VLOOKUP(Tabela1[[#This Row],[Cliente]],'BASE DE CLIENTES'!A:D,4,0)</f>
        <v>SERRALHEIRO</v>
      </c>
      <c r="L530" s="1" t="str">
        <f>VLOOKUP(Tabela1[[#This Row],[Cliente]],'BASE DE CLIENTES'!A:E,5,0)</f>
        <v>RECANTO DAS EMAS</v>
      </c>
    </row>
    <row r="531" spans="2:12" x14ac:dyDescent="0.3">
      <c r="B531" s="1" t="s">
        <v>70</v>
      </c>
      <c r="C531" s="4" t="str">
        <f>VLOOKUP(Tabela1[[#This Row],[Cliente]],'BASE DE CLIENTES'!A:E,2,0)</f>
        <v>Brasília</v>
      </c>
      <c r="D531" s="1" t="str">
        <f>VLOOKUP(Tabela1[[#This Row],[Cliente]],'BASE DE CLIENTES'!A:C,3,0)</f>
        <v>DF</v>
      </c>
      <c r="E531" s="4" t="str">
        <f>CONCATENATE(Tabela1[[#This Row],[CIDADE]],",",Tabela1[[#This Row],[UF]])</f>
        <v>Brasília,DF</v>
      </c>
      <c r="F531" s="2">
        <v>45743</v>
      </c>
      <c r="G531" s="13">
        <v>514.45000000000005</v>
      </c>
      <c r="H531" s="13">
        <v>660</v>
      </c>
      <c r="I531" s="5">
        <f>Tabela1[[#This Row],[Valor total]]-Tabela1[[#This Row],[Valor custo]]</f>
        <v>145.54999999999995</v>
      </c>
      <c r="J531" s="6">
        <f>Tabela1[[#This Row],[MARGEM BRUTA]]/Tabela1[[#This Row],[Valor total]]</f>
        <v>0.22053030303030297</v>
      </c>
      <c r="K531" s="1" t="str">
        <f>VLOOKUP(Tabela1[[#This Row],[Cliente]],'BASE DE CLIENTES'!A:D,4,0)</f>
        <v>EMPRESA COM MAQUINA</v>
      </c>
      <c r="L531" s="1" t="str">
        <f>VLOOKUP(Tabela1[[#This Row],[Cliente]],'BASE DE CLIENTES'!A:E,5,0)</f>
        <v>TAGUATINGA NORTE (TAGUATINGA)</v>
      </c>
    </row>
    <row r="532" spans="2:12" x14ac:dyDescent="0.3">
      <c r="B532" s="1" t="s">
        <v>36</v>
      </c>
      <c r="C532" s="4" t="str">
        <f>VLOOKUP(Tabela1[[#This Row],[Cliente]],'BASE DE CLIENTES'!A:E,2,0)</f>
        <v>Brasília</v>
      </c>
      <c r="D532" s="1" t="str">
        <f>VLOOKUP(Tabela1[[#This Row],[Cliente]],'BASE DE CLIENTES'!A:C,3,0)</f>
        <v>DF</v>
      </c>
      <c r="E532" s="4" t="str">
        <f>CONCATENATE(Tabela1[[#This Row],[CIDADE]],",",Tabela1[[#This Row],[UF]])</f>
        <v>Brasília,DF</v>
      </c>
      <c r="F532" s="2">
        <v>45743</v>
      </c>
      <c r="G532" s="13">
        <v>41.07</v>
      </c>
      <c r="H532" s="13">
        <v>330</v>
      </c>
      <c r="I532" s="5">
        <f>Tabela1[[#This Row],[Valor total]]-Tabela1[[#This Row],[Valor custo]]</f>
        <v>288.93</v>
      </c>
      <c r="J532" s="6">
        <f>Tabela1[[#This Row],[MARGEM BRUTA]]/Tabela1[[#This Row],[Valor total]]</f>
        <v>0.87554545454545452</v>
      </c>
      <c r="K532" s="1" t="str">
        <f>VLOOKUP(Tabela1[[#This Row],[Cliente]],'BASE DE CLIENTES'!A:D,4,0)</f>
        <v>SERRALHEIRO</v>
      </c>
      <c r="L532" s="1" t="str">
        <f>VLOOKUP(Tabela1[[#This Row],[Cliente]],'BASE DE CLIENTES'!A:E,5,0)</f>
        <v>CEILANDIA SUL (CEILANDIA)</v>
      </c>
    </row>
    <row r="533" spans="2:12" x14ac:dyDescent="0.3">
      <c r="B533" s="1" t="s">
        <v>99</v>
      </c>
      <c r="C533" s="4" t="str">
        <f>VLOOKUP(Tabela1[[#This Row],[Cliente]],'BASE DE CLIENTES'!A:E,2,0)</f>
        <v>Brasília</v>
      </c>
      <c r="D533" s="1" t="str">
        <f>VLOOKUP(Tabela1[[#This Row],[Cliente]],'BASE DE CLIENTES'!A:C,3,0)</f>
        <v>DF</v>
      </c>
      <c r="E533" s="4" t="str">
        <f>CONCATENATE(Tabela1[[#This Row],[CIDADE]],",",Tabela1[[#This Row],[UF]])</f>
        <v>Brasília,DF</v>
      </c>
      <c r="F533" s="2">
        <v>45743</v>
      </c>
      <c r="G533" s="13">
        <v>1786.31</v>
      </c>
      <c r="H533" s="13">
        <v>2710</v>
      </c>
      <c r="I533" s="5">
        <f>Tabela1[[#This Row],[Valor total]]-Tabela1[[#This Row],[Valor custo]]</f>
        <v>923.69</v>
      </c>
      <c r="J533" s="6">
        <f>Tabela1[[#This Row],[MARGEM BRUTA]]/Tabela1[[#This Row],[Valor total]]</f>
        <v>0.3408450184501845</v>
      </c>
      <c r="K533" s="1" t="str">
        <f>VLOOKUP(Tabela1[[#This Row],[Cliente]],'BASE DE CLIENTES'!A:D,4,0)</f>
        <v>EMPRESA COM MAQUINA</v>
      </c>
      <c r="L533" s="1" t="str">
        <f>VLOOKUP(Tabela1[[#This Row],[Cliente]],'BASE DE CLIENTES'!A:E,5,0)</f>
        <v>ARAPOANGA (PLANALTINA)</v>
      </c>
    </row>
    <row r="534" spans="2:12" x14ac:dyDescent="0.3">
      <c r="B534" s="1" t="s">
        <v>57</v>
      </c>
      <c r="C534" s="4" t="str">
        <f>VLOOKUP(Tabela1[[#This Row],[Cliente]],'BASE DE CLIENTES'!A:E,2,0)</f>
        <v>Brasília</v>
      </c>
      <c r="D534" s="1" t="str">
        <f>VLOOKUP(Tabela1[[#This Row],[Cliente]],'BASE DE CLIENTES'!A:C,3,0)</f>
        <v>DF</v>
      </c>
      <c r="E534" s="4" t="str">
        <f>CONCATENATE(Tabela1[[#This Row],[CIDADE]],",",Tabela1[[#This Row],[UF]])</f>
        <v>Brasília,DF</v>
      </c>
      <c r="F534" s="2">
        <v>45743</v>
      </c>
      <c r="G534" s="13">
        <v>449.64</v>
      </c>
      <c r="H534" s="13">
        <v>685</v>
      </c>
      <c r="I534" s="5">
        <f>Tabela1[[#This Row],[Valor total]]-Tabela1[[#This Row],[Valor custo]]</f>
        <v>235.36</v>
      </c>
      <c r="J534" s="6">
        <f>Tabela1[[#This Row],[MARGEM BRUTA]]/Tabela1[[#This Row],[Valor total]]</f>
        <v>0.34359124087591242</v>
      </c>
      <c r="K534" s="1" t="str">
        <f>VLOOKUP(Tabela1[[#This Row],[Cliente]],'BASE DE CLIENTES'!A:D,4,0)</f>
        <v>SERRALHEIRO</v>
      </c>
      <c r="L534" s="1" t="str">
        <f>VLOOKUP(Tabela1[[#This Row],[Cliente]],'BASE DE CLIENTES'!A:E,5,0)</f>
        <v>ARAPOANGA (PLANALTINA)</v>
      </c>
    </row>
    <row r="535" spans="2:12" x14ac:dyDescent="0.3">
      <c r="B535" s="1" t="s">
        <v>111</v>
      </c>
      <c r="C535" s="4" t="str">
        <f>VLOOKUP(Tabela1[[#This Row],[Cliente]],'BASE DE CLIENTES'!A:E,2,0)</f>
        <v>Brasília</v>
      </c>
      <c r="D535" s="1" t="str">
        <f>VLOOKUP(Tabela1[[#This Row],[Cliente]],'BASE DE CLIENTES'!A:C,3,0)</f>
        <v>DF</v>
      </c>
      <c r="E535" s="4" t="str">
        <f>CONCATENATE(Tabela1[[#This Row],[CIDADE]],",",Tabela1[[#This Row],[UF]])</f>
        <v>Brasília,DF</v>
      </c>
      <c r="F535" s="2">
        <v>45743</v>
      </c>
      <c r="G535" s="13">
        <v>1260.4000000000001</v>
      </c>
      <c r="H535" s="13">
        <v>2240</v>
      </c>
      <c r="I535" s="5">
        <f>Tabela1[[#This Row],[Valor total]]-Tabela1[[#This Row],[Valor custo]]</f>
        <v>979.59999999999991</v>
      </c>
      <c r="J535" s="6">
        <f>Tabela1[[#This Row],[MARGEM BRUTA]]/Tabela1[[#This Row],[Valor total]]</f>
        <v>0.43732142857142853</v>
      </c>
      <c r="K535" s="1" t="str">
        <f>VLOOKUP(Tabela1[[#This Row],[Cliente]],'BASE DE CLIENTES'!A:D,4,0)</f>
        <v>EMPRESA SEM MAQUINA</v>
      </c>
      <c r="L535" s="1" t="str">
        <f>VLOOKUP(Tabela1[[#This Row],[Cliente]],'BASE DE CLIENTES'!A:E,5,0)</f>
        <v>TAGUATINGA SUL (TAGUATINGA)</v>
      </c>
    </row>
    <row r="536" spans="2:12" x14ac:dyDescent="0.3">
      <c r="B536" s="1" t="s">
        <v>25</v>
      </c>
      <c r="C536" s="4" t="str">
        <f>VLOOKUP(Tabela1[[#This Row],[Cliente]],'BASE DE CLIENTES'!A:E,2,0)</f>
        <v>Brasília</v>
      </c>
      <c r="D536" s="1" t="str">
        <f>VLOOKUP(Tabela1[[#This Row],[Cliente]],'BASE DE CLIENTES'!A:C,3,0)</f>
        <v>DF</v>
      </c>
      <c r="E536" s="4" t="str">
        <f>CONCATENATE(Tabela1[[#This Row],[CIDADE]],",",Tabela1[[#This Row],[UF]])</f>
        <v>Brasília,DF</v>
      </c>
      <c r="F536" s="2">
        <v>45743</v>
      </c>
      <c r="G536" s="13">
        <v>1123.75</v>
      </c>
      <c r="H536" s="13">
        <v>1895</v>
      </c>
      <c r="I536" s="5">
        <f>Tabela1[[#This Row],[Valor total]]-Tabela1[[#This Row],[Valor custo]]</f>
        <v>771.25</v>
      </c>
      <c r="J536" s="6">
        <f>Tabela1[[#This Row],[MARGEM BRUTA]]/Tabela1[[#This Row],[Valor total]]</f>
        <v>0.40699208443271767</v>
      </c>
      <c r="K536" s="1" t="str">
        <f>VLOOKUP(Tabela1[[#This Row],[Cliente]],'BASE DE CLIENTES'!A:D,4,0)</f>
        <v>EMPRESA COM MAQUINA</v>
      </c>
      <c r="L536" s="1" t="str">
        <f>VLOOKUP(Tabela1[[#This Row],[Cliente]],'BASE DE CLIENTES'!A:E,5,0)</f>
        <v>CEILANDIA NORTE (CEILANDIA)</v>
      </c>
    </row>
    <row r="537" spans="2:12" x14ac:dyDescent="0.3">
      <c r="B537" s="1" t="s">
        <v>105</v>
      </c>
      <c r="C537" s="4" t="str">
        <f>VLOOKUP(Tabela1[[#This Row],[Cliente]],'BASE DE CLIENTES'!A:E,2,0)</f>
        <v>Brasília</v>
      </c>
      <c r="D537" s="1" t="str">
        <f>VLOOKUP(Tabela1[[#This Row],[Cliente]],'BASE DE CLIENTES'!A:C,3,0)</f>
        <v>DF</v>
      </c>
      <c r="E537" s="4" t="str">
        <f>CONCATENATE(Tabela1[[#This Row],[CIDADE]],",",Tabela1[[#This Row],[UF]])</f>
        <v>Brasília,DF</v>
      </c>
      <c r="F537" s="2">
        <v>45743</v>
      </c>
      <c r="G537" s="13">
        <v>8894.56</v>
      </c>
      <c r="H537" s="13">
        <v>12850</v>
      </c>
      <c r="I537" s="5">
        <f>Tabela1[[#This Row],[Valor total]]-Tabela1[[#This Row],[Valor custo]]</f>
        <v>3955.4400000000005</v>
      </c>
      <c r="J537" s="6">
        <f>Tabela1[[#This Row],[MARGEM BRUTA]]/Tabela1[[#This Row],[Valor total]]</f>
        <v>0.30781634241245143</v>
      </c>
      <c r="K537" s="1" t="str">
        <f>VLOOKUP(Tabela1[[#This Row],[Cliente]],'BASE DE CLIENTES'!A:D,4,0)</f>
        <v>EMPRESA COM MAQUINA</v>
      </c>
      <c r="L537" s="1" t="str">
        <f>VLOOKUP(Tabela1[[#This Row],[Cliente]],'BASE DE CLIENTES'!A:E,5,0)</f>
        <v>PLANALTINA</v>
      </c>
    </row>
    <row r="538" spans="2:12" x14ac:dyDescent="0.3">
      <c r="B538" s="1" t="s">
        <v>52</v>
      </c>
      <c r="C538" s="4" t="str">
        <f>VLOOKUP(Tabela1[[#This Row],[Cliente]],'BASE DE CLIENTES'!A:E,2,0)</f>
        <v>Brasília</v>
      </c>
      <c r="D538" s="1" t="str">
        <f>VLOOKUP(Tabela1[[#This Row],[Cliente]],'BASE DE CLIENTES'!A:C,3,0)</f>
        <v>DF</v>
      </c>
      <c r="E538" s="4" t="str">
        <f>CONCATENATE(Tabela1[[#This Row],[CIDADE]],",",Tabela1[[#This Row],[UF]])</f>
        <v>Brasília,DF</v>
      </c>
      <c r="F538" s="2">
        <v>45742</v>
      </c>
      <c r="G538" s="13">
        <v>268.45999999999998</v>
      </c>
      <c r="H538" s="13">
        <v>550</v>
      </c>
      <c r="I538" s="5">
        <f>Tabela1[[#This Row],[Valor total]]-Tabela1[[#This Row],[Valor custo]]</f>
        <v>281.54000000000002</v>
      </c>
      <c r="J538" s="6">
        <f>Tabela1[[#This Row],[MARGEM BRUTA]]/Tabela1[[#This Row],[Valor total]]</f>
        <v>0.51189090909090917</v>
      </c>
      <c r="K538" s="1" t="str">
        <f>VLOOKUP(Tabela1[[#This Row],[Cliente]],'BASE DE CLIENTES'!A:D,4,0)</f>
        <v>SERRALHEIRO</v>
      </c>
      <c r="L538" s="1" t="str">
        <f>VLOOKUP(Tabela1[[#This Row],[Cliente]],'BASE DE CLIENTES'!A:E,5,0)</f>
        <v>Ceilândia Sul (Ceilândia)</v>
      </c>
    </row>
    <row r="539" spans="2:12" x14ac:dyDescent="0.3">
      <c r="B539" s="1" t="s">
        <v>66</v>
      </c>
      <c r="C539" s="4" t="str">
        <f>VLOOKUP(Tabela1[[#This Row],[Cliente]],'BASE DE CLIENTES'!A:E,2,0)</f>
        <v>Águas Lindas de Goiás</v>
      </c>
      <c r="D539" s="1" t="str">
        <f>VLOOKUP(Tabela1[[#This Row],[Cliente]],'BASE DE CLIENTES'!A:C,3,0)</f>
        <v>GO</v>
      </c>
      <c r="E539" s="4" t="str">
        <f>CONCATENATE(Tabela1[[#This Row],[CIDADE]],",",Tabela1[[#This Row],[UF]])</f>
        <v>Águas Lindas de Goiás,GO</v>
      </c>
      <c r="F539" s="2">
        <v>45880</v>
      </c>
      <c r="G539" s="13">
        <v>382.3</v>
      </c>
      <c r="H539" s="13">
        <v>620</v>
      </c>
      <c r="I539" s="5">
        <f>Tabela1[[#This Row],[Valor total]]-Tabela1[[#This Row],[Valor custo]]</f>
        <v>237.7</v>
      </c>
      <c r="J539" s="6">
        <f>Tabela1[[#This Row],[MARGEM BRUTA]]/Tabela1[[#This Row],[Valor total]]</f>
        <v>0.38338709677419353</v>
      </c>
      <c r="K539" s="1" t="str">
        <f>VLOOKUP(Tabela1[[#This Row],[Cliente]],'BASE DE CLIENTES'!A:D,4,0)</f>
        <v>EMPRESA COM MAQUINA</v>
      </c>
      <c r="L539" s="1" t="str">
        <f>VLOOKUP(Tabela1[[#This Row],[Cliente]],'BASE DE CLIENTES'!A:E,5,0)</f>
        <v>Águas Lindas de Goiás</v>
      </c>
    </row>
    <row r="540" spans="2:12" x14ac:dyDescent="0.3">
      <c r="B540" s="1" t="s">
        <v>66</v>
      </c>
      <c r="C540" s="4" t="str">
        <f>VLOOKUP(Tabela1[[#This Row],[Cliente]],'BASE DE CLIENTES'!A:E,2,0)</f>
        <v>Águas Lindas de Goiás</v>
      </c>
      <c r="D540" s="1" t="str">
        <f>VLOOKUP(Tabela1[[#This Row],[Cliente]],'BASE DE CLIENTES'!A:C,3,0)</f>
        <v>GO</v>
      </c>
      <c r="E540" s="4" t="str">
        <f>CONCATENATE(Tabela1[[#This Row],[CIDADE]],",",Tabela1[[#This Row],[UF]])</f>
        <v>Águas Lindas de Goiás,GO</v>
      </c>
      <c r="F540" s="2">
        <v>45877</v>
      </c>
      <c r="G540" s="13">
        <v>382.3</v>
      </c>
      <c r="H540" s="13">
        <v>620</v>
      </c>
      <c r="I540" s="5">
        <f>Tabela1[[#This Row],[Valor total]]-Tabela1[[#This Row],[Valor custo]]</f>
        <v>237.7</v>
      </c>
      <c r="J540" s="6">
        <f>Tabela1[[#This Row],[MARGEM BRUTA]]/Tabela1[[#This Row],[Valor total]]</f>
        <v>0.38338709677419353</v>
      </c>
      <c r="K540" s="1" t="str">
        <f>VLOOKUP(Tabela1[[#This Row],[Cliente]],'BASE DE CLIENTES'!A:D,4,0)</f>
        <v>EMPRESA COM MAQUINA</v>
      </c>
      <c r="L540" s="1" t="str">
        <f>VLOOKUP(Tabela1[[#This Row],[Cliente]],'BASE DE CLIENTES'!A:E,5,0)</f>
        <v>Águas Lindas de Goiás</v>
      </c>
    </row>
    <row r="541" spans="2:12" x14ac:dyDescent="0.3">
      <c r="B541" s="1" t="s">
        <v>104</v>
      </c>
      <c r="C541" s="4" t="str">
        <f>VLOOKUP(Tabela1[[#This Row],[Cliente]],'BASE DE CLIENTES'!A:E,2,0)</f>
        <v>Águas Lindas de Goiás</v>
      </c>
      <c r="D541" s="1" t="str">
        <f>VLOOKUP(Tabela1[[#This Row],[Cliente]],'BASE DE CLIENTES'!A:C,3,0)</f>
        <v>GO</v>
      </c>
      <c r="E541" s="4" t="str">
        <f>CONCATENATE(Tabela1[[#This Row],[CIDADE]],",",Tabela1[[#This Row],[UF]])</f>
        <v>Águas Lindas de Goiás,GO</v>
      </c>
      <c r="F541" s="2">
        <v>45877</v>
      </c>
      <c r="G541" s="13">
        <v>382.3</v>
      </c>
      <c r="H541" s="13">
        <v>545</v>
      </c>
      <c r="I541" s="5">
        <f>Tabela1[[#This Row],[Valor total]]-Tabela1[[#This Row],[Valor custo]]</f>
        <v>162.69999999999999</v>
      </c>
      <c r="J541" s="6">
        <f>Tabela1[[#This Row],[MARGEM BRUTA]]/Tabela1[[#This Row],[Valor total]]</f>
        <v>0.29853211009174307</v>
      </c>
      <c r="K541" s="1" t="str">
        <f>VLOOKUP(Tabela1[[#This Row],[Cliente]],'BASE DE CLIENTES'!A:D,4,0)</f>
        <v>EMPRESA SEM MAQUINA</v>
      </c>
      <c r="L541" s="1" t="str">
        <f>VLOOKUP(Tabela1[[#This Row],[Cliente]],'BASE DE CLIENTES'!A:E,5,0)</f>
        <v>Águas Lindas de Goiás</v>
      </c>
    </row>
    <row r="542" spans="2:12" x14ac:dyDescent="0.3">
      <c r="B542" s="1" t="s">
        <v>17</v>
      </c>
      <c r="C542" s="4" t="str">
        <f>VLOOKUP(Tabela1[[#This Row],[Cliente]],'BASE DE CLIENTES'!A:E,2,0)</f>
        <v>Águas Lindas de Goiás</v>
      </c>
      <c r="D542" s="1" t="str">
        <f>VLOOKUP(Tabela1[[#This Row],[Cliente]],'BASE DE CLIENTES'!A:C,3,0)</f>
        <v>GO</v>
      </c>
      <c r="E542" s="4" t="str">
        <f>CONCATENATE(Tabela1[[#This Row],[CIDADE]],",",Tabela1[[#This Row],[UF]])</f>
        <v>Águas Lindas de Goiás,GO</v>
      </c>
      <c r="F542" s="2">
        <v>45877</v>
      </c>
      <c r="G542" s="13">
        <v>455</v>
      </c>
      <c r="H542" s="13">
        <v>785</v>
      </c>
      <c r="I542" s="5">
        <f>Tabela1[[#This Row],[Valor total]]-Tabela1[[#This Row],[Valor custo]]</f>
        <v>330</v>
      </c>
      <c r="J542" s="6">
        <f>Tabela1[[#This Row],[MARGEM BRUTA]]/Tabela1[[#This Row],[Valor total]]</f>
        <v>0.42038216560509556</v>
      </c>
      <c r="K542" s="1" t="str">
        <f>VLOOKUP(Tabela1[[#This Row],[Cliente]],'BASE DE CLIENTES'!A:D,4,0)</f>
        <v>SERRALHEIRO</v>
      </c>
      <c r="L542" s="1" t="str">
        <f>VLOOKUP(Tabela1[[#This Row],[Cliente]],'BASE DE CLIENTES'!A:E,5,0)</f>
        <v>Águas Lindas de Goiás</v>
      </c>
    </row>
    <row r="543" spans="2:12" x14ac:dyDescent="0.3">
      <c r="B543" s="1" t="s">
        <v>66</v>
      </c>
      <c r="C543" s="4" t="str">
        <f>VLOOKUP(Tabela1[[#This Row],[Cliente]],'BASE DE CLIENTES'!A:E,2,0)</f>
        <v>Águas Lindas de Goiás</v>
      </c>
      <c r="D543" s="1" t="str">
        <f>VLOOKUP(Tabela1[[#This Row],[Cliente]],'BASE DE CLIENTES'!A:C,3,0)</f>
        <v>GO</v>
      </c>
      <c r="E543" s="4" t="str">
        <f>CONCATENATE(Tabela1[[#This Row],[CIDADE]],",",Tabela1[[#This Row],[UF]])</f>
        <v>Águas Lindas de Goiás,GO</v>
      </c>
      <c r="F543" s="2">
        <v>45876</v>
      </c>
      <c r="G543" s="13">
        <v>1832.6</v>
      </c>
      <c r="H543" s="13">
        <v>3000</v>
      </c>
      <c r="I543" s="5">
        <f>Tabela1[[#This Row],[Valor total]]-Tabela1[[#This Row],[Valor custo]]</f>
        <v>1167.4000000000001</v>
      </c>
      <c r="J543" s="6">
        <f>Tabela1[[#This Row],[MARGEM BRUTA]]/Tabela1[[#This Row],[Valor total]]</f>
        <v>0.38913333333333339</v>
      </c>
      <c r="K543" s="1" t="str">
        <f>VLOOKUP(Tabela1[[#This Row],[Cliente]],'BASE DE CLIENTES'!A:D,4,0)</f>
        <v>EMPRESA COM MAQUINA</v>
      </c>
      <c r="L543" s="1" t="str">
        <f>VLOOKUP(Tabela1[[#This Row],[Cliente]],'BASE DE CLIENTES'!A:E,5,0)</f>
        <v>Águas Lindas de Goiás</v>
      </c>
    </row>
    <row r="544" spans="2:12" x14ac:dyDescent="0.3">
      <c r="B544" s="1" t="s">
        <v>113</v>
      </c>
      <c r="C544" s="4" t="str">
        <f>VLOOKUP(Tabela1[[#This Row],[Cliente]],'BASE DE CLIENTES'!A:E,2,0)</f>
        <v>Brasília</v>
      </c>
      <c r="D544" s="1" t="str">
        <f>VLOOKUP(Tabela1[[#This Row],[Cliente]],'BASE DE CLIENTES'!A:C,3,0)</f>
        <v>DF</v>
      </c>
      <c r="E544" s="4" t="str">
        <f>CONCATENATE(Tabela1[[#This Row],[CIDADE]],",",Tabela1[[#This Row],[UF]])</f>
        <v>Brasília,DF</v>
      </c>
      <c r="F544" s="2">
        <v>45742</v>
      </c>
      <c r="G544" s="13">
        <v>3120.7</v>
      </c>
      <c r="H544" s="13">
        <v>4320</v>
      </c>
      <c r="I544" s="5">
        <f>Tabela1[[#This Row],[Valor total]]-Tabela1[[#This Row],[Valor custo]]</f>
        <v>1199.3000000000002</v>
      </c>
      <c r="J544" s="6">
        <f>Tabela1[[#This Row],[MARGEM BRUTA]]/Tabela1[[#This Row],[Valor total]]</f>
        <v>0.2776157407407408</v>
      </c>
      <c r="K544" s="1" t="str">
        <f>VLOOKUP(Tabela1[[#This Row],[Cliente]],'BASE DE CLIENTES'!A:D,4,0)</f>
        <v>EMPRESA COM MAQUINA</v>
      </c>
      <c r="L544" s="1" t="str">
        <f>VLOOKUP(Tabela1[[#This Row],[Cliente]],'BASE DE CLIENTES'!A:E,5,0)</f>
        <v>FAZENDA MESTRE D'ARMAS (ETAPA I - PLANALTINA)</v>
      </c>
    </row>
    <row r="545" spans="2:12" x14ac:dyDescent="0.3">
      <c r="B545" s="1" t="s">
        <v>66</v>
      </c>
      <c r="C545" s="4" t="str">
        <f>VLOOKUP(Tabela1[[#This Row],[Cliente]],'BASE DE CLIENTES'!A:E,2,0)</f>
        <v>Águas Lindas de Goiás</v>
      </c>
      <c r="D545" s="1" t="str">
        <f>VLOOKUP(Tabela1[[#This Row],[Cliente]],'BASE DE CLIENTES'!A:C,3,0)</f>
        <v>GO</v>
      </c>
      <c r="E545" s="4" t="str">
        <f>CONCATENATE(Tabela1[[#This Row],[CIDADE]],",",Tabela1[[#This Row],[UF]])</f>
        <v>Águas Lindas de Goiás,GO</v>
      </c>
      <c r="F545" s="2">
        <v>45874</v>
      </c>
      <c r="G545" s="13">
        <v>649</v>
      </c>
      <c r="H545" s="13">
        <v>1200</v>
      </c>
      <c r="I545" s="5">
        <f>Tabela1[[#This Row],[Valor total]]-Tabela1[[#This Row],[Valor custo]]</f>
        <v>551</v>
      </c>
      <c r="J545" s="6">
        <f>Tabela1[[#This Row],[MARGEM BRUTA]]/Tabela1[[#This Row],[Valor total]]</f>
        <v>0.45916666666666667</v>
      </c>
      <c r="K545" s="1" t="str">
        <f>VLOOKUP(Tabela1[[#This Row],[Cliente]],'BASE DE CLIENTES'!A:D,4,0)</f>
        <v>EMPRESA COM MAQUINA</v>
      </c>
      <c r="L545" s="1" t="str">
        <f>VLOOKUP(Tabela1[[#This Row],[Cliente]],'BASE DE CLIENTES'!A:E,5,0)</f>
        <v>Águas Lindas de Goiás</v>
      </c>
    </row>
    <row r="546" spans="2:12" x14ac:dyDescent="0.3">
      <c r="B546" s="1" t="s">
        <v>127</v>
      </c>
      <c r="C546" s="4" t="str">
        <f>VLOOKUP(Tabela1[[#This Row],[Cliente]],'BASE DE CLIENTES'!A:E,2,0)</f>
        <v>Brasília</v>
      </c>
      <c r="D546" s="1" t="str">
        <f>VLOOKUP(Tabela1[[#This Row],[Cliente]],'BASE DE CLIENTES'!A:C,3,0)</f>
        <v>DF</v>
      </c>
      <c r="E546" s="4" t="str">
        <f>CONCATENATE(Tabela1[[#This Row],[CIDADE]],",",Tabela1[[#This Row],[UF]])</f>
        <v>Brasília,DF</v>
      </c>
      <c r="F546" s="2">
        <v>45742</v>
      </c>
      <c r="G546" s="13">
        <v>1414.46</v>
      </c>
      <c r="H546" s="13">
        <v>2850</v>
      </c>
      <c r="I546" s="5">
        <f>Tabela1[[#This Row],[Valor total]]-Tabela1[[#This Row],[Valor custo]]</f>
        <v>1435.54</v>
      </c>
      <c r="J546" s="6">
        <f>Tabela1[[#This Row],[MARGEM BRUTA]]/Tabela1[[#This Row],[Valor total]]</f>
        <v>0.50369824561403509</v>
      </c>
      <c r="K546" s="1" t="str">
        <f>VLOOKUP(Tabela1[[#This Row],[Cliente]],'BASE DE CLIENTES'!A:D,4,0)</f>
        <v>EMPRESA COM MAQUINA</v>
      </c>
      <c r="L546" s="1" t="str">
        <f>VLOOKUP(Tabela1[[#This Row],[Cliente]],'BASE DE CLIENTES'!A:E,5,0)</f>
        <v>CEILANDIA SUL (CEILANDIA)</v>
      </c>
    </row>
    <row r="547" spans="2:12" x14ac:dyDescent="0.3">
      <c r="B547" s="1" t="s">
        <v>55</v>
      </c>
      <c r="C547" s="4" t="str">
        <f>VLOOKUP(Tabela1[[#This Row],[Cliente]],'BASE DE CLIENTES'!A:E,2,0)</f>
        <v>Brasília</v>
      </c>
      <c r="D547" s="1" t="str">
        <f>VLOOKUP(Tabela1[[#This Row],[Cliente]],'BASE DE CLIENTES'!A:C,3,0)</f>
        <v>DF</v>
      </c>
      <c r="E547" s="4" t="str">
        <f>CONCATENATE(Tabela1[[#This Row],[CIDADE]],",",Tabela1[[#This Row],[UF]])</f>
        <v>Brasília,DF</v>
      </c>
      <c r="F547" s="2">
        <v>45742</v>
      </c>
      <c r="G547" s="13">
        <v>439.2</v>
      </c>
      <c r="H547" s="13">
        <v>645</v>
      </c>
      <c r="I547" s="5">
        <f>Tabela1[[#This Row],[Valor total]]-Tabela1[[#This Row],[Valor custo]]</f>
        <v>205.8</v>
      </c>
      <c r="J547" s="6">
        <f>Tabela1[[#This Row],[MARGEM BRUTA]]/Tabela1[[#This Row],[Valor total]]</f>
        <v>0.3190697674418605</v>
      </c>
      <c r="K547" s="1" t="str">
        <f>VLOOKUP(Tabela1[[#This Row],[Cliente]],'BASE DE CLIENTES'!A:D,4,0)</f>
        <v>EMPRESA SEM MAQUINA</v>
      </c>
      <c r="L547" s="1" t="str">
        <f>VLOOKUP(Tabela1[[#This Row],[Cliente]],'BASE DE CLIENTES'!A:E,5,0)</f>
        <v>RECANTO DAS EMAS</v>
      </c>
    </row>
    <row r="548" spans="2:12" x14ac:dyDescent="0.3">
      <c r="B548" s="1" t="s">
        <v>17</v>
      </c>
      <c r="C548" s="4" t="str">
        <f>VLOOKUP(Tabela1[[#This Row],[Cliente]],'BASE DE CLIENTES'!A:E,2,0)</f>
        <v>Águas Lindas de Goiás</v>
      </c>
      <c r="D548" s="1" t="str">
        <f>VLOOKUP(Tabela1[[#This Row],[Cliente]],'BASE DE CLIENTES'!A:C,3,0)</f>
        <v>GO</v>
      </c>
      <c r="E548" s="4" t="str">
        <f>CONCATENATE(Tabela1[[#This Row],[CIDADE]],",",Tabela1[[#This Row],[UF]])</f>
        <v>Águas Lindas de Goiás,GO</v>
      </c>
      <c r="F548" s="2">
        <v>45873</v>
      </c>
      <c r="G548" s="13">
        <v>477</v>
      </c>
      <c r="H548" s="13">
        <v>840</v>
      </c>
      <c r="I548" s="5">
        <f>Tabela1[[#This Row],[Valor total]]-Tabela1[[#This Row],[Valor custo]]</f>
        <v>363</v>
      </c>
      <c r="J548" s="6">
        <f>Tabela1[[#This Row],[MARGEM BRUTA]]/Tabela1[[#This Row],[Valor total]]</f>
        <v>0.43214285714285716</v>
      </c>
      <c r="K548" s="1" t="str">
        <f>VLOOKUP(Tabela1[[#This Row],[Cliente]],'BASE DE CLIENTES'!A:D,4,0)</f>
        <v>SERRALHEIRO</v>
      </c>
      <c r="L548" s="1" t="str">
        <f>VLOOKUP(Tabela1[[#This Row],[Cliente]],'BASE DE CLIENTES'!A:E,5,0)</f>
        <v>Águas Lindas de Goiás</v>
      </c>
    </row>
    <row r="549" spans="2:12" x14ac:dyDescent="0.3">
      <c r="B549" s="1" t="s">
        <v>27</v>
      </c>
      <c r="C549" s="4" t="str">
        <f>VLOOKUP(Tabela1[[#This Row],[Cliente]],'BASE DE CLIENTES'!A:E,2,0)</f>
        <v>Brasília</v>
      </c>
      <c r="D549" s="1" t="str">
        <f>VLOOKUP(Tabela1[[#This Row],[Cliente]],'BASE DE CLIENTES'!A:C,3,0)</f>
        <v>DF</v>
      </c>
      <c r="E549" s="4" t="str">
        <f>CONCATENATE(Tabela1[[#This Row],[CIDADE]],",",Tabela1[[#This Row],[UF]])</f>
        <v>Brasília,DF</v>
      </c>
      <c r="F549" s="2">
        <v>45742</v>
      </c>
      <c r="G549" s="13">
        <v>953.65</v>
      </c>
      <c r="H549" s="13">
        <v>1310</v>
      </c>
      <c r="I549" s="5">
        <f>Tabela1[[#This Row],[Valor total]]-Tabela1[[#This Row],[Valor custo]]</f>
        <v>356.35</v>
      </c>
      <c r="J549" s="6">
        <f>Tabela1[[#This Row],[MARGEM BRUTA]]/Tabela1[[#This Row],[Valor total]]</f>
        <v>0.27202290076335878</v>
      </c>
      <c r="K549" s="1" t="str">
        <f>VLOOKUP(Tabela1[[#This Row],[Cliente]],'BASE DE CLIENTES'!A:D,4,0)</f>
        <v>EMPRESA SEM MAQUINA</v>
      </c>
      <c r="L549" s="1" t="str">
        <f>VLOOKUP(Tabela1[[#This Row],[Cliente]],'BASE DE CLIENTES'!A:E,5,0)</f>
        <v>RECANTO DAS EMAS</v>
      </c>
    </row>
    <row r="550" spans="2:12" x14ac:dyDescent="0.3">
      <c r="B550" s="1" t="s">
        <v>19</v>
      </c>
      <c r="C550" s="4" t="str">
        <f>VLOOKUP(Tabela1[[#This Row],[Cliente]],'BASE DE CLIENTES'!A:E,2,0)</f>
        <v>Águas Lindas de Goiás</v>
      </c>
      <c r="D550" s="1" t="str">
        <f>VLOOKUP(Tabela1[[#This Row],[Cliente]],'BASE DE CLIENTES'!A:C,3,0)</f>
        <v>GO</v>
      </c>
      <c r="E550" s="4" t="str">
        <f>CONCATENATE(Tabela1[[#This Row],[CIDADE]],",",Tabela1[[#This Row],[UF]])</f>
        <v>Águas Lindas de Goiás,GO</v>
      </c>
      <c r="F550" s="2">
        <v>45873</v>
      </c>
      <c r="G550" s="13">
        <v>50</v>
      </c>
      <c r="H550" s="13">
        <v>60</v>
      </c>
      <c r="I550" s="5">
        <f>Tabela1[[#This Row],[Valor total]]-Tabela1[[#This Row],[Valor custo]]</f>
        <v>10</v>
      </c>
      <c r="J550" s="6">
        <f>Tabela1[[#This Row],[MARGEM BRUTA]]/Tabela1[[#This Row],[Valor total]]</f>
        <v>0.16666666666666666</v>
      </c>
      <c r="K550" s="1" t="str">
        <f>VLOOKUP(Tabela1[[#This Row],[Cliente]],'BASE DE CLIENTES'!A:D,4,0)</f>
        <v>SERRALHEIRO</v>
      </c>
      <c r="L550" s="1" t="str">
        <f>VLOOKUP(Tabela1[[#This Row],[Cliente]],'BASE DE CLIENTES'!A:E,5,0)</f>
        <v>Águas Lindas de Goiás</v>
      </c>
    </row>
    <row r="551" spans="2:12" x14ac:dyDescent="0.3">
      <c r="B551" s="1" t="s">
        <v>68</v>
      </c>
      <c r="C551" s="4" t="str">
        <f>VLOOKUP(Tabela1[[#This Row],[Cliente]],'BASE DE CLIENTES'!A:E,2,0)</f>
        <v>Brasília</v>
      </c>
      <c r="D551" s="1" t="str">
        <f>VLOOKUP(Tabela1[[#This Row],[Cliente]],'BASE DE CLIENTES'!A:C,3,0)</f>
        <v>DF</v>
      </c>
      <c r="E551" s="4" t="str">
        <f>CONCATENATE(Tabela1[[#This Row],[CIDADE]],",",Tabela1[[#This Row],[UF]])</f>
        <v>Brasília,DF</v>
      </c>
      <c r="F551" s="2">
        <v>45742</v>
      </c>
      <c r="G551" s="13">
        <v>718.57</v>
      </c>
      <c r="H551" s="13">
        <v>1350</v>
      </c>
      <c r="I551" s="5">
        <f>Tabela1[[#This Row],[Valor total]]-Tabela1[[#This Row],[Valor custo]]</f>
        <v>631.42999999999995</v>
      </c>
      <c r="J551" s="6">
        <f>Tabela1[[#This Row],[MARGEM BRUTA]]/Tabela1[[#This Row],[Valor total]]</f>
        <v>0.46772592592592588</v>
      </c>
      <c r="K551" s="1" t="str">
        <f>VLOOKUP(Tabela1[[#This Row],[Cliente]],'BASE DE CLIENTES'!A:D,4,0)</f>
        <v>EMPRESA COM MAQUINA</v>
      </c>
      <c r="L551" s="1" t="str">
        <f>VLOOKUP(Tabela1[[#This Row],[Cliente]],'BASE DE CLIENTES'!A:E,5,0)</f>
        <v>SAMAMBAIA SUL (SAMAMBAIA)</v>
      </c>
    </row>
    <row r="552" spans="2:12" x14ac:dyDescent="0.3">
      <c r="B552" s="1" t="s">
        <v>19</v>
      </c>
      <c r="C552" s="4" t="str">
        <f>VLOOKUP(Tabela1[[#This Row],[Cliente]],'BASE DE CLIENTES'!A:E,2,0)</f>
        <v>Águas Lindas de Goiás</v>
      </c>
      <c r="D552" s="1" t="str">
        <f>VLOOKUP(Tabela1[[#This Row],[Cliente]],'BASE DE CLIENTES'!A:C,3,0)</f>
        <v>GO</v>
      </c>
      <c r="E552" s="4" t="str">
        <f>CONCATENATE(Tabela1[[#This Row],[CIDADE]],",",Tabela1[[#This Row],[UF]])</f>
        <v>Águas Lindas de Goiás,GO</v>
      </c>
      <c r="F552" s="2">
        <v>45873</v>
      </c>
      <c r="G552" s="13">
        <v>379.86</v>
      </c>
      <c r="H552" s="13">
        <v>770</v>
      </c>
      <c r="I552" s="5">
        <f>Tabela1[[#This Row],[Valor total]]-Tabela1[[#This Row],[Valor custo]]</f>
        <v>390.14</v>
      </c>
      <c r="J552" s="6">
        <f>Tabela1[[#This Row],[MARGEM BRUTA]]/Tabela1[[#This Row],[Valor total]]</f>
        <v>0.50667532467532461</v>
      </c>
      <c r="K552" s="1" t="str">
        <f>VLOOKUP(Tabela1[[#This Row],[Cliente]],'BASE DE CLIENTES'!A:D,4,0)</f>
        <v>SERRALHEIRO</v>
      </c>
      <c r="L552" s="1" t="str">
        <f>VLOOKUP(Tabela1[[#This Row],[Cliente]],'BASE DE CLIENTES'!A:E,5,0)</f>
        <v>Águas Lindas de Goiás</v>
      </c>
    </row>
    <row r="553" spans="2:12" x14ac:dyDescent="0.3">
      <c r="B553" s="1" t="s">
        <v>68</v>
      </c>
      <c r="C553" s="4" t="str">
        <f>VLOOKUP(Tabela1[[#This Row],[Cliente]],'BASE DE CLIENTES'!A:E,2,0)</f>
        <v>Brasília</v>
      </c>
      <c r="D553" s="1" t="str">
        <f>VLOOKUP(Tabela1[[#This Row],[Cliente]],'BASE DE CLIENTES'!A:C,3,0)</f>
        <v>DF</v>
      </c>
      <c r="E553" s="4" t="str">
        <f>CONCATENATE(Tabela1[[#This Row],[CIDADE]],",",Tabela1[[#This Row],[UF]])</f>
        <v>Brasília,DF</v>
      </c>
      <c r="F553" s="2">
        <v>45742</v>
      </c>
      <c r="G553" s="13">
        <v>409.87</v>
      </c>
      <c r="H553" s="13">
        <v>585</v>
      </c>
      <c r="I553" s="5">
        <f>Tabela1[[#This Row],[Valor total]]-Tabela1[[#This Row],[Valor custo]]</f>
        <v>175.13</v>
      </c>
      <c r="J553" s="6">
        <f>Tabela1[[#This Row],[MARGEM BRUTA]]/Tabela1[[#This Row],[Valor total]]</f>
        <v>0.29936752136752137</v>
      </c>
      <c r="K553" s="1" t="str">
        <f>VLOOKUP(Tabela1[[#This Row],[Cliente]],'BASE DE CLIENTES'!A:D,4,0)</f>
        <v>EMPRESA COM MAQUINA</v>
      </c>
      <c r="L553" s="1" t="str">
        <f>VLOOKUP(Tabela1[[#This Row],[Cliente]],'BASE DE CLIENTES'!A:E,5,0)</f>
        <v>SAMAMBAIA SUL (SAMAMBAIA)</v>
      </c>
    </row>
    <row r="554" spans="2:12" x14ac:dyDescent="0.3">
      <c r="B554" s="1" t="s">
        <v>104</v>
      </c>
      <c r="C554" s="4" t="str">
        <f>VLOOKUP(Tabela1[[#This Row],[Cliente]],'BASE DE CLIENTES'!A:E,2,0)</f>
        <v>Águas Lindas de Goiás</v>
      </c>
      <c r="D554" s="1" t="str">
        <f>VLOOKUP(Tabela1[[#This Row],[Cliente]],'BASE DE CLIENTES'!A:C,3,0)</f>
        <v>GO</v>
      </c>
      <c r="E554" s="4" t="str">
        <f>CONCATENATE(Tabela1[[#This Row],[CIDADE]],",",Tabela1[[#This Row],[UF]])</f>
        <v>Águas Lindas de Goiás,GO</v>
      </c>
      <c r="F554" s="2">
        <v>45870</v>
      </c>
      <c r="G554" s="13">
        <v>40</v>
      </c>
      <c r="H554" s="13">
        <v>90</v>
      </c>
      <c r="I554" s="5">
        <f>Tabela1[[#This Row],[Valor total]]-Tabela1[[#This Row],[Valor custo]]</f>
        <v>50</v>
      </c>
      <c r="J554" s="6">
        <f>Tabela1[[#This Row],[MARGEM BRUTA]]/Tabela1[[#This Row],[Valor total]]</f>
        <v>0.55555555555555558</v>
      </c>
      <c r="K554" s="1" t="str">
        <f>VLOOKUP(Tabela1[[#This Row],[Cliente]],'BASE DE CLIENTES'!A:D,4,0)</f>
        <v>EMPRESA SEM MAQUINA</v>
      </c>
      <c r="L554" s="1" t="str">
        <f>VLOOKUP(Tabela1[[#This Row],[Cliente]],'BASE DE CLIENTES'!A:E,5,0)</f>
        <v>Águas Lindas de Goiás</v>
      </c>
    </row>
    <row r="555" spans="2:12" x14ac:dyDescent="0.3">
      <c r="B555" s="1" t="s">
        <v>136</v>
      </c>
      <c r="C555" s="4" t="str">
        <f>VLOOKUP(Tabela1[[#This Row],[Cliente]],'BASE DE CLIENTES'!A:E,2,0)</f>
        <v>Brasília</v>
      </c>
      <c r="D555" s="1" t="str">
        <f>VLOOKUP(Tabela1[[#This Row],[Cliente]],'BASE DE CLIENTES'!A:C,3,0)</f>
        <v>DF</v>
      </c>
      <c r="E555" s="4" t="str">
        <f>CONCATENATE(Tabela1[[#This Row],[CIDADE]],",",Tabela1[[#This Row],[UF]])</f>
        <v>Brasília,DF</v>
      </c>
      <c r="F555" s="2">
        <v>45831</v>
      </c>
      <c r="G555" s="13">
        <v>691.26</v>
      </c>
      <c r="H555" s="13">
        <v>920</v>
      </c>
      <c r="I555" s="5">
        <f>Tabela1[[#This Row],[Valor total]]-Tabela1[[#This Row],[Valor custo]]</f>
        <v>228.74</v>
      </c>
      <c r="J555" s="6">
        <f>Tabela1[[#This Row],[MARGEM BRUTA]]/Tabela1[[#This Row],[Valor total]]</f>
        <v>0.24863043478260871</v>
      </c>
      <c r="K555" s="1" t="str">
        <f>VLOOKUP(Tabela1[[#This Row],[Cliente]],'BASE DE CLIENTES'!A:D,4,0)</f>
        <v>SEM CLASSIFICAÇÃO</v>
      </c>
      <c r="L555" s="1" t="str">
        <f>VLOOKUP(Tabela1[[#This Row],[Cliente]],'BASE DE CLIENTES'!A:E,5,0)</f>
        <v>SAMAMBAIA NORTE (SAMAMBAIA)</v>
      </c>
    </row>
    <row r="556" spans="2:12" x14ac:dyDescent="0.3">
      <c r="B556" s="1" t="s">
        <v>66</v>
      </c>
      <c r="C556" s="4" t="str">
        <f>VLOOKUP(Tabela1[[#This Row],[Cliente]],'BASE DE CLIENTES'!A:E,2,0)</f>
        <v>Águas Lindas de Goiás</v>
      </c>
      <c r="D556" s="1" t="str">
        <f>VLOOKUP(Tabela1[[#This Row],[Cliente]],'BASE DE CLIENTES'!A:C,3,0)</f>
        <v>GO</v>
      </c>
      <c r="E556" s="4" t="str">
        <f>CONCATENATE(Tabela1[[#This Row],[CIDADE]],",",Tabela1[[#This Row],[UF]])</f>
        <v>Águas Lindas de Goiás,GO</v>
      </c>
      <c r="F556" s="2">
        <v>45870</v>
      </c>
      <c r="G556" s="13">
        <v>382.3</v>
      </c>
      <c r="H556" s="13">
        <v>615</v>
      </c>
      <c r="I556" s="5">
        <f>Tabela1[[#This Row],[Valor total]]-Tabela1[[#This Row],[Valor custo]]</f>
        <v>232.7</v>
      </c>
      <c r="J556" s="6">
        <f>Tabela1[[#This Row],[MARGEM BRUTA]]/Tabela1[[#This Row],[Valor total]]</f>
        <v>0.37837398373983738</v>
      </c>
      <c r="K556" s="1" t="str">
        <f>VLOOKUP(Tabela1[[#This Row],[Cliente]],'BASE DE CLIENTES'!A:D,4,0)</f>
        <v>EMPRESA COM MAQUINA</v>
      </c>
      <c r="L556" s="1" t="str">
        <f>VLOOKUP(Tabela1[[#This Row],[Cliente]],'BASE DE CLIENTES'!A:E,5,0)</f>
        <v>Águas Lindas de Goiás</v>
      </c>
    </row>
    <row r="557" spans="2:12" x14ac:dyDescent="0.3">
      <c r="B557" s="1" t="s">
        <v>66</v>
      </c>
      <c r="C557" s="4" t="str">
        <f>VLOOKUP(Tabela1[[#This Row],[Cliente]],'BASE DE CLIENTES'!A:E,2,0)</f>
        <v>Águas Lindas de Goiás</v>
      </c>
      <c r="D557" s="1" t="str">
        <f>VLOOKUP(Tabela1[[#This Row],[Cliente]],'BASE DE CLIENTES'!A:C,3,0)</f>
        <v>GO</v>
      </c>
      <c r="E557" s="4" t="str">
        <f>CONCATENATE(Tabela1[[#This Row],[CIDADE]],",",Tabela1[[#This Row],[UF]])</f>
        <v>Águas Lindas de Goiás,GO</v>
      </c>
      <c r="F557" s="2">
        <v>45870</v>
      </c>
      <c r="G557" s="13">
        <v>382.3</v>
      </c>
      <c r="H557" s="13">
        <v>615</v>
      </c>
      <c r="I557" s="5">
        <f>Tabela1[[#This Row],[Valor total]]-Tabela1[[#This Row],[Valor custo]]</f>
        <v>232.7</v>
      </c>
      <c r="J557" s="6">
        <f>Tabela1[[#This Row],[MARGEM BRUTA]]/Tabela1[[#This Row],[Valor total]]</f>
        <v>0.37837398373983738</v>
      </c>
      <c r="K557" s="1" t="str">
        <f>VLOOKUP(Tabela1[[#This Row],[Cliente]],'BASE DE CLIENTES'!A:D,4,0)</f>
        <v>EMPRESA COM MAQUINA</v>
      </c>
      <c r="L557" s="1" t="str">
        <f>VLOOKUP(Tabela1[[#This Row],[Cliente]],'BASE DE CLIENTES'!A:E,5,0)</f>
        <v>Águas Lindas de Goiás</v>
      </c>
    </row>
    <row r="558" spans="2:12" x14ac:dyDescent="0.3">
      <c r="B558" s="1" t="s">
        <v>76</v>
      </c>
      <c r="C558" s="4" t="str">
        <f>VLOOKUP(Tabela1[[#This Row],[Cliente]],'BASE DE CLIENTES'!A:E,2,0)</f>
        <v>Brasília</v>
      </c>
      <c r="D558" s="1" t="str">
        <f>VLOOKUP(Tabela1[[#This Row],[Cliente]],'BASE DE CLIENTES'!A:C,3,0)</f>
        <v>DF</v>
      </c>
      <c r="E558" s="4" t="str">
        <f>CONCATENATE(Tabela1[[#This Row],[CIDADE]],",",Tabela1[[#This Row],[UF]])</f>
        <v>Brasília,DF</v>
      </c>
      <c r="F558" s="2">
        <v>45741</v>
      </c>
      <c r="G558" s="13">
        <v>1317.6</v>
      </c>
      <c r="H558" s="13">
        <v>1845</v>
      </c>
      <c r="I558" s="5">
        <f>Tabela1[[#This Row],[Valor total]]-Tabela1[[#This Row],[Valor custo]]</f>
        <v>527.40000000000009</v>
      </c>
      <c r="J558" s="6">
        <f>Tabela1[[#This Row],[MARGEM BRUTA]]/Tabela1[[#This Row],[Valor total]]</f>
        <v>0.2858536585365854</v>
      </c>
      <c r="K558" s="1" t="str">
        <f>VLOOKUP(Tabela1[[#This Row],[Cliente]],'BASE DE CLIENTES'!A:D,4,0)</f>
        <v>EMPRESA COM MAQUINA</v>
      </c>
      <c r="L558" s="1" t="str">
        <f>VLOOKUP(Tabela1[[#This Row],[Cliente]],'BASE DE CLIENTES'!A:E,5,0)</f>
        <v>Setor Placa da Mercedes (Núcleo Bandeirante)</v>
      </c>
    </row>
    <row r="559" spans="2:12" x14ac:dyDescent="0.3">
      <c r="B559" s="1" t="s">
        <v>85</v>
      </c>
      <c r="C559" s="4" t="str">
        <f>VLOOKUP(Tabela1[[#This Row],[Cliente]],'BASE DE CLIENTES'!A:E,2,0)</f>
        <v>Brasília</v>
      </c>
      <c r="D559" s="1" t="str">
        <f>VLOOKUP(Tabela1[[#This Row],[Cliente]],'BASE DE CLIENTES'!A:C,3,0)</f>
        <v>DF</v>
      </c>
      <c r="E559" s="4" t="str">
        <f>CONCATENATE(Tabela1[[#This Row],[CIDADE]],",",Tabela1[[#This Row],[UF]])</f>
        <v>Brasília,DF</v>
      </c>
      <c r="F559" s="2">
        <v>45741</v>
      </c>
      <c r="G559" s="13">
        <v>104.4</v>
      </c>
      <c r="H559" s="13">
        <v>350</v>
      </c>
      <c r="I559" s="5">
        <f>Tabela1[[#This Row],[Valor total]]-Tabela1[[#This Row],[Valor custo]]</f>
        <v>245.6</v>
      </c>
      <c r="J559" s="6">
        <f>Tabela1[[#This Row],[MARGEM BRUTA]]/Tabela1[[#This Row],[Valor total]]</f>
        <v>0.70171428571428573</v>
      </c>
      <c r="K559" s="1" t="str">
        <f>VLOOKUP(Tabela1[[#This Row],[Cliente]],'BASE DE CLIENTES'!A:D,4,0)</f>
        <v>SERRALHEIRO</v>
      </c>
      <c r="L559" s="1" t="str">
        <f>VLOOKUP(Tabela1[[#This Row],[Cliente]],'BASE DE CLIENTES'!A:E,5,0)</f>
        <v>SAMAMBAIA NORTE (SAMAMBAIA)</v>
      </c>
    </row>
    <row r="560" spans="2:12" x14ac:dyDescent="0.3">
      <c r="B560" s="1" t="s">
        <v>127</v>
      </c>
      <c r="C560" s="4" t="str">
        <f>VLOOKUP(Tabela1[[#This Row],[Cliente]],'BASE DE CLIENTES'!A:E,2,0)</f>
        <v>Brasília</v>
      </c>
      <c r="D560" s="1" t="str">
        <f>VLOOKUP(Tabela1[[#This Row],[Cliente]],'BASE DE CLIENTES'!A:C,3,0)</f>
        <v>DF</v>
      </c>
      <c r="E560" s="4" t="str">
        <f>CONCATENATE(Tabela1[[#This Row],[CIDADE]],",",Tabela1[[#This Row],[UF]])</f>
        <v>Brasília,DF</v>
      </c>
      <c r="F560" s="2">
        <v>45741</v>
      </c>
      <c r="G560" s="13">
        <v>439.2</v>
      </c>
      <c r="H560" s="13">
        <v>645</v>
      </c>
      <c r="I560" s="5">
        <f>Tabela1[[#This Row],[Valor total]]-Tabela1[[#This Row],[Valor custo]]</f>
        <v>205.8</v>
      </c>
      <c r="J560" s="6">
        <f>Tabela1[[#This Row],[MARGEM BRUTA]]/Tabela1[[#This Row],[Valor total]]</f>
        <v>0.3190697674418605</v>
      </c>
      <c r="K560" s="1" t="str">
        <f>VLOOKUP(Tabela1[[#This Row],[Cliente]],'BASE DE CLIENTES'!A:D,4,0)</f>
        <v>EMPRESA COM MAQUINA</v>
      </c>
      <c r="L560" s="1" t="str">
        <f>VLOOKUP(Tabela1[[#This Row],[Cliente]],'BASE DE CLIENTES'!A:E,5,0)</f>
        <v>CEILANDIA SUL (CEILANDIA)</v>
      </c>
    </row>
    <row r="561" spans="2:12" x14ac:dyDescent="0.3">
      <c r="B561" s="1" t="s">
        <v>55</v>
      </c>
      <c r="C561" s="4" t="str">
        <f>VLOOKUP(Tabela1[[#This Row],[Cliente]],'BASE DE CLIENTES'!A:E,2,0)</f>
        <v>Brasília</v>
      </c>
      <c r="D561" s="1" t="str">
        <f>VLOOKUP(Tabela1[[#This Row],[Cliente]],'BASE DE CLIENTES'!A:C,3,0)</f>
        <v>DF</v>
      </c>
      <c r="E561" s="4" t="str">
        <f>CONCATENATE(Tabela1[[#This Row],[CIDADE]],",",Tabela1[[#This Row],[UF]])</f>
        <v>Brasília,DF</v>
      </c>
      <c r="F561" s="2">
        <v>45741</v>
      </c>
      <c r="G561" s="13">
        <v>3.53</v>
      </c>
      <c r="H561" s="13">
        <v>8</v>
      </c>
      <c r="I561" s="5">
        <f>Tabela1[[#This Row],[Valor total]]-Tabela1[[#This Row],[Valor custo]]</f>
        <v>4.4700000000000006</v>
      </c>
      <c r="J561" s="6">
        <f>Tabela1[[#This Row],[MARGEM BRUTA]]/Tabela1[[#This Row],[Valor total]]</f>
        <v>0.55875000000000008</v>
      </c>
      <c r="K561" s="1" t="str">
        <f>VLOOKUP(Tabela1[[#This Row],[Cliente]],'BASE DE CLIENTES'!A:D,4,0)</f>
        <v>EMPRESA SEM MAQUINA</v>
      </c>
      <c r="L561" s="1" t="str">
        <f>VLOOKUP(Tabela1[[#This Row],[Cliente]],'BASE DE CLIENTES'!A:E,5,0)</f>
        <v>RECANTO DAS EMAS</v>
      </c>
    </row>
    <row r="562" spans="2:12" x14ac:dyDescent="0.3">
      <c r="B562" s="1" t="s">
        <v>55</v>
      </c>
      <c r="C562" s="4" t="str">
        <f>VLOOKUP(Tabela1[[#This Row],[Cliente]],'BASE DE CLIENTES'!A:E,2,0)</f>
        <v>Brasília</v>
      </c>
      <c r="D562" s="1" t="str">
        <f>VLOOKUP(Tabela1[[#This Row],[Cliente]],'BASE DE CLIENTES'!A:C,3,0)</f>
        <v>DF</v>
      </c>
      <c r="E562" s="4" t="str">
        <f>CONCATENATE(Tabela1[[#This Row],[CIDADE]],",",Tabela1[[#This Row],[UF]])</f>
        <v>Brasília,DF</v>
      </c>
      <c r="F562" s="2">
        <v>45741</v>
      </c>
      <c r="G562" s="13">
        <v>57.13</v>
      </c>
      <c r="H562" s="13">
        <v>220</v>
      </c>
      <c r="I562" s="5">
        <f>Tabela1[[#This Row],[Valor total]]-Tabela1[[#This Row],[Valor custo]]</f>
        <v>162.87</v>
      </c>
      <c r="J562" s="6">
        <f>Tabela1[[#This Row],[MARGEM BRUTA]]/Tabela1[[#This Row],[Valor total]]</f>
        <v>0.74031818181818188</v>
      </c>
      <c r="K562" s="1" t="str">
        <f>VLOOKUP(Tabela1[[#This Row],[Cliente]],'BASE DE CLIENTES'!A:D,4,0)</f>
        <v>EMPRESA SEM MAQUINA</v>
      </c>
      <c r="L562" s="1" t="str">
        <f>VLOOKUP(Tabela1[[#This Row],[Cliente]],'BASE DE CLIENTES'!A:E,5,0)</f>
        <v>RECANTO DAS EMAS</v>
      </c>
    </row>
    <row r="563" spans="2:12" x14ac:dyDescent="0.3">
      <c r="B563" s="1" t="s">
        <v>27</v>
      </c>
      <c r="C563" s="4" t="str">
        <f>VLOOKUP(Tabela1[[#This Row],[Cliente]],'BASE DE CLIENTES'!A:E,2,0)</f>
        <v>Brasília</v>
      </c>
      <c r="D563" s="1" t="str">
        <f>VLOOKUP(Tabela1[[#This Row],[Cliente]],'BASE DE CLIENTES'!A:C,3,0)</f>
        <v>DF</v>
      </c>
      <c r="E563" s="4" t="str">
        <f>CONCATENATE(Tabela1[[#This Row],[CIDADE]],",",Tabela1[[#This Row],[UF]])</f>
        <v>Brasília,DF</v>
      </c>
      <c r="F563" s="2">
        <v>45741</v>
      </c>
      <c r="G563" s="13">
        <v>1493.1</v>
      </c>
      <c r="H563" s="13">
        <v>2030</v>
      </c>
      <c r="I563" s="5">
        <f>Tabela1[[#This Row],[Valor total]]-Tabela1[[#This Row],[Valor custo]]</f>
        <v>536.90000000000009</v>
      </c>
      <c r="J563" s="6">
        <f>Tabela1[[#This Row],[MARGEM BRUTA]]/Tabela1[[#This Row],[Valor total]]</f>
        <v>0.26448275862068971</v>
      </c>
      <c r="K563" s="1" t="str">
        <f>VLOOKUP(Tabela1[[#This Row],[Cliente]],'BASE DE CLIENTES'!A:D,4,0)</f>
        <v>EMPRESA SEM MAQUINA</v>
      </c>
      <c r="L563" s="1" t="str">
        <f>VLOOKUP(Tabela1[[#This Row],[Cliente]],'BASE DE CLIENTES'!A:E,5,0)</f>
        <v>RECANTO DAS EMAS</v>
      </c>
    </row>
    <row r="564" spans="2:12" x14ac:dyDescent="0.3">
      <c r="B564" s="1" t="s">
        <v>137</v>
      </c>
      <c r="C564" s="4" t="str">
        <f>VLOOKUP(Tabela1[[#This Row],[Cliente]],'BASE DE CLIENTES'!A:E,2,0)</f>
        <v>Brasília</v>
      </c>
      <c r="D564" s="1" t="str">
        <f>VLOOKUP(Tabela1[[#This Row],[Cliente]],'BASE DE CLIENTES'!A:C,3,0)</f>
        <v>DF</v>
      </c>
      <c r="E564" s="4" t="str">
        <f>CONCATENATE(Tabela1[[#This Row],[CIDADE]],",",Tabela1[[#This Row],[UF]])</f>
        <v>Brasília,DF</v>
      </c>
      <c r="F564" s="2">
        <v>45741</v>
      </c>
      <c r="G564" s="13">
        <v>25.92</v>
      </c>
      <c r="H564" s="13">
        <v>38</v>
      </c>
      <c r="I564" s="5">
        <f>Tabela1[[#This Row],[Valor total]]-Tabela1[[#This Row],[Valor custo]]</f>
        <v>12.079999999999998</v>
      </c>
      <c r="J564" s="6">
        <f>Tabela1[[#This Row],[MARGEM BRUTA]]/Tabela1[[#This Row],[Valor total]]</f>
        <v>0.31789473684210523</v>
      </c>
      <c r="K564" s="1" t="str">
        <f>VLOOKUP(Tabela1[[#This Row],[Cliente]],'BASE DE CLIENTES'!A:D,4,0)</f>
        <v>SÓCIO</v>
      </c>
      <c r="L564" s="1" t="str">
        <f>VLOOKUP(Tabela1[[#This Row],[Cliente]],'BASE DE CLIENTES'!A:E,5,0)</f>
        <v>Taguatinga Sul (Taguatinga)</v>
      </c>
    </row>
    <row r="565" spans="2:12" x14ac:dyDescent="0.3">
      <c r="B565" s="1" t="s">
        <v>104</v>
      </c>
      <c r="C565" s="4" t="str">
        <f>VLOOKUP(Tabela1[[#This Row],[Cliente]],'BASE DE CLIENTES'!A:E,2,0)</f>
        <v>Águas Lindas de Goiás</v>
      </c>
      <c r="D565" s="1" t="str">
        <f>VLOOKUP(Tabela1[[#This Row],[Cliente]],'BASE DE CLIENTES'!A:C,3,0)</f>
        <v>GO</v>
      </c>
      <c r="E565" s="4" t="str">
        <f>CONCATENATE(Tabela1[[#This Row],[CIDADE]],",",Tabela1[[#This Row],[UF]])</f>
        <v>Águas Lindas de Goiás,GO</v>
      </c>
      <c r="F565" s="2">
        <v>45870</v>
      </c>
      <c r="G565" s="13">
        <v>454.4</v>
      </c>
      <c r="H565" s="13">
        <v>965</v>
      </c>
      <c r="I565" s="5">
        <f>Tabela1[[#This Row],[Valor total]]-Tabela1[[#This Row],[Valor custo]]</f>
        <v>510.6</v>
      </c>
      <c r="J565" s="6">
        <f>Tabela1[[#This Row],[MARGEM BRUTA]]/Tabela1[[#This Row],[Valor total]]</f>
        <v>0.52911917098445593</v>
      </c>
      <c r="K565" s="1" t="str">
        <f>VLOOKUP(Tabela1[[#This Row],[Cliente]],'BASE DE CLIENTES'!A:D,4,0)</f>
        <v>EMPRESA SEM MAQUINA</v>
      </c>
      <c r="L565" s="1" t="str">
        <f>VLOOKUP(Tabela1[[#This Row],[Cliente]],'BASE DE CLIENTES'!A:E,5,0)</f>
        <v>Águas Lindas de Goiás</v>
      </c>
    </row>
    <row r="566" spans="2:12" x14ac:dyDescent="0.3">
      <c r="B566" s="1" t="s">
        <v>19</v>
      </c>
      <c r="C566" s="4" t="str">
        <f>VLOOKUP(Tabela1[[#This Row],[Cliente]],'BASE DE CLIENTES'!A:E,2,0)</f>
        <v>Águas Lindas de Goiás</v>
      </c>
      <c r="D566" s="1" t="str">
        <f>VLOOKUP(Tabela1[[#This Row],[Cliente]],'BASE DE CLIENTES'!A:C,3,0)</f>
        <v>GO</v>
      </c>
      <c r="E566" s="4" t="str">
        <f>CONCATENATE(Tabela1[[#This Row],[CIDADE]],",",Tabela1[[#This Row],[UF]])</f>
        <v>Águas Lindas de Goiás,GO</v>
      </c>
      <c r="F566" s="2">
        <v>45930</v>
      </c>
      <c r="G566" s="13">
        <v>147.12</v>
      </c>
      <c r="H566" s="13">
        <v>200</v>
      </c>
      <c r="I566" s="5">
        <f>Tabela1[[#This Row],[Valor total]]-Tabela1[[#This Row],[Valor custo]]</f>
        <v>52.879999999999995</v>
      </c>
      <c r="J566" s="6">
        <f>Tabela1[[#This Row],[MARGEM BRUTA]]/Tabela1[[#This Row],[Valor total]]</f>
        <v>0.26439999999999997</v>
      </c>
      <c r="K566" s="1" t="str">
        <f>VLOOKUP(Tabela1[[#This Row],[Cliente]],'BASE DE CLIENTES'!A:D,4,0)</f>
        <v>SERRALHEIRO</v>
      </c>
      <c r="L566" s="1" t="str">
        <f>VLOOKUP(Tabela1[[#This Row],[Cliente]],'BASE DE CLIENTES'!A:E,5,0)</f>
        <v>Águas Lindas de Goiás</v>
      </c>
    </row>
    <row r="567" spans="2:12" x14ac:dyDescent="0.3">
      <c r="B567" s="1" t="s">
        <v>17</v>
      </c>
      <c r="C567" s="4" t="str">
        <f>VLOOKUP(Tabela1[[#This Row],[Cliente]],'BASE DE CLIENTES'!A:E,2,0)</f>
        <v>Águas Lindas de Goiás</v>
      </c>
      <c r="D567" s="1" t="str">
        <f>VLOOKUP(Tabela1[[#This Row],[Cliente]],'BASE DE CLIENTES'!A:C,3,0)</f>
        <v>GO</v>
      </c>
      <c r="E567" s="4" t="str">
        <f>CONCATENATE(Tabela1[[#This Row],[CIDADE]],",",Tabela1[[#This Row],[UF]])</f>
        <v>Águas Lindas de Goiás,GO</v>
      </c>
      <c r="F567" s="2">
        <v>45929</v>
      </c>
      <c r="G567" s="13">
        <v>54.43</v>
      </c>
      <c r="H567" s="13">
        <v>55</v>
      </c>
      <c r="I567" s="5">
        <f>Tabela1[[#This Row],[Valor total]]-Tabela1[[#This Row],[Valor custo]]</f>
        <v>0.57000000000000028</v>
      </c>
      <c r="J567" s="6">
        <f>Tabela1[[#This Row],[MARGEM BRUTA]]/Tabela1[[#This Row],[Valor total]]</f>
        <v>1.0363636363636368E-2</v>
      </c>
      <c r="K567" s="1" t="str">
        <f>VLOOKUP(Tabela1[[#This Row],[Cliente]],'BASE DE CLIENTES'!A:D,4,0)</f>
        <v>SERRALHEIRO</v>
      </c>
      <c r="L567" s="1" t="str">
        <f>VLOOKUP(Tabela1[[#This Row],[Cliente]],'BASE DE CLIENTES'!A:E,5,0)</f>
        <v>Águas Lindas de Goiás</v>
      </c>
    </row>
    <row r="568" spans="2:12" x14ac:dyDescent="0.3">
      <c r="B568" s="1" t="s">
        <v>19</v>
      </c>
      <c r="C568" s="4" t="str">
        <f>VLOOKUP(Tabela1[[#This Row],[Cliente]],'BASE DE CLIENTES'!A:E,2,0)</f>
        <v>Águas Lindas de Goiás</v>
      </c>
      <c r="D568" s="1" t="str">
        <f>VLOOKUP(Tabela1[[#This Row],[Cliente]],'BASE DE CLIENTES'!A:C,3,0)</f>
        <v>GO</v>
      </c>
      <c r="E568" s="4" t="str">
        <f>CONCATENATE(Tabela1[[#This Row],[CIDADE]],",",Tabela1[[#This Row],[UF]])</f>
        <v>Águas Lindas de Goiás,GO</v>
      </c>
      <c r="F568" s="2">
        <v>45926</v>
      </c>
      <c r="G568" s="13">
        <v>1335.21</v>
      </c>
      <c r="H568" s="13">
        <v>2700</v>
      </c>
      <c r="I568" s="5">
        <f>Tabela1[[#This Row],[Valor total]]-Tabela1[[#This Row],[Valor custo]]</f>
        <v>1364.79</v>
      </c>
      <c r="J568" s="6">
        <f>Tabela1[[#This Row],[MARGEM BRUTA]]/Tabela1[[#This Row],[Valor total]]</f>
        <v>0.5054777777777778</v>
      </c>
      <c r="K568" s="1" t="str">
        <f>VLOOKUP(Tabela1[[#This Row],[Cliente]],'BASE DE CLIENTES'!A:D,4,0)</f>
        <v>SERRALHEIRO</v>
      </c>
      <c r="L568" s="1" t="str">
        <f>VLOOKUP(Tabela1[[#This Row],[Cliente]],'BASE DE CLIENTES'!A:E,5,0)</f>
        <v>Águas Lindas de Goiás</v>
      </c>
    </row>
    <row r="569" spans="2:12" x14ac:dyDescent="0.3">
      <c r="B569" s="1" t="s">
        <v>27</v>
      </c>
      <c r="C569" s="4" t="str">
        <f>VLOOKUP(Tabela1[[#This Row],[Cliente]],'BASE DE CLIENTES'!A:E,2,0)</f>
        <v>Brasília</v>
      </c>
      <c r="D569" s="1" t="str">
        <f>VLOOKUP(Tabela1[[#This Row],[Cliente]],'BASE DE CLIENTES'!A:C,3,0)</f>
        <v>DF</v>
      </c>
      <c r="E569" s="4" t="str">
        <f>CONCATENATE(Tabela1[[#This Row],[CIDADE]],",",Tabela1[[#This Row],[UF]])</f>
        <v>Brasília,DF</v>
      </c>
      <c r="F569" s="2">
        <v>45741</v>
      </c>
      <c r="G569" s="13">
        <v>62.64</v>
      </c>
      <c r="H569" s="13">
        <v>210</v>
      </c>
      <c r="I569" s="5">
        <f>Tabela1[[#This Row],[Valor total]]-Tabela1[[#This Row],[Valor custo]]</f>
        <v>147.36000000000001</v>
      </c>
      <c r="J569" s="6">
        <f>Tabela1[[#This Row],[MARGEM BRUTA]]/Tabela1[[#This Row],[Valor total]]</f>
        <v>0.70171428571428573</v>
      </c>
      <c r="K569" s="1" t="str">
        <f>VLOOKUP(Tabela1[[#This Row],[Cliente]],'BASE DE CLIENTES'!A:D,4,0)</f>
        <v>EMPRESA SEM MAQUINA</v>
      </c>
      <c r="L569" s="1" t="str">
        <f>VLOOKUP(Tabela1[[#This Row],[Cliente]],'BASE DE CLIENTES'!A:E,5,0)</f>
        <v>RECANTO DAS EMAS</v>
      </c>
    </row>
    <row r="570" spans="2:12" x14ac:dyDescent="0.3">
      <c r="B570" s="1" t="s">
        <v>66</v>
      </c>
      <c r="C570" s="4" t="str">
        <f>VLOOKUP(Tabela1[[#This Row],[Cliente]],'BASE DE CLIENTES'!A:E,2,0)</f>
        <v>Águas Lindas de Goiás</v>
      </c>
      <c r="D570" s="1" t="str">
        <f>VLOOKUP(Tabela1[[#This Row],[Cliente]],'BASE DE CLIENTES'!A:C,3,0)</f>
        <v>GO</v>
      </c>
      <c r="E570" s="4" t="str">
        <f>CONCATENATE(Tabela1[[#This Row],[CIDADE]],",",Tabela1[[#This Row],[UF]])</f>
        <v>Águas Lindas de Goiás,GO</v>
      </c>
      <c r="F570" s="2">
        <v>45926</v>
      </c>
      <c r="G570" s="13">
        <v>764.6</v>
      </c>
      <c r="H570" s="13">
        <v>1240</v>
      </c>
      <c r="I570" s="5">
        <f>Tabela1[[#This Row],[Valor total]]-Tabela1[[#This Row],[Valor custo]]</f>
        <v>475.4</v>
      </c>
      <c r="J570" s="6">
        <f>Tabela1[[#This Row],[MARGEM BRUTA]]/Tabela1[[#This Row],[Valor total]]</f>
        <v>0.38338709677419353</v>
      </c>
      <c r="K570" s="1" t="str">
        <f>VLOOKUP(Tabela1[[#This Row],[Cliente]],'BASE DE CLIENTES'!A:D,4,0)</f>
        <v>EMPRESA COM MAQUINA</v>
      </c>
      <c r="L570" s="1" t="str">
        <f>VLOOKUP(Tabela1[[#This Row],[Cliente]],'BASE DE CLIENTES'!A:E,5,0)</f>
        <v>Águas Lindas de Goiás</v>
      </c>
    </row>
    <row r="571" spans="2:12" x14ac:dyDescent="0.3">
      <c r="B571" s="1" t="s">
        <v>76</v>
      </c>
      <c r="C571" s="4" t="str">
        <f>VLOOKUP(Tabela1[[#This Row],[Cliente]],'BASE DE CLIENTES'!A:E,2,0)</f>
        <v>Brasília</v>
      </c>
      <c r="D571" s="1" t="str">
        <f>VLOOKUP(Tabela1[[#This Row],[Cliente]],'BASE DE CLIENTES'!A:C,3,0)</f>
        <v>DF</v>
      </c>
      <c r="E571" s="4" t="str">
        <f>CONCATENATE(Tabela1[[#This Row],[CIDADE]],",",Tabela1[[#This Row],[UF]])</f>
        <v>Brasília,DF</v>
      </c>
      <c r="F571" s="2">
        <v>45741</v>
      </c>
      <c r="G571" s="13">
        <v>1000</v>
      </c>
      <c r="H571" s="13">
        <v>1160</v>
      </c>
      <c r="I571" s="5">
        <f>Tabela1[[#This Row],[Valor total]]-Tabela1[[#This Row],[Valor custo]]</f>
        <v>160</v>
      </c>
      <c r="J571" s="6">
        <f>Tabela1[[#This Row],[MARGEM BRUTA]]/Tabela1[[#This Row],[Valor total]]</f>
        <v>0.13793103448275862</v>
      </c>
      <c r="K571" s="1" t="str">
        <f>VLOOKUP(Tabela1[[#This Row],[Cliente]],'BASE DE CLIENTES'!A:D,4,0)</f>
        <v>EMPRESA COM MAQUINA</v>
      </c>
      <c r="L571" s="1" t="str">
        <f>VLOOKUP(Tabela1[[#This Row],[Cliente]],'BASE DE CLIENTES'!A:E,5,0)</f>
        <v>Setor Placa da Mercedes (Núcleo Bandeirante)</v>
      </c>
    </row>
    <row r="572" spans="2:12" x14ac:dyDescent="0.3">
      <c r="B572" s="1" t="s">
        <v>111</v>
      </c>
      <c r="C572" s="4" t="str">
        <f>VLOOKUP(Tabela1[[#This Row],[Cliente]],'BASE DE CLIENTES'!A:E,2,0)</f>
        <v>Brasília</v>
      </c>
      <c r="D572" s="1" t="str">
        <f>VLOOKUP(Tabela1[[#This Row],[Cliente]],'BASE DE CLIENTES'!A:C,3,0)</f>
        <v>DF</v>
      </c>
      <c r="E572" s="4" t="str">
        <f>CONCATENATE(Tabela1[[#This Row],[CIDADE]],",",Tabela1[[#This Row],[UF]])</f>
        <v>Brasília,DF</v>
      </c>
      <c r="F572" s="2">
        <v>45741</v>
      </c>
      <c r="G572" s="13">
        <v>1030.22</v>
      </c>
      <c r="H572" s="13">
        <v>1535</v>
      </c>
      <c r="I572" s="5">
        <f>Tabela1[[#This Row],[Valor total]]-Tabela1[[#This Row],[Valor custo]]</f>
        <v>504.78</v>
      </c>
      <c r="J572" s="6">
        <f>Tabela1[[#This Row],[MARGEM BRUTA]]/Tabela1[[#This Row],[Valor total]]</f>
        <v>0.32884690553745927</v>
      </c>
      <c r="K572" s="1" t="str">
        <f>VLOOKUP(Tabela1[[#This Row],[Cliente]],'BASE DE CLIENTES'!A:D,4,0)</f>
        <v>EMPRESA SEM MAQUINA</v>
      </c>
      <c r="L572" s="1" t="str">
        <f>VLOOKUP(Tabela1[[#This Row],[Cliente]],'BASE DE CLIENTES'!A:E,5,0)</f>
        <v>TAGUATINGA SUL (TAGUATINGA)</v>
      </c>
    </row>
    <row r="573" spans="2:12" x14ac:dyDescent="0.3">
      <c r="B573" s="1" t="s">
        <v>68</v>
      </c>
      <c r="C573" s="4" t="str">
        <f>VLOOKUP(Tabela1[[#This Row],[Cliente]],'BASE DE CLIENTES'!A:E,2,0)</f>
        <v>Brasília</v>
      </c>
      <c r="D573" s="1" t="str">
        <f>VLOOKUP(Tabela1[[#This Row],[Cliente]],'BASE DE CLIENTES'!A:C,3,0)</f>
        <v>DF</v>
      </c>
      <c r="E573" s="4" t="str">
        <f>CONCATENATE(Tabela1[[#This Row],[CIDADE]],",",Tabela1[[#This Row],[UF]])</f>
        <v>Brasília,DF</v>
      </c>
      <c r="F573" s="2">
        <v>45740</v>
      </c>
      <c r="G573" s="13">
        <v>252</v>
      </c>
      <c r="H573" s="13">
        <v>330</v>
      </c>
      <c r="I573" s="5">
        <f>Tabela1[[#This Row],[Valor total]]-Tabela1[[#This Row],[Valor custo]]</f>
        <v>78</v>
      </c>
      <c r="J573" s="6">
        <f>Tabela1[[#This Row],[MARGEM BRUTA]]/Tabela1[[#This Row],[Valor total]]</f>
        <v>0.23636363636363636</v>
      </c>
      <c r="K573" s="1" t="str">
        <f>VLOOKUP(Tabela1[[#This Row],[Cliente]],'BASE DE CLIENTES'!A:D,4,0)</f>
        <v>EMPRESA COM MAQUINA</v>
      </c>
      <c r="L573" s="1" t="str">
        <f>VLOOKUP(Tabela1[[#This Row],[Cliente]],'BASE DE CLIENTES'!A:E,5,0)</f>
        <v>SAMAMBAIA SUL (SAMAMBAIA)</v>
      </c>
    </row>
    <row r="574" spans="2:12" x14ac:dyDescent="0.3">
      <c r="B574" s="1" t="s">
        <v>17</v>
      </c>
      <c r="C574" s="4" t="str">
        <f>VLOOKUP(Tabela1[[#This Row],[Cliente]],'BASE DE CLIENTES'!A:E,2,0)</f>
        <v>Águas Lindas de Goiás</v>
      </c>
      <c r="D574" s="1" t="str">
        <f>VLOOKUP(Tabela1[[#This Row],[Cliente]],'BASE DE CLIENTES'!A:C,3,0)</f>
        <v>GO</v>
      </c>
      <c r="E574" s="4" t="str">
        <f>CONCATENATE(Tabela1[[#This Row],[CIDADE]],",",Tabela1[[#This Row],[UF]])</f>
        <v>Águas Lindas de Goiás,GO</v>
      </c>
      <c r="F574" s="2">
        <v>45925</v>
      </c>
      <c r="G574" s="13">
        <v>125</v>
      </c>
      <c r="H574" s="13">
        <v>150</v>
      </c>
      <c r="I574" s="5">
        <f>Tabela1[[#This Row],[Valor total]]-Tabela1[[#This Row],[Valor custo]]</f>
        <v>25</v>
      </c>
      <c r="J574" s="6">
        <f>Tabela1[[#This Row],[MARGEM BRUTA]]/Tabela1[[#This Row],[Valor total]]</f>
        <v>0.16666666666666666</v>
      </c>
      <c r="K574" s="1" t="str">
        <f>VLOOKUP(Tabela1[[#This Row],[Cliente]],'BASE DE CLIENTES'!A:D,4,0)</f>
        <v>SERRALHEIRO</v>
      </c>
      <c r="L574" s="1" t="str">
        <f>VLOOKUP(Tabela1[[#This Row],[Cliente]],'BASE DE CLIENTES'!A:E,5,0)</f>
        <v>Águas Lindas de Goiás</v>
      </c>
    </row>
    <row r="575" spans="2:12" x14ac:dyDescent="0.3">
      <c r="B575" s="1" t="s">
        <v>25</v>
      </c>
      <c r="C575" s="4" t="str">
        <f>VLOOKUP(Tabela1[[#This Row],[Cliente]],'BASE DE CLIENTES'!A:E,2,0)</f>
        <v>Brasília</v>
      </c>
      <c r="D575" s="1" t="str">
        <f>VLOOKUP(Tabela1[[#This Row],[Cliente]],'BASE DE CLIENTES'!A:C,3,0)</f>
        <v>DF</v>
      </c>
      <c r="E575" s="4" t="str">
        <f>CONCATENATE(Tabela1[[#This Row],[CIDADE]],",",Tabela1[[#This Row],[UF]])</f>
        <v>Brasília,DF</v>
      </c>
      <c r="F575" s="2">
        <v>45740</v>
      </c>
      <c r="G575" s="13">
        <v>122.74</v>
      </c>
      <c r="H575" s="13">
        <v>170</v>
      </c>
      <c r="I575" s="5">
        <f>Tabela1[[#This Row],[Valor total]]-Tabela1[[#This Row],[Valor custo]]</f>
        <v>47.260000000000005</v>
      </c>
      <c r="J575" s="6">
        <f>Tabela1[[#This Row],[MARGEM BRUTA]]/Tabela1[[#This Row],[Valor total]]</f>
        <v>0.27800000000000002</v>
      </c>
      <c r="K575" s="1" t="str">
        <f>VLOOKUP(Tabela1[[#This Row],[Cliente]],'BASE DE CLIENTES'!A:D,4,0)</f>
        <v>EMPRESA COM MAQUINA</v>
      </c>
      <c r="L575" s="1" t="str">
        <f>VLOOKUP(Tabela1[[#This Row],[Cliente]],'BASE DE CLIENTES'!A:E,5,0)</f>
        <v>CEILANDIA NORTE (CEILANDIA)</v>
      </c>
    </row>
    <row r="576" spans="2:12" x14ac:dyDescent="0.3">
      <c r="B576" s="1" t="s">
        <v>120</v>
      </c>
      <c r="C576" s="4" t="str">
        <f>VLOOKUP(Tabela1[[#This Row],[Cliente]],'BASE DE CLIENTES'!A:E,2,0)</f>
        <v>Brasília</v>
      </c>
      <c r="D576" s="1" t="str">
        <f>VLOOKUP(Tabela1[[#This Row],[Cliente]],'BASE DE CLIENTES'!A:C,3,0)</f>
        <v>DF</v>
      </c>
      <c r="E576" s="4" t="str">
        <f>CONCATENATE(Tabela1[[#This Row],[CIDADE]],",",Tabela1[[#This Row],[UF]])</f>
        <v>Brasília,DF</v>
      </c>
      <c r="F576" s="2">
        <v>45726</v>
      </c>
      <c r="G576" s="13">
        <v>531.45000000000005</v>
      </c>
      <c r="H576" s="13">
        <v>750</v>
      </c>
      <c r="I576" s="5">
        <f>Tabela1[[#This Row],[Valor total]]-Tabela1[[#This Row],[Valor custo]]</f>
        <v>218.54999999999995</v>
      </c>
      <c r="J576" s="6">
        <f>Tabela1[[#This Row],[MARGEM BRUTA]]/Tabela1[[#This Row],[Valor total]]</f>
        <v>0.29139999999999994</v>
      </c>
      <c r="K576" s="1" t="str">
        <f>VLOOKUP(Tabela1[[#This Row],[Cliente]],'BASE DE CLIENTES'!A:D,4,0)</f>
        <v>EMPRESA SEM MAQUINA</v>
      </c>
      <c r="L576" s="1" t="str">
        <f>VLOOKUP(Tabela1[[#This Row],[Cliente]],'BASE DE CLIENTES'!A:E,5,0)</f>
        <v>SAMAMBAIA</v>
      </c>
    </row>
    <row r="577" spans="2:12" x14ac:dyDescent="0.3">
      <c r="B577" s="1" t="s">
        <v>76</v>
      </c>
      <c r="C577" s="4" t="str">
        <f>VLOOKUP(Tabela1[[#This Row],[Cliente]],'BASE DE CLIENTES'!A:E,2,0)</f>
        <v>Brasília</v>
      </c>
      <c r="D577" s="1" t="str">
        <f>VLOOKUP(Tabela1[[#This Row],[Cliente]],'BASE DE CLIENTES'!A:C,3,0)</f>
        <v>DF</v>
      </c>
      <c r="E577" s="4" t="str">
        <f>CONCATENATE(Tabela1[[#This Row],[CIDADE]],",",Tabela1[[#This Row],[UF]])</f>
        <v>Brasília,DF</v>
      </c>
      <c r="F577" s="2">
        <v>45740</v>
      </c>
      <c r="G577" s="13">
        <v>3616.55</v>
      </c>
      <c r="H577" s="13">
        <v>5400</v>
      </c>
      <c r="I577" s="5">
        <f>Tabela1[[#This Row],[Valor total]]-Tabela1[[#This Row],[Valor custo]]</f>
        <v>1783.4499999999998</v>
      </c>
      <c r="J577" s="6">
        <f>Tabela1[[#This Row],[MARGEM BRUTA]]/Tabela1[[#This Row],[Valor total]]</f>
        <v>0.33026851851851846</v>
      </c>
      <c r="K577" s="1" t="str">
        <f>VLOOKUP(Tabela1[[#This Row],[Cliente]],'BASE DE CLIENTES'!A:D,4,0)</f>
        <v>EMPRESA COM MAQUINA</v>
      </c>
      <c r="L577" s="1" t="str">
        <f>VLOOKUP(Tabela1[[#This Row],[Cliente]],'BASE DE CLIENTES'!A:E,5,0)</f>
        <v>Setor Placa da Mercedes (Núcleo Bandeirante)</v>
      </c>
    </row>
    <row r="578" spans="2:12" x14ac:dyDescent="0.3">
      <c r="B578" s="1" t="s">
        <v>138</v>
      </c>
      <c r="C578" s="4" t="str">
        <f>VLOOKUP(Tabela1[[#This Row],[Cliente]],'BASE DE CLIENTES'!A:E,2,0)</f>
        <v>Brasília</v>
      </c>
      <c r="D578" s="1" t="str">
        <f>VLOOKUP(Tabela1[[#This Row],[Cliente]],'BASE DE CLIENTES'!A:C,3,0)</f>
        <v>DF</v>
      </c>
      <c r="E578" s="4" t="str">
        <f>CONCATENATE(Tabela1[[#This Row],[CIDADE]],",",Tabela1[[#This Row],[UF]])</f>
        <v>Brasília,DF</v>
      </c>
      <c r="F578" s="2">
        <v>45740</v>
      </c>
      <c r="G578" s="13">
        <v>104.4</v>
      </c>
      <c r="H578" s="13">
        <v>0</v>
      </c>
      <c r="I578" s="5">
        <f>Tabela1[[#This Row],[Valor total]]-Tabela1[[#This Row],[Valor custo]]</f>
        <v>-104.4</v>
      </c>
      <c r="J578" s="6" t="e">
        <f>Tabela1[[#This Row],[MARGEM BRUTA]]/Tabela1[[#This Row],[Valor total]]</f>
        <v>#DIV/0!</v>
      </c>
      <c r="K578" s="1" t="str">
        <f>VLOOKUP(Tabela1[[#This Row],[Cliente]],'BASE DE CLIENTES'!A:D,4,0)</f>
        <v>OUTROS RAMOS</v>
      </c>
      <c r="L578" s="1" t="str">
        <f>VLOOKUP(Tabela1[[#This Row],[Cliente]],'BASE DE CLIENTES'!A:E,5,0)</f>
        <v>CEILANDIA NORTE (CEILANDIA)</v>
      </c>
    </row>
    <row r="579" spans="2:12" x14ac:dyDescent="0.3">
      <c r="B579" s="1" t="s">
        <v>17</v>
      </c>
      <c r="C579" s="4" t="str">
        <f>VLOOKUP(Tabela1[[#This Row],[Cliente]],'BASE DE CLIENTES'!A:E,2,0)</f>
        <v>Águas Lindas de Goiás</v>
      </c>
      <c r="D579" s="1" t="str">
        <f>VLOOKUP(Tabela1[[#This Row],[Cliente]],'BASE DE CLIENTES'!A:C,3,0)</f>
        <v>GO</v>
      </c>
      <c r="E579" s="4" t="str">
        <f>CONCATENATE(Tabela1[[#This Row],[CIDADE]],",",Tabela1[[#This Row],[UF]])</f>
        <v>Águas Lindas de Goiás,GO</v>
      </c>
      <c r="F579" s="2">
        <v>45925</v>
      </c>
      <c r="G579" s="13">
        <v>815.09</v>
      </c>
      <c r="H579" s="13">
        <v>1365</v>
      </c>
      <c r="I579" s="5">
        <f>Tabela1[[#This Row],[Valor total]]-Tabela1[[#This Row],[Valor custo]]</f>
        <v>549.91</v>
      </c>
      <c r="J579" s="6">
        <f>Tabela1[[#This Row],[MARGEM BRUTA]]/Tabela1[[#This Row],[Valor total]]</f>
        <v>0.40286446886446886</v>
      </c>
      <c r="K579" s="1" t="str">
        <f>VLOOKUP(Tabela1[[#This Row],[Cliente]],'BASE DE CLIENTES'!A:D,4,0)</f>
        <v>SERRALHEIRO</v>
      </c>
      <c r="L579" s="1" t="str">
        <f>VLOOKUP(Tabela1[[#This Row],[Cliente]],'BASE DE CLIENTES'!A:E,5,0)</f>
        <v>Águas Lindas de Goiás</v>
      </c>
    </row>
    <row r="580" spans="2:12" x14ac:dyDescent="0.3">
      <c r="B580" s="1" t="s">
        <v>27</v>
      </c>
      <c r="C580" s="4" t="str">
        <f>VLOOKUP(Tabela1[[#This Row],[Cliente]],'BASE DE CLIENTES'!A:E,2,0)</f>
        <v>Brasília</v>
      </c>
      <c r="D580" s="1" t="str">
        <f>VLOOKUP(Tabela1[[#This Row],[Cliente]],'BASE DE CLIENTES'!A:C,3,0)</f>
        <v>DF</v>
      </c>
      <c r="E580" s="4" t="str">
        <f>CONCATENATE(Tabela1[[#This Row],[CIDADE]],",",Tabela1[[#This Row],[UF]])</f>
        <v>Brasília,DF</v>
      </c>
      <c r="F580" s="2">
        <v>45740</v>
      </c>
      <c r="G580" s="13">
        <v>175</v>
      </c>
      <c r="H580" s="13">
        <v>210</v>
      </c>
      <c r="I580" s="5">
        <f>Tabela1[[#This Row],[Valor total]]-Tabela1[[#This Row],[Valor custo]]</f>
        <v>35</v>
      </c>
      <c r="J580" s="6">
        <f>Tabela1[[#This Row],[MARGEM BRUTA]]/Tabela1[[#This Row],[Valor total]]</f>
        <v>0.16666666666666666</v>
      </c>
      <c r="K580" s="1" t="str">
        <f>VLOOKUP(Tabela1[[#This Row],[Cliente]],'BASE DE CLIENTES'!A:D,4,0)</f>
        <v>EMPRESA SEM MAQUINA</v>
      </c>
      <c r="L580" s="1" t="str">
        <f>VLOOKUP(Tabela1[[#This Row],[Cliente]],'BASE DE CLIENTES'!A:E,5,0)</f>
        <v>RECANTO DAS EMAS</v>
      </c>
    </row>
    <row r="581" spans="2:12" x14ac:dyDescent="0.3">
      <c r="B581" s="1" t="s">
        <v>120</v>
      </c>
      <c r="C581" s="4" t="str">
        <f>VLOOKUP(Tabela1[[#This Row],[Cliente]],'BASE DE CLIENTES'!A:E,2,0)</f>
        <v>Brasília</v>
      </c>
      <c r="D581" s="1" t="str">
        <f>VLOOKUP(Tabela1[[#This Row],[Cliente]],'BASE DE CLIENTES'!A:C,3,0)</f>
        <v>DF</v>
      </c>
      <c r="E581" s="4" t="str">
        <f>CONCATENATE(Tabela1[[#This Row],[CIDADE]],",",Tabela1[[#This Row],[UF]])</f>
        <v>Brasília,DF</v>
      </c>
      <c r="F581" s="2">
        <v>45722</v>
      </c>
      <c r="G581" s="13">
        <v>27.38</v>
      </c>
      <c r="H581" s="13">
        <v>200</v>
      </c>
      <c r="I581" s="5">
        <f>Tabela1[[#This Row],[Valor total]]-Tabela1[[#This Row],[Valor custo]]</f>
        <v>172.62</v>
      </c>
      <c r="J581" s="6">
        <f>Tabela1[[#This Row],[MARGEM BRUTA]]/Tabela1[[#This Row],[Valor total]]</f>
        <v>0.86309999999999998</v>
      </c>
      <c r="K581" s="1" t="str">
        <f>VLOOKUP(Tabela1[[#This Row],[Cliente]],'BASE DE CLIENTES'!A:D,4,0)</f>
        <v>EMPRESA SEM MAQUINA</v>
      </c>
      <c r="L581" s="1" t="str">
        <f>VLOOKUP(Tabela1[[#This Row],[Cliente]],'BASE DE CLIENTES'!A:E,5,0)</f>
        <v>SAMAMBAIA</v>
      </c>
    </row>
    <row r="582" spans="2:12" x14ac:dyDescent="0.3">
      <c r="B582" s="1" t="s">
        <v>104</v>
      </c>
      <c r="C582" s="4" t="str">
        <f>VLOOKUP(Tabela1[[#This Row],[Cliente]],'BASE DE CLIENTES'!A:E,2,0)</f>
        <v>Águas Lindas de Goiás</v>
      </c>
      <c r="D582" s="1" t="str">
        <f>VLOOKUP(Tabela1[[#This Row],[Cliente]],'BASE DE CLIENTES'!A:C,3,0)</f>
        <v>GO</v>
      </c>
      <c r="E582" s="4" t="str">
        <f>CONCATENATE(Tabela1[[#This Row],[CIDADE]],",",Tabela1[[#This Row],[UF]])</f>
        <v>Águas Lindas de Goiás,GO</v>
      </c>
      <c r="F582" s="2">
        <v>45924</v>
      </c>
      <c r="G582" s="13">
        <v>479.39</v>
      </c>
      <c r="H582" s="13">
        <v>782</v>
      </c>
      <c r="I582" s="5">
        <f>Tabela1[[#This Row],[Valor total]]-Tabela1[[#This Row],[Valor custo]]</f>
        <v>302.61</v>
      </c>
      <c r="J582" s="6">
        <f>Tabela1[[#This Row],[MARGEM BRUTA]]/Tabela1[[#This Row],[Valor total]]</f>
        <v>0.38696930946291563</v>
      </c>
      <c r="K582" s="1" t="str">
        <f>VLOOKUP(Tabela1[[#This Row],[Cliente]],'BASE DE CLIENTES'!A:D,4,0)</f>
        <v>EMPRESA SEM MAQUINA</v>
      </c>
      <c r="L582" s="1" t="str">
        <f>VLOOKUP(Tabela1[[#This Row],[Cliente]],'BASE DE CLIENTES'!A:E,5,0)</f>
        <v>Águas Lindas de Goiás</v>
      </c>
    </row>
    <row r="583" spans="2:12" x14ac:dyDescent="0.3">
      <c r="B583" s="1" t="s">
        <v>139</v>
      </c>
      <c r="C583" s="4" t="str">
        <f>VLOOKUP(Tabela1[[#This Row],[Cliente]],'BASE DE CLIENTES'!A:E,2,0)</f>
        <v>Brasília</v>
      </c>
      <c r="D583" s="1" t="str">
        <f>VLOOKUP(Tabela1[[#This Row],[Cliente]],'BASE DE CLIENTES'!A:C,3,0)</f>
        <v>DF</v>
      </c>
      <c r="E583" s="4" t="str">
        <f>CONCATENATE(Tabela1[[#This Row],[CIDADE]],",",Tabela1[[#This Row],[UF]])</f>
        <v>Brasília,DF</v>
      </c>
      <c r="F583" s="2">
        <v>45811</v>
      </c>
      <c r="G583" s="13">
        <v>497</v>
      </c>
      <c r="H583" s="13">
        <v>820</v>
      </c>
      <c r="I583" s="5">
        <f>Tabela1[[#This Row],[Valor total]]-Tabela1[[#This Row],[Valor custo]]</f>
        <v>323</v>
      </c>
      <c r="J583" s="6">
        <f>Tabela1[[#This Row],[MARGEM BRUTA]]/Tabela1[[#This Row],[Valor total]]</f>
        <v>0.39390243902439026</v>
      </c>
      <c r="K583" s="1" t="str">
        <f>VLOOKUP(Tabela1[[#This Row],[Cliente]],'BASE DE CLIENTES'!A:D,4,0)</f>
        <v>SEM CLASSIFICAÇÃO</v>
      </c>
      <c r="L583" s="1" t="str">
        <f>VLOOKUP(Tabela1[[#This Row],[Cliente]],'BASE DE CLIENTES'!A:E,5,0)</f>
        <v>AREAL (AGUAS CLARAS)</v>
      </c>
    </row>
    <row r="584" spans="2:12" x14ac:dyDescent="0.3">
      <c r="B584" s="1" t="s">
        <v>19</v>
      </c>
      <c r="C584" s="4" t="str">
        <f>VLOOKUP(Tabela1[[#This Row],[Cliente]],'BASE DE CLIENTES'!A:E,2,0)</f>
        <v>Águas Lindas de Goiás</v>
      </c>
      <c r="D584" s="1" t="str">
        <f>VLOOKUP(Tabela1[[#This Row],[Cliente]],'BASE DE CLIENTES'!A:C,3,0)</f>
        <v>GO</v>
      </c>
      <c r="E584" s="4" t="str">
        <f>CONCATENATE(Tabela1[[#This Row],[CIDADE]],",",Tabela1[[#This Row],[UF]])</f>
        <v>Águas Lindas de Goiás,GO</v>
      </c>
      <c r="F584" s="2">
        <v>45924</v>
      </c>
      <c r="G584" s="13">
        <v>532.29999999999995</v>
      </c>
      <c r="H584" s="13">
        <v>800</v>
      </c>
      <c r="I584" s="5">
        <f>Tabela1[[#This Row],[Valor total]]-Tabela1[[#This Row],[Valor custo]]</f>
        <v>267.70000000000005</v>
      </c>
      <c r="J584" s="6">
        <f>Tabela1[[#This Row],[MARGEM BRUTA]]/Tabela1[[#This Row],[Valor total]]</f>
        <v>0.33462500000000006</v>
      </c>
      <c r="K584" s="1" t="str">
        <f>VLOOKUP(Tabela1[[#This Row],[Cliente]],'BASE DE CLIENTES'!A:D,4,0)</f>
        <v>SERRALHEIRO</v>
      </c>
      <c r="L584" s="1" t="str">
        <f>VLOOKUP(Tabela1[[#This Row],[Cliente]],'BASE DE CLIENTES'!A:E,5,0)</f>
        <v>Águas Lindas de Goiás</v>
      </c>
    </row>
    <row r="585" spans="2:12" x14ac:dyDescent="0.3">
      <c r="B585" s="1" t="s">
        <v>55</v>
      </c>
      <c r="C585" s="4" t="str">
        <f>VLOOKUP(Tabela1[[#This Row],[Cliente]],'BASE DE CLIENTES'!A:E,2,0)</f>
        <v>Brasília</v>
      </c>
      <c r="D585" s="1" t="str">
        <f>VLOOKUP(Tabela1[[#This Row],[Cliente]],'BASE DE CLIENTES'!A:C,3,0)</f>
        <v>DF</v>
      </c>
      <c r="E585" s="4" t="str">
        <f>CONCATENATE(Tabela1[[#This Row],[CIDADE]],",",Tabela1[[#This Row],[UF]])</f>
        <v>Brasília,DF</v>
      </c>
      <c r="F585" s="2">
        <v>45740</v>
      </c>
      <c r="G585" s="13">
        <v>0</v>
      </c>
      <c r="H585" s="13">
        <v>350</v>
      </c>
      <c r="I585" s="5">
        <f>Tabela1[[#This Row],[Valor total]]-Tabela1[[#This Row],[Valor custo]]</f>
        <v>350</v>
      </c>
      <c r="J585" s="6">
        <f>Tabela1[[#This Row],[MARGEM BRUTA]]/Tabela1[[#This Row],[Valor total]]</f>
        <v>1</v>
      </c>
      <c r="K585" s="1" t="str">
        <f>VLOOKUP(Tabela1[[#This Row],[Cliente]],'BASE DE CLIENTES'!A:D,4,0)</f>
        <v>EMPRESA SEM MAQUINA</v>
      </c>
      <c r="L585" s="1" t="str">
        <f>VLOOKUP(Tabela1[[#This Row],[Cliente]],'BASE DE CLIENTES'!A:E,5,0)</f>
        <v>RECANTO DAS EMAS</v>
      </c>
    </row>
    <row r="586" spans="2:12" x14ac:dyDescent="0.3">
      <c r="B586" s="1" t="s">
        <v>66</v>
      </c>
      <c r="C586" s="4" t="str">
        <f>VLOOKUP(Tabela1[[#This Row],[Cliente]],'BASE DE CLIENTES'!A:E,2,0)</f>
        <v>Águas Lindas de Goiás</v>
      </c>
      <c r="D586" s="1" t="str">
        <f>VLOOKUP(Tabela1[[#This Row],[Cliente]],'BASE DE CLIENTES'!A:C,3,0)</f>
        <v>GO</v>
      </c>
      <c r="E586" s="4" t="str">
        <f>CONCATENATE(Tabela1[[#This Row],[CIDADE]],",",Tabela1[[#This Row],[UF]])</f>
        <v>Águas Lindas de Goiás,GO</v>
      </c>
      <c r="F586" s="2">
        <v>45923</v>
      </c>
      <c r="G586" s="13">
        <v>2035.1</v>
      </c>
      <c r="H586" s="13">
        <v>3106</v>
      </c>
      <c r="I586" s="5">
        <f>Tabela1[[#This Row],[Valor total]]-Tabela1[[#This Row],[Valor custo]]</f>
        <v>1070.9000000000001</v>
      </c>
      <c r="J586" s="6">
        <f>Tabela1[[#This Row],[MARGEM BRUTA]]/Tabela1[[#This Row],[Valor total]]</f>
        <v>0.34478428847392145</v>
      </c>
      <c r="K586" s="1" t="str">
        <f>VLOOKUP(Tabela1[[#This Row],[Cliente]],'BASE DE CLIENTES'!A:D,4,0)</f>
        <v>EMPRESA COM MAQUINA</v>
      </c>
      <c r="L586" s="1" t="str">
        <f>VLOOKUP(Tabela1[[#This Row],[Cliente]],'BASE DE CLIENTES'!A:E,5,0)</f>
        <v>Águas Lindas de Goiás</v>
      </c>
    </row>
    <row r="587" spans="2:12" x14ac:dyDescent="0.3">
      <c r="B587" s="1" t="s">
        <v>140</v>
      </c>
      <c r="C587" s="4" t="str">
        <f>VLOOKUP(Tabela1[[#This Row],[Cliente]],'BASE DE CLIENTES'!A:E,2,0)</f>
        <v>Brasília</v>
      </c>
      <c r="D587" s="1" t="str">
        <f>VLOOKUP(Tabela1[[#This Row],[Cliente]],'BASE DE CLIENTES'!A:C,3,0)</f>
        <v>DF</v>
      </c>
      <c r="E587" s="4" t="str">
        <f>CONCATENATE(Tabela1[[#This Row],[CIDADE]],",",Tabela1[[#This Row],[UF]])</f>
        <v>Brasília,DF</v>
      </c>
      <c r="F587" s="2">
        <v>45740</v>
      </c>
      <c r="G587" s="13">
        <v>140</v>
      </c>
      <c r="H587" s="13">
        <v>220</v>
      </c>
      <c r="I587" s="5">
        <f>Tabela1[[#This Row],[Valor total]]-Tabela1[[#This Row],[Valor custo]]</f>
        <v>80</v>
      </c>
      <c r="J587" s="6">
        <f>Tabela1[[#This Row],[MARGEM BRUTA]]/Tabela1[[#This Row],[Valor total]]</f>
        <v>0.36363636363636365</v>
      </c>
      <c r="K587" s="1" t="str">
        <f>VLOOKUP(Tabela1[[#This Row],[Cliente]],'BASE DE CLIENTES'!A:D,4,0)</f>
        <v>EMPRESA COM MAQUINA</v>
      </c>
      <c r="L587" s="1" t="str">
        <f>VLOOKUP(Tabela1[[#This Row],[Cliente]],'BASE DE CLIENTES'!A:E,5,0)</f>
        <v>RECANTO DAS EMAS</v>
      </c>
    </row>
    <row r="588" spans="2:12" x14ac:dyDescent="0.3">
      <c r="B588" s="1" t="s">
        <v>104</v>
      </c>
      <c r="C588" s="4" t="str">
        <f>VLOOKUP(Tabela1[[#This Row],[Cliente]],'BASE DE CLIENTES'!A:E,2,0)</f>
        <v>Águas Lindas de Goiás</v>
      </c>
      <c r="D588" s="1" t="str">
        <f>VLOOKUP(Tabela1[[#This Row],[Cliente]],'BASE DE CLIENTES'!A:C,3,0)</f>
        <v>GO</v>
      </c>
      <c r="E588" s="4" t="str">
        <f>CONCATENATE(Tabela1[[#This Row],[CIDADE]],",",Tabela1[[#This Row],[UF]])</f>
        <v>Águas Lindas de Goiás,GO</v>
      </c>
      <c r="F588" s="2">
        <v>45922</v>
      </c>
      <c r="G588" s="13">
        <v>1262.3</v>
      </c>
      <c r="H588" s="13">
        <v>1910</v>
      </c>
      <c r="I588" s="5">
        <f>Tabela1[[#This Row],[Valor total]]-Tabela1[[#This Row],[Valor custo]]</f>
        <v>647.70000000000005</v>
      </c>
      <c r="J588" s="6">
        <f>Tabela1[[#This Row],[MARGEM BRUTA]]/Tabela1[[#This Row],[Valor total]]</f>
        <v>0.33910994764397906</v>
      </c>
      <c r="K588" s="1" t="str">
        <f>VLOOKUP(Tabela1[[#This Row],[Cliente]],'BASE DE CLIENTES'!A:D,4,0)</f>
        <v>EMPRESA SEM MAQUINA</v>
      </c>
      <c r="L588" s="1" t="str">
        <f>VLOOKUP(Tabela1[[#This Row],[Cliente]],'BASE DE CLIENTES'!A:E,5,0)</f>
        <v>Águas Lindas de Goiás</v>
      </c>
    </row>
    <row r="589" spans="2:12" x14ac:dyDescent="0.3">
      <c r="B589" s="1" t="s">
        <v>96</v>
      </c>
      <c r="C589" s="4" t="str">
        <f>VLOOKUP(Tabela1[[#This Row],[Cliente]],'BASE DE CLIENTES'!A:E,2,0)</f>
        <v>Brasília</v>
      </c>
      <c r="D589" s="1" t="str">
        <f>VLOOKUP(Tabela1[[#This Row],[Cliente]],'BASE DE CLIENTES'!A:C,3,0)</f>
        <v>DF</v>
      </c>
      <c r="E589" s="4" t="str">
        <f>CONCATENATE(Tabela1[[#This Row],[CIDADE]],",",Tabela1[[#This Row],[UF]])</f>
        <v>Brasília,DF</v>
      </c>
      <c r="F589" s="2">
        <v>45740</v>
      </c>
      <c r="G589" s="13">
        <v>496.33</v>
      </c>
      <c r="H589" s="13">
        <v>820</v>
      </c>
      <c r="I589" s="5">
        <f>Tabela1[[#This Row],[Valor total]]-Tabela1[[#This Row],[Valor custo]]</f>
        <v>323.67</v>
      </c>
      <c r="J589" s="6">
        <f>Tabela1[[#This Row],[MARGEM BRUTA]]/Tabela1[[#This Row],[Valor total]]</f>
        <v>0.39471951219512197</v>
      </c>
      <c r="K589" s="1" t="str">
        <f>VLOOKUP(Tabela1[[#This Row],[Cliente]],'BASE DE CLIENTES'!A:D,4,0)</f>
        <v>EMPRESA SEM MAQUINA</v>
      </c>
      <c r="L589" s="1" t="str">
        <f>VLOOKUP(Tabela1[[#This Row],[Cliente]],'BASE DE CLIENTES'!A:E,5,0)</f>
        <v>CEILANDIA NORTE (CEILANDIA)</v>
      </c>
    </row>
    <row r="590" spans="2:12" x14ac:dyDescent="0.3">
      <c r="B590" s="1" t="s">
        <v>141</v>
      </c>
      <c r="C590" s="4" t="str">
        <f>VLOOKUP(Tabela1[[#This Row],[Cliente]],'BASE DE CLIENTES'!A:E,2,0)</f>
        <v>Brasília</v>
      </c>
      <c r="D590" s="1" t="str">
        <f>VLOOKUP(Tabela1[[#This Row],[Cliente]],'BASE DE CLIENTES'!A:C,3,0)</f>
        <v>DF</v>
      </c>
      <c r="E590" s="4" t="str">
        <f>CONCATENATE(Tabela1[[#This Row],[CIDADE]],",",Tabela1[[#This Row],[UF]])</f>
        <v>Brasília,DF</v>
      </c>
      <c r="F590" s="2">
        <v>45740</v>
      </c>
      <c r="G590" s="13">
        <v>1025.56</v>
      </c>
      <c r="H590" s="13">
        <v>2650</v>
      </c>
      <c r="I590" s="5">
        <f>Tabela1[[#This Row],[Valor total]]-Tabela1[[#This Row],[Valor custo]]</f>
        <v>1624.44</v>
      </c>
      <c r="J590" s="6">
        <f>Tabela1[[#This Row],[MARGEM BRUTA]]/Tabela1[[#This Row],[Valor total]]</f>
        <v>0.61299622641509433</v>
      </c>
      <c r="K590" s="1" t="str">
        <f>VLOOKUP(Tabela1[[#This Row],[Cliente]],'BASE DE CLIENTES'!A:D,4,0)</f>
        <v>EMPRESA COM MAQUINA</v>
      </c>
      <c r="L590" s="1" t="str">
        <f>VLOOKUP(Tabela1[[#This Row],[Cliente]],'BASE DE CLIENTES'!A:E,5,0)</f>
        <v>TAGUATINGA</v>
      </c>
    </row>
    <row r="591" spans="2:12" x14ac:dyDescent="0.3">
      <c r="B591" s="1" t="s">
        <v>68</v>
      </c>
      <c r="C591" s="4" t="str">
        <f>VLOOKUP(Tabela1[[#This Row],[Cliente]],'BASE DE CLIENTES'!A:E,2,0)</f>
        <v>Brasília</v>
      </c>
      <c r="D591" s="1" t="str">
        <f>VLOOKUP(Tabela1[[#This Row],[Cliente]],'BASE DE CLIENTES'!A:C,3,0)</f>
        <v>DF</v>
      </c>
      <c r="E591" s="4" t="str">
        <f>CONCATENATE(Tabela1[[#This Row],[CIDADE]],",",Tabela1[[#This Row],[UF]])</f>
        <v>Brasília,DF</v>
      </c>
      <c r="F591" s="2">
        <v>45740</v>
      </c>
      <c r="G591" s="13">
        <v>1652.4</v>
      </c>
      <c r="H591" s="13">
        <v>2920</v>
      </c>
      <c r="I591" s="5">
        <f>Tabela1[[#This Row],[Valor total]]-Tabela1[[#This Row],[Valor custo]]</f>
        <v>1267.5999999999999</v>
      </c>
      <c r="J591" s="6">
        <f>Tabela1[[#This Row],[MARGEM BRUTA]]/Tabela1[[#This Row],[Valor total]]</f>
        <v>0.43410958904109587</v>
      </c>
      <c r="K591" s="1" t="str">
        <f>VLOOKUP(Tabela1[[#This Row],[Cliente]],'BASE DE CLIENTES'!A:D,4,0)</f>
        <v>EMPRESA COM MAQUINA</v>
      </c>
      <c r="L591" s="1" t="str">
        <f>VLOOKUP(Tabela1[[#This Row],[Cliente]],'BASE DE CLIENTES'!A:E,5,0)</f>
        <v>SAMAMBAIA SUL (SAMAMBAIA)</v>
      </c>
    </row>
    <row r="592" spans="2:12" x14ac:dyDescent="0.3">
      <c r="B592" s="1" t="s">
        <v>42</v>
      </c>
      <c r="C592" s="4" t="str">
        <f>VLOOKUP(Tabela1[[#This Row],[Cliente]],'BASE DE CLIENTES'!A:E,2,0)</f>
        <v>Brasília</v>
      </c>
      <c r="D592" s="1" t="str">
        <f>VLOOKUP(Tabela1[[#This Row],[Cliente]],'BASE DE CLIENTES'!A:C,3,0)</f>
        <v>DF</v>
      </c>
      <c r="E592" s="4" t="str">
        <f>CONCATENATE(Tabela1[[#This Row],[CIDADE]],",",Tabela1[[#This Row],[UF]])</f>
        <v>Brasília,DF</v>
      </c>
      <c r="F592" s="2">
        <v>45740</v>
      </c>
      <c r="G592" s="13">
        <v>250</v>
      </c>
      <c r="H592" s="13">
        <v>300</v>
      </c>
      <c r="I592" s="5">
        <f>Tabela1[[#This Row],[Valor total]]-Tabela1[[#This Row],[Valor custo]]</f>
        <v>50</v>
      </c>
      <c r="J592" s="6">
        <f>Tabela1[[#This Row],[MARGEM BRUTA]]/Tabela1[[#This Row],[Valor total]]</f>
        <v>0.16666666666666666</v>
      </c>
      <c r="K592" s="1" t="str">
        <f>VLOOKUP(Tabela1[[#This Row],[Cliente]],'BASE DE CLIENTES'!A:D,4,0)</f>
        <v>EMPRESA SEM MAQUINA</v>
      </c>
      <c r="L592" s="1" t="str">
        <f>VLOOKUP(Tabela1[[#This Row],[Cliente]],'BASE DE CLIENTES'!A:E,5,0)</f>
        <v>SAMAMBAIA</v>
      </c>
    </row>
    <row r="593" spans="2:12" x14ac:dyDescent="0.3">
      <c r="B593" s="1" t="s">
        <v>66</v>
      </c>
      <c r="C593" s="4" t="str">
        <f>VLOOKUP(Tabela1[[#This Row],[Cliente]],'BASE DE CLIENTES'!A:E,2,0)</f>
        <v>Águas Lindas de Goiás</v>
      </c>
      <c r="D593" s="1" t="str">
        <f>VLOOKUP(Tabela1[[#This Row],[Cliente]],'BASE DE CLIENTES'!A:C,3,0)</f>
        <v>GO</v>
      </c>
      <c r="E593" s="4" t="str">
        <f>CONCATENATE(Tabela1[[#This Row],[CIDADE]],",",Tabela1[[#This Row],[UF]])</f>
        <v>Águas Lindas de Goiás,GO</v>
      </c>
      <c r="F593" s="2">
        <v>45919</v>
      </c>
      <c r="G593" s="13">
        <v>1648.48</v>
      </c>
      <c r="H593" s="13">
        <v>2174</v>
      </c>
      <c r="I593" s="5">
        <f>Tabela1[[#This Row],[Valor total]]-Tabela1[[#This Row],[Valor custo]]</f>
        <v>525.52</v>
      </c>
      <c r="J593" s="6">
        <f>Tabela1[[#This Row],[MARGEM BRUTA]]/Tabela1[[#This Row],[Valor total]]</f>
        <v>0.24172953081876725</v>
      </c>
      <c r="K593" s="1" t="str">
        <f>VLOOKUP(Tabela1[[#This Row],[Cliente]],'BASE DE CLIENTES'!A:D,4,0)</f>
        <v>EMPRESA COM MAQUINA</v>
      </c>
      <c r="L593" s="1" t="str">
        <f>VLOOKUP(Tabela1[[#This Row],[Cliente]],'BASE DE CLIENTES'!A:E,5,0)</f>
        <v>Águas Lindas de Goiás</v>
      </c>
    </row>
    <row r="594" spans="2:12" x14ac:dyDescent="0.3">
      <c r="B594" s="1" t="s">
        <v>19</v>
      </c>
      <c r="C594" s="4" t="str">
        <f>VLOOKUP(Tabela1[[#This Row],[Cliente]],'BASE DE CLIENTES'!A:E,2,0)</f>
        <v>Águas Lindas de Goiás</v>
      </c>
      <c r="D594" s="1" t="str">
        <f>VLOOKUP(Tabela1[[#This Row],[Cliente]],'BASE DE CLIENTES'!A:C,3,0)</f>
        <v>GO</v>
      </c>
      <c r="E594" s="4" t="str">
        <f>CONCATENATE(Tabela1[[#This Row],[CIDADE]],",",Tabela1[[#This Row],[UF]])</f>
        <v>Águas Lindas de Goiás,GO</v>
      </c>
      <c r="F594" s="2">
        <v>45919</v>
      </c>
      <c r="G594" s="13">
        <v>150</v>
      </c>
      <c r="H594" s="13">
        <v>180</v>
      </c>
      <c r="I594" s="5">
        <f>Tabela1[[#This Row],[Valor total]]-Tabela1[[#This Row],[Valor custo]]</f>
        <v>30</v>
      </c>
      <c r="J594" s="6">
        <f>Tabela1[[#This Row],[MARGEM BRUTA]]/Tabela1[[#This Row],[Valor total]]</f>
        <v>0.16666666666666666</v>
      </c>
      <c r="K594" s="1" t="str">
        <f>VLOOKUP(Tabela1[[#This Row],[Cliente]],'BASE DE CLIENTES'!A:D,4,0)</f>
        <v>SERRALHEIRO</v>
      </c>
      <c r="L594" s="1" t="str">
        <f>VLOOKUP(Tabela1[[#This Row],[Cliente]],'BASE DE CLIENTES'!A:E,5,0)</f>
        <v>Águas Lindas de Goiás</v>
      </c>
    </row>
    <row r="595" spans="2:12" x14ac:dyDescent="0.3">
      <c r="B595" s="1" t="s">
        <v>70</v>
      </c>
      <c r="C595" s="4" t="str">
        <f>VLOOKUP(Tabela1[[#This Row],[Cliente]],'BASE DE CLIENTES'!A:E,2,0)</f>
        <v>Brasília</v>
      </c>
      <c r="D595" s="1" t="str">
        <f>VLOOKUP(Tabela1[[#This Row],[Cliente]],'BASE DE CLIENTES'!A:C,3,0)</f>
        <v>DF</v>
      </c>
      <c r="E595" s="4" t="str">
        <f>CONCATENATE(Tabela1[[#This Row],[CIDADE]],",",Tabela1[[#This Row],[UF]])</f>
        <v>Brasília,DF</v>
      </c>
      <c r="F595" s="2">
        <v>45737</v>
      </c>
      <c r="G595" s="13">
        <v>878.4</v>
      </c>
      <c r="H595" s="13">
        <v>1240</v>
      </c>
      <c r="I595" s="5">
        <f>Tabela1[[#This Row],[Valor total]]-Tabela1[[#This Row],[Valor custo]]</f>
        <v>361.6</v>
      </c>
      <c r="J595" s="6">
        <f>Tabela1[[#This Row],[MARGEM BRUTA]]/Tabela1[[#This Row],[Valor total]]</f>
        <v>0.29161290322580646</v>
      </c>
      <c r="K595" s="1" t="str">
        <f>VLOOKUP(Tabela1[[#This Row],[Cliente]],'BASE DE CLIENTES'!A:D,4,0)</f>
        <v>EMPRESA COM MAQUINA</v>
      </c>
      <c r="L595" s="1" t="str">
        <f>VLOOKUP(Tabela1[[#This Row],[Cliente]],'BASE DE CLIENTES'!A:E,5,0)</f>
        <v>TAGUATINGA NORTE (TAGUATINGA)</v>
      </c>
    </row>
    <row r="596" spans="2:12" x14ac:dyDescent="0.3">
      <c r="B596" s="1" t="s">
        <v>99</v>
      </c>
      <c r="C596" s="4" t="str">
        <f>VLOOKUP(Tabela1[[#This Row],[Cliente]],'BASE DE CLIENTES'!A:E,2,0)</f>
        <v>Brasília</v>
      </c>
      <c r="D596" s="1" t="str">
        <f>VLOOKUP(Tabela1[[#This Row],[Cliente]],'BASE DE CLIENTES'!A:C,3,0)</f>
        <v>DF</v>
      </c>
      <c r="E596" s="4" t="str">
        <f>CONCATENATE(Tabela1[[#This Row],[CIDADE]],",",Tabela1[[#This Row],[UF]])</f>
        <v>Brasília,DF</v>
      </c>
      <c r="F596" s="2">
        <v>45737</v>
      </c>
      <c r="G596" s="13">
        <v>1562.95</v>
      </c>
      <c r="H596" s="13">
        <v>2540</v>
      </c>
      <c r="I596" s="5">
        <f>Tabela1[[#This Row],[Valor total]]-Tabela1[[#This Row],[Valor custo]]</f>
        <v>977.05</v>
      </c>
      <c r="J596" s="6">
        <f>Tabela1[[#This Row],[MARGEM BRUTA]]/Tabela1[[#This Row],[Valor total]]</f>
        <v>0.38466535433070864</v>
      </c>
      <c r="K596" s="1" t="str">
        <f>VLOOKUP(Tabela1[[#This Row],[Cliente]],'BASE DE CLIENTES'!A:D,4,0)</f>
        <v>EMPRESA COM MAQUINA</v>
      </c>
      <c r="L596" s="1" t="str">
        <f>VLOOKUP(Tabela1[[#This Row],[Cliente]],'BASE DE CLIENTES'!A:E,5,0)</f>
        <v>ARAPOANGA (PLANALTINA)</v>
      </c>
    </row>
    <row r="597" spans="2:12" x14ac:dyDescent="0.3">
      <c r="B597" s="1" t="s">
        <v>19</v>
      </c>
      <c r="C597" s="4" t="str">
        <f>VLOOKUP(Tabela1[[#This Row],[Cliente]],'BASE DE CLIENTES'!A:E,2,0)</f>
        <v>Águas Lindas de Goiás</v>
      </c>
      <c r="D597" s="1" t="str">
        <f>VLOOKUP(Tabela1[[#This Row],[Cliente]],'BASE DE CLIENTES'!A:C,3,0)</f>
        <v>GO</v>
      </c>
      <c r="E597" s="4" t="str">
        <f>CONCATENATE(Tabela1[[#This Row],[CIDADE]],",",Tabela1[[#This Row],[UF]])</f>
        <v>Águas Lindas de Goiás,GO</v>
      </c>
      <c r="F597" s="2">
        <v>45918</v>
      </c>
      <c r="G597" s="13">
        <v>2531.44</v>
      </c>
      <c r="H597" s="13">
        <v>4500</v>
      </c>
      <c r="I597" s="5">
        <f>Tabela1[[#This Row],[Valor total]]-Tabela1[[#This Row],[Valor custo]]</f>
        <v>1968.56</v>
      </c>
      <c r="J597" s="6">
        <f>Tabela1[[#This Row],[MARGEM BRUTA]]/Tabela1[[#This Row],[Valor total]]</f>
        <v>0.43745777777777778</v>
      </c>
      <c r="K597" s="1" t="str">
        <f>VLOOKUP(Tabela1[[#This Row],[Cliente]],'BASE DE CLIENTES'!A:D,4,0)</f>
        <v>SERRALHEIRO</v>
      </c>
      <c r="L597" s="1" t="str">
        <f>VLOOKUP(Tabela1[[#This Row],[Cliente]],'BASE DE CLIENTES'!A:E,5,0)</f>
        <v>Águas Lindas de Goiás</v>
      </c>
    </row>
    <row r="598" spans="2:12" x14ac:dyDescent="0.3">
      <c r="B598" s="1" t="s">
        <v>17</v>
      </c>
      <c r="C598" s="4" t="str">
        <f>VLOOKUP(Tabela1[[#This Row],[Cliente]],'BASE DE CLIENTES'!A:E,2,0)</f>
        <v>Águas Lindas de Goiás</v>
      </c>
      <c r="D598" s="1" t="str">
        <f>VLOOKUP(Tabela1[[#This Row],[Cliente]],'BASE DE CLIENTES'!A:C,3,0)</f>
        <v>GO</v>
      </c>
      <c r="E598" s="4" t="str">
        <f>CONCATENATE(Tabela1[[#This Row],[CIDADE]],",",Tabela1[[#This Row],[UF]])</f>
        <v>Águas Lindas de Goiás,GO</v>
      </c>
      <c r="F598" s="2">
        <v>45918</v>
      </c>
      <c r="G598" s="13">
        <v>2881.3</v>
      </c>
      <c r="H598" s="13">
        <v>5400</v>
      </c>
      <c r="I598" s="5">
        <f>Tabela1[[#This Row],[Valor total]]-Tabela1[[#This Row],[Valor custo]]</f>
        <v>2518.6999999999998</v>
      </c>
      <c r="J598" s="6">
        <f>Tabela1[[#This Row],[MARGEM BRUTA]]/Tabela1[[#This Row],[Valor total]]</f>
        <v>0.46642592592592591</v>
      </c>
      <c r="K598" s="1" t="str">
        <f>VLOOKUP(Tabela1[[#This Row],[Cliente]],'BASE DE CLIENTES'!A:D,4,0)</f>
        <v>SERRALHEIRO</v>
      </c>
      <c r="L598" s="1" t="str">
        <f>VLOOKUP(Tabela1[[#This Row],[Cliente]],'BASE DE CLIENTES'!A:E,5,0)</f>
        <v>Águas Lindas de Goiás</v>
      </c>
    </row>
    <row r="599" spans="2:12" x14ac:dyDescent="0.3">
      <c r="B599" s="1" t="s">
        <v>19</v>
      </c>
      <c r="C599" s="4" t="str">
        <f>VLOOKUP(Tabela1[[#This Row],[Cliente]],'BASE DE CLIENTES'!A:E,2,0)</f>
        <v>Águas Lindas de Goiás</v>
      </c>
      <c r="D599" s="1" t="str">
        <f>VLOOKUP(Tabela1[[#This Row],[Cliente]],'BASE DE CLIENTES'!A:C,3,0)</f>
        <v>GO</v>
      </c>
      <c r="E599" s="4" t="str">
        <f>CONCATENATE(Tabela1[[#This Row],[CIDADE]],",",Tabela1[[#This Row],[UF]])</f>
        <v>Águas Lindas de Goiás,GO</v>
      </c>
      <c r="F599" s="2">
        <v>45917</v>
      </c>
      <c r="G599" s="13">
        <v>845.09</v>
      </c>
      <c r="H599" s="13">
        <v>1390</v>
      </c>
      <c r="I599" s="5">
        <f>Tabela1[[#This Row],[Valor total]]-Tabela1[[#This Row],[Valor custo]]</f>
        <v>544.91</v>
      </c>
      <c r="J599" s="6">
        <f>Tabela1[[#This Row],[MARGEM BRUTA]]/Tabela1[[#This Row],[Valor total]]</f>
        <v>0.39202158273381293</v>
      </c>
      <c r="K599" s="1" t="str">
        <f>VLOOKUP(Tabela1[[#This Row],[Cliente]],'BASE DE CLIENTES'!A:D,4,0)</f>
        <v>SERRALHEIRO</v>
      </c>
      <c r="L599" s="1" t="str">
        <f>VLOOKUP(Tabela1[[#This Row],[Cliente]],'BASE DE CLIENTES'!A:E,5,0)</f>
        <v>Águas Lindas de Goiás</v>
      </c>
    </row>
    <row r="600" spans="2:12" x14ac:dyDescent="0.3">
      <c r="B600" s="1" t="s">
        <v>66</v>
      </c>
      <c r="C600" s="4" t="str">
        <f>VLOOKUP(Tabela1[[#This Row],[Cliente]],'BASE DE CLIENTES'!A:E,2,0)</f>
        <v>Águas Lindas de Goiás</v>
      </c>
      <c r="D600" s="1" t="str">
        <f>VLOOKUP(Tabela1[[#This Row],[Cliente]],'BASE DE CLIENTES'!A:C,3,0)</f>
        <v>GO</v>
      </c>
      <c r="E600" s="4" t="str">
        <f>CONCATENATE(Tabela1[[#This Row],[CIDADE]],",",Tabela1[[#This Row],[UF]])</f>
        <v>Águas Lindas de Goiás,GO</v>
      </c>
      <c r="F600" s="2">
        <v>45916</v>
      </c>
      <c r="G600" s="13">
        <v>764.6</v>
      </c>
      <c r="H600" s="13">
        <v>1240</v>
      </c>
      <c r="I600" s="5">
        <f>Tabela1[[#This Row],[Valor total]]-Tabela1[[#This Row],[Valor custo]]</f>
        <v>475.4</v>
      </c>
      <c r="J600" s="6">
        <f>Tabela1[[#This Row],[MARGEM BRUTA]]/Tabela1[[#This Row],[Valor total]]</f>
        <v>0.38338709677419353</v>
      </c>
      <c r="K600" s="1" t="str">
        <f>VLOOKUP(Tabela1[[#This Row],[Cliente]],'BASE DE CLIENTES'!A:D,4,0)</f>
        <v>EMPRESA COM MAQUINA</v>
      </c>
      <c r="L600" s="1" t="str">
        <f>VLOOKUP(Tabela1[[#This Row],[Cliente]],'BASE DE CLIENTES'!A:E,5,0)</f>
        <v>Águas Lindas de Goiás</v>
      </c>
    </row>
    <row r="601" spans="2:12" x14ac:dyDescent="0.3">
      <c r="B601" s="1" t="s">
        <v>52</v>
      </c>
      <c r="C601" s="4" t="str">
        <f>VLOOKUP(Tabela1[[#This Row],[Cliente]],'BASE DE CLIENTES'!A:E,2,0)</f>
        <v>Brasília</v>
      </c>
      <c r="D601" s="1" t="str">
        <f>VLOOKUP(Tabela1[[#This Row],[Cliente]],'BASE DE CLIENTES'!A:C,3,0)</f>
        <v>DF</v>
      </c>
      <c r="E601" s="4" t="str">
        <f>CONCATENATE(Tabela1[[#This Row],[CIDADE]],",",Tabela1[[#This Row],[UF]])</f>
        <v>Brasília,DF</v>
      </c>
      <c r="F601" s="2">
        <v>45737</v>
      </c>
      <c r="G601" s="13">
        <v>514.45000000000005</v>
      </c>
      <c r="H601" s="13">
        <v>720</v>
      </c>
      <c r="I601" s="5">
        <f>Tabela1[[#This Row],[Valor total]]-Tabela1[[#This Row],[Valor custo]]</f>
        <v>205.54999999999995</v>
      </c>
      <c r="J601" s="6">
        <f>Tabela1[[#This Row],[MARGEM BRUTA]]/Tabela1[[#This Row],[Valor total]]</f>
        <v>0.28548611111111105</v>
      </c>
      <c r="K601" s="1" t="str">
        <f>VLOOKUP(Tabela1[[#This Row],[Cliente]],'BASE DE CLIENTES'!A:D,4,0)</f>
        <v>SERRALHEIRO</v>
      </c>
      <c r="L601" s="1" t="str">
        <f>VLOOKUP(Tabela1[[#This Row],[Cliente]],'BASE DE CLIENTES'!A:E,5,0)</f>
        <v>Ceilândia Sul (Ceilândia)</v>
      </c>
    </row>
    <row r="602" spans="2:12" x14ac:dyDescent="0.3">
      <c r="B602" s="1" t="s">
        <v>108</v>
      </c>
      <c r="C602" s="4" t="str">
        <f>VLOOKUP(Tabela1[[#This Row],[Cliente]],'BASE DE CLIENTES'!A:E,2,0)</f>
        <v>Brasília</v>
      </c>
      <c r="D602" s="1" t="str">
        <f>VLOOKUP(Tabela1[[#This Row],[Cliente]],'BASE DE CLIENTES'!A:C,3,0)</f>
        <v>DF</v>
      </c>
      <c r="E602" s="4" t="str">
        <f>CONCATENATE(Tabela1[[#This Row],[CIDADE]],",",Tabela1[[#This Row],[UF]])</f>
        <v>Brasília,DF</v>
      </c>
      <c r="F602" s="2">
        <v>45737</v>
      </c>
      <c r="G602" s="13">
        <v>637.19000000000005</v>
      </c>
      <c r="H602" s="13">
        <v>730</v>
      </c>
      <c r="I602" s="5">
        <f>Tabela1[[#This Row],[Valor total]]-Tabela1[[#This Row],[Valor custo]]</f>
        <v>92.809999999999945</v>
      </c>
      <c r="J602" s="6">
        <f>Tabela1[[#This Row],[MARGEM BRUTA]]/Tabela1[[#This Row],[Valor total]]</f>
        <v>0.1271369863013698</v>
      </c>
      <c r="K602" s="1" t="str">
        <f>VLOOKUP(Tabela1[[#This Row],[Cliente]],'BASE DE CLIENTES'!A:D,4,0)</f>
        <v>SERRALHEIRO</v>
      </c>
      <c r="L602" s="1" t="str">
        <f>VLOOKUP(Tabela1[[#This Row],[Cliente]],'BASE DE CLIENTES'!A:E,5,0)</f>
        <v>Vila Planalto</v>
      </c>
    </row>
    <row r="603" spans="2:12" x14ac:dyDescent="0.3">
      <c r="B603" s="1" t="s">
        <v>19</v>
      </c>
      <c r="C603" s="4" t="str">
        <f>VLOOKUP(Tabela1[[#This Row],[Cliente]],'BASE DE CLIENTES'!A:E,2,0)</f>
        <v>Águas Lindas de Goiás</v>
      </c>
      <c r="D603" s="1" t="str">
        <f>VLOOKUP(Tabela1[[#This Row],[Cliente]],'BASE DE CLIENTES'!A:C,3,0)</f>
        <v>GO</v>
      </c>
      <c r="E603" s="4" t="str">
        <f>CONCATENATE(Tabela1[[#This Row],[CIDADE]],",",Tabela1[[#This Row],[UF]])</f>
        <v>Águas Lindas de Goiás,GO</v>
      </c>
      <c r="F603" s="2">
        <v>45916</v>
      </c>
      <c r="G603" s="13">
        <v>1453</v>
      </c>
      <c r="H603" s="13">
        <v>2800</v>
      </c>
      <c r="I603" s="5">
        <f>Tabela1[[#This Row],[Valor total]]-Tabela1[[#This Row],[Valor custo]]</f>
        <v>1347</v>
      </c>
      <c r="J603" s="6">
        <f>Tabela1[[#This Row],[MARGEM BRUTA]]/Tabela1[[#This Row],[Valor total]]</f>
        <v>0.48107142857142859</v>
      </c>
      <c r="K603" s="1" t="str">
        <f>VLOOKUP(Tabela1[[#This Row],[Cliente]],'BASE DE CLIENTES'!A:D,4,0)</f>
        <v>SERRALHEIRO</v>
      </c>
      <c r="L603" s="1" t="str">
        <f>VLOOKUP(Tabela1[[#This Row],[Cliente]],'BASE DE CLIENTES'!A:E,5,0)</f>
        <v>Águas Lindas de Goiás</v>
      </c>
    </row>
    <row r="604" spans="2:12" x14ac:dyDescent="0.3">
      <c r="B604" s="1" t="s">
        <v>104</v>
      </c>
      <c r="C604" s="4" t="str">
        <f>VLOOKUP(Tabela1[[#This Row],[Cliente]],'BASE DE CLIENTES'!A:E,2,0)</f>
        <v>Águas Lindas de Goiás</v>
      </c>
      <c r="D604" s="1" t="str">
        <f>VLOOKUP(Tabela1[[#This Row],[Cliente]],'BASE DE CLIENTES'!A:C,3,0)</f>
        <v>GO</v>
      </c>
      <c r="E604" s="4" t="str">
        <f>CONCATENATE(Tabela1[[#This Row],[CIDADE]],",",Tabela1[[#This Row],[UF]])</f>
        <v>Águas Lindas de Goiás,GO</v>
      </c>
      <c r="F604" s="2">
        <v>45916</v>
      </c>
      <c r="G604" s="13">
        <v>1520.58</v>
      </c>
      <c r="H604" s="13">
        <v>2000</v>
      </c>
      <c r="I604" s="5">
        <f>Tabela1[[#This Row],[Valor total]]-Tabela1[[#This Row],[Valor custo]]</f>
        <v>479.42000000000007</v>
      </c>
      <c r="J604" s="6">
        <f>Tabela1[[#This Row],[MARGEM BRUTA]]/Tabela1[[#This Row],[Valor total]]</f>
        <v>0.23971000000000003</v>
      </c>
      <c r="K604" s="1" t="str">
        <f>VLOOKUP(Tabela1[[#This Row],[Cliente]],'BASE DE CLIENTES'!A:D,4,0)</f>
        <v>EMPRESA SEM MAQUINA</v>
      </c>
      <c r="L604" s="1" t="str">
        <f>VLOOKUP(Tabela1[[#This Row],[Cliente]],'BASE DE CLIENTES'!A:E,5,0)</f>
        <v>Águas Lindas de Goiás</v>
      </c>
    </row>
    <row r="605" spans="2:12" x14ac:dyDescent="0.3">
      <c r="B605" s="1" t="s">
        <v>97</v>
      </c>
      <c r="C605" s="4" t="str">
        <f>VLOOKUP(Tabela1[[#This Row],[Cliente]],'BASE DE CLIENTES'!A:E,2,0)</f>
        <v>Brasília</v>
      </c>
      <c r="D605" s="1" t="str">
        <f>VLOOKUP(Tabela1[[#This Row],[Cliente]],'BASE DE CLIENTES'!A:C,3,0)</f>
        <v>DF</v>
      </c>
      <c r="E605" s="4" t="str">
        <f>CONCATENATE(Tabela1[[#This Row],[CIDADE]],",",Tabela1[[#This Row],[UF]])</f>
        <v>Brasília,DF</v>
      </c>
      <c r="F605" s="2">
        <v>45737</v>
      </c>
      <c r="G605" s="13">
        <v>707.23</v>
      </c>
      <c r="H605" s="13">
        <v>1450</v>
      </c>
      <c r="I605" s="5">
        <f>Tabela1[[#This Row],[Valor total]]-Tabela1[[#This Row],[Valor custo]]</f>
        <v>742.77</v>
      </c>
      <c r="J605" s="6">
        <f>Tabela1[[#This Row],[MARGEM BRUTA]]/Tabela1[[#This Row],[Valor total]]</f>
        <v>0.51225517241379304</v>
      </c>
      <c r="K605" s="1" t="str">
        <f>VLOOKUP(Tabela1[[#This Row],[Cliente]],'BASE DE CLIENTES'!A:D,4,0)</f>
        <v>SERRALHEIRO</v>
      </c>
      <c r="L605" s="1" t="str">
        <f>VLOOKUP(Tabela1[[#This Row],[Cliente]],'BASE DE CLIENTES'!A:E,5,0)</f>
        <v>CEILANDIA NORTE</v>
      </c>
    </row>
    <row r="606" spans="2:12" x14ac:dyDescent="0.3">
      <c r="B606" s="1" t="s">
        <v>66</v>
      </c>
      <c r="C606" s="4" t="str">
        <f>VLOOKUP(Tabela1[[#This Row],[Cliente]],'BASE DE CLIENTES'!A:E,2,0)</f>
        <v>Águas Lindas de Goiás</v>
      </c>
      <c r="D606" s="1" t="str">
        <f>VLOOKUP(Tabela1[[#This Row],[Cliente]],'BASE DE CLIENTES'!A:C,3,0)</f>
        <v>GO</v>
      </c>
      <c r="E606" s="4" t="str">
        <f>CONCATENATE(Tabela1[[#This Row],[CIDADE]],",",Tabela1[[#This Row],[UF]])</f>
        <v>Águas Lindas de Goiás,GO</v>
      </c>
      <c r="F606" s="2">
        <v>45915</v>
      </c>
      <c r="G606" s="13">
        <v>764.6</v>
      </c>
      <c r="H606" s="13">
        <v>1240</v>
      </c>
      <c r="I606" s="5">
        <f>Tabela1[[#This Row],[Valor total]]-Tabela1[[#This Row],[Valor custo]]</f>
        <v>475.4</v>
      </c>
      <c r="J606" s="6">
        <f>Tabela1[[#This Row],[MARGEM BRUTA]]/Tabela1[[#This Row],[Valor total]]</f>
        <v>0.38338709677419353</v>
      </c>
      <c r="K606" s="1" t="str">
        <f>VLOOKUP(Tabela1[[#This Row],[Cliente]],'BASE DE CLIENTES'!A:D,4,0)</f>
        <v>EMPRESA COM MAQUINA</v>
      </c>
      <c r="L606" s="1" t="str">
        <f>VLOOKUP(Tabela1[[#This Row],[Cliente]],'BASE DE CLIENTES'!A:E,5,0)</f>
        <v>Águas Lindas de Goiás</v>
      </c>
    </row>
    <row r="607" spans="2:12" x14ac:dyDescent="0.3">
      <c r="B607" s="1" t="s">
        <v>68</v>
      </c>
      <c r="C607" s="4" t="str">
        <f>VLOOKUP(Tabela1[[#This Row],[Cliente]],'BASE DE CLIENTES'!A:E,2,0)</f>
        <v>Brasília</v>
      </c>
      <c r="D607" s="1" t="str">
        <f>VLOOKUP(Tabela1[[#This Row],[Cliente]],'BASE DE CLIENTES'!A:C,3,0)</f>
        <v>DF</v>
      </c>
      <c r="E607" s="4" t="str">
        <f>CONCATENATE(Tabela1[[#This Row],[CIDADE]],",",Tabela1[[#This Row],[UF]])</f>
        <v>Brasília,DF</v>
      </c>
      <c r="F607" s="2">
        <v>45737</v>
      </c>
      <c r="G607" s="13">
        <v>1781.47</v>
      </c>
      <c r="H607" s="13">
        <v>2850</v>
      </c>
      <c r="I607" s="5">
        <f>Tabela1[[#This Row],[Valor total]]-Tabela1[[#This Row],[Valor custo]]</f>
        <v>1068.53</v>
      </c>
      <c r="J607" s="6">
        <f>Tabela1[[#This Row],[MARGEM BRUTA]]/Tabela1[[#This Row],[Valor total]]</f>
        <v>0.37492280701754382</v>
      </c>
      <c r="K607" s="1" t="str">
        <f>VLOOKUP(Tabela1[[#This Row],[Cliente]],'BASE DE CLIENTES'!A:D,4,0)</f>
        <v>EMPRESA COM MAQUINA</v>
      </c>
      <c r="L607" s="1" t="str">
        <f>VLOOKUP(Tabela1[[#This Row],[Cliente]],'BASE DE CLIENTES'!A:E,5,0)</f>
        <v>SAMAMBAIA SUL (SAMAMBAIA)</v>
      </c>
    </row>
    <row r="608" spans="2:12" x14ac:dyDescent="0.3">
      <c r="B608" s="1" t="s">
        <v>55</v>
      </c>
      <c r="C608" s="4" t="str">
        <f>VLOOKUP(Tabela1[[#This Row],[Cliente]],'BASE DE CLIENTES'!A:E,2,0)</f>
        <v>Brasília</v>
      </c>
      <c r="D608" s="1" t="str">
        <f>VLOOKUP(Tabela1[[#This Row],[Cliente]],'BASE DE CLIENTES'!A:C,3,0)</f>
        <v>DF</v>
      </c>
      <c r="E608" s="4" t="str">
        <f>CONCATENATE(Tabela1[[#This Row],[CIDADE]],",",Tabela1[[#This Row],[UF]])</f>
        <v>Brasília,DF</v>
      </c>
      <c r="F608" s="2">
        <v>45737</v>
      </c>
      <c r="G608" s="13">
        <v>313.75</v>
      </c>
      <c r="H608" s="13">
        <v>350</v>
      </c>
      <c r="I608" s="5">
        <f>Tabela1[[#This Row],[Valor total]]-Tabela1[[#This Row],[Valor custo]]</f>
        <v>36.25</v>
      </c>
      <c r="J608" s="6">
        <f>Tabela1[[#This Row],[MARGEM BRUTA]]/Tabela1[[#This Row],[Valor total]]</f>
        <v>0.10357142857142858</v>
      </c>
      <c r="K608" s="1" t="str">
        <f>VLOOKUP(Tabela1[[#This Row],[Cliente]],'BASE DE CLIENTES'!A:D,4,0)</f>
        <v>EMPRESA SEM MAQUINA</v>
      </c>
      <c r="L608" s="1" t="str">
        <f>VLOOKUP(Tabela1[[#This Row],[Cliente]],'BASE DE CLIENTES'!A:E,5,0)</f>
        <v>RECANTO DAS EMAS</v>
      </c>
    </row>
    <row r="609" spans="2:12" x14ac:dyDescent="0.3">
      <c r="B609" s="1" t="s">
        <v>66</v>
      </c>
      <c r="C609" s="4" t="str">
        <f>VLOOKUP(Tabela1[[#This Row],[Cliente]],'BASE DE CLIENTES'!A:E,2,0)</f>
        <v>Águas Lindas de Goiás</v>
      </c>
      <c r="D609" s="1" t="str">
        <f>VLOOKUP(Tabela1[[#This Row],[Cliente]],'BASE DE CLIENTES'!A:C,3,0)</f>
        <v>GO</v>
      </c>
      <c r="E609" s="4" t="str">
        <f>CONCATENATE(Tabela1[[#This Row],[CIDADE]],",",Tabela1[[#This Row],[UF]])</f>
        <v>Águas Lindas de Goiás,GO</v>
      </c>
      <c r="F609" s="2">
        <v>45912</v>
      </c>
      <c r="G609" s="13">
        <v>1818</v>
      </c>
      <c r="H609" s="13">
        <v>2700</v>
      </c>
      <c r="I609" s="5">
        <f>Tabela1[[#This Row],[Valor total]]-Tabela1[[#This Row],[Valor custo]]</f>
        <v>882</v>
      </c>
      <c r="J609" s="6">
        <f>Tabela1[[#This Row],[MARGEM BRUTA]]/Tabela1[[#This Row],[Valor total]]</f>
        <v>0.32666666666666666</v>
      </c>
      <c r="K609" s="1" t="str">
        <f>VLOOKUP(Tabela1[[#This Row],[Cliente]],'BASE DE CLIENTES'!A:D,4,0)</f>
        <v>EMPRESA COM MAQUINA</v>
      </c>
      <c r="L609" s="1" t="str">
        <f>VLOOKUP(Tabela1[[#This Row],[Cliente]],'BASE DE CLIENTES'!A:E,5,0)</f>
        <v>Águas Lindas de Goiás</v>
      </c>
    </row>
    <row r="610" spans="2:12" x14ac:dyDescent="0.3">
      <c r="B610" s="1" t="s">
        <v>19</v>
      </c>
      <c r="C610" s="4" t="str">
        <f>VLOOKUP(Tabela1[[#This Row],[Cliente]],'BASE DE CLIENTES'!A:E,2,0)</f>
        <v>Águas Lindas de Goiás</v>
      </c>
      <c r="D610" s="1" t="str">
        <f>VLOOKUP(Tabela1[[#This Row],[Cliente]],'BASE DE CLIENTES'!A:C,3,0)</f>
        <v>GO</v>
      </c>
      <c r="E610" s="4" t="str">
        <f>CONCATENATE(Tabela1[[#This Row],[CIDADE]],",",Tabela1[[#This Row],[UF]])</f>
        <v>Águas Lindas de Goiás,GO</v>
      </c>
      <c r="F610" s="2">
        <v>45911</v>
      </c>
      <c r="G610" s="13">
        <v>815.09</v>
      </c>
      <c r="H610" s="13">
        <v>1365</v>
      </c>
      <c r="I610" s="5">
        <f>Tabela1[[#This Row],[Valor total]]-Tabela1[[#This Row],[Valor custo]]</f>
        <v>549.91</v>
      </c>
      <c r="J610" s="6">
        <f>Tabela1[[#This Row],[MARGEM BRUTA]]/Tabela1[[#This Row],[Valor total]]</f>
        <v>0.40286446886446886</v>
      </c>
      <c r="K610" s="1" t="str">
        <f>VLOOKUP(Tabela1[[#This Row],[Cliente]],'BASE DE CLIENTES'!A:D,4,0)</f>
        <v>SERRALHEIRO</v>
      </c>
      <c r="L610" s="1" t="str">
        <f>VLOOKUP(Tabela1[[#This Row],[Cliente]],'BASE DE CLIENTES'!A:E,5,0)</f>
        <v>Águas Lindas de Goiás</v>
      </c>
    </row>
    <row r="611" spans="2:12" x14ac:dyDescent="0.3">
      <c r="B611" s="1" t="s">
        <v>127</v>
      </c>
      <c r="C611" s="4" t="str">
        <f>VLOOKUP(Tabela1[[#This Row],[Cliente]],'BASE DE CLIENTES'!A:E,2,0)</f>
        <v>Brasília</v>
      </c>
      <c r="D611" s="1" t="str">
        <f>VLOOKUP(Tabela1[[#This Row],[Cliente]],'BASE DE CLIENTES'!A:C,3,0)</f>
        <v>DF</v>
      </c>
      <c r="E611" s="4" t="str">
        <f>CONCATENATE(Tabela1[[#This Row],[CIDADE]],",",Tabela1[[#This Row],[UF]])</f>
        <v>Brasília,DF</v>
      </c>
      <c r="F611" s="2">
        <v>45736</v>
      </c>
      <c r="G611" s="13">
        <v>1028.9000000000001</v>
      </c>
      <c r="H611" s="13">
        <v>1434</v>
      </c>
      <c r="I611" s="5">
        <f>Tabela1[[#This Row],[Valor total]]-Tabela1[[#This Row],[Valor custo]]</f>
        <v>405.09999999999991</v>
      </c>
      <c r="J611" s="6">
        <f>Tabela1[[#This Row],[MARGEM BRUTA]]/Tabela1[[#This Row],[Valor total]]</f>
        <v>0.28249651324965125</v>
      </c>
      <c r="K611" s="1" t="str">
        <f>VLOOKUP(Tabela1[[#This Row],[Cliente]],'BASE DE CLIENTES'!A:D,4,0)</f>
        <v>EMPRESA COM MAQUINA</v>
      </c>
      <c r="L611" s="1" t="str">
        <f>VLOOKUP(Tabela1[[#This Row],[Cliente]],'BASE DE CLIENTES'!A:E,5,0)</f>
        <v>CEILANDIA SUL (CEILANDIA)</v>
      </c>
    </row>
    <row r="612" spans="2:12" x14ac:dyDescent="0.3">
      <c r="B612" s="1" t="s">
        <v>59</v>
      </c>
      <c r="C612" s="4" t="str">
        <f>VLOOKUP(Tabela1[[#This Row],[Cliente]],'BASE DE CLIENTES'!A:E,2,0)</f>
        <v>Brasília</v>
      </c>
      <c r="D612" s="1" t="str">
        <f>VLOOKUP(Tabela1[[#This Row],[Cliente]],'BASE DE CLIENTES'!A:C,3,0)</f>
        <v>DF</v>
      </c>
      <c r="E612" s="4" t="str">
        <f>CONCATENATE(Tabela1[[#This Row],[CIDADE]],",",Tabela1[[#This Row],[UF]])</f>
        <v>Brasília,DF</v>
      </c>
      <c r="F612" s="2">
        <v>45736</v>
      </c>
      <c r="G612" s="13">
        <v>6343.5</v>
      </c>
      <c r="H612" s="13">
        <v>8550</v>
      </c>
      <c r="I612" s="5">
        <f>Tabela1[[#This Row],[Valor total]]-Tabela1[[#This Row],[Valor custo]]</f>
        <v>2206.5</v>
      </c>
      <c r="J612" s="6">
        <f>Tabela1[[#This Row],[MARGEM BRUTA]]/Tabela1[[#This Row],[Valor total]]</f>
        <v>0.25807017543859651</v>
      </c>
      <c r="K612" s="1" t="str">
        <f>VLOOKUP(Tabela1[[#This Row],[Cliente]],'BASE DE CLIENTES'!A:D,4,0)</f>
        <v>EMPRESA COM MAQUINA</v>
      </c>
      <c r="L612" s="1" t="str">
        <f>VLOOKUP(Tabela1[[#This Row],[Cliente]],'BASE DE CLIENTES'!A:E,5,0)</f>
        <v>SETOR HABITACIONAL VICENTE PIRES</v>
      </c>
    </row>
    <row r="613" spans="2:12" x14ac:dyDescent="0.3">
      <c r="B613" s="1" t="s">
        <v>142</v>
      </c>
      <c r="C613" s="4" t="str">
        <f>VLOOKUP(Tabela1[[#This Row],[Cliente]],'BASE DE CLIENTES'!A:E,2,0)</f>
        <v>Brasília</v>
      </c>
      <c r="D613" s="1" t="str">
        <f>VLOOKUP(Tabela1[[#This Row],[Cliente]],'BASE DE CLIENTES'!A:C,3,0)</f>
        <v>DF</v>
      </c>
      <c r="E613" s="4" t="str">
        <f>CONCATENATE(Tabela1[[#This Row],[CIDADE]],",",Tabela1[[#This Row],[UF]])</f>
        <v>Brasília,DF</v>
      </c>
      <c r="F613" s="2">
        <v>45736</v>
      </c>
      <c r="G613" s="13">
        <v>57.13</v>
      </c>
      <c r="H613" s="13">
        <v>230</v>
      </c>
      <c r="I613" s="5">
        <f>Tabela1[[#This Row],[Valor total]]-Tabela1[[#This Row],[Valor custo]]</f>
        <v>172.87</v>
      </c>
      <c r="J613" s="6">
        <f>Tabela1[[#This Row],[MARGEM BRUTA]]/Tabela1[[#This Row],[Valor total]]</f>
        <v>0.75160869565217392</v>
      </c>
      <c r="K613" s="1" t="str">
        <f>VLOOKUP(Tabela1[[#This Row],[Cliente]],'BASE DE CLIENTES'!A:D,4,0)</f>
        <v>OUTROS RAMOS</v>
      </c>
      <c r="L613" s="1" t="str">
        <f>VLOOKUP(Tabela1[[#This Row],[Cliente]],'BASE DE CLIENTES'!A:E,5,0)</f>
        <v>RIACHO FUNDO II</v>
      </c>
    </row>
    <row r="614" spans="2:12" x14ac:dyDescent="0.3">
      <c r="B614" s="1" t="s">
        <v>66</v>
      </c>
      <c r="C614" s="4" t="str">
        <f>VLOOKUP(Tabela1[[#This Row],[Cliente]],'BASE DE CLIENTES'!A:E,2,0)</f>
        <v>Águas Lindas de Goiás</v>
      </c>
      <c r="D614" s="1" t="str">
        <f>VLOOKUP(Tabela1[[#This Row],[Cliente]],'BASE DE CLIENTES'!A:C,3,0)</f>
        <v>GO</v>
      </c>
      <c r="E614" s="4" t="str">
        <f>CONCATENATE(Tabela1[[#This Row],[CIDADE]],",",Tabela1[[#This Row],[UF]])</f>
        <v>Águas Lindas de Goiás,GO</v>
      </c>
      <c r="F614" s="2">
        <v>45910</v>
      </c>
      <c r="G614" s="13">
        <v>455.44</v>
      </c>
      <c r="H614" s="13">
        <v>710</v>
      </c>
      <c r="I614" s="5">
        <f>Tabela1[[#This Row],[Valor total]]-Tabela1[[#This Row],[Valor custo]]</f>
        <v>254.56</v>
      </c>
      <c r="J614" s="6">
        <f>Tabela1[[#This Row],[MARGEM BRUTA]]/Tabela1[[#This Row],[Valor total]]</f>
        <v>0.35853521126760562</v>
      </c>
      <c r="K614" s="1" t="str">
        <f>VLOOKUP(Tabela1[[#This Row],[Cliente]],'BASE DE CLIENTES'!A:D,4,0)</f>
        <v>EMPRESA COM MAQUINA</v>
      </c>
      <c r="L614" s="1" t="str">
        <f>VLOOKUP(Tabela1[[#This Row],[Cliente]],'BASE DE CLIENTES'!A:E,5,0)</f>
        <v>Águas Lindas de Goiás</v>
      </c>
    </row>
    <row r="615" spans="2:12" x14ac:dyDescent="0.3">
      <c r="B615" s="1" t="s">
        <v>143</v>
      </c>
      <c r="C615" s="4" t="str">
        <f>VLOOKUP(Tabela1[[#This Row],[Cliente]],'BASE DE CLIENTES'!A:E,2,0)</f>
        <v>Brasília</v>
      </c>
      <c r="D615" s="1" t="str">
        <f>VLOOKUP(Tabela1[[#This Row],[Cliente]],'BASE DE CLIENTES'!A:C,3,0)</f>
        <v>DF</v>
      </c>
      <c r="E615" s="4" t="str">
        <f>CONCATENATE(Tabela1[[#This Row],[CIDADE]],",",Tabela1[[#This Row],[UF]])</f>
        <v>Brasília,DF</v>
      </c>
      <c r="F615" s="2">
        <v>45853</v>
      </c>
      <c r="G615" s="13">
        <v>293.13</v>
      </c>
      <c r="H615" s="13">
        <v>800</v>
      </c>
      <c r="I615" s="5">
        <f>Tabela1[[#This Row],[Valor total]]-Tabela1[[#This Row],[Valor custo]]</f>
        <v>506.87</v>
      </c>
      <c r="J615" s="6">
        <f>Tabela1[[#This Row],[MARGEM BRUTA]]/Tabela1[[#This Row],[Valor total]]</f>
        <v>0.63358749999999997</v>
      </c>
      <c r="K615" s="1" t="str">
        <f>VLOOKUP(Tabela1[[#This Row],[Cliente]],'BASE DE CLIENTES'!A:D,4,0)</f>
        <v>SEM CLASSIFICAÇÃO</v>
      </c>
      <c r="L615" s="1" t="str">
        <f>VLOOKUP(Tabela1[[#This Row],[Cliente]],'BASE DE CLIENTES'!A:E,5,0)</f>
        <v>ÁGUAS CLARAS</v>
      </c>
    </row>
    <row r="616" spans="2:12" x14ac:dyDescent="0.3">
      <c r="B616" s="1" t="s">
        <v>19</v>
      </c>
      <c r="C616" s="4" t="str">
        <f>VLOOKUP(Tabela1[[#This Row],[Cliente]],'BASE DE CLIENTES'!A:E,2,0)</f>
        <v>Águas Lindas de Goiás</v>
      </c>
      <c r="D616" s="1" t="str">
        <f>VLOOKUP(Tabela1[[#This Row],[Cliente]],'BASE DE CLIENTES'!A:C,3,0)</f>
        <v>GO</v>
      </c>
      <c r="E616" s="4" t="str">
        <f>CONCATENATE(Tabela1[[#This Row],[CIDADE]],",",Tabela1[[#This Row],[UF]])</f>
        <v>Águas Lindas de Goiás,GO</v>
      </c>
      <c r="F616" s="2">
        <v>45910</v>
      </c>
      <c r="G616" s="13">
        <v>887.89</v>
      </c>
      <c r="H616" s="13">
        <v>1610</v>
      </c>
      <c r="I616" s="5">
        <f>Tabela1[[#This Row],[Valor total]]-Tabela1[[#This Row],[Valor custo]]</f>
        <v>722.11</v>
      </c>
      <c r="J616" s="6">
        <f>Tabela1[[#This Row],[MARGEM BRUTA]]/Tabela1[[#This Row],[Valor total]]</f>
        <v>0.44851552795031058</v>
      </c>
      <c r="K616" s="1" t="str">
        <f>VLOOKUP(Tabela1[[#This Row],[Cliente]],'BASE DE CLIENTES'!A:D,4,0)</f>
        <v>SERRALHEIRO</v>
      </c>
      <c r="L616" s="1" t="str">
        <f>VLOOKUP(Tabela1[[#This Row],[Cliente]],'BASE DE CLIENTES'!A:E,5,0)</f>
        <v>Águas Lindas de Goiás</v>
      </c>
    </row>
    <row r="617" spans="2:12" x14ac:dyDescent="0.3">
      <c r="B617" s="1" t="s">
        <v>104</v>
      </c>
      <c r="C617" s="4" t="str">
        <f>VLOOKUP(Tabela1[[#This Row],[Cliente]],'BASE DE CLIENTES'!A:E,2,0)</f>
        <v>Águas Lindas de Goiás</v>
      </c>
      <c r="D617" s="1" t="str">
        <f>VLOOKUP(Tabela1[[#This Row],[Cliente]],'BASE DE CLIENTES'!A:C,3,0)</f>
        <v>GO</v>
      </c>
      <c r="E617" s="4" t="str">
        <f>CONCATENATE(Tabela1[[#This Row],[CIDADE]],",",Tabela1[[#This Row],[UF]])</f>
        <v>Águas Lindas de Goiás,GO</v>
      </c>
      <c r="F617" s="2">
        <v>45909</v>
      </c>
      <c r="G617" s="13">
        <v>602</v>
      </c>
      <c r="H617" s="13">
        <v>960</v>
      </c>
      <c r="I617" s="5">
        <f>Tabela1[[#This Row],[Valor total]]-Tabela1[[#This Row],[Valor custo]]</f>
        <v>358</v>
      </c>
      <c r="J617" s="6">
        <f>Tabela1[[#This Row],[MARGEM BRUTA]]/Tabela1[[#This Row],[Valor total]]</f>
        <v>0.37291666666666667</v>
      </c>
      <c r="K617" s="1" t="str">
        <f>VLOOKUP(Tabela1[[#This Row],[Cliente]],'BASE DE CLIENTES'!A:D,4,0)</f>
        <v>EMPRESA SEM MAQUINA</v>
      </c>
      <c r="L617" s="1" t="str">
        <f>VLOOKUP(Tabela1[[#This Row],[Cliente]],'BASE DE CLIENTES'!A:E,5,0)</f>
        <v>Águas Lindas de Goiás</v>
      </c>
    </row>
    <row r="618" spans="2:12" x14ac:dyDescent="0.3">
      <c r="B618" s="1" t="s">
        <v>55</v>
      </c>
      <c r="C618" s="4" t="str">
        <f>VLOOKUP(Tabela1[[#This Row],[Cliente]],'BASE DE CLIENTES'!A:E,2,0)</f>
        <v>Brasília</v>
      </c>
      <c r="D618" s="1" t="str">
        <f>VLOOKUP(Tabela1[[#This Row],[Cliente]],'BASE DE CLIENTES'!A:C,3,0)</f>
        <v>DF</v>
      </c>
      <c r="E618" s="4" t="str">
        <f>CONCATENATE(Tabela1[[#This Row],[CIDADE]],",",Tabela1[[#This Row],[UF]])</f>
        <v>Brasília,DF</v>
      </c>
      <c r="F618" s="2">
        <v>45736</v>
      </c>
      <c r="G618" s="13">
        <v>1797.45</v>
      </c>
      <c r="H618" s="13">
        <v>2880</v>
      </c>
      <c r="I618" s="5">
        <f>Tabela1[[#This Row],[Valor total]]-Tabela1[[#This Row],[Valor custo]]</f>
        <v>1082.55</v>
      </c>
      <c r="J618" s="6">
        <f>Tabela1[[#This Row],[MARGEM BRUTA]]/Tabela1[[#This Row],[Valor total]]</f>
        <v>0.37588541666666664</v>
      </c>
      <c r="K618" s="1" t="str">
        <f>VLOOKUP(Tabela1[[#This Row],[Cliente]],'BASE DE CLIENTES'!A:D,4,0)</f>
        <v>EMPRESA SEM MAQUINA</v>
      </c>
      <c r="L618" s="1" t="str">
        <f>VLOOKUP(Tabela1[[#This Row],[Cliente]],'BASE DE CLIENTES'!A:E,5,0)</f>
        <v>RECANTO DAS EMAS</v>
      </c>
    </row>
    <row r="619" spans="2:12" x14ac:dyDescent="0.3">
      <c r="B619" s="1" t="s">
        <v>68</v>
      </c>
      <c r="C619" s="4" t="str">
        <f>VLOOKUP(Tabela1[[#This Row],[Cliente]],'BASE DE CLIENTES'!A:E,2,0)</f>
        <v>Brasília</v>
      </c>
      <c r="D619" s="1" t="str">
        <f>VLOOKUP(Tabela1[[#This Row],[Cliente]],'BASE DE CLIENTES'!A:C,3,0)</f>
        <v>DF</v>
      </c>
      <c r="E619" s="4" t="str">
        <f>CONCATENATE(Tabela1[[#This Row],[CIDADE]],",",Tabela1[[#This Row],[UF]])</f>
        <v>Brasília,DF</v>
      </c>
      <c r="F619" s="2">
        <v>45736</v>
      </c>
      <c r="G619" s="13">
        <v>1106.32</v>
      </c>
      <c r="H619" s="13">
        <v>1815</v>
      </c>
      <c r="I619" s="5">
        <f>Tabela1[[#This Row],[Valor total]]-Tabela1[[#This Row],[Valor custo]]</f>
        <v>708.68000000000006</v>
      </c>
      <c r="J619" s="6">
        <f>Tabela1[[#This Row],[MARGEM BRUTA]]/Tabela1[[#This Row],[Valor total]]</f>
        <v>0.39045730027548214</v>
      </c>
      <c r="K619" s="1" t="str">
        <f>VLOOKUP(Tabela1[[#This Row],[Cliente]],'BASE DE CLIENTES'!A:D,4,0)</f>
        <v>EMPRESA COM MAQUINA</v>
      </c>
      <c r="L619" s="1" t="str">
        <f>VLOOKUP(Tabela1[[#This Row],[Cliente]],'BASE DE CLIENTES'!A:E,5,0)</f>
        <v>SAMAMBAIA SUL (SAMAMBAIA)</v>
      </c>
    </row>
    <row r="620" spans="2:12" x14ac:dyDescent="0.3">
      <c r="B620" s="1" t="s">
        <v>104</v>
      </c>
      <c r="C620" s="4" t="str">
        <f>VLOOKUP(Tabela1[[#This Row],[Cliente]],'BASE DE CLIENTES'!A:E,2,0)</f>
        <v>Águas Lindas de Goiás</v>
      </c>
      <c r="D620" s="1" t="str">
        <f>VLOOKUP(Tabela1[[#This Row],[Cliente]],'BASE DE CLIENTES'!A:C,3,0)</f>
        <v>GO</v>
      </c>
      <c r="E620" s="4" t="str">
        <f>CONCATENATE(Tabela1[[#This Row],[CIDADE]],",",Tabela1[[#This Row],[UF]])</f>
        <v>Águas Lindas de Goiás,GO</v>
      </c>
      <c r="F620" s="2">
        <v>45908</v>
      </c>
      <c r="G620" s="13">
        <v>1832.79</v>
      </c>
      <c r="H620" s="13">
        <v>2700</v>
      </c>
      <c r="I620" s="5">
        <f>Tabela1[[#This Row],[Valor total]]-Tabela1[[#This Row],[Valor custo]]</f>
        <v>867.21</v>
      </c>
      <c r="J620" s="6">
        <f>Tabela1[[#This Row],[MARGEM BRUTA]]/Tabela1[[#This Row],[Valor total]]</f>
        <v>0.32118888888888891</v>
      </c>
      <c r="K620" s="1" t="str">
        <f>VLOOKUP(Tabela1[[#This Row],[Cliente]],'BASE DE CLIENTES'!A:D,4,0)</f>
        <v>EMPRESA SEM MAQUINA</v>
      </c>
      <c r="L620" s="1" t="str">
        <f>VLOOKUP(Tabela1[[#This Row],[Cliente]],'BASE DE CLIENTES'!A:E,5,0)</f>
        <v>Águas Lindas de Goiás</v>
      </c>
    </row>
    <row r="621" spans="2:12" x14ac:dyDescent="0.3">
      <c r="B621" s="1" t="s">
        <v>42</v>
      </c>
      <c r="C621" s="4" t="str">
        <f>VLOOKUP(Tabela1[[#This Row],[Cliente]],'BASE DE CLIENTES'!A:E,2,0)</f>
        <v>Brasília</v>
      </c>
      <c r="D621" s="1" t="str">
        <f>VLOOKUP(Tabela1[[#This Row],[Cliente]],'BASE DE CLIENTES'!A:C,3,0)</f>
        <v>DF</v>
      </c>
      <c r="E621" s="4" t="str">
        <f>CONCATENATE(Tabela1[[#This Row],[CIDADE]],",",Tabela1[[#This Row],[UF]])</f>
        <v>Brasília,DF</v>
      </c>
      <c r="F621" s="2">
        <v>45735</v>
      </c>
      <c r="G621" s="13">
        <v>684.55</v>
      </c>
      <c r="H621" s="13">
        <v>1200</v>
      </c>
      <c r="I621" s="5">
        <f>Tabela1[[#This Row],[Valor total]]-Tabela1[[#This Row],[Valor custo]]</f>
        <v>515.45000000000005</v>
      </c>
      <c r="J621" s="6">
        <f>Tabela1[[#This Row],[MARGEM BRUTA]]/Tabela1[[#This Row],[Valor total]]</f>
        <v>0.42954166666666671</v>
      </c>
      <c r="K621" s="1" t="str">
        <f>VLOOKUP(Tabela1[[#This Row],[Cliente]],'BASE DE CLIENTES'!A:D,4,0)</f>
        <v>EMPRESA SEM MAQUINA</v>
      </c>
      <c r="L621" s="1" t="str">
        <f>VLOOKUP(Tabela1[[#This Row],[Cliente]],'BASE DE CLIENTES'!A:E,5,0)</f>
        <v>SAMAMBAIA</v>
      </c>
    </row>
    <row r="622" spans="2:12" x14ac:dyDescent="0.3">
      <c r="B622" s="1" t="s">
        <v>17</v>
      </c>
      <c r="C622" s="4" t="str">
        <f>VLOOKUP(Tabela1[[#This Row],[Cliente]],'BASE DE CLIENTES'!A:E,2,0)</f>
        <v>Águas Lindas de Goiás</v>
      </c>
      <c r="D622" s="1" t="str">
        <f>VLOOKUP(Tabela1[[#This Row],[Cliente]],'BASE DE CLIENTES'!A:C,3,0)</f>
        <v>GO</v>
      </c>
      <c r="E622" s="4" t="str">
        <f>CONCATENATE(Tabela1[[#This Row],[CIDADE]],",",Tabela1[[#This Row],[UF]])</f>
        <v>Águas Lindas de Goiás,GO</v>
      </c>
      <c r="F622" s="2">
        <v>45908</v>
      </c>
      <c r="G622" s="13">
        <v>28.84</v>
      </c>
      <c r="H622" s="13">
        <v>115</v>
      </c>
      <c r="I622" s="5">
        <f>Tabela1[[#This Row],[Valor total]]-Tabela1[[#This Row],[Valor custo]]</f>
        <v>86.16</v>
      </c>
      <c r="J622" s="6">
        <f>Tabela1[[#This Row],[MARGEM BRUTA]]/Tabela1[[#This Row],[Valor total]]</f>
        <v>0.74921739130434784</v>
      </c>
      <c r="K622" s="1" t="str">
        <f>VLOOKUP(Tabela1[[#This Row],[Cliente]],'BASE DE CLIENTES'!A:D,4,0)</f>
        <v>SERRALHEIRO</v>
      </c>
      <c r="L622" s="1" t="str">
        <f>VLOOKUP(Tabela1[[#This Row],[Cliente]],'BASE DE CLIENTES'!A:E,5,0)</f>
        <v>Águas Lindas de Goiás</v>
      </c>
    </row>
    <row r="623" spans="2:12" x14ac:dyDescent="0.3">
      <c r="B623" s="1" t="s">
        <v>19</v>
      </c>
      <c r="C623" s="4" t="str">
        <f>VLOOKUP(Tabela1[[#This Row],[Cliente]],'BASE DE CLIENTES'!A:E,2,0)</f>
        <v>Águas Lindas de Goiás</v>
      </c>
      <c r="D623" s="1" t="str">
        <f>VLOOKUP(Tabela1[[#This Row],[Cliente]],'BASE DE CLIENTES'!A:C,3,0)</f>
        <v>GO</v>
      </c>
      <c r="E623" s="4" t="str">
        <f>CONCATENATE(Tabela1[[#This Row],[CIDADE]],",",Tabela1[[#This Row],[UF]])</f>
        <v>Águas Lindas de Goiás,GO</v>
      </c>
      <c r="F623" s="2">
        <v>45908</v>
      </c>
      <c r="G623" s="13">
        <v>922.79</v>
      </c>
      <c r="H623" s="13">
        <v>1500</v>
      </c>
      <c r="I623" s="5">
        <f>Tabela1[[#This Row],[Valor total]]-Tabela1[[#This Row],[Valor custo]]</f>
        <v>577.21</v>
      </c>
      <c r="J623" s="6">
        <f>Tabela1[[#This Row],[MARGEM BRUTA]]/Tabela1[[#This Row],[Valor total]]</f>
        <v>0.38480666666666669</v>
      </c>
      <c r="K623" s="1" t="str">
        <f>VLOOKUP(Tabela1[[#This Row],[Cliente]],'BASE DE CLIENTES'!A:D,4,0)</f>
        <v>SERRALHEIRO</v>
      </c>
      <c r="L623" s="1" t="str">
        <f>VLOOKUP(Tabela1[[#This Row],[Cliente]],'BASE DE CLIENTES'!A:E,5,0)</f>
        <v>Águas Lindas de Goiás</v>
      </c>
    </row>
    <row r="624" spans="2:12" x14ac:dyDescent="0.3">
      <c r="B624" s="1" t="s">
        <v>66</v>
      </c>
      <c r="C624" s="4" t="str">
        <f>VLOOKUP(Tabela1[[#This Row],[Cliente]],'BASE DE CLIENTES'!A:E,2,0)</f>
        <v>Águas Lindas de Goiás</v>
      </c>
      <c r="D624" s="1" t="str">
        <f>VLOOKUP(Tabela1[[#This Row],[Cliente]],'BASE DE CLIENTES'!A:C,3,0)</f>
        <v>GO</v>
      </c>
      <c r="E624" s="4" t="str">
        <f>CONCATENATE(Tabela1[[#This Row],[CIDADE]],",",Tabela1[[#This Row],[UF]])</f>
        <v>Águas Lindas de Goiás,GO</v>
      </c>
      <c r="F624" s="2">
        <v>45905</v>
      </c>
      <c r="G624" s="13">
        <v>1826.4</v>
      </c>
      <c r="H624" s="13">
        <v>3192</v>
      </c>
      <c r="I624" s="5">
        <f>Tabela1[[#This Row],[Valor total]]-Tabela1[[#This Row],[Valor custo]]</f>
        <v>1365.6</v>
      </c>
      <c r="J624" s="6">
        <f>Tabela1[[#This Row],[MARGEM BRUTA]]/Tabela1[[#This Row],[Valor total]]</f>
        <v>0.42781954887218043</v>
      </c>
      <c r="K624" s="1" t="str">
        <f>VLOOKUP(Tabela1[[#This Row],[Cliente]],'BASE DE CLIENTES'!A:D,4,0)</f>
        <v>EMPRESA COM MAQUINA</v>
      </c>
      <c r="L624" s="1" t="str">
        <f>VLOOKUP(Tabela1[[#This Row],[Cliente]],'BASE DE CLIENTES'!A:E,5,0)</f>
        <v>Águas Lindas de Goiás</v>
      </c>
    </row>
    <row r="625" spans="2:12" x14ac:dyDescent="0.3">
      <c r="B625" s="1" t="s">
        <v>19</v>
      </c>
      <c r="C625" s="4" t="str">
        <f>VLOOKUP(Tabela1[[#This Row],[Cliente]],'BASE DE CLIENTES'!A:E,2,0)</f>
        <v>Águas Lindas de Goiás</v>
      </c>
      <c r="D625" s="1" t="str">
        <f>VLOOKUP(Tabela1[[#This Row],[Cliente]],'BASE DE CLIENTES'!A:C,3,0)</f>
        <v>GO</v>
      </c>
      <c r="E625" s="4" t="str">
        <f>CONCATENATE(Tabela1[[#This Row],[CIDADE]],",",Tabela1[[#This Row],[UF]])</f>
        <v>Águas Lindas de Goiás,GO</v>
      </c>
      <c r="F625" s="2">
        <v>45905</v>
      </c>
      <c r="G625" s="13">
        <v>1249.54</v>
      </c>
      <c r="H625" s="13">
        <v>2280</v>
      </c>
      <c r="I625" s="5">
        <f>Tabela1[[#This Row],[Valor total]]-Tabela1[[#This Row],[Valor custo]]</f>
        <v>1030.46</v>
      </c>
      <c r="J625" s="6">
        <f>Tabela1[[#This Row],[MARGEM BRUTA]]/Tabela1[[#This Row],[Valor total]]</f>
        <v>0.45195614035087722</v>
      </c>
      <c r="K625" s="1" t="str">
        <f>VLOOKUP(Tabela1[[#This Row],[Cliente]],'BASE DE CLIENTES'!A:D,4,0)</f>
        <v>SERRALHEIRO</v>
      </c>
      <c r="L625" s="1" t="str">
        <f>VLOOKUP(Tabela1[[#This Row],[Cliente]],'BASE DE CLIENTES'!A:E,5,0)</f>
        <v>Águas Lindas de Goiás</v>
      </c>
    </row>
    <row r="626" spans="2:12" x14ac:dyDescent="0.3">
      <c r="B626" s="1" t="s">
        <v>109</v>
      </c>
      <c r="C626" s="4" t="str">
        <f>VLOOKUP(Tabela1[[#This Row],[Cliente]],'BASE DE CLIENTES'!A:E,2,0)</f>
        <v>Águas Lindas de Goiás</v>
      </c>
      <c r="D626" s="1" t="str">
        <f>VLOOKUP(Tabela1[[#This Row],[Cliente]],'BASE DE CLIENTES'!A:C,3,0)</f>
        <v>GO</v>
      </c>
      <c r="E626" s="4" t="str">
        <f>CONCATENATE(Tabela1[[#This Row],[CIDADE]],",",Tabela1[[#This Row],[UF]])</f>
        <v>Águas Lindas de Goiás,GO</v>
      </c>
      <c r="F626" s="2">
        <v>45904</v>
      </c>
      <c r="G626" s="13">
        <v>693</v>
      </c>
      <c r="H626" s="13">
        <v>1550</v>
      </c>
      <c r="I626" s="5">
        <f>Tabela1[[#This Row],[Valor total]]-Tabela1[[#This Row],[Valor custo]]</f>
        <v>857</v>
      </c>
      <c r="J626" s="6">
        <f>Tabela1[[#This Row],[MARGEM BRUTA]]/Tabela1[[#This Row],[Valor total]]</f>
        <v>0.55290322580645157</v>
      </c>
      <c r="K626" s="1" t="str">
        <f>VLOOKUP(Tabela1[[#This Row],[Cliente]],'BASE DE CLIENTES'!A:D,4,0)</f>
        <v>SERRALHEIRO</v>
      </c>
      <c r="L626" s="1" t="str">
        <f>VLOOKUP(Tabela1[[#This Row],[Cliente]],'BASE DE CLIENTES'!A:E,5,0)</f>
        <v>Águas Lindas de Goiás</v>
      </c>
    </row>
    <row r="627" spans="2:12" x14ac:dyDescent="0.3">
      <c r="B627" s="1" t="s">
        <v>66</v>
      </c>
      <c r="C627" s="4" t="str">
        <f>VLOOKUP(Tabela1[[#This Row],[Cliente]],'BASE DE CLIENTES'!A:E,2,0)</f>
        <v>Águas Lindas de Goiás</v>
      </c>
      <c r="D627" s="1" t="str">
        <f>VLOOKUP(Tabela1[[#This Row],[Cliente]],'BASE DE CLIENTES'!A:C,3,0)</f>
        <v>GO</v>
      </c>
      <c r="E627" s="4" t="str">
        <f>CONCATENATE(Tabela1[[#This Row],[CIDADE]],",",Tabela1[[#This Row],[UF]])</f>
        <v>Águas Lindas de Goiás,GO</v>
      </c>
      <c r="F627" s="2">
        <v>45903</v>
      </c>
      <c r="G627" s="13">
        <v>1292.3</v>
      </c>
      <c r="H627" s="13">
        <v>2120</v>
      </c>
      <c r="I627" s="5">
        <f>Tabela1[[#This Row],[Valor total]]-Tabela1[[#This Row],[Valor custo]]</f>
        <v>827.7</v>
      </c>
      <c r="J627" s="6">
        <f>Tabela1[[#This Row],[MARGEM BRUTA]]/Tabela1[[#This Row],[Valor total]]</f>
        <v>0.39042452830188679</v>
      </c>
      <c r="K627" s="1" t="str">
        <f>VLOOKUP(Tabela1[[#This Row],[Cliente]],'BASE DE CLIENTES'!A:D,4,0)</f>
        <v>EMPRESA COM MAQUINA</v>
      </c>
      <c r="L627" s="1" t="str">
        <f>VLOOKUP(Tabela1[[#This Row],[Cliente]],'BASE DE CLIENTES'!A:E,5,0)</f>
        <v>Águas Lindas de Goiás</v>
      </c>
    </row>
    <row r="628" spans="2:12" x14ac:dyDescent="0.3">
      <c r="B628" s="1" t="s">
        <v>38</v>
      </c>
      <c r="C628" s="4" t="str">
        <f>VLOOKUP(Tabela1[[#This Row],[Cliente]],'BASE DE CLIENTES'!A:E,2,0)</f>
        <v>Brasília</v>
      </c>
      <c r="D628" s="1" t="str">
        <f>VLOOKUP(Tabela1[[#This Row],[Cliente]],'BASE DE CLIENTES'!A:C,3,0)</f>
        <v>DF</v>
      </c>
      <c r="E628" s="4" t="str">
        <f>CONCATENATE(Tabela1[[#This Row],[CIDADE]],",",Tabela1[[#This Row],[UF]])</f>
        <v>Brasília,DF</v>
      </c>
      <c r="F628" s="2">
        <v>45735</v>
      </c>
      <c r="G628" s="13">
        <v>2053.65</v>
      </c>
      <c r="H628" s="13">
        <v>3750</v>
      </c>
      <c r="I628" s="5">
        <f>Tabela1[[#This Row],[Valor total]]-Tabela1[[#This Row],[Valor custo]]</f>
        <v>1696.35</v>
      </c>
      <c r="J628" s="6">
        <f>Tabela1[[#This Row],[MARGEM BRUTA]]/Tabela1[[#This Row],[Valor total]]</f>
        <v>0.45235999999999998</v>
      </c>
      <c r="K628" s="1" t="str">
        <f>VLOOKUP(Tabela1[[#This Row],[Cliente]],'BASE DE CLIENTES'!A:D,4,0)</f>
        <v>EMPRESA SEM MAQUINA</v>
      </c>
      <c r="L628" s="1" t="str">
        <f>VLOOKUP(Tabela1[[#This Row],[Cliente]],'BASE DE CLIENTES'!A:E,5,0)</f>
        <v>PONTE ALTA NORTE (GAMA)</v>
      </c>
    </row>
    <row r="629" spans="2:12" x14ac:dyDescent="0.3">
      <c r="B629" s="1" t="s">
        <v>57</v>
      </c>
      <c r="C629" s="4" t="str">
        <f>VLOOKUP(Tabela1[[#This Row],[Cliente]],'BASE DE CLIENTES'!A:E,2,0)</f>
        <v>Brasília</v>
      </c>
      <c r="D629" s="1" t="str">
        <f>VLOOKUP(Tabela1[[#This Row],[Cliente]],'BASE DE CLIENTES'!A:C,3,0)</f>
        <v>DF</v>
      </c>
      <c r="E629" s="4" t="str">
        <f>CONCATENATE(Tabela1[[#This Row],[CIDADE]],",",Tabela1[[#This Row],[UF]])</f>
        <v>Brasília,DF</v>
      </c>
      <c r="F629" s="2">
        <v>45735</v>
      </c>
      <c r="G629" s="13">
        <v>470.3</v>
      </c>
      <c r="H629" s="13">
        <v>760.98</v>
      </c>
      <c r="I629" s="5">
        <f>Tabela1[[#This Row],[Valor total]]-Tabela1[[#This Row],[Valor custo]]</f>
        <v>290.68</v>
      </c>
      <c r="J629" s="6">
        <f>Tabela1[[#This Row],[MARGEM BRUTA]]/Tabela1[[#This Row],[Valor total]]</f>
        <v>0.38198112959604719</v>
      </c>
      <c r="K629" s="1" t="str">
        <f>VLOOKUP(Tabela1[[#This Row],[Cliente]],'BASE DE CLIENTES'!A:D,4,0)</f>
        <v>SERRALHEIRO</v>
      </c>
      <c r="L629" s="1" t="str">
        <f>VLOOKUP(Tabela1[[#This Row],[Cliente]],'BASE DE CLIENTES'!A:E,5,0)</f>
        <v>ARAPOANGA (PLANALTINA)</v>
      </c>
    </row>
    <row r="630" spans="2:12" x14ac:dyDescent="0.3">
      <c r="B630" s="1" t="s">
        <v>70</v>
      </c>
      <c r="C630" s="4" t="str">
        <f>VLOOKUP(Tabela1[[#This Row],[Cliente]],'BASE DE CLIENTES'!A:E,2,0)</f>
        <v>Brasília</v>
      </c>
      <c r="D630" s="1" t="str">
        <f>VLOOKUP(Tabela1[[#This Row],[Cliente]],'BASE DE CLIENTES'!A:C,3,0)</f>
        <v>DF</v>
      </c>
      <c r="E630" s="4" t="str">
        <f>CONCATENATE(Tabela1[[#This Row],[CIDADE]],",",Tabela1[[#This Row],[UF]])</f>
        <v>Brasília,DF</v>
      </c>
      <c r="F630" s="2">
        <v>45735</v>
      </c>
      <c r="G630" s="13">
        <v>42</v>
      </c>
      <c r="H630" s="13">
        <v>55</v>
      </c>
      <c r="I630" s="5">
        <f>Tabela1[[#This Row],[Valor total]]-Tabela1[[#This Row],[Valor custo]]</f>
        <v>13</v>
      </c>
      <c r="J630" s="6">
        <f>Tabela1[[#This Row],[MARGEM BRUTA]]/Tabela1[[#This Row],[Valor total]]</f>
        <v>0.23636363636363636</v>
      </c>
      <c r="K630" s="1" t="str">
        <f>VLOOKUP(Tabela1[[#This Row],[Cliente]],'BASE DE CLIENTES'!A:D,4,0)</f>
        <v>EMPRESA COM MAQUINA</v>
      </c>
      <c r="L630" s="1" t="str">
        <f>VLOOKUP(Tabela1[[#This Row],[Cliente]],'BASE DE CLIENTES'!A:E,5,0)</f>
        <v>TAGUATINGA NORTE (TAGUATINGA)</v>
      </c>
    </row>
    <row r="631" spans="2:12" x14ac:dyDescent="0.3">
      <c r="B631" s="1" t="s">
        <v>70</v>
      </c>
      <c r="C631" s="4" t="str">
        <f>VLOOKUP(Tabela1[[#This Row],[Cliente]],'BASE DE CLIENTES'!A:E,2,0)</f>
        <v>Brasília</v>
      </c>
      <c r="D631" s="1" t="str">
        <f>VLOOKUP(Tabela1[[#This Row],[Cliente]],'BASE DE CLIENTES'!A:C,3,0)</f>
        <v>DF</v>
      </c>
      <c r="E631" s="4" t="str">
        <f>CONCATENATE(Tabela1[[#This Row],[CIDADE]],",",Tabela1[[#This Row],[UF]])</f>
        <v>Brasília,DF</v>
      </c>
      <c r="F631" s="2">
        <v>45735</v>
      </c>
      <c r="G631" s="13">
        <v>82.14</v>
      </c>
      <c r="H631" s="13">
        <v>600</v>
      </c>
      <c r="I631" s="5">
        <f>Tabela1[[#This Row],[Valor total]]-Tabela1[[#This Row],[Valor custo]]</f>
        <v>517.86</v>
      </c>
      <c r="J631" s="6">
        <f>Tabela1[[#This Row],[MARGEM BRUTA]]/Tabela1[[#This Row],[Valor total]]</f>
        <v>0.86309999999999998</v>
      </c>
      <c r="K631" s="1" t="str">
        <f>VLOOKUP(Tabela1[[#This Row],[Cliente]],'BASE DE CLIENTES'!A:D,4,0)</f>
        <v>EMPRESA COM MAQUINA</v>
      </c>
      <c r="L631" s="1" t="str">
        <f>VLOOKUP(Tabela1[[#This Row],[Cliente]],'BASE DE CLIENTES'!A:E,5,0)</f>
        <v>TAGUATINGA NORTE (TAGUATINGA)</v>
      </c>
    </row>
    <row r="632" spans="2:12" x14ac:dyDescent="0.3">
      <c r="B632" s="1" t="s">
        <v>19</v>
      </c>
      <c r="C632" s="4" t="str">
        <f>VLOOKUP(Tabela1[[#This Row],[Cliente]],'BASE DE CLIENTES'!A:E,2,0)</f>
        <v>Águas Lindas de Goiás</v>
      </c>
      <c r="D632" s="1" t="str">
        <f>VLOOKUP(Tabela1[[#This Row],[Cliente]],'BASE DE CLIENTES'!A:C,3,0)</f>
        <v>GO</v>
      </c>
      <c r="E632" s="4" t="str">
        <f>CONCATENATE(Tabela1[[#This Row],[CIDADE]],",",Tabela1[[#This Row],[UF]])</f>
        <v>Águas Lindas de Goiás,GO</v>
      </c>
      <c r="F632" s="2">
        <v>45903</v>
      </c>
      <c r="G632" s="13">
        <v>649</v>
      </c>
      <c r="H632" s="13">
        <v>1250</v>
      </c>
      <c r="I632" s="5">
        <f>Tabela1[[#This Row],[Valor total]]-Tabela1[[#This Row],[Valor custo]]</f>
        <v>601</v>
      </c>
      <c r="J632" s="6">
        <f>Tabela1[[#This Row],[MARGEM BRUTA]]/Tabela1[[#This Row],[Valor total]]</f>
        <v>0.48080000000000001</v>
      </c>
      <c r="K632" s="1" t="str">
        <f>VLOOKUP(Tabela1[[#This Row],[Cliente]],'BASE DE CLIENTES'!A:D,4,0)</f>
        <v>SERRALHEIRO</v>
      </c>
      <c r="L632" s="1" t="str">
        <f>VLOOKUP(Tabela1[[#This Row],[Cliente]],'BASE DE CLIENTES'!A:E,5,0)</f>
        <v>Águas Lindas de Goiás</v>
      </c>
    </row>
    <row r="633" spans="2:12" x14ac:dyDescent="0.3">
      <c r="B633" s="1" t="s">
        <v>19</v>
      </c>
      <c r="C633" s="4" t="str">
        <f>VLOOKUP(Tabela1[[#This Row],[Cliente]],'BASE DE CLIENTES'!A:E,2,0)</f>
        <v>Águas Lindas de Goiás</v>
      </c>
      <c r="D633" s="1" t="str">
        <f>VLOOKUP(Tabela1[[#This Row],[Cliente]],'BASE DE CLIENTES'!A:C,3,0)</f>
        <v>GO</v>
      </c>
      <c r="E633" s="4" t="str">
        <f>CONCATENATE(Tabela1[[#This Row],[CIDADE]],",",Tabela1[[#This Row],[UF]])</f>
        <v>Águas Lindas de Goiás,GO</v>
      </c>
      <c r="F633" s="2">
        <v>45902</v>
      </c>
      <c r="G633" s="13">
        <v>125</v>
      </c>
      <c r="H633" s="13">
        <v>150</v>
      </c>
      <c r="I633" s="5">
        <f>Tabela1[[#This Row],[Valor total]]-Tabela1[[#This Row],[Valor custo]]</f>
        <v>25</v>
      </c>
      <c r="J633" s="6">
        <f>Tabela1[[#This Row],[MARGEM BRUTA]]/Tabela1[[#This Row],[Valor total]]</f>
        <v>0.16666666666666666</v>
      </c>
      <c r="K633" s="1" t="str">
        <f>VLOOKUP(Tabela1[[#This Row],[Cliente]],'BASE DE CLIENTES'!A:D,4,0)</f>
        <v>SERRALHEIRO</v>
      </c>
      <c r="L633" s="1" t="str">
        <f>VLOOKUP(Tabela1[[#This Row],[Cliente]],'BASE DE CLIENTES'!A:E,5,0)</f>
        <v>Águas Lindas de Goiás</v>
      </c>
    </row>
    <row r="634" spans="2:12" x14ac:dyDescent="0.3">
      <c r="B634" s="1" t="s">
        <v>19</v>
      </c>
      <c r="C634" s="4" t="str">
        <f>VLOOKUP(Tabela1[[#This Row],[Cliente]],'BASE DE CLIENTES'!A:E,2,0)</f>
        <v>Águas Lindas de Goiás</v>
      </c>
      <c r="D634" s="1" t="str">
        <f>VLOOKUP(Tabela1[[#This Row],[Cliente]],'BASE DE CLIENTES'!A:C,3,0)</f>
        <v>GO</v>
      </c>
      <c r="E634" s="4" t="str">
        <f>CONCATENATE(Tabela1[[#This Row],[CIDADE]],",",Tabela1[[#This Row],[UF]])</f>
        <v>Águas Lindas de Goiás,GO</v>
      </c>
      <c r="F634" s="2">
        <v>45902</v>
      </c>
      <c r="G634" s="13">
        <v>1962</v>
      </c>
      <c r="H634" s="13">
        <v>3850</v>
      </c>
      <c r="I634" s="5">
        <f>Tabela1[[#This Row],[Valor total]]-Tabela1[[#This Row],[Valor custo]]</f>
        <v>1888</v>
      </c>
      <c r="J634" s="6">
        <f>Tabela1[[#This Row],[MARGEM BRUTA]]/Tabela1[[#This Row],[Valor total]]</f>
        <v>0.49038961038961038</v>
      </c>
      <c r="K634" s="1" t="str">
        <f>VLOOKUP(Tabela1[[#This Row],[Cliente]],'BASE DE CLIENTES'!A:D,4,0)</f>
        <v>SERRALHEIRO</v>
      </c>
      <c r="L634" s="1" t="str">
        <f>VLOOKUP(Tabela1[[#This Row],[Cliente]],'BASE DE CLIENTES'!A:E,5,0)</f>
        <v>Águas Lindas de Goiás</v>
      </c>
    </row>
    <row r="635" spans="2:12" x14ac:dyDescent="0.3">
      <c r="B635" s="1" t="s">
        <v>66</v>
      </c>
      <c r="C635" s="4" t="str">
        <f>VLOOKUP(Tabela1[[#This Row],[Cliente]],'BASE DE CLIENTES'!A:E,2,0)</f>
        <v>Águas Lindas de Goiás</v>
      </c>
      <c r="D635" s="1" t="str">
        <f>VLOOKUP(Tabela1[[#This Row],[Cliente]],'BASE DE CLIENTES'!A:C,3,0)</f>
        <v>GO</v>
      </c>
      <c r="E635" s="4" t="str">
        <f>CONCATENATE(Tabela1[[#This Row],[CIDADE]],",",Tabela1[[#This Row],[UF]])</f>
        <v>Águas Lindas de Goiás,GO</v>
      </c>
      <c r="F635" s="2">
        <v>45901</v>
      </c>
      <c r="G635" s="13">
        <v>125</v>
      </c>
      <c r="H635" s="13">
        <v>150</v>
      </c>
      <c r="I635" s="5">
        <f>Tabela1[[#This Row],[Valor total]]-Tabela1[[#This Row],[Valor custo]]</f>
        <v>25</v>
      </c>
      <c r="J635" s="6">
        <f>Tabela1[[#This Row],[MARGEM BRUTA]]/Tabela1[[#This Row],[Valor total]]</f>
        <v>0.16666666666666666</v>
      </c>
      <c r="K635" s="1" t="str">
        <f>VLOOKUP(Tabela1[[#This Row],[Cliente]],'BASE DE CLIENTES'!A:D,4,0)</f>
        <v>EMPRESA COM MAQUINA</v>
      </c>
      <c r="L635" s="1" t="str">
        <f>VLOOKUP(Tabela1[[#This Row],[Cliente]],'BASE DE CLIENTES'!A:E,5,0)</f>
        <v>Águas Lindas de Goiás</v>
      </c>
    </row>
    <row r="636" spans="2:12" x14ac:dyDescent="0.3">
      <c r="B636" s="1" t="s">
        <v>42</v>
      </c>
      <c r="C636" s="4" t="str">
        <f>VLOOKUP(Tabela1[[#This Row],[Cliente]],'BASE DE CLIENTES'!A:E,2,0)</f>
        <v>Brasília</v>
      </c>
      <c r="D636" s="1" t="str">
        <f>VLOOKUP(Tabela1[[#This Row],[Cliente]],'BASE DE CLIENTES'!A:C,3,0)</f>
        <v>DF</v>
      </c>
      <c r="E636" s="4" t="str">
        <f>CONCATENATE(Tabela1[[#This Row],[CIDADE]],",",Tabela1[[#This Row],[UF]])</f>
        <v>Brasília,DF</v>
      </c>
      <c r="F636" s="2">
        <v>45735</v>
      </c>
      <c r="G636" s="13">
        <v>1414.46</v>
      </c>
      <c r="H636" s="13">
        <v>2800</v>
      </c>
      <c r="I636" s="5">
        <f>Tabela1[[#This Row],[Valor total]]-Tabela1[[#This Row],[Valor custo]]</f>
        <v>1385.54</v>
      </c>
      <c r="J636" s="6">
        <f>Tabela1[[#This Row],[MARGEM BRUTA]]/Tabela1[[#This Row],[Valor total]]</f>
        <v>0.49483571428571427</v>
      </c>
      <c r="K636" s="1" t="str">
        <f>VLOOKUP(Tabela1[[#This Row],[Cliente]],'BASE DE CLIENTES'!A:D,4,0)</f>
        <v>EMPRESA SEM MAQUINA</v>
      </c>
      <c r="L636" s="1" t="str">
        <f>VLOOKUP(Tabela1[[#This Row],[Cliente]],'BASE DE CLIENTES'!A:E,5,0)</f>
        <v>SAMAMBAIA</v>
      </c>
    </row>
    <row r="637" spans="2:12" x14ac:dyDescent="0.3">
      <c r="B637" s="1" t="s">
        <v>17</v>
      </c>
      <c r="C637" s="4" t="str">
        <f>VLOOKUP(Tabela1[[#This Row],[Cliente]],'BASE DE CLIENTES'!A:E,2,0)</f>
        <v>Águas Lindas de Goiás</v>
      </c>
      <c r="D637" s="1" t="str">
        <f>VLOOKUP(Tabela1[[#This Row],[Cliente]],'BASE DE CLIENTES'!A:C,3,0)</f>
        <v>GO</v>
      </c>
      <c r="E637" s="4" t="str">
        <f>CONCATENATE(Tabela1[[#This Row],[CIDADE]],",",Tabela1[[#This Row],[UF]])</f>
        <v>Águas Lindas de Goiás,GO</v>
      </c>
      <c r="F637" s="2">
        <v>45901</v>
      </c>
      <c r="G637" s="13">
        <v>382.3</v>
      </c>
      <c r="H637" s="13">
        <v>0</v>
      </c>
      <c r="I637" s="5">
        <f>Tabela1[[#This Row],[Valor total]]-Tabela1[[#This Row],[Valor custo]]</f>
        <v>-382.3</v>
      </c>
      <c r="J637" s="6" t="e">
        <f>Tabela1[[#This Row],[MARGEM BRUTA]]/Tabela1[[#This Row],[Valor total]]</f>
        <v>#DIV/0!</v>
      </c>
      <c r="K637" s="1" t="str">
        <f>VLOOKUP(Tabela1[[#This Row],[Cliente]],'BASE DE CLIENTES'!A:D,4,0)</f>
        <v>SERRALHEIRO</v>
      </c>
      <c r="L637" s="1" t="str">
        <f>VLOOKUP(Tabela1[[#This Row],[Cliente]],'BASE DE CLIENTES'!A:E,5,0)</f>
        <v>Águas Lindas de Goiás</v>
      </c>
    </row>
    <row r="638" spans="2:12" x14ac:dyDescent="0.3">
      <c r="B638" s="1" t="s">
        <v>104</v>
      </c>
      <c r="C638" s="4" t="str">
        <f>VLOOKUP(Tabela1[[#This Row],[Cliente]],'BASE DE CLIENTES'!A:E,2,0)</f>
        <v>Águas Lindas de Goiás</v>
      </c>
      <c r="D638" s="1" t="str">
        <f>VLOOKUP(Tabela1[[#This Row],[Cliente]],'BASE DE CLIENTES'!A:C,3,0)</f>
        <v>GO</v>
      </c>
      <c r="E638" s="4" t="str">
        <f>CONCATENATE(Tabela1[[#This Row],[CIDADE]],",",Tabela1[[#This Row],[UF]])</f>
        <v>Águas Lindas de Goiás,GO</v>
      </c>
      <c r="F638" s="2">
        <v>45901</v>
      </c>
      <c r="G638" s="13">
        <v>1197.3900000000001</v>
      </c>
      <c r="H638" s="13">
        <v>1885</v>
      </c>
      <c r="I638" s="5">
        <f>Tabela1[[#This Row],[Valor total]]-Tabela1[[#This Row],[Valor custo]]</f>
        <v>687.6099999999999</v>
      </c>
      <c r="J638" s="6">
        <f>Tabela1[[#This Row],[MARGEM BRUTA]]/Tabela1[[#This Row],[Valor total]]</f>
        <v>0.36477984084880632</v>
      </c>
      <c r="K638" s="1" t="str">
        <f>VLOOKUP(Tabela1[[#This Row],[Cliente]],'BASE DE CLIENTES'!A:D,4,0)</f>
        <v>EMPRESA SEM MAQUINA</v>
      </c>
      <c r="L638" s="1" t="str">
        <f>VLOOKUP(Tabela1[[#This Row],[Cliente]],'BASE DE CLIENTES'!A:E,5,0)</f>
        <v>Águas Lindas de Goiás</v>
      </c>
    </row>
    <row r="639" spans="2:12" x14ac:dyDescent="0.3">
      <c r="B639" s="1" t="s">
        <v>144</v>
      </c>
      <c r="C639" s="4" t="str">
        <f>VLOOKUP(Tabela1[[#This Row],[Cliente]],'BASE DE CLIENTES'!A:E,2,0)</f>
        <v>Alexânia</v>
      </c>
      <c r="D639" s="1" t="str">
        <f>VLOOKUP(Tabela1[[#This Row],[Cliente]],'BASE DE CLIENTES'!A:C,3,0)</f>
        <v>GO</v>
      </c>
      <c r="E639" s="4" t="str">
        <f>CONCATENATE(Tabela1[[#This Row],[CIDADE]],",",Tabela1[[#This Row],[UF]])</f>
        <v>Alexânia,GO</v>
      </c>
      <c r="F639" s="2">
        <v>45813</v>
      </c>
      <c r="G639" s="13">
        <v>2081.13</v>
      </c>
      <c r="H639" s="13">
        <v>2910</v>
      </c>
      <c r="I639" s="5">
        <f>Tabela1[[#This Row],[Valor total]]-Tabela1[[#This Row],[Valor custo]]</f>
        <v>828.86999999999989</v>
      </c>
      <c r="J639" s="6">
        <f>Tabela1[[#This Row],[MARGEM BRUTA]]/Tabela1[[#This Row],[Valor total]]</f>
        <v>0.28483505154639172</v>
      </c>
      <c r="K639" s="1" t="str">
        <f>VLOOKUP(Tabela1[[#This Row],[Cliente]],'BASE DE CLIENTES'!A:D,4,0)</f>
        <v>SERRALHEIRO</v>
      </c>
      <c r="L639" s="1" t="str">
        <f>VLOOKUP(Tabela1[[#This Row],[Cliente]],'BASE DE CLIENTES'!A:E,5,0)</f>
        <v>Alexânia</v>
      </c>
    </row>
    <row r="640" spans="2:12" x14ac:dyDescent="0.3">
      <c r="B640" s="1" t="s">
        <v>27</v>
      </c>
      <c r="C640" s="4" t="str">
        <f>VLOOKUP(Tabela1[[#This Row],[Cliente]],'BASE DE CLIENTES'!A:E,2,0)</f>
        <v>Brasília</v>
      </c>
      <c r="D640" s="1" t="str">
        <f>VLOOKUP(Tabela1[[#This Row],[Cliente]],'BASE DE CLIENTES'!A:C,3,0)</f>
        <v>DF</v>
      </c>
      <c r="E640" s="4" t="str">
        <f>CONCATENATE(Tabela1[[#This Row],[CIDADE]],",",Tabela1[[#This Row],[UF]])</f>
        <v>Brasília,DF</v>
      </c>
      <c r="F640" s="2">
        <v>45734</v>
      </c>
      <c r="G640" s="13">
        <v>439.2</v>
      </c>
      <c r="H640" s="13">
        <v>620</v>
      </c>
      <c r="I640" s="5">
        <f>Tabela1[[#This Row],[Valor total]]-Tabela1[[#This Row],[Valor custo]]</f>
        <v>180.8</v>
      </c>
      <c r="J640" s="6">
        <f>Tabela1[[#This Row],[MARGEM BRUTA]]/Tabela1[[#This Row],[Valor total]]</f>
        <v>0.29161290322580646</v>
      </c>
      <c r="K640" s="1" t="str">
        <f>VLOOKUP(Tabela1[[#This Row],[Cliente]],'BASE DE CLIENTES'!A:D,4,0)</f>
        <v>EMPRESA SEM MAQUINA</v>
      </c>
      <c r="L640" s="1" t="str">
        <f>VLOOKUP(Tabela1[[#This Row],[Cliente]],'BASE DE CLIENTES'!A:E,5,0)</f>
        <v>RECANTO DAS EMAS</v>
      </c>
    </row>
    <row r="641" spans="1:12" x14ac:dyDescent="0.3">
      <c r="B641" s="1" t="s">
        <v>144</v>
      </c>
      <c r="C641" s="4" t="str">
        <f>VLOOKUP(Tabela1[[#This Row],[Cliente]],'BASE DE CLIENTES'!A:E,2,0)</f>
        <v>Alexânia</v>
      </c>
      <c r="D641" s="1" t="str">
        <f>VLOOKUP(Tabela1[[#This Row],[Cliente]],'BASE DE CLIENTES'!A:C,3,0)</f>
        <v>GO</v>
      </c>
      <c r="E641" s="4" t="str">
        <f>CONCATENATE(Tabela1[[#This Row],[CIDADE]],",",Tabela1[[#This Row],[UF]])</f>
        <v>Alexânia,GO</v>
      </c>
      <c r="F641" s="2">
        <v>45875</v>
      </c>
      <c r="G641" s="13">
        <v>2676.1</v>
      </c>
      <c r="H641" s="13">
        <v>4265</v>
      </c>
      <c r="I641" s="5">
        <f>Tabela1[[#This Row],[Valor total]]-Tabela1[[#This Row],[Valor custo]]</f>
        <v>1588.9</v>
      </c>
      <c r="J641" s="6">
        <f>Tabela1[[#This Row],[MARGEM BRUTA]]/Tabela1[[#This Row],[Valor total]]</f>
        <v>0.37254396248534588</v>
      </c>
      <c r="K641" s="1" t="str">
        <f>VLOOKUP(Tabela1[[#This Row],[Cliente]],'BASE DE CLIENTES'!A:D,4,0)</f>
        <v>SERRALHEIRO</v>
      </c>
      <c r="L641" s="1" t="str">
        <f>VLOOKUP(Tabela1[[#This Row],[Cliente]],'BASE DE CLIENTES'!A:E,5,0)</f>
        <v>Alexânia</v>
      </c>
    </row>
    <row r="642" spans="1:12" x14ac:dyDescent="0.3">
      <c r="B642" s="1" t="s">
        <v>145</v>
      </c>
      <c r="C642" s="4" t="str">
        <f>VLOOKUP(Tabela1[[#This Row],[Cliente]],'BASE DE CLIENTES'!A:E,2,0)</f>
        <v>Ananindeua</v>
      </c>
      <c r="D642" s="1" t="str">
        <f>VLOOKUP(Tabela1[[#This Row],[Cliente]],'BASE DE CLIENTES'!A:C,3,0)</f>
        <v>PA</v>
      </c>
      <c r="E642" s="4" t="str">
        <f>CONCATENATE(Tabela1[[#This Row],[CIDADE]],",",Tabela1[[#This Row],[UF]])</f>
        <v>Ananindeua,PA</v>
      </c>
      <c r="F642" s="2">
        <v>45929</v>
      </c>
      <c r="G642" s="13">
        <v>1005.12</v>
      </c>
      <c r="H642" s="13">
        <v>2020</v>
      </c>
      <c r="I642" s="5">
        <f>Tabela1[[#This Row],[Valor total]]-Tabela1[[#This Row],[Valor custo]]</f>
        <v>1014.88</v>
      </c>
      <c r="J642" s="6">
        <f>Tabela1[[#This Row],[MARGEM BRUTA]]/Tabela1[[#This Row],[Valor total]]</f>
        <v>0.50241584158415842</v>
      </c>
      <c r="K642" s="1" t="str">
        <f>VLOOKUP(Tabela1[[#This Row],[Cliente]],'BASE DE CLIENTES'!A:D,4,0)</f>
        <v>OUTROS RAMOS</v>
      </c>
      <c r="L642" s="1" t="str">
        <f>VLOOKUP(Tabela1[[#This Row],[Cliente]],'BASE DE CLIENTES'!A:E,5,0)</f>
        <v>Ananindeua</v>
      </c>
    </row>
    <row r="643" spans="1:12" x14ac:dyDescent="0.3">
      <c r="B643" s="1" t="s">
        <v>25</v>
      </c>
      <c r="C643" s="4" t="str">
        <f>VLOOKUP(Tabela1[[#This Row],[Cliente]],'BASE DE CLIENTES'!A:E,2,0)</f>
        <v>Brasília</v>
      </c>
      <c r="D643" s="1" t="str">
        <f>VLOOKUP(Tabela1[[#This Row],[Cliente]],'BASE DE CLIENTES'!A:C,3,0)</f>
        <v>DF</v>
      </c>
      <c r="E643" s="4" t="str">
        <f>CONCATENATE(Tabela1[[#This Row],[CIDADE]],",",Tabela1[[#This Row],[UF]])</f>
        <v>Brasília,DF</v>
      </c>
      <c r="F643" s="2">
        <v>45734</v>
      </c>
      <c r="G643" s="13">
        <v>30.49</v>
      </c>
      <c r="H643" s="13">
        <v>40</v>
      </c>
      <c r="I643" s="5">
        <f>Tabela1[[#This Row],[Valor total]]-Tabela1[[#This Row],[Valor custo]]</f>
        <v>9.5100000000000016</v>
      </c>
      <c r="J643" s="6">
        <f>Tabela1[[#This Row],[MARGEM BRUTA]]/Tabela1[[#This Row],[Valor total]]</f>
        <v>0.23775000000000004</v>
      </c>
      <c r="K643" s="1" t="str">
        <f>VLOOKUP(Tabela1[[#This Row],[Cliente]],'BASE DE CLIENTES'!A:D,4,0)</f>
        <v>EMPRESA COM MAQUINA</v>
      </c>
      <c r="L643" s="1" t="str">
        <f>VLOOKUP(Tabela1[[#This Row],[Cliente]],'BASE DE CLIENTES'!A:E,5,0)</f>
        <v>CEILANDIA NORTE (CEILANDIA)</v>
      </c>
    </row>
    <row r="644" spans="1:12" x14ac:dyDescent="0.3">
      <c r="B644" s="1" t="s">
        <v>25</v>
      </c>
      <c r="C644" s="4" t="str">
        <f>VLOOKUP(Tabela1[[#This Row],[Cliente]],'BASE DE CLIENTES'!A:E,2,0)</f>
        <v>Brasília</v>
      </c>
      <c r="D644" s="1" t="str">
        <f>VLOOKUP(Tabela1[[#This Row],[Cliente]],'BASE DE CLIENTES'!A:C,3,0)</f>
        <v>DF</v>
      </c>
      <c r="E644" s="4" t="str">
        <f>CONCATENATE(Tabela1[[#This Row],[CIDADE]],",",Tabela1[[#This Row],[UF]])</f>
        <v>Brasília,DF</v>
      </c>
      <c r="F644" s="2">
        <v>45734</v>
      </c>
      <c r="G644" s="13">
        <v>2635.2</v>
      </c>
      <c r="H644" s="13">
        <v>3840</v>
      </c>
      <c r="I644" s="5">
        <f>Tabela1[[#This Row],[Valor total]]-Tabela1[[#This Row],[Valor custo]]</f>
        <v>1204.8000000000002</v>
      </c>
      <c r="J644" s="6">
        <f>Tabela1[[#This Row],[MARGEM BRUTA]]/Tabela1[[#This Row],[Valor total]]</f>
        <v>0.31375000000000003</v>
      </c>
      <c r="K644" s="1" t="str">
        <f>VLOOKUP(Tabela1[[#This Row],[Cliente]],'BASE DE CLIENTES'!A:D,4,0)</f>
        <v>EMPRESA COM MAQUINA</v>
      </c>
      <c r="L644" s="1" t="str">
        <f>VLOOKUP(Tabela1[[#This Row],[Cliente]],'BASE DE CLIENTES'!A:E,5,0)</f>
        <v>CEILANDIA NORTE (CEILANDIA)</v>
      </c>
    </row>
    <row r="645" spans="1:12" x14ac:dyDescent="0.3">
      <c r="B645" s="1" t="s">
        <v>68</v>
      </c>
      <c r="C645" s="4" t="str">
        <f>VLOOKUP(Tabela1[[#This Row],[Cliente]],'BASE DE CLIENTES'!A:E,2,0)</f>
        <v>Brasília</v>
      </c>
      <c r="D645" s="1" t="str">
        <f>VLOOKUP(Tabela1[[#This Row],[Cliente]],'BASE DE CLIENTES'!A:C,3,0)</f>
        <v>DF</v>
      </c>
      <c r="E645" s="4" t="str">
        <f>CONCATENATE(Tabela1[[#This Row],[CIDADE]],",",Tabela1[[#This Row],[UF]])</f>
        <v>Brasília,DF</v>
      </c>
      <c r="F645" s="2">
        <v>45734</v>
      </c>
      <c r="G645" s="13">
        <v>774.55</v>
      </c>
      <c r="H645" s="13">
        <v>1465</v>
      </c>
      <c r="I645" s="5">
        <f>Tabela1[[#This Row],[Valor total]]-Tabela1[[#This Row],[Valor custo]]</f>
        <v>690.45</v>
      </c>
      <c r="J645" s="6">
        <f>Tabela1[[#This Row],[MARGEM BRUTA]]/Tabela1[[#This Row],[Valor total]]</f>
        <v>0.47129692832764508</v>
      </c>
      <c r="K645" s="1" t="str">
        <f>VLOOKUP(Tabela1[[#This Row],[Cliente]],'BASE DE CLIENTES'!A:D,4,0)</f>
        <v>EMPRESA COM MAQUINA</v>
      </c>
      <c r="L645" s="1" t="str">
        <f>VLOOKUP(Tabela1[[#This Row],[Cliente]],'BASE DE CLIENTES'!A:E,5,0)</f>
        <v>SAMAMBAIA SUL (SAMAMBAIA)</v>
      </c>
    </row>
    <row r="646" spans="1:12" x14ac:dyDescent="0.3">
      <c r="B646" s="1" t="s">
        <v>146</v>
      </c>
      <c r="C646" s="4" t="str">
        <f>VLOOKUP(Tabela1[[#This Row],[Cliente]],'BASE DE CLIENTES'!A:E,2,0)</f>
        <v>Brasília</v>
      </c>
      <c r="D646" s="1" t="str">
        <f>VLOOKUP(Tabela1[[#This Row],[Cliente]],'BASE DE CLIENTES'!A:C,3,0)</f>
        <v>DF</v>
      </c>
      <c r="E646" s="4" t="str">
        <f>CONCATENATE(Tabela1[[#This Row],[CIDADE]],",",Tabela1[[#This Row],[UF]])</f>
        <v>Brasília,DF</v>
      </c>
      <c r="F646" s="2">
        <v>45849</v>
      </c>
      <c r="G646" s="13">
        <v>486.1</v>
      </c>
      <c r="H646" s="13">
        <v>800</v>
      </c>
      <c r="I646" s="5">
        <f>Tabela1[[#This Row],[Valor total]]-Tabela1[[#This Row],[Valor custo]]</f>
        <v>313.89999999999998</v>
      </c>
      <c r="J646" s="6">
        <f>Tabela1[[#This Row],[MARGEM BRUTA]]/Tabela1[[#This Row],[Valor total]]</f>
        <v>0.39237499999999997</v>
      </c>
      <c r="K646" s="1" t="str">
        <f>VLOOKUP(Tabela1[[#This Row],[Cliente]],'BASE DE CLIENTES'!A:D,4,0)</f>
        <v>SEM CLASSIFICAÇÃO</v>
      </c>
      <c r="L646" s="1" t="str">
        <f>VLOOKUP(Tabela1[[#This Row],[Cliente]],'BASE DE CLIENTES'!A:E,5,0)</f>
        <v>Vale do Amanhecer (Planaltina)</v>
      </c>
    </row>
    <row r="647" spans="1:12" x14ac:dyDescent="0.3">
      <c r="B647" s="1" t="s">
        <v>145</v>
      </c>
      <c r="C647" s="4" t="str">
        <f>VLOOKUP(Tabela1[[#This Row],[Cliente]],'BASE DE CLIENTES'!A:E,2,0)</f>
        <v>Ananindeua</v>
      </c>
      <c r="D647" s="1" t="str">
        <f>VLOOKUP(Tabela1[[#This Row],[Cliente]],'BASE DE CLIENTES'!A:C,3,0)</f>
        <v>PA</v>
      </c>
      <c r="E647" s="4" t="str">
        <f>CONCATENATE(Tabela1[[#This Row],[CIDADE]],",",Tabela1[[#This Row],[UF]])</f>
        <v>Ananindeua,PA</v>
      </c>
      <c r="F647" s="2">
        <v>45912</v>
      </c>
      <c r="G647" s="13">
        <v>55</v>
      </c>
      <c r="H647" s="13">
        <v>150</v>
      </c>
      <c r="I647" s="5">
        <f>Tabela1[[#This Row],[Valor total]]-Tabela1[[#This Row],[Valor custo]]</f>
        <v>95</v>
      </c>
      <c r="J647" s="6">
        <f>Tabela1[[#This Row],[MARGEM BRUTA]]/Tabela1[[#This Row],[Valor total]]</f>
        <v>0.6333333333333333</v>
      </c>
      <c r="K647" s="1" t="str">
        <f>VLOOKUP(Tabela1[[#This Row],[Cliente]],'BASE DE CLIENTES'!A:D,4,0)</f>
        <v>OUTROS RAMOS</v>
      </c>
      <c r="L647" s="1" t="str">
        <f>VLOOKUP(Tabela1[[#This Row],[Cliente]],'BASE DE CLIENTES'!A:E,5,0)</f>
        <v>Ananindeua</v>
      </c>
    </row>
    <row r="648" spans="1:12" x14ac:dyDescent="0.3">
      <c r="B648" s="1" t="s">
        <v>97</v>
      </c>
      <c r="C648" s="4" t="str">
        <f>VLOOKUP(Tabela1[[#This Row],[Cliente]],'BASE DE CLIENTES'!A:E,2,0)</f>
        <v>Brasília</v>
      </c>
      <c r="D648" s="1" t="str">
        <f>VLOOKUP(Tabela1[[#This Row],[Cliente]],'BASE DE CLIENTES'!A:C,3,0)</f>
        <v>DF</v>
      </c>
      <c r="E648" s="4" t="str">
        <f>CONCATENATE(Tabela1[[#This Row],[CIDADE]],",",Tabela1[[#This Row],[UF]])</f>
        <v>Brasília,DF</v>
      </c>
      <c r="F648" s="2">
        <v>45734</v>
      </c>
      <c r="G648" s="13">
        <v>2069.17</v>
      </c>
      <c r="H648" s="13">
        <v>3435</v>
      </c>
      <c r="I648" s="5">
        <f>Tabela1[[#This Row],[Valor total]]-Tabela1[[#This Row],[Valor custo]]</f>
        <v>1365.83</v>
      </c>
      <c r="J648" s="6">
        <f>Tabela1[[#This Row],[MARGEM BRUTA]]/Tabela1[[#This Row],[Valor total]]</f>
        <v>0.39762154294032021</v>
      </c>
      <c r="K648" s="1" t="str">
        <f>VLOOKUP(Tabela1[[#This Row],[Cliente]],'BASE DE CLIENTES'!A:D,4,0)</f>
        <v>SERRALHEIRO</v>
      </c>
      <c r="L648" s="1" t="str">
        <f>VLOOKUP(Tabela1[[#This Row],[Cliente]],'BASE DE CLIENTES'!A:E,5,0)</f>
        <v>CEILANDIA NORTE</v>
      </c>
    </row>
    <row r="649" spans="1:12" x14ac:dyDescent="0.3">
      <c r="B649" s="1" t="s">
        <v>96</v>
      </c>
      <c r="C649" s="4" t="str">
        <f>VLOOKUP(Tabela1[[#This Row],[Cliente]],'BASE DE CLIENTES'!A:E,2,0)</f>
        <v>Brasília</v>
      </c>
      <c r="D649" s="1" t="str">
        <f>VLOOKUP(Tabela1[[#This Row],[Cliente]],'BASE DE CLIENTES'!A:C,3,0)</f>
        <v>DF</v>
      </c>
      <c r="E649" s="4" t="str">
        <f>CONCATENATE(Tabela1[[#This Row],[CIDADE]],",",Tabela1[[#This Row],[UF]])</f>
        <v>Brasília,DF</v>
      </c>
      <c r="F649" s="2">
        <v>45734</v>
      </c>
      <c r="G649" s="13">
        <v>295.88</v>
      </c>
      <c r="H649" s="13">
        <v>400</v>
      </c>
      <c r="I649" s="5">
        <f>Tabela1[[#This Row],[Valor total]]-Tabela1[[#This Row],[Valor custo]]</f>
        <v>104.12</v>
      </c>
      <c r="J649" s="6">
        <f>Tabela1[[#This Row],[MARGEM BRUTA]]/Tabela1[[#This Row],[Valor total]]</f>
        <v>0.26030000000000003</v>
      </c>
      <c r="K649" s="1" t="str">
        <f>VLOOKUP(Tabela1[[#This Row],[Cliente]],'BASE DE CLIENTES'!A:D,4,0)</f>
        <v>EMPRESA SEM MAQUINA</v>
      </c>
      <c r="L649" s="1" t="str">
        <f>VLOOKUP(Tabela1[[#This Row],[Cliente]],'BASE DE CLIENTES'!A:E,5,0)</f>
        <v>CEILANDIA NORTE (CEILANDIA)</v>
      </c>
    </row>
    <row r="650" spans="1:12" x14ac:dyDescent="0.3">
      <c r="B650" s="1" t="s">
        <v>27</v>
      </c>
      <c r="C650" s="4" t="str">
        <f>VLOOKUP(Tabela1[[#This Row],[Cliente]],'BASE DE CLIENTES'!A:E,2,0)</f>
        <v>Brasília</v>
      </c>
      <c r="D650" s="1" t="str">
        <f>VLOOKUP(Tabela1[[#This Row],[Cliente]],'BASE DE CLIENTES'!A:C,3,0)</f>
        <v>DF</v>
      </c>
      <c r="E650" s="4" t="str">
        <f>CONCATENATE(Tabela1[[#This Row],[CIDADE]],",",Tabela1[[#This Row],[UF]])</f>
        <v>Brasília,DF</v>
      </c>
      <c r="F650" s="2">
        <v>45734</v>
      </c>
      <c r="G650" s="13">
        <v>2271.25</v>
      </c>
      <c r="H650" s="13">
        <v>2170</v>
      </c>
      <c r="I650" s="5">
        <f>Tabela1[[#This Row],[Valor total]]-Tabela1[[#This Row],[Valor custo]]</f>
        <v>-101.25</v>
      </c>
      <c r="J650" s="6">
        <f>Tabela1[[#This Row],[MARGEM BRUTA]]/Tabela1[[#This Row],[Valor total]]</f>
        <v>-4.6658986175115207E-2</v>
      </c>
      <c r="K650" s="1" t="str">
        <f>VLOOKUP(Tabela1[[#This Row],[Cliente]],'BASE DE CLIENTES'!A:D,4,0)</f>
        <v>EMPRESA SEM MAQUINA</v>
      </c>
      <c r="L650" s="1" t="str">
        <f>VLOOKUP(Tabela1[[#This Row],[Cliente]],'BASE DE CLIENTES'!A:E,5,0)</f>
        <v>RECANTO DAS EMAS</v>
      </c>
    </row>
    <row r="651" spans="1:12" x14ac:dyDescent="0.3">
      <c r="B651" s="1" t="s">
        <v>145</v>
      </c>
      <c r="C651" s="4" t="str">
        <f>VLOOKUP(Tabela1[[#This Row],[Cliente]],'BASE DE CLIENTES'!A:E,2,0)</f>
        <v>Ananindeua</v>
      </c>
      <c r="D651" s="1" t="str">
        <f>VLOOKUP(Tabela1[[#This Row],[Cliente]],'BASE DE CLIENTES'!A:C,3,0)</f>
        <v>PA</v>
      </c>
      <c r="E651" s="4" t="str">
        <f>CONCATENATE(Tabela1[[#This Row],[CIDADE]],",",Tabela1[[#This Row],[UF]])</f>
        <v>Ananindeua,PA</v>
      </c>
      <c r="F651" s="2">
        <v>45912</v>
      </c>
      <c r="G651" s="13">
        <v>1669</v>
      </c>
      <c r="H651" s="13">
        <v>3318</v>
      </c>
      <c r="I651" s="5">
        <f>Tabela1[[#This Row],[Valor total]]-Tabela1[[#This Row],[Valor custo]]</f>
        <v>1649</v>
      </c>
      <c r="J651" s="6">
        <f>Tabela1[[#This Row],[MARGEM BRUTA]]/Tabela1[[#This Row],[Valor total]]</f>
        <v>0.49698613622664256</v>
      </c>
      <c r="K651" s="1" t="str">
        <f>VLOOKUP(Tabela1[[#This Row],[Cliente]],'BASE DE CLIENTES'!A:D,4,0)</f>
        <v>OUTROS RAMOS</v>
      </c>
      <c r="L651" s="1" t="str">
        <f>VLOOKUP(Tabela1[[#This Row],[Cliente]],'BASE DE CLIENTES'!A:E,5,0)</f>
        <v>Ananindeua</v>
      </c>
    </row>
    <row r="652" spans="1:12" x14ac:dyDescent="0.3">
      <c r="B652" s="1" t="s">
        <v>147</v>
      </c>
      <c r="C652" s="4" t="str">
        <f>VLOOKUP(Tabela1[[#This Row],[Cliente]],'BASE DE CLIENTES'!A:E,2,0)</f>
        <v>Brasília</v>
      </c>
      <c r="D652" s="1" t="str">
        <f>VLOOKUP(Tabela1[[#This Row],[Cliente]],'BASE DE CLIENTES'!A:C,3,0)</f>
        <v>DF</v>
      </c>
      <c r="E652" s="4" t="str">
        <f>CONCATENATE(Tabela1[[#This Row],[CIDADE]],",",Tabela1[[#This Row],[UF]])</f>
        <v>Brasília,DF</v>
      </c>
      <c r="F652" s="2">
        <v>45889</v>
      </c>
      <c r="G652" s="13">
        <v>216.3</v>
      </c>
      <c r="H652" s="13">
        <v>750</v>
      </c>
      <c r="I652" s="5">
        <f>Tabela1[[#This Row],[Valor total]]-Tabela1[[#This Row],[Valor custo]]</f>
        <v>533.70000000000005</v>
      </c>
      <c r="J652" s="6">
        <f>Tabela1[[#This Row],[MARGEM BRUTA]]/Tabela1[[#This Row],[Valor total]]</f>
        <v>0.71160000000000001</v>
      </c>
      <c r="K652" s="1" t="str">
        <f>VLOOKUP(Tabela1[[#This Row],[Cliente]],'BASE DE CLIENTES'!A:D,4,0)</f>
        <v>SEM CLASSIFICAÇÃO</v>
      </c>
      <c r="L652" s="1" t="str">
        <f>VLOOKUP(Tabela1[[#This Row],[Cliente]],'BASE DE CLIENTES'!A:E,5,0)</f>
        <v>AREAL (AGUAS CLARAS)</v>
      </c>
    </row>
    <row r="653" spans="1:12" x14ac:dyDescent="0.3">
      <c r="B653" s="1" t="s">
        <v>117</v>
      </c>
      <c r="C653" s="4" t="str">
        <f>VLOOKUP(Tabela1[[#This Row],[Cliente]],'BASE DE CLIENTES'!A:E,2,0)</f>
        <v>Brasília</v>
      </c>
      <c r="D653" s="1" t="str">
        <f>VLOOKUP(Tabela1[[#This Row],[Cliente]],'BASE DE CLIENTES'!A:C,3,0)</f>
        <v>DF</v>
      </c>
      <c r="E653" s="4" t="str">
        <f>CONCATENATE(Tabela1[[#This Row],[CIDADE]],",",Tabela1[[#This Row],[UF]])</f>
        <v>Brasília,DF</v>
      </c>
      <c r="F653" s="2">
        <v>45733</v>
      </c>
      <c r="G653" s="13">
        <v>2602.12</v>
      </c>
      <c r="H653" s="13">
        <v>4638</v>
      </c>
      <c r="I653" s="5">
        <f>Tabela1[[#This Row],[Valor total]]-Tabela1[[#This Row],[Valor custo]]</f>
        <v>2035.88</v>
      </c>
      <c r="J653" s="6">
        <f>Tabela1[[#This Row],[MARGEM BRUTA]]/Tabela1[[#This Row],[Valor total]]</f>
        <v>0.43895644674428635</v>
      </c>
      <c r="K653" s="1" t="str">
        <f>VLOOKUP(Tabela1[[#This Row],[Cliente]],'BASE DE CLIENTES'!A:D,4,0)</f>
        <v>EMPRESA COM MAQUINA</v>
      </c>
      <c r="L653" s="1" t="str">
        <f>VLOOKUP(Tabela1[[#This Row],[Cliente]],'BASE DE CLIENTES'!A:E,5,0)</f>
        <v>SETOR HABITACIONAL ARNIQUEIRA (AGUAS CLARAS)</v>
      </c>
    </row>
    <row r="654" spans="1:12" x14ac:dyDescent="0.3">
      <c r="A654" s="1" t="s">
        <v>148</v>
      </c>
      <c r="B654" s="1" t="s">
        <v>149</v>
      </c>
      <c r="C654" s="4" t="str">
        <f>VLOOKUP(Tabela1[[#This Row],[Cliente]],'BASE DE CLIENTES'!A:E,2,0)</f>
        <v>Anápolis</v>
      </c>
      <c r="D654" s="1" t="str">
        <f>VLOOKUP(Tabela1[[#This Row],[Cliente]],'BASE DE CLIENTES'!A:C,3,0)</f>
        <v>GO</v>
      </c>
      <c r="E654" s="4" t="str">
        <f>CONCATENATE(Tabela1[[#This Row],[CIDADE]],",",Tabela1[[#This Row],[UF]])</f>
        <v>Anápolis,GO</v>
      </c>
      <c r="F654" s="2">
        <v>45684</v>
      </c>
      <c r="G654" s="13">
        <v>3365.45</v>
      </c>
      <c r="H654" s="13">
        <v>4757</v>
      </c>
      <c r="I654" s="5">
        <f>Tabela1[[#This Row],[Valor total]]-Tabela1[[#This Row],[Valor custo]]</f>
        <v>1391.5500000000002</v>
      </c>
      <c r="J654" s="6">
        <f>Tabela1[[#This Row],[MARGEM BRUTA]]/Tabela1[[#This Row],[Valor total]]</f>
        <v>0.2925268026066849</v>
      </c>
      <c r="K654" s="1" t="str">
        <f>VLOOKUP(Tabela1[[#This Row],[Cliente]],'BASE DE CLIENTES'!A:D,4,0)</f>
        <v>EMPRESA COM MAQUINA</v>
      </c>
      <c r="L654" s="1" t="str">
        <f>VLOOKUP(Tabela1[[#This Row],[Cliente]],'BASE DE CLIENTES'!A:E,5,0)</f>
        <v>Anápolis</v>
      </c>
    </row>
    <row r="655" spans="1:12" x14ac:dyDescent="0.3">
      <c r="B655" s="1" t="s">
        <v>149</v>
      </c>
      <c r="C655" s="4" t="str">
        <f>VLOOKUP(Tabela1[[#This Row],[Cliente]],'BASE DE CLIENTES'!A:E,2,0)</f>
        <v>Anápolis</v>
      </c>
      <c r="D655" s="1" t="str">
        <f>VLOOKUP(Tabela1[[#This Row],[Cliente]],'BASE DE CLIENTES'!A:C,3,0)</f>
        <v>GO</v>
      </c>
      <c r="E655" s="4" t="str">
        <f>CONCATENATE(Tabela1[[#This Row],[CIDADE]],",",Tabela1[[#This Row],[UF]])</f>
        <v>Anápolis,GO</v>
      </c>
      <c r="F655" s="2">
        <v>45661</v>
      </c>
      <c r="G655" s="13">
        <v>321.06</v>
      </c>
      <c r="H655" s="13">
        <v>537.5</v>
      </c>
      <c r="I655" s="5">
        <f>Tabela1[[#This Row],[Valor total]]-Tabela1[[#This Row],[Valor custo]]</f>
        <v>216.44</v>
      </c>
      <c r="J655" s="6">
        <f>Tabela1[[#This Row],[MARGEM BRUTA]]/Tabela1[[#This Row],[Valor total]]</f>
        <v>0.40267906976744183</v>
      </c>
      <c r="K655" s="1" t="str">
        <f>VLOOKUP(Tabela1[[#This Row],[Cliente]],'BASE DE CLIENTES'!A:D,4,0)</f>
        <v>EMPRESA COM MAQUINA</v>
      </c>
      <c r="L655" s="1" t="str">
        <f>VLOOKUP(Tabela1[[#This Row],[Cliente]],'BASE DE CLIENTES'!A:E,5,0)</f>
        <v>Anápolis</v>
      </c>
    </row>
    <row r="656" spans="1:12" x14ac:dyDescent="0.3">
      <c r="B656" s="1" t="s">
        <v>149</v>
      </c>
      <c r="C656" s="4" t="str">
        <f>VLOOKUP(Tabela1[[#This Row],[Cliente]],'BASE DE CLIENTES'!A:E,2,0)</f>
        <v>Anápolis</v>
      </c>
      <c r="D656" s="1" t="str">
        <f>VLOOKUP(Tabela1[[#This Row],[Cliente]],'BASE DE CLIENTES'!A:C,3,0)</f>
        <v>GO</v>
      </c>
      <c r="E656" s="4" t="str">
        <f>CONCATENATE(Tabela1[[#This Row],[CIDADE]],",",Tabela1[[#This Row],[UF]])</f>
        <v>Anápolis,GO</v>
      </c>
      <c r="F656" s="2">
        <v>45706</v>
      </c>
      <c r="G656" s="13">
        <v>1631.67</v>
      </c>
      <c r="H656" s="13">
        <v>2995</v>
      </c>
      <c r="I656" s="5">
        <f>Tabela1[[#This Row],[Valor total]]-Tabela1[[#This Row],[Valor custo]]</f>
        <v>1363.33</v>
      </c>
      <c r="J656" s="6">
        <f>Tabela1[[#This Row],[MARGEM BRUTA]]/Tabela1[[#This Row],[Valor total]]</f>
        <v>0.45520200333889815</v>
      </c>
      <c r="K656" s="1" t="str">
        <f>VLOOKUP(Tabela1[[#This Row],[Cliente]],'BASE DE CLIENTES'!A:D,4,0)</f>
        <v>EMPRESA COM MAQUINA</v>
      </c>
      <c r="L656" s="1" t="str">
        <f>VLOOKUP(Tabela1[[#This Row],[Cliente]],'BASE DE CLIENTES'!A:E,5,0)</f>
        <v>Anápolis</v>
      </c>
    </row>
    <row r="657" spans="2:12" x14ac:dyDescent="0.3">
      <c r="B657" s="1" t="s">
        <v>149</v>
      </c>
      <c r="C657" s="4" t="str">
        <f>VLOOKUP(Tabela1[[#This Row],[Cliente]],'BASE DE CLIENTES'!A:E,2,0)</f>
        <v>Anápolis</v>
      </c>
      <c r="D657" s="1" t="str">
        <f>VLOOKUP(Tabela1[[#This Row],[Cliente]],'BASE DE CLIENTES'!A:C,3,0)</f>
        <v>GO</v>
      </c>
      <c r="E657" s="4" t="str">
        <f>CONCATENATE(Tabela1[[#This Row],[CIDADE]],",",Tabela1[[#This Row],[UF]])</f>
        <v>Anápolis,GO</v>
      </c>
      <c r="F657" s="2">
        <v>45692</v>
      </c>
      <c r="G657" s="13">
        <v>1939.75</v>
      </c>
      <c r="H657" s="13">
        <v>3300</v>
      </c>
      <c r="I657" s="5">
        <f>Tabela1[[#This Row],[Valor total]]-Tabela1[[#This Row],[Valor custo]]</f>
        <v>1360.25</v>
      </c>
      <c r="J657" s="6">
        <f>Tabela1[[#This Row],[MARGEM BRUTA]]/Tabela1[[#This Row],[Valor total]]</f>
        <v>0.41219696969696967</v>
      </c>
      <c r="K657" s="1" t="str">
        <f>VLOOKUP(Tabela1[[#This Row],[Cliente]],'BASE DE CLIENTES'!A:D,4,0)</f>
        <v>EMPRESA COM MAQUINA</v>
      </c>
      <c r="L657" s="1" t="str">
        <f>VLOOKUP(Tabela1[[#This Row],[Cliente]],'BASE DE CLIENTES'!A:E,5,0)</f>
        <v>Anápolis</v>
      </c>
    </row>
    <row r="658" spans="2:12" x14ac:dyDescent="0.3">
      <c r="B658" s="1" t="s">
        <v>150</v>
      </c>
      <c r="C658" s="4" t="str">
        <f>VLOOKUP(Tabela1[[#This Row],[Cliente]],'BASE DE CLIENTES'!A:E,2,0)</f>
        <v>Anápolis</v>
      </c>
      <c r="D658" s="1" t="str">
        <f>VLOOKUP(Tabela1[[#This Row],[Cliente]],'BASE DE CLIENTES'!A:C,3,0)</f>
        <v>GO</v>
      </c>
      <c r="E658" s="4" t="str">
        <f>CONCATENATE(Tabela1[[#This Row],[CIDADE]],",",Tabela1[[#This Row],[UF]])</f>
        <v>Anápolis,GO</v>
      </c>
      <c r="F658" s="2">
        <v>45793</v>
      </c>
      <c r="G658" s="13">
        <v>395</v>
      </c>
      <c r="H658" s="13">
        <v>1250</v>
      </c>
      <c r="I658" s="5">
        <f>Tabela1[[#This Row],[Valor total]]-Tabela1[[#This Row],[Valor custo]]</f>
        <v>855</v>
      </c>
      <c r="J658" s="6">
        <f>Tabela1[[#This Row],[MARGEM BRUTA]]/Tabela1[[#This Row],[Valor total]]</f>
        <v>0.68400000000000005</v>
      </c>
      <c r="K658" s="1" t="str">
        <f>VLOOKUP(Tabela1[[#This Row],[Cliente]],'BASE DE CLIENTES'!A:D,4,0)</f>
        <v>EMPRESA COM MAQUINA</v>
      </c>
      <c r="L658" s="1" t="str">
        <f>VLOOKUP(Tabela1[[#This Row],[Cliente]],'BASE DE CLIENTES'!A:E,5,0)</f>
        <v>Anápolis</v>
      </c>
    </row>
    <row r="659" spans="2:12" x14ac:dyDescent="0.3">
      <c r="B659" s="1" t="s">
        <v>120</v>
      </c>
      <c r="C659" s="4" t="str">
        <f>VLOOKUP(Tabela1[[#This Row],[Cliente]],'BASE DE CLIENTES'!A:E,2,0)</f>
        <v>Brasília</v>
      </c>
      <c r="D659" s="1" t="str">
        <f>VLOOKUP(Tabela1[[#This Row],[Cliente]],'BASE DE CLIENTES'!A:C,3,0)</f>
        <v>DF</v>
      </c>
      <c r="E659" s="4" t="str">
        <f>CONCATENATE(Tabela1[[#This Row],[CIDADE]],",",Tabela1[[#This Row],[UF]])</f>
        <v>Brasília,DF</v>
      </c>
      <c r="F659" s="2">
        <v>45764</v>
      </c>
      <c r="G659" s="13">
        <v>2782</v>
      </c>
      <c r="H659" s="13">
        <v>3930</v>
      </c>
      <c r="I659" s="5">
        <f>Tabela1[[#This Row],[Valor total]]-Tabela1[[#This Row],[Valor custo]]</f>
        <v>1148</v>
      </c>
      <c r="J659" s="6">
        <f>Tabela1[[#This Row],[MARGEM BRUTA]]/Tabela1[[#This Row],[Valor total]]</f>
        <v>0.29211195928753181</v>
      </c>
      <c r="K659" s="1" t="str">
        <f>VLOOKUP(Tabela1[[#This Row],[Cliente]],'BASE DE CLIENTES'!A:D,4,0)</f>
        <v>EMPRESA SEM MAQUINA</v>
      </c>
      <c r="L659" s="1" t="str">
        <f>VLOOKUP(Tabela1[[#This Row],[Cliente]],'BASE DE CLIENTES'!A:E,5,0)</f>
        <v>SAMAMBAIA</v>
      </c>
    </row>
    <row r="660" spans="2:12" x14ac:dyDescent="0.3">
      <c r="B660" s="1" t="s">
        <v>85</v>
      </c>
      <c r="C660" s="4" t="str">
        <f>VLOOKUP(Tabela1[[#This Row],[Cliente]],'BASE DE CLIENTES'!A:E,2,0)</f>
        <v>Brasília</v>
      </c>
      <c r="D660" s="1" t="str">
        <f>VLOOKUP(Tabela1[[#This Row],[Cliente]],'BASE DE CLIENTES'!A:C,3,0)</f>
        <v>DF</v>
      </c>
      <c r="E660" s="4" t="str">
        <f>CONCATENATE(Tabela1[[#This Row],[CIDADE]],",",Tabela1[[#This Row],[UF]])</f>
        <v>Brasília,DF</v>
      </c>
      <c r="F660" s="2">
        <v>45733</v>
      </c>
      <c r="G660" s="13">
        <v>6.1</v>
      </c>
      <c r="H660" s="13">
        <v>9</v>
      </c>
      <c r="I660" s="5">
        <f>Tabela1[[#This Row],[Valor total]]-Tabela1[[#This Row],[Valor custo]]</f>
        <v>2.9000000000000004</v>
      </c>
      <c r="J660" s="6">
        <f>Tabela1[[#This Row],[MARGEM BRUTA]]/Tabela1[[#This Row],[Valor total]]</f>
        <v>0.32222222222222224</v>
      </c>
      <c r="K660" s="1" t="str">
        <f>VLOOKUP(Tabela1[[#This Row],[Cliente]],'BASE DE CLIENTES'!A:D,4,0)</f>
        <v>SERRALHEIRO</v>
      </c>
      <c r="L660" s="1" t="str">
        <f>VLOOKUP(Tabela1[[#This Row],[Cliente]],'BASE DE CLIENTES'!A:E,5,0)</f>
        <v>SAMAMBAIA NORTE (SAMAMBAIA)</v>
      </c>
    </row>
    <row r="661" spans="2:12" x14ac:dyDescent="0.3">
      <c r="B661" s="1" t="s">
        <v>15</v>
      </c>
      <c r="C661" s="4" t="str">
        <f>VLOOKUP(Tabela1[[#This Row],[Cliente]],'BASE DE CLIENTES'!A:E,2,0)</f>
        <v>Brasília</v>
      </c>
      <c r="D661" s="1" t="str">
        <f>VLOOKUP(Tabela1[[#This Row],[Cliente]],'BASE DE CLIENTES'!A:C,3,0)</f>
        <v>DF</v>
      </c>
      <c r="E661" s="4" t="str">
        <f>CONCATENATE(Tabela1[[#This Row],[CIDADE]],",",Tabela1[[#This Row],[UF]])</f>
        <v>Brasília,DF</v>
      </c>
      <c r="F661" s="2">
        <v>45733</v>
      </c>
      <c r="G661" s="13">
        <v>739.91</v>
      </c>
      <c r="H661" s="13">
        <v>1600</v>
      </c>
      <c r="I661" s="5">
        <f>Tabela1[[#This Row],[Valor total]]-Tabela1[[#This Row],[Valor custo]]</f>
        <v>860.09</v>
      </c>
      <c r="J661" s="6">
        <f>Tabela1[[#This Row],[MARGEM BRUTA]]/Tabela1[[#This Row],[Valor total]]</f>
        <v>0.53755625000000007</v>
      </c>
      <c r="K661" s="1" t="str">
        <f>VLOOKUP(Tabela1[[#This Row],[Cliente]],'BASE DE CLIENTES'!A:D,4,0)</f>
        <v>SERRALHEIRO</v>
      </c>
      <c r="L661" s="1" t="str">
        <f>VLOOKUP(Tabela1[[#This Row],[Cliente]],'BASE DE CLIENTES'!A:E,5,0)</f>
        <v>SETOR HABITACIONAL VICENTE PIRES</v>
      </c>
    </row>
    <row r="662" spans="2:12" x14ac:dyDescent="0.3">
      <c r="B662" s="1" t="s">
        <v>102</v>
      </c>
      <c r="C662" s="4" t="str">
        <f>VLOOKUP(Tabela1[[#This Row],[Cliente]],'BASE DE CLIENTES'!A:E,2,0)</f>
        <v>Brasília</v>
      </c>
      <c r="D662" s="1" t="str">
        <f>VLOOKUP(Tabela1[[#This Row],[Cliente]],'BASE DE CLIENTES'!A:C,3,0)</f>
        <v>DF</v>
      </c>
      <c r="E662" s="4" t="str">
        <f>CONCATENATE(Tabela1[[#This Row],[CIDADE]],",",Tabela1[[#This Row],[UF]])</f>
        <v>Brasília,DF</v>
      </c>
      <c r="F662" s="2">
        <v>45733</v>
      </c>
      <c r="G662" s="13">
        <v>548.47</v>
      </c>
      <c r="H662" s="13">
        <v>840</v>
      </c>
      <c r="I662" s="5">
        <f>Tabela1[[#This Row],[Valor total]]-Tabela1[[#This Row],[Valor custo]]</f>
        <v>291.52999999999997</v>
      </c>
      <c r="J662" s="6">
        <f>Tabela1[[#This Row],[MARGEM BRUTA]]/Tabela1[[#This Row],[Valor total]]</f>
        <v>0.34705952380952376</v>
      </c>
      <c r="K662" s="1" t="str">
        <f>VLOOKUP(Tabela1[[#This Row],[Cliente]],'BASE DE CLIENTES'!A:D,4,0)</f>
        <v>SERRALHEIRO</v>
      </c>
      <c r="L662" s="1" t="str">
        <f>VLOOKUP(Tabela1[[#This Row],[Cliente]],'BASE DE CLIENTES'!A:E,5,0)</f>
        <v>Samambaia Norte (Samambaia)</v>
      </c>
    </row>
    <row r="663" spans="2:12" x14ac:dyDescent="0.3">
      <c r="B663" s="1" t="s">
        <v>149</v>
      </c>
      <c r="C663" s="4" t="str">
        <f>VLOOKUP(Tabela1[[#This Row],[Cliente]],'BASE DE CLIENTES'!A:E,2,0)</f>
        <v>Anápolis</v>
      </c>
      <c r="D663" s="1" t="str">
        <f>VLOOKUP(Tabela1[[#This Row],[Cliente]],'BASE DE CLIENTES'!A:C,3,0)</f>
        <v>GO</v>
      </c>
      <c r="E663" s="4" t="str">
        <f>CONCATENATE(Tabela1[[#This Row],[CIDADE]],",",Tabela1[[#This Row],[UF]])</f>
        <v>Anápolis,GO</v>
      </c>
      <c r="F663" s="2">
        <v>45898</v>
      </c>
      <c r="G663" s="13">
        <v>555</v>
      </c>
      <c r="H663" s="13">
        <v>750</v>
      </c>
      <c r="I663" s="5">
        <f>Tabela1[[#This Row],[Valor total]]-Tabela1[[#This Row],[Valor custo]]</f>
        <v>195</v>
      </c>
      <c r="J663" s="6">
        <f>Tabela1[[#This Row],[MARGEM BRUTA]]/Tabela1[[#This Row],[Valor total]]</f>
        <v>0.26</v>
      </c>
      <c r="K663" s="1" t="str">
        <f>VLOOKUP(Tabela1[[#This Row],[Cliente]],'BASE DE CLIENTES'!A:D,4,0)</f>
        <v>EMPRESA COM MAQUINA</v>
      </c>
      <c r="L663" s="1" t="str">
        <f>VLOOKUP(Tabela1[[#This Row],[Cliente]],'BASE DE CLIENTES'!A:E,5,0)</f>
        <v>Anápolis</v>
      </c>
    </row>
    <row r="664" spans="2:12" x14ac:dyDescent="0.3">
      <c r="B664" s="1" t="s">
        <v>146</v>
      </c>
      <c r="C664" s="4" t="str">
        <f>VLOOKUP(Tabela1[[#This Row],[Cliente]],'BASE DE CLIENTES'!A:E,2,0)</f>
        <v>Brasília</v>
      </c>
      <c r="D664" s="1" t="str">
        <f>VLOOKUP(Tabela1[[#This Row],[Cliente]],'BASE DE CLIENTES'!A:C,3,0)</f>
        <v>DF</v>
      </c>
      <c r="E664" s="4" t="str">
        <f>CONCATENATE(Tabela1[[#This Row],[CIDADE]],",",Tabela1[[#This Row],[UF]])</f>
        <v>Brasília,DF</v>
      </c>
      <c r="F664" s="2">
        <v>45666</v>
      </c>
      <c r="G664" s="13">
        <v>439.2</v>
      </c>
      <c r="H664" s="13">
        <v>734</v>
      </c>
      <c r="I664" s="5">
        <f>Tabela1[[#This Row],[Valor total]]-Tabela1[[#This Row],[Valor custo]]</f>
        <v>294.8</v>
      </c>
      <c r="J664" s="6">
        <f>Tabela1[[#This Row],[MARGEM BRUTA]]/Tabela1[[#This Row],[Valor total]]</f>
        <v>0.40163487738419618</v>
      </c>
      <c r="K664" s="1" t="str">
        <f>VLOOKUP(Tabela1[[#This Row],[Cliente]],'BASE DE CLIENTES'!A:D,4,0)</f>
        <v>SEM CLASSIFICAÇÃO</v>
      </c>
      <c r="L664" s="1" t="str">
        <f>VLOOKUP(Tabela1[[#This Row],[Cliente]],'BASE DE CLIENTES'!A:E,5,0)</f>
        <v>Vale do Amanhecer (Planaltina)</v>
      </c>
    </row>
    <row r="665" spans="2:12" x14ac:dyDescent="0.3">
      <c r="B665" s="1" t="s">
        <v>76</v>
      </c>
      <c r="C665" s="4" t="str">
        <f>VLOOKUP(Tabela1[[#This Row],[Cliente]],'BASE DE CLIENTES'!A:E,2,0)</f>
        <v>Brasília</v>
      </c>
      <c r="D665" s="1" t="str">
        <f>VLOOKUP(Tabela1[[#This Row],[Cliente]],'BASE DE CLIENTES'!A:C,3,0)</f>
        <v>DF</v>
      </c>
      <c r="E665" s="4" t="str">
        <f>CONCATENATE(Tabela1[[#This Row],[CIDADE]],",",Tabela1[[#This Row],[UF]])</f>
        <v>Brasília,DF</v>
      </c>
      <c r="F665" s="2">
        <v>45733</v>
      </c>
      <c r="G665" s="13">
        <v>6292.78</v>
      </c>
      <c r="H665" s="13">
        <v>10850</v>
      </c>
      <c r="I665" s="5">
        <f>Tabela1[[#This Row],[Valor total]]-Tabela1[[#This Row],[Valor custo]]</f>
        <v>4557.22</v>
      </c>
      <c r="J665" s="6">
        <f>Tabela1[[#This Row],[MARGEM BRUTA]]/Tabela1[[#This Row],[Valor total]]</f>
        <v>0.42002027649769585</v>
      </c>
      <c r="K665" s="1" t="str">
        <f>VLOOKUP(Tabela1[[#This Row],[Cliente]],'BASE DE CLIENTES'!A:D,4,0)</f>
        <v>EMPRESA COM MAQUINA</v>
      </c>
      <c r="L665" s="1" t="str">
        <f>VLOOKUP(Tabela1[[#This Row],[Cliente]],'BASE DE CLIENTES'!A:E,5,0)</f>
        <v>Setor Placa da Mercedes (Núcleo Bandeirante)</v>
      </c>
    </row>
    <row r="666" spans="2:12" x14ac:dyDescent="0.3">
      <c r="B666" s="1" t="s">
        <v>88</v>
      </c>
      <c r="C666" s="4" t="str">
        <f>VLOOKUP(Tabela1[[#This Row],[Cliente]],'BASE DE CLIENTES'!A:E,2,0)</f>
        <v>Brasília</v>
      </c>
      <c r="D666" s="1" t="str">
        <f>VLOOKUP(Tabela1[[#This Row],[Cliente]],'BASE DE CLIENTES'!A:C,3,0)</f>
        <v>DF</v>
      </c>
      <c r="E666" s="4" t="str">
        <f>CONCATENATE(Tabela1[[#This Row],[CIDADE]],",",Tabela1[[#This Row],[UF]])</f>
        <v>Brasília,DF</v>
      </c>
      <c r="F666" s="2">
        <v>45733</v>
      </c>
      <c r="G666" s="13">
        <v>1287.96</v>
      </c>
      <c r="H666" s="13">
        <v>2430</v>
      </c>
      <c r="I666" s="5">
        <f>Tabela1[[#This Row],[Valor total]]-Tabela1[[#This Row],[Valor custo]]</f>
        <v>1142.04</v>
      </c>
      <c r="J666" s="6">
        <f>Tabela1[[#This Row],[MARGEM BRUTA]]/Tabela1[[#This Row],[Valor total]]</f>
        <v>0.46997530864197529</v>
      </c>
      <c r="K666" s="1" t="str">
        <f>VLOOKUP(Tabela1[[#This Row],[Cliente]],'BASE DE CLIENTES'!A:D,4,0)</f>
        <v>SERRALHEIRO</v>
      </c>
      <c r="L666" s="1" t="str">
        <f>VLOOKUP(Tabela1[[#This Row],[Cliente]],'BASE DE CLIENTES'!A:E,5,0)</f>
        <v>RECANTO DAS EMAS</v>
      </c>
    </row>
    <row r="667" spans="2:12" x14ac:dyDescent="0.3">
      <c r="B667" s="1" t="s">
        <v>38</v>
      </c>
      <c r="C667" s="4" t="str">
        <f>VLOOKUP(Tabela1[[#This Row],[Cliente]],'BASE DE CLIENTES'!A:E,2,0)</f>
        <v>Brasília</v>
      </c>
      <c r="D667" s="1" t="str">
        <f>VLOOKUP(Tabela1[[#This Row],[Cliente]],'BASE DE CLIENTES'!A:C,3,0)</f>
        <v>DF</v>
      </c>
      <c r="E667" s="4" t="str">
        <f>CONCATENATE(Tabela1[[#This Row],[CIDADE]],",",Tabela1[[#This Row],[UF]])</f>
        <v>Brasília,DF</v>
      </c>
      <c r="F667" s="2">
        <v>45733</v>
      </c>
      <c r="G667" s="13">
        <v>718.57</v>
      </c>
      <c r="H667" s="13">
        <v>1350</v>
      </c>
      <c r="I667" s="5">
        <f>Tabela1[[#This Row],[Valor total]]-Tabela1[[#This Row],[Valor custo]]</f>
        <v>631.42999999999995</v>
      </c>
      <c r="J667" s="6">
        <f>Tabela1[[#This Row],[MARGEM BRUTA]]/Tabela1[[#This Row],[Valor total]]</f>
        <v>0.46772592592592588</v>
      </c>
      <c r="K667" s="1" t="str">
        <f>VLOOKUP(Tabela1[[#This Row],[Cliente]],'BASE DE CLIENTES'!A:D,4,0)</f>
        <v>EMPRESA SEM MAQUINA</v>
      </c>
      <c r="L667" s="1" t="str">
        <f>VLOOKUP(Tabela1[[#This Row],[Cliente]],'BASE DE CLIENTES'!A:E,5,0)</f>
        <v>PONTE ALTA NORTE (GAMA)</v>
      </c>
    </row>
    <row r="668" spans="2:12" x14ac:dyDescent="0.3">
      <c r="B668" s="1" t="s">
        <v>106</v>
      </c>
      <c r="C668" s="4" t="str">
        <f>VLOOKUP(Tabela1[[#This Row],[Cliente]],'BASE DE CLIENTES'!A:E,2,0)</f>
        <v>Brasília</v>
      </c>
      <c r="D668" s="1" t="str">
        <f>VLOOKUP(Tabela1[[#This Row],[Cliente]],'BASE DE CLIENTES'!A:C,3,0)</f>
        <v>DF</v>
      </c>
      <c r="E668" s="4" t="str">
        <f>CONCATENATE(Tabela1[[#This Row],[CIDADE]],",",Tabela1[[#This Row],[UF]])</f>
        <v>Brasília,DF</v>
      </c>
      <c r="F668" s="2">
        <v>45733</v>
      </c>
      <c r="G668" s="13">
        <v>684.55</v>
      </c>
      <c r="H668" s="13">
        <v>1200</v>
      </c>
      <c r="I668" s="5">
        <f>Tabela1[[#This Row],[Valor total]]-Tabela1[[#This Row],[Valor custo]]</f>
        <v>515.45000000000005</v>
      </c>
      <c r="J668" s="6">
        <f>Tabela1[[#This Row],[MARGEM BRUTA]]/Tabela1[[#This Row],[Valor total]]</f>
        <v>0.42954166666666671</v>
      </c>
      <c r="K668" s="1" t="str">
        <f>VLOOKUP(Tabela1[[#This Row],[Cliente]],'BASE DE CLIENTES'!A:D,4,0)</f>
        <v>EMPRESA COM MAQUINA</v>
      </c>
      <c r="L668" s="1" t="str">
        <f>VLOOKUP(Tabela1[[#This Row],[Cliente]],'BASE DE CLIENTES'!A:E,5,0)</f>
        <v>26 DE SETEMBRO</v>
      </c>
    </row>
    <row r="669" spans="2:12" x14ac:dyDescent="0.3">
      <c r="B669" s="1" t="s">
        <v>149</v>
      </c>
      <c r="C669" s="4" t="str">
        <f>VLOOKUP(Tabela1[[#This Row],[Cliente]],'BASE DE CLIENTES'!A:E,2,0)</f>
        <v>Anápolis</v>
      </c>
      <c r="D669" s="1" t="str">
        <f>VLOOKUP(Tabela1[[#This Row],[Cliente]],'BASE DE CLIENTES'!A:C,3,0)</f>
        <v>GO</v>
      </c>
      <c r="E669" s="4" t="str">
        <f>CONCATENATE(Tabela1[[#This Row],[CIDADE]],",",Tabela1[[#This Row],[UF]])</f>
        <v>Anápolis,GO</v>
      </c>
      <c r="F669" s="2">
        <v>45917</v>
      </c>
      <c r="G669" s="13">
        <v>9343.0499999999993</v>
      </c>
      <c r="H669" s="13">
        <v>14720</v>
      </c>
      <c r="I669" s="5">
        <f>Tabela1[[#This Row],[Valor total]]-Tabela1[[#This Row],[Valor custo]]</f>
        <v>5376.9500000000007</v>
      </c>
      <c r="J669" s="6">
        <f>Tabela1[[#This Row],[MARGEM BRUTA]]/Tabela1[[#This Row],[Valor total]]</f>
        <v>0.36528192934782616</v>
      </c>
      <c r="K669" s="1" t="str">
        <f>VLOOKUP(Tabela1[[#This Row],[Cliente]],'BASE DE CLIENTES'!A:D,4,0)</f>
        <v>EMPRESA COM MAQUINA</v>
      </c>
      <c r="L669" s="1" t="str">
        <f>VLOOKUP(Tabela1[[#This Row],[Cliente]],'BASE DE CLIENTES'!A:E,5,0)</f>
        <v>Anápolis</v>
      </c>
    </row>
    <row r="670" spans="2:12" x14ac:dyDescent="0.3">
      <c r="B670" s="1" t="s">
        <v>42</v>
      </c>
      <c r="C670" s="4" t="str">
        <f>VLOOKUP(Tabela1[[#This Row],[Cliente]],'BASE DE CLIENTES'!A:E,2,0)</f>
        <v>Brasília</v>
      </c>
      <c r="D670" s="1" t="str">
        <f>VLOOKUP(Tabela1[[#This Row],[Cliente]],'BASE DE CLIENTES'!A:C,3,0)</f>
        <v>DF</v>
      </c>
      <c r="E670" s="4" t="str">
        <f>CONCATENATE(Tabela1[[#This Row],[CIDADE]],",",Tabela1[[#This Row],[UF]])</f>
        <v>Brasília,DF</v>
      </c>
      <c r="F670" s="2">
        <v>45733</v>
      </c>
      <c r="G670" s="13">
        <v>684.55</v>
      </c>
      <c r="H670" s="13">
        <v>1100</v>
      </c>
      <c r="I670" s="5">
        <f>Tabela1[[#This Row],[Valor total]]-Tabela1[[#This Row],[Valor custo]]</f>
        <v>415.45000000000005</v>
      </c>
      <c r="J670" s="6">
        <f>Tabela1[[#This Row],[MARGEM BRUTA]]/Tabela1[[#This Row],[Valor total]]</f>
        <v>0.37768181818181823</v>
      </c>
      <c r="K670" s="1" t="str">
        <f>VLOOKUP(Tabela1[[#This Row],[Cliente]],'BASE DE CLIENTES'!A:D,4,0)</f>
        <v>EMPRESA SEM MAQUINA</v>
      </c>
      <c r="L670" s="1" t="str">
        <f>VLOOKUP(Tabela1[[#This Row],[Cliente]],'BASE DE CLIENTES'!A:E,5,0)</f>
        <v>SAMAMBAIA</v>
      </c>
    </row>
    <row r="671" spans="2:12" x14ac:dyDescent="0.3">
      <c r="B671" s="1" t="s">
        <v>96</v>
      </c>
      <c r="C671" s="4" t="str">
        <f>VLOOKUP(Tabela1[[#This Row],[Cliente]],'BASE DE CLIENTES'!A:E,2,0)</f>
        <v>Brasília</v>
      </c>
      <c r="D671" s="1" t="str">
        <f>VLOOKUP(Tabela1[[#This Row],[Cliente]],'BASE DE CLIENTES'!A:C,3,0)</f>
        <v>DF</v>
      </c>
      <c r="E671" s="4" t="str">
        <f>CONCATENATE(Tabela1[[#This Row],[CIDADE]],",",Tabela1[[#This Row],[UF]])</f>
        <v>Brasília,DF</v>
      </c>
      <c r="F671" s="2">
        <v>45732</v>
      </c>
      <c r="G671" s="13">
        <v>593.83000000000004</v>
      </c>
      <c r="H671" s="13">
        <v>869</v>
      </c>
      <c r="I671" s="5">
        <f>Tabela1[[#This Row],[Valor total]]-Tabela1[[#This Row],[Valor custo]]</f>
        <v>275.16999999999996</v>
      </c>
      <c r="J671" s="6">
        <f>Tabela1[[#This Row],[MARGEM BRUTA]]/Tabela1[[#This Row],[Valor total]]</f>
        <v>0.31665132336018409</v>
      </c>
      <c r="K671" s="1" t="str">
        <f>VLOOKUP(Tabela1[[#This Row],[Cliente]],'BASE DE CLIENTES'!A:D,4,0)</f>
        <v>EMPRESA SEM MAQUINA</v>
      </c>
      <c r="L671" s="1" t="str">
        <f>VLOOKUP(Tabela1[[#This Row],[Cliente]],'BASE DE CLIENTES'!A:E,5,0)</f>
        <v>CEILANDIA NORTE (CEILANDIA)</v>
      </c>
    </row>
    <row r="672" spans="2:12" x14ac:dyDescent="0.3">
      <c r="B672" s="1" t="s">
        <v>149</v>
      </c>
      <c r="C672" s="4" t="str">
        <f>VLOOKUP(Tabela1[[#This Row],[Cliente]],'BASE DE CLIENTES'!A:E,2,0)</f>
        <v>Anápolis</v>
      </c>
      <c r="D672" s="1" t="str">
        <f>VLOOKUP(Tabela1[[#This Row],[Cliente]],'BASE DE CLIENTES'!A:C,3,0)</f>
        <v>GO</v>
      </c>
      <c r="E672" s="4" t="str">
        <f>CONCATENATE(Tabela1[[#This Row],[CIDADE]],",",Tabela1[[#This Row],[UF]])</f>
        <v>Anápolis,GO</v>
      </c>
      <c r="F672" s="2">
        <v>45904</v>
      </c>
      <c r="G672" s="13">
        <v>3054.45</v>
      </c>
      <c r="H672" s="13">
        <v>4859.25</v>
      </c>
      <c r="I672" s="5">
        <f>Tabela1[[#This Row],[Valor total]]-Tabela1[[#This Row],[Valor custo]]</f>
        <v>1804.8000000000002</v>
      </c>
      <c r="J672" s="6">
        <f>Tabela1[[#This Row],[MARGEM BRUTA]]/Tabela1[[#This Row],[Valor total]]</f>
        <v>0.37141534187374597</v>
      </c>
      <c r="K672" s="1" t="str">
        <f>VLOOKUP(Tabela1[[#This Row],[Cliente]],'BASE DE CLIENTES'!A:D,4,0)</f>
        <v>EMPRESA COM MAQUINA</v>
      </c>
      <c r="L672" s="1" t="str">
        <f>VLOOKUP(Tabela1[[#This Row],[Cliente]],'BASE DE CLIENTES'!A:E,5,0)</f>
        <v>Anápolis</v>
      </c>
    </row>
    <row r="673" spans="2:12" x14ac:dyDescent="0.3">
      <c r="B673" s="1" t="s">
        <v>96</v>
      </c>
      <c r="C673" s="4" t="str">
        <f>VLOOKUP(Tabela1[[#This Row],[Cliente]],'BASE DE CLIENTES'!A:E,2,0)</f>
        <v>Brasília</v>
      </c>
      <c r="D673" s="1" t="str">
        <f>VLOOKUP(Tabela1[[#This Row],[Cliente]],'BASE DE CLIENTES'!A:C,3,0)</f>
        <v>DF</v>
      </c>
      <c r="E673" s="4" t="str">
        <f>CONCATENATE(Tabela1[[#This Row],[CIDADE]],",",Tabela1[[#This Row],[UF]])</f>
        <v>Brasília,DF</v>
      </c>
      <c r="F673" s="2">
        <v>45730</v>
      </c>
      <c r="G673" s="13">
        <v>109.33</v>
      </c>
      <c r="H673" s="13">
        <v>390</v>
      </c>
      <c r="I673" s="5">
        <f>Tabela1[[#This Row],[Valor total]]-Tabela1[[#This Row],[Valor custo]]</f>
        <v>280.67</v>
      </c>
      <c r="J673" s="6">
        <f>Tabela1[[#This Row],[MARGEM BRUTA]]/Tabela1[[#This Row],[Valor total]]</f>
        <v>0.71966666666666668</v>
      </c>
      <c r="K673" s="1" t="str">
        <f>VLOOKUP(Tabela1[[#This Row],[Cliente]],'BASE DE CLIENTES'!A:D,4,0)</f>
        <v>EMPRESA SEM MAQUINA</v>
      </c>
      <c r="L673" s="1" t="str">
        <f>VLOOKUP(Tabela1[[#This Row],[Cliente]],'BASE DE CLIENTES'!A:E,5,0)</f>
        <v>CEILANDIA NORTE (CEILANDIA)</v>
      </c>
    </row>
    <row r="674" spans="2:12" x14ac:dyDescent="0.3">
      <c r="B674" s="1" t="s">
        <v>99</v>
      </c>
      <c r="C674" s="4" t="str">
        <f>VLOOKUP(Tabela1[[#This Row],[Cliente]],'BASE DE CLIENTES'!A:E,2,0)</f>
        <v>Brasília</v>
      </c>
      <c r="D674" s="1" t="str">
        <f>VLOOKUP(Tabela1[[#This Row],[Cliente]],'BASE DE CLIENTES'!A:C,3,0)</f>
        <v>DF</v>
      </c>
      <c r="E674" s="4" t="str">
        <f>CONCATENATE(Tabela1[[#This Row],[CIDADE]],",",Tabela1[[#This Row],[UF]])</f>
        <v>Brasília,DF</v>
      </c>
      <c r="F674" s="2">
        <v>45730</v>
      </c>
      <c r="G674" s="13">
        <v>1273.75</v>
      </c>
      <c r="H674" s="13">
        <v>2070</v>
      </c>
      <c r="I674" s="5">
        <f>Tabela1[[#This Row],[Valor total]]-Tabela1[[#This Row],[Valor custo]]</f>
        <v>796.25</v>
      </c>
      <c r="J674" s="6">
        <f>Tabela1[[#This Row],[MARGEM BRUTA]]/Tabela1[[#This Row],[Valor total]]</f>
        <v>0.38466183574879226</v>
      </c>
      <c r="K674" s="1" t="str">
        <f>VLOOKUP(Tabela1[[#This Row],[Cliente]],'BASE DE CLIENTES'!A:D,4,0)</f>
        <v>EMPRESA COM MAQUINA</v>
      </c>
      <c r="L674" s="1" t="str">
        <f>VLOOKUP(Tabela1[[#This Row],[Cliente]],'BASE DE CLIENTES'!A:E,5,0)</f>
        <v>ARAPOANGA (PLANALTINA)</v>
      </c>
    </row>
    <row r="675" spans="2:12" x14ac:dyDescent="0.3">
      <c r="B675" s="1" t="s">
        <v>151</v>
      </c>
      <c r="C675" s="4" t="str">
        <f>VLOOKUP(Tabela1[[#This Row],[Cliente]],'BASE DE CLIENTES'!A:E,2,0)</f>
        <v>Aparecida de Goiânia</v>
      </c>
      <c r="D675" s="1" t="str">
        <f>VLOOKUP(Tabela1[[#This Row],[Cliente]],'BASE DE CLIENTES'!A:C,3,0)</f>
        <v>GO</v>
      </c>
      <c r="E675" s="4" t="str">
        <f>CONCATENATE(Tabela1[[#This Row],[CIDADE]],",",Tabela1[[#This Row],[UF]])</f>
        <v>Aparecida de Goiânia,GO</v>
      </c>
      <c r="F675" s="2">
        <v>45793</v>
      </c>
      <c r="G675" s="13">
        <v>1168</v>
      </c>
      <c r="H675" s="13">
        <v>118</v>
      </c>
      <c r="I675" s="5">
        <f>Tabela1[[#This Row],[Valor total]]-Tabela1[[#This Row],[Valor custo]]</f>
        <v>-1050</v>
      </c>
      <c r="J675" s="6">
        <f>Tabela1[[#This Row],[MARGEM BRUTA]]/Tabela1[[#This Row],[Valor total]]</f>
        <v>-8.898305084745763</v>
      </c>
      <c r="K675" s="1" t="str">
        <f>VLOOKUP(Tabela1[[#This Row],[Cliente]],'BASE DE CLIENTES'!A:D,4,0)</f>
        <v>EMPRESA COM MAQUINA</v>
      </c>
      <c r="L675" s="1" t="str">
        <f>VLOOKUP(Tabela1[[#This Row],[Cliente]],'BASE DE CLIENTES'!A:E,5,0)</f>
        <v>Aparecida de Goiânia</v>
      </c>
    </row>
    <row r="676" spans="2:12" x14ac:dyDescent="0.3">
      <c r="B676" s="1" t="s">
        <v>152</v>
      </c>
      <c r="C676" s="4" t="str">
        <f>VLOOKUP(Tabela1[[#This Row],[Cliente]],'BASE DE CLIENTES'!A:E,2,0)</f>
        <v>Aparecida de Goiânia</v>
      </c>
      <c r="D676" s="1" t="str">
        <f>VLOOKUP(Tabela1[[#This Row],[Cliente]],'BASE DE CLIENTES'!A:C,3,0)</f>
        <v>GO</v>
      </c>
      <c r="E676" s="4" t="str">
        <f>CONCATENATE(Tabela1[[#This Row],[CIDADE]],",",Tabela1[[#This Row],[UF]])</f>
        <v>Aparecida de Goiânia,GO</v>
      </c>
      <c r="F676" s="2">
        <v>45868</v>
      </c>
      <c r="G676" s="13">
        <v>954</v>
      </c>
      <c r="H676" s="13">
        <v>810</v>
      </c>
      <c r="I676" s="5">
        <f>Tabela1[[#This Row],[Valor total]]-Tabela1[[#This Row],[Valor custo]]</f>
        <v>-144</v>
      </c>
      <c r="J676" s="6">
        <f>Tabela1[[#This Row],[MARGEM BRUTA]]/Tabela1[[#This Row],[Valor total]]</f>
        <v>-0.17777777777777778</v>
      </c>
      <c r="K676" s="1" t="str">
        <f>VLOOKUP(Tabela1[[#This Row],[Cliente]],'BASE DE CLIENTES'!A:D,4,0)</f>
        <v>TECNICO</v>
      </c>
      <c r="L676" s="1" t="str">
        <f>VLOOKUP(Tabela1[[#This Row],[Cliente]],'BASE DE CLIENTES'!A:E,5,0)</f>
        <v>Aparecida de Goiânia</v>
      </c>
    </row>
    <row r="677" spans="2:12" x14ac:dyDescent="0.3">
      <c r="B677" s="1" t="s">
        <v>110</v>
      </c>
      <c r="C677" s="4" t="str">
        <f>VLOOKUP(Tabela1[[#This Row],[Cliente]],'BASE DE CLIENTES'!A:E,2,0)</f>
        <v>Brasília</v>
      </c>
      <c r="D677" s="1" t="str">
        <f>VLOOKUP(Tabela1[[#This Row],[Cliente]],'BASE DE CLIENTES'!A:C,3,0)</f>
        <v>DF</v>
      </c>
      <c r="E677" s="4" t="str">
        <f>CONCATENATE(Tabela1[[#This Row],[CIDADE]],",",Tabela1[[#This Row],[UF]])</f>
        <v>Brasília,DF</v>
      </c>
      <c r="F677" s="2">
        <v>45730</v>
      </c>
      <c r="G677" s="13">
        <v>10.58</v>
      </c>
      <c r="H677" s="13">
        <v>22</v>
      </c>
      <c r="I677" s="5">
        <f>Tabela1[[#This Row],[Valor total]]-Tabela1[[#This Row],[Valor custo]]</f>
        <v>11.42</v>
      </c>
      <c r="J677" s="6">
        <f>Tabela1[[#This Row],[MARGEM BRUTA]]/Tabela1[[#This Row],[Valor total]]</f>
        <v>0.51909090909090905</v>
      </c>
      <c r="K677" s="1" t="str">
        <f>VLOOKUP(Tabela1[[#This Row],[Cliente]],'BASE DE CLIENTES'!A:D,4,0)</f>
        <v>SERRALHEIRO</v>
      </c>
      <c r="L677" s="1" t="str">
        <f>VLOOKUP(Tabela1[[#This Row],[Cliente]],'BASE DE CLIENTES'!A:E,5,0)</f>
        <v>Taguatinga sul</v>
      </c>
    </row>
    <row r="678" spans="2:12" x14ac:dyDescent="0.3">
      <c r="B678" s="1" t="s">
        <v>152</v>
      </c>
      <c r="C678" s="4" t="str">
        <f>VLOOKUP(Tabela1[[#This Row],[Cliente]],'BASE DE CLIENTES'!A:E,2,0)</f>
        <v>Aparecida de Goiânia</v>
      </c>
      <c r="D678" s="1" t="str">
        <f>VLOOKUP(Tabela1[[#This Row],[Cliente]],'BASE DE CLIENTES'!A:C,3,0)</f>
        <v>GO</v>
      </c>
      <c r="E678" s="4" t="str">
        <f>CONCATENATE(Tabela1[[#This Row],[CIDADE]],",",Tabela1[[#This Row],[UF]])</f>
        <v>Aparecida de Goiânia,GO</v>
      </c>
      <c r="F678" s="2">
        <v>45868</v>
      </c>
      <c r="G678" s="13">
        <v>9.3800000000000008</v>
      </c>
      <c r="H678" s="13">
        <v>0</v>
      </c>
      <c r="I678" s="5">
        <f>Tabela1[[#This Row],[Valor total]]-Tabela1[[#This Row],[Valor custo]]</f>
        <v>-9.3800000000000008</v>
      </c>
      <c r="J678" s="6" t="e">
        <f>Tabela1[[#This Row],[MARGEM BRUTA]]/Tabela1[[#This Row],[Valor total]]</f>
        <v>#DIV/0!</v>
      </c>
      <c r="K678" s="1" t="str">
        <f>VLOOKUP(Tabela1[[#This Row],[Cliente]],'BASE DE CLIENTES'!A:D,4,0)</f>
        <v>TECNICO</v>
      </c>
      <c r="L678" s="1" t="str">
        <f>VLOOKUP(Tabela1[[#This Row],[Cliente]],'BASE DE CLIENTES'!A:E,5,0)</f>
        <v>Aparecida de Goiânia</v>
      </c>
    </row>
    <row r="679" spans="2:12" x14ac:dyDescent="0.3">
      <c r="B679" s="1" t="s">
        <v>152</v>
      </c>
      <c r="C679" s="4" t="str">
        <f>VLOOKUP(Tabela1[[#This Row],[Cliente]],'BASE DE CLIENTES'!A:E,2,0)</f>
        <v>Aparecida de Goiânia</v>
      </c>
      <c r="D679" s="1" t="str">
        <f>VLOOKUP(Tabela1[[#This Row],[Cliente]],'BASE DE CLIENTES'!A:C,3,0)</f>
        <v>GO</v>
      </c>
      <c r="E679" s="4" t="str">
        <f>CONCATENATE(Tabela1[[#This Row],[CIDADE]],",",Tabela1[[#This Row],[UF]])</f>
        <v>Aparecida de Goiânia,GO</v>
      </c>
      <c r="F679" s="2">
        <v>45853</v>
      </c>
      <c r="G679" s="13">
        <v>584</v>
      </c>
      <c r="H679" s="13">
        <v>0</v>
      </c>
      <c r="I679" s="5">
        <f>Tabela1[[#This Row],[Valor total]]-Tabela1[[#This Row],[Valor custo]]</f>
        <v>-584</v>
      </c>
      <c r="J679" s="6" t="e">
        <f>Tabela1[[#This Row],[MARGEM BRUTA]]/Tabela1[[#This Row],[Valor total]]</f>
        <v>#DIV/0!</v>
      </c>
      <c r="K679" s="1" t="str">
        <f>VLOOKUP(Tabela1[[#This Row],[Cliente]],'BASE DE CLIENTES'!A:D,4,0)</f>
        <v>TECNICO</v>
      </c>
      <c r="L679" s="1" t="str">
        <f>VLOOKUP(Tabela1[[#This Row],[Cliente]],'BASE DE CLIENTES'!A:E,5,0)</f>
        <v>Aparecida de Goiânia</v>
      </c>
    </row>
    <row r="680" spans="2:12" x14ac:dyDescent="0.3">
      <c r="B680" s="1" t="s">
        <v>108</v>
      </c>
      <c r="C680" s="4" t="str">
        <f>VLOOKUP(Tabela1[[#This Row],[Cliente]],'BASE DE CLIENTES'!A:E,2,0)</f>
        <v>Brasília</v>
      </c>
      <c r="D680" s="1" t="str">
        <f>VLOOKUP(Tabela1[[#This Row],[Cliente]],'BASE DE CLIENTES'!A:C,3,0)</f>
        <v>DF</v>
      </c>
      <c r="E680" s="4" t="str">
        <f>CONCATENATE(Tabela1[[#This Row],[CIDADE]],",",Tabela1[[#This Row],[UF]])</f>
        <v>Brasília,DF</v>
      </c>
      <c r="F680" s="2">
        <v>45730</v>
      </c>
      <c r="G680" s="13">
        <v>548.47</v>
      </c>
      <c r="H680" s="13">
        <v>810</v>
      </c>
      <c r="I680" s="5">
        <f>Tabela1[[#This Row],[Valor total]]-Tabela1[[#This Row],[Valor custo]]</f>
        <v>261.52999999999997</v>
      </c>
      <c r="J680" s="6">
        <f>Tabela1[[#This Row],[MARGEM BRUTA]]/Tabela1[[#This Row],[Valor total]]</f>
        <v>0.32287654320987652</v>
      </c>
      <c r="K680" s="1" t="str">
        <f>VLOOKUP(Tabela1[[#This Row],[Cliente]],'BASE DE CLIENTES'!A:D,4,0)</f>
        <v>SERRALHEIRO</v>
      </c>
      <c r="L680" s="1" t="str">
        <f>VLOOKUP(Tabela1[[#This Row],[Cliente]],'BASE DE CLIENTES'!A:E,5,0)</f>
        <v>Vila Planalto</v>
      </c>
    </row>
    <row r="681" spans="2:12" x14ac:dyDescent="0.3">
      <c r="B681" s="1" t="s">
        <v>152</v>
      </c>
      <c r="C681" s="4" t="str">
        <f>VLOOKUP(Tabela1[[#This Row],[Cliente]],'BASE DE CLIENTES'!A:E,2,0)</f>
        <v>Aparecida de Goiânia</v>
      </c>
      <c r="D681" s="1" t="str">
        <f>VLOOKUP(Tabela1[[#This Row],[Cliente]],'BASE DE CLIENTES'!A:C,3,0)</f>
        <v>GO</v>
      </c>
      <c r="E681" s="4" t="str">
        <f>CONCATENATE(Tabela1[[#This Row],[CIDADE]],",",Tabela1[[#This Row],[UF]])</f>
        <v>Aparecida de Goiânia,GO</v>
      </c>
      <c r="F681" s="2">
        <v>45728</v>
      </c>
      <c r="G681" s="13">
        <v>1187.6600000000001</v>
      </c>
      <c r="H681" s="13">
        <v>1300</v>
      </c>
      <c r="I681" s="5">
        <f>Tabela1[[#This Row],[Valor total]]-Tabela1[[#This Row],[Valor custo]]</f>
        <v>112.33999999999992</v>
      </c>
      <c r="J681" s="6">
        <f>Tabela1[[#This Row],[MARGEM BRUTA]]/Tabela1[[#This Row],[Valor total]]</f>
        <v>8.6415384615384547E-2</v>
      </c>
      <c r="K681" s="1" t="str">
        <f>VLOOKUP(Tabela1[[#This Row],[Cliente]],'BASE DE CLIENTES'!A:D,4,0)</f>
        <v>TECNICO</v>
      </c>
      <c r="L681" s="1" t="str">
        <f>VLOOKUP(Tabela1[[#This Row],[Cliente]],'BASE DE CLIENTES'!A:E,5,0)</f>
        <v>Aparecida de Goiânia</v>
      </c>
    </row>
    <row r="682" spans="2:12" x14ac:dyDescent="0.3">
      <c r="B682" s="1" t="s">
        <v>152</v>
      </c>
      <c r="C682" s="4" t="str">
        <f>VLOOKUP(Tabela1[[#This Row],[Cliente]],'BASE DE CLIENTES'!A:E,2,0)</f>
        <v>Aparecida de Goiânia</v>
      </c>
      <c r="D682" s="1" t="str">
        <f>VLOOKUP(Tabela1[[#This Row],[Cliente]],'BASE DE CLIENTES'!A:C,3,0)</f>
        <v>GO</v>
      </c>
      <c r="E682" s="4" t="str">
        <f>CONCATENATE(Tabela1[[#This Row],[CIDADE]],",",Tabela1[[#This Row],[UF]])</f>
        <v>Aparecida de Goiânia,GO</v>
      </c>
      <c r="F682" s="2">
        <v>45693</v>
      </c>
      <c r="G682" s="13">
        <v>593.83000000000004</v>
      </c>
      <c r="H682" s="13">
        <v>680</v>
      </c>
      <c r="I682" s="5">
        <f>Tabela1[[#This Row],[Valor total]]-Tabela1[[#This Row],[Valor custo]]</f>
        <v>86.169999999999959</v>
      </c>
      <c r="J682" s="6">
        <f>Tabela1[[#This Row],[MARGEM BRUTA]]/Tabela1[[#This Row],[Valor total]]</f>
        <v>0.12672058823529406</v>
      </c>
      <c r="K682" s="1" t="str">
        <f>VLOOKUP(Tabela1[[#This Row],[Cliente]],'BASE DE CLIENTES'!A:D,4,0)</f>
        <v>TECNICO</v>
      </c>
      <c r="L682" s="1" t="str">
        <f>VLOOKUP(Tabela1[[#This Row],[Cliente]],'BASE DE CLIENTES'!A:E,5,0)</f>
        <v>Aparecida de Goiânia</v>
      </c>
    </row>
    <row r="683" spans="2:12" x14ac:dyDescent="0.3">
      <c r="B683" s="1" t="s">
        <v>25</v>
      </c>
      <c r="C683" s="4" t="str">
        <f>VLOOKUP(Tabela1[[#This Row],[Cliente]],'BASE DE CLIENTES'!A:E,2,0)</f>
        <v>Brasília</v>
      </c>
      <c r="D683" s="1" t="str">
        <f>VLOOKUP(Tabela1[[#This Row],[Cliente]],'BASE DE CLIENTES'!A:C,3,0)</f>
        <v>DF</v>
      </c>
      <c r="E683" s="4" t="str">
        <f>CONCATENATE(Tabela1[[#This Row],[CIDADE]],",",Tabela1[[#This Row],[UF]])</f>
        <v>Brasília,DF</v>
      </c>
      <c r="F683" s="2">
        <v>45730</v>
      </c>
      <c r="G683" s="13">
        <v>531.45000000000005</v>
      </c>
      <c r="H683" s="13">
        <v>785</v>
      </c>
      <c r="I683" s="5">
        <f>Tabela1[[#This Row],[Valor total]]-Tabela1[[#This Row],[Valor custo]]</f>
        <v>253.54999999999995</v>
      </c>
      <c r="J683" s="6">
        <f>Tabela1[[#This Row],[MARGEM BRUTA]]/Tabela1[[#This Row],[Valor total]]</f>
        <v>0.32299363057324837</v>
      </c>
      <c r="K683" s="1" t="str">
        <f>VLOOKUP(Tabela1[[#This Row],[Cliente]],'BASE DE CLIENTES'!A:D,4,0)</f>
        <v>EMPRESA COM MAQUINA</v>
      </c>
      <c r="L683" s="1" t="str">
        <f>VLOOKUP(Tabela1[[#This Row],[Cliente]],'BASE DE CLIENTES'!A:E,5,0)</f>
        <v>CEILANDIA NORTE (CEILANDIA)</v>
      </c>
    </row>
    <row r="684" spans="2:12" x14ac:dyDescent="0.3">
      <c r="B684" s="1" t="s">
        <v>15</v>
      </c>
      <c r="C684" s="4" t="str">
        <f>VLOOKUP(Tabela1[[#This Row],[Cliente]],'BASE DE CLIENTES'!A:E,2,0)</f>
        <v>Brasília</v>
      </c>
      <c r="D684" s="1" t="str">
        <f>VLOOKUP(Tabela1[[#This Row],[Cliente]],'BASE DE CLIENTES'!A:C,3,0)</f>
        <v>DF</v>
      </c>
      <c r="E684" s="4" t="str">
        <f>CONCATENATE(Tabela1[[#This Row],[CIDADE]],",",Tabela1[[#This Row],[UF]])</f>
        <v>Brasília,DF</v>
      </c>
      <c r="F684" s="2">
        <v>45730</v>
      </c>
      <c r="G684" s="13">
        <v>1028.9000000000001</v>
      </c>
      <c r="H684" s="13">
        <v>1455</v>
      </c>
      <c r="I684" s="5">
        <f>Tabela1[[#This Row],[Valor total]]-Tabela1[[#This Row],[Valor custo]]</f>
        <v>426.09999999999991</v>
      </c>
      <c r="J684" s="6">
        <f>Tabela1[[#This Row],[MARGEM BRUTA]]/Tabela1[[#This Row],[Valor total]]</f>
        <v>0.29285223367697588</v>
      </c>
      <c r="K684" s="1" t="str">
        <f>VLOOKUP(Tabela1[[#This Row],[Cliente]],'BASE DE CLIENTES'!A:D,4,0)</f>
        <v>SERRALHEIRO</v>
      </c>
      <c r="L684" s="1" t="str">
        <f>VLOOKUP(Tabela1[[#This Row],[Cliente]],'BASE DE CLIENTES'!A:E,5,0)</f>
        <v>SETOR HABITACIONAL VICENTE PIRES</v>
      </c>
    </row>
    <row r="685" spans="2:12" x14ac:dyDescent="0.3">
      <c r="B685" s="1" t="s">
        <v>38</v>
      </c>
      <c r="C685" s="4" t="str">
        <f>VLOOKUP(Tabela1[[#This Row],[Cliente]],'BASE DE CLIENTES'!A:E,2,0)</f>
        <v>Brasília</v>
      </c>
      <c r="D685" s="1" t="str">
        <f>VLOOKUP(Tabela1[[#This Row],[Cliente]],'BASE DE CLIENTES'!A:C,3,0)</f>
        <v>DF</v>
      </c>
      <c r="E685" s="4" t="str">
        <f>CONCATENATE(Tabela1[[#This Row],[CIDADE]],",",Tabela1[[#This Row],[UF]])</f>
        <v>Brasília,DF</v>
      </c>
      <c r="F685" s="2">
        <v>45730</v>
      </c>
      <c r="G685" s="13">
        <v>368.22</v>
      </c>
      <c r="H685" s="13">
        <v>510</v>
      </c>
      <c r="I685" s="5">
        <f>Tabela1[[#This Row],[Valor total]]-Tabela1[[#This Row],[Valor custo]]</f>
        <v>141.77999999999997</v>
      </c>
      <c r="J685" s="6">
        <f>Tabela1[[#This Row],[MARGEM BRUTA]]/Tabela1[[#This Row],[Valor total]]</f>
        <v>0.27799999999999997</v>
      </c>
      <c r="K685" s="1" t="str">
        <f>VLOOKUP(Tabela1[[#This Row],[Cliente]],'BASE DE CLIENTES'!A:D,4,0)</f>
        <v>EMPRESA SEM MAQUINA</v>
      </c>
      <c r="L685" s="1" t="str">
        <f>VLOOKUP(Tabela1[[#This Row],[Cliente]],'BASE DE CLIENTES'!A:E,5,0)</f>
        <v>PONTE ALTA NORTE (GAMA)</v>
      </c>
    </row>
    <row r="686" spans="2:12" x14ac:dyDescent="0.3">
      <c r="B686" s="1" t="s">
        <v>152</v>
      </c>
      <c r="C686" s="4" t="str">
        <f>VLOOKUP(Tabela1[[#This Row],[Cliente]],'BASE DE CLIENTES'!A:E,2,0)</f>
        <v>Aparecida de Goiânia</v>
      </c>
      <c r="D686" s="1" t="str">
        <f>VLOOKUP(Tabela1[[#This Row],[Cliente]],'BASE DE CLIENTES'!A:C,3,0)</f>
        <v>GO</v>
      </c>
      <c r="E686" s="4" t="str">
        <f>CONCATENATE(Tabela1[[#This Row],[CIDADE]],",",Tabela1[[#This Row],[UF]])</f>
        <v>Aparecida de Goiânia,GO</v>
      </c>
      <c r="F686" s="2">
        <v>45861</v>
      </c>
      <c r="G686" s="13">
        <v>477</v>
      </c>
      <c r="H686" s="13">
        <v>550</v>
      </c>
      <c r="I686" s="5">
        <f>Tabela1[[#This Row],[Valor total]]-Tabela1[[#This Row],[Valor custo]]</f>
        <v>73</v>
      </c>
      <c r="J686" s="6">
        <f>Tabela1[[#This Row],[MARGEM BRUTA]]/Tabela1[[#This Row],[Valor total]]</f>
        <v>0.13272727272727272</v>
      </c>
      <c r="K686" s="1" t="str">
        <f>VLOOKUP(Tabela1[[#This Row],[Cliente]],'BASE DE CLIENTES'!A:D,4,0)</f>
        <v>TECNICO</v>
      </c>
      <c r="L686" s="1" t="str">
        <f>VLOOKUP(Tabela1[[#This Row],[Cliente]],'BASE DE CLIENTES'!A:E,5,0)</f>
        <v>Aparecida de Goiânia</v>
      </c>
    </row>
    <row r="687" spans="2:12" x14ac:dyDescent="0.3">
      <c r="B687" s="1" t="s">
        <v>128</v>
      </c>
      <c r="C687" s="4" t="str">
        <f>VLOOKUP(Tabela1[[#This Row],[Cliente]],'BASE DE CLIENTES'!A:E,2,0)</f>
        <v>Brasília</v>
      </c>
      <c r="D687" s="1" t="str">
        <f>VLOOKUP(Tabela1[[#This Row],[Cliente]],'BASE DE CLIENTES'!A:C,3,0)</f>
        <v>DF</v>
      </c>
      <c r="E687" s="4" t="str">
        <f>CONCATENATE(Tabela1[[#This Row],[CIDADE]],",",Tabela1[[#This Row],[UF]])</f>
        <v>Brasília,DF</v>
      </c>
      <c r="F687" s="2">
        <v>45729</v>
      </c>
      <c r="G687" s="13">
        <v>409.87</v>
      </c>
      <c r="H687" s="13">
        <v>600</v>
      </c>
      <c r="I687" s="5">
        <f>Tabela1[[#This Row],[Valor total]]-Tabela1[[#This Row],[Valor custo]]</f>
        <v>190.13</v>
      </c>
      <c r="J687" s="6">
        <f>Tabela1[[#This Row],[MARGEM BRUTA]]/Tabela1[[#This Row],[Valor total]]</f>
        <v>0.31688333333333335</v>
      </c>
      <c r="K687" s="1" t="str">
        <f>VLOOKUP(Tabela1[[#This Row],[Cliente]],'BASE DE CLIENTES'!A:D,4,0)</f>
        <v>SERRALHEIRO</v>
      </c>
      <c r="L687" s="1" t="str">
        <f>VLOOKUP(Tabela1[[#This Row],[Cliente]],'BASE DE CLIENTES'!A:E,5,0)</f>
        <v>TAGUATINGA NORTE</v>
      </c>
    </row>
    <row r="688" spans="2:12" x14ac:dyDescent="0.3">
      <c r="B688" s="1" t="s">
        <v>76</v>
      </c>
      <c r="C688" s="4" t="str">
        <f>VLOOKUP(Tabela1[[#This Row],[Cliente]],'BASE DE CLIENTES'!A:E,2,0)</f>
        <v>Brasília</v>
      </c>
      <c r="D688" s="1" t="str">
        <f>VLOOKUP(Tabela1[[#This Row],[Cliente]],'BASE DE CLIENTES'!A:C,3,0)</f>
        <v>DF</v>
      </c>
      <c r="E688" s="4" t="str">
        <f>CONCATENATE(Tabela1[[#This Row],[CIDADE]],",",Tabela1[[#This Row],[UF]])</f>
        <v>Brasília,DF</v>
      </c>
      <c r="F688" s="2">
        <v>45729</v>
      </c>
      <c r="G688" s="13">
        <v>2057.8000000000002</v>
      </c>
      <c r="H688" s="13">
        <v>2760</v>
      </c>
      <c r="I688" s="5">
        <f>Tabela1[[#This Row],[Valor total]]-Tabela1[[#This Row],[Valor custo]]</f>
        <v>702.19999999999982</v>
      </c>
      <c r="J688" s="6">
        <f>Tabela1[[#This Row],[MARGEM BRUTA]]/Tabela1[[#This Row],[Valor total]]</f>
        <v>0.25442028985507242</v>
      </c>
      <c r="K688" s="1" t="str">
        <f>VLOOKUP(Tabela1[[#This Row],[Cliente]],'BASE DE CLIENTES'!A:D,4,0)</f>
        <v>EMPRESA COM MAQUINA</v>
      </c>
      <c r="L688" s="1" t="str">
        <f>VLOOKUP(Tabela1[[#This Row],[Cliente]],'BASE DE CLIENTES'!A:E,5,0)</f>
        <v>Setor Placa da Mercedes (Núcleo Bandeirante)</v>
      </c>
    </row>
    <row r="689" spans="2:12" x14ac:dyDescent="0.3">
      <c r="B689" s="1" t="s">
        <v>78</v>
      </c>
      <c r="C689" s="4" t="str">
        <f>VLOOKUP(Tabela1[[#This Row],[Cliente]],'BASE DE CLIENTES'!A:E,2,0)</f>
        <v>Brasília</v>
      </c>
      <c r="D689" s="1" t="str">
        <f>VLOOKUP(Tabela1[[#This Row],[Cliente]],'BASE DE CLIENTES'!A:C,3,0)</f>
        <v>DF</v>
      </c>
      <c r="E689" s="4" t="str">
        <f>CONCATENATE(Tabela1[[#This Row],[CIDADE]],",",Tabela1[[#This Row],[UF]])</f>
        <v>Brasília,DF</v>
      </c>
      <c r="F689" s="2">
        <v>45729</v>
      </c>
      <c r="G689" s="13">
        <v>568.83000000000004</v>
      </c>
      <c r="H689" s="13">
        <v>795</v>
      </c>
      <c r="I689" s="5">
        <f>Tabela1[[#This Row],[Valor total]]-Tabela1[[#This Row],[Valor custo]]</f>
        <v>226.16999999999996</v>
      </c>
      <c r="J689" s="6">
        <f>Tabela1[[#This Row],[MARGEM BRUTA]]/Tabela1[[#This Row],[Valor total]]</f>
        <v>0.28449056603773581</v>
      </c>
      <c r="K689" s="1" t="str">
        <f>VLOOKUP(Tabela1[[#This Row],[Cliente]],'BASE DE CLIENTES'!A:D,4,0)</f>
        <v>SERRALHEIRO</v>
      </c>
      <c r="L689" s="1" t="str">
        <f>VLOOKUP(Tabela1[[#This Row],[Cliente]],'BASE DE CLIENTES'!A:E,5,0)</f>
        <v>Vila do Boa (São Sebastião)</v>
      </c>
    </row>
    <row r="690" spans="2:12" x14ac:dyDescent="0.3">
      <c r="B690" s="1" t="s">
        <v>85</v>
      </c>
      <c r="C690" s="4" t="str">
        <f>VLOOKUP(Tabela1[[#This Row],[Cliente]],'BASE DE CLIENTES'!A:E,2,0)</f>
        <v>Brasília</v>
      </c>
      <c r="D690" s="1" t="str">
        <f>VLOOKUP(Tabela1[[#This Row],[Cliente]],'BASE DE CLIENTES'!A:C,3,0)</f>
        <v>DF</v>
      </c>
      <c r="E690" s="4" t="str">
        <f>CONCATENATE(Tabela1[[#This Row],[CIDADE]],",",Tabela1[[#This Row],[UF]])</f>
        <v>Brasília,DF</v>
      </c>
      <c r="F690" s="2">
        <v>45729</v>
      </c>
      <c r="G690" s="13">
        <v>24.76</v>
      </c>
      <c r="H690" s="13">
        <v>36</v>
      </c>
      <c r="I690" s="5">
        <f>Tabela1[[#This Row],[Valor total]]-Tabela1[[#This Row],[Valor custo]]</f>
        <v>11.239999999999998</v>
      </c>
      <c r="J690" s="6">
        <f>Tabela1[[#This Row],[MARGEM BRUTA]]/Tabela1[[#This Row],[Valor total]]</f>
        <v>0.31222222222222218</v>
      </c>
      <c r="K690" s="1" t="str">
        <f>VLOOKUP(Tabela1[[#This Row],[Cliente]],'BASE DE CLIENTES'!A:D,4,0)</f>
        <v>SERRALHEIRO</v>
      </c>
      <c r="L690" s="1" t="str">
        <f>VLOOKUP(Tabela1[[#This Row],[Cliente]],'BASE DE CLIENTES'!A:E,5,0)</f>
        <v>SAMAMBAIA NORTE (SAMAMBAIA)</v>
      </c>
    </row>
    <row r="691" spans="2:12" x14ac:dyDescent="0.3">
      <c r="B691" s="1" t="s">
        <v>152</v>
      </c>
      <c r="C691" s="4" t="str">
        <f>VLOOKUP(Tabela1[[#This Row],[Cliente]],'BASE DE CLIENTES'!A:E,2,0)</f>
        <v>Aparecida de Goiânia</v>
      </c>
      <c r="D691" s="1" t="str">
        <f>VLOOKUP(Tabela1[[#This Row],[Cliente]],'BASE DE CLIENTES'!A:C,3,0)</f>
        <v>GO</v>
      </c>
      <c r="E691" s="4" t="str">
        <f>CONCATENATE(Tabela1[[#This Row],[CIDADE]],",",Tabela1[[#This Row],[UF]])</f>
        <v>Aparecida de Goiânia,GO</v>
      </c>
      <c r="F691" s="2">
        <v>45694</v>
      </c>
      <c r="G691" s="13">
        <v>1062.9000000000001</v>
      </c>
      <c r="H691" s="13">
        <v>1260</v>
      </c>
      <c r="I691" s="5">
        <f>Tabela1[[#This Row],[Valor total]]-Tabela1[[#This Row],[Valor custo]]</f>
        <v>197.09999999999991</v>
      </c>
      <c r="J691" s="6">
        <f>Tabela1[[#This Row],[MARGEM BRUTA]]/Tabela1[[#This Row],[Valor total]]</f>
        <v>0.15642857142857136</v>
      </c>
      <c r="K691" s="1" t="str">
        <f>VLOOKUP(Tabela1[[#This Row],[Cliente]],'BASE DE CLIENTES'!A:D,4,0)</f>
        <v>TECNICO</v>
      </c>
      <c r="L691" s="1" t="str">
        <f>VLOOKUP(Tabela1[[#This Row],[Cliente]],'BASE DE CLIENTES'!A:E,5,0)</f>
        <v>Aparecida de Goiânia</v>
      </c>
    </row>
    <row r="692" spans="2:12" x14ac:dyDescent="0.3">
      <c r="B692" s="1" t="s">
        <v>36</v>
      </c>
      <c r="C692" s="4" t="str">
        <f>VLOOKUP(Tabela1[[#This Row],[Cliente]],'BASE DE CLIENTES'!A:E,2,0)</f>
        <v>Brasília</v>
      </c>
      <c r="D692" s="1" t="str">
        <f>VLOOKUP(Tabela1[[#This Row],[Cliente]],'BASE DE CLIENTES'!A:C,3,0)</f>
        <v>DF</v>
      </c>
      <c r="E692" s="4" t="str">
        <f>CONCATENATE(Tabela1[[#This Row],[CIDADE]],",",Tabela1[[#This Row],[UF]])</f>
        <v>Brasília,DF</v>
      </c>
      <c r="F692" s="2">
        <v>45729</v>
      </c>
      <c r="G692" s="13">
        <v>409.87</v>
      </c>
      <c r="H692" s="13">
        <v>0</v>
      </c>
      <c r="I692" s="5">
        <f>Tabela1[[#This Row],[Valor total]]-Tabela1[[#This Row],[Valor custo]]</f>
        <v>-409.87</v>
      </c>
      <c r="J692" s="6" t="e">
        <f>Tabela1[[#This Row],[MARGEM BRUTA]]/Tabela1[[#This Row],[Valor total]]</f>
        <v>#DIV/0!</v>
      </c>
      <c r="K692" s="1" t="str">
        <f>VLOOKUP(Tabela1[[#This Row],[Cliente]],'BASE DE CLIENTES'!A:D,4,0)</f>
        <v>SERRALHEIRO</v>
      </c>
      <c r="L692" s="1" t="str">
        <f>VLOOKUP(Tabela1[[#This Row],[Cliente]],'BASE DE CLIENTES'!A:E,5,0)</f>
        <v>CEILANDIA SUL (CEILANDIA)</v>
      </c>
    </row>
    <row r="693" spans="2:12" x14ac:dyDescent="0.3">
      <c r="B693" s="1" t="s">
        <v>152</v>
      </c>
      <c r="C693" s="4" t="str">
        <f>VLOOKUP(Tabela1[[#This Row],[Cliente]],'BASE DE CLIENTES'!A:E,2,0)</f>
        <v>Aparecida de Goiânia</v>
      </c>
      <c r="D693" s="1" t="str">
        <f>VLOOKUP(Tabela1[[#This Row],[Cliente]],'BASE DE CLIENTES'!A:C,3,0)</f>
        <v>GO</v>
      </c>
      <c r="E693" s="4" t="str">
        <f>CONCATENATE(Tabela1[[#This Row],[CIDADE]],",",Tabela1[[#This Row],[UF]])</f>
        <v>Aparecida de Goiânia,GO</v>
      </c>
      <c r="F693" s="2">
        <v>45691</v>
      </c>
      <c r="G693" s="13">
        <v>50</v>
      </c>
      <c r="H693" s="13">
        <v>60</v>
      </c>
      <c r="I693" s="5">
        <f>Tabela1[[#This Row],[Valor total]]-Tabela1[[#This Row],[Valor custo]]</f>
        <v>10</v>
      </c>
      <c r="J693" s="6">
        <f>Tabela1[[#This Row],[MARGEM BRUTA]]/Tabela1[[#This Row],[Valor total]]</f>
        <v>0.16666666666666666</v>
      </c>
      <c r="K693" s="1" t="str">
        <f>VLOOKUP(Tabela1[[#This Row],[Cliente]],'BASE DE CLIENTES'!A:D,4,0)</f>
        <v>TECNICO</v>
      </c>
      <c r="L693" s="1" t="str">
        <f>VLOOKUP(Tabela1[[#This Row],[Cliente]],'BASE DE CLIENTES'!A:E,5,0)</f>
        <v>Aparecida de Goiânia</v>
      </c>
    </row>
    <row r="694" spans="2:12" x14ac:dyDescent="0.3">
      <c r="B694" s="1" t="s">
        <v>152</v>
      </c>
      <c r="C694" s="4" t="str">
        <f>VLOOKUP(Tabela1[[#This Row],[Cliente]],'BASE DE CLIENTES'!A:E,2,0)</f>
        <v>Aparecida de Goiânia</v>
      </c>
      <c r="D694" s="1" t="str">
        <f>VLOOKUP(Tabela1[[#This Row],[Cliente]],'BASE DE CLIENTES'!A:C,3,0)</f>
        <v>GO</v>
      </c>
      <c r="E694" s="4" t="str">
        <f>CONCATENATE(Tabela1[[#This Row],[CIDADE]],",",Tabela1[[#This Row],[UF]])</f>
        <v>Aparecida de Goiânia,GO</v>
      </c>
      <c r="F694" s="2">
        <v>45747</v>
      </c>
      <c r="G694" s="13">
        <v>125</v>
      </c>
      <c r="H694" s="13">
        <v>150</v>
      </c>
      <c r="I694" s="5">
        <f>Tabela1[[#This Row],[Valor total]]-Tabela1[[#This Row],[Valor custo]]</f>
        <v>25</v>
      </c>
      <c r="J694" s="6">
        <f>Tabela1[[#This Row],[MARGEM BRUTA]]/Tabela1[[#This Row],[Valor total]]</f>
        <v>0.16666666666666666</v>
      </c>
      <c r="K694" s="1" t="str">
        <f>VLOOKUP(Tabela1[[#This Row],[Cliente]],'BASE DE CLIENTES'!A:D,4,0)</f>
        <v>TECNICO</v>
      </c>
      <c r="L694" s="1" t="str">
        <f>VLOOKUP(Tabela1[[#This Row],[Cliente]],'BASE DE CLIENTES'!A:E,5,0)</f>
        <v>Aparecida de Goiânia</v>
      </c>
    </row>
    <row r="695" spans="2:12" x14ac:dyDescent="0.3">
      <c r="B695" s="1" t="s">
        <v>152</v>
      </c>
      <c r="C695" s="4" t="str">
        <f>VLOOKUP(Tabela1[[#This Row],[Cliente]],'BASE DE CLIENTES'!A:E,2,0)</f>
        <v>Aparecida de Goiânia</v>
      </c>
      <c r="D695" s="1" t="str">
        <f>VLOOKUP(Tabela1[[#This Row],[Cliente]],'BASE DE CLIENTES'!A:C,3,0)</f>
        <v>GO</v>
      </c>
      <c r="E695" s="4" t="str">
        <f>CONCATENATE(Tabela1[[#This Row],[CIDADE]],",",Tabela1[[#This Row],[UF]])</f>
        <v>Aparecida de Goiânia,GO</v>
      </c>
      <c r="F695" s="2">
        <v>45773</v>
      </c>
      <c r="G695" s="13">
        <v>50</v>
      </c>
      <c r="H695" s="13">
        <v>60</v>
      </c>
      <c r="I695" s="5">
        <f>Tabela1[[#This Row],[Valor total]]-Tabela1[[#This Row],[Valor custo]]</f>
        <v>10</v>
      </c>
      <c r="J695" s="6">
        <f>Tabela1[[#This Row],[MARGEM BRUTA]]/Tabela1[[#This Row],[Valor total]]</f>
        <v>0.16666666666666666</v>
      </c>
      <c r="K695" s="1" t="str">
        <f>VLOOKUP(Tabela1[[#This Row],[Cliente]],'BASE DE CLIENTES'!A:D,4,0)</f>
        <v>TECNICO</v>
      </c>
      <c r="L695" s="1" t="str">
        <f>VLOOKUP(Tabela1[[#This Row],[Cliente]],'BASE DE CLIENTES'!A:E,5,0)</f>
        <v>Aparecida de Goiânia</v>
      </c>
    </row>
    <row r="696" spans="2:12" x14ac:dyDescent="0.3">
      <c r="B696" s="1" t="s">
        <v>27</v>
      </c>
      <c r="C696" s="4" t="str">
        <f>VLOOKUP(Tabela1[[#This Row],[Cliente]],'BASE DE CLIENTES'!A:E,2,0)</f>
        <v>Brasília</v>
      </c>
      <c r="D696" s="1" t="str">
        <f>VLOOKUP(Tabela1[[#This Row],[Cliente]],'BASE DE CLIENTES'!A:C,3,0)</f>
        <v>DF</v>
      </c>
      <c r="E696" s="4" t="str">
        <f>CONCATENATE(Tabela1[[#This Row],[CIDADE]],",",Tabela1[[#This Row],[UF]])</f>
        <v>Brasília,DF</v>
      </c>
      <c r="F696" s="2">
        <v>45729</v>
      </c>
      <c r="G696" s="13">
        <v>3086.7</v>
      </c>
      <c r="H696" s="13">
        <v>3600</v>
      </c>
      <c r="I696" s="5">
        <f>Tabela1[[#This Row],[Valor total]]-Tabela1[[#This Row],[Valor custo]]</f>
        <v>513.30000000000018</v>
      </c>
      <c r="J696" s="6">
        <f>Tabela1[[#This Row],[MARGEM BRUTA]]/Tabela1[[#This Row],[Valor total]]</f>
        <v>0.1425833333333334</v>
      </c>
      <c r="K696" s="1" t="str">
        <f>VLOOKUP(Tabela1[[#This Row],[Cliente]],'BASE DE CLIENTES'!A:D,4,0)</f>
        <v>EMPRESA SEM MAQUINA</v>
      </c>
      <c r="L696" s="1" t="str">
        <f>VLOOKUP(Tabela1[[#This Row],[Cliente]],'BASE DE CLIENTES'!A:E,5,0)</f>
        <v>RECANTO DAS EMAS</v>
      </c>
    </row>
    <row r="697" spans="2:12" x14ac:dyDescent="0.3">
      <c r="B697" s="1" t="s">
        <v>152</v>
      </c>
      <c r="C697" s="4" t="str">
        <f>VLOOKUP(Tabela1[[#This Row],[Cliente]],'BASE DE CLIENTES'!A:E,2,0)</f>
        <v>Aparecida de Goiânia</v>
      </c>
      <c r="D697" s="1" t="str">
        <f>VLOOKUP(Tabela1[[#This Row],[Cliente]],'BASE DE CLIENTES'!A:C,3,0)</f>
        <v>GO</v>
      </c>
      <c r="E697" s="4" t="str">
        <f>CONCATENATE(Tabela1[[#This Row],[CIDADE]],",",Tabela1[[#This Row],[UF]])</f>
        <v>Aparecida de Goiânia,GO</v>
      </c>
      <c r="F697" s="2">
        <v>45772</v>
      </c>
      <c r="G697" s="13">
        <v>25</v>
      </c>
      <c r="H697" s="13">
        <v>30</v>
      </c>
      <c r="I697" s="5">
        <f>Tabela1[[#This Row],[Valor total]]-Tabela1[[#This Row],[Valor custo]]</f>
        <v>5</v>
      </c>
      <c r="J697" s="6">
        <f>Tabela1[[#This Row],[MARGEM BRUTA]]/Tabela1[[#This Row],[Valor total]]</f>
        <v>0.16666666666666666</v>
      </c>
      <c r="K697" s="1" t="str">
        <f>VLOOKUP(Tabela1[[#This Row],[Cliente]],'BASE DE CLIENTES'!A:D,4,0)</f>
        <v>TECNICO</v>
      </c>
      <c r="L697" s="1" t="str">
        <f>VLOOKUP(Tabela1[[#This Row],[Cliente]],'BASE DE CLIENTES'!A:E,5,0)</f>
        <v>Aparecida de Goiânia</v>
      </c>
    </row>
    <row r="698" spans="2:12" x14ac:dyDescent="0.3">
      <c r="B698" s="1" t="s">
        <v>85</v>
      </c>
      <c r="C698" s="4" t="str">
        <f>VLOOKUP(Tabela1[[#This Row],[Cliente]],'BASE DE CLIENTES'!A:E,2,0)</f>
        <v>Brasília</v>
      </c>
      <c r="D698" s="1" t="str">
        <f>VLOOKUP(Tabela1[[#This Row],[Cliente]],'BASE DE CLIENTES'!A:C,3,0)</f>
        <v>DF</v>
      </c>
      <c r="E698" s="4" t="str">
        <f>CONCATENATE(Tabela1[[#This Row],[CIDADE]],",",Tabela1[[#This Row],[UF]])</f>
        <v>Brasília,DF</v>
      </c>
      <c r="F698" s="2">
        <v>45729</v>
      </c>
      <c r="G698" s="13">
        <v>439.2</v>
      </c>
      <c r="H698" s="13">
        <v>650</v>
      </c>
      <c r="I698" s="5">
        <f>Tabela1[[#This Row],[Valor total]]-Tabela1[[#This Row],[Valor custo]]</f>
        <v>210.8</v>
      </c>
      <c r="J698" s="6">
        <f>Tabela1[[#This Row],[MARGEM BRUTA]]/Tabela1[[#This Row],[Valor total]]</f>
        <v>0.32430769230769235</v>
      </c>
      <c r="K698" s="1" t="str">
        <f>VLOOKUP(Tabela1[[#This Row],[Cliente]],'BASE DE CLIENTES'!A:D,4,0)</f>
        <v>SERRALHEIRO</v>
      </c>
      <c r="L698" s="1" t="str">
        <f>VLOOKUP(Tabela1[[#This Row],[Cliente]],'BASE DE CLIENTES'!A:E,5,0)</f>
        <v>SAMAMBAIA NORTE (SAMAMBAIA)</v>
      </c>
    </row>
    <row r="699" spans="2:12" x14ac:dyDescent="0.3">
      <c r="B699" s="1" t="s">
        <v>99</v>
      </c>
      <c r="C699" s="4" t="str">
        <f>VLOOKUP(Tabela1[[#This Row],[Cliente]],'BASE DE CLIENTES'!A:E,2,0)</f>
        <v>Brasília</v>
      </c>
      <c r="D699" s="1" t="str">
        <f>VLOOKUP(Tabela1[[#This Row],[Cliente]],'BASE DE CLIENTES'!A:C,3,0)</f>
        <v>DF</v>
      </c>
      <c r="E699" s="4" t="str">
        <f>CONCATENATE(Tabela1[[#This Row],[CIDADE]],",",Tabela1[[#This Row],[UF]])</f>
        <v>Brasília,DF</v>
      </c>
      <c r="F699" s="2">
        <v>45729</v>
      </c>
      <c r="G699" s="13">
        <v>3470.25</v>
      </c>
      <c r="H699" s="13">
        <v>5270</v>
      </c>
      <c r="I699" s="5">
        <f>Tabela1[[#This Row],[Valor total]]-Tabela1[[#This Row],[Valor custo]]</f>
        <v>1799.75</v>
      </c>
      <c r="J699" s="6">
        <f>Tabela1[[#This Row],[MARGEM BRUTA]]/Tabela1[[#This Row],[Valor total]]</f>
        <v>0.34150853889943072</v>
      </c>
      <c r="K699" s="1" t="str">
        <f>VLOOKUP(Tabela1[[#This Row],[Cliente]],'BASE DE CLIENTES'!A:D,4,0)</f>
        <v>EMPRESA COM MAQUINA</v>
      </c>
      <c r="L699" s="1" t="str">
        <f>VLOOKUP(Tabela1[[#This Row],[Cliente]],'BASE DE CLIENTES'!A:E,5,0)</f>
        <v>ARAPOANGA (PLANALTINA)</v>
      </c>
    </row>
    <row r="700" spans="2:12" x14ac:dyDescent="0.3">
      <c r="B700" s="1" t="s">
        <v>152</v>
      </c>
      <c r="C700" s="4" t="str">
        <f>VLOOKUP(Tabela1[[#This Row],[Cliente]],'BASE DE CLIENTES'!A:E,2,0)</f>
        <v>Aparecida de Goiânia</v>
      </c>
      <c r="D700" s="1" t="str">
        <f>VLOOKUP(Tabela1[[#This Row],[Cliente]],'BASE DE CLIENTES'!A:C,3,0)</f>
        <v>GO</v>
      </c>
      <c r="E700" s="4" t="str">
        <f>CONCATENATE(Tabela1[[#This Row],[CIDADE]],",",Tabela1[[#This Row],[UF]])</f>
        <v>Aparecida de Goiânia,GO</v>
      </c>
      <c r="F700" s="2">
        <v>45764</v>
      </c>
      <c r="G700" s="13">
        <v>325</v>
      </c>
      <c r="H700" s="13">
        <v>390</v>
      </c>
      <c r="I700" s="5">
        <f>Tabela1[[#This Row],[Valor total]]-Tabela1[[#This Row],[Valor custo]]</f>
        <v>65</v>
      </c>
      <c r="J700" s="6">
        <f>Tabela1[[#This Row],[MARGEM BRUTA]]/Tabela1[[#This Row],[Valor total]]</f>
        <v>0.16666666666666666</v>
      </c>
      <c r="K700" s="1" t="str">
        <f>VLOOKUP(Tabela1[[#This Row],[Cliente]],'BASE DE CLIENTES'!A:D,4,0)</f>
        <v>TECNICO</v>
      </c>
      <c r="L700" s="1" t="str">
        <f>VLOOKUP(Tabela1[[#This Row],[Cliente]],'BASE DE CLIENTES'!A:E,5,0)</f>
        <v>Aparecida de Goiânia</v>
      </c>
    </row>
    <row r="701" spans="2:12" x14ac:dyDescent="0.3">
      <c r="B701" s="1" t="s">
        <v>153</v>
      </c>
      <c r="C701" s="4" t="str">
        <f>VLOOKUP(Tabela1[[#This Row],[Cliente]],'BASE DE CLIENTES'!A:E,2,0)</f>
        <v>Brasília</v>
      </c>
      <c r="D701" s="1" t="str">
        <f>VLOOKUP(Tabela1[[#This Row],[Cliente]],'BASE DE CLIENTES'!A:C,3,0)</f>
        <v>DF</v>
      </c>
      <c r="E701" s="4" t="str">
        <f>CONCATENATE(Tabela1[[#This Row],[CIDADE]],",",Tabela1[[#This Row],[UF]])</f>
        <v>Brasília,DF</v>
      </c>
      <c r="F701" s="2">
        <v>45729</v>
      </c>
      <c r="G701" s="13">
        <v>514.45000000000005</v>
      </c>
      <c r="H701" s="13">
        <v>700</v>
      </c>
      <c r="I701" s="5">
        <f>Tabela1[[#This Row],[Valor total]]-Tabela1[[#This Row],[Valor custo]]</f>
        <v>185.54999999999995</v>
      </c>
      <c r="J701" s="6">
        <f>Tabela1[[#This Row],[MARGEM BRUTA]]/Tabela1[[#This Row],[Valor total]]</f>
        <v>0.26507142857142851</v>
      </c>
      <c r="K701" s="1" t="str">
        <f>VLOOKUP(Tabela1[[#This Row],[Cliente]],'BASE DE CLIENTES'!A:D,4,0)</f>
        <v>SERRALHEIRO</v>
      </c>
      <c r="L701" s="1" t="str">
        <f>VLOOKUP(Tabela1[[#This Row],[Cliente]],'BASE DE CLIENTES'!A:E,5,0)</f>
        <v>PLANALTINA</v>
      </c>
    </row>
    <row r="702" spans="2:12" x14ac:dyDescent="0.3">
      <c r="B702" s="1" t="s">
        <v>68</v>
      </c>
      <c r="C702" s="4" t="str">
        <f>VLOOKUP(Tabela1[[#This Row],[Cliente]],'BASE DE CLIENTES'!A:E,2,0)</f>
        <v>Brasília</v>
      </c>
      <c r="D702" s="1" t="str">
        <f>VLOOKUP(Tabela1[[#This Row],[Cliente]],'BASE DE CLIENTES'!A:C,3,0)</f>
        <v>DF</v>
      </c>
      <c r="E702" s="4" t="str">
        <f>CONCATENATE(Tabela1[[#This Row],[CIDADE]],",",Tabela1[[#This Row],[UF]])</f>
        <v>Brasília,DF</v>
      </c>
      <c r="F702" s="2">
        <v>45729</v>
      </c>
      <c r="G702" s="13">
        <v>100</v>
      </c>
      <c r="H702" s="13">
        <v>131</v>
      </c>
      <c r="I702" s="5">
        <f>Tabela1[[#This Row],[Valor total]]-Tabela1[[#This Row],[Valor custo]]</f>
        <v>31</v>
      </c>
      <c r="J702" s="6">
        <f>Tabela1[[#This Row],[MARGEM BRUTA]]/Tabela1[[#This Row],[Valor total]]</f>
        <v>0.23664122137404581</v>
      </c>
      <c r="K702" s="1" t="str">
        <f>VLOOKUP(Tabela1[[#This Row],[Cliente]],'BASE DE CLIENTES'!A:D,4,0)</f>
        <v>EMPRESA COM MAQUINA</v>
      </c>
      <c r="L702" s="1" t="str">
        <f>VLOOKUP(Tabela1[[#This Row],[Cliente]],'BASE DE CLIENTES'!A:E,5,0)</f>
        <v>SAMAMBAIA SUL (SAMAMBAIA)</v>
      </c>
    </row>
    <row r="703" spans="2:12" x14ac:dyDescent="0.3">
      <c r="B703" s="1" t="s">
        <v>152</v>
      </c>
      <c r="C703" s="4" t="str">
        <f>VLOOKUP(Tabela1[[#This Row],[Cliente]],'BASE DE CLIENTES'!A:E,2,0)</f>
        <v>Aparecida de Goiânia</v>
      </c>
      <c r="D703" s="1" t="str">
        <f>VLOOKUP(Tabela1[[#This Row],[Cliente]],'BASE DE CLIENTES'!A:C,3,0)</f>
        <v>GO</v>
      </c>
      <c r="E703" s="4" t="str">
        <f>CONCATENATE(Tabela1[[#This Row],[CIDADE]],",",Tabela1[[#This Row],[UF]])</f>
        <v>Aparecida de Goiânia,GO</v>
      </c>
      <c r="F703" s="2">
        <v>45756</v>
      </c>
      <c r="G703" s="13">
        <v>125</v>
      </c>
      <c r="H703" s="13">
        <v>150</v>
      </c>
      <c r="I703" s="5">
        <f>Tabela1[[#This Row],[Valor total]]-Tabela1[[#This Row],[Valor custo]]</f>
        <v>25</v>
      </c>
      <c r="J703" s="6">
        <f>Tabela1[[#This Row],[MARGEM BRUTA]]/Tabela1[[#This Row],[Valor total]]</f>
        <v>0.16666666666666666</v>
      </c>
      <c r="K703" s="1" t="str">
        <f>VLOOKUP(Tabela1[[#This Row],[Cliente]],'BASE DE CLIENTES'!A:D,4,0)</f>
        <v>TECNICO</v>
      </c>
      <c r="L703" s="1" t="str">
        <f>VLOOKUP(Tabela1[[#This Row],[Cliente]],'BASE DE CLIENTES'!A:E,5,0)</f>
        <v>Aparecida de Goiânia</v>
      </c>
    </row>
    <row r="704" spans="2:12" x14ac:dyDescent="0.3">
      <c r="B704" s="1" t="s">
        <v>111</v>
      </c>
      <c r="C704" s="4" t="str">
        <f>VLOOKUP(Tabela1[[#This Row],[Cliente]],'BASE DE CLIENTES'!A:E,2,0)</f>
        <v>Brasília</v>
      </c>
      <c r="D704" s="1" t="str">
        <f>VLOOKUP(Tabela1[[#This Row],[Cliente]],'BASE DE CLIENTES'!A:C,3,0)</f>
        <v>DF</v>
      </c>
      <c r="E704" s="4" t="str">
        <f>CONCATENATE(Tabela1[[#This Row],[CIDADE]],",",Tabela1[[#This Row],[UF]])</f>
        <v>Brasília,DF</v>
      </c>
      <c r="F704" s="2">
        <v>45729</v>
      </c>
      <c r="G704" s="13">
        <v>6137.74</v>
      </c>
      <c r="H704" s="13">
        <v>9190</v>
      </c>
      <c r="I704" s="5">
        <f>Tabela1[[#This Row],[Valor total]]-Tabela1[[#This Row],[Valor custo]]</f>
        <v>3052.26</v>
      </c>
      <c r="J704" s="6">
        <f>Tabela1[[#This Row],[MARGEM BRUTA]]/Tabela1[[#This Row],[Valor total]]</f>
        <v>0.33212840043525571</v>
      </c>
      <c r="K704" s="1" t="str">
        <f>VLOOKUP(Tabela1[[#This Row],[Cliente]],'BASE DE CLIENTES'!A:D,4,0)</f>
        <v>EMPRESA SEM MAQUINA</v>
      </c>
      <c r="L704" s="1" t="str">
        <f>VLOOKUP(Tabela1[[#This Row],[Cliente]],'BASE DE CLIENTES'!A:E,5,0)</f>
        <v>TAGUATINGA SUL (TAGUATINGA)</v>
      </c>
    </row>
    <row r="705" spans="2:12" x14ac:dyDescent="0.3">
      <c r="B705" s="1" t="s">
        <v>107</v>
      </c>
      <c r="C705" s="4" t="str">
        <f>VLOOKUP(Tabela1[[#This Row],[Cliente]],'BASE DE CLIENTES'!A:E,2,0)</f>
        <v>Planaltina</v>
      </c>
      <c r="D705" s="1" t="str">
        <f>VLOOKUP(Tabela1[[#This Row],[Cliente]],'BASE DE CLIENTES'!A:C,3,0)</f>
        <v>DF</v>
      </c>
      <c r="E705" s="4" t="str">
        <f>CONCATENATE(Tabela1[[#This Row],[CIDADE]],",",Tabela1[[#This Row],[UF]])</f>
        <v>Planaltina,DF</v>
      </c>
      <c r="F705" s="2">
        <v>45729</v>
      </c>
      <c r="G705" s="13">
        <v>1062.9000000000001</v>
      </c>
      <c r="H705" s="13">
        <v>1590</v>
      </c>
      <c r="I705" s="5">
        <f>Tabela1[[#This Row],[Valor total]]-Tabela1[[#This Row],[Valor custo]]</f>
        <v>527.09999999999991</v>
      </c>
      <c r="J705" s="6">
        <f>Tabela1[[#This Row],[MARGEM BRUTA]]/Tabela1[[#This Row],[Valor total]]</f>
        <v>0.33150943396226407</v>
      </c>
      <c r="K705" s="1" t="str">
        <f>VLOOKUP(Tabela1[[#This Row],[Cliente]],'BASE DE CLIENTES'!A:D,4,0)</f>
        <v>EMPRESA COM MAQUINA</v>
      </c>
      <c r="L705" s="1" t="str">
        <f>VLOOKUP(Tabela1[[#This Row],[Cliente]],'BASE DE CLIENTES'!A:E,5,0)</f>
        <v>SETOR LESTE</v>
      </c>
    </row>
    <row r="706" spans="2:12" x14ac:dyDescent="0.3">
      <c r="B706" s="1" t="s">
        <v>44</v>
      </c>
      <c r="C706" s="4" t="str">
        <f>VLOOKUP(Tabela1[[#This Row],[Cliente]],'BASE DE CLIENTES'!A:E,2,0)</f>
        <v>Brasília</v>
      </c>
      <c r="D706" s="1" t="str">
        <f>VLOOKUP(Tabela1[[#This Row],[Cliente]],'BASE DE CLIENTES'!A:C,3,0)</f>
        <v>DF</v>
      </c>
      <c r="E706" s="4" t="str">
        <f>CONCATENATE(Tabela1[[#This Row],[CIDADE]],",",Tabela1[[#This Row],[UF]])</f>
        <v>Brasília,DF</v>
      </c>
      <c r="F706" s="2">
        <v>45729</v>
      </c>
      <c r="G706" s="13">
        <v>122.74</v>
      </c>
      <c r="H706" s="13">
        <v>197</v>
      </c>
      <c r="I706" s="5">
        <f>Tabela1[[#This Row],[Valor total]]-Tabela1[[#This Row],[Valor custo]]</f>
        <v>74.260000000000005</v>
      </c>
      <c r="J706" s="6">
        <f>Tabela1[[#This Row],[MARGEM BRUTA]]/Tabela1[[#This Row],[Valor total]]</f>
        <v>0.3769543147208122</v>
      </c>
      <c r="K706" s="1" t="str">
        <f>VLOOKUP(Tabela1[[#This Row],[Cliente]],'BASE DE CLIENTES'!A:D,4,0)</f>
        <v>EMPRESA SEM MAQUINA</v>
      </c>
      <c r="L706" s="1" t="str">
        <f>VLOOKUP(Tabela1[[#This Row],[Cliente]],'BASE DE CLIENTES'!A:E,5,0)</f>
        <v>SETOR HABITACIONAL VICENTE PIRES</v>
      </c>
    </row>
    <row r="707" spans="2:12" x14ac:dyDescent="0.3">
      <c r="B707" s="1" t="s">
        <v>70</v>
      </c>
      <c r="C707" s="4" t="str">
        <f>VLOOKUP(Tabela1[[#This Row],[Cliente]],'BASE DE CLIENTES'!A:E,2,0)</f>
        <v>Brasília</v>
      </c>
      <c r="D707" s="1" t="str">
        <f>VLOOKUP(Tabela1[[#This Row],[Cliente]],'BASE DE CLIENTES'!A:C,3,0)</f>
        <v>DF</v>
      </c>
      <c r="E707" s="4" t="str">
        <f>CONCATENATE(Tabela1[[#This Row],[CIDADE]],",",Tabela1[[#This Row],[UF]])</f>
        <v>Brasília,DF</v>
      </c>
      <c r="F707" s="2">
        <v>45729</v>
      </c>
      <c r="G707" s="13">
        <v>952.68</v>
      </c>
      <c r="H707" s="13">
        <v>1290</v>
      </c>
      <c r="I707" s="5">
        <f>Tabela1[[#This Row],[Valor total]]-Tabela1[[#This Row],[Valor custo]]</f>
        <v>337.32000000000005</v>
      </c>
      <c r="J707" s="6">
        <f>Tabela1[[#This Row],[MARGEM BRUTA]]/Tabela1[[#This Row],[Valor total]]</f>
        <v>0.26148837209302328</v>
      </c>
      <c r="K707" s="1" t="str">
        <f>VLOOKUP(Tabela1[[#This Row],[Cliente]],'BASE DE CLIENTES'!A:D,4,0)</f>
        <v>EMPRESA COM MAQUINA</v>
      </c>
      <c r="L707" s="1" t="str">
        <f>VLOOKUP(Tabela1[[#This Row],[Cliente]],'BASE DE CLIENTES'!A:E,5,0)</f>
        <v>TAGUATINGA NORTE (TAGUATINGA)</v>
      </c>
    </row>
    <row r="708" spans="2:12" x14ac:dyDescent="0.3">
      <c r="B708" s="1" t="s">
        <v>152</v>
      </c>
      <c r="C708" s="4" t="str">
        <f>VLOOKUP(Tabela1[[#This Row],[Cliente]],'BASE DE CLIENTES'!A:E,2,0)</f>
        <v>Aparecida de Goiânia</v>
      </c>
      <c r="D708" s="1" t="str">
        <f>VLOOKUP(Tabela1[[#This Row],[Cliente]],'BASE DE CLIENTES'!A:C,3,0)</f>
        <v>GO</v>
      </c>
      <c r="E708" s="4" t="str">
        <f>CONCATENATE(Tabela1[[#This Row],[CIDADE]],",",Tabela1[[#This Row],[UF]])</f>
        <v>Aparecida de Goiânia,GO</v>
      </c>
      <c r="F708" s="2">
        <v>45751</v>
      </c>
      <c r="G708" s="13">
        <v>250</v>
      </c>
      <c r="H708" s="13">
        <v>300</v>
      </c>
      <c r="I708" s="5">
        <f>Tabela1[[#This Row],[Valor total]]-Tabela1[[#This Row],[Valor custo]]</f>
        <v>50</v>
      </c>
      <c r="J708" s="6">
        <f>Tabela1[[#This Row],[MARGEM BRUTA]]/Tabela1[[#This Row],[Valor total]]</f>
        <v>0.16666666666666666</v>
      </c>
      <c r="K708" s="1" t="str">
        <f>VLOOKUP(Tabela1[[#This Row],[Cliente]],'BASE DE CLIENTES'!A:D,4,0)</f>
        <v>TECNICO</v>
      </c>
      <c r="L708" s="1" t="str">
        <f>VLOOKUP(Tabela1[[#This Row],[Cliente]],'BASE DE CLIENTES'!A:E,5,0)</f>
        <v>Aparecida de Goiânia</v>
      </c>
    </row>
    <row r="709" spans="2:12" x14ac:dyDescent="0.3">
      <c r="B709" s="1" t="s">
        <v>154</v>
      </c>
      <c r="C709" s="4" t="str">
        <f>VLOOKUP(Tabela1[[#This Row],[Cliente]],'BASE DE CLIENTES'!A:E,2,0)</f>
        <v>Aparecida de Goiânia</v>
      </c>
      <c r="D709" s="1" t="str">
        <f>VLOOKUP(Tabela1[[#This Row],[Cliente]],'BASE DE CLIENTES'!A:C,3,0)</f>
        <v>GO</v>
      </c>
      <c r="E709" s="4" t="str">
        <f>CONCATENATE(Tabela1[[#This Row],[CIDADE]],",",Tabela1[[#This Row],[UF]])</f>
        <v>Aparecida de Goiânia,GO</v>
      </c>
      <c r="F709" s="2">
        <v>45789</v>
      </c>
      <c r="G709" s="13">
        <v>75</v>
      </c>
      <c r="H709" s="13">
        <v>90</v>
      </c>
      <c r="I709" s="5">
        <f>Tabela1[[#This Row],[Valor total]]-Tabela1[[#This Row],[Valor custo]]</f>
        <v>15</v>
      </c>
      <c r="J709" s="6">
        <f>Tabela1[[#This Row],[MARGEM BRUTA]]/Tabela1[[#This Row],[Valor total]]</f>
        <v>0.16666666666666666</v>
      </c>
      <c r="K709" s="1" t="str">
        <f>VLOOKUP(Tabela1[[#This Row],[Cliente]],'BASE DE CLIENTES'!A:D,4,0)</f>
        <v>TECNICO</v>
      </c>
      <c r="L709" s="1" t="str">
        <f>VLOOKUP(Tabela1[[#This Row],[Cliente]],'BASE DE CLIENTES'!A:E,5,0)</f>
        <v>Aparecida de Goiânia</v>
      </c>
    </row>
    <row r="710" spans="2:12" x14ac:dyDescent="0.3">
      <c r="B710" s="1" t="s">
        <v>42</v>
      </c>
      <c r="C710" s="4" t="str">
        <f>VLOOKUP(Tabela1[[#This Row],[Cliente]],'BASE DE CLIENTES'!A:E,2,0)</f>
        <v>Brasília</v>
      </c>
      <c r="D710" s="1" t="str">
        <f>VLOOKUP(Tabela1[[#This Row],[Cliente]],'BASE DE CLIENTES'!A:C,3,0)</f>
        <v>DF</v>
      </c>
      <c r="E710" s="4" t="str">
        <f>CONCATENATE(Tabela1[[#This Row],[CIDADE]],",",Tabela1[[#This Row],[UF]])</f>
        <v>Brasília,DF</v>
      </c>
      <c r="F710" s="2">
        <v>45728</v>
      </c>
      <c r="G710" s="13">
        <v>548.47</v>
      </c>
      <c r="H710" s="13">
        <v>810</v>
      </c>
      <c r="I710" s="5">
        <f>Tabela1[[#This Row],[Valor total]]-Tabela1[[#This Row],[Valor custo]]</f>
        <v>261.52999999999997</v>
      </c>
      <c r="J710" s="6">
        <f>Tabela1[[#This Row],[MARGEM BRUTA]]/Tabela1[[#This Row],[Valor total]]</f>
        <v>0.32287654320987652</v>
      </c>
      <c r="K710" s="1" t="str">
        <f>VLOOKUP(Tabela1[[#This Row],[Cliente]],'BASE DE CLIENTES'!A:D,4,0)</f>
        <v>EMPRESA SEM MAQUINA</v>
      </c>
      <c r="L710" s="1" t="str">
        <f>VLOOKUP(Tabela1[[#This Row],[Cliente]],'BASE DE CLIENTES'!A:E,5,0)</f>
        <v>SAMAMBAIA</v>
      </c>
    </row>
    <row r="711" spans="2:12" x14ac:dyDescent="0.3">
      <c r="B711" s="1" t="s">
        <v>154</v>
      </c>
      <c r="C711" s="4" t="str">
        <f>VLOOKUP(Tabela1[[#This Row],[Cliente]],'BASE DE CLIENTES'!A:E,2,0)</f>
        <v>Aparecida de Goiânia</v>
      </c>
      <c r="D711" s="1" t="str">
        <f>VLOOKUP(Tabela1[[#This Row],[Cliente]],'BASE DE CLIENTES'!A:C,3,0)</f>
        <v>GO</v>
      </c>
      <c r="E711" s="4" t="str">
        <f>CONCATENATE(Tabela1[[#This Row],[CIDADE]],",",Tabela1[[#This Row],[UF]])</f>
        <v>Aparecida de Goiânia,GO</v>
      </c>
      <c r="F711" s="2">
        <v>45783</v>
      </c>
      <c r="G711" s="13">
        <v>250</v>
      </c>
      <c r="H711" s="13">
        <v>300</v>
      </c>
      <c r="I711" s="5">
        <f>Tabela1[[#This Row],[Valor total]]-Tabela1[[#This Row],[Valor custo]]</f>
        <v>50</v>
      </c>
      <c r="J711" s="6">
        <f>Tabela1[[#This Row],[MARGEM BRUTA]]/Tabela1[[#This Row],[Valor total]]</f>
        <v>0.16666666666666666</v>
      </c>
      <c r="K711" s="1" t="str">
        <f>VLOOKUP(Tabela1[[#This Row],[Cliente]],'BASE DE CLIENTES'!A:D,4,0)</f>
        <v>TECNICO</v>
      </c>
      <c r="L711" s="1" t="str">
        <f>VLOOKUP(Tabela1[[#This Row],[Cliente]],'BASE DE CLIENTES'!A:E,5,0)</f>
        <v>Aparecida de Goiânia</v>
      </c>
    </row>
    <row r="712" spans="2:12" x14ac:dyDescent="0.3">
      <c r="B712" s="1" t="s">
        <v>27</v>
      </c>
      <c r="C712" s="4" t="str">
        <f>VLOOKUP(Tabela1[[#This Row],[Cliente]],'BASE DE CLIENTES'!A:E,2,0)</f>
        <v>Brasília</v>
      </c>
      <c r="D712" s="1" t="str">
        <f>VLOOKUP(Tabela1[[#This Row],[Cliente]],'BASE DE CLIENTES'!A:C,3,0)</f>
        <v>DF</v>
      </c>
      <c r="E712" s="4" t="str">
        <f>CONCATENATE(Tabela1[[#This Row],[CIDADE]],",",Tabela1[[#This Row],[UF]])</f>
        <v>Brasília,DF</v>
      </c>
      <c r="F712" s="2">
        <v>45728</v>
      </c>
      <c r="G712" s="13">
        <v>439.2</v>
      </c>
      <c r="H712" s="13">
        <v>620</v>
      </c>
      <c r="I712" s="5">
        <f>Tabela1[[#This Row],[Valor total]]-Tabela1[[#This Row],[Valor custo]]</f>
        <v>180.8</v>
      </c>
      <c r="J712" s="6">
        <f>Tabela1[[#This Row],[MARGEM BRUTA]]/Tabela1[[#This Row],[Valor total]]</f>
        <v>0.29161290322580646</v>
      </c>
      <c r="K712" s="1" t="str">
        <f>VLOOKUP(Tabela1[[#This Row],[Cliente]],'BASE DE CLIENTES'!A:D,4,0)</f>
        <v>EMPRESA SEM MAQUINA</v>
      </c>
      <c r="L712" s="1" t="str">
        <f>VLOOKUP(Tabela1[[#This Row],[Cliente]],'BASE DE CLIENTES'!A:E,5,0)</f>
        <v>RECANTO DAS EMAS</v>
      </c>
    </row>
    <row r="713" spans="2:12" x14ac:dyDescent="0.3">
      <c r="B713" s="1" t="s">
        <v>76</v>
      </c>
      <c r="C713" s="4" t="str">
        <f>VLOOKUP(Tabela1[[#This Row],[Cliente]],'BASE DE CLIENTES'!A:E,2,0)</f>
        <v>Brasília</v>
      </c>
      <c r="D713" s="1" t="str">
        <f>VLOOKUP(Tabela1[[#This Row],[Cliente]],'BASE DE CLIENTES'!A:C,3,0)</f>
        <v>DF</v>
      </c>
      <c r="E713" s="4" t="str">
        <f>CONCATENATE(Tabela1[[#This Row],[CIDADE]],",",Tabela1[[#This Row],[UF]])</f>
        <v>Brasília,DF</v>
      </c>
      <c r="F713" s="2">
        <v>45728</v>
      </c>
      <c r="G713" s="13">
        <v>30</v>
      </c>
      <c r="H713" s="13">
        <v>400</v>
      </c>
      <c r="I713" s="5">
        <f>Tabela1[[#This Row],[Valor total]]-Tabela1[[#This Row],[Valor custo]]</f>
        <v>370</v>
      </c>
      <c r="J713" s="6">
        <f>Tabela1[[#This Row],[MARGEM BRUTA]]/Tabela1[[#This Row],[Valor total]]</f>
        <v>0.92500000000000004</v>
      </c>
      <c r="K713" s="1" t="str">
        <f>VLOOKUP(Tabela1[[#This Row],[Cliente]],'BASE DE CLIENTES'!A:D,4,0)</f>
        <v>EMPRESA COM MAQUINA</v>
      </c>
      <c r="L713" s="1" t="str">
        <f>VLOOKUP(Tabela1[[#This Row],[Cliente]],'BASE DE CLIENTES'!A:E,5,0)</f>
        <v>Setor Placa da Mercedes (Núcleo Bandeirante)</v>
      </c>
    </row>
    <row r="714" spans="2:12" x14ac:dyDescent="0.3">
      <c r="B714" s="1" t="s">
        <v>155</v>
      </c>
      <c r="C714" s="4" t="str">
        <f>VLOOKUP(Tabela1[[#This Row],[Cliente]],'BASE DE CLIENTES'!A:E,2,0)</f>
        <v>Brasília</v>
      </c>
      <c r="D714" s="1" t="str">
        <f>VLOOKUP(Tabela1[[#This Row],[Cliente]],'BASE DE CLIENTES'!A:C,3,0)</f>
        <v>DF</v>
      </c>
      <c r="E714" s="4" t="str">
        <f>CONCATENATE(Tabela1[[#This Row],[CIDADE]],",",Tabela1[[#This Row],[UF]])</f>
        <v>Brasília,DF</v>
      </c>
      <c r="F714" s="2">
        <v>45835</v>
      </c>
      <c r="G714" s="13">
        <v>293.13</v>
      </c>
      <c r="H714" s="13">
        <v>687</v>
      </c>
      <c r="I714" s="5">
        <f>Tabela1[[#This Row],[Valor total]]-Tabela1[[#This Row],[Valor custo]]</f>
        <v>393.87</v>
      </c>
      <c r="J714" s="6">
        <f>Tabela1[[#This Row],[MARGEM BRUTA]]/Tabela1[[#This Row],[Valor total]]</f>
        <v>0.57331877729257641</v>
      </c>
      <c r="K714" s="1" t="str">
        <f>VLOOKUP(Tabela1[[#This Row],[Cliente]],'BASE DE CLIENTES'!A:D,4,0)</f>
        <v>SEM CLASSIFICAÇÃO</v>
      </c>
      <c r="L714" s="1" t="str">
        <f>VLOOKUP(Tabela1[[#This Row],[Cliente]],'BASE DE CLIENTES'!A:E,5,0)</f>
        <v>ÁGUAS CLARAS</v>
      </c>
    </row>
    <row r="715" spans="2:12" x14ac:dyDescent="0.3">
      <c r="B715" s="1" t="s">
        <v>55</v>
      </c>
      <c r="C715" s="4" t="str">
        <f>VLOOKUP(Tabela1[[#This Row],[Cliente]],'BASE DE CLIENTES'!A:E,2,0)</f>
        <v>Brasília</v>
      </c>
      <c r="D715" s="1" t="str">
        <f>VLOOKUP(Tabela1[[#This Row],[Cliente]],'BASE DE CLIENTES'!A:C,3,0)</f>
        <v>DF</v>
      </c>
      <c r="E715" s="4" t="str">
        <f>CONCATENATE(Tabela1[[#This Row],[CIDADE]],",",Tabela1[[#This Row],[UF]])</f>
        <v>Brasília,DF</v>
      </c>
      <c r="F715" s="2">
        <v>45728</v>
      </c>
      <c r="G715" s="13">
        <v>593.83000000000004</v>
      </c>
      <c r="H715" s="13">
        <v>959</v>
      </c>
      <c r="I715" s="5">
        <f>Tabela1[[#This Row],[Valor total]]-Tabela1[[#This Row],[Valor custo]]</f>
        <v>365.16999999999996</v>
      </c>
      <c r="J715" s="6">
        <f>Tabela1[[#This Row],[MARGEM BRUTA]]/Tabela1[[#This Row],[Valor total]]</f>
        <v>0.38078206465067777</v>
      </c>
      <c r="K715" s="1" t="str">
        <f>VLOOKUP(Tabela1[[#This Row],[Cliente]],'BASE DE CLIENTES'!A:D,4,0)</f>
        <v>EMPRESA SEM MAQUINA</v>
      </c>
      <c r="L715" s="1" t="str">
        <f>VLOOKUP(Tabela1[[#This Row],[Cliente]],'BASE DE CLIENTES'!A:E,5,0)</f>
        <v>RECANTO DAS EMAS</v>
      </c>
    </row>
    <row r="716" spans="2:12" x14ac:dyDescent="0.3">
      <c r="B716" s="1" t="s">
        <v>152</v>
      </c>
      <c r="C716" s="4" t="str">
        <f>VLOOKUP(Tabela1[[#This Row],[Cliente]],'BASE DE CLIENTES'!A:E,2,0)</f>
        <v>Aparecida de Goiânia</v>
      </c>
      <c r="D716" s="1" t="str">
        <f>VLOOKUP(Tabela1[[#This Row],[Cliente]],'BASE DE CLIENTES'!A:C,3,0)</f>
        <v>GO</v>
      </c>
      <c r="E716" s="4" t="str">
        <f>CONCATENATE(Tabela1[[#This Row],[CIDADE]],",",Tabela1[[#This Row],[UF]])</f>
        <v>Aparecida de Goiânia,GO</v>
      </c>
      <c r="F716" s="2">
        <v>45861</v>
      </c>
      <c r="G716" s="13">
        <v>250</v>
      </c>
      <c r="H716" s="13">
        <v>300</v>
      </c>
      <c r="I716" s="5">
        <f>Tabela1[[#This Row],[Valor total]]-Tabela1[[#This Row],[Valor custo]]</f>
        <v>50</v>
      </c>
      <c r="J716" s="6">
        <f>Tabela1[[#This Row],[MARGEM BRUTA]]/Tabela1[[#This Row],[Valor total]]</f>
        <v>0.16666666666666666</v>
      </c>
      <c r="K716" s="1" t="str">
        <f>VLOOKUP(Tabela1[[#This Row],[Cliente]],'BASE DE CLIENTES'!A:D,4,0)</f>
        <v>TECNICO</v>
      </c>
      <c r="L716" s="1" t="str">
        <f>VLOOKUP(Tabela1[[#This Row],[Cliente]],'BASE DE CLIENTES'!A:E,5,0)</f>
        <v>Aparecida de Goiânia</v>
      </c>
    </row>
    <row r="717" spans="2:12" x14ac:dyDescent="0.3">
      <c r="B717" s="1" t="s">
        <v>152</v>
      </c>
      <c r="C717" s="4" t="str">
        <f>VLOOKUP(Tabela1[[#This Row],[Cliente]],'BASE DE CLIENTES'!A:E,2,0)</f>
        <v>Aparecida de Goiânia</v>
      </c>
      <c r="D717" s="1" t="str">
        <f>VLOOKUP(Tabela1[[#This Row],[Cliente]],'BASE DE CLIENTES'!A:C,3,0)</f>
        <v>GO</v>
      </c>
      <c r="E717" s="4" t="str">
        <f>CONCATENATE(Tabela1[[#This Row],[CIDADE]],",",Tabela1[[#This Row],[UF]])</f>
        <v>Aparecida de Goiânia,GO</v>
      </c>
      <c r="F717" s="2">
        <v>45854</v>
      </c>
      <c r="G717" s="13">
        <v>350</v>
      </c>
      <c r="H717" s="13">
        <v>420</v>
      </c>
      <c r="I717" s="5">
        <f>Tabela1[[#This Row],[Valor total]]-Tabela1[[#This Row],[Valor custo]]</f>
        <v>70</v>
      </c>
      <c r="J717" s="6">
        <f>Tabela1[[#This Row],[MARGEM BRUTA]]/Tabela1[[#This Row],[Valor total]]</f>
        <v>0.16666666666666666</v>
      </c>
      <c r="K717" s="1" t="str">
        <f>VLOOKUP(Tabela1[[#This Row],[Cliente]],'BASE DE CLIENTES'!A:D,4,0)</f>
        <v>TECNICO</v>
      </c>
      <c r="L717" s="1" t="str">
        <f>VLOOKUP(Tabela1[[#This Row],[Cliente]],'BASE DE CLIENTES'!A:E,5,0)</f>
        <v>Aparecida de Goiânia</v>
      </c>
    </row>
    <row r="718" spans="2:12" x14ac:dyDescent="0.3">
      <c r="B718" s="1" t="s">
        <v>27</v>
      </c>
      <c r="C718" s="4" t="str">
        <f>VLOOKUP(Tabela1[[#This Row],[Cliente]],'BASE DE CLIENTES'!A:E,2,0)</f>
        <v>Brasília</v>
      </c>
      <c r="D718" s="1" t="str">
        <f>VLOOKUP(Tabela1[[#This Row],[Cliente]],'BASE DE CLIENTES'!A:C,3,0)</f>
        <v>DF</v>
      </c>
      <c r="E718" s="4" t="str">
        <f>CONCATENATE(Tabela1[[#This Row],[CIDADE]],",",Tabela1[[#This Row],[UF]])</f>
        <v>Brasília,DF</v>
      </c>
      <c r="F718" s="2">
        <v>45728</v>
      </c>
      <c r="G718" s="13">
        <v>100</v>
      </c>
      <c r="H718" s="13">
        <v>700</v>
      </c>
      <c r="I718" s="5">
        <f>Tabela1[[#This Row],[Valor total]]-Tabela1[[#This Row],[Valor custo]]</f>
        <v>600</v>
      </c>
      <c r="J718" s="6">
        <f>Tabela1[[#This Row],[MARGEM BRUTA]]/Tabela1[[#This Row],[Valor total]]</f>
        <v>0.8571428571428571</v>
      </c>
      <c r="K718" s="1" t="str">
        <f>VLOOKUP(Tabela1[[#This Row],[Cliente]],'BASE DE CLIENTES'!A:D,4,0)</f>
        <v>EMPRESA SEM MAQUINA</v>
      </c>
      <c r="L718" s="1" t="str">
        <f>VLOOKUP(Tabela1[[#This Row],[Cliente]],'BASE DE CLIENTES'!A:E,5,0)</f>
        <v>RECANTO DAS EMAS</v>
      </c>
    </row>
    <row r="719" spans="2:12" x14ac:dyDescent="0.3">
      <c r="B719" s="1" t="s">
        <v>96</v>
      </c>
      <c r="C719" s="4" t="str">
        <f>VLOOKUP(Tabela1[[#This Row],[Cliente]],'BASE DE CLIENTES'!A:E,2,0)</f>
        <v>Brasília</v>
      </c>
      <c r="D719" s="1" t="str">
        <f>VLOOKUP(Tabela1[[#This Row],[Cliente]],'BASE DE CLIENTES'!A:C,3,0)</f>
        <v>DF</v>
      </c>
      <c r="E719" s="4" t="str">
        <f>CONCATENATE(Tabela1[[#This Row],[CIDADE]],",",Tabela1[[#This Row],[UF]])</f>
        <v>Brasília,DF</v>
      </c>
      <c r="F719" s="2">
        <v>45728</v>
      </c>
      <c r="G719" s="13">
        <v>55.45</v>
      </c>
      <c r="H719" s="13">
        <v>261</v>
      </c>
      <c r="I719" s="5">
        <f>Tabela1[[#This Row],[Valor total]]-Tabela1[[#This Row],[Valor custo]]</f>
        <v>205.55</v>
      </c>
      <c r="J719" s="6">
        <f>Tabela1[[#This Row],[MARGEM BRUTA]]/Tabela1[[#This Row],[Valor total]]</f>
        <v>0.78754789272030656</v>
      </c>
      <c r="K719" s="1" t="str">
        <f>VLOOKUP(Tabela1[[#This Row],[Cliente]],'BASE DE CLIENTES'!A:D,4,0)</f>
        <v>EMPRESA SEM MAQUINA</v>
      </c>
      <c r="L719" s="1" t="str">
        <f>VLOOKUP(Tabela1[[#This Row],[Cliente]],'BASE DE CLIENTES'!A:E,5,0)</f>
        <v>CEILANDIA NORTE (CEILANDIA)</v>
      </c>
    </row>
    <row r="720" spans="2:12" x14ac:dyDescent="0.3">
      <c r="B720" s="1" t="s">
        <v>156</v>
      </c>
      <c r="C720" s="4" t="str">
        <f>VLOOKUP(Tabela1[[#This Row],[Cliente]],'BASE DE CLIENTES'!A:E,2,0)</f>
        <v>Brasília</v>
      </c>
      <c r="D720" s="1" t="str">
        <f>VLOOKUP(Tabela1[[#This Row],[Cliente]],'BASE DE CLIENTES'!A:C,3,0)</f>
        <v>DF</v>
      </c>
      <c r="E720" s="4" t="str">
        <f>CONCATENATE(Tabela1[[#This Row],[CIDADE]],",",Tabela1[[#This Row],[UF]])</f>
        <v>Brasília,DF</v>
      </c>
      <c r="F720" s="2">
        <v>45728</v>
      </c>
      <c r="G720" s="13">
        <v>531.45000000000005</v>
      </c>
      <c r="H720" s="13">
        <v>850</v>
      </c>
      <c r="I720" s="5">
        <f>Tabela1[[#This Row],[Valor total]]-Tabela1[[#This Row],[Valor custo]]</f>
        <v>318.54999999999995</v>
      </c>
      <c r="J720" s="6">
        <f>Tabela1[[#This Row],[MARGEM BRUTA]]/Tabela1[[#This Row],[Valor total]]</f>
        <v>0.37476470588235289</v>
      </c>
      <c r="K720" s="1" t="str">
        <f>VLOOKUP(Tabela1[[#This Row],[Cliente]],'BASE DE CLIENTES'!A:D,4,0)</f>
        <v>SERRALHEIRO</v>
      </c>
      <c r="L720" s="1" t="str">
        <f>VLOOKUP(Tabela1[[#This Row],[Cliente]],'BASE DE CLIENTES'!A:E,5,0)</f>
        <v>RIACHO FUNDO II</v>
      </c>
    </row>
    <row r="721" spans="2:12" x14ac:dyDescent="0.3">
      <c r="B721" s="1" t="s">
        <v>152</v>
      </c>
      <c r="C721" s="4" t="str">
        <f>VLOOKUP(Tabela1[[#This Row],[Cliente]],'BASE DE CLIENTES'!A:E,2,0)</f>
        <v>Aparecida de Goiânia</v>
      </c>
      <c r="D721" s="1" t="str">
        <f>VLOOKUP(Tabela1[[#This Row],[Cliente]],'BASE DE CLIENTES'!A:C,3,0)</f>
        <v>GO</v>
      </c>
      <c r="E721" s="4" t="str">
        <f>CONCATENATE(Tabela1[[#This Row],[CIDADE]],",",Tabela1[[#This Row],[UF]])</f>
        <v>Aparecida de Goiânia,GO</v>
      </c>
      <c r="F721" s="2">
        <v>45849</v>
      </c>
      <c r="G721" s="13">
        <v>250</v>
      </c>
      <c r="H721" s="13">
        <v>300</v>
      </c>
      <c r="I721" s="5">
        <f>Tabela1[[#This Row],[Valor total]]-Tabela1[[#This Row],[Valor custo]]</f>
        <v>50</v>
      </c>
      <c r="J721" s="6">
        <f>Tabela1[[#This Row],[MARGEM BRUTA]]/Tabela1[[#This Row],[Valor total]]</f>
        <v>0.16666666666666666</v>
      </c>
      <c r="K721" s="1" t="str">
        <f>VLOOKUP(Tabela1[[#This Row],[Cliente]],'BASE DE CLIENTES'!A:D,4,0)</f>
        <v>TECNICO</v>
      </c>
      <c r="L721" s="1" t="str">
        <f>VLOOKUP(Tabela1[[#This Row],[Cliente]],'BASE DE CLIENTES'!A:E,5,0)</f>
        <v>Aparecida de Goiânia</v>
      </c>
    </row>
    <row r="722" spans="2:12" x14ac:dyDescent="0.3">
      <c r="B722" s="1" t="s">
        <v>152</v>
      </c>
      <c r="C722" s="4" t="str">
        <f>VLOOKUP(Tabela1[[#This Row],[Cliente]],'BASE DE CLIENTES'!A:E,2,0)</f>
        <v>Aparecida de Goiânia</v>
      </c>
      <c r="D722" s="1" t="str">
        <f>VLOOKUP(Tabela1[[#This Row],[Cliente]],'BASE DE CLIENTES'!A:C,3,0)</f>
        <v>GO</v>
      </c>
      <c r="E722" s="4" t="str">
        <f>CONCATENATE(Tabela1[[#This Row],[CIDADE]],",",Tabela1[[#This Row],[UF]])</f>
        <v>Aparecida de Goiânia,GO</v>
      </c>
      <c r="F722" s="2">
        <v>45881</v>
      </c>
      <c r="G722" s="13">
        <v>250</v>
      </c>
      <c r="H722" s="13">
        <v>300</v>
      </c>
      <c r="I722" s="5">
        <f>Tabela1[[#This Row],[Valor total]]-Tabela1[[#This Row],[Valor custo]]</f>
        <v>50</v>
      </c>
      <c r="J722" s="6">
        <f>Tabela1[[#This Row],[MARGEM BRUTA]]/Tabela1[[#This Row],[Valor total]]</f>
        <v>0.16666666666666666</v>
      </c>
      <c r="K722" s="1" t="str">
        <f>VLOOKUP(Tabela1[[#This Row],[Cliente]],'BASE DE CLIENTES'!A:D,4,0)</f>
        <v>TECNICO</v>
      </c>
      <c r="L722" s="1" t="str">
        <f>VLOOKUP(Tabela1[[#This Row],[Cliente]],'BASE DE CLIENTES'!A:E,5,0)</f>
        <v>Aparecida de Goiânia</v>
      </c>
    </row>
    <row r="723" spans="2:12" x14ac:dyDescent="0.3">
      <c r="B723" s="1" t="s">
        <v>44</v>
      </c>
      <c r="C723" s="4" t="str">
        <f>VLOOKUP(Tabela1[[#This Row],[Cliente]],'BASE DE CLIENTES'!A:E,2,0)</f>
        <v>Brasília</v>
      </c>
      <c r="D723" s="1" t="str">
        <f>VLOOKUP(Tabela1[[#This Row],[Cliente]],'BASE DE CLIENTES'!A:C,3,0)</f>
        <v>DF</v>
      </c>
      <c r="E723" s="4" t="str">
        <f>CONCATENATE(Tabela1[[#This Row],[CIDADE]],",",Tabela1[[#This Row],[UF]])</f>
        <v>Brasília,DF</v>
      </c>
      <c r="F723" s="2">
        <v>45727</v>
      </c>
      <c r="G723" s="13">
        <v>439.2</v>
      </c>
      <c r="H723" s="13">
        <v>600</v>
      </c>
      <c r="I723" s="5">
        <f>Tabela1[[#This Row],[Valor total]]-Tabela1[[#This Row],[Valor custo]]</f>
        <v>160.80000000000001</v>
      </c>
      <c r="J723" s="6">
        <f>Tabela1[[#This Row],[MARGEM BRUTA]]/Tabela1[[#This Row],[Valor total]]</f>
        <v>0.26800000000000002</v>
      </c>
      <c r="K723" s="1" t="str">
        <f>VLOOKUP(Tabela1[[#This Row],[Cliente]],'BASE DE CLIENTES'!A:D,4,0)</f>
        <v>EMPRESA SEM MAQUINA</v>
      </c>
      <c r="L723" s="1" t="str">
        <f>VLOOKUP(Tabela1[[#This Row],[Cliente]],'BASE DE CLIENTES'!A:E,5,0)</f>
        <v>SETOR HABITACIONAL VICENTE PIRES</v>
      </c>
    </row>
    <row r="724" spans="2:12" x14ac:dyDescent="0.3">
      <c r="B724" s="1" t="s">
        <v>108</v>
      </c>
      <c r="C724" s="4" t="str">
        <f>VLOOKUP(Tabela1[[#This Row],[Cliente]],'BASE DE CLIENTES'!A:E,2,0)</f>
        <v>Brasília</v>
      </c>
      <c r="D724" s="1" t="str">
        <f>VLOOKUP(Tabela1[[#This Row],[Cliente]],'BASE DE CLIENTES'!A:C,3,0)</f>
        <v>DF</v>
      </c>
      <c r="E724" s="4" t="str">
        <f>CONCATENATE(Tabela1[[#This Row],[CIDADE]],",",Tabela1[[#This Row],[UF]])</f>
        <v>Brasília,DF</v>
      </c>
      <c r="F724" s="2">
        <v>45727</v>
      </c>
      <c r="G724" s="13">
        <v>52.2</v>
      </c>
      <c r="H724" s="13">
        <v>185</v>
      </c>
      <c r="I724" s="5">
        <f>Tabela1[[#This Row],[Valor total]]-Tabela1[[#This Row],[Valor custo]]</f>
        <v>132.80000000000001</v>
      </c>
      <c r="J724" s="6">
        <f>Tabela1[[#This Row],[MARGEM BRUTA]]/Tabela1[[#This Row],[Valor total]]</f>
        <v>0.71783783783783794</v>
      </c>
      <c r="K724" s="1" t="str">
        <f>VLOOKUP(Tabela1[[#This Row],[Cliente]],'BASE DE CLIENTES'!A:D,4,0)</f>
        <v>SERRALHEIRO</v>
      </c>
      <c r="L724" s="1" t="str">
        <f>VLOOKUP(Tabela1[[#This Row],[Cliente]],'BASE DE CLIENTES'!A:E,5,0)</f>
        <v>Vila Planalto</v>
      </c>
    </row>
    <row r="725" spans="2:12" x14ac:dyDescent="0.3">
      <c r="B725" s="1" t="s">
        <v>38</v>
      </c>
      <c r="C725" s="4" t="str">
        <f>VLOOKUP(Tabela1[[#This Row],[Cliente]],'BASE DE CLIENTES'!A:E,2,0)</f>
        <v>Brasília</v>
      </c>
      <c r="D725" s="1" t="str">
        <f>VLOOKUP(Tabela1[[#This Row],[Cliente]],'BASE DE CLIENTES'!A:C,3,0)</f>
        <v>DF</v>
      </c>
      <c r="E725" s="4" t="str">
        <f>CONCATENATE(Tabela1[[#This Row],[CIDADE]],",",Tabela1[[#This Row],[UF]])</f>
        <v>Brasília,DF</v>
      </c>
      <c r="F725" s="2">
        <v>45727</v>
      </c>
      <c r="G725" s="13">
        <v>104.4</v>
      </c>
      <c r="H725" s="13">
        <v>350</v>
      </c>
      <c r="I725" s="5">
        <f>Tabela1[[#This Row],[Valor total]]-Tabela1[[#This Row],[Valor custo]]</f>
        <v>245.6</v>
      </c>
      <c r="J725" s="6">
        <f>Tabela1[[#This Row],[MARGEM BRUTA]]/Tabela1[[#This Row],[Valor total]]</f>
        <v>0.70171428571428573</v>
      </c>
      <c r="K725" s="1" t="str">
        <f>VLOOKUP(Tabela1[[#This Row],[Cliente]],'BASE DE CLIENTES'!A:D,4,0)</f>
        <v>EMPRESA SEM MAQUINA</v>
      </c>
      <c r="L725" s="1" t="str">
        <f>VLOOKUP(Tabela1[[#This Row],[Cliente]],'BASE DE CLIENTES'!A:E,5,0)</f>
        <v>PONTE ALTA NORTE (GAMA)</v>
      </c>
    </row>
    <row r="726" spans="2:12" x14ac:dyDescent="0.3">
      <c r="B726" s="1" t="s">
        <v>152</v>
      </c>
      <c r="C726" s="4" t="str">
        <f>VLOOKUP(Tabela1[[#This Row],[Cliente]],'BASE DE CLIENTES'!A:E,2,0)</f>
        <v>Aparecida de Goiânia</v>
      </c>
      <c r="D726" s="1" t="str">
        <f>VLOOKUP(Tabela1[[#This Row],[Cliente]],'BASE DE CLIENTES'!A:C,3,0)</f>
        <v>GO</v>
      </c>
      <c r="E726" s="4" t="str">
        <f>CONCATENATE(Tabela1[[#This Row],[CIDADE]],",",Tabela1[[#This Row],[UF]])</f>
        <v>Aparecida de Goiânia,GO</v>
      </c>
      <c r="F726" s="2">
        <v>45827</v>
      </c>
      <c r="G726" s="13">
        <v>674.21</v>
      </c>
      <c r="H726" s="13">
        <v>825</v>
      </c>
      <c r="I726" s="5">
        <f>Tabela1[[#This Row],[Valor total]]-Tabela1[[#This Row],[Valor custo]]</f>
        <v>150.78999999999996</v>
      </c>
      <c r="J726" s="6">
        <f>Tabela1[[#This Row],[MARGEM BRUTA]]/Tabela1[[#This Row],[Valor total]]</f>
        <v>0.18277575757575754</v>
      </c>
      <c r="K726" s="1" t="str">
        <f>VLOOKUP(Tabela1[[#This Row],[Cliente]],'BASE DE CLIENTES'!A:D,4,0)</f>
        <v>TECNICO</v>
      </c>
      <c r="L726" s="1" t="str">
        <f>VLOOKUP(Tabela1[[#This Row],[Cliente]],'BASE DE CLIENTES'!A:E,5,0)</f>
        <v>Aparecida de Goiânia</v>
      </c>
    </row>
    <row r="727" spans="2:12" x14ac:dyDescent="0.3">
      <c r="B727" s="1" t="s">
        <v>88</v>
      </c>
      <c r="C727" s="4" t="str">
        <f>VLOOKUP(Tabela1[[#This Row],[Cliente]],'BASE DE CLIENTES'!A:E,2,0)</f>
        <v>Brasília</v>
      </c>
      <c r="D727" s="1" t="str">
        <f>VLOOKUP(Tabela1[[#This Row],[Cliente]],'BASE DE CLIENTES'!A:C,3,0)</f>
        <v>DF</v>
      </c>
      <c r="E727" s="4" t="str">
        <f>CONCATENATE(Tabela1[[#This Row],[CIDADE]],",",Tabela1[[#This Row],[UF]])</f>
        <v>Brasília,DF</v>
      </c>
      <c r="F727" s="2">
        <v>45727</v>
      </c>
      <c r="G727" s="13">
        <v>1045.9000000000001</v>
      </c>
      <c r="H727" s="13">
        <v>1500</v>
      </c>
      <c r="I727" s="5">
        <f>Tabela1[[#This Row],[Valor total]]-Tabela1[[#This Row],[Valor custo]]</f>
        <v>454.09999999999991</v>
      </c>
      <c r="J727" s="6">
        <f>Tabela1[[#This Row],[MARGEM BRUTA]]/Tabela1[[#This Row],[Valor total]]</f>
        <v>0.3027333333333333</v>
      </c>
      <c r="K727" s="1" t="str">
        <f>VLOOKUP(Tabela1[[#This Row],[Cliente]],'BASE DE CLIENTES'!A:D,4,0)</f>
        <v>SERRALHEIRO</v>
      </c>
      <c r="L727" s="1" t="str">
        <f>VLOOKUP(Tabela1[[#This Row],[Cliente]],'BASE DE CLIENTES'!A:E,5,0)</f>
        <v>RECANTO DAS EMAS</v>
      </c>
    </row>
    <row r="728" spans="2:12" x14ac:dyDescent="0.3">
      <c r="B728" s="1" t="s">
        <v>98</v>
      </c>
      <c r="C728" s="4" t="str">
        <f>VLOOKUP(Tabela1[[#This Row],[Cliente]],'BASE DE CLIENTES'!A:E,2,0)</f>
        <v>Brasília</v>
      </c>
      <c r="D728" s="1" t="str">
        <f>VLOOKUP(Tabela1[[#This Row],[Cliente]],'BASE DE CLIENTES'!A:C,3,0)</f>
        <v>DF</v>
      </c>
      <c r="E728" s="4" t="str">
        <f>CONCATENATE(Tabela1[[#This Row],[CIDADE]],",",Tabela1[[#This Row],[UF]])</f>
        <v>Brasília,DF</v>
      </c>
      <c r="F728" s="2">
        <v>45727</v>
      </c>
      <c r="G728" s="13">
        <v>514.45000000000005</v>
      </c>
      <c r="H728" s="13">
        <v>620</v>
      </c>
      <c r="I728" s="5">
        <f>Tabela1[[#This Row],[Valor total]]-Tabela1[[#This Row],[Valor custo]]</f>
        <v>105.54999999999995</v>
      </c>
      <c r="J728" s="6">
        <f>Tabela1[[#This Row],[MARGEM BRUTA]]/Tabela1[[#This Row],[Valor total]]</f>
        <v>0.1702419354838709</v>
      </c>
      <c r="K728" s="1" t="str">
        <f>VLOOKUP(Tabela1[[#This Row],[Cliente]],'BASE DE CLIENTES'!A:D,4,0)</f>
        <v>SERRALHEIRO</v>
      </c>
      <c r="L728" s="1" t="str">
        <f>VLOOKUP(Tabela1[[#This Row],[Cliente]],'BASE DE CLIENTES'!A:E,5,0)</f>
        <v>SANTA MARIA</v>
      </c>
    </row>
    <row r="729" spans="2:12" x14ac:dyDescent="0.3">
      <c r="B729" s="1" t="s">
        <v>15</v>
      </c>
      <c r="C729" s="4" t="str">
        <f>VLOOKUP(Tabela1[[#This Row],[Cliente]],'BASE DE CLIENTES'!A:E,2,0)</f>
        <v>Brasília</v>
      </c>
      <c r="D729" s="1" t="str">
        <f>VLOOKUP(Tabela1[[#This Row],[Cliente]],'BASE DE CLIENTES'!A:C,3,0)</f>
        <v>DF</v>
      </c>
      <c r="E729" s="4" t="str">
        <f>CONCATENATE(Tabela1[[#This Row],[CIDADE]],",",Tabela1[[#This Row],[UF]])</f>
        <v>Brasília,DF</v>
      </c>
      <c r="F729" s="2">
        <v>45727</v>
      </c>
      <c r="G729" s="13">
        <v>569.35</v>
      </c>
      <c r="H729" s="13">
        <v>901</v>
      </c>
      <c r="I729" s="5">
        <f>Tabela1[[#This Row],[Valor total]]-Tabela1[[#This Row],[Valor custo]]</f>
        <v>331.65</v>
      </c>
      <c r="J729" s="6">
        <f>Tabela1[[#This Row],[MARGEM BRUTA]]/Tabela1[[#This Row],[Valor total]]</f>
        <v>0.36809100998890121</v>
      </c>
      <c r="K729" s="1" t="str">
        <f>VLOOKUP(Tabela1[[#This Row],[Cliente]],'BASE DE CLIENTES'!A:D,4,0)</f>
        <v>SERRALHEIRO</v>
      </c>
      <c r="L729" s="1" t="str">
        <f>VLOOKUP(Tabela1[[#This Row],[Cliente]],'BASE DE CLIENTES'!A:E,5,0)</f>
        <v>SETOR HABITACIONAL VICENTE PIRES</v>
      </c>
    </row>
    <row r="730" spans="2:12" x14ac:dyDescent="0.3">
      <c r="B730" s="1" t="s">
        <v>23</v>
      </c>
      <c r="C730" s="4" t="str">
        <f>VLOOKUP(Tabela1[[#This Row],[Cliente]],'BASE DE CLIENTES'!A:E,2,0)</f>
        <v>Brasília</v>
      </c>
      <c r="D730" s="1" t="str">
        <f>VLOOKUP(Tabela1[[#This Row],[Cliente]],'BASE DE CLIENTES'!A:C,3,0)</f>
        <v>DF</v>
      </c>
      <c r="E730" s="4" t="str">
        <f>CONCATENATE(Tabela1[[#This Row],[CIDADE]],",",Tabela1[[#This Row],[UF]])</f>
        <v>Brasília,DF</v>
      </c>
      <c r="F730" s="2">
        <v>45727</v>
      </c>
      <c r="G730" s="13">
        <v>878.4</v>
      </c>
      <c r="H730" s="13">
        <v>1220</v>
      </c>
      <c r="I730" s="5">
        <f>Tabela1[[#This Row],[Valor total]]-Tabela1[[#This Row],[Valor custo]]</f>
        <v>341.6</v>
      </c>
      <c r="J730" s="6">
        <f>Tabela1[[#This Row],[MARGEM BRUTA]]/Tabela1[[#This Row],[Valor total]]</f>
        <v>0.28000000000000003</v>
      </c>
      <c r="K730" s="1" t="str">
        <f>VLOOKUP(Tabela1[[#This Row],[Cliente]],'BASE DE CLIENTES'!A:D,4,0)</f>
        <v>EMPRESA SEM MAQUINA</v>
      </c>
      <c r="L730" s="1" t="str">
        <f>VLOOKUP(Tabela1[[#This Row],[Cliente]],'BASE DE CLIENTES'!A:E,5,0)</f>
        <v>SETOR INDUSTRIAL (TAGUATINGA)</v>
      </c>
    </row>
    <row r="731" spans="2:12" x14ac:dyDescent="0.3">
      <c r="B731" s="1" t="s">
        <v>128</v>
      </c>
      <c r="C731" s="4" t="str">
        <f>VLOOKUP(Tabela1[[#This Row],[Cliente]],'BASE DE CLIENTES'!A:E,2,0)</f>
        <v>Brasília</v>
      </c>
      <c r="D731" s="1" t="str">
        <f>VLOOKUP(Tabela1[[#This Row],[Cliente]],'BASE DE CLIENTES'!A:C,3,0)</f>
        <v>DF</v>
      </c>
      <c r="E731" s="4" t="str">
        <f>CONCATENATE(Tabela1[[#This Row],[CIDADE]],",",Tabela1[[#This Row],[UF]])</f>
        <v>Brasília,DF</v>
      </c>
      <c r="F731" s="2">
        <v>45727</v>
      </c>
      <c r="G731" s="13">
        <v>2108.8000000000002</v>
      </c>
      <c r="H731" s="13">
        <v>3075</v>
      </c>
      <c r="I731" s="5">
        <f>Tabela1[[#This Row],[Valor total]]-Tabela1[[#This Row],[Valor custo]]</f>
        <v>966.19999999999982</v>
      </c>
      <c r="J731" s="6">
        <f>Tabela1[[#This Row],[MARGEM BRUTA]]/Tabela1[[#This Row],[Valor total]]</f>
        <v>0.3142113821138211</v>
      </c>
      <c r="K731" s="1" t="str">
        <f>VLOOKUP(Tabela1[[#This Row],[Cliente]],'BASE DE CLIENTES'!A:D,4,0)</f>
        <v>SERRALHEIRO</v>
      </c>
      <c r="L731" s="1" t="str">
        <f>VLOOKUP(Tabela1[[#This Row],[Cliente]],'BASE DE CLIENTES'!A:E,5,0)</f>
        <v>TAGUATINGA NORTE</v>
      </c>
    </row>
    <row r="732" spans="2:12" x14ac:dyDescent="0.3">
      <c r="B732" s="1" t="s">
        <v>55</v>
      </c>
      <c r="C732" s="4" t="str">
        <f>VLOOKUP(Tabela1[[#This Row],[Cliente]],'BASE DE CLIENTES'!A:E,2,0)</f>
        <v>Brasília</v>
      </c>
      <c r="D732" s="1" t="str">
        <f>VLOOKUP(Tabela1[[#This Row],[Cliente]],'BASE DE CLIENTES'!A:C,3,0)</f>
        <v>DF</v>
      </c>
      <c r="E732" s="4" t="str">
        <f>CONCATENATE(Tabela1[[#This Row],[CIDADE]],",",Tabela1[[#This Row],[UF]])</f>
        <v>Brasília,DF</v>
      </c>
      <c r="F732" s="2">
        <v>45727</v>
      </c>
      <c r="G732" s="13">
        <v>947.65</v>
      </c>
      <c r="H732" s="13">
        <v>1625</v>
      </c>
      <c r="I732" s="5">
        <f>Tabela1[[#This Row],[Valor total]]-Tabela1[[#This Row],[Valor custo]]</f>
        <v>677.35</v>
      </c>
      <c r="J732" s="6">
        <f>Tabela1[[#This Row],[MARGEM BRUTA]]/Tabela1[[#This Row],[Valor total]]</f>
        <v>0.41683076923076923</v>
      </c>
      <c r="K732" s="1" t="str">
        <f>VLOOKUP(Tabela1[[#This Row],[Cliente]],'BASE DE CLIENTES'!A:D,4,0)</f>
        <v>EMPRESA SEM MAQUINA</v>
      </c>
      <c r="L732" s="1" t="str">
        <f>VLOOKUP(Tabela1[[#This Row],[Cliente]],'BASE DE CLIENTES'!A:E,5,0)</f>
        <v>RECANTO DAS EMAS</v>
      </c>
    </row>
    <row r="733" spans="2:12" x14ac:dyDescent="0.3">
      <c r="B733" s="1" t="s">
        <v>44</v>
      </c>
      <c r="C733" s="4" t="str">
        <f>VLOOKUP(Tabela1[[#This Row],[Cliente]],'BASE DE CLIENTES'!A:E,2,0)</f>
        <v>Brasília</v>
      </c>
      <c r="D733" s="1" t="str">
        <f>VLOOKUP(Tabela1[[#This Row],[Cliente]],'BASE DE CLIENTES'!A:C,3,0)</f>
        <v>DF</v>
      </c>
      <c r="E733" s="4" t="str">
        <f>CONCATENATE(Tabela1[[#This Row],[CIDADE]],",",Tabela1[[#This Row],[UF]])</f>
        <v>Brasília,DF</v>
      </c>
      <c r="F733" s="2">
        <v>45727</v>
      </c>
      <c r="G733" s="13">
        <v>878.4</v>
      </c>
      <c r="H733" s="13">
        <v>1200</v>
      </c>
      <c r="I733" s="5">
        <f>Tabela1[[#This Row],[Valor total]]-Tabela1[[#This Row],[Valor custo]]</f>
        <v>321.60000000000002</v>
      </c>
      <c r="J733" s="6">
        <f>Tabela1[[#This Row],[MARGEM BRUTA]]/Tabela1[[#This Row],[Valor total]]</f>
        <v>0.26800000000000002</v>
      </c>
      <c r="K733" s="1" t="str">
        <f>VLOOKUP(Tabela1[[#This Row],[Cliente]],'BASE DE CLIENTES'!A:D,4,0)</f>
        <v>EMPRESA SEM MAQUINA</v>
      </c>
      <c r="L733" s="1" t="str">
        <f>VLOOKUP(Tabela1[[#This Row],[Cliente]],'BASE DE CLIENTES'!A:E,5,0)</f>
        <v>SETOR HABITACIONAL VICENTE PIRES</v>
      </c>
    </row>
    <row r="734" spans="2:12" x14ac:dyDescent="0.3">
      <c r="B734" s="1" t="s">
        <v>68</v>
      </c>
      <c r="C734" s="4" t="str">
        <f>VLOOKUP(Tabela1[[#This Row],[Cliente]],'BASE DE CLIENTES'!A:E,2,0)</f>
        <v>Brasília</v>
      </c>
      <c r="D734" s="1" t="str">
        <f>VLOOKUP(Tabela1[[#This Row],[Cliente]],'BASE DE CLIENTES'!A:C,3,0)</f>
        <v>DF</v>
      </c>
      <c r="E734" s="4" t="str">
        <f>CONCATENATE(Tabela1[[#This Row],[CIDADE]],",",Tabela1[[#This Row],[UF]])</f>
        <v>Brasília,DF</v>
      </c>
      <c r="F734" s="2">
        <v>45727</v>
      </c>
      <c r="G734" s="13">
        <v>175</v>
      </c>
      <c r="H734" s="13">
        <v>229.5</v>
      </c>
      <c r="I734" s="5">
        <f>Tabela1[[#This Row],[Valor total]]-Tabela1[[#This Row],[Valor custo]]</f>
        <v>54.5</v>
      </c>
      <c r="J734" s="6">
        <f>Tabela1[[#This Row],[MARGEM BRUTA]]/Tabela1[[#This Row],[Valor total]]</f>
        <v>0.23747276688453159</v>
      </c>
      <c r="K734" s="1" t="str">
        <f>VLOOKUP(Tabela1[[#This Row],[Cliente]],'BASE DE CLIENTES'!A:D,4,0)</f>
        <v>EMPRESA COM MAQUINA</v>
      </c>
      <c r="L734" s="1" t="str">
        <f>VLOOKUP(Tabela1[[#This Row],[Cliente]],'BASE DE CLIENTES'!A:E,5,0)</f>
        <v>SAMAMBAIA SUL (SAMAMBAIA)</v>
      </c>
    </row>
    <row r="735" spans="2:12" x14ac:dyDescent="0.3">
      <c r="B735" s="1" t="s">
        <v>59</v>
      </c>
      <c r="C735" s="4" t="str">
        <f>VLOOKUP(Tabela1[[#This Row],[Cliente]],'BASE DE CLIENTES'!A:E,2,0)</f>
        <v>Brasília</v>
      </c>
      <c r="D735" s="1" t="str">
        <f>VLOOKUP(Tabela1[[#This Row],[Cliente]],'BASE DE CLIENTES'!A:C,3,0)</f>
        <v>DF</v>
      </c>
      <c r="E735" s="4" t="str">
        <f>CONCATENATE(Tabela1[[#This Row],[CIDADE]],",",Tabela1[[#This Row],[UF]])</f>
        <v>Brasília,DF</v>
      </c>
      <c r="F735" s="2">
        <v>45726</v>
      </c>
      <c r="G735" s="13">
        <v>0</v>
      </c>
      <c r="H735" s="13">
        <v>250</v>
      </c>
      <c r="I735" s="5">
        <f>Tabela1[[#This Row],[Valor total]]-Tabela1[[#This Row],[Valor custo]]</f>
        <v>250</v>
      </c>
      <c r="J735" s="6">
        <f>Tabela1[[#This Row],[MARGEM BRUTA]]/Tabela1[[#This Row],[Valor total]]</f>
        <v>1</v>
      </c>
      <c r="K735" s="1" t="str">
        <f>VLOOKUP(Tabela1[[#This Row],[Cliente]],'BASE DE CLIENTES'!A:D,4,0)</f>
        <v>EMPRESA COM MAQUINA</v>
      </c>
      <c r="L735" s="1" t="str">
        <f>VLOOKUP(Tabela1[[#This Row],[Cliente]],'BASE DE CLIENTES'!A:E,5,0)</f>
        <v>SETOR HABITACIONAL VICENTE PIRES</v>
      </c>
    </row>
    <row r="736" spans="2:12" x14ac:dyDescent="0.3">
      <c r="B736" s="1" t="s">
        <v>152</v>
      </c>
      <c r="C736" s="4" t="str">
        <f>VLOOKUP(Tabela1[[#This Row],[Cliente]],'BASE DE CLIENTES'!A:E,2,0)</f>
        <v>Aparecida de Goiânia</v>
      </c>
      <c r="D736" s="1" t="str">
        <f>VLOOKUP(Tabela1[[#This Row],[Cliente]],'BASE DE CLIENTES'!A:C,3,0)</f>
        <v>GO</v>
      </c>
      <c r="E736" s="4" t="str">
        <f>CONCATENATE(Tabela1[[#This Row],[CIDADE]],",",Tabela1[[#This Row],[UF]])</f>
        <v>Aparecida de Goiânia,GO</v>
      </c>
      <c r="F736" s="2">
        <v>45799</v>
      </c>
      <c r="G736" s="13">
        <v>60.95</v>
      </c>
      <c r="H736" s="13">
        <v>75</v>
      </c>
      <c r="I736" s="5">
        <f>Tabela1[[#This Row],[Valor total]]-Tabela1[[#This Row],[Valor custo]]</f>
        <v>14.049999999999997</v>
      </c>
      <c r="J736" s="6">
        <f>Tabela1[[#This Row],[MARGEM BRUTA]]/Tabela1[[#This Row],[Valor total]]</f>
        <v>0.1873333333333333</v>
      </c>
      <c r="K736" s="1" t="str">
        <f>VLOOKUP(Tabela1[[#This Row],[Cliente]],'BASE DE CLIENTES'!A:D,4,0)</f>
        <v>TECNICO</v>
      </c>
      <c r="L736" s="1" t="str">
        <f>VLOOKUP(Tabela1[[#This Row],[Cliente]],'BASE DE CLIENTES'!A:E,5,0)</f>
        <v>Aparecida de Goiânia</v>
      </c>
    </row>
    <row r="737" spans="2:12" x14ac:dyDescent="0.3">
      <c r="B737" s="1" t="s">
        <v>152</v>
      </c>
      <c r="C737" s="4" t="str">
        <f>VLOOKUP(Tabela1[[#This Row],[Cliente]],'BASE DE CLIENTES'!A:E,2,0)</f>
        <v>Aparecida de Goiânia</v>
      </c>
      <c r="D737" s="1" t="str">
        <f>VLOOKUP(Tabela1[[#This Row],[Cliente]],'BASE DE CLIENTES'!A:C,3,0)</f>
        <v>GO</v>
      </c>
      <c r="E737" s="4" t="str">
        <f>CONCATENATE(Tabela1[[#This Row],[CIDADE]],",",Tabela1[[#This Row],[UF]])</f>
        <v>Aparecida de Goiânia,GO</v>
      </c>
      <c r="F737" s="2">
        <v>45777</v>
      </c>
      <c r="G737" s="13">
        <v>349.21</v>
      </c>
      <c r="H737" s="13">
        <v>430</v>
      </c>
      <c r="I737" s="5">
        <f>Tabela1[[#This Row],[Valor total]]-Tabela1[[#This Row],[Valor custo]]</f>
        <v>80.79000000000002</v>
      </c>
      <c r="J737" s="6">
        <f>Tabela1[[#This Row],[MARGEM BRUTA]]/Tabela1[[#This Row],[Valor total]]</f>
        <v>0.18788372093023262</v>
      </c>
      <c r="K737" s="1" t="str">
        <f>VLOOKUP(Tabela1[[#This Row],[Cliente]],'BASE DE CLIENTES'!A:D,4,0)</f>
        <v>TECNICO</v>
      </c>
      <c r="L737" s="1" t="str">
        <f>VLOOKUP(Tabela1[[#This Row],[Cliente]],'BASE DE CLIENTES'!A:E,5,0)</f>
        <v>Aparecida de Goiânia</v>
      </c>
    </row>
    <row r="738" spans="2:12" x14ac:dyDescent="0.3">
      <c r="B738" s="1" t="s">
        <v>152</v>
      </c>
      <c r="C738" s="4" t="str">
        <f>VLOOKUP(Tabela1[[#This Row],[Cliente]],'BASE DE CLIENTES'!A:E,2,0)</f>
        <v>Aparecida de Goiânia</v>
      </c>
      <c r="D738" s="1" t="str">
        <f>VLOOKUP(Tabela1[[#This Row],[Cliente]],'BASE DE CLIENTES'!A:C,3,0)</f>
        <v>GO</v>
      </c>
      <c r="E738" s="4" t="str">
        <f>CONCATENATE(Tabela1[[#This Row],[CIDADE]],",",Tabela1[[#This Row],[UF]])</f>
        <v>Aparecida de Goiânia,GO</v>
      </c>
      <c r="F738" s="2">
        <v>45741</v>
      </c>
      <c r="G738" s="13">
        <v>514.45000000000005</v>
      </c>
      <c r="H738" s="13">
        <v>635</v>
      </c>
      <c r="I738" s="5">
        <f>Tabela1[[#This Row],[Valor total]]-Tabela1[[#This Row],[Valor custo]]</f>
        <v>120.54999999999995</v>
      </c>
      <c r="J738" s="6">
        <f>Tabela1[[#This Row],[MARGEM BRUTA]]/Tabela1[[#This Row],[Valor total]]</f>
        <v>0.18984251968503929</v>
      </c>
      <c r="K738" s="1" t="str">
        <f>VLOOKUP(Tabela1[[#This Row],[Cliente]],'BASE DE CLIENTES'!A:D,4,0)</f>
        <v>TECNICO</v>
      </c>
      <c r="L738" s="1" t="str">
        <f>VLOOKUP(Tabela1[[#This Row],[Cliente]],'BASE DE CLIENTES'!A:E,5,0)</f>
        <v>Aparecida de Goiânia</v>
      </c>
    </row>
    <row r="739" spans="2:12" x14ac:dyDescent="0.3">
      <c r="B739" s="1" t="s">
        <v>152</v>
      </c>
      <c r="C739" s="4" t="str">
        <f>VLOOKUP(Tabela1[[#This Row],[Cliente]],'BASE DE CLIENTES'!A:E,2,0)</f>
        <v>Aparecida de Goiânia</v>
      </c>
      <c r="D739" s="1" t="str">
        <f>VLOOKUP(Tabela1[[#This Row],[Cliente]],'BASE DE CLIENTES'!A:C,3,0)</f>
        <v>GO</v>
      </c>
      <c r="E739" s="4" t="str">
        <f>CONCATENATE(Tabela1[[#This Row],[CIDADE]],",",Tabela1[[#This Row],[UF]])</f>
        <v>Aparecida de Goiânia,GO</v>
      </c>
      <c r="F739" s="2">
        <v>45741</v>
      </c>
      <c r="G739" s="13">
        <v>514.45000000000005</v>
      </c>
      <c r="H739" s="13">
        <v>635</v>
      </c>
      <c r="I739" s="5">
        <f>Tabela1[[#This Row],[Valor total]]-Tabela1[[#This Row],[Valor custo]]</f>
        <v>120.54999999999995</v>
      </c>
      <c r="J739" s="6">
        <f>Tabela1[[#This Row],[MARGEM BRUTA]]/Tabela1[[#This Row],[Valor total]]</f>
        <v>0.18984251968503929</v>
      </c>
      <c r="K739" s="1" t="str">
        <f>VLOOKUP(Tabela1[[#This Row],[Cliente]],'BASE DE CLIENTES'!A:D,4,0)</f>
        <v>TECNICO</v>
      </c>
      <c r="L739" s="1" t="str">
        <f>VLOOKUP(Tabela1[[#This Row],[Cliente]],'BASE DE CLIENTES'!A:E,5,0)</f>
        <v>Aparecida de Goiânia</v>
      </c>
    </row>
    <row r="740" spans="2:12" x14ac:dyDescent="0.3">
      <c r="B740" s="1" t="s">
        <v>23</v>
      </c>
      <c r="C740" s="4" t="str">
        <f>VLOOKUP(Tabela1[[#This Row],[Cliente]],'BASE DE CLIENTES'!A:E,2,0)</f>
        <v>Brasília</v>
      </c>
      <c r="D740" s="1" t="str">
        <f>VLOOKUP(Tabela1[[#This Row],[Cliente]],'BASE DE CLIENTES'!A:C,3,0)</f>
        <v>DF</v>
      </c>
      <c r="E740" s="4" t="str">
        <f>CONCATENATE(Tabela1[[#This Row],[CIDADE]],",",Tabela1[[#This Row],[UF]])</f>
        <v>Brasília,DF</v>
      </c>
      <c r="F740" s="2">
        <v>45726</v>
      </c>
      <c r="G740" s="13">
        <v>439.2</v>
      </c>
      <c r="H740" s="13">
        <v>679</v>
      </c>
      <c r="I740" s="5">
        <f>Tabela1[[#This Row],[Valor total]]-Tabela1[[#This Row],[Valor custo]]</f>
        <v>239.8</v>
      </c>
      <c r="J740" s="6">
        <f>Tabela1[[#This Row],[MARGEM BRUTA]]/Tabela1[[#This Row],[Valor total]]</f>
        <v>0.35316642120765834</v>
      </c>
      <c r="K740" s="1" t="str">
        <f>VLOOKUP(Tabela1[[#This Row],[Cliente]],'BASE DE CLIENTES'!A:D,4,0)</f>
        <v>EMPRESA SEM MAQUINA</v>
      </c>
      <c r="L740" s="1" t="str">
        <f>VLOOKUP(Tabela1[[#This Row],[Cliente]],'BASE DE CLIENTES'!A:E,5,0)</f>
        <v>SETOR INDUSTRIAL (TAGUATINGA)</v>
      </c>
    </row>
    <row r="741" spans="2:12" x14ac:dyDescent="0.3">
      <c r="B741" s="1" t="s">
        <v>157</v>
      </c>
      <c r="C741" s="4" t="str">
        <f>VLOOKUP(Tabela1[[#This Row],[Cliente]],'BASE DE CLIENTES'!A:E,2,0)</f>
        <v>Aparecida de Goiânia</v>
      </c>
      <c r="D741" s="1" t="str">
        <f>VLOOKUP(Tabela1[[#This Row],[Cliente]],'BASE DE CLIENTES'!A:C,3,0)</f>
        <v>GO</v>
      </c>
      <c r="E741" s="4" t="str">
        <f>CONCATENATE(Tabela1[[#This Row],[CIDADE]],",",Tabela1[[#This Row],[UF]])</f>
        <v>Aparecida de Goiânia,GO</v>
      </c>
      <c r="F741" s="2">
        <v>45700</v>
      </c>
      <c r="G741" s="13">
        <v>6615.05</v>
      </c>
      <c r="H741" s="13">
        <v>8320</v>
      </c>
      <c r="I741" s="5">
        <f>Tabela1[[#This Row],[Valor total]]-Tabela1[[#This Row],[Valor custo]]</f>
        <v>1704.9499999999998</v>
      </c>
      <c r="J741" s="6">
        <f>Tabela1[[#This Row],[MARGEM BRUTA]]/Tabela1[[#This Row],[Valor total]]</f>
        <v>0.20492187499999998</v>
      </c>
      <c r="K741" s="1" t="str">
        <f>VLOOKUP(Tabela1[[#This Row],[Cliente]],'BASE DE CLIENTES'!A:D,4,0)</f>
        <v>EMPRESA COM MAQUINA</v>
      </c>
      <c r="L741" s="1" t="str">
        <f>VLOOKUP(Tabela1[[#This Row],[Cliente]],'BASE DE CLIENTES'!A:E,5,0)</f>
        <v>Aparecida de Goiânia</v>
      </c>
    </row>
    <row r="742" spans="2:12" x14ac:dyDescent="0.3">
      <c r="B742" s="1" t="s">
        <v>152</v>
      </c>
      <c r="C742" s="4" t="str">
        <f>VLOOKUP(Tabela1[[#This Row],[Cliente]],'BASE DE CLIENTES'!A:E,2,0)</f>
        <v>Aparecida de Goiânia</v>
      </c>
      <c r="D742" s="1" t="str">
        <f>VLOOKUP(Tabela1[[#This Row],[Cliente]],'BASE DE CLIENTES'!A:C,3,0)</f>
        <v>GO</v>
      </c>
      <c r="E742" s="4" t="str">
        <f>CONCATENATE(Tabela1[[#This Row],[CIDADE]],",",Tabela1[[#This Row],[UF]])</f>
        <v>Aparecida de Goiânia,GO</v>
      </c>
      <c r="F742" s="2">
        <v>45727</v>
      </c>
      <c r="G742" s="13">
        <v>3454.94</v>
      </c>
      <c r="H742" s="13">
        <v>4520</v>
      </c>
      <c r="I742" s="5">
        <f>Tabela1[[#This Row],[Valor total]]-Tabela1[[#This Row],[Valor custo]]</f>
        <v>1065.06</v>
      </c>
      <c r="J742" s="6">
        <f>Tabela1[[#This Row],[MARGEM BRUTA]]/Tabela1[[#This Row],[Valor total]]</f>
        <v>0.23563274336283185</v>
      </c>
      <c r="K742" s="1" t="str">
        <f>VLOOKUP(Tabela1[[#This Row],[Cliente]],'BASE DE CLIENTES'!A:D,4,0)</f>
        <v>TECNICO</v>
      </c>
      <c r="L742" s="1" t="str">
        <f>VLOOKUP(Tabela1[[#This Row],[Cliente]],'BASE DE CLIENTES'!A:E,5,0)</f>
        <v>Aparecida de Goiânia</v>
      </c>
    </row>
    <row r="743" spans="2:12" x14ac:dyDescent="0.3">
      <c r="B743" s="1" t="s">
        <v>152</v>
      </c>
      <c r="C743" s="4" t="str">
        <f>VLOOKUP(Tabela1[[#This Row],[Cliente]],'BASE DE CLIENTES'!A:E,2,0)</f>
        <v>Aparecida de Goiânia</v>
      </c>
      <c r="D743" s="1" t="str">
        <f>VLOOKUP(Tabela1[[#This Row],[Cliente]],'BASE DE CLIENTES'!A:C,3,0)</f>
        <v>GO</v>
      </c>
      <c r="E743" s="4" t="str">
        <f>CONCATENATE(Tabela1[[#This Row],[CIDADE]],",",Tabela1[[#This Row],[UF]])</f>
        <v>Aparecida de Goiânia,GO</v>
      </c>
      <c r="F743" s="2">
        <v>45716</v>
      </c>
      <c r="G743" s="13">
        <v>2737.31</v>
      </c>
      <c r="H743" s="13">
        <v>3600</v>
      </c>
      <c r="I743" s="5">
        <f>Tabela1[[#This Row],[Valor total]]-Tabela1[[#This Row],[Valor custo]]</f>
        <v>862.69</v>
      </c>
      <c r="J743" s="6">
        <f>Tabela1[[#This Row],[MARGEM BRUTA]]/Tabela1[[#This Row],[Valor total]]</f>
        <v>0.23963611111111113</v>
      </c>
      <c r="K743" s="1" t="str">
        <f>VLOOKUP(Tabela1[[#This Row],[Cliente]],'BASE DE CLIENTES'!A:D,4,0)</f>
        <v>TECNICO</v>
      </c>
      <c r="L743" s="1" t="str">
        <f>VLOOKUP(Tabela1[[#This Row],[Cliente]],'BASE DE CLIENTES'!A:E,5,0)</f>
        <v>Aparecida de Goiânia</v>
      </c>
    </row>
    <row r="744" spans="2:12" x14ac:dyDescent="0.3">
      <c r="B744" s="1" t="s">
        <v>120</v>
      </c>
      <c r="C744" s="4" t="str">
        <f>VLOOKUP(Tabela1[[#This Row],[Cliente]],'BASE DE CLIENTES'!A:E,2,0)</f>
        <v>Brasília</v>
      </c>
      <c r="D744" s="1" t="str">
        <f>VLOOKUP(Tabela1[[#This Row],[Cliente]],'BASE DE CLIENTES'!A:C,3,0)</f>
        <v>DF</v>
      </c>
      <c r="E744" s="4" t="str">
        <f>CONCATENATE(Tabela1[[#This Row],[CIDADE]],",",Tabela1[[#This Row],[UF]])</f>
        <v>Brasília,DF</v>
      </c>
      <c r="F744" s="2">
        <v>45755</v>
      </c>
      <c r="G744" s="13">
        <v>1198</v>
      </c>
      <c r="H744" s="13">
        <v>2000</v>
      </c>
      <c r="I744" s="5">
        <f>Tabela1[[#This Row],[Valor total]]-Tabela1[[#This Row],[Valor custo]]</f>
        <v>802</v>
      </c>
      <c r="J744" s="6">
        <f>Tabela1[[#This Row],[MARGEM BRUTA]]/Tabela1[[#This Row],[Valor total]]</f>
        <v>0.40100000000000002</v>
      </c>
      <c r="K744" s="1" t="str">
        <f>VLOOKUP(Tabela1[[#This Row],[Cliente]],'BASE DE CLIENTES'!A:D,4,0)</f>
        <v>EMPRESA SEM MAQUINA</v>
      </c>
      <c r="L744" s="1" t="str">
        <f>VLOOKUP(Tabela1[[#This Row],[Cliente]],'BASE DE CLIENTES'!A:E,5,0)</f>
        <v>SAMAMBAIA</v>
      </c>
    </row>
    <row r="745" spans="2:12" x14ac:dyDescent="0.3">
      <c r="B745" s="1" t="s">
        <v>138</v>
      </c>
      <c r="C745" s="4" t="str">
        <f>VLOOKUP(Tabela1[[#This Row],[Cliente]],'BASE DE CLIENTES'!A:E,2,0)</f>
        <v>Brasília</v>
      </c>
      <c r="D745" s="1" t="str">
        <f>VLOOKUP(Tabela1[[#This Row],[Cliente]],'BASE DE CLIENTES'!A:C,3,0)</f>
        <v>DF</v>
      </c>
      <c r="E745" s="4" t="str">
        <f>CONCATENATE(Tabela1[[#This Row],[CIDADE]],",",Tabela1[[#This Row],[UF]])</f>
        <v>Brasília,DF</v>
      </c>
      <c r="F745" s="2">
        <v>45726</v>
      </c>
      <c r="G745" s="13">
        <v>249.87</v>
      </c>
      <c r="H745" s="13">
        <v>1000</v>
      </c>
      <c r="I745" s="5">
        <f>Tabela1[[#This Row],[Valor total]]-Tabela1[[#This Row],[Valor custo]]</f>
        <v>750.13</v>
      </c>
      <c r="J745" s="6">
        <f>Tabela1[[#This Row],[MARGEM BRUTA]]/Tabela1[[#This Row],[Valor total]]</f>
        <v>0.75012999999999996</v>
      </c>
      <c r="K745" s="1" t="str">
        <f>VLOOKUP(Tabela1[[#This Row],[Cliente]],'BASE DE CLIENTES'!A:D,4,0)</f>
        <v>OUTROS RAMOS</v>
      </c>
      <c r="L745" s="1" t="str">
        <f>VLOOKUP(Tabela1[[#This Row],[Cliente]],'BASE DE CLIENTES'!A:E,5,0)</f>
        <v>CEILANDIA NORTE (CEILANDIA)</v>
      </c>
    </row>
    <row r="746" spans="2:12" x14ac:dyDescent="0.3">
      <c r="B746" s="1" t="s">
        <v>80</v>
      </c>
      <c r="C746" s="4" t="str">
        <f>VLOOKUP(Tabela1[[#This Row],[Cliente]],'BASE DE CLIENTES'!A:E,2,0)</f>
        <v>Brasília</v>
      </c>
      <c r="D746" s="1" t="str">
        <f>VLOOKUP(Tabela1[[#This Row],[Cliente]],'BASE DE CLIENTES'!A:C,3,0)</f>
        <v>DF</v>
      </c>
      <c r="E746" s="4" t="str">
        <f>CONCATENATE(Tabela1[[#This Row],[CIDADE]],",",Tabela1[[#This Row],[UF]])</f>
        <v>Brasília,DF</v>
      </c>
      <c r="F746" s="2">
        <v>45726</v>
      </c>
      <c r="G746" s="13">
        <v>104.4</v>
      </c>
      <c r="H746" s="13">
        <v>300</v>
      </c>
      <c r="I746" s="5">
        <f>Tabela1[[#This Row],[Valor total]]-Tabela1[[#This Row],[Valor custo]]</f>
        <v>195.6</v>
      </c>
      <c r="J746" s="6">
        <f>Tabela1[[#This Row],[MARGEM BRUTA]]/Tabela1[[#This Row],[Valor total]]</f>
        <v>0.65200000000000002</v>
      </c>
      <c r="K746" s="1" t="str">
        <f>VLOOKUP(Tabela1[[#This Row],[Cliente]],'BASE DE CLIENTES'!A:D,4,0)</f>
        <v>EMPRESA SEM MAQUINA</v>
      </c>
      <c r="L746" s="1" t="str">
        <f>VLOOKUP(Tabela1[[#This Row],[Cliente]],'BASE DE CLIENTES'!A:E,5,0)</f>
        <v>JOKEY</v>
      </c>
    </row>
    <row r="747" spans="2:12" x14ac:dyDescent="0.3">
      <c r="B747" s="1" t="s">
        <v>70</v>
      </c>
      <c r="C747" s="4" t="str">
        <f>VLOOKUP(Tabela1[[#This Row],[Cliente]],'BASE DE CLIENTES'!A:E,2,0)</f>
        <v>Brasília</v>
      </c>
      <c r="D747" s="1" t="str">
        <f>VLOOKUP(Tabela1[[#This Row],[Cliente]],'BASE DE CLIENTES'!A:C,3,0)</f>
        <v>DF</v>
      </c>
      <c r="E747" s="4" t="str">
        <f>CONCATENATE(Tabela1[[#This Row],[CIDADE]],",",Tabela1[[#This Row],[UF]])</f>
        <v>Brasília,DF</v>
      </c>
      <c r="F747" s="2">
        <v>45726</v>
      </c>
      <c r="G747" s="13">
        <v>84</v>
      </c>
      <c r="H747" s="13">
        <v>110</v>
      </c>
      <c r="I747" s="5">
        <f>Tabela1[[#This Row],[Valor total]]-Tabela1[[#This Row],[Valor custo]]</f>
        <v>26</v>
      </c>
      <c r="J747" s="6">
        <f>Tabela1[[#This Row],[MARGEM BRUTA]]/Tabela1[[#This Row],[Valor total]]</f>
        <v>0.23636363636363636</v>
      </c>
      <c r="K747" s="1" t="str">
        <f>VLOOKUP(Tabela1[[#This Row],[Cliente]],'BASE DE CLIENTES'!A:D,4,0)</f>
        <v>EMPRESA COM MAQUINA</v>
      </c>
      <c r="L747" s="1" t="str">
        <f>VLOOKUP(Tabela1[[#This Row],[Cliente]],'BASE DE CLIENTES'!A:E,5,0)</f>
        <v>TAGUATINGA NORTE (TAGUATINGA)</v>
      </c>
    </row>
    <row r="748" spans="2:12" x14ac:dyDescent="0.3">
      <c r="B748" s="1" t="s">
        <v>152</v>
      </c>
      <c r="C748" s="4" t="str">
        <f>VLOOKUP(Tabela1[[#This Row],[Cliente]],'BASE DE CLIENTES'!A:E,2,0)</f>
        <v>Aparecida de Goiânia</v>
      </c>
      <c r="D748" s="1" t="str">
        <f>VLOOKUP(Tabela1[[#This Row],[Cliente]],'BASE DE CLIENTES'!A:C,3,0)</f>
        <v>GO</v>
      </c>
      <c r="E748" s="4" t="str">
        <f>CONCATENATE(Tabela1[[#This Row],[CIDADE]],",",Tabela1[[#This Row],[UF]])</f>
        <v>Aparecida de Goiânia,GO</v>
      </c>
      <c r="F748" s="2">
        <v>45824</v>
      </c>
      <c r="G748" s="13">
        <v>2049.35</v>
      </c>
      <c r="H748" s="13">
        <v>2700</v>
      </c>
      <c r="I748" s="5">
        <f>Tabela1[[#This Row],[Valor total]]-Tabela1[[#This Row],[Valor custo]]</f>
        <v>650.65000000000009</v>
      </c>
      <c r="J748" s="6">
        <f>Tabela1[[#This Row],[MARGEM BRUTA]]/Tabela1[[#This Row],[Valor total]]</f>
        <v>0.24098148148148152</v>
      </c>
      <c r="K748" s="1" t="str">
        <f>VLOOKUP(Tabela1[[#This Row],[Cliente]],'BASE DE CLIENTES'!A:D,4,0)</f>
        <v>TECNICO</v>
      </c>
      <c r="L748" s="1" t="str">
        <f>VLOOKUP(Tabela1[[#This Row],[Cliente]],'BASE DE CLIENTES'!A:E,5,0)</f>
        <v>Aparecida de Goiânia</v>
      </c>
    </row>
    <row r="749" spans="2:12" x14ac:dyDescent="0.3">
      <c r="B749" s="1" t="s">
        <v>152</v>
      </c>
      <c r="C749" s="4" t="str">
        <f>VLOOKUP(Tabela1[[#This Row],[Cliente]],'BASE DE CLIENTES'!A:E,2,0)</f>
        <v>Aparecida de Goiânia</v>
      </c>
      <c r="D749" s="1" t="str">
        <f>VLOOKUP(Tabela1[[#This Row],[Cliente]],'BASE DE CLIENTES'!A:C,3,0)</f>
        <v>GO</v>
      </c>
      <c r="E749" s="4" t="str">
        <f>CONCATENATE(Tabela1[[#This Row],[CIDADE]],",",Tabela1[[#This Row],[UF]])</f>
        <v>Aparecida de Goiânia,GO</v>
      </c>
      <c r="F749" s="2">
        <v>45757</v>
      </c>
      <c r="G749" s="13">
        <v>174.21</v>
      </c>
      <c r="H749" s="13">
        <v>230</v>
      </c>
      <c r="I749" s="5">
        <f>Tabela1[[#This Row],[Valor total]]-Tabela1[[#This Row],[Valor custo]]</f>
        <v>55.789999999999992</v>
      </c>
      <c r="J749" s="6">
        <f>Tabela1[[#This Row],[MARGEM BRUTA]]/Tabela1[[#This Row],[Valor total]]</f>
        <v>0.24256521739130432</v>
      </c>
      <c r="K749" s="1" t="str">
        <f>VLOOKUP(Tabela1[[#This Row],[Cliente]],'BASE DE CLIENTES'!A:D,4,0)</f>
        <v>TECNICO</v>
      </c>
      <c r="L749" s="1" t="str">
        <f>VLOOKUP(Tabela1[[#This Row],[Cliente]],'BASE DE CLIENTES'!A:E,5,0)</f>
        <v>Aparecida de Goiânia</v>
      </c>
    </row>
    <row r="750" spans="2:12" x14ac:dyDescent="0.3">
      <c r="B750" s="1" t="s">
        <v>106</v>
      </c>
      <c r="C750" s="4" t="str">
        <f>VLOOKUP(Tabela1[[#This Row],[Cliente]],'BASE DE CLIENTES'!A:E,2,0)</f>
        <v>Brasília</v>
      </c>
      <c r="D750" s="1" t="str">
        <f>VLOOKUP(Tabela1[[#This Row],[Cliente]],'BASE DE CLIENTES'!A:C,3,0)</f>
        <v>DF</v>
      </c>
      <c r="E750" s="4" t="str">
        <f>CONCATENATE(Tabela1[[#This Row],[CIDADE]],",",Tabela1[[#This Row],[UF]])</f>
        <v>Brasília,DF</v>
      </c>
      <c r="F750" s="2">
        <v>45726</v>
      </c>
      <c r="G750" s="13">
        <v>514.45000000000005</v>
      </c>
      <c r="H750" s="13">
        <v>690</v>
      </c>
      <c r="I750" s="5">
        <f>Tabela1[[#This Row],[Valor total]]-Tabela1[[#This Row],[Valor custo]]</f>
        <v>175.54999999999995</v>
      </c>
      <c r="J750" s="6">
        <f>Tabela1[[#This Row],[MARGEM BRUTA]]/Tabela1[[#This Row],[Valor total]]</f>
        <v>0.25442028985507242</v>
      </c>
      <c r="K750" s="1" t="str">
        <f>VLOOKUP(Tabela1[[#This Row],[Cliente]],'BASE DE CLIENTES'!A:D,4,0)</f>
        <v>EMPRESA COM MAQUINA</v>
      </c>
      <c r="L750" s="1" t="str">
        <f>VLOOKUP(Tabela1[[#This Row],[Cliente]],'BASE DE CLIENTES'!A:E,5,0)</f>
        <v>26 DE SETEMBRO</v>
      </c>
    </row>
    <row r="751" spans="2:12" x14ac:dyDescent="0.3">
      <c r="B751" s="1" t="s">
        <v>152</v>
      </c>
      <c r="C751" s="4" t="str">
        <f>VLOOKUP(Tabela1[[#This Row],[Cliente]],'BASE DE CLIENTES'!A:E,2,0)</f>
        <v>Aparecida de Goiânia</v>
      </c>
      <c r="D751" s="1" t="str">
        <f>VLOOKUP(Tabela1[[#This Row],[Cliente]],'BASE DE CLIENTES'!A:C,3,0)</f>
        <v>GO</v>
      </c>
      <c r="E751" s="4" t="str">
        <f>CONCATENATE(Tabela1[[#This Row],[CIDADE]],",",Tabela1[[#This Row],[UF]])</f>
        <v>Aparecida de Goiânia,GO</v>
      </c>
      <c r="F751" s="2">
        <v>45777</v>
      </c>
      <c r="G751" s="13">
        <v>473</v>
      </c>
      <c r="H751" s="13">
        <v>630</v>
      </c>
      <c r="I751" s="5">
        <f>Tabela1[[#This Row],[Valor total]]-Tabela1[[#This Row],[Valor custo]]</f>
        <v>157</v>
      </c>
      <c r="J751" s="6">
        <f>Tabela1[[#This Row],[MARGEM BRUTA]]/Tabela1[[#This Row],[Valor total]]</f>
        <v>0.24920634920634921</v>
      </c>
      <c r="K751" s="1" t="str">
        <f>VLOOKUP(Tabela1[[#This Row],[Cliente]],'BASE DE CLIENTES'!A:D,4,0)</f>
        <v>TECNICO</v>
      </c>
      <c r="L751" s="1" t="str">
        <f>VLOOKUP(Tabela1[[#This Row],[Cliente]],'BASE DE CLIENTES'!A:E,5,0)</f>
        <v>Aparecida de Goiânia</v>
      </c>
    </row>
    <row r="752" spans="2:12" x14ac:dyDescent="0.3">
      <c r="B752" s="1" t="s">
        <v>152</v>
      </c>
      <c r="C752" s="4" t="str">
        <f>VLOOKUP(Tabela1[[#This Row],[Cliente]],'BASE DE CLIENTES'!A:E,2,0)</f>
        <v>Aparecida de Goiânia</v>
      </c>
      <c r="D752" s="1" t="str">
        <f>VLOOKUP(Tabela1[[#This Row],[Cliente]],'BASE DE CLIENTES'!A:C,3,0)</f>
        <v>GO</v>
      </c>
      <c r="E752" s="4" t="str">
        <f>CONCATENATE(Tabela1[[#This Row],[CIDADE]],",",Tabela1[[#This Row],[UF]])</f>
        <v>Aparecida de Goiânia,GO</v>
      </c>
      <c r="F752" s="2">
        <v>45737</v>
      </c>
      <c r="G752" s="13">
        <v>514.45000000000005</v>
      </c>
      <c r="H752" s="13">
        <v>690</v>
      </c>
      <c r="I752" s="5">
        <f>Tabela1[[#This Row],[Valor total]]-Tabela1[[#This Row],[Valor custo]]</f>
        <v>175.54999999999995</v>
      </c>
      <c r="J752" s="6">
        <f>Tabela1[[#This Row],[MARGEM BRUTA]]/Tabela1[[#This Row],[Valor total]]</f>
        <v>0.25442028985507242</v>
      </c>
      <c r="K752" s="1" t="str">
        <f>VLOOKUP(Tabela1[[#This Row],[Cliente]],'BASE DE CLIENTES'!A:D,4,0)</f>
        <v>TECNICO</v>
      </c>
      <c r="L752" s="1" t="str">
        <f>VLOOKUP(Tabela1[[#This Row],[Cliente]],'BASE DE CLIENTES'!A:E,5,0)</f>
        <v>Aparecida de Goiânia</v>
      </c>
    </row>
    <row r="753" spans="2:12" x14ac:dyDescent="0.3">
      <c r="B753" s="1" t="s">
        <v>27</v>
      </c>
      <c r="C753" s="4" t="str">
        <f>VLOOKUP(Tabela1[[#This Row],[Cliente]],'BASE DE CLIENTES'!A:E,2,0)</f>
        <v>Brasília</v>
      </c>
      <c r="D753" s="1" t="str">
        <f>VLOOKUP(Tabela1[[#This Row],[Cliente]],'BASE DE CLIENTES'!A:C,3,0)</f>
        <v>DF</v>
      </c>
      <c r="E753" s="4" t="str">
        <f>CONCATENATE(Tabela1[[#This Row],[CIDADE]],",",Tabela1[[#This Row],[UF]])</f>
        <v>Brasília,DF</v>
      </c>
      <c r="F753" s="2">
        <v>45723</v>
      </c>
      <c r="G753" s="13">
        <v>1060.6500000000001</v>
      </c>
      <c r="H753" s="13">
        <v>1570</v>
      </c>
      <c r="I753" s="5">
        <f>Tabela1[[#This Row],[Valor total]]-Tabela1[[#This Row],[Valor custo]]</f>
        <v>509.34999999999991</v>
      </c>
      <c r="J753" s="6">
        <f>Tabela1[[#This Row],[MARGEM BRUTA]]/Tabela1[[#This Row],[Valor total]]</f>
        <v>0.32442675159235662</v>
      </c>
      <c r="K753" s="1" t="str">
        <f>VLOOKUP(Tabela1[[#This Row],[Cliente]],'BASE DE CLIENTES'!A:D,4,0)</f>
        <v>EMPRESA SEM MAQUINA</v>
      </c>
      <c r="L753" s="1" t="str">
        <f>VLOOKUP(Tabela1[[#This Row],[Cliente]],'BASE DE CLIENTES'!A:E,5,0)</f>
        <v>RECANTO DAS EMAS</v>
      </c>
    </row>
    <row r="754" spans="2:12" x14ac:dyDescent="0.3">
      <c r="B754" s="1" t="s">
        <v>123</v>
      </c>
      <c r="C754" s="4" t="str">
        <f>VLOOKUP(Tabela1[[#This Row],[Cliente]],'BASE DE CLIENTES'!A:E,2,0)</f>
        <v>Brasília</v>
      </c>
      <c r="D754" s="1" t="str">
        <f>VLOOKUP(Tabela1[[#This Row],[Cliente]],'BASE DE CLIENTES'!A:C,3,0)</f>
        <v>DF</v>
      </c>
      <c r="E754" s="4" t="str">
        <f>CONCATENATE(Tabela1[[#This Row],[CIDADE]],",",Tabela1[[#This Row],[UF]])</f>
        <v>Brasília,DF</v>
      </c>
      <c r="F754" s="2">
        <v>45723</v>
      </c>
      <c r="G754" s="13">
        <v>1028.9000000000001</v>
      </c>
      <c r="H754" s="13">
        <v>1430</v>
      </c>
      <c r="I754" s="5">
        <f>Tabela1[[#This Row],[Valor total]]-Tabela1[[#This Row],[Valor custo]]</f>
        <v>401.09999999999991</v>
      </c>
      <c r="J754" s="6">
        <f>Tabela1[[#This Row],[MARGEM BRUTA]]/Tabela1[[#This Row],[Valor total]]</f>
        <v>0.28048951048951043</v>
      </c>
      <c r="K754" s="1" t="str">
        <f>VLOOKUP(Tabela1[[#This Row],[Cliente]],'BASE DE CLIENTES'!A:D,4,0)</f>
        <v>EMPRESA COM MAQUINA</v>
      </c>
      <c r="L754" s="1" t="str">
        <f>VLOOKUP(Tabela1[[#This Row],[Cliente]],'BASE DE CLIENTES'!A:E,5,0)</f>
        <v>ADE CEILÂNDIA</v>
      </c>
    </row>
    <row r="755" spans="2:12" x14ac:dyDescent="0.3">
      <c r="B755" s="1" t="s">
        <v>111</v>
      </c>
      <c r="C755" s="4" t="str">
        <f>VLOOKUP(Tabela1[[#This Row],[Cliente]],'BASE DE CLIENTES'!A:E,2,0)</f>
        <v>Brasília</v>
      </c>
      <c r="D755" s="1" t="str">
        <f>VLOOKUP(Tabela1[[#This Row],[Cliente]],'BASE DE CLIENTES'!A:C,3,0)</f>
        <v>DF</v>
      </c>
      <c r="E755" s="4" t="str">
        <f>CONCATENATE(Tabela1[[#This Row],[CIDADE]],",",Tabela1[[#This Row],[UF]])</f>
        <v>Brasília,DF</v>
      </c>
      <c r="F755" s="2">
        <v>45723</v>
      </c>
      <c r="G755" s="13">
        <v>1028.9000000000001</v>
      </c>
      <c r="H755" s="13">
        <v>1440</v>
      </c>
      <c r="I755" s="5">
        <f>Tabela1[[#This Row],[Valor total]]-Tabela1[[#This Row],[Valor custo]]</f>
        <v>411.09999999999991</v>
      </c>
      <c r="J755" s="6">
        <f>Tabela1[[#This Row],[MARGEM BRUTA]]/Tabela1[[#This Row],[Valor total]]</f>
        <v>0.28548611111111105</v>
      </c>
      <c r="K755" s="1" t="str">
        <f>VLOOKUP(Tabela1[[#This Row],[Cliente]],'BASE DE CLIENTES'!A:D,4,0)</f>
        <v>EMPRESA SEM MAQUINA</v>
      </c>
      <c r="L755" s="1" t="str">
        <f>VLOOKUP(Tabela1[[#This Row],[Cliente]],'BASE DE CLIENTES'!A:E,5,0)</f>
        <v>TAGUATINGA SUL (TAGUATINGA)</v>
      </c>
    </row>
    <row r="756" spans="2:12" x14ac:dyDescent="0.3">
      <c r="B756" s="1" t="s">
        <v>25</v>
      </c>
      <c r="C756" s="4" t="str">
        <f>VLOOKUP(Tabela1[[#This Row],[Cliente]],'BASE DE CLIENTES'!A:E,2,0)</f>
        <v>Brasília</v>
      </c>
      <c r="D756" s="1" t="str">
        <f>VLOOKUP(Tabela1[[#This Row],[Cliente]],'BASE DE CLIENTES'!A:C,3,0)</f>
        <v>DF</v>
      </c>
      <c r="E756" s="4" t="str">
        <f>CONCATENATE(Tabela1[[#This Row],[CIDADE]],",",Tabela1[[#This Row],[UF]])</f>
        <v>Brasília,DF</v>
      </c>
      <c r="F756" s="2">
        <v>45723</v>
      </c>
      <c r="G756" s="13">
        <v>439.2</v>
      </c>
      <c r="H756" s="13">
        <v>645</v>
      </c>
      <c r="I756" s="5">
        <f>Tabela1[[#This Row],[Valor total]]-Tabela1[[#This Row],[Valor custo]]</f>
        <v>205.8</v>
      </c>
      <c r="J756" s="6">
        <f>Tabela1[[#This Row],[MARGEM BRUTA]]/Tabela1[[#This Row],[Valor total]]</f>
        <v>0.3190697674418605</v>
      </c>
      <c r="K756" s="1" t="str">
        <f>VLOOKUP(Tabela1[[#This Row],[Cliente]],'BASE DE CLIENTES'!A:D,4,0)</f>
        <v>EMPRESA COM MAQUINA</v>
      </c>
      <c r="L756" s="1" t="str">
        <f>VLOOKUP(Tabela1[[#This Row],[Cliente]],'BASE DE CLIENTES'!A:E,5,0)</f>
        <v>CEILANDIA NORTE (CEILANDIA)</v>
      </c>
    </row>
    <row r="757" spans="2:12" x14ac:dyDescent="0.3">
      <c r="B757" s="1" t="s">
        <v>15</v>
      </c>
      <c r="C757" s="4" t="str">
        <f>VLOOKUP(Tabela1[[#This Row],[Cliente]],'BASE DE CLIENTES'!A:E,2,0)</f>
        <v>Brasília</v>
      </c>
      <c r="D757" s="1" t="str">
        <f>VLOOKUP(Tabela1[[#This Row],[Cliente]],'BASE DE CLIENTES'!A:C,3,0)</f>
        <v>DF</v>
      </c>
      <c r="E757" s="4" t="str">
        <f>CONCATENATE(Tabela1[[#This Row],[CIDADE]],",",Tabela1[[#This Row],[UF]])</f>
        <v>Brasília,DF</v>
      </c>
      <c r="F757" s="2">
        <v>45723</v>
      </c>
      <c r="G757" s="13">
        <v>52.2</v>
      </c>
      <c r="H757" s="13">
        <v>185</v>
      </c>
      <c r="I757" s="5">
        <f>Tabela1[[#This Row],[Valor total]]-Tabela1[[#This Row],[Valor custo]]</f>
        <v>132.80000000000001</v>
      </c>
      <c r="J757" s="6">
        <f>Tabela1[[#This Row],[MARGEM BRUTA]]/Tabela1[[#This Row],[Valor total]]</f>
        <v>0.71783783783783794</v>
      </c>
      <c r="K757" s="1" t="str">
        <f>VLOOKUP(Tabela1[[#This Row],[Cliente]],'BASE DE CLIENTES'!A:D,4,0)</f>
        <v>SERRALHEIRO</v>
      </c>
      <c r="L757" s="1" t="str">
        <f>VLOOKUP(Tabela1[[#This Row],[Cliente]],'BASE DE CLIENTES'!A:E,5,0)</f>
        <v>SETOR HABITACIONAL VICENTE PIRES</v>
      </c>
    </row>
    <row r="758" spans="2:12" x14ac:dyDescent="0.3">
      <c r="B758" s="1" t="s">
        <v>42</v>
      </c>
      <c r="C758" s="4" t="str">
        <f>VLOOKUP(Tabela1[[#This Row],[Cliente]],'BASE DE CLIENTES'!A:E,2,0)</f>
        <v>Brasília</v>
      </c>
      <c r="D758" s="1" t="str">
        <f>VLOOKUP(Tabela1[[#This Row],[Cliente]],'BASE DE CLIENTES'!A:C,3,0)</f>
        <v>DF</v>
      </c>
      <c r="E758" s="4" t="str">
        <f>CONCATENATE(Tabela1[[#This Row],[CIDADE]],",",Tabela1[[#This Row],[UF]])</f>
        <v>Brasília,DF</v>
      </c>
      <c r="F758" s="2">
        <v>45723</v>
      </c>
      <c r="G758" s="13">
        <v>7777.76</v>
      </c>
      <c r="H758" s="13">
        <v>10340</v>
      </c>
      <c r="I758" s="5">
        <f>Tabela1[[#This Row],[Valor total]]-Tabela1[[#This Row],[Valor custo]]</f>
        <v>2562.2399999999998</v>
      </c>
      <c r="J758" s="6">
        <f>Tabela1[[#This Row],[MARGEM BRUTA]]/Tabela1[[#This Row],[Valor total]]</f>
        <v>0.24779883945841391</v>
      </c>
      <c r="K758" s="1" t="str">
        <f>VLOOKUP(Tabela1[[#This Row],[Cliente]],'BASE DE CLIENTES'!A:D,4,0)</f>
        <v>EMPRESA SEM MAQUINA</v>
      </c>
      <c r="L758" s="1" t="str">
        <f>VLOOKUP(Tabela1[[#This Row],[Cliente]],'BASE DE CLIENTES'!A:E,5,0)</f>
        <v>SAMAMBAIA</v>
      </c>
    </row>
    <row r="759" spans="2:12" x14ac:dyDescent="0.3">
      <c r="B759" s="1" t="s">
        <v>102</v>
      </c>
      <c r="C759" s="4" t="str">
        <f>VLOOKUP(Tabela1[[#This Row],[Cliente]],'BASE DE CLIENTES'!A:E,2,0)</f>
        <v>Brasília</v>
      </c>
      <c r="D759" s="1" t="str">
        <f>VLOOKUP(Tabela1[[#This Row],[Cliente]],'BASE DE CLIENTES'!A:C,3,0)</f>
        <v>DF</v>
      </c>
      <c r="E759" s="4" t="str">
        <f>CONCATENATE(Tabela1[[#This Row],[CIDADE]],",",Tabela1[[#This Row],[UF]])</f>
        <v>Brasília,DF</v>
      </c>
      <c r="F759" s="2">
        <v>45723</v>
      </c>
      <c r="G759" s="13">
        <v>819.74</v>
      </c>
      <c r="H759" s="13">
        <v>1200</v>
      </c>
      <c r="I759" s="5">
        <f>Tabela1[[#This Row],[Valor total]]-Tabela1[[#This Row],[Valor custo]]</f>
        <v>380.26</v>
      </c>
      <c r="J759" s="6">
        <f>Tabela1[[#This Row],[MARGEM BRUTA]]/Tabela1[[#This Row],[Valor total]]</f>
        <v>0.31688333333333335</v>
      </c>
      <c r="K759" s="1" t="str">
        <f>VLOOKUP(Tabela1[[#This Row],[Cliente]],'BASE DE CLIENTES'!A:D,4,0)</f>
        <v>SERRALHEIRO</v>
      </c>
      <c r="L759" s="1" t="str">
        <f>VLOOKUP(Tabela1[[#This Row],[Cliente]],'BASE DE CLIENTES'!A:E,5,0)</f>
        <v>Samambaia Norte (Samambaia)</v>
      </c>
    </row>
    <row r="760" spans="2:12" x14ac:dyDescent="0.3">
      <c r="B760" s="1" t="s">
        <v>68</v>
      </c>
      <c r="C760" s="4" t="str">
        <f>VLOOKUP(Tabela1[[#This Row],[Cliente]],'BASE DE CLIENTES'!A:E,2,0)</f>
        <v>Brasília</v>
      </c>
      <c r="D760" s="1" t="str">
        <f>VLOOKUP(Tabela1[[#This Row],[Cliente]],'BASE DE CLIENTES'!A:C,3,0)</f>
        <v>DF</v>
      </c>
      <c r="E760" s="4" t="str">
        <f>CONCATENATE(Tabela1[[#This Row],[CIDADE]],",",Tabela1[[#This Row],[UF]])</f>
        <v>Brasília,DF</v>
      </c>
      <c r="F760" s="2">
        <v>45723</v>
      </c>
      <c r="G760" s="13">
        <v>199.28</v>
      </c>
      <c r="H760" s="13">
        <v>259</v>
      </c>
      <c r="I760" s="5">
        <f>Tabela1[[#This Row],[Valor total]]-Tabela1[[#This Row],[Valor custo]]</f>
        <v>59.72</v>
      </c>
      <c r="J760" s="6">
        <f>Tabela1[[#This Row],[MARGEM BRUTA]]/Tabela1[[#This Row],[Valor total]]</f>
        <v>0.23057915057915057</v>
      </c>
      <c r="K760" s="1" t="str">
        <f>VLOOKUP(Tabela1[[#This Row],[Cliente]],'BASE DE CLIENTES'!A:D,4,0)</f>
        <v>EMPRESA COM MAQUINA</v>
      </c>
      <c r="L760" s="1" t="str">
        <f>VLOOKUP(Tabela1[[#This Row],[Cliente]],'BASE DE CLIENTES'!A:E,5,0)</f>
        <v>SAMAMBAIA SUL (SAMAMBAIA)</v>
      </c>
    </row>
    <row r="761" spans="2:12" x14ac:dyDescent="0.3">
      <c r="B761" s="1" t="s">
        <v>96</v>
      </c>
      <c r="C761" s="4" t="str">
        <f>VLOOKUP(Tabela1[[#This Row],[Cliente]],'BASE DE CLIENTES'!A:E,2,0)</f>
        <v>Brasília</v>
      </c>
      <c r="D761" s="1" t="str">
        <f>VLOOKUP(Tabela1[[#This Row],[Cliente]],'BASE DE CLIENTES'!A:C,3,0)</f>
        <v>DF</v>
      </c>
      <c r="E761" s="4" t="str">
        <f>CONCATENATE(Tabela1[[#This Row],[CIDADE]],",",Tabela1[[#This Row],[UF]])</f>
        <v>Brasília,DF</v>
      </c>
      <c r="F761" s="2">
        <v>45723</v>
      </c>
      <c r="G761" s="13">
        <v>2200.3000000000002</v>
      </c>
      <c r="H761" s="13">
        <v>3100</v>
      </c>
      <c r="I761" s="5">
        <f>Tabela1[[#This Row],[Valor total]]-Tabela1[[#This Row],[Valor custo]]</f>
        <v>899.69999999999982</v>
      </c>
      <c r="J761" s="6">
        <f>Tabela1[[#This Row],[MARGEM BRUTA]]/Tabela1[[#This Row],[Valor total]]</f>
        <v>0.29022580645161283</v>
      </c>
      <c r="K761" s="1" t="str">
        <f>VLOOKUP(Tabela1[[#This Row],[Cliente]],'BASE DE CLIENTES'!A:D,4,0)</f>
        <v>EMPRESA SEM MAQUINA</v>
      </c>
      <c r="L761" s="1" t="str">
        <f>VLOOKUP(Tabela1[[#This Row],[Cliente]],'BASE DE CLIENTES'!A:E,5,0)</f>
        <v>CEILANDIA NORTE (CEILANDIA)</v>
      </c>
    </row>
    <row r="762" spans="2:12" x14ac:dyDescent="0.3">
      <c r="B762" s="1" t="s">
        <v>23</v>
      </c>
      <c r="C762" s="4" t="str">
        <f>VLOOKUP(Tabela1[[#This Row],[Cliente]],'BASE DE CLIENTES'!A:E,2,0)</f>
        <v>Brasília</v>
      </c>
      <c r="D762" s="1" t="str">
        <f>VLOOKUP(Tabela1[[#This Row],[Cliente]],'BASE DE CLIENTES'!A:C,3,0)</f>
        <v>DF</v>
      </c>
      <c r="E762" s="4" t="str">
        <f>CONCATENATE(Tabela1[[#This Row],[CIDADE]],",",Tabela1[[#This Row],[UF]])</f>
        <v>Brasília,DF</v>
      </c>
      <c r="F762" s="2">
        <v>45723</v>
      </c>
      <c r="G762" s="13">
        <v>439.2</v>
      </c>
      <c r="H762" s="13">
        <v>650</v>
      </c>
      <c r="I762" s="5">
        <f>Tabela1[[#This Row],[Valor total]]-Tabela1[[#This Row],[Valor custo]]</f>
        <v>210.8</v>
      </c>
      <c r="J762" s="6">
        <f>Tabela1[[#This Row],[MARGEM BRUTA]]/Tabela1[[#This Row],[Valor total]]</f>
        <v>0.32430769230769235</v>
      </c>
      <c r="K762" s="1" t="str">
        <f>VLOOKUP(Tabela1[[#This Row],[Cliente]],'BASE DE CLIENTES'!A:D,4,0)</f>
        <v>EMPRESA SEM MAQUINA</v>
      </c>
      <c r="L762" s="1" t="str">
        <f>VLOOKUP(Tabela1[[#This Row],[Cliente]],'BASE DE CLIENTES'!A:E,5,0)</f>
        <v>SETOR INDUSTRIAL (TAGUATINGA)</v>
      </c>
    </row>
    <row r="763" spans="2:12" x14ac:dyDescent="0.3">
      <c r="B763" s="1" t="s">
        <v>27</v>
      </c>
      <c r="C763" s="4" t="str">
        <f>VLOOKUP(Tabela1[[#This Row],[Cliente]],'BASE DE CLIENTES'!A:E,2,0)</f>
        <v>Brasília</v>
      </c>
      <c r="D763" s="1" t="str">
        <f>VLOOKUP(Tabela1[[#This Row],[Cliente]],'BASE DE CLIENTES'!A:C,3,0)</f>
        <v>DF</v>
      </c>
      <c r="E763" s="4" t="str">
        <f>CONCATENATE(Tabela1[[#This Row],[CIDADE]],",",Tabela1[[#This Row],[UF]])</f>
        <v>Brasília,DF</v>
      </c>
      <c r="F763" s="2">
        <v>45723</v>
      </c>
      <c r="G763" s="13">
        <v>1078.9000000000001</v>
      </c>
      <c r="H763" s="13">
        <v>1040</v>
      </c>
      <c r="I763" s="5">
        <f>Tabela1[[#This Row],[Valor total]]-Tabela1[[#This Row],[Valor custo]]</f>
        <v>-38.900000000000091</v>
      </c>
      <c r="J763" s="6">
        <f>Tabela1[[#This Row],[MARGEM BRUTA]]/Tabela1[[#This Row],[Valor total]]</f>
        <v>-3.7403846153846239E-2</v>
      </c>
      <c r="K763" s="1" t="str">
        <f>VLOOKUP(Tabela1[[#This Row],[Cliente]],'BASE DE CLIENTES'!A:D,4,0)</f>
        <v>EMPRESA SEM MAQUINA</v>
      </c>
      <c r="L763" s="1" t="str">
        <f>VLOOKUP(Tabela1[[#This Row],[Cliente]],'BASE DE CLIENTES'!A:E,5,0)</f>
        <v>RECANTO DAS EMAS</v>
      </c>
    </row>
    <row r="764" spans="2:12" x14ac:dyDescent="0.3">
      <c r="B764" s="1" t="s">
        <v>127</v>
      </c>
      <c r="C764" s="4" t="str">
        <f>VLOOKUP(Tabela1[[#This Row],[Cliente]],'BASE DE CLIENTES'!A:E,2,0)</f>
        <v>Brasília</v>
      </c>
      <c r="D764" s="1" t="str">
        <f>VLOOKUP(Tabela1[[#This Row],[Cliente]],'BASE DE CLIENTES'!A:C,3,0)</f>
        <v>DF</v>
      </c>
      <c r="E764" s="4" t="str">
        <f>CONCATENATE(Tabela1[[#This Row],[CIDADE]],",",Tabela1[[#This Row],[UF]])</f>
        <v>Brasília,DF</v>
      </c>
      <c r="F764" s="2">
        <v>45723</v>
      </c>
      <c r="G764" s="13">
        <v>1771.29</v>
      </c>
      <c r="H764" s="13">
        <v>2500</v>
      </c>
      <c r="I764" s="5">
        <f>Tabela1[[#This Row],[Valor total]]-Tabela1[[#This Row],[Valor custo]]</f>
        <v>728.71</v>
      </c>
      <c r="J764" s="6">
        <f>Tabela1[[#This Row],[MARGEM BRUTA]]/Tabela1[[#This Row],[Valor total]]</f>
        <v>0.29148400000000002</v>
      </c>
      <c r="K764" s="1" t="str">
        <f>VLOOKUP(Tabela1[[#This Row],[Cliente]],'BASE DE CLIENTES'!A:D,4,0)</f>
        <v>EMPRESA COM MAQUINA</v>
      </c>
      <c r="L764" s="1" t="str">
        <f>VLOOKUP(Tabela1[[#This Row],[Cliente]],'BASE DE CLIENTES'!A:E,5,0)</f>
        <v>CEILANDIA SUL (CEILANDIA)</v>
      </c>
    </row>
    <row r="765" spans="2:12" x14ac:dyDescent="0.3">
      <c r="B765" s="1" t="s">
        <v>23</v>
      </c>
      <c r="C765" s="4" t="str">
        <f>VLOOKUP(Tabela1[[#This Row],[Cliente]],'BASE DE CLIENTES'!A:E,2,0)</f>
        <v>Brasília</v>
      </c>
      <c r="D765" s="1" t="str">
        <f>VLOOKUP(Tabela1[[#This Row],[Cliente]],'BASE DE CLIENTES'!A:C,3,0)</f>
        <v>DF</v>
      </c>
      <c r="E765" s="4" t="str">
        <f>CONCATENATE(Tabela1[[#This Row],[CIDADE]],",",Tabela1[[#This Row],[UF]])</f>
        <v>Brasília,DF</v>
      </c>
      <c r="F765" s="2">
        <v>45723</v>
      </c>
      <c r="G765" s="13">
        <v>452.89</v>
      </c>
      <c r="H765" s="13">
        <v>750</v>
      </c>
      <c r="I765" s="5">
        <f>Tabela1[[#This Row],[Valor total]]-Tabela1[[#This Row],[Valor custo]]</f>
        <v>297.11</v>
      </c>
      <c r="J765" s="6">
        <f>Tabela1[[#This Row],[MARGEM BRUTA]]/Tabela1[[#This Row],[Valor total]]</f>
        <v>0.3961466666666667</v>
      </c>
      <c r="K765" s="1" t="str">
        <f>VLOOKUP(Tabela1[[#This Row],[Cliente]],'BASE DE CLIENTES'!A:D,4,0)</f>
        <v>EMPRESA SEM MAQUINA</v>
      </c>
      <c r="L765" s="1" t="str">
        <f>VLOOKUP(Tabela1[[#This Row],[Cliente]],'BASE DE CLIENTES'!A:E,5,0)</f>
        <v>SETOR INDUSTRIAL (TAGUATINGA)</v>
      </c>
    </row>
    <row r="766" spans="2:12" x14ac:dyDescent="0.3">
      <c r="B766" s="1" t="s">
        <v>96</v>
      </c>
      <c r="C766" s="4" t="str">
        <f>VLOOKUP(Tabela1[[#This Row],[Cliente]],'BASE DE CLIENTES'!A:E,2,0)</f>
        <v>Brasília</v>
      </c>
      <c r="D766" s="1" t="str">
        <f>VLOOKUP(Tabela1[[#This Row],[Cliente]],'BASE DE CLIENTES'!A:C,3,0)</f>
        <v>DF</v>
      </c>
      <c r="E766" s="4" t="str">
        <f>CONCATENATE(Tabela1[[#This Row],[CIDADE]],",",Tabela1[[#This Row],[UF]])</f>
        <v>Brasília,DF</v>
      </c>
      <c r="F766" s="2">
        <v>45723</v>
      </c>
      <c r="G766" s="13">
        <v>33</v>
      </c>
      <c r="H766" s="13">
        <v>163.24</v>
      </c>
      <c r="I766" s="5">
        <f>Tabela1[[#This Row],[Valor total]]-Tabela1[[#This Row],[Valor custo]]</f>
        <v>130.24</v>
      </c>
      <c r="J766" s="6">
        <f>Tabela1[[#This Row],[MARGEM BRUTA]]/Tabela1[[#This Row],[Valor total]]</f>
        <v>0.7978436657681941</v>
      </c>
      <c r="K766" s="1" t="str">
        <f>VLOOKUP(Tabela1[[#This Row],[Cliente]],'BASE DE CLIENTES'!A:D,4,0)</f>
        <v>EMPRESA SEM MAQUINA</v>
      </c>
      <c r="L766" s="1" t="str">
        <f>VLOOKUP(Tabela1[[#This Row],[Cliente]],'BASE DE CLIENTES'!A:E,5,0)</f>
        <v>CEILANDIA NORTE (CEILANDIA)</v>
      </c>
    </row>
    <row r="767" spans="2:12" x14ac:dyDescent="0.3">
      <c r="B767" s="1" t="s">
        <v>78</v>
      </c>
      <c r="C767" s="4" t="str">
        <f>VLOOKUP(Tabela1[[#This Row],[Cliente]],'BASE DE CLIENTES'!A:E,2,0)</f>
        <v>Brasília</v>
      </c>
      <c r="D767" s="1" t="str">
        <f>VLOOKUP(Tabela1[[#This Row],[Cliente]],'BASE DE CLIENTES'!A:C,3,0)</f>
        <v>DF</v>
      </c>
      <c r="E767" s="4" t="str">
        <f>CONCATENATE(Tabela1[[#This Row],[CIDADE]],",",Tabela1[[#This Row],[UF]])</f>
        <v>Brasília,DF</v>
      </c>
      <c r="F767" s="2">
        <v>45723</v>
      </c>
      <c r="G767" s="13">
        <v>1187.6600000000001</v>
      </c>
      <c r="H767" s="13">
        <v>1890</v>
      </c>
      <c r="I767" s="5">
        <f>Tabela1[[#This Row],[Valor total]]-Tabela1[[#This Row],[Valor custo]]</f>
        <v>702.33999999999992</v>
      </c>
      <c r="J767" s="6">
        <f>Tabela1[[#This Row],[MARGEM BRUTA]]/Tabela1[[#This Row],[Valor total]]</f>
        <v>0.37160846560846555</v>
      </c>
      <c r="K767" s="1" t="str">
        <f>VLOOKUP(Tabela1[[#This Row],[Cliente]],'BASE DE CLIENTES'!A:D,4,0)</f>
        <v>SERRALHEIRO</v>
      </c>
      <c r="L767" s="1" t="str">
        <f>VLOOKUP(Tabela1[[#This Row],[Cliente]],'BASE DE CLIENTES'!A:E,5,0)</f>
        <v>Vila do Boa (São Sebastião)</v>
      </c>
    </row>
    <row r="768" spans="2:12" x14ac:dyDescent="0.3">
      <c r="B768" s="1" t="s">
        <v>152</v>
      </c>
      <c r="C768" s="4" t="str">
        <f>VLOOKUP(Tabela1[[#This Row],[Cliente]],'BASE DE CLIENTES'!A:E,2,0)</f>
        <v>Aparecida de Goiânia</v>
      </c>
      <c r="D768" s="1" t="str">
        <f>VLOOKUP(Tabela1[[#This Row],[Cliente]],'BASE DE CLIENTES'!A:C,3,0)</f>
        <v>GO</v>
      </c>
      <c r="E768" s="4" t="str">
        <f>CONCATENATE(Tabela1[[#This Row],[CIDADE]],",",Tabela1[[#This Row],[UF]])</f>
        <v>Aparecida de Goiânia,GO</v>
      </c>
      <c r="F768" s="2">
        <v>45721</v>
      </c>
      <c r="G768" s="13">
        <v>1028.9000000000001</v>
      </c>
      <c r="H768" s="13">
        <v>1380</v>
      </c>
      <c r="I768" s="5">
        <f>Tabela1[[#This Row],[Valor total]]-Tabela1[[#This Row],[Valor custo]]</f>
        <v>351.09999999999991</v>
      </c>
      <c r="J768" s="6">
        <f>Tabela1[[#This Row],[MARGEM BRUTA]]/Tabela1[[#This Row],[Valor total]]</f>
        <v>0.25442028985507242</v>
      </c>
      <c r="K768" s="1" t="str">
        <f>VLOOKUP(Tabela1[[#This Row],[Cliente]],'BASE DE CLIENTES'!A:D,4,0)</f>
        <v>TECNICO</v>
      </c>
      <c r="L768" s="1" t="str">
        <f>VLOOKUP(Tabela1[[#This Row],[Cliente]],'BASE DE CLIENTES'!A:E,5,0)</f>
        <v>Aparecida de Goiânia</v>
      </c>
    </row>
    <row r="769" spans="2:12" x14ac:dyDescent="0.3">
      <c r="B769" s="1" t="s">
        <v>120</v>
      </c>
      <c r="C769" s="4" t="str">
        <f>VLOOKUP(Tabela1[[#This Row],[Cliente]],'BASE DE CLIENTES'!A:E,2,0)</f>
        <v>Brasília</v>
      </c>
      <c r="D769" s="1" t="str">
        <f>VLOOKUP(Tabela1[[#This Row],[Cliente]],'BASE DE CLIENTES'!A:C,3,0)</f>
        <v>DF</v>
      </c>
      <c r="E769" s="4" t="str">
        <f>CONCATENATE(Tabela1[[#This Row],[CIDADE]],",",Tabela1[[#This Row],[UF]])</f>
        <v>Brasília,DF</v>
      </c>
      <c r="F769" s="2">
        <v>45749</v>
      </c>
      <c r="G769" s="13">
        <v>41</v>
      </c>
      <c r="H769" s="13">
        <v>55</v>
      </c>
      <c r="I769" s="5">
        <f>Tabela1[[#This Row],[Valor total]]-Tabela1[[#This Row],[Valor custo]]</f>
        <v>14</v>
      </c>
      <c r="J769" s="6">
        <f>Tabela1[[#This Row],[MARGEM BRUTA]]/Tabela1[[#This Row],[Valor total]]</f>
        <v>0.25454545454545452</v>
      </c>
      <c r="K769" s="1" t="str">
        <f>VLOOKUP(Tabela1[[#This Row],[Cliente]],'BASE DE CLIENTES'!A:D,4,0)</f>
        <v>EMPRESA SEM MAQUINA</v>
      </c>
      <c r="L769" s="1" t="str">
        <f>VLOOKUP(Tabela1[[#This Row],[Cliente]],'BASE DE CLIENTES'!A:E,5,0)</f>
        <v>SAMAMBAIA</v>
      </c>
    </row>
    <row r="770" spans="2:12" x14ac:dyDescent="0.3">
      <c r="B770" s="1" t="s">
        <v>152</v>
      </c>
      <c r="C770" s="4" t="str">
        <f>VLOOKUP(Tabela1[[#This Row],[Cliente]],'BASE DE CLIENTES'!A:E,2,0)</f>
        <v>Aparecida de Goiânia</v>
      </c>
      <c r="D770" s="1" t="str">
        <f>VLOOKUP(Tabela1[[#This Row],[Cliente]],'BASE DE CLIENTES'!A:C,3,0)</f>
        <v>GO</v>
      </c>
      <c r="E770" s="4" t="str">
        <f>CONCATENATE(Tabela1[[#This Row],[CIDADE]],",",Tabela1[[#This Row],[UF]])</f>
        <v>Aparecida de Goiânia,GO</v>
      </c>
      <c r="F770" s="2">
        <v>45832</v>
      </c>
      <c r="G770" s="13">
        <v>409.87</v>
      </c>
      <c r="H770" s="13">
        <v>550</v>
      </c>
      <c r="I770" s="5">
        <f>Tabela1[[#This Row],[Valor total]]-Tabela1[[#This Row],[Valor custo]]</f>
        <v>140.13</v>
      </c>
      <c r="J770" s="6">
        <f>Tabela1[[#This Row],[MARGEM BRUTA]]/Tabela1[[#This Row],[Valor total]]</f>
        <v>0.25478181818181816</v>
      </c>
      <c r="K770" s="1" t="str">
        <f>VLOOKUP(Tabela1[[#This Row],[Cliente]],'BASE DE CLIENTES'!A:D,4,0)</f>
        <v>TECNICO</v>
      </c>
      <c r="L770" s="1" t="str">
        <f>VLOOKUP(Tabela1[[#This Row],[Cliente]],'BASE DE CLIENTES'!A:E,5,0)</f>
        <v>Aparecida de Goiânia</v>
      </c>
    </row>
    <row r="771" spans="2:12" x14ac:dyDescent="0.3">
      <c r="B771" s="1" t="s">
        <v>158</v>
      </c>
      <c r="C771" s="4" t="str">
        <f>VLOOKUP(Tabela1[[#This Row],[Cliente]],'BASE DE CLIENTES'!A:E,2,0)</f>
        <v>Brasília</v>
      </c>
      <c r="D771" s="1" t="str">
        <f>VLOOKUP(Tabela1[[#This Row],[Cliente]],'BASE DE CLIENTES'!A:C,3,0)</f>
        <v>DF</v>
      </c>
      <c r="E771" s="4" t="str">
        <f>CONCATENATE(Tabela1[[#This Row],[CIDADE]],",",Tabela1[[#This Row],[UF]])</f>
        <v>Brasília,DF</v>
      </c>
      <c r="F771" s="2">
        <v>45849</v>
      </c>
      <c r="G771" s="13">
        <v>293.13</v>
      </c>
      <c r="H771" s="13">
        <v>687</v>
      </c>
      <c r="I771" s="5">
        <f>Tabela1[[#This Row],[Valor total]]-Tabela1[[#This Row],[Valor custo]]</f>
        <v>393.87</v>
      </c>
      <c r="J771" s="6">
        <f>Tabela1[[#This Row],[MARGEM BRUTA]]/Tabela1[[#This Row],[Valor total]]</f>
        <v>0.57331877729257641</v>
      </c>
      <c r="K771" s="1" t="str">
        <f>VLOOKUP(Tabela1[[#This Row],[Cliente]],'BASE DE CLIENTES'!A:D,4,0)</f>
        <v>SEM CLASSIFICAÇÃO</v>
      </c>
      <c r="L771" s="1" t="str">
        <f>VLOOKUP(Tabela1[[#This Row],[Cliente]],'BASE DE CLIENTES'!A:E,5,0)</f>
        <v>Samambaia Sul (Samambaia)</v>
      </c>
    </row>
    <row r="772" spans="2:12" x14ac:dyDescent="0.3">
      <c r="B772" s="1" t="s">
        <v>38</v>
      </c>
      <c r="C772" s="4" t="str">
        <f>VLOOKUP(Tabela1[[#This Row],[Cliente]],'BASE DE CLIENTES'!A:E,2,0)</f>
        <v>Brasília</v>
      </c>
      <c r="D772" s="1" t="str">
        <f>VLOOKUP(Tabela1[[#This Row],[Cliente]],'BASE DE CLIENTES'!A:C,3,0)</f>
        <v>DF</v>
      </c>
      <c r="E772" s="4" t="str">
        <f>CONCATENATE(Tabela1[[#This Row],[CIDADE]],",",Tabela1[[#This Row],[UF]])</f>
        <v>Brasília,DF</v>
      </c>
      <c r="F772" s="2">
        <v>45722</v>
      </c>
      <c r="G772" s="13">
        <v>0</v>
      </c>
      <c r="H772" s="13">
        <v>300</v>
      </c>
      <c r="I772" s="5">
        <f>Tabela1[[#This Row],[Valor total]]-Tabela1[[#This Row],[Valor custo]]</f>
        <v>300</v>
      </c>
      <c r="J772" s="6">
        <f>Tabela1[[#This Row],[MARGEM BRUTA]]/Tabela1[[#This Row],[Valor total]]</f>
        <v>1</v>
      </c>
      <c r="K772" s="1" t="str">
        <f>VLOOKUP(Tabela1[[#This Row],[Cliente]],'BASE DE CLIENTES'!A:D,4,0)</f>
        <v>EMPRESA SEM MAQUINA</v>
      </c>
      <c r="L772" s="1" t="str">
        <f>VLOOKUP(Tabela1[[#This Row],[Cliente]],'BASE DE CLIENTES'!A:E,5,0)</f>
        <v>PONTE ALTA NORTE (GAMA)</v>
      </c>
    </row>
    <row r="773" spans="2:12" x14ac:dyDescent="0.3">
      <c r="B773" s="1" t="s">
        <v>111</v>
      </c>
      <c r="C773" s="4" t="str">
        <f>VLOOKUP(Tabela1[[#This Row],[Cliente]],'BASE DE CLIENTES'!A:E,2,0)</f>
        <v>Brasília</v>
      </c>
      <c r="D773" s="1" t="str">
        <f>VLOOKUP(Tabela1[[#This Row],[Cliente]],'BASE DE CLIENTES'!A:C,3,0)</f>
        <v>DF</v>
      </c>
      <c r="E773" s="4" t="str">
        <f>CONCATENATE(Tabela1[[#This Row],[CIDADE]],",",Tabela1[[#This Row],[UF]])</f>
        <v>Brasília,DF</v>
      </c>
      <c r="F773" s="2">
        <v>45722</v>
      </c>
      <c r="G773" s="13">
        <v>41.76</v>
      </c>
      <c r="H773" s="13">
        <v>160</v>
      </c>
      <c r="I773" s="5">
        <f>Tabela1[[#This Row],[Valor total]]-Tabela1[[#This Row],[Valor custo]]</f>
        <v>118.24000000000001</v>
      </c>
      <c r="J773" s="6">
        <f>Tabela1[[#This Row],[MARGEM BRUTA]]/Tabela1[[#This Row],[Valor total]]</f>
        <v>0.7390000000000001</v>
      </c>
      <c r="K773" s="1" t="str">
        <f>VLOOKUP(Tabela1[[#This Row],[Cliente]],'BASE DE CLIENTES'!A:D,4,0)</f>
        <v>EMPRESA SEM MAQUINA</v>
      </c>
      <c r="L773" s="1" t="str">
        <f>VLOOKUP(Tabela1[[#This Row],[Cliente]],'BASE DE CLIENTES'!A:E,5,0)</f>
        <v>TAGUATINGA SUL (TAGUATINGA)</v>
      </c>
    </row>
    <row r="774" spans="2:12" x14ac:dyDescent="0.3">
      <c r="B774" s="1" t="s">
        <v>159</v>
      </c>
      <c r="C774" s="4" t="str">
        <f>VLOOKUP(Tabela1[[#This Row],[Cliente]],'BASE DE CLIENTES'!A:E,2,0)</f>
        <v>Brasília</v>
      </c>
      <c r="D774" s="1" t="str">
        <f>VLOOKUP(Tabela1[[#This Row],[Cliente]],'BASE DE CLIENTES'!A:C,3,0)</f>
        <v>DF</v>
      </c>
      <c r="E774" s="4" t="str">
        <f>CONCATENATE(Tabela1[[#This Row],[CIDADE]],",",Tabela1[[#This Row],[UF]])</f>
        <v>Brasília,DF</v>
      </c>
      <c r="F774" s="2">
        <v>45846</v>
      </c>
      <c r="G774" s="13">
        <v>293.13</v>
      </c>
      <c r="H774" s="13">
        <v>687</v>
      </c>
      <c r="I774" s="5">
        <f>Tabela1[[#This Row],[Valor total]]-Tabela1[[#This Row],[Valor custo]]</f>
        <v>393.87</v>
      </c>
      <c r="J774" s="6">
        <f>Tabela1[[#This Row],[MARGEM BRUTA]]/Tabela1[[#This Row],[Valor total]]</f>
        <v>0.57331877729257641</v>
      </c>
      <c r="K774" s="1" t="str">
        <f>VLOOKUP(Tabela1[[#This Row],[Cliente]],'BASE DE CLIENTES'!A:D,4,0)</f>
        <v>SEM CLASSIFICAÇÃO</v>
      </c>
      <c r="L774" s="1" t="str">
        <f>VLOOKUP(Tabela1[[#This Row],[Cliente]],'BASE DE CLIENTES'!A:E,5,0)</f>
        <v>ÁGUAS CLARAS</v>
      </c>
    </row>
    <row r="775" spans="2:12" x14ac:dyDescent="0.3">
      <c r="B775" s="1" t="s">
        <v>120</v>
      </c>
      <c r="C775" s="4" t="str">
        <f>VLOOKUP(Tabela1[[#This Row],[Cliente]],'BASE DE CLIENTES'!A:E,2,0)</f>
        <v>Brasília</v>
      </c>
      <c r="D775" s="1" t="str">
        <f>VLOOKUP(Tabela1[[#This Row],[Cliente]],'BASE DE CLIENTES'!A:C,3,0)</f>
        <v>DF</v>
      </c>
      <c r="E775" s="4" t="str">
        <f>CONCATENATE(Tabela1[[#This Row],[CIDADE]],",",Tabela1[[#This Row],[UF]])</f>
        <v>Brasília,DF</v>
      </c>
      <c r="F775" s="2">
        <v>45748</v>
      </c>
      <c r="G775" s="13">
        <v>3976</v>
      </c>
      <c r="H775" s="13">
        <v>5680</v>
      </c>
      <c r="I775" s="5">
        <f>Tabela1[[#This Row],[Valor total]]-Tabela1[[#This Row],[Valor custo]]</f>
        <v>1704</v>
      </c>
      <c r="J775" s="6">
        <f>Tabela1[[#This Row],[MARGEM BRUTA]]/Tabela1[[#This Row],[Valor total]]</f>
        <v>0.3</v>
      </c>
      <c r="K775" s="1" t="str">
        <f>VLOOKUP(Tabela1[[#This Row],[Cliente]],'BASE DE CLIENTES'!A:D,4,0)</f>
        <v>EMPRESA SEM MAQUINA</v>
      </c>
      <c r="L775" s="1" t="str">
        <f>VLOOKUP(Tabela1[[#This Row],[Cliente]],'BASE DE CLIENTES'!A:E,5,0)</f>
        <v>SAMAMBAIA</v>
      </c>
    </row>
    <row r="776" spans="2:12" x14ac:dyDescent="0.3">
      <c r="B776" s="1" t="s">
        <v>27</v>
      </c>
      <c r="C776" s="4" t="str">
        <f>VLOOKUP(Tabela1[[#This Row],[Cliente]],'BASE DE CLIENTES'!A:E,2,0)</f>
        <v>Brasília</v>
      </c>
      <c r="D776" s="1" t="str">
        <f>VLOOKUP(Tabela1[[#This Row],[Cliente]],'BASE DE CLIENTES'!A:C,3,0)</f>
        <v>DF</v>
      </c>
      <c r="E776" s="4" t="str">
        <f>CONCATENATE(Tabela1[[#This Row],[CIDADE]],",",Tabela1[[#This Row],[UF]])</f>
        <v>Brasília,DF</v>
      </c>
      <c r="F776" s="2">
        <v>45722</v>
      </c>
      <c r="G776" s="13">
        <v>514.45000000000005</v>
      </c>
      <c r="H776" s="13">
        <v>620</v>
      </c>
      <c r="I776" s="5">
        <f>Tabela1[[#This Row],[Valor total]]-Tabela1[[#This Row],[Valor custo]]</f>
        <v>105.54999999999995</v>
      </c>
      <c r="J776" s="6">
        <f>Tabela1[[#This Row],[MARGEM BRUTA]]/Tabela1[[#This Row],[Valor total]]</f>
        <v>0.1702419354838709</v>
      </c>
      <c r="K776" s="1" t="str">
        <f>VLOOKUP(Tabela1[[#This Row],[Cliente]],'BASE DE CLIENTES'!A:D,4,0)</f>
        <v>EMPRESA SEM MAQUINA</v>
      </c>
      <c r="L776" s="1" t="str">
        <f>VLOOKUP(Tabela1[[#This Row],[Cliente]],'BASE DE CLIENTES'!A:E,5,0)</f>
        <v>RECANTO DAS EMAS</v>
      </c>
    </row>
    <row r="777" spans="2:12" x14ac:dyDescent="0.3">
      <c r="B777" s="1" t="s">
        <v>152</v>
      </c>
      <c r="C777" s="4" t="str">
        <f>VLOOKUP(Tabela1[[#This Row],[Cliente]],'BASE DE CLIENTES'!A:E,2,0)</f>
        <v>Aparecida de Goiânia</v>
      </c>
      <c r="D777" s="1" t="str">
        <f>VLOOKUP(Tabela1[[#This Row],[Cliente]],'BASE DE CLIENTES'!A:C,3,0)</f>
        <v>GO</v>
      </c>
      <c r="E777" s="4" t="str">
        <f>CONCATENATE(Tabela1[[#This Row],[CIDADE]],",",Tabela1[[#This Row],[UF]])</f>
        <v>Aparecida de Goiânia,GO</v>
      </c>
      <c r="F777" s="2">
        <v>45820</v>
      </c>
      <c r="G777" s="13">
        <v>819.74</v>
      </c>
      <c r="H777" s="13">
        <v>1100</v>
      </c>
      <c r="I777" s="5">
        <f>Tabela1[[#This Row],[Valor total]]-Tabela1[[#This Row],[Valor custo]]</f>
        <v>280.26</v>
      </c>
      <c r="J777" s="6">
        <f>Tabela1[[#This Row],[MARGEM BRUTA]]/Tabela1[[#This Row],[Valor total]]</f>
        <v>0.25478181818181816</v>
      </c>
      <c r="K777" s="1" t="str">
        <f>VLOOKUP(Tabela1[[#This Row],[Cliente]],'BASE DE CLIENTES'!A:D,4,0)</f>
        <v>TECNICO</v>
      </c>
      <c r="L777" s="1" t="str">
        <f>VLOOKUP(Tabela1[[#This Row],[Cliente]],'BASE DE CLIENTES'!A:E,5,0)</f>
        <v>Aparecida de Goiânia</v>
      </c>
    </row>
    <row r="778" spans="2:12" x14ac:dyDescent="0.3">
      <c r="B778" s="1" t="s">
        <v>160</v>
      </c>
      <c r="C778" s="4" t="str">
        <f>VLOOKUP(Tabela1[[#This Row],[Cliente]],'BASE DE CLIENTES'!A:E,2,0)</f>
        <v>Brasília</v>
      </c>
      <c r="D778" s="1" t="str">
        <f>VLOOKUP(Tabela1[[#This Row],[Cliente]],'BASE DE CLIENTES'!A:C,3,0)</f>
        <v>DF</v>
      </c>
      <c r="E778" s="4" t="str">
        <f>CONCATENATE(Tabela1[[#This Row],[CIDADE]],",",Tabela1[[#This Row],[UF]])</f>
        <v>Brasília,DF</v>
      </c>
      <c r="F778" s="2">
        <v>45870</v>
      </c>
      <c r="G778" s="13">
        <v>293.13</v>
      </c>
      <c r="H778" s="13">
        <v>687</v>
      </c>
      <c r="I778" s="5">
        <f>Tabela1[[#This Row],[Valor total]]-Tabela1[[#This Row],[Valor custo]]</f>
        <v>393.87</v>
      </c>
      <c r="J778" s="6">
        <f>Tabela1[[#This Row],[MARGEM BRUTA]]/Tabela1[[#This Row],[Valor total]]</f>
        <v>0.57331877729257641</v>
      </c>
      <c r="K778" s="1" t="str">
        <f>VLOOKUP(Tabela1[[#This Row],[Cliente]],'BASE DE CLIENTES'!A:D,4,0)</f>
        <v>SEM CLASSIFICAÇÃO</v>
      </c>
      <c r="L778" s="1" t="str">
        <f>VLOOKUP(Tabela1[[#This Row],[Cliente]],'BASE DE CLIENTES'!A:E,5,0)</f>
        <v>Ceilândia Norte (Ceilândia)</v>
      </c>
    </row>
    <row r="779" spans="2:12" x14ac:dyDescent="0.3">
      <c r="B779" s="1" t="s">
        <v>111</v>
      </c>
      <c r="C779" s="4" t="str">
        <f>VLOOKUP(Tabela1[[#This Row],[Cliente]],'BASE DE CLIENTES'!A:E,2,0)</f>
        <v>Brasília</v>
      </c>
      <c r="D779" s="1" t="str">
        <f>VLOOKUP(Tabela1[[#This Row],[Cliente]],'BASE DE CLIENTES'!A:C,3,0)</f>
        <v>DF</v>
      </c>
      <c r="E779" s="4" t="str">
        <f>CONCATENATE(Tabela1[[#This Row],[CIDADE]],",",Tabela1[[#This Row],[UF]])</f>
        <v>Brasília,DF</v>
      </c>
      <c r="F779" s="2">
        <v>45721</v>
      </c>
      <c r="G779" s="13">
        <v>3</v>
      </c>
      <c r="H779" s="13">
        <v>150</v>
      </c>
      <c r="I779" s="5">
        <f>Tabela1[[#This Row],[Valor total]]-Tabela1[[#This Row],[Valor custo]]</f>
        <v>147</v>
      </c>
      <c r="J779" s="6">
        <f>Tabela1[[#This Row],[MARGEM BRUTA]]/Tabela1[[#This Row],[Valor total]]</f>
        <v>0.98</v>
      </c>
      <c r="K779" s="1" t="str">
        <f>VLOOKUP(Tabela1[[#This Row],[Cliente]],'BASE DE CLIENTES'!A:D,4,0)</f>
        <v>EMPRESA SEM MAQUINA</v>
      </c>
      <c r="L779" s="1" t="str">
        <f>VLOOKUP(Tabela1[[#This Row],[Cliente]],'BASE DE CLIENTES'!A:E,5,0)</f>
        <v>TAGUATINGA SUL (TAGUATINGA)</v>
      </c>
    </row>
    <row r="780" spans="2:12" x14ac:dyDescent="0.3">
      <c r="B780" s="1" t="s">
        <v>154</v>
      </c>
      <c r="C780" s="4" t="str">
        <f>VLOOKUP(Tabela1[[#This Row],[Cliente]],'BASE DE CLIENTES'!A:E,2,0)</f>
        <v>Aparecida de Goiânia</v>
      </c>
      <c r="D780" s="1" t="str">
        <f>VLOOKUP(Tabela1[[#This Row],[Cliente]],'BASE DE CLIENTES'!A:C,3,0)</f>
        <v>GO</v>
      </c>
      <c r="E780" s="4" t="str">
        <f>CONCATENATE(Tabela1[[#This Row],[CIDADE]],",",Tabela1[[#This Row],[UF]])</f>
        <v>Aparecida de Goiânia,GO</v>
      </c>
      <c r="F780" s="2">
        <v>45702</v>
      </c>
      <c r="G780" s="13">
        <v>2049.35</v>
      </c>
      <c r="H780" s="13">
        <v>2750</v>
      </c>
      <c r="I780" s="5">
        <f>Tabela1[[#This Row],[Valor total]]-Tabela1[[#This Row],[Valor custo]]</f>
        <v>700.65000000000009</v>
      </c>
      <c r="J780" s="6">
        <f>Tabela1[[#This Row],[MARGEM BRUTA]]/Tabela1[[#This Row],[Valor total]]</f>
        <v>0.25478181818181822</v>
      </c>
      <c r="K780" s="1" t="str">
        <f>VLOOKUP(Tabela1[[#This Row],[Cliente]],'BASE DE CLIENTES'!A:D,4,0)</f>
        <v>TECNICO</v>
      </c>
      <c r="L780" s="1" t="str">
        <f>VLOOKUP(Tabela1[[#This Row],[Cliente]],'BASE DE CLIENTES'!A:E,5,0)</f>
        <v>Aparecida de Goiânia</v>
      </c>
    </row>
    <row r="781" spans="2:12" x14ac:dyDescent="0.3">
      <c r="B781" s="1" t="s">
        <v>152</v>
      </c>
      <c r="C781" s="4" t="str">
        <f>VLOOKUP(Tabela1[[#This Row],[Cliente]],'BASE DE CLIENTES'!A:E,2,0)</f>
        <v>Aparecida de Goiânia</v>
      </c>
      <c r="D781" s="1" t="str">
        <f>VLOOKUP(Tabela1[[#This Row],[Cliente]],'BASE DE CLIENTES'!A:C,3,0)</f>
        <v>GO</v>
      </c>
      <c r="E781" s="4" t="str">
        <f>CONCATENATE(Tabela1[[#This Row],[CIDADE]],",",Tabela1[[#This Row],[UF]])</f>
        <v>Aparecida de Goiânia,GO</v>
      </c>
      <c r="F781" s="2">
        <v>45813</v>
      </c>
      <c r="G781" s="13">
        <v>894</v>
      </c>
      <c r="H781" s="13">
        <v>1200</v>
      </c>
      <c r="I781" s="5">
        <f>Tabela1[[#This Row],[Valor total]]-Tabela1[[#This Row],[Valor custo]]</f>
        <v>306</v>
      </c>
      <c r="J781" s="6">
        <f>Tabela1[[#This Row],[MARGEM BRUTA]]/Tabela1[[#This Row],[Valor total]]</f>
        <v>0.255</v>
      </c>
      <c r="K781" s="1" t="str">
        <f>VLOOKUP(Tabela1[[#This Row],[Cliente]],'BASE DE CLIENTES'!A:D,4,0)</f>
        <v>TECNICO</v>
      </c>
      <c r="L781" s="1" t="str">
        <f>VLOOKUP(Tabela1[[#This Row],[Cliente]],'BASE DE CLIENTES'!A:E,5,0)</f>
        <v>Aparecida de Goiânia</v>
      </c>
    </row>
    <row r="782" spans="2:12" x14ac:dyDescent="0.3">
      <c r="B782" s="1" t="s">
        <v>96</v>
      </c>
      <c r="C782" s="4" t="str">
        <f>VLOOKUP(Tabela1[[#This Row],[Cliente]],'BASE DE CLIENTES'!A:E,2,0)</f>
        <v>Brasília</v>
      </c>
      <c r="D782" s="1" t="str">
        <f>VLOOKUP(Tabela1[[#This Row],[Cliente]],'BASE DE CLIENTES'!A:C,3,0)</f>
        <v>DF</v>
      </c>
      <c r="E782" s="4" t="str">
        <f>CONCATENATE(Tabela1[[#This Row],[CIDADE]],",",Tabela1[[#This Row],[UF]])</f>
        <v>Brasília,DF</v>
      </c>
      <c r="F782" s="2">
        <v>45721</v>
      </c>
      <c r="G782" s="13">
        <v>439.2</v>
      </c>
      <c r="H782" s="13">
        <v>633</v>
      </c>
      <c r="I782" s="5">
        <f>Tabela1[[#This Row],[Valor total]]-Tabela1[[#This Row],[Valor custo]]</f>
        <v>193.8</v>
      </c>
      <c r="J782" s="6">
        <f>Tabela1[[#This Row],[MARGEM BRUTA]]/Tabela1[[#This Row],[Valor total]]</f>
        <v>0.30616113744075829</v>
      </c>
      <c r="K782" s="1" t="str">
        <f>VLOOKUP(Tabela1[[#This Row],[Cliente]],'BASE DE CLIENTES'!A:D,4,0)</f>
        <v>EMPRESA SEM MAQUINA</v>
      </c>
      <c r="L782" s="1" t="str">
        <f>VLOOKUP(Tabela1[[#This Row],[Cliente]],'BASE DE CLIENTES'!A:E,5,0)</f>
        <v>CEILANDIA NORTE (CEILANDIA)</v>
      </c>
    </row>
    <row r="783" spans="2:12" x14ac:dyDescent="0.3">
      <c r="B783" s="1" t="s">
        <v>152</v>
      </c>
      <c r="C783" s="4" t="str">
        <f>VLOOKUP(Tabela1[[#This Row],[Cliente]],'BASE DE CLIENTES'!A:E,2,0)</f>
        <v>Aparecida de Goiânia</v>
      </c>
      <c r="D783" s="1" t="str">
        <f>VLOOKUP(Tabela1[[#This Row],[Cliente]],'BASE DE CLIENTES'!A:C,3,0)</f>
        <v>GO</v>
      </c>
      <c r="E783" s="4" t="str">
        <f>CONCATENATE(Tabela1[[#This Row],[CIDADE]],",",Tabela1[[#This Row],[UF]])</f>
        <v>Aparecida de Goiânia,GO</v>
      </c>
      <c r="F783" s="2">
        <v>45735</v>
      </c>
      <c r="G783" s="13">
        <v>548.47</v>
      </c>
      <c r="H783" s="13">
        <v>750</v>
      </c>
      <c r="I783" s="5">
        <f>Tabela1[[#This Row],[Valor total]]-Tabela1[[#This Row],[Valor custo]]</f>
        <v>201.52999999999997</v>
      </c>
      <c r="J783" s="6">
        <f>Tabela1[[#This Row],[MARGEM BRUTA]]/Tabela1[[#This Row],[Valor total]]</f>
        <v>0.26870666666666665</v>
      </c>
      <c r="K783" s="1" t="str">
        <f>VLOOKUP(Tabela1[[#This Row],[Cliente]],'BASE DE CLIENTES'!A:D,4,0)</f>
        <v>TECNICO</v>
      </c>
      <c r="L783" s="1" t="str">
        <f>VLOOKUP(Tabela1[[#This Row],[Cliente]],'BASE DE CLIENTES'!A:E,5,0)</f>
        <v>Aparecida de Goiânia</v>
      </c>
    </row>
    <row r="784" spans="2:12" x14ac:dyDescent="0.3">
      <c r="B784" s="1" t="s">
        <v>157</v>
      </c>
      <c r="C784" s="4" t="str">
        <f>VLOOKUP(Tabela1[[#This Row],[Cliente]],'BASE DE CLIENTES'!A:E,2,0)</f>
        <v>Aparecida de Goiânia</v>
      </c>
      <c r="D784" s="1" t="str">
        <f>VLOOKUP(Tabela1[[#This Row],[Cliente]],'BASE DE CLIENTES'!A:C,3,0)</f>
        <v>GO</v>
      </c>
      <c r="E784" s="4" t="str">
        <f>CONCATENATE(Tabela1[[#This Row],[CIDADE]],",",Tabela1[[#This Row],[UF]])</f>
        <v>Aparecida de Goiânia,GO</v>
      </c>
      <c r="F784" s="2">
        <v>45819</v>
      </c>
      <c r="G784" s="13">
        <v>473</v>
      </c>
      <c r="H784" s="13">
        <v>650</v>
      </c>
      <c r="I784" s="5">
        <f>Tabela1[[#This Row],[Valor total]]-Tabela1[[#This Row],[Valor custo]]</f>
        <v>177</v>
      </c>
      <c r="J784" s="6">
        <f>Tabela1[[#This Row],[MARGEM BRUTA]]/Tabela1[[#This Row],[Valor total]]</f>
        <v>0.27230769230769231</v>
      </c>
      <c r="K784" s="1" t="str">
        <f>VLOOKUP(Tabela1[[#This Row],[Cliente]],'BASE DE CLIENTES'!A:D,4,0)</f>
        <v>EMPRESA COM MAQUINA</v>
      </c>
      <c r="L784" s="1" t="str">
        <f>VLOOKUP(Tabela1[[#This Row],[Cliente]],'BASE DE CLIENTES'!A:E,5,0)</f>
        <v>Aparecida de Goiânia</v>
      </c>
    </row>
    <row r="785" spans="2:12" x14ac:dyDescent="0.3">
      <c r="B785" s="1" t="s">
        <v>68</v>
      </c>
      <c r="C785" s="4" t="str">
        <f>VLOOKUP(Tabela1[[#This Row],[Cliente]],'BASE DE CLIENTES'!A:E,2,0)</f>
        <v>Brasília</v>
      </c>
      <c r="D785" s="1" t="str">
        <f>VLOOKUP(Tabela1[[#This Row],[Cliente]],'BASE DE CLIENTES'!A:C,3,0)</f>
        <v>DF</v>
      </c>
      <c r="E785" s="4" t="str">
        <f>CONCATENATE(Tabela1[[#This Row],[CIDADE]],",",Tabela1[[#This Row],[UF]])</f>
        <v>Brasília,DF</v>
      </c>
      <c r="F785" s="2">
        <v>45721</v>
      </c>
      <c r="G785" s="13">
        <v>249.28</v>
      </c>
      <c r="H785" s="13">
        <v>313</v>
      </c>
      <c r="I785" s="5">
        <f>Tabela1[[#This Row],[Valor total]]-Tabela1[[#This Row],[Valor custo]]</f>
        <v>63.72</v>
      </c>
      <c r="J785" s="6">
        <f>Tabela1[[#This Row],[MARGEM BRUTA]]/Tabela1[[#This Row],[Valor total]]</f>
        <v>0.20357827476038337</v>
      </c>
      <c r="K785" s="1" t="str">
        <f>VLOOKUP(Tabela1[[#This Row],[Cliente]],'BASE DE CLIENTES'!A:D,4,0)</f>
        <v>EMPRESA COM MAQUINA</v>
      </c>
      <c r="L785" s="1" t="str">
        <f>VLOOKUP(Tabela1[[#This Row],[Cliente]],'BASE DE CLIENTES'!A:E,5,0)</f>
        <v>SAMAMBAIA SUL (SAMAMBAIA)</v>
      </c>
    </row>
    <row r="786" spans="2:12" x14ac:dyDescent="0.3">
      <c r="B786" s="1" t="s">
        <v>88</v>
      </c>
      <c r="C786" s="4" t="str">
        <f>VLOOKUP(Tabela1[[#This Row],[Cliente]],'BASE DE CLIENTES'!A:E,2,0)</f>
        <v>Brasília</v>
      </c>
      <c r="D786" s="1" t="str">
        <f>VLOOKUP(Tabela1[[#This Row],[Cliente]],'BASE DE CLIENTES'!A:C,3,0)</f>
        <v>DF</v>
      </c>
      <c r="E786" s="4" t="str">
        <f>CONCATENATE(Tabela1[[#This Row],[CIDADE]],",",Tabela1[[#This Row],[UF]])</f>
        <v>Brasília,DF</v>
      </c>
      <c r="F786" s="2">
        <v>45721</v>
      </c>
      <c r="G786" s="13">
        <v>1533.62</v>
      </c>
      <c r="H786" s="13">
        <v>2450</v>
      </c>
      <c r="I786" s="5">
        <f>Tabela1[[#This Row],[Valor total]]-Tabela1[[#This Row],[Valor custo]]</f>
        <v>916.38000000000011</v>
      </c>
      <c r="J786" s="6">
        <f>Tabela1[[#This Row],[MARGEM BRUTA]]/Tabela1[[#This Row],[Valor total]]</f>
        <v>0.37403265306122452</v>
      </c>
      <c r="K786" s="1" t="str">
        <f>VLOOKUP(Tabela1[[#This Row],[Cliente]],'BASE DE CLIENTES'!A:D,4,0)</f>
        <v>SERRALHEIRO</v>
      </c>
      <c r="L786" s="1" t="str">
        <f>VLOOKUP(Tabela1[[#This Row],[Cliente]],'BASE DE CLIENTES'!A:E,5,0)</f>
        <v>RECANTO DAS EMAS</v>
      </c>
    </row>
    <row r="787" spans="2:12" x14ac:dyDescent="0.3">
      <c r="B787" s="1" t="s">
        <v>152</v>
      </c>
      <c r="C787" s="4" t="str">
        <f>VLOOKUP(Tabela1[[#This Row],[Cliente]],'BASE DE CLIENTES'!A:E,2,0)</f>
        <v>Aparecida de Goiânia</v>
      </c>
      <c r="D787" s="1" t="str">
        <f>VLOOKUP(Tabela1[[#This Row],[Cliente]],'BASE DE CLIENTES'!A:C,3,0)</f>
        <v>GO</v>
      </c>
      <c r="E787" s="4" t="str">
        <f>CONCATENATE(Tabela1[[#This Row],[CIDADE]],",",Tabela1[[#This Row],[UF]])</f>
        <v>Aparecida de Goiânia,GO</v>
      </c>
      <c r="F787" s="2">
        <v>45817</v>
      </c>
      <c r="G787" s="13">
        <v>538.21</v>
      </c>
      <c r="H787" s="13">
        <v>740</v>
      </c>
      <c r="I787" s="5">
        <f>Tabela1[[#This Row],[Valor total]]-Tabela1[[#This Row],[Valor custo]]</f>
        <v>201.78999999999996</v>
      </c>
      <c r="J787" s="6">
        <f>Tabela1[[#This Row],[MARGEM BRUTA]]/Tabela1[[#This Row],[Valor total]]</f>
        <v>0.27268918918918916</v>
      </c>
      <c r="K787" s="1" t="str">
        <f>VLOOKUP(Tabela1[[#This Row],[Cliente]],'BASE DE CLIENTES'!A:D,4,0)</f>
        <v>TECNICO</v>
      </c>
      <c r="L787" s="1" t="str">
        <f>VLOOKUP(Tabela1[[#This Row],[Cliente]],'BASE DE CLIENTES'!A:E,5,0)</f>
        <v>Aparecida de Goiânia</v>
      </c>
    </row>
    <row r="788" spans="2:12" x14ac:dyDescent="0.3">
      <c r="B788" s="1" t="s">
        <v>151</v>
      </c>
      <c r="C788" s="4" t="str">
        <f>VLOOKUP(Tabela1[[#This Row],[Cliente]],'BASE DE CLIENTES'!A:E,2,0)</f>
        <v>Aparecida de Goiânia</v>
      </c>
      <c r="D788" s="1" t="str">
        <f>VLOOKUP(Tabela1[[#This Row],[Cliente]],'BASE DE CLIENTES'!A:C,3,0)</f>
        <v>GO</v>
      </c>
      <c r="E788" s="4" t="str">
        <f>CONCATENATE(Tabela1[[#This Row],[CIDADE]],",",Tabela1[[#This Row],[UF]])</f>
        <v>Aparecida de Goiânia,GO</v>
      </c>
      <c r="F788" s="2">
        <v>45800</v>
      </c>
      <c r="G788" s="13">
        <v>894</v>
      </c>
      <c r="H788" s="13">
        <v>1230</v>
      </c>
      <c r="I788" s="5">
        <f>Tabela1[[#This Row],[Valor total]]-Tabela1[[#This Row],[Valor custo]]</f>
        <v>336</v>
      </c>
      <c r="J788" s="6">
        <f>Tabela1[[#This Row],[MARGEM BRUTA]]/Tabela1[[#This Row],[Valor total]]</f>
        <v>0.27317073170731709</v>
      </c>
      <c r="K788" s="1" t="str">
        <f>VLOOKUP(Tabela1[[#This Row],[Cliente]],'BASE DE CLIENTES'!A:D,4,0)</f>
        <v>EMPRESA COM MAQUINA</v>
      </c>
      <c r="L788" s="1" t="str">
        <f>VLOOKUP(Tabela1[[#This Row],[Cliente]],'BASE DE CLIENTES'!A:E,5,0)</f>
        <v>Aparecida de Goiânia</v>
      </c>
    </row>
    <row r="789" spans="2:12" x14ac:dyDescent="0.3">
      <c r="B789" s="1" t="s">
        <v>152</v>
      </c>
      <c r="C789" s="4" t="str">
        <f>VLOOKUP(Tabela1[[#This Row],[Cliente]],'BASE DE CLIENTES'!A:E,2,0)</f>
        <v>Aparecida de Goiânia</v>
      </c>
      <c r="D789" s="1" t="str">
        <f>VLOOKUP(Tabela1[[#This Row],[Cliente]],'BASE DE CLIENTES'!A:C,3,0)</f>
        <v>GO</v>
      </c>
      <c r="E789" s="4" t="str">
        <f>CONCATENATE(Tabela1[[#This Row],[CIDADE]],",",Tabela1[[#This Row],[UF]])</f>
        <v>Aparecida de Goiânia,GO</v>
      </c>
      <c r="F789" s="2">
        <v>45799</v>
      </c>
      <c r="G789" s="13">
        <v>447</v>
      </c>
      <c r="H789" s="13">
        <v>615</v>
      </c>
      <c r="I789" s="5">
        <f>Tabela1[[#This Row],[Valor total]]-Tabela1[[#This Row],[Valor custo]]</f>
        <v>168</v>
      </c>
      <c r="J789" s="6">
        <f>Tabela1[[#This Row],[MARGEM BRUTA]]/Tabela1[[#This Row],[Valor total]]</f>
        <v>0.27317073170731709</v>
      </c>
      <c r="K789" s="1" t="str">
        <f>VLOOKUP(Tabela1[[#This Row],[Cliente]],'BASE DE CLIENTES'!A:D,4,0)</f>
        <v>TECNICO</v>
      </c>
      <c r="L789" s="1" t="str">
        <f>VLOOKUP(Tabela1[[#This Row],[Cliente]],'BASE DE CLIENTES'!A:E,5,0)</f>
        <v>Aparecida de Goiânia</v>
      </c>
    </row>
    <row r="790" spans="2:12" x14ac:dyDescent="0.3">
      <c r="B790" s="1" t="s">
        <v>55</v>
      </c>
      <c r="C790" s="4" t="str">
        <f>VLOOKUP(Tabela1[[#This Row],[Cliente]],'BASE DE CLIENTES'!A:E,2,0)</f>
        <v>Brasília</v>
      </c>
      <c r="D790" s="1" t="str">
        <f>VLOOKUP(Tabela1[[#This Row],[Cliente]],'BASE DE CLIENTES'!A:C,3,0)</f>
        <v>DF</v>
      </c>
      <c r="E790" s="4" t="str">
        <f>CONCATENATE(Tabela1[[#This Row],[CIDADE]],",",Tabela1[[#This Row],[UF]])</f>
        <v>Brasília,DF</v>
      </c>
      <c r="F790" s="2">
        <v>45721</v>
      </c>
      <c r="G790" s="13">
        <v>194.68</v>
      </c>
      <c r="H790" s="13">
        <v>730</v>
      </c>
      <c r="I790" s="5">
        <f>Tabela1[[#This Row],[Valor total]]-Tabela1[[#This Row],[Valor custo]]</f>
        <v>535.31999999999994</v>
      </c>
      <c r="J790" s="6">
        <f>Tabela1[[#This Row],[MARGEM BRUTA]]/Tabela1[[#This Row],[Valor total]]</f>
        <v>0.73331506849315065</v>
      </c>
      <c r="K790" s="1" t="str">
        <f>VLOOKUP(Tabela1[[#This Row],[Cliente]],'BASE DE CLIENTES'!A:D,4,0)</f>
        <v>EMPRESA SEM MAQUINA</v>
      </c>
      <c r="L790" s="1" t="str">
        <f>VLOOKUP(Tabela1[[#This Row],[Cliente]],'BASE DE CLIENTES'!A:E,5,0)</f>
        <v>RECANTO DAS EMAS</v>
      </c>
    </row>
    <row r="791" spans="2:12" x14ac:dyDescent="0.3">
      <c r="B791" s="1" t="s">
        <v>152</v>
      </c>
      <c r="C791" s="4" t="str">
        <f>VLOOKUP(Tabela1[[#This Row],[Cliente]],'BASE DE CLIENTES'!A:E,2,0)</f>
        <v>Aparecida de Goiânia</v>
      </c>
      <c r="D791" s="1" t="str">
        <f>VLOOKUP(Tabela1[[#This Row],[Cliente]],'BASE DE CLIENTES'!A:C,3,0)</f>
        <v>GO</v>
      </c>
      <c r="E791" s="4" t="str">
        <f>CONCATENATE(Tabela1[[#This Row],[CIDADE]],",",Tabela1[[#This Row],[UF]])</f>
        <v>Aparecida de Goiânia,GO</v>
      </c>
      <c r="F791" s="2">
        <v>45702</v>
      </c>
      <c r="G791" s="13">
        <v>1028.9000000000001</v>
      </c>
      <c r="H791" s="13">
        <v>1420</v>
      </c>
      <c r="I791" s="5">
        <f>Tabela1[[#This Row],[Valor total]]-Tabela1[[#This Row],[Valor custo]]</f>
        <v>391.09999999999991</v>
      </c>
      <c r="J791" s="6">
        <f>Tabela1[[#This Row],[MARGEM BRUTA]]/Tabela1[[#This Row],[Valor total]]</f>
        <v>0.27542253521126753</v>
      </c>
      <c r="K791" s="1" t="str">
        <f>VLOOKUP(Tabela1[[#This Row],[Cliente]],'BASE DE CLIENTES'!A:D,4,0)</f>
        <v>TECNICO</v>
      </c>
      <c r="L791" s="1" t="str">
        <f>VLOOKUP(Tabela1[[#This Row],[Cliente]],'BASE DE CLIENTES'!A:E,5,0)</f>
        <v>Aparecida de Goiânia</v>
      </c>
    </row>
    <row r="792" spans="2:12" x14ac:dyDescent="0.3">
      <c r="B792" s="1" t="s">
        <v>113</v>
      </c>
      <c r="C792" s="4" t="str">
        <f>VLOOKUP(Tabela1[[#This Row],[Cliente]],'BASE DE CLIENTES'!A:E,2,0)</f>
        <v>Brasília</v>
      </c>
      <c r="D792" s="1" t="str">
        <f>VLOOKUP(Tabela1[[#This Row],[Cliente]],'BASE DE CLIENTES'!A:C,3,0)</f>
        <v>DF</v>
      </c>
      <c r="E792" s="4" t="str">
        <f>CONCATENATE(Tabela1[[#This Row],[CIDADE]],",",Tabela1[[#This Row],[UF]])</f>
        <v>Brasília,DF</v>
      </c>
      <c r="F792" s="2">
        <v>45721</v>
      </c>
      <c r="G792" s="13">
        <v>2193.88</v>
      </c>
      <c r="H792" s="13">
        <v>3320</v>
      </c>
      <c r="I792" s="5">
        <f>Tabela1[[#This Row],[Valor total]]-Tabela1[[#This Row],[Valor custo]]</f>
        <v>1126.1199999999999</v>
      </c>
      <c r="J792" s="6">
        <f>Tabela1[[#This Row],[MARGEM BRUTA]]/Tabela1[[#This Row],[Valor total]]</f>
        <v>0.33919277108433732</v>
      </c>
      <c r="K792" s="1" t="str">
        <f>VLOOKUP(Tabela1[[#This Row],[Cliente]],'BASE DE CLIENTES'!A:D,4,0)</f>
        <v>EMPRESA COM MAQUINA</v>
      </c>
      <c r="L792" s="1" t="str">
        <f>VLOOKUP(Tabela1[[#This Row],[Cliente]],'BASE DE CLIENTES'!A:E,5,0)</f>
        <v>FAZENDA MESTRE D'ARMAS (ETAPA I - PLANALTINA)</v>
      </c>
    </row>
    <row r="793" spans="2:12" x14ac:dyDescent="0.3">
      <c r="B793" s="1" t="s">
        <v>152</v>
      </c>
      <c r="C793" s="4" t="str">
        <f>VLOOKUP(Tabela1[[#This Row],[Cliente]],'BASE DE CLIENTES'!A:E,2,0)</f>
        <v>Aparecida de Goiânia</v>
      </c>
      <c r="D793" s="1" t="str">
        <f>VLOOKUP(Tabela1[[#This Row],[Cliente]],'BASE DE CLIENTES'!A:C,3,0)</f>
        <v>GO</v>
      </c>
      <c r="E793" s="4" t="str">
        <f>CONCATENATE(Tabela1[[#This Row],[CIDADE]],",",Tabela1[[#This Row],[UF]])</f>
        <v>Aparecida de Goiânia,GO</v>
      </c>
      <c r="F793" s="2">
        <v>45884</v>
      </c>
      <c r="G793" s="13">
        <v>122.74</v>
      </c>
      <c r="H793" s="13">
        <v>170</v>
      </c>
      <c r="I793" s="5">
        <f>Tabela1[[#This Row],[Valor total]]-Tabela1[[#This Row],[Valor custo]]</f>
        <v>47.260000000000005</v>
      </c>
      <c r="J793" s="6">
        <f>Tabela1[[#This Row],[MARGEM BRUTA]]/Tabela1[[#This Row],[Valor total]]</f>
        <v>0.27800000000000002</v>
      </c>
      <c r="K793" s="1" t="str">
        <f>VLOOKUP(Tabela1[[#This Row],[Cliente]],'BASE DE CLIENTES'!A:D,4,0)</f>
        <v>TECNICO</v>
      </c>
      <c r="L793" s="1" t="str">
        <f>VLOOKUP(Tabela1[[#This Row],[Cliente]],'BASE DE CLIENTES'!A:E,5,0)</f>
        <v>Aparecida de Goiânia</v>
      </c>
    </row>
    <row r="794" spans="2:12" x14ac:dyDescent="0.3">
      <c r="B794" s="1" t="s">
        <v>99</v>
      </c>
      <c r="C794" s="4" t="str">
        <f>VLOOKUP(Tabela1[[#This Row],[Cliente]],'BASE DE CLIENTES'!A:E,2,0)</f>
        <v>Brasília</v>
      </c>
      <c r="D794" s="1" t="str">
        <f>VLOOKUP(Tabela1[[#This Row],[Cliente]],'BASE DE CLIENTES'!A:C,3,0)</f>
        <v>DF</v>
      </c>
      <c r="E794" s="4" t="str">
        <f>CONCATENATE(Tabela1[[#This Row],[CIDADE]],",",Tabela1[[#This Row],[UF]])</f>
        <v>Brasília,DF</v>
      </c>
      <c r="F794" s="2">
        <v>45777</v>
      </c>
      <c r="G794" s="13">
        <v>894</v>
      </c>
      <c r="H794" s="13">
        <v>1290</v>
      </c>
      <c r="I794" s="5">
        <f>Tabela1[[#This Row],[Valor total]]-Tabela1[[#This Row],[Valor custo]]</f>
        <v>396</v>
      </c>
      <c r="J794" s="6">
        <f>Tabela1[[#This Row],[MARGEM BRUTA]]/Tabela1[[#This Row],[Valor total]]</f>
        <v>0.30697674418604654</v>
      </c>
      <c r="K794" s="1" t="str">
        <f>VLOOKUP(Tabela1[[#This Row],[Cliente]],'BASE DE CLIENTES'!A:D,4,0)</f>
        <v>EMPRESA COM MAQUINA</v>
      </c>
      <c r="L794" s="1" t="str">
        <f>VLOOKUP(Tabela1[[#This Row],[Cliente]],'BASE DE CLIENTES'!A:E,5,0)</f>
        <v>ARAPOANGA (PLANALTINA)</v>
      </c>
    </row>
    <row r="795" spans="2:12" x14ac:dyDescent="0.3">
      <c r="B795" s="1" t="s">
        <v>152</v>
      </c>
      <c r="C795" s="4" t="str">
        <f>VLOOKUP(Tabela1[[#This Row],[Cliente]],'BASE DE CLIENTES'!A:E,2,0)</f>
        <v>Aparecida de Goiânia</v>
      </c>
      <c r="D795" s="1" t="str">
        <f>VLOOKUP(Tabela1[[#This Row],[Cliente]],'BASE DE CLIENTES'!A:C,3,0)</f>
        <v>GO</v>
      </c>
      <c r="E795" s="4" t="str">
        <f>CONCATENATE(Tabela1[[#This Row],[CIDADE]],",",Tabela1[[#This Row],[UF]])</f>
        <v>Aparecida de Goiânia,GO</v>
      </c>
      <c r="F795" s="2">
        <v>45798</v>
      </c>
      <c r="G795" s="13">
        <v>894</v>
      </c>
      <c r="H795" s="13">
        <v>1240</v>
      </c>
      <c r="I795" s="5">
        <f>Tabela1[[#This Row],[Valor total]]-Tabela1[[#This Row],[Valor custo]]</f>
        <v>346</v>
      </c>
      <c r="J795" s="6">
        <f>Tabela1[[#This Row],[MARGEM BRUTA]]/Tabela1[[#This Row],[Valor total]]</f>
        <v>0.27903225806451615</v>
      </c>
      <c r="K795" s="1" t="str">
        <f>VLOOKUP(Tabela1[[#This Row],[Cliente]],'BASE DE CLIENTES'!A:D,4,0)</f>
        <v>TECNICO</v>
      </c>
      <c r="L795" s="1" t="str">
        <f>VLOOKUP(Tabela1[[#This Row],[Cliente]],'BASE DE CLIENTES'!A:E,5,0)</f>
        <v>Aparecida de Goiânia</v>
      </c>
    </row>
    <row r="796" spans="2:12" x14ac:dyDescent="0.3">
      <c r="B796" s="1" t="s">
        <v>27</v>
      </c>
      <c r="C796" s="4" t="str">
        <f>VLOOKUP(Tabela1[[#This Row],[Cliente]],'BASE DE CLIENTES'!A:E,2,0)</f>
        <v>Brasília</v>
      </c>
      <c r="D796" s="1" t="str">
        <f>VLOOKUP(Tabela1[[#This Row],[Cliente]],'BASE DE CLIENTES'!A:C,3,0)</f>
        <v>DF</v>
      </c>
      <c r="E796" s="4" t="str">
        <f>CONCATENATE(Tabela1[[#This Row],[CIDADE]],",",Tabela1[[#This Row],[UF]])</f>
        <v>Brasília,DF</v>
      </c>
      <c r="F796" s="2">
        <v>45777</v>
      </c>
      <c r="G796" s="13">
        <v>447</v>
      </c>
      <c r="H796" s="13">
        <v>615</v>
      </c>
      <c r="I796" s="5">
        <f>Tabela1[[#This Row],[Valor total]]-Tabela1[[#This Row],[Valor custo]]</f>
        <v>168</v>
      </c>
      <c r="J796" s="6">
        <f>Tabela1[[#This Row],[MARGEM BRUTA]]/Tabela1[[#This Row],[Valor total]]</f>
        <v>0.27317073170731709</v>
      </c>
      <c r="K796" s="1" t="str">
        <f>VLOOKUP(Tabela1[[#This Row],[Cliente]],'BASE DE CLIENTES'!A:D,4,0)</f>
        <v>EMPRESA SEM MAQUINA</v>
      </c>
      <c r="L796" s="1" t="str">
        <f>VLOOKUP(Tabela1[[#This Row],[Cliente]],'BASE DE CLIENTES'!A:E,5,0)</f>
        <v>RECANTO DAS EMAS</v>
      </c>
    </row>
    <row r="797" spans="2:12" x14ac:dyDescent="0.3">
      <c r="B797" s="1" t="s">
        <v>98</v>
      </c>
      <c r="C797" s="4" t="str">
        <f>VLOOKUP(Tabela1[[#This Row],[Cliente]],'BASE DE CLIENTES'!A:E,2,0)</f>
        <v>Brasília</v>
      </c>
      <c r="D797" s="1" t="str">
        <f>VLOOKUP(Tabela1[[#This Row],[Cliente]],'BASE DE CLIENTES'!A:C,3,0)</f>
        <v>DF</v>
      </c>
      <c r="E797" s="4" t="str">
        <f>CONCATENATE(Tabela1[[#This Row],[CIDADE]],",",Tabela1[[#This Row],[UF]])</f>
        <v>Brasília,DF</v>
      </c>
      <c r="F797" s="2">
        <v>45777</v>
      </c>
      <c r="G797" s="13">
        <v>570.21</v>
      </c>
      <c r="H797" s="13">
        <v>920</v>
      </c>
      <c r="I797" s="5">
        <f>Tabela1[[#This Row],[Valor total]]-Tabela1[[#This Row],[Valor custo]]</f>
        <v>349.78999999999996</v>
      </c>
      <c r="J797" s="6">
        <f>Tabela1[[#This Row],[MARGEM BRUTA]]/Tabela1[[#This Row],[Valor total]]</f>
        <v>0.38020652173913039</v>
      </c>
      <c r="K797" s="1" t="str">
        <f>VLOOKUP(Tabela1[[#This Row],[Cliente]],'BASE DE CLIENTES'!A:D,4,0)</f>
        <v>SERRALHEIRO</v>
      </c>
      <c r="L797" s="1" t="str">
        <f>VLOOKUP(Tabela1[[#This Row],[Cliente]],'BASE DE CLIENTES'!A:E,5,0)</f>
        <v>SANTA MARIA</v>
      </c>
    </row>
    <row r="798" spans="2:12" x14ac:dyDescent="0.3">
      <c r="B798" s="1" t="s">
        <v>152</v>
      </c>
      <c r="C798" s="4" t="str">
        <f>VLOOKUP(Tabela1[[#This Row],[Cliente]],'BASE DE CLIENTES'!A:E,2,0)</f>
        <v>Aparecida de Goiânia</v>
      </c>
      <c r="D798" s="1" t="str">
        <f>VLOOKUP(Tabela1[[#This Row],[Cliente]],'BASE DE CLIENTES'!A:C,3,0)</f>
        <v>GO</v>
      </c>
      <c r="E798" s="4" t="str">
        <f>CONCATENATE(Tabela1[[#This Row],[CIDADE]],",",Tabela1[[#This Row],[UF]])</f>
        <v>Aparecida de Goiânia,GO</v>
      </c>
      <c r="F798" s="2">
        <v>45699</v>
      </c>
      <c r="G798" s="13">
        <v>514.45000000000005</v>
      </c>
      <c r="H798" s="13">
        <v>720</v>
      </c>
      <c r="I798" s="5">
        <f>Tabela1[[#This Row],[Valor total]]-Tabela1[[#This Row],[Valor custo]]</f>
        <v>205.54999999999995</v>
      </c>
      <c r="J798" s="6">
        <f>Tabela1[[#This Row],[MARGEM BRUTA]]/Tabela1[[#This Row],[Valor total]]</f>
        <v>0.28548611111111105</v>
      </c>
      <c r="K798" s="1" t="str">
        <f>VLOOKUP(Tabela1[[#This Row],[Cliente]],'BASE DE CLIENTES'!A:D,4,0)</f>
        <v>TECNICO</v>
      </c>
      <c r="L798" s="1" t="str">
        <f>VLOOKUP(Tabela1[[#This Row],[Cliente]],'BASE DE CLIENTES'!A:E,5,0)</f>
        <v>Aparecida de Goiânia</v>
      </c>
    </row>
    <row r="799" spans="2:12" x14ac:dyDescent="0.3">
      <c r="B799" s="1" t="s">
        <v>152</v>
      </c>
      <c r="C799" s="4" t="str">
        <f>VLOOKUP(Tabela1[[#This Row],[Cliente]],'BASE DE CLIENTES'!A:E,2,0)</f>
        <v>Aparecida de Goiânia</v>
      </c>
      <c r="D799" s="1" t="str">
        <f>VLOOKUP(Tabela1[[#This Row],[Cliente]],'BASE DE CLIENTES'!A:C,3,0)</f>
        <v>GO</v>
      </c>
      <c r="E799" s="4" t="str">
        <f>CONCATENATE(Tabela1[[#This Row],[CIDADE]],",",Tabela1[[#This Row],[UF]])</f>
        <v>Aparecida de Goiânia,GO</v>
      </c>
      <c r="F799" s="2">
        <v>45743</v>
      </c>
      <c r="G799" s="13">
        <v>1393</v>
      </c>
      <c r="H799" s="13">
        <v>1950</v>
      </c>
      <c r="I799" s="5">
        <f>Tabela1[[#This Row],[Valor total]]-Tabela1[[#This Row],[Valor custo]]</f>
        <v>557</v>
      </c>
      <c r="J799" s="6">
        <f>Tabela1[[#This Row],[MARGEM BRUTA]]/Tabela1[[#This Row],[Valor total]]</f>
        <v>0.28564102564102561</v>
      </c>
      <c r="K799" s="1" t="str">
        <f>VLOOKUP(Tabela1[[#This Row],[Cliente]],'BASE DE CLIENTES'!A:D,4,0)</f>
        <v>TECNICO</v>
      </c>
      <c r="L799" s="1" t="str">
        <f>VLOOKUP(Tabela1[[#This Row],[Cliente]],'BASE DE CLIENTES'!A:E,5,0)</f>
        <v>Aparecida de Goiânia</v>
      </c>
    </row>
    <row r="800" spans="2:12" x14ac:dyDescent="0.3">
      <c r="B800" s="1" t="s">
        <v>152</v>
      </c>
      <c r="C800" s="4" t="str">
        <f>VLOOKUP(Tabela1[[#This Row],[Cliente]],'BASE DE CLIENTES'!A:E,2,0)</f>
        <v>Aparecida de Goiânia</v>
      </c>
      <c r="D800" s="1" t="str">
        <f>VLOOKUP(Tabela1[[#This Row],[Cliente]],'BASE DE CLIENTES'!A:C,3,0)</f>
        <v>GO</v>
      </c>
      <c r="E800" s="4" t="str">
        <f>CONCATENATE(Tabela1[[#This Row],[CIDADE]],",",Tabela1[[#This Row],[UF]])</f>
        <v>Aparecida de Goiânia,GO</v>
      </c>
      <c r="F800" s="2">
        <v>45744</v>
      </c>
      <c r="G800" s="13">
        <v>447</v>
      </c>
      <c r="H800" s="13">
        <v>630</v>
      </c>
      <c r="I800" s="5">
        <f>Tabela1[[#This Row],[Valor total]]-Tabela1[[#This Row],[Valor custo]]</f>
        <v>183</v>
      </c>
      <c r="J800" s="6">
        <f>Tabela1[[#This Row],[MARGEM BRUTA]]/Tabela1[[#This Row],[Valor total]]</f>
        <v>0.2904761904761905</v>
      </c>
      <c r="K800" s="1" t="str">
        <f>VLOOKUP(Tabela1[[#This Row],[Cliente]],'BASE DE CLIENTES'!A:D,4,0)</f>
        <v>TECNICO</v>
      </c>
      <c r="L800" s="1" t="str">
        <f>VLOOKUP(Tabela1[[#This Row],[Cliente]],'BASE DE CLIENTES'!A:E,5,0)</f>
        <v>Aparecida de Goiânia</v>
      </c>
    </row>
    <row r="801" spans="2:12" x14ac:dyDescent="0.3">
      <c r="B801" s="1" t="s">
        <v>152</v>
      </c>
      <c r="C801" s="4" t="str">
        <f>VLOOKUP(Tabela1[[#This Row],[Cliente]],'BASE DE CLIENTES'!A:E,2,0)</f>
        <v>Aparecida de Goiânia</v>
      </c>
      <c r="D801" s="1" t="str">
        <f>VLOOKUP(Tabela1[[#This Row],[Cliente]],'BASE DE CLIENTES'!A:C,3,0)</f>
        <v>GO</v>
      </c>
      <c r="E801" s="4" t="str">
        <f>CONCATENATE(Tabela1[[#This Row],[CIDADE]],",",Tabela1[[#This Row],[UF]])</f>
        <v>Aparecida de Goiânia,GO</v>
      </c>
      <c r="F801" s="2">
        <v>45754</v>
      </c>
      <c r="G801" s="13">
        <v>447</v>
      </c>
      <c r="H801" s="13">
        <v>630</v>
      </c>
      <c r="I801" s="5">
        <f>Tabela1[[#This Row],[Valor total]]-Tabela1[[#This Row],[Valor custo]]</f>
        <v>183</v>
      </c>
      <c r="J801" s="6">
        <f>Tabela1[[#This Row],[MARGEM BRUTA]]/Tabela1[[#This Row],[Valor total]]</f>
        <v>0.2904761904761905</v>
      </c>
      <c r="K801" s="1" t="str">
        <f>VLOOKUP(Tabela1[[#This Row],[Cliente]],'BASE DE CLIENTES'!A:D,4,0)</f>
        <v>TECNICO</v>
      </c>
      <c r="L801" s="1" t="str">
        <f>VLOOKUP(Tabela1[[#This Row],[Cliente]],'BASE DE CLIENTES'!A:E,5,0)</f>
        <v>Aparecida de Goiânia</v>
      </c>
    </row>
    <row r="802" spans="2:12" x14ac:dyDescent="0.3">
      <c r="B802" s="1" t="s">
        <v>152</v>
      </c>
      <c r="C802" s="4" t="str">
        <f>VLOOKUP(Tabela1[[#This Row],[Cliente]],'BASE DE CLIENTES'!A:E,2,0)</f>
        <v>Aparecida de Goiânia</v>
      </c>
      <c r="D802" s="1" t="str">
        <f>VLOOKUP(Tabela1[[#This Row],[Cliente]],'BASE DE CLIENTES'!A:C,3,0)</f>
        <v>GO</v>
      </c>
      <c r="E802" s="4" t="str">
        <f>CONCATENATE(Tabela1[[#This Row],[CIDADE]],",",Tabela1[[#This Row],[UF]])</f>
        <v>Aparecida de Goiânia,GO</v>
      </c>
      <c r="F802" s="2">
        <v>45734</v>
      </c>
      <c r="G802" s="13">
        <v>439.2</v>
      </c>
      <c r="H802" s="13">
        <v>620</v>
      </c>
      <c r="I802" s="5">
        <f>Tabela1[[#This Row],[Valor total]]-Tabela1[[#This Row],[Valor custo]]</f>
        <v>180.8</v>
      </c>
      <c r="J802" s="6">
        <f>Tabela1[[#This Row],[MARGEM BRUTA]]/Tabela1[[#This Row],[Valor total]]</f>
        <v>0.29161290322580646</v>
      </c>
      <c r="K802" s="1" t="str">
        <f>VLOOKUP(Tabela1[[#This Row],[Cliente]],'BASE DE CLIENTES'!A:D,4,0)</f>
        <v>TECNICO</v>
      </c>
      <c r="L802" s="1" t="str">
        <f>VLOOKUP(Tabela1[[#This Row],[Cliente]],'BASE DE CLIENTES'!A:E,5,0)</f>
        <v>Aparecida de Goiânia</v>
      </c>
    </row>
    <row r="803" spans="2:12" x14ac:dyDescent="0.3">
      <c r="B803" s="1" t="s">
        <v>98</v>
      </c>
      <c r="C803" s="4" t="str">
        <f>VLOOKUP(Tabela1[[#This Row],[Cliente]],'BASE DE CLIENTES'!A:E,2,0)</f>
        <v>Brasília</v>
      </c>
      <c r="D803" s="1" t="str">
        <f>VLOOKUP(Tabela1[[#This Row],[Cliente]],'BASE DE CLIENTES'!A:C,3,0)</f>
        <v>DF</v>
      </c>
      <c r="E803" s="4" t="str">
        <f>CONCATENATE(Tabela1[[#This Row],[CIDADE]],",",Tabela1[[#This Row],[UF]])</f>
        <v>Brasília,DF</v>
      </c>
      <c r="F803" s="2">
        <v>45776</v>
      </c>
      <c r="G803" s="13">
        <v>584</v>
      </c>
      <c r="H803" s="13">
        <v>840</v>
      </c>
      <c r="I803" s="5">
        <f>Tabela1[[#This Row],[Valor total]]-Tabela1[[#This Row],[Valor custo]]</f>
        <v>256</v>
      </c>
      <c r="J803" s="6">
        <f>Tabela1[[#This Row],[MARGEM BRUTA]]/Tabela1[[#This Row],[Valor total]]</f>
        <v>0.30476190476190479</v>
      </c>
      <c r="K803" s="1" t="str">
        <f>VLOOKUP(Tabela1[[#This Row],[Cliente]],'BASE DE CLIENTES'!A:D,4,0)</f>
        <v>SERRALHEIRO</v>
      </c>
      <c r="L803" s="1" t="str">
        <f>VLOOKUP(Tabela1[[#This Row],[Cliente]],'BASE DE CLIENTES'!A:E,5,0)</f>
        <v>SANTA MARIA</v>
      </c>
    </row>
    <row r="804" spans="2:12" x14ac:dyDescent="0.3">
      <c r="B804" s="1" t="s">
        <v>152</v>
      </c>
      <c r="C804" s="4" t="str">
        <f>VLOOKUP(Tabela1[[#This Row],[Cliente]],'BASE DE CLIENTES'!A:E,2,0)</f>
        <v>Aparecida de Goiânia</v>
      </c>
      <c r="D804" s="1" t="str">
        <f>VLOOKUP(Tabela1[[#This Row],[Cliente]],'BASE DE CLIENTES'!A:C,3,0)</f>
        <v>GO</v>
      </c>
      <c r="E804" s="4" t="str">
        <f>CONCATENATE(Tabela1[[#This Row],[CIDADE]],",",Tabela1[[#This Row],[UF]])</f>
        <v>Aparecida de Goiânia,GO</v>
      </c>
      <c r="F804" s="2">
        <v>45889</v>
      </c>
      <c r="G804" s="13">
        <v>491</v>
      </c>
      <c r="H804" s="13">
        <v>700</v>
      </c>
      <c r="I804" s="5">
        <f>Tabela1[[#This Row],[Valor total]]-Tabela1[[#This Row],[Valor custo]]</f>
        <v>209</v>
      </c>
      <c r="J804" s="6">
        <f>Tabela1[[#This Row],[MARGEM BRUTA]]/Tabela1[[#This Row],[Valor total]]</f>
        <v>0.2985714285714286</v>
      </c>
      <c r="K804" s="1" t="str">
        <f>VLOOKUP(Tabela1[[#This Row],[Cliente]],'BASE DE CLIENTES'!A:D,4,0)</f>
        <v>TECNICO</v>
      </c>
      <c r="L804" s="1" t="str">
        <f>VLOOKUP(Tabela1[[#This Row],[Cliente]],'BASE DE CLIENTES'!A:E,5,0)</f>
        <v>Aparecida de Goiânia</v>
      </c>
    </row>
    <row r="805" spans="2:12" x14ac:dyDescent="0.3">
      <c r="B805" s="1" t="s">
        <v>152</v>
      </c>
      <c r="C805" s="4" t="str">
        <f>VLOOKUP(Tabela1[[#This Row],[Cliente]],'BASE DE CLIENTES'!A:E,2,0)</f>
        <v>Aparecida de Goiânia</v>
      </c>
      <c r="D805" s="1" t="str">
        <f>VLOOKUP(Tabela1[[#This Row],[Cliente]],'BASE DE CLIENTES'!A:C,3,0)</f>
        <v>GO</v>
      </c>
      <c r="E805" s="4" t="str">
        <f>CONCATENATE(Tabela1[[#This Row],[CIDADE]],",",Tabela1[[#This Row],[UF]])</f>
        <v>Aparecida de Goiânia,GO</v>
      </c>
      <c r="F805" s="2">
        <v>45929</v>
      </c>
      <c r="G805" s="13">
        <v>491</v>
      </c>
      <c r="H805" s="13">
        <v>700</v>
      </c>
      <c r="I805" s="5">
        <f>Tabela1[[#This Row],[Valor total]]-Tabela1[[#This Row],[Valor custo]]</f>
        <v>209</v>
      </c>
      <c r="J805" s="6">
        <f>Tabela1[[#This Row],[MARGEM BRUTA]]/Tabela1[[#This Row],[Valor total]]</f>
        <v>0.2985714285714286</v>
      </c>
      <c r="K805" s="1" t="str">
        <f>VLOOKUP(Tabela1[[#This Row],[Cliente]],'BASE DE CLIENTES'!A:D,4,0)</f>
        <v>TECNICO</v>
      </c>
      <c r="L805" s="1" t="str">
        <f>VLOOKUP(Tabela1[[#This Row],[Cliente]],'BASE DE CLIENTES'!A:E,5,0)</f>
        <v>Aparecida de Goiânia</v>
      </c>
    </row>
    <row r="806" spans="2:12" x14ac:dyDescent="0.3">
      <c r="B806" s="1" t="s">
        <v>27</v>
      </c>
      <c r="C806" s="4" t="str">
        <f>VLOOKUP(Tabela1[[#This Row],[Cliente]],'BASE DE CLIENTES'!A:E,2,0)</f>
        <v>Brasília</v>
      </c>
      <c r="D806" s="1" t="str">
        <f>VLOOKUP(Tabela1[[#This Row],[Cliente]],'BASE DE CLIENTES'!A:C,3,0)</f>
        <v>DF</v>
      </c>
      <c r="E806" s="4" t="str">
        <f>CONCATENATE(Tabela1[[#This Row],[CIDADE]],",",Tabela1[[#This Row],[UF]])</f>
        <v>Brasília,DF</v>
      </c>
      <c r="F806" s="2">
        <v>45776</v>
      </c>
      <c r="G806" s="13">
        <v>268.45999999999998</v>
      </c>
      <c r="H806" s="13">
        <v>550</v>
      </c>
      <c r="I806" s="5">
        <f>Tabela1[[#This Row],[Valor total]]-Tabela1[[#This Row],[Valor custo]]</f>
        <v>281.54000000000002</v>
      </c>
      <c r="J806" s="6">
        <f>Tabela1[[#This Row],[MARGEM BRUTA]]/Tabela1[[#This Row],[Valor total]]</f>
        <v>0.51189090909090917</v>
      </c>
      <c r="K806" s="1" t="str">
        <f>VLOOKUP(Tabela1[[#This Row],[Cliente]],'BASE DE CLIENTES'!A:D,4,0)</f>
        <v>EMPRESA SEM MAQUINA</v>
      </c>
      <c r="L806" s="1" t="str">
        <f>VLOOKUP(Tabela1[[#This Row],[Cliente]],'BASE DE CLIENTES'!A:E,5,0)</f>
        <v>RECANTO DAS EMAS</v>
      </c>
    </row>
    <row r="807" spans="2:12" x14ac:dyDescent="0.3">
      <c r="B807" s="1" t="s">
        <v>152</v>
      </c>
      <c r="C807" s="4" t="str">
        <f>VLOOKUP(Tabela1[[#This Row],[Cliente]],'BASE DE CLIENTES'!A:E,2,0)</f>
        <v>Aparecida de Goiânia</v>
      </c>
      <c r="D807" s="1" t="str">
        <f>VLOOKUP(Tabela1[[#This Row],[Cliente]],'BASE DE CLIENTES'!A:C,3,0)</f>
        <v>GO</v>
      </c>
      <c r="E807" s="4" t="str">
        <f>CONCATENATE(Tabela1[[#This Row],[CIDADE]],",",Tabela1[[#This Row],[UF]])</f>
        <v>Aparecida de Goiânia,GO</v>
      </c>
      <c r="F807" s="2">
        <v>45926</v>
      </c>
      <c r="G807" s="13">
        <v>491</v>
      </c>
      <c r="H807" s="13">
        <v>700</v>
      </c>
      <c r="I807" s="5">
        <f>Tabela1[[#This Row],[Valor total]]-Tabela1[[#This Row],[Valor custo]]</f>
        <v>209</v>
      </c>
      <c r="J807" s="6">
        <f>Tabela1[[#This Row],[MARGEM BRUTA]]/Tabela1[[#This Row],[Valor total]]</f>
        <v>0.2985714285714286</v>
      </c>
      <c r="K807" s="1" t="str">
        <f>VLOOKUP(Tabela1[[#This Row],[Cliente]],'BASE DE CLIENTES'!A:D,4,0)</f>
        <v>TECNICO</v>
      </c>
      <c r="L807" s="1" t="str">
        <f>VLOOKUP(Tabela1[[#This Row],[Cliente]],'BASE DE CLIENTES'!A:E,5,0)</f>
        <v>Aparecida de Goiânia</v>
      </c>
    </row>
    <row r="808" spans="2:12" x14ac:dyDescent="0.3">
      <c r="B808" s="1" t="s">
        <v>25</v>
      </c>
      <c r="C808" s="4" t="str">
        <f>VLOOKUP(Tabela1[[#This Row],[Cliente]],'BASE DE CLIENTES'!A:E,2,0)</f>
        <v>Brasília</v>
      </c>
      <c r="D808" s="1" t="str">
        <f>VLOOKUP(Tabela1[[#This Row],[Cliente]],'BASE DE CLIENTES'!A:C,3,0)</f>
        <v>DF</v>
      </c>
      <c r="E808" s="4" t="str">
        <f>CONCATENATE(Tabela1[[#This Row],[CIDADE]],",",Tabela1[[#This Row],[UF]])</f>
        <v>Brasília,DF</v>
      </c>
      <c r="F808" s="2">
        <v>45776</v>
      </c>
      <c r="G808" s="13">
        <v>1023</v>
      </c>
      <c r="H808" s="13">
        <v>1670</v>
      </c>
      <c r="I808" s="5">
        <f>Tabela1[[#This Row],[Valor total]]-Tabela1[[#This Row],[Valor custo]]</f>
        <v>647</v>
      </c>
      <c r="J808" s="6">
        <f>Tabela1[[#This Row],[MARGEM BRUTA]]/Tabela1[[#This Row],[Valor total]]</f>
        <v>0.38742514970059883</v>
      </c>
      <c r="K808" s="1" t="str">
        <f>VLOOKUP(Tabela1[[#This Row],[Cliente]],'BASE DE CLIENTES'!A:D,4,0)</f>
        <v>EMPRESA COM MAQUINA</v>
      </c>
      <c r="L808" s="1" t="str">
        <f>VLOOKUP(Tabela1[[#This Row],[Cliente]],'BASE DE CLIENTES'!A:E,5,0)</f>
        <v>CEILANDIA NORTE (CEILANDIA)</v>
      </c>
    </row>
    <row r="809" spans="2:12" x14ac:dyDescent="0.3">
      <c r="B809" s="1" t="s">
        <v>133</v>
      </c>
      <c r="C809" s="4" t="str">
        <f>VLOOKUP(Tabela1[[#This Row],[Cliente]],'BASE DE CLIENTES'!A:E,2,0)</f>
        <v>Brasília</v>
      </c>
      <c r="D809" s="1" t="str">
        <f>VLOOKUP(Tabela1[[#This Row],[Cliente]],'BASE DE CLIENTES'!A:C,3,0)</f>
        <v>DF</v>
      </c>
      <c r="E809" s="4" t="str">
        <f>CONCATENATE(Tabela1[[#This Row],[CIDADE]],",",Tabela1[[#This Row],[UF]])</f>
        <v>Brasília,DF</v>
      </c>
      <c r="F809" s="2">
        <v>45776</v>
      </c>
      <c r="G809" s="13">
        <v>946</v>
      </c>
      <c r="H809" s="13">
        <v>1440</v>
      </c>
      <c r="I809" s="5">
        <f>Tabela1[[#This Row],[Valor total]]-Tabela1[[#This Row],[Valor custo]]</f>
        <v>494</v>
      </c>
      <c r="J809" s="6">
        <f>Tabela1[[#This Row],[MARGEM BRUTA]]/Tabela1[[#This Row],[Valor total]]</f>
        <v>0.34305555555555556</v>
      </c>
      <c r="K809" s="1" t="str">
        <f>VLOOKUP(Tabela1[[#This Row],[Cliente]],'BASE DE CLIENTES'!A:D,4,0)</f>
        <v>SERRALHEIRO</v>
      </c>
      <c r="L809" s="1" t="str">
        <f>VLOOKUP(Tabela1[[#This Row],[Cliente]],'BASE DE CLIENTES'!A:E,5,0)</f>
        <v>RECANTO DAS EMAS</v>
      </c>
    </row>
    <row r="810" spans="2:12" x14ac:dyDescent="0.3">
      <c r="B810" s="1" t="s">
        <v>27</v>
      </c>
      <c r="C810" s="4" t="str">
        <f>VLOOKUP(Tabela1[[#This Row],[Cliente]],'BASE DE CLIENTES'!A:E,2,0)</f>
        <v>Brasília</v>
      </c>
      <c r="D810" s="1" t="str">
        <f>VLOOKUP(Tabela1[[#This Row],[Cliente]],'BASE DE CLIENTES'!A:C,3,0)</f>
        <v>DF</v>
      </c>
      <c r="E810" s="4" t="str">
        <f>CONCATENATE(Tabela1[[#This Row],[CIDADE]],",",Tabela1[[#This Row],[UF]])</f>
        <v>Brasília,DF</v>
      </c>
      <c r="F810" s="2">
        <v>45776</v>
      </c>
      <c r="G810" s="13">
        <v>31.6</v>
      </c>
      <c r="H810" s="13">
        <v>1020</v>
      </c>
      <c r="I810" s="5">
        <f>Tabela1[[#This Row],[Valor total]]-Tabela1[[#This Row],[Valor custo]]</f>
        <v>988.4</v>
      </c>
      <c r="J810" s="6">
        <f>Tabela1[[#This Row],[MARGEM BRUTA]]/Tabela1[[#This Row],[Valor total]]</f>
        <v>0.96901960784313723</v>
      </c>
      <c r="K810" s="1" t="str">
        <f>VLOOKUP(Tabela1[[#This Row],[Cliente]],'BASE DE CLIENTES'!A:D,4,0)</f>
        <v>EMPRESA SEM MAQUINA</v>
      </c>
      <c r="L810" s="1" t="str">
        <f>VLOOKUP(Tabela1[[#This Row],[Cliente]],'BASE DE CLIENTES'!A:E,5,0)</f>
        <v>RECANTO DAS EMAS</v>
      </c>
    </row>
    <row r="811" spans="2:12" x14ac:dyDescent="0.3">
      <c r="B811" s="1" t="s">
        <v>108</v>
      </c>
      <c r="C811" s="4" t="str">
        <f>VLOOKUP(Tabela1[[#This Row],[Cliente]],'BASE DE CLIENTES'!A:E,2,0)</f>
        <v>Brasília</v>
      </c>
      <c r="D811" s="1" t="str">
        <f>VLOOKUP(Tabela1[[#This Row],[Cliente]],'BASE DE CLIENTES'!A:C,3,0)</f>
        <v>DF</v>
      </c>
      <c r="E811" s="4" t="str">
        <f>CONCATENATE(Tabela1[[#This Row],[CIDADE]],",",Tabela1[[#This Row],[UF]])</f>
        <v>Brasília,DF</v>
      </c>
      <c r="F811" s="2">
        <v>45775</v>
      </c>
      <c r="G811" s="13">
        <v>66</v>
      </c>
      <c r="H811" s="13">
        <v>300</v>
      </c>
      <c r="I811" s="5">
        <f>Tabela1[[#This Row],[Valor total]]-Tabela1[[#This Row],[Valor custo]]</f>
        <v>234</v>
      </c>
      <c r="J811" s="6">
        <f>Tabela1[[#This Row],[MARGEM BRUTA]]/Tabela1[[#This Row],[Valor total]]</f>
        <v>0.78</v>
      </c>
      <c r="K811" s="1" t="str">
        <f>VLOOKUP(Tabela1[[#This Row],[Cliente]],'BASE DE CLIENTES'!A:D,4,0)</f>
        <v>SERRALHEIRO</v>
      </c>
      <c r="L811" s="1" t="str">
        <f>VLOOKUP(Tabela1[[#This Row],[Cliente]],'BASE DE CLIENTES'!A:E,5,0)</f>
        <v>Vila Planalto</v>
      </c>
    </row>
    <row r="812" spans="2:12" x14ac:dyDescent="0.3">
      <c r="B812" s="1" t="s">
        <v>68</v>
      </c>
      <c r="C812" s="4" t="str">
        <f>VLOOKUP(Tabela1[[#This Row],[Cliente]],'BASE DE CLIENTES'!A:E,2,0)</f>
        <v>Brasília</v>
      </c>
      <c r="D812" s="1" t="str">
        <f>VLOOKUP(Tabela1[[#This Row],[Cliente]],'BASE DE CLIENTES'!A:C,3,0)</f>
        <v>DF</v>
      </c>
      <c r="E812" s="4" t="str">
        <f>CONCATENATE(Tabela1[[#This Row],[CIDADE]],",",Tabela1[[#This Row],[UF]])</f>
        <v>Brasília,DF</v>
      </c>
      <c r="F812" s="2">
        <v>45775</v>
      </c>
      <c r="G812" s="13">
        <v>1303.82</v>
      </c>
      <c r="H812" s="13">
        <v>1865</v>
      </c>
      <c r="I812" s="5">
        <f>Tabela1[[#This Row],[Valor total]]-Tabela1[[#This Row],[Valor custo]]</f>
        <v>561.18000000000006</v>
      </c>
      <c r="J812" s="6">
        <f>Tabela1[[#This Row],[MARGEM BRUTA]]/Tabela1[[#This Row],[Valor total]]</f>
        <v>0.30090080428954424</v>
      </c>
      <c r="K812" s="1" t="str">
        <f>VLOOKUP(Tabela1[[#This Row],[Cliente]],'BASE DE CLIENTES'!A:D,4,0)</f>
        <v>EMPRESA COM MAQUINA</v>
      </c>
      <c r="L812" s="1" t="str">
        <f>VLOOKUP(Tabela1[[#This Row],[Cliente]],'BASE DE CLIENTES'!A:E,5,0)</f>
        <v>SAMAMBAIA SUL (SAMAMBAIA)</v>
      </c>
    </row>
    <row r="813" spans="2:12" x14ac:dyDescent="0.3">
      <c r="B813" s="1" t="s">
        <v>152</v>
      </c>
      <c r="C813" s="4" t="str">
        <f>VLOOKUP(Tabela1[[#This Row],[Cliente]],'BASE DE CLIENTES'!A:E,2,0)</f>
        <v>Aparecida de Goiânia</v>
      </c>
      <c r="D813" s="1" t="str">
        <f>VLOOKUP(Tabela1[[#This Row],[Cliente]],'BASE DE CLIENTES'!A:C,3,0)</f>
        <v>GO</v>
      </c>
      <c r="E813" s="4" t="str">
        <f>CONCATENATE(Tabela1[[#This Row],[CIDADE]],",",Tabela1[[#This Row],[UF]])</f>
        <v>Aparecida de Goiânia,GO</v>
      </c>
      <c r="F813" s="2">
        <v>45916</v>
      </c>
      <c r="G813" s="13">
        <v>491</v>
      </c>
      <c r="H813" s="13">
        <v>700</v>
      </c>
      <c r="I813" s="5">
        <f>Tabela1[[#This Row],[Valor total]]-Tabela1[[#This Row],[Valor custo]]</f>
        <v>209</v>
      </c>
      <c r="J813" s="6">
        <f>Tabela1[[#This Row],[MARGEM BRUTA]]/Tabela1[[#This Row],[Valor total]]</f>
        <v>0.2985714285714286</v>
      </c>
      <c r="K813" s="1" t="str">
        <f>VLOOKUP(Tabela1[[#This Row],[Cliente]],'BASE DE CLIENTES'!A:D,4,0)</f>
        <v>TECNICO</v>
      </c>
      <c r="L813" s="1" t="str">
        <f>VLOOKUP(Tabela1[[#This Row],[Cliente]],'BASE DE CLIENTES'!A:E,5,0)</f>
        <v>Aparecida de Goiânia</v>
      </c>
    </row>
    <row r="814" spans="2:12" x14ac:dyDescent="0.3">
      <c r="B814" s="1" t="s">
        <v>152</v>
      </c>
      <c r="C814" s="4" t="str">
        <f>VLOOKUP(Tabela1[[#This Row],[Cliente]],'BASE DE CLIENTES'!A:E,2,0)</f>
        <v>Aparecida de Goiânia</v>
      </c>
      <c r="D814" s="1" t="str">
        <f>VLOOKUP(Tabela1[[#This Row],[Cliente]],'BASE DE CLIENTES'!A:C,3,0)</f>
        <v>GO</v>
      </c>
      <c r="E814" s="4" t="str">
        <f>CONCATENATE(Tabela1[[#This Row],[CIDADE]],",",Tabela1[[#This Row],[UF]])</f>
        <v>Aparecida de Goiânia,GO</v>
      </c>
      <c r="F814" s="2">
        <v>45706</v>
      </c>
      <c r="G814" s="13">
        <v>2734.05</v>
      </c>
      <c r="H814" s="13">
        <v>3900</v>
      </c>
      <c r="I814" s="5">
        <f>Tabela1[[#This Row],[Valor total]]-Tabela1[[#This Row],[Valor custo]]</f>
        <v>1165.9499999999998</v>
      </c>
      <c r="J814" s="6">
        <f>Tabela1[[#This Row],[MARGEM BRUTA]]/Tabela1[[#This Row],[Valor total]]</f>
        <v>0.29896153846153839</v>
      </c>
      <c r="K814" s="1" t="str">
        <f>VLOOKUP(Tabela1[[#This Row],[Cliente]],'BASE DE CLIENTES'!A:D,4,0)</f>
        <v>TECNICO</v>
      </c>
      <c r="L814" s="1" t="str">
        <f>VLOOKUP(Tabela1[[#This Row],[Cliente]],'BASE DE CLIENTES'!A:E,5,0)</f>
        <v>Aparecida de Goiânia</v>
      </c>
    </row>
    <row r="815" spans="2:12" x14ac:dyDescent="0.3">
      <c r="B815" s="1" t="s">
        <v>111</v>
      </c>
      <c r="C815" s="4" t="str">
        <f>VLOOKUP(Tabela1[[#This Row],[Cliente]],'BASE DE CLIENTES'!A:E,2,0)</f>
        <v>Brasília</v>
      </c>
      <c r="D815" s="1" t="str">
        <f>VLOOKUP(Tabela1[[#This Row],[Cliente]],'BASE DE CLIENTES'!A:C,3,0)</f>
        <v>DF</v>
      </c>
      <c r="E815" s="4" t="str">
        <f>CONCATENATE(Tabela1[[#This Row],[CIDADE]],",",Tabela1[[#This Row],[UF]])</f>
        <v>Brasília,DF</v>
      </c>
      <c r="F815" s="2">
        <v>45775</v>
      </c>
      <c r="G815" s="13">
        <v>2500.04</v>
      </c>
      <c r="H815" s="13">
        <v>4038</v>
      </c>
      <c r="I815" s="5">
        <f>Tabela1[[#This Row],[Valor total]]-Tabela1[[#This Row],[Valor custo]]</f>
        <v>1537.96</v>
      </c>
      <c r="J815" s="6">
        <f>Tabela1[[#This Row],[MARGEM BRUTA]]/Tabela1[[#This Row],[Valor total]]</f>
        <v>0.38087171867261022</v>
      </c>
      <c r="K815" s="1" t="str">
        <f>VLOOKUP(Tabela1[[#This Row],[Cliente]],'BASE DE CLIENTES'!A:D,4,0)</f>
        <v>EMPRESA SEM MAQUINA</v>
      </c>
      <c r="L815" s="1" t="str">
        <f>VLOOKUP(Tabela1[[#This Row],[Cliente]],'BASE DE CLIENTES'!A:E,5,0)</f>
        <v>TAGUATINGA SUL (TAGUATINGA)</v>
      </c>
    </row>
    <row r="816" spans="2:12" x14ac:dyDescent="0.3">
      <c r="B816" s="1" t="s">
        <v>25</v>
      </c>
      <c r="C816" s="4" t="str">
        <f>VLOOKUP(Tabela1[[#This Row],[Cliente]],'BASE DE CLIENTES'!A:E,2,0)</f>
        <v>Brasília</v>
      </c>
      <c r="D816" s="1" t="str">
        <f>VLOOKUP(Tabela1[[#This Row],[Cliente]],'BASE DE CLIENTES'!A:C,3,0)</f>
        <v>DF</v>
      </c>
      <c r="E816" s="4" t="str">
        <f>CONCATENATE(Tabela1[[#This Row],[CIDADE]],",",Tabela1[[#This Row],[UF]])</f>
        <v>Brasília,DF</v>
      </c>
      <c r="F816" s="2">
        <v>45775</v>
      </c>
      <c r="G816" s="13">
        <v>447</v>
      </c>
      <c r="H816" s="13">
        <v>620</v>
      </c>
      <c r="I816" s="5">
        <f>Tabela1[[#This Row],[Valor total]]-Tabela1[[#This Row],[Valor custo]]</f>
        <v>173</v>
      </c>
      <c r="J816" s="6">
        <f>Tabela1[[#This Row],[MARGEM BRUTA]]/Tabela1[[#This Row],[Valor total]]</f>
        <v>0.27903225806451615</v>
      </c>
      <c r="K816" s="1" t="str">
        <f>VLOOKUP(Tabela1[[#This Row],[Cliente]],'BASE DE CLIENTES'!A:D,4,0)</f>
        <v>EMPRESA COM MAQUINA</v>
      </c>
      <c r="L816" s="1" t="str">
        <f>VLOOKUP(Tabela1[[#This Row],[Cliente]],'BASE DE CLIENTES'!A:E,5,0)</f>
        <v>CEILANDIA NORTE (CEILANDIA)</v>
      </c>
    </row>
    <row r="817" spans="2:12" x14ac:dyDescent="0.3">
      <c r="B817" s="1" t="s">
        <v>152</v>
      </c>
      <c r="C817" s="4" t="str">
        <f>VLOOKUP(Tabela1[[#This Row],[Cliente]],'BASE DE CLIENTES'!A:E,2,0)</f>
        <v>Aparecida de Goiânia</v>
      </c>
      <c r="D817" s="1" t="str">
        <f>VLOOKUP(Tabela1[[#This Row],[Cliente]],'BASE DE CLIENTES'!A:C,3,0)</f>
        <v>GO</v>
      </c>
      <c r="E817" s="4" t="str">
        <f>CONCATENATE(Tabela1[[#This Row],[CIDADE]],",",Tabela1[[#This Row],[UF]])</f>
        <v>Aparecida de Goiânia,GO</v>
      </c>
      <c r="F817" s="2">
        <v>45731</v>
      </c>
      <c r="G817" s="13">
        <v>911.35</v>
      </c>
      <c r="H817" s="13">
        <v>1300</v>
      </c>
      <c r="I817" s="5">
        <f>Tabela1[[#This Row],[Valor total]]-Tabela1[[#This Row],[Valor custo]]</f>
        <v>388.65</v>
      </c>
      <c r="J817" s="6">
        <f>Tabela1[[#This Row],[MARGEM BRUTA]]/Tabela1[[#This Row],[Valor total]]</f>
        <v>0.29896153846153845</v>
      </c>
      <c r="K817" s="1" t="str">
        <f>VLOOKUP(Tabela1[[#This Row],[Cliente]],'BASE DE CLIENTES'!A:D,4,0)</f>
        <v>TECNICO</v>
      </c>
      <c r="L817" s="1" t="str">
        <f>VLOOKUP(Tabela1[[#This Row],[Cliente]],'BASE DE CLIENTES'!A:E,5,0)</f>
        <v>Aparecida de Goiânia</v>
      </c>
    </row>
    <row r="818" spans="2:12" x14ac:dyDescent="0.3">
      <c r="B818" s="1" t="s">
        <v>127</v>
      </c>
      <c r="C818" s="4" t="str">
        <f>VLOOKUP(Tabela1[[#This Row],[Cliente]],'BASE DE CLIENTES'!A:E,2,0)</f>
        <v>Brasília</v>
      </c>
      <c r="D818" s="1" t="str">
        <f>VLOOKUP(Tabela1[[#This Row],[Cliente]],'BASE DE CLIENTES'!A:C,3,0)</f>
        <v>DF</v>
      </c>
      <c r="E818" s="4" t="str">
        <f>CONCATENATE(Tabela1[[#This Row],[CIDADE]],",",Tabela1[[#This Row],[UF]])</f>
        <v>Brasília,DF</v>
      </c>
      <c r="F818" s="2">
        <v>45775</v>
      </c>
      <c r="G818" s="13">
        <v>497</v>
      </c>
      <c r="H818" s="13">
        <v>65</v>
      </c>
      <c r="I818" s="5">
        <f>Tabela1[[#This Row],[Valor total]]-Tabela1[[#This Row],[Valor custo]]</f>
        <v>-432</v>
      </c>
      <c r="J818" s="6">
        <f>Tabela1[[#This Row],[MARGEM BRUTA]]/Tabela1[[#This Row],[Valor total]]</f>
        <v>-6.6461538461538465</v>
      </c>
      <c r="K818" s="1" t="str">
        <f>VLOOKUP(Tabela1[[#This Row],[Cliente]],'BASE DE CLIENTES'!A:D,4,0)</f>
        <v>EMPRESA COM MAQUINA</v>
      </c>
      <c r="L818" s="1" t="str">
        <f>VLOOKUP(Tabela1[[#This Row],[Cliente]],'BASE DE CLIENTES'!A:E,5,0)</f>
        <v>CEILANDIA SUL (CEILANDIA)</v>
      </c>
    </row>
    <row r="819" spans="2:12" x14ac:dyDescent="0.3">
      <c r="B819" s="1" t="s">
        <v>44</v>
      </c>
      <c r="C819" s="4" t="str">
        <f>VLOOKUP(Tabela1[[#This Row],[Cliente]],'BASE DE CLIENTES'!A:E,2,0)</f>
        <v>Brasília</v>
      </c>
      <c r="D819" s="1" t="str">
        <f>VLOOKUP(Tabela1[[#This Row],[Cliente]],'BASE DE CLIENTES'!A:C,3,0)</f>
        <v>DF</v>
      </c>
      <c r="E819" s="4" t="str">
        <f>CONCATENATE(Tabela1[[#This Row],[CIDADE]],",",Tabela1[[#This Row],[UF]])</f>
        <v>Brasília,DF</v>
      </c>
      <c r="F819" s="2">
        <v>45775</v>
      </c>
      <c r="G819" s="13">
        <v>447</v>
      </c>
      <c r="H819" s="13">
        <v>645</v>
      </c>
      <c r="I819" s="5">
        <f>Tabela1[[#This Row],[Valor total]]-Tabela1[[#This Row],[Valor custo]]</f>
        <v>198</v>
      </c>
      <c r="J819" s="6">
        <f>Tabela1[[#This Row],[MARGEM BRUTA]]/Tabela1[[#This Row],[Valor total]]</f>
        <v>0.30697674418604654</v>
      </c>
      <c r="K819" s="1" t="str">
        <f>VLOOKUP(Tabela1[[#This Row],[Cliente]],'BASE DE CLIENTES'!A:D,4,0)</f>
        <v>EMPRESA SEM MAQUINA</v>
      </c>
      <c r="L819" s="1" t="str">
        <f>VLOOKUP(Tabela1[[#This Row],[Cliente]],'BASE DE CLIENTES'!A:E,5,0)</f>
        <v>SETOR HABITACIONAL VICENTE PIRES</v>
      </c>
    </row>
    <row r="820" spans="2:12" x14ac:dyDescent="0.3">
      <c r="B820" s="1" t="s">
        <v>38</v>
      </c>
      <c r="C820" s="4" t="str">
        <f>VLOOKUP(Tabela1[[#This Row],[Cliente]],'BASE DE CLIENTES'!A:E,2,0)</f>
        <v>Brasília</v>
      </c>
      <c r="D820" s="1" t="str">
        <f>VLOOKUP(Tabela1[[#This Row],[Cliente]],'BASE DE CLIENTES'!A:C,3,0)</f>
        <v>DF</v>
      </c>
      <c r="E820" s="4" t="str">
        <f>CONCATENATE(Tabela1[[#This Row],[CIDADE]],",",Tabela1[[#This Row],[UF]])</f>
        <v>Brasília,DF</v>
      </c>
      <c r="F820" s="2">
        <v>45774</v>
      </c>
      <c r="G820" s="13">
        <v>894</v>
      </c>
      <c r="H820" s="13">
        <v>1290</v>
      </c>
      <c r="I820" s="5">
        <f>Tabela1[[#This Row],[Valor total]]-Tabela1[[#This Row],[Valor custo]]</f>
        <v>396</v>
      </c>
      <c r="J820" s="6">
        <f>Tabela1[[#This Row],[MARGEM BRUTA]]/Tabela1[[#This Row],[Valor total]]</f>
        <v>0.30697674418604654</v>
      </c>
      <c r="K820" s="1" t="str">
        <f>VLOOKUP(Tabela1[[#This Row],[Cliente]],'BASE DE CLIENTES'!A:D,4,0)</f>
        <v>EMPRESA SEM MAQUINA</v>
      </c>
      <c r="L820" s="1" t="str">
        <f>VLOOKUP(Tabela1[[#This Row],[Cliente]],'BASE DE CLIENTES'!A:E,5,0)</f>
        <v>PONTE ALTA NORTE (GAMA)</v>
      </c>
    </row>
    <row r="821" spans="2:12" x14ac:dyDescent="0.3">
      <c r="B821" s="1" t="s">
        <v>38</v>
      </c>
      <c r="C821" s="4" t="str">
        <f>VLOOKUP(Tabela1[[#This Row],[Cliente]],'BASE DE CLIENTES'!A:E,2,0)</f>
        <v>Brasília</v>
      </c>
      <c r="D821" s="1" t="str">
        <f>VLOOKUP(Tabela1[[#This Row],[Cliente]],'BASE DE CLIENTES'!A:C,3,0)</f>
        <v>DF</v>
      </c>
      <c r="E821" s="4" t="str">
        <f>CONCATENATE(Tabela1[[#This Row],[CIDADE]],",",Tabela1[[#This Row],[UF]])</f>
        <v>Brasília,DF</v>
      </c>
      <c r="F821" s="2">
        <v>45774</v>
      </c>
      <c r="G821" s="13">
        <v>473</v>
      </c>
      <c r="H821" s="13">
        <v>720</v>
      </c>
      <c r="I821" s="5">
        <f>Tabela1[[#This Row],[Valor total]]-Tabela1[[#This Row],[Valor custo]]</f>
        <v>247</v>
      </c>
      <c r="J821" s="6">
        <f>Tabela1[[#This Row],[MARGEM BRUTA]]/Tabela1[[#This Row],[Valor total]]</f>
        <v>0.34305555555555556</v>
      </c>
      <c r="K821" s="1" t="str">
        <f>VLOOKUP(Tabela1[[#This Row],[Cliente]],'BASE DE CLIENTES'!A:D,4,0)</f>
        <v>EMPRESA SEM MAQUINA</v>
      </c>
      <c r="L821" s="1" t="str">
        <f>VLOOKUP(Tabela1[[#This Row],[Cliente]],'BASE DE CLIENTES'!A:E,5,0)</f>
        <v>PONTE ALTA NORTE (GAMA)</v>
      </c>
    </row>
    <row r="822" spans="2:12" x14ac:dyDescent="0.3">
      <c r="B822" s="1" t="s">
        <v>152</v>
      </c>
      <c r="C822" s="4" t="str">
        <f>VLOOKUP(Tabela1[[#This Row],[Cliente]],'BASE DE CLIENTES'!A:E,2,0)</f>
        <v>Aparecida de Goiânia</v>
      </c>
      <c r="D822" s="1" t="str">
        <f>VLOOKUP(Tabela1[[#This Row],[Cliente]],'BASE DE CLIENTES'!A:C,3,0)</f>
        <v>GO</v>
      </c>
      <c r="E822" s="4" t="str">
        <f>CONCATENATE(Tabela1[[#This Row],[CIDADE]],",",Tabela1[[#This Row],[UF]])</f>
        <v>Aparecida de Goiânia,GO</v>
      </c>
      <c r="F822" s="2">
        <v>45892</v>
      </c>
      <c r="G822" s="13">
        <v>1832.6</v>
      </c>
      <c r="H822" s="13">
        <v>2620</v>
      </c>
      <c r="I822" s="5">
        <f>Tabela1[[#This Row],[Valor total]]-Tabela1[[#This Row],[Valor custo]]</f>
        <v>787.40000000000009</v>
      </c>
      <c r="J822" s="6">
        <f>Tabela1[[#This Row],[MARGEM BRUTA]]/Tabela1[[#This Row],[Valor total]]</f>
        <v>0.30053435114503818</v>
      </c>
      <c r="K822" s="1" t="str">
        <f>VLOOKUP(Tabela1[[#This Row],[Cliente]],'BASE DE CLIENTES'!A:D,4,0)</f>
        <v>TECNICO</v>
      </c>
      <c r="L822" s="1" t="str">
        <f>VLOOKUP(Tabela1[[#This Row],[Cliente]],'BASE DE CLIENTES'!A:E,5,0)</f>
        <v>Aparecida de Goiânia</v>
      </c>
    </row>
    <row r="823" spans="2:12" x14ac:dyDescent="0.3">
      <c r="B823" s="1" t="s">
        <v>98</v>
      </c>
      <c r="C823" s="4" t="str">
        <f>VLOOKUP(Tabela1[[#This Row],[Cliente]],'BASE DE CLIENTES'!A:E,2,0)</f>
        <v>Brasília</v>
      </c>
      <c r="D823" s="1" t="str">
        <f>VLOOKUP(Tabela1[[#This Row],[Cliente]],'BASE DE CLIENTES'!A:C,3,0)</f>
        <v>DF</v>
      </c>
      <c r="E823" s="4" t="str">
        <f>CONCATENATE(Tabela1[[#This Row],[CIDADE]],",",Tabela1[[#This Row],[UF]])</f>
        <v>Brasília,DF</v>
      </c>
      <c r="F823" s="2">
        <v>45772</v>
      </c>
      <c r="G823" s="13">
        <v>663</v>
      </c>
      <c r="H823" s="13">
        <v>1270</v>
      </c>
      <c r="I823" s="5">
        <f>Tabela1[[#This Row],[Valor total]]-Tabela1[[#This Row],[Valor custo]]</f>
        <v>607</v>
      </c>
      <c r="J823" s="6">
        <f>Tabela1[[#This Row],[MARGEM BRUTA]]/Tabela1[[#This Row],[Valor total]]</f>
        <v>0.47795275590551178</v>
      </c>
      <c r="K823" s="1" t="str">
        <f>VLOOKUP(Tabela1[[#This Row],[Cliente]],'BASE DE CLIENTES'!A:D,4,0)</f>
        <v>SERRALHEIRO</v>
      </c>
      <c r="L823" s="1" t="str">
        <f>VLOOKUP(Tabela1[[#This Row],[Cliente]],'BASE DE CLIENTES'!A:E,5,0)</f>
        <v>SANTA MARIA</v>
      </c>
    </row>
    <row r="824" spans="2:12" x14ac:dyDescent="0.3">
      <c r="B824" s="1" t="s">
        <v>152</v>
      </c>
      <c r="C824" s="4" t="str">
        <f>VLOOKUP(Tabela1[[#This Row],[Cliente]],'BASE DE CLIENTES'!A:E,2,0)</f>
        <v>Aparecida de Goiânia</v>
      </c>
      <c r="D824" s="1" t="str">
        <f>VLOOKUP(Tabela1[[#This Row],[Cliente]],'BASE DE CLIENTES'!A:C,3,0)</f>
        <v>GO</v>
      </c>
      <c r="E824" s="4" t="str">
        <f>CONCATENATE(Tabela1[[#This Row],[CIDADE]],",",Tabela1[[#This Row],[UF]])</f>
        <v>Aparecida de Goiânia,GO</v>
      </c>
      <c r="F824" s="2">
        <v>45882</v>
      </c>
      <c r="G824" s="13">
        <v>1818</v>
      </c>
      <c r="H824" s="13">
        <v>2600</v>
      </c>
      <c r="I824" s="5">
        <f>Tabela1[[#This Row],[Valor total]]-Tabela1[[#This Row],[Valor custo]]</f>
        <v>782</v>
      </c>
      <c r="J824" s="6">
        <f>Tabela1[[#This Row],[MARGEM BRUTA]]/Tabela1[[#This Row],[Valor total]]</f>
        <v>0.30076923076923079</v>
      </c>
      <c r="K824" s="1" t="str">
        <f>VLOOKUP(Tabela1[[#This Row],[Cliente]],'BASE DE CLIENTES'!A:D,4,0)</f>
        <v>TECNICO</v>
      </c>
      <c r="L824" s="1" t="str">
        <f>VLOOKUP(Tabela1[[#This Row],[Cliente]],'BASE DE CLIENTES'!A:E,5,0)</f>
        <v>Aparecida de Goiânia</v>
      </c>
    </row>
    <row r="825" spans="2:12" x14ac:dyDescent="0.3">
      <c r="B825" s="1" t="s">
        <v>152</v>
      </c>
      <c r="C825" s="4" t="str">
        <f>VLOOKUP(Tabela1[[#This Row],[Cliente]],'BASE DE CLIENTES'!A:E,2,0)</f>
        <v>Aparecida de Goiânia</v>
      </c>
      <c r="D825" s="1" t="str">
        <f>VLOOKUP(Tabela1[[#This Row],[Cliente]],'BASE DE CLIENTES'!A:C,3,0)</f>
        <v>GO</v>
      </c>
      <c r="E825" s="4" t="str">
        <f>CONCATENATE(Tabela1[[#This Row],[CIDADE]],",",Tabela1[[#This Row],[UF]])</f>
        <v>Aparecida de Goiânia,GO</v>
      </c>
      <c r="F825" s="2">
        <v>45880</v>
      </c>
      <c r="G825" s="13">
        <v>909</v>
      </c>
      <c r="H825" s="13">
        <v>1300</v>
      </c>
      <c r="I825" s="5">
        <f>Tabela1[[#This Row],[Valor total]]-Tabela1[[#This Row],[Valor custo]]</f>
        <v>391</v>
      </c>
      <c r="J825" s="6">
        <f>Tabela1[[#This Row],[MARGEM BRUTA]]/Tabela1[[#This Row],[Valor total]]</f>
        <v>0.30076923076923079</v>
      </c>
      <c r="K825" s="1" t="str">
        <f>VLOOKUP(Tabela1[[#This Row],[Cliente]],'BASE DE CLIENTES'!A:D,4,0)</f>
        <v>TECNICO</v>
      </c>
      <c r="L825" s="1" t="str">
        <f>VLOOKUP(Tabela1[[#This Row],[Cliente]],'BASE DE CLIENTES'!A:E,5,0)</f>
        <v>Aparecida de Goiânia</v>
      </c>
    </row>
    <row r="826" spans="2:12" x14ac:dyDescent="0.3">
      <c r="B826" s="1" t="s">
        <v>152</v>
      </c>
      <c r="C826" s="4" t="str">
        <f>VLOOKUP(Tabela1[[#This Row],[Cliente]],'BASE DE CLIENTES'!A:E,2,0)</f>
        <v>Aparecida de Goiânia</v>
      </c>
      <c r="D826" s="1" t="str">
        <f>VLOOKUP(Tabela1[[#This Row],[Cliente]],'BASE DE CLIENTES'!A:C,3,0)</f>
        <v>GO</v>
      </c>
      <c r="E826" s="4" t="str">
        <f>CONCATENATE(Tabela1[[#This Row],[CIDADE]],",",Tabela1[[#This Row],[UF]])</f>
        <v>Aparecida de Goiânia,GO</v>
      </c>
      <c r="F826" s="2">
        <v>45705</v>
      </c>
      <c r="G826" s="13">
        <v>953.65</v>
      </c>
      <c r="H826" s="13">
        <v>1365</v>
      </c>
      <c r="I826" s="5">
        <f>Tabela1[[#This Row],[Valor total]]-Tabela1[[#This Row],[Valor custo]]</f>
        <v>411.35</v>
      </c>
      <c r="J826" s="6">
        <f>Tabela1[[#This Row],[MARGEM BRUTA]]/Tabela1[[#This Row],[Valor total]]</f>
        <v>0.30135531135531135</v>
      </c>
      <c r="K826" s="1" t="str">
        <f>VLOOKUP(Tabela1[[#This Row],[Cliente]],'BASE DE CLIENTES'!A:D,4,0)</f>
        <v>TECNICO</v>
      </c>
      <c r="L826" s="1" t="str">
        <f>VLOOKUP(Tabela1[[#This Row],[Cliente]],'BASE DE CLIENTES'!A:E,5,0)</f>
        <v>Aparecida de Goiânia</v>
      </c>
    </row>
    <row r="827" spans="2:12" x14ac:dyDescent="0.3">
      <c r="B827" s="1" t="s">
        <v>152</v>
      </c>
      <c r="C827" s="4" t="str">
        <f>VLOOKUP(Tabela1[[#This Row],[Cliente]],'BASE DE CLIENTES'!A:E,2,0)</f>
        <v>Aparecida de Goiânia</v>
      </c>
      <c r="D827" s="1" t="str">
        <f>VLOOKUP(Tabela1[[#This Row],[Cliente]],'BASE DE CLIENTES'!A:C,3,0)</f>
        <v>GO</v>
      </c>
      <c r="E827" s="4" t="str">
        <f>CONCATENATE(Tabela1[[#This Row],[CIDADE]],",",Tabela1[[#This Row],[UF]])</f>
        <v>Aparecida de Goiânia,GO</v>
      </c>
      <c r="F827" s="2">
        <v>45747</v>
      </c>
      <c r="G827" s="13">
        <v>1057</v>
      </c>
      <c r="H827" s="13">
        <v>1520</v>
      </c>
      <c r="I827" s="5">
        <f>Tabela1[[#This Row],[Valor total]]-Tabela1[[#This Row],[Valor custo]]</f>
        <v>463</v>
      </c>
      <c r="J827" s="6">
        <f>Tabela1[[#This Row],[MARGEM BRUTA]]/Tabela1[[#This Row],[Valor total]]</f>
        <v>0.30460526315789471</v>
      </c>
      <c r="K827" s="1" t="str">
        <f>VLOOKUP(Tabela1[[#This Row],[Cliente]],'BASE DE CLIENTES'!A:D,4,0)</f>
        <v>TECNICO</v>
      </c>
      <c r="L827" s="1" t="str">
        <f>VLOOKUP(Tabela1[[#This Row],[Cliente]],'BASE DE CLIENTES'!A:E,5,0)</f>
        <v>Aparecida de Goiânia</v>
      </c>
    </row>
    <row r="828" spans="2:12" x14ac:dyDescent="0.3">
      <c r="B828" s="1" t="s">
        <v>152</v>
      </c>
      <c r="C828" s="4" t="str">
        <f>VLOOKUP(Tabela1[[#This Row],[Cliente]],'BASE DE CLIENTES'!A:E,2,0)</f>
        <v>Aparecida de Goiânia</v>
      </c>
      <c r="D828" s="1" t="str">
        <f>VLOOKUP(Tabela1[[#This Row],[Cliente]],'BASE DE CLIENTES'!A:C,3,0)</f>
        <v>GO</v>
      </c>
      <c r="E828" s="4" t="str">
        <f>CONCATENATE(Tabela1[[#This Row],[CIDADE]],",",Tabela1[[#This Row],[UF]])</f>
        <v>Aparecida de Goiânia,GO</v>
      </c>
      <c r="F828" s="2">
        <v>45895</v>
      </c>
      <c r="G828" s="13">
        <v>909</v>
      </c>
      <c r="H828" s="13">
        <v>1309</v>
      </c>
      <c r="I828" s="5">
        <f>Tabela1[[#This Row],[Valor total]]-Tabela1[[#This Row],[Valor custo]]</f>
        <v>400</v>
      </c>
      <c r="J828" s="6">
        <f>Tabela1[[#This Row],[MARGEM BRUTA]]/Tabela1[[#This Row],[Valor total]]</f>
        <v>0.30557677616501144</v>
      </c>
      <c r="K828" s="1" t="str">
        <f>VLOOKUP(Tabela1[[#This Row],[Cliente]],'BASE DE CLIENTES'!A:D,4,0)</f>
        <v>TECNICO</v>
      </c>
      <c r="L828" s="1" t="str">
        <f>VLOOKUP(Tabela1[[#This Row],[Cliente]],'BASE DE CLIENTES'!A:E,5,0)</f>
        <v>Aparecida de Goiânia</v>
      </c>
    </row>
    <row r="829" spans="2:12" x14ac:dyDescent="0.3">
      <c r="B829" s="1" t="s">
        <v>55</v>
      </c>
      <c r="C829" s="4" t="str">
        <f>VLOOKUP(Tabela1[[#This Row],[Cliente]],'BASE DE CLIENTES'!A:E,2,0)</f>
        <v>Brasília</v>
      </c>
      <c r="D829" s="1" t="str">
        <f>VLOOKUP(Tabela1[[#This Row],[Cliente]],'BASE DE CLIENTES'!A:C,3,0)</f>
        <v>DF</v>
      </c>
      <c r="E829" s="4" t="str">
        <f>CONCATENATE(Tabela1[[#This Row],[CIDADE]],",",Tabela1[[#This Row],[UF]])</f>
        <v>Brasília,DF</v>
      </c>
      <c r="F829" s="2">
        <v>45772</v>
      </c>
      <c r="G829" s="13">
        <v>584</v>
      </c>
      <c r="H829" s="13">
        <v>940</v>
      </c>
      <c r="I829" s="5">
        <f>Tabela1[[#This Row],[Valor total]]-Tabela1[[#This Row],[Valor custo]]</f>
        <v>356</v>
      </c>
      <c r="J829" s="6">
        <f>Tabela1[[#This Row],[MARGEM BRUTA]]/Tabela1[[#This Row],[Valor total]]</f>
        <v>0.37872340425531914</v>
      </c>
      <c r="K829" s="1" t="str">
        <f>VLOOKUP(Tabela1[[#This Row],[Cliente]],'BASE DE CLIENTES'!A:D,4,0)</f>
        <v>EMPRESA SEM MAQUINA</v>
      </c>
      <c r="L829" s="1" t="str">
        <f>VLOOKUP(Tabela1[[#This Row],[Cliente]],'BASE DE CLIENTES'!A:E,5,0)</f>
        <v>RECANTO DAS EMAS</v>
      </c>
    </row>
    <row r="830" spans="2:12" x14ac:dyDescent="0.3">
      <c r="B830" s="1" t="s">
        <v>120</v>
      </c>
      <c r="C830" s="4" t="str">
        <f>VLOOKUP(Tabela1[[#This Row],[Cliente]],'BASE DE CLIENTES'!A:E,2,0)</f>
        <v>Brasília</v>
      </c>
      <c r="D830" s="1" t="str">
        <f>VLOOKUP(Tabela1[[#This Row],[Cliente]],'BASE DE CLIENTES'!A:C,3,0)</f>
        <v>DF</v>
      </c>
      <c r="E830" s="4" t="str">
        <f>CONCATENATE(Tabela1[[#This Row],[CIDADE]],",",Tabela1[[#This Row],[UF]])</f>
        <v>Brasília,DF</v>
      </c>
      <c r="F830" s="2">
        <v>45806</v>
      </c>
      <c r="G830" s="13">
        <v>473</v>
      </c>
      <c r="H830" s="13">
        <v>690</v>
      </c>
      <c r="I830" s="5">
        <f>Tabela1[[#This Row],[Valor total]]-Tabela1[[#This Row],[Valor custo]]</f>
        <v>217</v>
      </c>
      <c r="J830" s="6">
        <f>Tabela1[[#This Row],[MARGEM BRUTA]]/Tabela1[[#This Row],[Valor total]]</f>
        <v>0.3144927536231884</v>
      </c>
      <c r="K830" s="1" t="str">
        <f>VLOOKUP(Tabela1[[#This Row],[Cliente]],'BASE DE CLIENTES'!A:D,4,0)</f>
        <v>EMPRESA SEM MAQUINA</v>
      </c>
      <c r="L830" s="1" t="str">
        <f>VLOOKUP(Tabela1[[#This Row],[Cliente]],'BASE DE CLIENTES'!A:E,5,0)</f>
        <v>SAMAMBAIA</v>
      </c>
    </row>
    <row r="831" spans="2:12" x14ac:dyDescent="0.3">
      <c r="B831" s="1" t="s">
        <v>152</v>
      </c>
      <c r="C831" s="4" t="str">
        <f>VLOOKUP(Tabela1[[#This Row],[Cliente]],'BASE DE CLIENTES'!A:E,2,0)</f>
        <v>Aparecida de Goiânia</v>
      </c>
      <c r="D831" s="1" t="str">
        <f>VLOOKUP(Tabela1[[#This Row],[Cliente]],'BASE DE CLIENTES'!A:C,3,0)</f>
        <v>GO</v>
      </c>
      <c r="E831" s="4" t="str">
        <f>CONCATENATE(Tabela1[[#This Row],[CIDADE]],",",Tabela1[[#This Row],[UF]])</f>
        <v>Aparecida de Goiânia,GO</v>
      </c>
      <c r="F831" s="2">
        <v>45891</v>
      </c>
      <c r="G831" s="13">
        <v>909</v>
      </c>
      <c r="H831" s="13">
        <v>1309</v>
      </c>
      <c r="I831" s="5">
        <f>Tabela1[[#This Row],[Valor total]]-Tabela1[[#This Row],[Valor custo]]</f>
        <v>400</v>
      </c>
      <c r="J831" s="6">
        <f>Tabela1[[#This Row],[MARGEM BRUTA]]/Tabela1[[#This Row],[Valor total]]</f>
        <v>0.30557677616501144</v>
      </c>
      <c r="K831" s="1" t="str">
        <f>VLOOKUP(Tabela1[[#This Row],[Cliente]],'BASE DE CLIENTES'!A:D,4,0)</f>
        <v>TECNICO</v>
      </c>
      <c r="L831" s="1" t="str">
        <f>VLOOKUP(Tabela1[[#This Row],[Cliente]],'BASE DE CLIENTES'!A:E,5,0)</f>
        <v>Aparecida de Goiânia</v>
      </c>
    </row>
    <row r="832" spans="2:12" x14ac:dyDescent="0.3">
      <c r="B832" s="1" t="s">
        <v>23</v>
      </c>
      <c r="C832" s="4" t="str">
        <f>VLOOKUP(Tabela1[[#This Row],[Cliente]],'BASE DE CLIENTES'!A:E,2,0)</f>
        <v>Brasília</v>
      </c>
      <c r="D832" s="1" t="str">
        <f>VLOOKUP(Tabela1[[#This Row],[Cliente]],'BASE DE CLIENTES'!A:C,3,0)</f>
        <v>DF</v>
      </c>
      <c r="E832" s="4" t="str">
        <f>CONCATENATE(Tabela1[[#This Row],[CIDADE]],",",Tabela1[[#This Row],[UF]])</f>
        <v>Brasília,DF</v>
      </c>
      <c r="F832" s="2">
        <v>45772</v>
      </c>
      <c r="G832" s="13">
        <v>1788</v>
      </c>
      <c r="H832" s="13">
        <v>2500</v>
      </c>
      <c r="I832" s="5">
        <f>Tabela1[[#This Row],[Valor total]]-Tabela1[[#This Row],[Valor custo]]</f>
        <v>712</v>
      </c>
      <c r="J832" s="6">
        <f>Tabela1[[#This Row],[MARGEM BRUTA]]/Tabela1[[#This Row],[Valor total]]</f>
        <v>0.2848</v>
      </c>
      <c r="K832" s="1" t="str">
        <f>VLOOKUP(Tabela1[[#This Row],[Cliente]],'BASE DE CLIENTES'!A:D,4,0)</f>
        <v>EMPRESA SEM MAQUINA</v>
      </c>
      <c r="L832" s="1" t="str">
        <f>VLOOKUP(Tabela1[[#This Row],[Cliente]],'BASE DE CLIENTES'!A:E,5,0)</f>
        <v>SETOR INDUSTRIAL (TAGUATINGA)</v>
      </c>
    </row>
    <row r="833" spans="2:12" x14ac:dyDescent="0.3">
      <c r="B833" s="1" t="s">
        <v>70</v>
      </c>
      <c r="C833" s="4" t="str">
        <f>VLOOKUP(Tabela1[[#This Row],[Cliente]],'BASE DE CLIENTES'!A:E,2,0)</f>
        <v>Brasília</v>
      </c>
      <c r="D833" s="1" t="str">
        <f>VLOOKUP(Tabela1[[#This Row],[Cliente]],'BASE DE CLIENTES'!A:C,3,0)</f>
        <v>DF</v>
      </c>
      <c r="E833" s="4" t="str">
        <f>CONCATENATE(Tabela1[[#This Row],[CIDADE]],",",Tabela1[[#This Row],[UF]])</f>
        <v>Brasília,DF</v>
      </c>
      <c r="F833" s="2">
        <v>45772</v>
      </c>
      <c r="G833" s="13">
        <v>447</v>
      </c>
      <c r="H833" s="13">
        <v>615</v>
      </c>
      <c r="I833" s="5">
        <f>Tabela1[[#This Row],[Valor total]]-Tabela1[[#This Row],[Valor custo]]</f>
        <v>168</v>
      </c>
      <c r="J833" s="6">
        <f>Tabela1[[#This Row],[MARGEM BRUTA]]/Tabela1[[#This Row],[Valor total]]</f>
        <v>0.27317073170731709</v>
      </c>
      <c r="K833" s="1" t="str">
        <f>VLOOKUP(Tabela1[[#This Row],[Cliente]],'BASE DE CLIENTES'!A:D,4,0)</f>
        <v>EMPRESA COM MAQUINA</v>
      </c>
      <c r="L833" s="1" t="str">
        <f>VLOOKUP(Tabela1[[#This Row],[Cliente]],'BASE DE CLIENTES'!A:E,5,0)</f>
        <v>TAGUATINGA NORTE (TAGUATINGA)</v>
      </c>
    </row>
    <row r="834" spans="2:12" x14ac:dyDescent="0.3">
      <c r="B834" s="1" t="s">
        <v>152</v>
      </c>
      <c r="C834" s="4" t="str">
        <f>VLOOKUP(Tabela1[[#This Row],[Cliente]],'BASE DE CLIENTES'!A:E,2,0)</f>
        <v>Aparecida de Goiânia</v>
      </c>
      <c r="D834" s="1" t="str">
        <f>VLOOKUP(Tabela1[[#This Row],[Cliente]],'BASE DE CLIENTES'!A:C,3,0)</f>
        <v>GO</v>
      </c>
      <c r="E834" s="4" t="str">
        <f>CONCATENATE(Tabela1[[#This Row],[CIDADE]],",",Tabela1[[#This Row],[UF]])</f>
        <v>Aparecida de Goiânia,GO</v>
      </c>
      <c r="F834" s="2">
        <v>45901</v>
      </c>
      <c r="G834" s="13">
        <v>909</v>
      </c>
      <c r="H834" s="13">
        <v>1309</v>
      </c>
      <c r="I834" s="5">
        <f>Tabela1[[#This Row],[Valor total]]-Tabela1[[#This Row],[Valor custo]]</f>
        <v>400</v>
      </c>
      <c r="J834" s="6">
        <f>Tabela1[[#This Row],[MARGEM BRUTA]]/Tabela1[[#This Row],[Valor total]]</f>
        <v>0.30557677616501144</v>
      </c>
      <c r="K834" s="1" t="str">
        <f>VLOOKUP(Tabela1[[#This Row],[Cliente]],'BASE DE CLIENTES'!A:D,4,0)</f>
        <v>TECNICO</v>
      </c>
      <c r="L834" s="1" t="str">
        <f>VLOOKUP(Tabela1[[#This Row],[Cliente]],'BASE DE CLIENTES'!A:E,5,0)</f>
        <v>Aparecida de Goiânia</v>
      </c>
    </row>
    <row r="835" spans="2:12" x14ac:dyDescent="0.3">
      <c r="B835" s="1" t="s">
        <v>99</v>
      </c>
      <c r="C835" s="4" t="str">
        <f>VLOOKUP(Tabela1[[#This Row],[Cliente]],'BASE DE CLIENTES'!A:E,2,0)</f>
        <v>Brasília</v>
      </c>
      <c r="D835" s="1" t="str">
        <f>VLOOKUP(Tabela1[[#This Row],[Cliente]],'BASE DE CLIENTES'!A:C,3,0)</f>
        <v>DF</v>
      </c>
      <c r="E835" s="4" t="str">
        <f>CONCATENATE(Tabela1[[#This Row],[CIDADE]],",",Tabela1[[#This Row],[UF]])</f>
        <v>Brasília,DF</v>
      </c>
      <c r="F835" s="2">
        <v>45771</v>
      </c>
      <c r="G835" s="13">
        <v>894</v>
      </c>
      <c r="H835" s="13">
        <v>730</v>
      </c>
      <c r="I835" s="5">
        <f>Tabela1[[#This Row],[Valor total]]-Tabela1[[#This Row],[Valor custo]]</f>
        <v>-164</v>
      </c>
      <c r="J835" s="6">
        <f>Tabela1[[#This Row],[MARGEM BRUTA]]/Tabela1[[#This Row],[Valor total]]</f>
        <v>-0.22465753424657534</v>
      </c>
      <c r="K835" s="1" t="str">
        <f>VLOOKUP(Tabela1[[#This Row],[Cliente]],'BASE DE CLIENTES'!A:D,4,0)</f>
        <v>EMPRESA COM MAQUINA</v>
      </c>
      <c r="L835" s="1" t="str">
        <f>VLOOKUP(Tabela1[[#This Row],[Cliente]],'BASE DE CLIENTES'!A:E,5,0)</f>
        <v>ARAPOANGA (PLANALTINA)</v>
      </c>
    </row>
    <row r="836" spans="2:12" x14ac:dyDescent="0.3">
      <c r="B836" s="1" t="s">
        <v>106</v>
      </c>
      <c r="C836" s="4" t="str">
        <f>VLOOKUP(Tabela1[[#This Row],[Cliente]],'BASE DE CLIENTES'!A:E,2,0)</f>
        <v>Brasília</v>
      </c>
      <c r="D836" s="1" t="str">
        <f>VLOOKUP(Tabela1[[#This Row],[Cliente]],'BASE DE CLIENTES'!A:C,3,0)</f>
        <v>DF</v>
      </c>
      <c r="E836" s="4" t="str">
        <f>CONCATENATE(Tabela1[[#This Row],[CIDADE]],",",Tabela1[[#This Row],[UF]])</f>
        <v>Brasília,DF</v>
      </c>
      <c r="F836" s="2">
        <v>45771</v>
      </c>
      <c r="G836" s="13">
        <v>958.19</v>
      </c>
      <c r="H836" s="13">
        <v>1326.5</v>
      </c>
      <c r="I836" s="5">
        <f>Tabela1[[#This Row],[Valor total]]-Tabela1[[#This Row],[Valor custo]]</f>
        <v>368.30999999999995</v>
      </c>
      <c r="J836" s="6">
        <f>Tabela1[[#This Row],[MARGEM BRUTA]]/Tabela1[[#This Row],[Valor total]]</f>
        <v>0.27765548435733128</v>
      </c>
      <c r="K836" s="1" t="str">
        <f>VLOOKUP(Tabela1[[#This Row],[Cliente]],'BASE DE CLIENTES'!A:D,4,0)</f>
        <v>EMPRESA COM MAQUINA</v>
      </c>
      <c r="L836" s="1" t="str">
        <f>VLOOKUP(Tabela1[[#This Row],[Cliente]],'BASE DE CLIENTES'!A:E,5,0)</f>
        <v>26 DE SETEMBRO</v>
      </c>
    </row>
    <row r="837" spans="2:12" x14ac:dyDescent="0.3">
      <c r="B837" s="1" t="s">
        <v>123</v>
      </c>
      <c r="C837" s="4" t="str">
        <f>VLOOKUP(Tabela1[[#This Row],[Cliente]],'BASE DE CLIENTES'!A:E,2,0)</f>
        <v>Brasília</v>
      </c>
      <c r="D837" s="1" t="str">
        <f>VLOOKUP(Tabela1[[#This Row],[Cliente]],'BASE DE CLIENTES'!A:C,3,0)</f>
        <v>DF</v>
      </c>
      <c r="E837" s="4" t="str">
        <f>CONCATENATE(Tabela1[[#This Row],[CIDADE]],",",Tabela1[[#This Row],[UF]])</f>
        <v>Brasília,DF</v>
      </c>
      <c r="F837" s="2">
        <v>45771</v>
      </c>
      <c r="G837" s="13">
        <v>125</v>
      </c>
      <c r="H837" s="13">
        <v>150</v>
      </c>
      <c r="I837" s="5">
        <f>Tabela1[[#This Row],[Valor total]]-Tabela1[[#This Row],[Valor custo]]</f>
        <v>25</v>
      </c>
      <c r="J837" s="6">
        <f>Tabela1[[#This Row],[MARGEM BRUTA]]/Tabela1[[#This Row],[Valor total]]</f>
        <v>0.16666666666666666</v>
      </c>
      <c r="K837" s="1" t="str">
        <f>VLOOKUP(Tabela1[[#This Row],[Cliente]],'BASE DE CLIENTES'!A:D,4,0)</f>
        <v>EMPRESA COM MAQUINA</v>
      </c>
      <c r="L837" s="1" t="str">
        <f>VLOOKUP(Tabela1[[#This Row],[Cliente]],'BASE DE CLIENTES'!A:E,5,0)</f>
        <v>ADE CEILÂNDIA</v>
      </c>
    </row>
    <row r="838" spans="2:12" x14ac:dyDescent="0.3">
      <c r="B838" s="1" t="s">
        <v>121</v>
      </c>
      <c r="C838" s="4" t="str">
        <f>VLOOKUP(Tabela1[[#This Row],[Cliente]],'BASE DE CLIENTES'!A:E,2,0)</f>
        <v>Brasília</v>
      </c>
      <c r="D838" s="1" t="str">
        <f>VLOOKUP(Tabela1[[#This Row],[Cliente]],'BASE DE CLIENTES'!A:C,3,0)</f>
        <v>DF</v>
      </c>
      <c r="E838" s="4" t="str">
        <f>CONCATENATE(Tabela1[[#This Row],[CIDADE]],",",Tabela1[[#This Row],[UF]])</f>
        <v>Brasília,DF</v>
      </c>
      <c r="F838" s="2">
        <v>45866</v>
      </c>
      <c r="G838" s="13">
        <v>382.3</v>
      </c>
      <c r="H838" s="13">
        <v>680</v>
      </c>
      <c r="I838" s="5">
        <f>Tabela1[[#This Row],[Valor total]]-Tabela1[[#This Row],[Valor custo]]</f>
        <v>297.7</v>
      </c>
      <c r="J838" s="6">
        <f>Tabela1[[#This Row],[MARGEM BRUTA]]/Tabela1[[#This Row],[Valor total]]</f>
        <v>0.43779411764705883</v>
      </c>
      <c r="K838" s="1" t="str">
        <f>VLOOKUP(Tabela1[[#This Row],[Cliente]],'BASE DE CLIENTES'!A:D,4,0)</f>
        <v>SEM CLASSIFICAÇÃO</v>
      </c>
      <c r="L838" s="1" t="str">
        <f>VLOOKUP(Tabela1[[#This Row],[Cliente]],'BASE DE CLIENTES'!A:E,5,0)</f>
        <v>Asa Sul</v>
      </c>
    </row>
    <row r="839" spans="2:12" x14ac:dyDescent="0.3">
      <c r="B839" s="1" t="s">
        <v>120</v>
      </c>
      <c r="C839" s="4" t="str">
        <f>VLOOKUP(Tabela1[[#This Row],[Cliente]],'BASE DE CLIENTES'!A:E,2,0)</f>
        <v>Brasília</v>
      </c>
      <c r="D839" s="1" t="str">
        <f>VLOOKUP(Tabela1[[#This Row],[Cliente]],'BASE DE CLIENTES'!A:C,3,0)</f>
        <v>DF</v>
      </c>
      <c r="E839" s="4" t="str">
        <f>CONCATENATE(Tabela1[[#This Row],[CIDADE]],",",Tabela1[[#This Row],[UF]])</f>
        <v>Brasília,DF</v>
      </c>
      <c r="F839" s="2">
        <v>45797</v>
      </c>
      <c r="G839" s="13">
        <v>90</v>
      </c>
      <c r="H839" s="13">
        <v>180</v>
      </c>
      <c r="I839" s="5">
        <f>Tabela1[[#This Row],[Valor total]]-Tabela1[[#This Row],[Valor custo]]</f>
        <v>90</v>
      </c>
      <c r="J839" s="6">
        <f>Tabela1[[#This Row],[MARGEM BRUTA]]/Tabela1[[#This Row],[Valor total]]</f>
        <v>0.5</v>
      </c>
      <c r="K839" s="1" t="str">
        <f>VLOOKUP(Tabela1[[#This Row],[Cliente]],'BASE DE CLIENTES'!A:D,4,0)</f>
        <v>EMPRESA SEM MAQUINA</v>
      </c>
      <c r="L839" s="1" t="str">
        <f>VLOOKUP(Tabela1[[#This Row],[Cliente]],'BASE DE CLIENTES'!A:E,5,0)</f>
        <v>SAMAMBAIA</v>
      </c>
    </row>
    <row r="840" spans="2:12" x14ac:dyDescent="0.3">
      <c r="B840" s="1" t="s">
        <v>152</v>
      </c>
      <c r="C840" s="4" t="str">
        <f>VLOOKUP(Tabela1[[#This Row],[Cliente]],'BASE DE CLIENTES'!A:E,2,0)</f>
        <v>Aparecida de Goiânia</v>
      </c>
      <c r="D840" s="1" t="str">
        <f>VLOOKUP(Tabela1[[#This Row],[Cliente]],'BASE DE CLIENTES'!A:C,3,0)</f>
        <v>GO</v>
      </c>
      <c r="E840" s="4" t="str">
        <f>CONCATENATE(Tabela1[[#This Row],[CIDADE]],",",Tabela1[[#This Row],[UF]])</f>
        <v>Aparecida de Goiânia,GO</v>
      </c>
      <c r="F840" s="2">
        <v>45839</v>
      </c>
      <c r="G840" s="13">
        <v>447</v>
      </c>
      <c r="H840" s="13">
        <v>650</v>
      </c>
      <c r="I840" s="5">
        <f>Tabela1[[#This Row],[Valor total]]-Tabela1[[#This Row],[Valor custo]]</f>
        <v>203</v>
      </c>
      <c r="J840" s="6">
        <f>Tabela1[[#This Row],[MARGEM BRUTA]]/Tabela1[[#This Row],[Valor total]]</f>
        <v>0.31230769230769229</v>
      </c>
      <c r="K840" s="1" t="str">
        <f>VLOOKUP(Tabela1[[#This Row],[Cliente]],'BASE DE CLIENTES'!A:D,4,0)</f>
        <v>TECNICO</v>
      </c>
      <c r="L840" s="1" t="str">
        <f>VLOOKUP(Tabela1[[#This Row],[Cliente]],'BASE DE CLIENTES'!A:E,5,0)</f>
        <v>Aparecida de Goiânia</v>
      </c>
    </row>
    <row r="841" spans="2:12" x14ac:dyDescent="0.3">
      <c r="B841" s="1" t="s">
        <v>152</v>
      </c>
      <c r="C841" s="4" t="str">
        <f>VLOOKUP(Tabela1[[#This Row],[Cliente]],'BASE DE CLIENTES'!A:E,2,0)</f>
        <v>Aparecida de Goiânia</v>
      </c>
      <c r="D841" s="1" t="str">
        <f>VLOOKUP(Tabela1[[#This Row],[Cliente]],'BASE DE CLIENTES'!A:C,3,0)</f>
        <v>GO</v>
      </c>
      <c r="E841" s="4" t="str">
        <f>CONCATENATE(Tabela1[[#This Row],[CIDADE]],",",Tabela1[[#This Row],[UF]])</f>
        <v>Aparecida de Goiânia,GO</v>
      </c>
      <c r="F841" s="2">
        <v>45772</v>
      </c>
      <c r="G841" s="13">
        <v>1168</v>
      </c>
      <c r="H841" s="13">
        <v>1700</v>
      </c>
      <c r="I841" s="5">
        <f>Tabela1[[#This Row],[Valor total]]-Tabela1[[#This Row],[Valor custo]]</f>
        <v>532</v>
      </c>
      <c r="J841" s="6">
        <f>Tabela1[[#This Row],[MARGEM BRUTA]]/Tabela1[[#This Row],[Valor total]]</f>
        <v>0.31294117647058822</v>
      </c>
      <c r="K841" s="1" t="str">
        <f>VLOOKUP(Tabela1[[#This Row],[Cliente]],'BASE DE CLIENTES'!A:D,4,0)</f>
        <v>TECNICO</v>
      </c>
      <c r="L841" s="1" t="str">
        <f>VLOOKUP(Tabela1[[#This Row],[Cliente]],'BASE DE CLIENTES'!A:E,5,0)</f>
        <v>Aparecida de Goiânia</v>
      </c>
    </row>
    <row r="842" spans="2:12" x14ac:dyDescent="0.3">
      <c r="B842" s="1" t="s">
        <v>85</v>
      </c>
      <c r="C842" s="4" t="str">
        <f>VLOOKUP(Tabela1[[#This Row],[Cliente]],'BASE DE CLIENTES'!A:E,2,0)</f>
        <v>Brasília</v>
      </c>
      <c r="D842" s="1" t="str">
        <f>VLOOKUP(Tabela1[[#This Row],[Cliente]],'BASE DE CLIENTES'!A:C,3,0)</f>
        <v>DF</v>
      </c>
      <c r="E842" s="4" t="str">
        <f>CONCATENATE(Tabela1[[#This Row],[CIDADE]],",",Tabela1[[#This Row],[UF]])</f>
        <v>Brasília,DF</v>
      </c>
      <c r="F842" s="2">
        <v>45771</v>
      </c>
      <c r="G842" s="13">
        <v>79</v>
      </c>
      <c r="H842" s="13">
        <v>344</v>
      </c>
      <c r="I842" s="5">
        <f>Tabela1[[#This Row],[Valor total]]-Tabela1[[#This Row],[Valor custo]]</f>
        <v>265</v>
      </c>
      <c r="J842" s="6">
        <f>Tabela1[[#This Row],[MARGEM BRUTA]]/Tabela1[[#This Row],[Valor total]]</f>
        <v>0.77034883720930236</v>
      </c>
      <c r="K842" s="1" t="str">
        <f>VLOOKUP(Tabela1[[#This Row],[Cliente]],'BASE DE CLIENTES'!A:D,4,0)</f>
        <v>SERRALHEIRO</v>
      </c>
      <c r="L842" s="1" t="str">
        <f>VLOOKUP(Tabela1[[#This Row],[Cliente]],'BASE DE CLIENTES'!A:E,5,0)</f>
        <v>SAMAMBAIA NORTE (SAMAMBAIA)</v>
      </c>
    </row>
    <row r="843" spans="2:12" x14ac:dyDescent="0.3">
      <c r="B843" s="1" t="s">
        <v>161</v>
      </c>
      <c r="C843" s="4" t="str">
        <f>VLOOKUP(Tabela1[[#This Row],[Cliente]],'BASE DE CLIENTES'!A:E,2,0)</f>
        <v>Brasília</v>
      </c>
      <c r="D843" s="1" t="str">
        <f>VLOOKUP(Tabela1[[#This Row],[Cliente]],'BASE DE CLIENTES'!A:C,3,0)</f>
        <v>DF</v>
      </c>
      <c r="E843" s="4" t="str">
        <f>CONCATENATE(Tabela1[[#This Row],[CIDADE]],",",Tabela1[[#This Row],[UF]])</f>
        <v>Brasília,DF</v>
      </c>
      <c r="F843" s="2">
        <v>45771</v>
      </c>
      <c r="G843" s="13">
        <v>4098.7</v>
      </c>
      <c r="H843" s="13">
        <v>5850</v>
      </c>
      <c r="I843" s="5">
        <f>Tabela1[[#This Row],[Valor total]]-Tabela1[[#This Row],[Valor custo]]</f>
        <v>1751.3000000000002</v>
      </c>
      <c r="J843" s="6">
        <f>Tabela1[[#This Row],[MARGEM BRUTA]]/Tabela1[[#This Row],[Valor total]]</f>
        <v>0.29936752136752137</v>
      </c>
      <c r="K843" s="1" t="str">
        <f>VLOOKUP(Tabela1[[#This Row],[Cliente]],'BASE DE CLIENTES'!A:D,4,0)</f>
        <v>EMPRESA COM MAQUINA</v>
      </c>
      <c r="L843" s="1" t="str">
        <f>VLOOKUP(Tabela1[[#This Row],[Cliente]],'BASE DE CLIENTES'!A:E,5,0)</f>
        <v>RIACHO FUNDO II</v>
      </c>
    </row>
    <row r="844" spans="2:12" x14ac:dyDescent="0.3">
      <c r="B844" s="1" t="s">
        <v>27</v>
      </c>
      <c r="C844" s="4" t="str">
        <f>VLOOKUP(Tabela1[[#This Row],[Cliente]],'BASE DE CLIENTES'!A:E,2,0)</f>
        <v>Brasília</v>
      </c>
      <c r="D844" s="1" t="str">
        <f>VLOOKUP(Tabela1[[#This Row],[Cliente]],'BASE DE CLIENTES'!A:C,3,0)</f>
        <v>DF</v>
      </c>
      <c r="E844" s="4" t="str">
        <f>CONCATENATE(Tabela1[[#This Row],[CIDADE]],",",Tabela1[[#This Row],[UF]])</f>
        <v>Brasília,DF</v>
      </c>
      <c r="F844" s="2">
        <v>45771</v>
      </c>
      <c r="G844" s="13">
        <v>259</v>
      </c>
      <c r="H844" s="13">
        <v>710</v>
      </c>
      <c r="I844" s="5">
        <f>Tabela1[[#This Row],[Valor total]]-Tabela1[[#This Row],[Valor custo]]</f>
        <v>451</v>
      </c>
      <c r="J844" s="6">
        <f>Tabela1[[#This Row],[MARGEM BRUTA]]/Tabela1[[#This Row],[Valor total]]</f>
        <v>0.63521126760563384</v>
      </c>
      <c r="K844" s="1" t="str">
        <f>VLOOKUP(Tabela1[[#This Row],[Cliente]],'BASE DE CLIENTES'!A:D,4,0)</f>
        <v>EMPRESA SEM MAQUINA</v>
      </c>
      <c r="L844" s="1" t="str">
        <f>VLOOKUP(Tabela1[[#This Row],[Cliente]],'BASE DE CLIENTES'!A:E,5,0)</f>
        <v>RECANTO DAS EMAS</v>
      </c>
    </row>
    <row r="845" spans="2:12" x14ac:dyDescent="0.3">
      <c r="B845" s="1" t="s">
        <v>25</v>
      </c>
      <c r="C845" s="4" t="str">
        <f>VLOOKUP(Tabela1[[#This Row],[Cliente]],'BASE DE CLIENTES'!A:E,2,0)</f>
        <v>Brasília</v>
      </c>
      <c r="D845" s="1" t="str">
        <f>VLOOKUP(Tabela1[[#This Row],[Cliente]],'BASE DE CLIENTES'!A:C,3,0)</f>
        <v>DF</v>
      </c>
      <c r="E845" s="4" t="str">
        <f>CONCATENATE(Tabela1[[#This Row],[CIDADE]],",",Tabela1[[#This Row],[UF]])</f>
        <v>Brasília,DF</v>
      </c>
      <c r="F845" s="2">
        <v>45771</v>
      </c>
      <c r="G845" s="13">
        <v>30.49</v>
      </c>
      <c r="H845" s="13">
        <v>45</v>
      </c>
      <c r="I845" s="5">
        <f>Tabela1[[#This Row],[Valor total]]-Tabela1[[#This Row],[Valor custo]]</f>
        <v>14.510000000000002</v>
      </c>
      <c r="J845" s="6">
        <f>Tabela1[[#This Row],[MARGEM BRUTA]]/Tabela1[[#This Row],[Valor total]]</f>
        <v>0.32244444444444448</v>
      </c>
      <c r="K845" s="1" t="str">
        <f>VLOOKUP(Tabela1[[#This Row],[Cliente]],'BASE DE CLIENTES'!A:D,4,0)</f>
        <v>EMPRESA COM MAQUINA</v>
      </c>
      <c r="L845" s="1" t="str">
        <f>VLOOKUP(Tabela1[[#This Row],[Cliente]],'BASE DE CLIENTES'!A:E,5,0)</f>
        <v>CEILANDIA NORTE (CEILANDIA)</v>
      </c>
    </row>
    <row r="846" spans="2:12" x14ac:dyDescent="0.3">
      <c r="B846" s="1" t="s">
        <v>152</v>
      </c>
      <c r="C846" s="4" t="str">
        <f>VLOOKUP(Tabela1[[#This Row],[Cliente]],'BASE DE CLIENTES'!A:E,2,0)</f>
        <v>Aparecida de Goiânia</v>
      </c>
      <c r="D846" s="1" t="str">
        <f>VLOOKUP(Tabela1[[#This Row],[Cliente]],'BASE DE CLIENTES'!A:C,3,0)</f>
        <v>GO</v>
      </c>
      <c r="E846" s="4" t="str">
        <f>CONCATENATE(Tabela1[[#This Row],[CIDADE]],",",Tabela1[[#This Row],[UF]])</f>
        <v>Aparecida de Goiânia,GO</v>
      </c>
      <c r="F846" s="2">
        <v>45677</v>
      </c>
      <c r="G846" s="13">
        <v>409.87</v>
      </c>
      <c r="H846" s="13">
        <v>600</v>
      </c>
      <c r="I846" s="5">
        <f>Tabela1[[#This Row],[Valor total]]-Tabela1[[#This Row],[Valor custo]]</f>
        <v>190.13</v>
      </c>
      <c r="J846" s="6">
        <f>Tabela1[[#This Row],[MARGEM BRUTA]]/Tabela1[[#This Row],[Valor total]]</f>
        <v>0.31688333333333335</v>
      </c>
      <c r="K846" s="1" t="str">
        <f>VLOOKUP(Tabela1[[#This Row],[Cliente]],'BASE DE CLIENTES'!A:D,4,0)</f>
        <v>TECNICO</v>
      </c>
      <c r="L846" s="1" t="str">
        <f>VLOOKUP(Tabela1[[#This Row],[Cliente]],'BASE DE CLIENTES'!A:E,5,0)</f>
        <v>Aparecida de Goiânia</v>
      </c>
    </row>
    <row r="847" spans="2:12" x14ac:dyDescent="0.3">
      <c r="B847" s="1" t="s">
        <v>25</v>
      </c>
      <c r="C847" s="4" t="str">
        <f>VLOOKUP(Tabela1[[#This Row],[Cliente]],'BASE DE CLIENTES'!A:E,2,0)</f>
        <v>Brasília</v>
      </c>
      <c r="D847" s="1" t="str">
        <f>VLOOKUP(Tabela1[[#This Row],[Cliente]],'BASE DE CLIENTES'!A:C,3,0)</f>
        <v>DF</v>
      </c>
      <c r="E847" s="4" t="str">
        <f>CONCATENATE(Tabela1[[#This Row],[CIDADE]],",",Tabela1[[#This Row],[UF]])</f>
        <v>Brasília,DF</v>
      </c>
      <c r="F847" s="2">
        <v>45771</v>
      </c>
      <c r="G847" s="13">
        <v>447</v>
      </c>
      <c r="H847" s="13">
        <v>645</v>
      </c>
      <c r="I847" s="5">
        <f>Tabela1[[#This Row],[Valor total]]-Tabela1[[#This Row],[Valor custo]]</f>
        <v>198</v>
      </c>
      <c r="J847" s="6">
        <f>Tabela1[[#This Row],[MARGEM BRUTA]]/Tabela1[[#This Row],[Valor total]]</f>
        <v>0.30697674418604654</v>
      </c>
      <c r="K847" s="1" t="str">
        <f>VLOOKUP(Tabela1[[#This Row],[Cliente]],'BASE DE CLIENTES'!A:D,4,0)</f>
        <v>EMPRESA COM MAQUINA</v>
      </c>
      <c r="L847" s="1" t="str">
        <f>VLOOKUP(Tabela1[[#This Row],[Cliente]],'BASE DE CLIENTES'!A:E,5,0)</f>
        <v>CEILANDIA NORTE (CEILANDIA)</v>
      </c>
    </row>
    <row r="848" spans="2:12" x14ac:dyDescent="0.3">
      <c r="B848" s="1" t="s">
        <v>70</v>
      </c>
      <c r="C848" s="4" t="str">
        <f>VLOOKUP(Tabela1[[#This Row],[Cliente]],'BASE DE CLIENTES'!A:E,2,0)</f>
        <v>Brasília</v>
      </c>
      <c r="D848" s="1" t="str">
        <f>VLOOKUP(Tabela1[[#This Row],[Cliente]],'BASE DE CLIENTES'!A:C,3,0)</f>
        <v>DF</v>
      </c>
      <c r="E848" s="4" t="str">
        <f>CONCATENATE(Tabela1[[#This Row],[CIDADE]],",",Tabela1[[#This Row],[UF]])</f>
        <v>Brasília,DF</v>
      </c>
      <c r="F848" s="2">
        <v>45770</v>
      </c>
      <c r="G848" s="13">
        <v>584</v>
      </c>
      <c r="H848" s="13">
        <v>869</v>
      </c>
      <c r="I848" s="5">
        <f>Tabela1[[#This Row],[Valor total]]-Tabela1[[#This Row],[Valor custo]]</f>
        <v>285</v>
      </c>
      <c r="J848" s="6">
        <f>Tabela1[[#This Row],[MARGEM BRUTA]]/Tabela1[[#This Row],[Valor total]]</f>
        <v>0.32796317606444186</v>
      </c>
      <c r="K848" s="1" t="str">
        <f>VLOOKUP(Tabela1[[#This Row],[Cliente]],'BASE DE CLIENTES'!A:D,4,0)</f>
        <v>EMPRESA COM MAQUINA</v>
      </c>
      <c r="L848" s="1" t="str">
        <f>VLOOKUP(Tabela1[[#This Row],[Cliente]],'BASE DE CLIENTES'!A:E,5,0)</f>
        <v>TAGUATINGA NORTE (TAGUATINGA)</v>
      </c>
    </row>
    <row r="849" spans="2:12" x14ac:dyDescent="0.3">
      <c r="B849" s="1" t="s">
        <v>127</v>
      </c>
      <c r="C849" s="4" t="str">
        <f>VLOOKUP(Tabela1[[#This Row],[Cliente]],'BASE DE CLIENTES'!A:E,2,0)</f>
        <v>Brasília</v>
      </c>
      <c r="D849" s="1" t="str">
        <f>VLOOKUP(Tabela1[[#This Row],[Cliente]],'BASE DE CLIENTES'!A:C,3,0)</f>
        <v>DF</v>
      </c>
      <c r="E849" s="4" t="str">
        <f>CONCATENATE(Tabela1[[#This Row],[CIDADE]],",",Tabela1[[#This Row],[UF]])</f>
        <v>Brasília,DF</v>
      </c>
      <c r="F849" s="2">
        <v>45770</v>
      </c>
      <c r="G849" s="13">
        <v>1419</v>
      </c>
      <c r="H849" s="13">
        <v>2160</v>
      </c>
      <c r="I849" s="5">
        <f>Tabela1[[#This Row],[Valor total]]-Tabela1[[#This Row],[Valor custo]]</f>
        <v>741</v>
      </c>
      <c r="J849" s="6">
        <f>Tabela1[[#This Row],[MARGEM BRUTA]]/Tabela1[[#This Row],[Valor total]]</f>
        <v>0.34305555555555556</v>
      </c>
      <c r="K849" s="1" t="str">
        <f>VLOOKUP(Tabela1[[#This Row],[Cliente]],'BASE DE CLIENTES'!A:D,4,0)</f>
        <v>EMPRESA COM MAQUINA</v>
      </c>
      <c r="L849" s="1" t="str">
        <f>VLOOKUP(Tabela1[[#This Row],[Cliente]],'BASE DE CLIENTES'!A:E,5,0)</f>
        <v>CEILANDIA SUL (CEILANDIA)</v>
      </c>
    </row>
    <row r="850" spans="2:12" x14ac:dyDescent="0.3">
      <c r="B850" s="1" t="s">
        <v>157</v>
      </c>
      <c r="C850" s="4" t="str">
        <f>VLOOKUP(Tabela1[[#This Row],[Cliente]],'BASE DE CLIENTES'!A:E,2,0)</f>
        <v>Aparecida de Goiânia</v>
      </c>
      <c r="D850" s="1" t="str">
        <f>VLOOKUP(Tabela1[[#This Row],[Cliente]],'BASE DE CLIENTES'!A:C,3,0)</f>
        <v>GO</v>
      </c>
      <c r="E850" s="4" t="str">
        <f>CONCATENATE(Tabela1[[#This Row],[CIDADE]],",",Tabela1[[#This Row],[UF]])</f>
        <v>Aparecida de Goiânia,GO</v>
      </c>
      <c r="F850" s="2">
        <v>45859</v>
      </c>
      <c r="G850" s="13">
        <v>444</v>
      </c>
      <c r="H850" s="13">
        <v>650</v>
      </c>
      <c r="I850" s="5">
        <f>Tabela1[[#This Row],[Valor total]]-Tabela1[[#This Row],[Valor custo]]</f>
        <v>206</v>
      </c>
      <c r="J850" s="6">
        <f>Tabela1[[#This Row],[MARGEM BRUTA]]/Tabela1[[#This Row],[Valor total]]</f>
        <v>0.31692307692307692</v>
      </c>
      <c r="K850" s="1" t="str">
        <f>VLOOKUP(Tabela1[[#This Row],[Cliente]],'BASE DE CLIENTES'!A:D,4,0)</f>
        <v>EMPRESA COM MAQUINA</v>
      </c>
      <c r="L850" s="1" t="str">
        <f>VLOOKUP(Tabela1[[#This Row],[Cliente]],'BASE DE CLIENTES'!A:E,5,0)</f>
        <v>Aparecida de Goiânia</v>
      </c>
    </row>
    <row r="851" spans="2:12" x14ac:dyDescent="0.3">
      <c r="B851" s="1" t="s">
        <v>152</v>
      </c>
      <c r="C851" s="4" t="str">
        <f>VLOOKUP(Tabela1[[#This Row],[Cliente]],'BASE DE CLIENTES'!A:E,2,0)</f>
        <v>Aparecida de Goiânia</v>
      </c>
      <c r="D851" s="1" t="str">
        <f>VLOOKUP(Tabela1[[#This Row],[Cliente]],'BASE DE CLIENTES'!A:C,3,0)</f>
        <v>GO</v>
      </c>
      <c r="E851" s="4" t="str">
        <f>CONCATENATE(Tabela1[[#This Row],[CIDADE]],",",Tabela1[[#This Row],[UF]])</f>
        <v>Aparecida de Goiânia,GO</v>
      </c>
      <c r="F851" s="2">
        <v>45839</v>
      </c>
      <c r="G851" s="13">
        <v>2655.58</v>
      </c>
      <c r="H851" s="13">
        <v>3900</v>
      </c>
      <c r="I851" s="5">
        <f>Tabela1[[#This Row],[Valor total]]-Tabela1[[#This Row],[Valor custo]]</f>
        <v>1244.42</v>
      </c>
      <c r="J851" s="6">
        <f>Tabela1[[#This Row],[MARGEM BRUTA]]/Tabela1[[#This Row],[Valor total]]</f>
        <v>0.3190820512820513</v>
      </c>
      <c r="K851" s="1" t="str">
        <f>VLOOKUP(Tabela1[[#This Row],[Cliente]],'BASE DE CLIENTES'!A:D,4,0)</f>
        <v>TECNICO</v>
      </c>
      <c r="L851" s="1" t="str">
        <f>VLOOKUP(Tabela1[[#This Row],[Cliente]],'BASE DE CLIENTES'!A:E,5,0)</f>
        <v>Aparecida de Goiânia</v>
      </c>
    </row>
    <row r="852" spans="2:12" x14ac:dyDescent="0.3">
      <c r="B852" s="1" t="s">
        <v>27</v>
      </c>
      <c r="C852" s="4" t="str">
        <f>VLOOKUP(Tabela1[[#This Row],[Cliente]],'BASE DE CLIENTES'!A:E,2,0)</f>
        <v>Brasília</v>
      </c>
      <c r="D852" s="1" t="str">
        <f>VLOOKUP(Tabela1[[#This Row],[Cliente]],'BASE DE CLIENTES'!A:C,3,0)</f>
        <v>DF</v>
      </c>
      <c r="E852" s="4" t="str">
        <f>CONCATENATE(Tabela1[[#This Row],[CIDADE]],",",Tabela1[[#This Row],[UF]])</f>
        <v>Brasília,DF</v>
      </c>
      <c r="F852" s="2">
        <v>45770</v>
      </c>
      <c r="G852" s="13">
        <v>510.2</v>
      </c>
      <c r="H852" s="13">
        <v>895</v>
      </c>
      <c r="I852" s="5">
        <f>Tabela1[[#This Row],[Valor total]]-Tabela1[[#This Row],[Valor custo]]</f>
        <v>384.8</v>
      </c>
      <c r="J852" s="6">
        <f>Tabela1[[#This Row],[MARGEM BRUTA]]/Tabela1[[#This Row],[Valor total]]</f>
        <v>0.4299441340782123</v>
      </c>
      <c r="K852" s="1" t="str">
        <f>VLOOKUP(Tabela1[[#This Row],[Cliente]],'BASE DE CLIENTES'!A:D,4,0)</f>
        <v>EMPRESA SEM MAQUINA</v>
      </c>
      <c r="L852" s="1" t="str">
        <f>VLOOKUP(Tabela1[[#This Row],[Cliente]],'BASE DE CLIENTES'!A:E,5,0)</f>
        <v>RECANTO DAS EMAS</v>
      </c>
    </row>
    <row r="853" spans="2:12" x14ac:dyDescent="0.3">
      <c r="B853" s="1" t="s">
        <v>52</v>
      </c>
      <c r="C853" s="4" t="str">
        <f>VLOOKUP(Tabela1[[#This Row],[Cliente]],'BASE DE CLIENTES'!A:E,2,0)</f>
        <v>Brasília</v>
      </c>
      <c r="D853" s="1" t="str">
        <f>VLOOKUP(Tabela1[[#This Row],[Cliente]],'BASE DE CLIENTES'!A:C,3,0)</f>
        <v>DF</v>
      </c>
      <c r="E853" s="4" t="str">
        <f>CONCATENATE(Tabela1[[#This Row],[CIDADE]],",",Tabela1[[#This Row],[UF]])</f>
        <v>Brasília,DF</v>
      </c>
      <c r="F853" s="2">
        <v>45770</v>
      </c>
      <c r="G853" s="13">
        <v>450.05</v>
      </c>
      <c r="H853" s="13">
        <v>649.5</v>
      </c>
      <c r="I853" s="5">
        <f>Tabela1[[#This Row],[Valor total]]-Tabela1[[#This Row],[Valor custo]]</f>
        <v>199.45</v>
      </c>
      <c r="J853" s="6">
        <f>Tabela1[[#This Row],[MARGEM BRUTA]]/Tabela1[[#This Row],[Valor total]]</f>
        <v>0.30708237105465741</v>
      </c>
      <c r="K853" s="1" t="str">
        <f>VLOOKUP(Tabela1[[#This Row],[Cliente]],'BASE DE CLIENTES'!A:D,4,0)</f>
        <v>SERRALHEIRO</v>
      </c>
      <c r="L853" s="1" t="str">
        <f>VLOOKUP(Tabela1[[#This Row],[Cliente]],'BASE DE CLIENTES'!A:E,5,0)</f>
        <v>Ceilândia Sul (Ceilândia)</v>
      </c>
    </row>
    <row r="854" spans="2:12" x14ac:dyDescent="0.3">
      <c r="B854" s="1" t="s">
        <v>55</v>
      </c>
      <c r="C854" s="4" t="str">
        <f>VLOOKUP(Tabela1[[#This Row],[Cliente]],'BASE DE CLIENTES'!A:E,2,0)</f>
        <v>Brasília</v>
      </c>
      <c r="D854" s="1" t="str">
        <f>VLOOKUP(Tabela1[[#This Row],[Cliente]],'BASE DE CLIENTES'!A:C,3,0)</f>
        <v>DF</v>
      </c>
      <c r="E854" s="4" t="str">
        <f>CONCATENATE(Tabela1[[#This Row],[CIDADE]],",",Tabela1[[#This Row],[UF]])</f>
        <v>Brasília,DF</v>
      </c>
      <c r="F854" s="2">
        <v>45770</v>
      </c>
      <c r="G854" s="13">
        <v>49.21</v>
      </c>
      <c r="H854" s="13">
        <v>80</v>
      </c>
      <c r="I854" s="5">
        <f>Tabela1[[#This Row],[Valor total]]-Tabela1[[#This Row],[Valor custo]]</f>
        <v>30.79</v>
      </c>
      <c r="J854" s="6">
        <f>Tabela1[[#This Row],[MARGEM BRUTA]]/Tabela1[[#This Row],[Valor total]]</f>
        <v>0.38487499999999997</v>
      </c>
      <c r="K854" s="1" t="str">
        <f>VLOOKUP(Tabela1[[#This Row],[Cliente]],'BASE DE CLIENTES'!A:D,4,0)</f>
        <v>EMPRESA SEM MAQUINA</v>
      </c>
      <c r="L854" s="1" t="str">
        <f>VLOOKUP(Tabela1[[#This Row],[Cliente]],'BASE DE CLIENTES'!A:E,5,0)</f>
        <v>RECANTO DAS EMAS</v>
      </c>
    </row>
    <row r="855" spans="2:12" x14ac:dyDescent="0.3">
      <c r="B855" s="1" t="s">
        <v>49</v>
      </c>
      <c r="C855" s="4" t="str">
        <f>VLOOKUP(Tabela1[[#This Row],[Cliente]],'BASE DE CLIENTES'!A:E,2,0)</f>
        <v>Brasília</v>
      </c>
      <c r="D855" s="1" t="str">
        <f>VLOOKUP(Tabela1[[#This Row],[Cliente]],'BASE DE CLIENTES'!A:C,3,0)</f>
        <v>DF</v>
      </c>
      <c r="E855" s="4" t="str">
        <f>CONCATENATE(Tabela1[[#This Row],[CIDADE]],",",Tabela1[[#This Row],[UF]])</f>
        <v>Brasília,DF</v>
      </c>
      <c r="F855" s="2">
        <v>45770</v>
      </c>
      <c r="G855" s="13">
        <v>9460</v>
      </c>
      <c r="H855" s="13">
        <v>12000</v>
      </c>
      <c r="I855" s="5">
        <f>Tabela1[[#This Row],[Valor total]]-Tabela1[[#This Row],[Valor custo]]</f>
        <v>2540</v>
      </c>
      <c r="J855" s="6">
        <f>Tabela1[[#This Row],[MARGEM BRUTA]]/Tabela1[[#This Row],[Valor total]]</f>
        <v>0.21166666666666667</v>
      </c>
      <c r="K855" s="1" t="str">
        <f>VLOOKUP(Tabela1[[#This Row],[Cliente]],'BASE DE CLIENTES'!A:D,4,0)</f>
        <v>EMPRESA COM MAQUINA</v>
      </c>
      <c r="L855" s="1" t="str">
        <f>VLOOKUP(Tabela1[[#This Row],[Cliente]],'BASE DE CLIENTES'!A:E,5,0)</f>
        <v>TAGUATINGA</v>
      </c>
    </row>
    <row r="856" spans="2:12" x14ac:dyDescent="0.3">
      <c r="B856" s="1" t="s">
        <v>152</v>
      </c>
      <c r="C856" s="4" t="str">
        <f>VLOOKUP(Tabela1[[#This Row],[Cliente]],'BASE DE CLIENTES'!A:E,2,0)</f>
        <v>Aparecida de Goiânia</v>
      </c>
      <c r="D856" s="1" t="str">
        <f>VLOOKUP(Tabela1[[#This Row],[Cliente]],'BASE DE CLIENTES'!A:C,3,0)</f>
        <v>GO</v>
      </c>
      <c r="E856" s="4" t="str">
        <f>CONCATENATE(Tabela1[[#This Row],[CIDADE]],",",Tabela1[[#This Row],[UF]])</f>
        <v>Aparecida de Goiânia,GO</v>
      </c>
      <c r="F856" s="2">
        <v>45751</v>
      </c>
      <c r="G856" s="13">
        <v>584</v>
      </c>
      <c r="H856" s="13">
        <v>860</v>
      </c>
      <c r="I856" s="5">
        <f>Tabela1[[#This Row],[Valor total]]-Tabela1[[#This Row],[Valor custo]]</f>
        <v>276</v>
      </c>
      <c r="J856" s="6">
        <f>Tabela1[[#This Row],[MARGEM BRUTA]]/Tabela1[[#This Row],[Valor total]]</f>
        <v>0.32093023255813952</v>
      </c>
      <c r="K856" s="1" t="str">
        <f>VLOOKUP(Tabela1[[#This Row],[Cliente]],'BASE DE CLIENTES'!A:D,4,0)</f>
        <v>TECNICO</v>
      </c>
      <c r="L856" s="1" t="str">
        <f>VLOOKUP(Tabela1[[#This Row],[Cliente]],'BASE DE CLIENTES'!A:E,5,0)</f>
        <v>Aparecida de Goiânia</v>
      </c>
    </row>
    <row r="857" spans="2:12" x14ac:dyDescent="0.3">
      <c r="B857" s="1" t="s">
        <v>152</v>
      </c>
      <c r="C857" s="4" t="str">
        <f>VLOOKUP(Tabela1[[#This Row],[Cliente]],'BASE DE CLIENTES'!A:E,2,0)</f>
        <v>Aparecida de Goiânia</v>
      </c>
      <c r="D857" s="1" t="str">
        <f>VLOOKUP(Tabela1[[#This Row],[Cliente]],'BASE DE CLIENTES'!A:C,3,0)</f>
        <v>GO</v>
      </c>
      <c r="E857" s="4" t="str">
        <f>CONCATENATE(Tabela1[[#This Row],[CIDADE]],",",Tabela1[[#This Row],[UF]])</f>
        <v>Aparecida de Goiânia,GO</v>
      </c>
      <c r="F857" s="2">
        <v>45745</v>
      </c>
      <c r="G857" s="13">
        <v>473</v>
      </c>
      <c r="H857" s="13">
        <v>700</v>
      </c>
      <c r="I857" s="5">
        <f>Tabela1[[#This Row],[Valor total]]-Tabela1[[#This Row],[Valor custo]]</f>
        <v>227</v>
      </c>
      <c r="J857" s="6">
        <f>Tabela1[[#This Row],[MARGEM BRUTA]]/Tabela1[[#This Row],[Valor total]]</f>
        <v>0.32428571428571429</v>
      </c>
      <c r="K857" s="1" t="str">
        <f>VLOOKUP(Tabela1[[#This Row],[Cliente]],'BASE DE CLIENTES'!A:D,4,0)</f>
        <v>TECNICO</v>
      </c>
      <c r="L857" s="1" t="str">
        <f>VLOOKUP(Tabela1[[#This Row],[Cliente]],'BASE DE CLIENTES'!A:E,5,0)</f>
        <v>Aparecida de Goiânia</v>
      </c>
    </row>
    <row r="858" spans="2:12" x14ac:dyDescent="0.3">
      <c r="B858" s="1" t="s">
        <v>68</v>
      </c>
      <c r="C858" s="4" t="str">
        <f>VLOOKUP(Tabela1[[#This Row],[Cliente]],'BASE DE CLIENTES'!A:E,2,0)</f>
        <v>Brasília</v>
      </c>
      <c r="D858" s="1" t="str">
        <f>VLOOKUP(Tabela1[[#This Row],[Cliente]],'BASE DE CLIENTES'!A:C,3,0)</f>
        <v>DF</v>
      </c>
      <c r="E858" s="4" t="str">
        <f>CONCATENATE(Tabela1[[#This Row],[CIDADE]],",",Tabela1[[#This Row],[UF]])</f>
        <v>Brasília,DF</v>
      </c>
      <c r="F858" s="2">
        <v>45770</v>
      </c>
      <c r="G858" s="13">
        <v>1887.62</v>
      </c>
      <c r="H858" s="13">
        <v>2649</v>
      </c>
      <c r="I858" s="5">
        <f>Tabela1[[#This Row],[Valor total]]-Tabela1[[#This Row],[Valor custo]]</f>
        <v>761.38000000000011</v>
      </c>
      <c r="J858" s="6">
        <f>Tabela1[[#This Row],[MARGEM BRUTA]]/Tabela1[[#This Row],[Valor total]]</f>
        <v>0.28742166855417145</v>
      </c>
      <c r="K858" s="1" t="str">
        <f>VLOOKUP(Tabela1[[#This Row],[Cliente]],'BASE DE CLIENTES'!A:D,4,0)</f>
        <v>EMPRESA COM MAQUINA</v>
      </c>
      <c r="L858" s="1" t="str">
        <f>VLOOKUP(Tabela1[[#This Row],[Cliente]],'BASE DE CLIENTES'!A:E,5,0)</f>
        <v>SAMAMBAIA SUL (SAMAMBAIA)</v>
      </c>
    </row>
    <row r="859" spans="2:12" x14ac:dyDescent="0.3">
      <c r="B859" s="1" t="s">
        <v>106</v>
      </c>
      <c r="C859" s="4" t="str">
        <f>VLOOKUP(Tabela1[[#This Row],[Cliente]],'BASE DE CLIENTES'!A:E,2,0)</f>
        <v>Brasília</v>
      </c>
      <c r="D859" s="1" t="str">
        <f>VLOOKUP(Tabela1[[#This Row],[Cliente]],'BASE DE CLIENTES'!A:C,3,0)</f>
        <v>DF</v>
      </c>
      <c r="E859" s="4" t="str">
        <f>CONCATENATE(Tabela1[[#This Row],[CIDADE]],",",Tabela1[[#This Row],[UF]])</f>
        <v>Brasília,DF</v>
      </c>
      <c r="F859" s="2">
        <v>45770</v>
      </c>
      <c r="G859" s="13">
        <v>250</v>
      </c>
      <c r="H859" s="13">
        <v>300</v>
      </c>
      <c r="I859" s="5">
        <f>Tabela1[[#This Row],[Valor total]]-Tabela1[[#This Row],[Valor custo]]</f>
        <v>50</v>
      </c>
      <c r="J859" s="6">
        <f>Tabela1[[#This Row],[MARGEM BRUTA]]/Tabela1[[#This Row],[Valor total]]</f>
        <v>0.16666666666666666</v>
      </c>
      <c r="K859" s="1" t="str">
        <f>VLOOKUP(Tabela1[[#This Row],[Cliente]],'BASE DE CLIENTES'!A:D,4,0)</f>
        <v>EMPRESA COM MAQUINA</v>
      </c>
      <c r="L859" s="1" t="str">
        <f>VLOOKUP(Tabela1[[#This Row],[Cliente]],'BASE DE CLIENTES'!A:E,5,0)</f>
        <v>26 DE SETEMBRO</v>
      </c>
    </row>
    <row r="860" spans="2:12" x14ac:dyDescent="0.3">
      <c r="B860" s="1" t="s">
        <v>15</v>
      </c>
      <c r="C860" s="4" t="str">
        <f>VLOOKUP(Tabela1[[#This Row],[Cliente]],'BASE DE CLIENTES'!A:E,2,0)</f>
        <v>Brasília</v>
      </c>
      <c r="D860" s="1" t="str">
        <f>VLOOKUP(Tabela1[[#This Row],[Cliente]],'BASE DE CLIENTES'!A:C,3,0)</f>
        <v>DF</v>
      </c>
      <c r="E860" s="4" t="str">
        <f>CONCATENATE(Tabela1[[#This Row],[CIDADE]],",",Tabela1[[#This Row],[UF]])</f>
        <v>Brasília,DF</v>
      </c>
      <c r="F860" s="2">
        <v>45770</v>
      </c>
      <c r="G860" s="13">
        <v>894</v>
      </c>
      <c r="H860" s="13">
        <v>1315</v>
      </c>
      <c r="I860" s="5">
        <f>Tabela1[[#This Row],[Valor total]]-Tabela1[[#This Row],[Valor custo]]</f>
        <v>421</v>
      </c>
      <c r="J860" s="6">
        <f>Tabela1[[#This Row],[MARGEM BRUTA]]/Tabela1[[#This Row],[Valor total]]</f>
        <v>0.32015209125475286</v>
      </c>
      <c r="K860" s="1" t="str">
        <f>VLOOKUP(Tabela1[[#This Row],[Cliente]],'BASE DE CLIENTES'!A:D,4,0)</f>
        <v>SERRALHEIRO</v>
      </c>
      <c r="L860" s="1" t="str">
        <f>VLOOKUP(Tabela1[[#This Row],[Cliente]],'BASE DE CLIENTES'!A:E,5,0)</f>
        <v>SETOR HABITACIONAL VICENTE PIRES</v>
      </c>
    </row>
    <row r="861" spans="2:12" x14ac:dyDescent="0.3">
      <c r="B861" s="1" t="s">
        <v>152</v>
      </c>
      <c r="C861" s="4" t="str">
        <f>VLOOKUP(Tabela1[[#This Row],[Cliente]],'BASE DE CLIENTES'!A:E,2,0)</f>
        <v>Aparecida de Goiânia</v>
      </c>
      <c r="D861" s="1" t="str">
        <f>VLOOKUP(Tabela1[[#This Row],[Cliente]],'BASE DE CLIENTES'!A:C,3,0)</f>
        <v>GO</v>
      </c>
      <c r="E861" s="4" t="str">
        <f>CONCATENATE(Tabela1[[#This Row],[CIDADE]],",",Tabela1[[#This Row],[UF]])</f>
        <v>Aparecida de Goiânia,GO</v>
      </c>
      <c r="F861" s="2">
        <v>45838</v>
      </c>
      <c r="G861" s="13">
        <v>473</v>
      </c>
      <c r="H861" s="13">
        <v>700</v>
      </c>
      <c r="I861" s="5">
        <f>Tabela1[[#This Row],[Valor total]]-Tabela1[[#This Row],[Valor custo]]</f>
        <v>227</v>
      </c>
      <c r="J861" s="6">
        <f>Tabela1[[#This Row],[MARGEM BRUTA]]/Tabela1[[#This Row],[Valor total]]</f>
        <v>0.32428571428571429</v>
      </c>
      <c r="K861" s="1" t="str">
        <f>VLOOKUP(Tabela1[[#This Row],[Cliente]],'BASE DE CLIENTES'!A:D,4,0)</f>
        <v>TECNICO</v>
      </c>
      <c r="L861" s="1" t="str">
        <f>VLOOKUP(Tabela1[[#This Row],[Cliente]],'BASE DE CLIENTES'!A:E,5,0)</f>
        <v>Aparecida de Goiânia</v>
      </c>
    </row>
    <row r="862" spans="2:12" x14ac:dyDescent="0.3">
      <c r="B862" s="1" t="s">
        <v>152</v>
      </c>
      <c r="C862" s="4" t="str">
        <f>VLOOKUP(Tabela1[[#This Row],[Cliente]],'BASE DE CLIENTES'!A:E,2,0)</f>
        <v>Aparecida de Goiânia</v>
      </c>
      <c r="D862" s="1" t="str">
        <f>VLOOKUP(Tabela1[[#This Row],[Cliente]],'BASE DE CLIENTES'!A:C,3,0)</f>
        <v>GO</v>
      </c>
      <c r="E862" s="4" t="str">
        <f>CONCATENATE(Tabela1[[#This Row],[CIDADE]],",",Tabela1[[#This Row],[UF]])</f>
        <v>Aparecida de Goiânia,GO</v>
      </c>
      <c r="F862" s="2">
        <v>45848</v>
      </c>
      <c r="G862" s="13">
        <v>473</v>
      </c>
      <c r="H862" s="13">
        <v>700</v>
      </c>
      <c r="I862" s="5">
        <f>Tabela1[[#This Row],[Valor total]]-Tabela1[[#This Row],[Valor custo]]</f>
        <v>227</v>
      </c>
      <c r="J862" s="6">
        <f>Tabela1[[#This Row],[MARGEM BRUTA]]/Tabela1[[#This Row],[Valor total]]</f>
        <v>0.32428571428571429</v>
      </c>
      <c r="K862" s="1" t="str">
        <f>VLOOKUP(Tabela1[[#This Row],[Cliente]],'BASE DE CLIENTES'!A:D,4,0)</f>
        <v>TECNICO</v>
      </c>
      <c r="L862" s="1" t="str">
        <f>VLOOKUP(Tabela1[[#This Row],[Cliente]],'BASE DE CLIENTES'!A:E,5,0)</f>
        <v>Aparecida de Goiânia</v>
      </c>
    </row>
    <row r="863" spans="2:12" x14ac:dyDescent="0.3">
      <c r="B863" s="1" t="s">
        <v>162</v>
      </c>
      <c r="C863" s="4" t="str">
        <f>VLOOKUP(Tabela1[[#This Row],[Cliente]],'BASE DE CLIENTES'!A:E,2,0)</f>
        <v>Brasília</v>
      </c>
      <c r="D863" s="1" t="str">
        <f>VLOOKUP(Tabela1[[#This Row],[Cliente]],'BASE DE CLIENTES'!A:C,3,0)</f>
        <v>DF</v>
      </c>
      <c r="E863" s="4" t="str">
        <f>CONCATENATE(Tabela1[[#This Row],[CIDADE]],",",Tabela1[[#This Row],[UF]])</f>
        <v>Brasília,DF</v>
      </c>
      <c r="F863" s="2">
        <v>45702</v>
      </c>
      <c r="G863" s="13">
        <v>439.2</v>
      </c>
      <c r="H863" s="13">
        <v>645</v>
      </c>
      <c r="I863" s="5">
        <f>Tabela1[[#This Row],[Valor total]]-Tabela1[[#This Row],[Valor custo]]</f>
        <v>205.8</v>
      </c>
      <c r="J863" s="6">
        <f>Tabela1[[#This Row],[MARGEM BRUTA]]/Tabela1[[#This Row],[Valor total]]</f>
        <v>0.3190697674418605</v>
      </c>
      <c r="K863" s="1" t="str">
        <f>VLOOKUP(Tabela1[[#This Row],[Cliente]],'BASE DE CLIENTES'!A:D,4,0)</f>
        <v>SEM CLASSIFICAÇÃO</v>
      </c>
      <c r="L863" s="1" t="str">
        <f>VLOOKUP(Tabela1[[#This Row],[Cliente]],'BASE DE CLIENTES'!A:E,5,0)</f>
        <v>CEILANDIA</v>
      </c>
    </row>
    <row r="864" spans="2:12" x14ac:dyDescent="0.3">
      <c r="B864" s="1" t="s">
        <v>116</v>
      </c>
      <c r="C864" s="4" t="str">
        <f>VLOOKUP(Tabela1[[#This Row],[Cliente]],'BASE DE CLIENTES'!A:E,2,0)</f>
        <v>Brasília</v>
      </c>
      <c r="D864" s="1" t="str">
        <f>VLOOKUP(Tabela1[[#This Row],[Cliente]],'BASE DE CLIENTES'!A:C,3,0)</f>
        <v>DF</v>
      </c>
      <c r="E864" s="4" t="str">
        <f>CONCATENATE(Tabela1[[#This Row],[CIDADE]],",",Tabela1[[#This Row],[UF]])</f>
        <v>Brasília,DF</v>
      </c>
      <c r="F864" s="2">
        <v>45771</v>
      </c>
      <c r="G864" s="13">
        <v>447</v>
      </c>
      <c r="H864" s="13">
        <v>645</v>
      </c>
      <c r="I864" s="5">
        <f>Tabela1[[#This Row],[Valor total]]-Tabela1[[#This Row],[Valor custo]]</f>
        <v>198</v>
      </c>
      <c r="J864" s="6">
        <f>Tabela1[[#This Row],[MARGEM BRUTA]]/Tabela1[[#This Row],[Valor total]]</f>
        <v>0.30697674418604654</v>
      </c>
      <c r="K864" s="1" t="str">
        <f>VLOOKUP(Tabela1[[#This Row],[Cliente]],'BASE DE CLIENTES'!A:D,4,0)</f>
        <v>SEM CLASSIFICAÇÃO</v>
      </c>
      <c r="L864" s="1" t="str">
        <f>VLOOKUP(Tabela1[[#This Row],[Cliente]],'BASE DE CLIENTES'!A:E,5,0)</f>
        <v>VALE DO AMANHECER (PLANALTINA)</v>
      </c>
    </row>
    <row r="865" spans="1:12" x14ac:dyDescent="0.3">
      <c r="B865" s="1" t="s">
        <v>152</v>
      </c>
      <c r="C865" s="4" t="str">
        <f>VLOOKUP(Tabela1[[#This Row],[Cliente]],'BASE DE CLIENTES'!A:E,2,0)</f>
        <v>Aparecida de Goiânia</v>
      </c>
      <c r="D865" s="1" t="str">
        <f>VLOOKUP(Tabela1[[#This Row],[Cliente]],'BASE DE CLIENTES'!A:C,3,0)</f>
        <v>GO</v>
      </c>
      <c r="E865" s="4" t="str">
        <f>CONCATENATE(Tabela1[[#This Row],[CIDADE]],",",Tabela1[[#This Row],[UF]])</f>
        <v>Aparecida de Goiânia,GO</v>
      </c>
      <c r="F865" s="2">
        <v>45805</v>
      </c>
      <c r="G865" s="13">
        <v>521</v>
      </c>
      <c r="H865" s="13">
        <v>780</v>
      </c>
      <c r="I865" s="5">
        <f>Tabela1[[#This Row],[Valor total]]-Tabela1[[#This Row],[Valor custo]]</f>
        <v>259</v>
      </c>
      <c r="J865" s="6">
        <f>Tabela1[[#This Row],[MARGEM BRUTA]]/Tabela1[[#This Row],[Valor total]]</f>
        <v>0.33205128205128204</v>
      </c>
      <c r="K865" s="1" t="str">
        <f>VLOOKUP(Tabela1[[#This Row],[Cliente]],'BASE DE CLIENTES'!A:D,4,0)</f>
        <v>TECNICO</v>
      </c>
      <c r="L865" s="1" t="str">
        <f>VLOOKUP(Tabela1[[#This Row],[Cliente]],'BASE DE CLIENTES'!A:E,5,0)</f>
        <v>Aparecida de Goiânia</v>
      </c>
    </row>
    <row r="866" spans="1:12" x14ac:dyDescent="0.3">
      <c r="B866" s="1" t="s">
        <v>152</v>
      </c>
      <c r="C866" s="4" t="str">
        <f>VLOOKUP(Tabela1[[#This Row],[Cliente]],'BASE DE CLIENTES'!A:E,2,0)</f>
        <v>Aparecida de Goiânia</v>
      </c>
      <c r="D866" s="1" t="str">
        <f>VLOOKUP(Tabela1[[#This Row],[Cliente]],'BASE DE CLIENTES'!A:C,3,0)</f>
        <v>GO</v>
      </c>
      <c r="E866" s="4" t="str">
        <f>CONCATENATE(Tabela1[[#This Row],[CIDADE]],",",Tabela1[[#This Row],[UF]])</f>
        <v>Aparecida de Goiânia,GO</v>
      </c>
      <c r="F866" s="2">
        <v>45810</v>
      </c>
      <c r="G866" s="13">
        <v>521</v>
      </c>
      <c r="H866" s="13">
        <v>780</v>
      </c>
      <c r="I866" s="5">
        <f>Tabela1[[#This Row],[Valor total]]-Tabela1[[#This Row],[Valor custo]]</f>
        <v>259</v>
      </c>
      <c r="J866" s="6">
        <f>Tabela1[[#This Row],[MARGEM BRUTA]]/Tabela1[[#This Row],[Valor total]]</f>
        <v>0.33205128205128204</v>
      </c>
      <c r="K866" s="1" t="str">
        <f>VLOOKUP(Tabela1[[#This Row],[Cliente]],'BASE DE CLIENTES'!A:D,4,0)</f>
        <v>TECNICO</v>
      </c>
      <c r="L866" s="1" t="str">
        <f>VLOOKUP(Tabela1[[#This Row],[Cliente]],'BASE DE CLIENTES'!A:E,5,0)</f>
        <v>Aparecida de Goiânia</v>
      </c>
    </row>
    <row r="867" spans="1:12" x14ac:dyDescent="0.3">
      <c r="B867" s="1" t="s">
        <v>151</v>
      </c>
      <c r="C867" s="4" t="str">
        <f>VLOOKUP(Tabela1[[#This Row],[Cliente]],'BASE DE CLIENTES'!A:E,2,0)</f>
        <v>Aparecida de Goiânia</v>
      </c>
      <c r="D867" s="1" t="str">
        <f>VLOOKUP(Tabela1[[#This Row],[Cliente]],'BASE DE CLIENTES'!A:C,3,0)</f>
        <v>GO</v>
      </c>
      <c r="E867" s="4" t="str">
        <f>CONCATENATE(Tabela1[[#This Row],[CIDADE]],",",Tabela1[[#This Row],[UF]])</f>
        <v>Aparecida de Goiânia,GO</v>
      </c>
      <c r="F867" s="2">
        <v>45789</v>
      </c>
      <c r="G867" s="13">
        <v>1489</v>
      </c>
      <c r="H867" s="13">
        <v>2235</v>
      </c>
      <c r="I867" s="5">
        <f>Tabela1[[#This Row],[Valor total]]-Tabela1[[#This Row],[Valor custo]]</f>
        <v>746</v>
      </c>
      <c r="J867" s="6">
        <f>Tabela1[[#This Row],[MARGEM BRUTA]]/Tabela1[[#This Row],[Valor total]]</f>
        <v>0.33378076062639822</v>
      </c>
      <c r="K867" s="1" t="str">
        <f>VLOOKUP(Tabela1[[#This Row],[Cliente]],'BASE DE CLIENTES'!A:D,4,0)</f>
        <v>EMPRESA COM MAQUINA</v>
      </c>
      <c r="L867" s="1" t="str">
        <f>VLOOKUP(Tabela1[[#This Row],[Cliente]],'BASE DE CLIENTES'!A:E,5,0)</f>
        <v>Aparecida de Goiânia</v>
      </c>
    </row>
    <row r="868" spans="1:12" x14ac:dyDescent="0.3">
      <c r="B868" s="1" t="s">
        <v>152</v>
      </c>
      <c r="C868" s="4" t="str">
        <f>VLOOKUP(Tabela1[[#This Row],[Cliente]],'BASE DE CLIENTES'!A:E,2,0)</f>
        <v>Aparecida de Goiânia</v>
      </c>
      <c r="D868" s="1" t="str">
        <f>VLOOKUP(Tabela1[[#This Row],[Cliente]],'BASE DE CLIENTES'!A:C,3,0)</f>
        <v>GO</v>
      </c>
      <c r="E868" s="4" t="str">
        <f>CONCATENATE(Tabela1[[#This Row],[CIDADE]],",",Tabela1[[#This Row],[UF]])</f>
        <v>Aparecida de Goiânia,GO</v>
      </c>
      <c r="F868" s="2">
        <v>45859</v>
      </c>
      <c r="G868" s="13">
        <v>865.58</v>
      </c>
      <c r="H868" s="13">
        <v>1300</v>
      </c>
      <c r="I868" s="5">
        <f>Tabela1[[#This Row],[Valor total]]-Tabela1[[#This Row],[Valor custo]]</f>
        <v>434.41999999999996</v>
      </c>
      <c r="J868" s="6">
        <f>Tabela1[[#This Row],[MARGEM BRUTA]]/Tabela1[[#This Row],[Valor total]]</f>
        <v>0.33416923076923072</v>
      </c>
      <c r="K868" s="1" t="str">
        <f>VLOOKUP(Tabela1[[#This Row],[Cliente]],'BASE DE CLIENTES'!A:D,4,0)</f>
        <v>TECNICO</v>
      </c>
      <c r="L868" s="1" t="str">
        <f>VLOOKUP(Tabela1[[#This Row],[Cliente]],'BASE DE CLIENTES'!A:E,5,0)</f>
        <v>Aparecida de Goiânia</v>
      </c>
    </row>
    <row r="869" spans="1:12" x14ac:dyDescent="0.3">
      <c r="B869" s="1" t="s">
        <v>151</v>
      </c>
      <c r="C869" s="4" t="str">
        <f>VLOOKUP(Tabela1[[#This Row],[Cliente]],'BASE DE CLIENTES'!A:E,2,0)</f>
        <v>Aparecida de Goiânia</v>
      </c>
      <c r="D869" s="1" t="str">
        <f>VLOOKUP(Tabela1[[#This Row],[Cliente]],'BASE DE CLIENTES'!A:C,3,0)</f>
        <v>GO</v>
      </c>
      <c r="E869" s="4" t="str">
        <f>CONCATENATE(Tabela1[[#This Row],[CIDADE]],",",Tabela1[[#This Row],[UF]])</f>
        <v>Aparecida de Goiânia,GO</v>
      </c>
      <c r="F869" s="2">
        <v>45770</v>
      </c>
      <c r="G869" s="13">
        <v>1986</v>
      </c>
      <c r="H869" s="13">
        <v>2985</v>
      </c>
      <c r="I869" s="5">
        <f>Tabela1[[#This Row],[Valor total]]-Tabela1[[#This Row],[Valor custo]]</f>
        <v>999</v>
      </c>
      <c r="J869" s="6">
        <f>Tabela1[[#This Row],[MARGEM BRUTA]]/Tabela1[[#This Row],[Valor total]]</f>
        <v>0.33467336683417087</v>
      </c>
      <c r="K869" s="1" t="str">
        <f>VLOOKUP(Tabela1[[#This Row],[Cliente]],'BASE DE CLIENTES'!A:D,4,0)</f>
        <v>EMPRESA COM MAQUINA</v>
      </c>
      <c r="L869" s="1" t="str">
        <f>VLOOKUP(Tabela1[[#This Row],[Cliente]],'BASE DE CLIENTES'!A:E,5,0)</f>
        <v>Aparecida de Goiânia</v>
      </c>
    </row>
    <row r="870" spans="1:12" x14ac:dyDescent="0.3">
      <c r="B870" s="1" t="s">
        <v>152</v>
      </c>
      <c r="C870" s="4" t="str">
        <f>VLOOKUP(Tabela1[[#This Row],[Cliente]],'BASE DE CLIENTES'!A:E,2,0)</f>
        <v>Aparecida de Goiânia</v>
      </c>
      <c r="D870" s="1" t="str">
        <f>VLOOKUP(Tabela1[[#This Row],[Cliente]],'BASE DE CLIENTES'!A:C,3,0)</f>
        <v>GO</v>
      </c>
      <c r="E870" s="4" t="str">
        <f>CONCATENATE(Tabela1[[#This Row],[CIDADE]],",",Tabela1[[#This Row],[UF]])</f>
        <v>Aparecida de Goiânia,GO</v>
      </c>
      <c r="F870" s="2">
        <v>45853</v>
      </c>
      <c r="G870" s="13">
        <v>432.13</v>
      </c>
      <c r="H870" s="13">
        <v>650</v>
      </c>
      <c r="I870" s="5">
        <f>Tabela1[[#This Row],[Valor total]]-Tabela1[[#This Row],[Valor custo]]</f>
        <v>217.87</v>
      </c>
      <c r="J870" s="6">
        <f>Tabela1[[#This Row],[MARGEM BRUTA]]/Tabela1[[#This Row],[Valor total]]</f>
        <v>0.33518461538461541</v>
      </c>
      <c r="K870" s="1" t="str">
        <f>VLOOKUP(Tabela1[[#This Row],[Cliente]],'BASE DE CLIENTES'!A:D,4,0)</f>
        <v>TECNICO</v>
      </c>
      <c r="L870" s="1" t="str">
        <f>VLOOKUP(Tabela1[[#This Row],[Cliente]],'BASE DE CLIENTES'!A:E,5,0)</f>
        <v>Aparecida de Goiânia</v>
      </c>
    </row>
    <row r="871" spans="1:12" x14ac:dyDescent="0.3">
      <c r="B871" s="1" t="s">
        <v>25</v>
      </c>
      <c r="C871" s="4" t="str">
        <f>VLOOKUP(Tabela1[[#This Row],[Cliente]],'BASE DE CLIENTES'!A:E,2,0)</f>
        <v>Brasília</v>
      </c>
      <c r="D871" s="1" t="str">
        <f>VLOOKUP(Tabela1[[#This Row],[Cliente]],'BASE DE CLIENTES'!A:C,3,0)</f>
        <v>DF</v>
      </c>
      <c r="E871" s="4" t="str">
        <f>CONCATENATE(Tabela1[[#This Row],[CIDADE]],",",Tabela1[[#This Row],[UF]])</f>
        <v>Brasília,DF</v>
      </c>
      <c r="F871" s="2">
        <v>45769</v>
      </c>
      <c r="G871" s="13">
        <v>2235</v>
      </c>
      <c r="H871" s="13">
        <v>3150</v>
      </c>
      <c r="I871" s="5">
        <f>Tabela1[[#This Row],[Valor total]]-Tabela1[[#This Row],[Valor custo]]</f>
        <v>915</v>
      </c>
      <c r="J871" s="6">
        <f>Tabela1[[#This Row],[MARGEM BRUTA]]/Tabela1[[#This Row],[Valor total]]</f>
        <v>0.2904761904761905</v>
      </c>
      <c r="K871" s="1" t="str">
        <f>VLOOKUP(Tabela1[[#This Row],[Cliente]],'BASE DE CLIENTES'!A:D,4,0)</f>
        <v>EMPRESA COM MAQUINA</v>
      </c>
      <c r="L871" s="1" t="str">
        <f>VLOOKUP(Tabela1[[#This Row],[Cliente]],'BASE DE CLIENTES'!A:E,5,0)</f>
        <v>CEILANDIA NORTE (CEILANDIA)</v>
      </c>
    </row>
    <row r="872" spans="1:12" x14ac:dyDescent="0.3">
      <c r="B872" s="1" t="s">
        <v>161</v>
      </c>
      <c r="C872" s="4" t="str">
        <f>VLOOKUP(Tabela1[[#This Row],[Cliente]],'BASE DE CLIENTES'!A:E,2,0)</f>
        <v>Brasília</v>
      </c>
      <c r="D872" s="1" t="str">
        <f>VLOOKUP(Tabela1[[#This Row],[Cliente]],'BASE DE CLIENTES'!A:C,3,0)</f>
        <v>DF</v>
      </c>
      <c r="E872" s="4" t="str">
        <f>CONCATENATE(Tabela1[[#This Row],[CIDADE]],",",Tabela1[[#This Row],[UF]])</f>
        <v>Brasília,DF</v>
      </c>
      <c r="F872" s="2">
        <v>45769</v>
      </c>
      <c r="G872" s="13">
        <v>1558.07</v>
      </c>
      <c r="H872" s="13">
        <v>2390</v>
      </c>
      <c r="I872" s="5">
        <f>Tabela1[[#This Row],[Valor total]]-Tabela1[[#This Row],[Valor custo]]</f>
        <v>831.93000000000006</v>
      </c>
      <c r="J872" s="6">
        <f>Tabela1[[#This Row],[MARGEM BRUTA]]/Tabela1[[#This Row],[Valor total]]</f>
        <v>0.34808786610878661</v>
      </c>
      <c r="K872" s="1" t="str">
        <f>VLOOKUP(Tabela1[[#This Row],[Cliente]],'BASE DE CLIENTES'!A:D,4,0)</f>
        <v>EMPRESA COM MAQUINA</v>
      </c>
      <c r="L872" s="1" t="str">
        <f>VLOOKUP(Tabela1[[#This Row],[Cliente]],'BASE DE CLIENTES'!A:E,5,0)</f>
        <v>RIACHO FUNDO II</v>
      </c>
    </row>
    <row r="873" spans="1:12" x14ac:dyDescent="0.3">
      <c r="B873" s="1" t="s">
        <v>96</v>
      </c>
      <c r="C873" s="4" t="str">
        <f>VLOOKUP(Tabela1[[#This Row],[Cliente]],'BASE DE CLIENTES'!A:E,2,0)</f>
        <v>Brasília</v>
      </c>
      <c r="D873" s="1" t="str">
        <f>VLOOKUP(Tabela1[[#This Row],[Cliente]],'BASE DE CLIENTES'!A:C,3,0)</f>
        <v>DF</v>
      </c>
      <c r="E873" s="4" t="str">
        <f>CONCATENATE(Tabela1[[#This Row],[CIDADE]],",",Tabela1[[#This Row],[UF]])</f>
        <v>Brasília,DF</v>
      </c>
      <c r="F873" s="2">
        <v>45766</v>
      </c>
      <c r="G873" s="13">
        <v>447</v>
      </c>
      <c r="H873" s="13">
        <v>620</v>
      </c>
      <c r="I873" s="5">
        <f>Tabela1[[#This Row],[Valor total]]-Tabela1[[#This Row],[Valor custo]]</f>
        <v>173</v>
      </c>
      <c r="J873" s="6">
        <f>Tabela1[[#This Row],[MARGEM BRUTA]]/Tabela1[[#This Row],[Valor total]]</f>
        <v>0.27903225806451615</v>
      </c>
      <c r="K873" s="1" t="str">
        <f>VLOOKUP(Tabela1[[#This Row],[Cliente]],'BASE DE CLIENTES'!A:D,4,0)</f>
        <v>EMPRESA SEM MAQUINA</v>
      </c>
      <c r="L873" s="1" t="str">
        <f>VLOOKUP(Tabela1[[#This Row],[Cliente]],'BASE DE CLIENTES'!A:E,5,0)</f>
        <v>CEILANDIA NORTE (CEILANDIA)</v>
      </c>
    </row>
    <row r="874" spans="1:12" x14ac:dyDescent="0.3">
      <c r="B874" s="1" t="s">
        <v>111</v>
      </c>
      <c r="C874" s="4" t="str">
        <f>VLOOKUP(Tabela1[[#This Row],[Cliente]],'BASE DE CLIENTES'!A:E,2,0)</f>
        <v>Brasília</v>
      </c>
      <c r="D874" s="1" t="str">
        <f>VLOOKUP(Tabela1[[#This Row],[Cliente]],'BASE DE CLIENTES'!A:C,3,0)</f>
        <v>DF</v>
      </c>
      <c r="E874" s="4" t="str">
        <f>CONCATENATE(Tabela1[[#This Row],[CIDADE]],",",Tabela1[[#This Row],[UF]])</f>
        <v>Brasília,DF</v>
      </c>
      <c r="F874" s="2">
        <v>45764</v>
      </c>
      <c r="G874" s="13">
        <v>0</v>
      </c>
      <c r="H874" s="13">
        <v>250</v>
      </c>
      <c r="I874" s="5">
        <f>Tabela1[[#This Row],[Valor total]]-Tabela1[[#This Row],[Valor custo]]</f>
        <v>250</v>
      </c>
      <c r="J874" s="6">
        <f>Tabela1[[#This Row],[MARGEM BRUTA]]/Tabela1[[#This Row],[Valor total]]</f>
        <v>1</v>
      </c>
      <c r="K874" s="1" t="str">
        <f>VLOOKUP(Tabela1[[#This Row],[Cliente]],'BASE DE CLIENTES'!A:D,4,0)</f>
        <v>EMPRESA SEM MAQUINA</v>
      </c>
      <c r="L874" s="1" t="str">
        <f>VLOOKUP(Tabela1[[#This Row],[Cliente]],'BASE DE CLIENTES'!A:E,5,0)</f>
        <v>TAGUATINGA SUL (TAGUATINGA)</v>
      </c>
    </row>
    <row r="875" spans="1:12" x14ac:dyDescent="0.3">
      <c r="B875" s="1" t="s">
        <v>152</v>
      </c>
      <c r="C875" s="4" t="str">
        <f>VLOOKUP(Tabela1[[#This Row],[Cliente]],'BASE DE CLIENTES'!A:E,2,0)</f>
        <v>Aparecida de Goiânia</v>
      </c>
      <c r="D875" s="1" t="str">
        <f>VLOOKUP(Tabela1[[#This Row],[Cliente]],'BASE DE CLIENTES'!A:C,3,0)</f>
        <v>GO</v>
      </c>
      <c r="E875" s="4" t="str">
        <f>CONCATENATE(Tabela1[[#This Row],[CIDADE]],",",Tabela1[[#This Row],[UF]])</f>
        <v>Aparecida de Goiânia,GO</v>
      </c>
      <c r="F875" s="2">
        <v>45849</v>
      </c>
      <c r="G875" s="13">
        <v>497</v>
      </c>
      <c r="H875" s="13">
        <v>750</v>
      </c>
      <c r="I875" s="5">
        <f>Tabela1[[#This Row],[Valor total]]-Tabela1[[#This Row],[Valor custo]]</f>
        <v>253</v>
      </c>
      <c r="J875" s="6">
        <f>Tabela1[[#This Row],[MARGEM BRUTA]]/Tabela1[[#This Row],[Valor total]]</f>
        <v>0.33733333333333332</v>
      </c>
      <c r="K875" s="1" t="str">
        <f>VLOOKUP(Tabela1[[#This Row],[Cliente]],'BASE DE CLIENTES'!A:D,4,0)</f>
        <v>TECNICO</v>
      </c>
      <c r="L875" s="1" t="str">
        <f>VLOOKUP(Tabela1[[#This Row],[Cliente]],'BASE DE CLIENTES'!A:E,5,0)</f>
        <v>Aparecida de Goiânia</v>
      </c>
    </row>
    <row r="876" spans="1:12" x14ac:dyDescent="0.3">
      <c r="B876" s="1" t="s">
        <v>27</v>
      </c>
      <c r="C876" s="4" t="str">
        <f>VLOOKUP(Tabela1[[#This Row],[Cliente]],'BASE DE CLIENTES'!A:E,2,0)</f>
        <v>Brasília</v>
      </c>
      <c r="D876" s="1" t="str">
        <f>VLOOKUP(Tabela1[[#This Row],[Cliente]],'BASE DE CLIENTES'!A:C,3,0)</f>
        <v>DF</v>
      </c>
      <c r="E876" s="4" t="str">
        <f>CONCATENATE(Tabela1[[#This Row],[CIDADE]],",",Tabela1[[#This Row],[UF]])</f>
        <v>Brasília,DF</v>
      </c>
      <c r="F876" s="2">
        <v>45764</v>
      </c>
      <c r="G876" s="13">
        <v>584</v>
      </c>
      <c r="H876" s="13">
        <v>720</v>
      </c>
      <c r="I876" s="5">
        <f>Tabela1[[#This Row],[Valor total]]-Tabela1[[#This Row],[Valor custo]]</f>
        <v>136</v>
      </c>
      <c r="J876" s="6">
        <f>Tabela1[[#This Row],[MARGEM BRUTA]]/Tabela1[[#This Row],[Valor total]]</f>
        <v>0.18888888888888888</v>
      </c>
      <c r="K876" s="1" t="str">
        <f>VLOOKUP(Tabela1[[#This Row],[Cliente]],'BASE DE CLIENTES'!A:D,4,0)</f>
        <v>EMPRESA SEM MAQUINA</v>
      </c>
      <c r="L876" s="1" t="str">
        <f>VLOOKUP(Tabela1[[#This Row],[Cliente]],'BASE DE CLIENTES'!A:E,5,0)</f>
        <v>RECANTO DAS EMAS</v>
      </c>
    </row>
    <row r="877" spans="1:12" x14ac:dyDescent="0.3">
      <c r="A877" s="1" t="s">
        <v>163</v>
      </c>
      <c r="B877" s="1" t="s">
        <v>164</v>
      </c>
      <c r="C877" s="4" t="str">
        <f>VLOOKUP(Tabela1[[#This Row],[Cliente]],'BASE DE CLIENTES'!A:E,2,0)</f>
        <v>Brasília</v>
      </c>
      <c r="D877" s="1" t="str">
        <f>VLOOKUP(Tabela1[[#This Row],[Cliente]],'BASE DE CLIENTES'!A:C,3,0)</f>
        <v>DF</v>
      </c>
      <c r="E877" s="4" t="str">
        <f>CONCATENATE(Tabela1[[#This Row],[CIDADE]],",",Tabela1[[#This Row],[UF]])</f>
        <v>Brasília,DF</v>
      </c>
      <c r="F877" s="2">
        <v>45687</v>
      </c>
      <c r="G877" s="13">
        <v>514.45000000000005</v>
      </c>
      <c r="H877" s="13">
        <v>600</v>
      </c>
      <c r="I877" s="5">
        <f>Tabela1[[#This Row],[Valor total]]-Tabela1[[#This Row],[Valor custo]]</f>
        <v>85.549999999999955</v>
      </c>
      <c r="J877" s="6">
        <f>Tabela1[[#This Row],[MARGEM BRUTA]]/Tabela1[[#This Row],[Valor total]]</f>
        <v>0.14258333333333326</v>
      </c>
      <c r="K877" s="1" t="str">
        <f>VLOOKUP(Tabela1[[#This Row],[Cliente]],'BASE DE CLIENTES'!A:D,4,0)</f>
        <v>SEM CLASSIFICAÇÃO</v>
      </c>
      <c r="L877" s="1" t="str">
        <f>VLOOKUP(Tabela1[[#This Row],[Cliente]],'BASE DE CLIENTES'!A:E,5,0)</f>
        <v>VICENTE PIRES</v>
      </c>
    </row>
    <row r="878" spans="1:12" x14ac:dyDescent="0.3">
      <c r="B878" s="1" t="s">
        <v>120</v>
      </c>
      <c r="C878" s="4" t="str">
        <f>VLOOKUP(Tabela1[[#This Row],[Cliente]],'BASE DE CLIENTES'!A:E,2,0)</f>
        <v>Brasília</v>
      </c>
      <c r="D878" s="1" t="str">
        <f>VLOOKUP(Tabela1[[#This Row],[Cliente]],'BASE DE CLIENTES'!A:C,3,0)</f>
        <v>DF</v>
      </c>
      <c r="E878" s="4" t="str">
        <f>CONCATENATE(Tabela1[[#This Row],[CIDADE]],",",Tabela1[[#This Row],[UF]])</f>
        <v>Brasília,DF</v>
      </c>
      <c r="F878" s="2">
        <v>45783</v>
      </c>
      <c r="G878" s="13">
        <v>497</v>
      </c>
      <c r="H878" s="13">
        <v>750</v>
      </c>
      <c r="I878" s="5">
        <f>Tabela1[[#This Row],[Valor total]]-Tabela1[[#This Row],[Valor custo]]</f>
        <v>253</v>
      </c>
      <c r="J878" s="6">
        <f>Tabela1[[#This Row],[MARGEM BRUTA]]/Tabela1[[#This Row],[Valor total]]</f>
        <v>0.33733333333333332</v>
      </c>
      <c r="K878" s="1" t="str">
        <f>VLOOKUP(Tabela1[[#This Row],[Cliente]],'BASE DE CLIENTES'!A:D,4,0)</f>
        <v>EMPRESA SEM MAQUINA</v>
      </c>
      <c r="L878" s="1" t="str">
        <f>VLOOKUP(Tabela1[[#This Row],[Cliente]],'BASE DE CLIENTES'!A:E,5,0)</f>
        <v>SAMAMBAIA</v>
      </c>
    </row>
    <row r="879" spans="1:12" x14ac:dyDescent="0.3">
      <c r="B879" s="1" t="s">
        <v>152</v>
      </c>
      <c r="C879" s="4" t="str">
        <f>VLOOKUP(Tabela1[[#This Row],[Cliente]],'BASE DE CLIENTES'!A:E,2,0)</f>
        <v>Aparecida de Goiânia</v>
      </c>
      <c r="D879" s="1" t="str">
        <f>VLOOKUP(Tabela1[[#This Row],[Cliente]],'BASE DE CLIENTES'!A:C,3,0)</f>
        <v>GO</v>
      </c>
      <c r="E879" s="4" t="str">
        <f>CONCATENATE(Tabela1[[#This Row],[CIDADE]],",",Tabela1[[#This Row],[UF]])</f>
        <v>Aparecida de Goiânia,GO</v>
      </c>
      <c r="F879" s="2">
        <v>45843</v>
      </c>
      <c r="G879" s="13">
        <v>497</v>
      </c>
      <c r="H879" s="13">
        <v>750</v>
      </c>
      <c r="I879" s="5">
        <f>Tabela1[[#This Row],[Valor total]]-Tabela1[[#This Row],[Valor custo]]</f>
        <v>253</v>
      </c>
      <c r="J879" s="6">
        <f>Tabela1[[#This Row],[MARGEM BRUTA]]/Tabela1[[#This Row],[Valor total]]</f>
        <v>0.33733333333333332</v>
      </c>
      <c r="K879" s="1" t="str">
        <f>VLOOKUP(Tabela1[[#This Row],[Cliente]],'BASE DE CLIENTES'!A:D,4,0)</f>
        <v>TECNICO</v>
      </c>
      <c r="L879" s="1" t="str">
        <f>VLOOKUP(Tabela1[[#This Row],[Cliente]],'BASE DE CLIENTES'!A:E,5,0)</f>
        <v>Aparecida de Goiânia</v>
      </c>
    </row>
    <row r="880" spans="1:12" x14ac:dyDescent="0.3">
      <c r="B880" s="1" t="s">
        <v>68</v>
      </c>
      <c r="C880" s="4" t="str">
        <f>VLOOKUP(Tabela1[[#This Row],[Cliente]],'BASE DE CLIENTES'!A:E,2,0)</f>
        <v>Brasília</v>
      </c>
      <c r="D880" s="1" t="str">
        <f>VLOOKUP(Tabela1[[#This Row],[Cliente]],'BASE DE CLIENTES'!A:C,3,0)</f>
        <v>DF</v>
      </c>
      <c r="E880" s="4" t="str">
        <f>CONCATENATE(Tabela1[[#This Row],[CIDADE]],",",Tabela1[[#This Row],[UF]])</f>
        <v>Brasília,DF</v>
      </c>
      <c r="F880" s="2">
        <v>45764</v>
      </c>
      <c r="G880" s="13">
        <v>7763.22</v>
      </c>
      <c r="H880" s="13">
        <v>11110</v>
      </c>
      <c r="I880" s="5">
        <f>Tabela1[[#This Row],[Valor total]]-Tabela1[[#This Row],[Valor custo]]</f>
        <v>3346.7799999999997</v>
      </c>
      <c r="J880" s="6">
        <f>Tabela1[[#This Row],[MARGEM BRUTA]]/Tabela1[[#This Row],[Valor total]]</f>
        <v>0.30124032403240319</v>
      </c>
      <c r="K880" s="1" t="str">
        <f>VLOOKUP(Tabela1[[#This Row],[Cliente]],'BASE DE CLIENTES'!A:D,4,0)</f>
        <v>EMPRESA COM MAQUINA</v>
      </c>
      <c r="L880" s="1" t="str">
        <f>VLOOKUP(Tabela1[[#This Row],[Cliente]],'BASE DE CLIENTES'!A:E,5,0)</f>
        <v>SAMAMBAIA SUL (SAMAMBAIA)</v>
      </c>
    </row>
    <row r="881" spans="2:12" x14ac:dyDescent="0.3">
      <c r="B881" s="1" t="s">
        <v>123</v>
      </c>
      <c r="C881" s="4" t="str">
        <f>VLOOKUP(Tabela1[[#This Row],[Cliente]],'BASE DE CLIENTES'!A:E,2,0)</f>
        <v>Brasília</v>
      </c>
      <c r="D881" s="1" t="str">
        <f>VLOOKUP(Tabela1[[#This Row],[Cliente]],'BASE DE CLIENTES'!A:C,3,0)</f>
        <v>DF</v>
      </c>
      <c r="E881" s="4" t="str">
        <f>CONCATENATE(Tabela1[[#This Row],[CIDADE]],",",Tabela1[[#This Row],[UF]])</f>
        <v>Brasília,DF</v>
      </c>
      <c r="F881" s="2">
        <v>45764</v>
      </c>
      <c r="G881" s="13">
        <v>65</v>
      </c>
      <c r="H881" s="13">
        <v>100</v>
      </c>
      <c r="I881" s="5">
        <f>Tabela1[[#This Row],[Valor total]]-Tabela1[[#This Row],[Valor custo]]</f>
        <v>35</v>
      </c>
      <c r="J881" s="6">
        <f>Tabela1[[#This Row],[MARGEM BRUTA]]/Tabela1[[#This Row],[Valor total]]</f>
        <v>0.35</v>
      </c>
      <c r="K881" s="1" t="str">
        <f>VLOOKUP(Tabela1[[#This Row],[Cliente]],'BASE DE CLIENTES'!A:D,4,0)</f>
        <v>EMPRESA COM MAQUINA</v>
      </c>
      <c r="L881" s="1" t="str">
        <f>VLOOKUP(Tabela1[[#This Row],[Cliente]],'BASE DE CLIENTES'!A:E,5,0)</f>
        <v>ADE CEILÂNDIA</v>
      </c>
    </row>
    <row r="882" spans="2:12" x14ac:dyDescent="0.3">
      <c r="B882" s="1" t="s">
        <v>123</v>
      </c>
      <c r="C882" s="4" t="str">
        <f>VLOOKUP(Tabela1[[#This Row],[Cliente]],'BASE DE CLIENTES'!A:E,2,0)</f>
        <v>Brasília</v>
      </c>
      <c r="D882" s="1" t="str">
        <f>VLOOKUP(Tabela1[[#This Row],[Cliente]],'BASE DE CLIENTES'!A:C,3,0)</f>
        <v>DF</v>
      </c>
      <c r="E882" s="4" t="str">
        <f>CONCATENATE(Tabela1[[#This Row],[CIDADE]],",",Tabela1[[#This Row],[UF]])</f>
        <v>Brasília,DF</v>
      </c>
      <c r="F882" s="2">
        <v>45764</v>
      </c>
      <c r="G882" s="13">
        <v>1042</v>
      </c>
      <c r="H882" s="13">
        <v>1680</v>
      </c>
      <c r="I882" s="5">
        <f>Tabela1[[#This Row],[Valor total]]-Tabela1[[#This Row],[Valor custo]]</f>
        <v>638</v>
      </c>
      <c r="J882" s="6">
        <f>Tabela1[[#This Row],[MARGEM BRUTA]]/Tabela1[[#This Row],[Valor total]]</f>
        <v>0.37976190476190474</v>
      </c>
      <c r="K882" s="1" t="str">
        <f>VLOOKUP(Tabela1[[#This Row],[Cliente]],'BASE DE CLIENTES'!A:D,4,0)</f>
        <v>EMPRESA COM MAQUINA</v>
      </c>
      <c r="L882" s="1" t="str">
        <f>VLOOKUP(Tabela1[[#This Row],[Cliente]],'BASE DE CLIENTES'!A:E,5,0)</f>
        <v>ADE CEILÂNDIA</v>
      </c>
    </row>
    <row r="883" spans="2:12" x14ac:dyDescent="0.3">
      <c r="B883" s="1" t="s">
        <v>152</v>
      </c>
      <c r="C883" s="4" t="str">
        <f>VLOOKUP(Tabela1[[#This Row],[Cliente]],'BASE DE CLIENTES'!A:E,2,0)</f>
        <v>Aparecida de Goiânia</v>
      </c>
      <c r="D883" s="1" t="str">
        <f>VLOOKUP(Tabela1[[#This Row],[Cliente]],'BASE DE CLIENTES'!A:C,3,0)</f>
        <v>GO</v>
      </c>
      <c r="E883" s="4" t="str">
        <f>CONCATENATE(Tabela1[[#This Row],[CIDADE]],",",Tabela1[[#This Row],[UF]])</f>
        <v>Aparecida de Goiânia,GO</v>
      </c>
      <c r="F883" s="2">
        <v>45843</v>
      </c>
      <c r="G883" s="13">
        <v>497</v>
      </c>
      <c r="H883" s="13">
        <v>750</v>
      </c>
      <c r="I883" s="5">
        <f>Tabela1[[#This Row],[Valor total]]-Tabela1[[#This Row],[Valor custo]]</f>
        <v>253</v>
      </c>
      <c r="J883" s="6">
        <f>Tabela1[[#This Row],[MARGEM BRUTA]]/Tabela1[[#This Row],[Valor total]]</f>
        <v>0.33733333333333332</v>
      </c>
      <c r="K883" s="1" t="str">
        <f>VLOOKUP(Tabela1[[#This Row],[Cliente]],'BASE DE CLIENTES'!A:D,4,0)</f>
        <v>TECNICO</v>
      </c>
      <c r="L883" s="1" t="str">
        <f>VLOOKUP(Tabela1[[#This Row],[Cliente]],'BASE DE CLIENTES'!A:E,5,0)</f>
        <v>Aparecida de Goiânia</v>
      </c>
    </row>
    <row r="884" spans="2:12" x14ac:dyDescent="0.3">
      <c r="B884" s="1" t="s">
        <v>165</v>
      </c>
      <c r="C884" s="4" t="str">
        <f>VLOOKUP(Tabela1[[#This Row],[Cliente]],'BASE DE CLIENTES'!A:E,2,0)</f>
        <v>Brasília</v>
      </c>
      <c r="D884" s="1" t="str">
        <f>VLOOKUP(Tabela1[[#This Row],[Cliente]],'BASE DE CLIENTES'!A:C,3,0)</f>
        <v>DF</v>
      </c>
      <c r="E884" s="4" t="str">
        <f>CONCATENATE(Tabela1[[#This Row],[CIDADE]],",",Tabela1[[#This Row],[UF]])</f>
        <v>Brasília,DF</v>
      </c>
      <c r="F884" s="2">
        <v>45764</v>
      </c>
      <c r="G884" s="13">
        <v>2822</v>
      </c>
      <c r="H884" s="13">
        <v>4500</v>
      </c>
      <c r="I884" s="5">
        <f>Tabela1[[#This Row],[Valor total]]-Tabela1[[#This Row],[Valor custo]]</f>
        <v>1678</v>
      </c>
      <c r="J884" s="6">
        <f>Tabela1[[#This Row],[MARGEM BRUTA]]/Tabela1[[#This Row],[Valor total]]</f>
        <v>0.37288888888888888</v>
      </c>
      <c r="K884" s="1" t="str">
        <f>VLOOKUP(Tabela1[[#This Row],[Cliente]],'BASE DE CLIENTES'!A:D,4,0)</f>
        <v>EMPRESA SEM MAQUINA</v>
      </c>
      <c r="L884" s="1" t="str">
        <f>VLOOKUP(Tabela1[[#This Row],[Cliente]],'BASE DE CLIENTES'!A:E,5,0)</f>
        <v>SETOR HABITACIONAL VICENTE PIRES</v>
      </c>
    </row>
    <row r="885" spans="2:12" x14ac:dyDescent="0.3">
      <c r="B885" s="1" t="s">
        <v>70</v>
      </c>
      <c r="C885" s="4" t="str">
        <f>VLOOKUP(Tabela1[[#This Row],[Cliente]],'BASE DE CLIENTES'!A:E,2,0)</f>
        <v>Brasília</v>
      </c>
      <c r="D885" s="1" t="str">
        <f>VLOOKUP(Tabela1[[#This Row],[Cliente]],'BASE DE CLIENTES'!A:C,3,0)</f>
        <v>DF</v>
      </c>
      <c r="E885" s="4" t="str">
        <f>CONCATENATE(Tabela1[[#This Row],[CIDADE]],",",Tabela1[[#This Row],[UF]])</f>
        <v>Brasília,DF</v>
      </c>
      <c r="F885" s="2">
        <v>45763</v>
      </c>
      <c r="G885" s="13">
        <v>2334</v>
      </c>
      <c r="H885" s="13">
        <v>3540</v>
      </c>
      <c r="I885" s="5">
        <f>Tabela1[[#This Row],[Valor total]]-Tabela1[[#This Row],[Valor custo]]</f>
        <v>1206</v>
      </c>
      <c r="J885" s="6">
        <f>Tabela1[[#This Row],[MARGEM BRUTA]]/Tabela1[[#This Row],[Valor total]]</f>
        <v>0.34067796610169493</v>
      </c>
      <c r="K885" s="1" t="str">
        <f>VLOOKUP(Tabela1[[#This Row],[Cliente]],'BASE DE CLIENTES'!A:D,4,0)</f>
        <v>EMPRESA COM MAQUINA</v>
      </c>
      <c r="L885" s="1" t="str">
        <f>VLOOKUP(Tabela1[[#This Row],[Cliente]],'BASE DE CLIENTES'!A:E,5,0)</f>
        <v>TAGUATINGA NORTE (TAGUATINGA)</v>
      </c>
    </row>
    <row r="886" spans="2:12" x14ac:dyDescent="0.3">
      <c r="B886" s="1" t="s">
        <v>68</v>
      </c>
      <c r="C886" s="4" t="str">
        <f>VLOOKUP(Tabela1[[#This Row],[Cliente]],'BASE DE CLIENTES'!A:E,2,0)</f>
        <v>Brasília</v>
      </c>
      <c r="D886" s="1" t="str">
        <f>VLOOKUP(Tabela1[[#This Row],[Cliente]],'BASE DE CLIENTES'!A:C,3,0)</f>
        <v>DF</v>
      </c>
      <c r="E886" s="4" t="str">
        <f>CONCATENATE(Tabela1[[#This Row],[CIDADE]],",",Tabela1[[#This Row],[UF]])</f>
        <v>Brasília,DF</v>
      </c>
      <c r="F886" s="2">
        <v>45763</v>
      </c>
      <c r="G886" s="13">
        <v>473</v>
      </c>
      <c r="H886" s="13">
        <v>690</v>
      </c>
      <c r="I886" s="5">
        <f>Tabela1[[#This Row],[Valor total]]-Tabela1[[#This Row],[Valor custo]]</f>
        <v>217</v>
      </c>
      <c r="J886" s="6">
        <f>Tabela1[[#This Row],[MARGEM BRUTA]]/Tabela1[[#This Row],[Valor total]]</f>
        <v>0.3144927536231884</v>
      </c>
      <c r="K886" s="1" t="str">
        <f>VLOOKUP(Tabela1[[#This Row],[Cliente]],'BASE DE CLIENTES'!A:D,4,0)</f>
        <v>EMPRESA COM MAQUINA</v>
      </c>
      <c r="L886" s="1" t="str">
        <f>VLOOKUP(Tabela1[[#This Row],[Cliente]],'BASE DE CLIENTES'!A:E,5,0)</f>
        <v>SAMAMBAIA SUL (SAMAMBAIA)</v>
      </c>
    </row>
    <row r="887" spans="2:12" x14ac:dyDescent="0.3">
      <c r="B887" s="1" t="s">
        <v>97</v>
      </c>
      <c r="C887" s="4" t="str">
        <f>VLOOKUP(Tabela1[[#This Row],[Cliente]],'BASE DE CLIENTES'!A:E,2,0)</f>
        <v>Brasília</v>
      </c>
      <c r="D887" s="1" t="str">
        <f>VLOOKUP(Tabela1[[#This Row],[Cliente]],'BASE DE CLIENTES'!A:C,3,0)</f>
        <v>DF</v>
      </c>
      <c r="E887" s="4" t="str">
        <f>CONCATENATE(Tabela1[[#This Row],[CIDADE]],",",Tabela1[[#This Row],[UF]])</f>
        <v>Brasília,DF</v>
      </c>
      <c r="F887" s="2">
        <v>45763</v>
      </c>
      <c r="G887" s="13">
        <v>73.14</v>
      </c>
      <c r="H887" s="13">
        <v>99</v>
      </c>
      <c r="I887" s="5">
        <f>Tabela1[[#This Row],[Valor total]]-Tabela1[[#This Row],[Valor custo]]</f>
        <v>25.86</v>
      </c>
      <c r="J887" s="6">
        <f>Tabela1[[#This Row],[MARGEM BRUTA]]/Tabela1[[#This Row],[Valor total]]</f>
        <v>0.26121212121212123</v>
      </c>
      <c r="K887" s="1" t="str">
        <f>VLOOKUP(Tabela1[[#This Row],[Cliente]],'BASE DE CLIENTES'!A:D,4,0)</f>
        <v>SERRALHEIRO</v>
      </c>
      <c r="L887" s="1" t="str">
        <f>VLOOKUP(Tabela1[[#This Row],[Cliente]],'BASE DE CLIENTES'!A:E,5,0)</f>
        <v>CEILANDIA NORTE</v>
      </c>
    </row>
    <row r="888" spans="2:12" x14ac:dyDescent="0.3">
      <c r="B888" s="1" t="s">
        <v>152</v>
      </c>
      <c r="C888" s="4" t="str">
        <f>VLOOKUP(Tabela1[[#This Row],[Cliente]],'BASE DE CLIENTES'!A:E,2,0)</f>
        <v>Aparecida de Goiânia</v>
      </c>
      <c r="D888" s="1" t="str">
        <f>VLOOKUP(Tabela1[[#This Row],[Cliente]],'BASE DE CLIENTES'!A:C,3,0)</f>
        <v>GO</v>
      </c>
      <c r="E888" s="4" t="str">
        <f>CONCATENATE(Tabela1[[#This Row],[CIDADE]],",",Tabela1[[#This Row],[UF]])</f>
        <v>Aparecida de Goiânia,GO</v>
      </c>
      <c r="F888" s="2">
        <v>45834</v>
      </c>
      <c r="G888" s="13">
        <v>946</v>
      </c>
      <c r="H888" s="13">
        <v>1440</v>
      </c>
      <c r="I888" s="5">
        <f>Tabela1[[#This Row],[Valor total]]-Tabela1[[#This Row],[Valor custo]]</f>
        <v>494</v>
      </c>
      <c r="J888" s="6">
        <f>Tabela1[[#This Row],[MARGEM BRUTA]]/Tabela1[[#This Row],[Valor total]]</f>
        <v>0.34305555555555556</v>
      </c>
      <c r="K888" s="1" t="str">
        <f>VLOOKUP(Tabela1[[#This Row],[Cliente]],'BASE DE CLIENTES'!A:D,4,0)</f>
        <v>TECNICO</v>
      </c>
      <c r="L888" s="1" t="str">
        <f>VLOOKUP(Tabela1[[#This Row],[Cliente]],'BASE DE CLIENTES'!A:E,5,0)</f>
        <v>Aparecida de Goiânia</v>
      </c>
    </row>
    <row r="889" spans="2:12" x14ac:dyDescent="0.3">
      <c r="B889" s="1" t="s">
        <v>152</v>
      </c>
      <c r="C889" s="4" t="str">
        <f>VLOOKUP(Tabela1[[#This Row],[Cliente]],'BASE DE CLIENTES'!A:E,2,0)</f>
        <v>Aparecida de Goiânia</v>
      </c>
      <c r="D889" s="1" t="str">
        <f>VLOOKUP(Tabela1[[#This Row],[Cliente]],'BASE DE CLIENTES'!A:C,3,0)</f>
        <v>GO</v>
      </c>
      <c r="E889" s="4" t="str">
        <f>CONCATENATE(Tabela1[[#This Row],[CIDADE]],",",Tabela1[[#This Row],[UF]])</f>
        <v>Aparecida de Goiânia,GO</v>
      </c>
      <c r="F889" s="2">
        <v>45810</v>
      </c>
      <c r="G889" s="13">
        <v>946</v>
      </c>
      <c r="H889" s="13">
        <v>1440</v>
      </c>
      <c r="I889" s="5">
        <f>Tabela1[[#This Row],[Valor total]]-Tabela1[[#This Row],[Valor custo]]</f>
        <v>494</v>
      </c>
      <c r="J889" s="6">
        <f>Tabela1[[#This Row],[MARGEM BRUTA]]/Tabela1[[#This Row],[Valor total]]</f>
        <v>0.34305555555555556</v>
      </c>
      <c r="K889" s="1" t="str">
        <f>VLOOKUP(Tabela1[[#This Row],[Cliente]],'BASE DE CLIENTES'!A:D,4,0)</f>
        <v>TECNICO</v>
      </c>
      <c r="L889" s="1" t="str">
        <f>VLOOKUP(Tabela1[[#This Row],[Cliente]],'BASE DE CLIENTES'!A:E,5,0)</f>
        <v>Aparecida de Goiânia</v>
      </c>
    </row>
    <row r="890" spans="2:12" x14ac:dyDescent="0.3">
      <c r="B890" s="1" t="s">
        <v>55</v>
      </c>
      <c r="C890" s="4" t="str">
        <f>VLOOKUP(Tabela1[[#This Row],[Cliente]],'BASE DE CLIENTES'!A:E,2,0)</f>
        <v>Brasília</v>
      </c>
      <c r="D890" s="1" t="str">
        <f>VLOOKUP(Tabela1[[#This Row],[Cliente]],'BASE DE CLIENTES'!A:C,3,0)</f>
        <v>DF</v>
      </c>
      <c r="E890" s="4" t="str">
        <f>CONCATENATE(Tabela1[[#This Row],[CIDADE]],",",Tabela1[[#This Row],[UF]])</f>
        <v>Brasília,DF</v>
      </c>
      <c r="F890" s="2">
        <v>45763</v>
      </c>
      <c r="G890" s="13">
        <v>47.25</v>
      </c>
      <c r="H890" s="13">
        <v>195</v>
      </c>
      <c r="I890" s="5">
        <f>Tabela1[[#This Row],[Valor total]]-Tabela1[[#This Row],[Valor custo]]</f>
        <v>147.75</v>
      </c>
      <c r="J890" s="6">
        <f>Tabela1[[#This Row],[MARGEM BRUTA]]/Tabela1[[#This Row],[Valor total]]</f>
        <v>0.75769230769230766</v>
      </c>
      <c r="K890" s="1" t="str">
        <f>VLOOKUP(Tabela1[[#This Row],[Cliente]],'BASE DE CLIENTES'!A:D,4,0)</f>
        <v>EMPRESA SEM MAQUINA</v>
      </c>
      <c r="L890" s="1" t="str">
        <f>VLOOKUP(Tabela1[[#This Row],[Cliente]],'BASE DE CLIENTES'!A:E,5,0)</f>
        <v>RECANTO DAS EMAS</v>
      </c>
    </row>
    <row r="891" spans="2:12" x14ac:dyDescent="0.3">
      <c r="B891" s="1" t="s">
        <v>152</v>
      </c>
      <c r="C891" s="4" t="str">
        <f>VLOOKUP(Tabela1[[#This Row],[Cliente]],'BASE DE CLIENTES'!A:E,2,0)</f>
        <v>Aparecida de Goiânia</v>
      </c>
      <c r="D891" s="1" t="str">
        <f>VLOOKUP(Tabela1[[#This Row],[Cliente]],'BASE DE CLIENTES'!A:C,3,0)</f>
        <v>GO</v>
      </c>
      <c r="E891" s="4" t="str">
        <f>CONCATENATE(Tabela1[[#This Row],[CIDADE]],",",Tabela1[[#This Row],[UF]])</f>
        <v>Aparecida de Goiânia,GO</v>
      </c>
      <c r="F891" s="2">
        <v>45770</v>
      </c>
      <c r="G891" s="13">
        <v>147.63</v>
      </c>
      <c r="H891" s="13">
        <v>225</v>
      </c>
      <c r="I891" s="5">
        <f>Tabela1[[#This Row],[Valor total]]-Tabela1[[#This Row],[Valor custo]]</f>
        <v>77.37</v>
      </c>
      <c r="J891" s="6">
        <f>Tabela1[[#This Row],[MARGEM BRUTA]]/Tabela1[[#This Row],[Valor total]]</f>
        <v>0.34386666666666671</v>
      </c>
      <c r="K891" s="1" t="str">
        <f>VLOOKUP(Tabela1[[#This Row],[Cliente]],'BASE DE CLIENTES'!A:D,4,0)</f>
        <v>TECNICO</v>
      </c>
      <c r="L891" s="1" t="str">
        <f>VLOOKUP(Tabela1[[#This Row],[Cliente]],'BASE DE CLIENTES'!A:E,5,0)</f>
        <v>Aparecida de Goiânia</v>
      </c>
    </row>
    <row r="892" spans="2:12" x14ac:dyDescent="0.3">
      <c r="B892" s="1" t="s">
        <v>27</v>
      </c>
      <c r="C892" s="4" t="str">
        <f>VLOOKUP(Tabela1[[#This Row],[Cliente]],'BASE DE CLIENTES'!A:E,2,0)</f>
        <v>Brasília</v>
      </c>
      <c r="D892" s="1" t="str">
        <f>VLOOKUP(Tabela1[[#This Row],[Cliente]],'BASE DE CLIENTES'!A:C,3,0)</f>
        <v>DF</v>
      </c>
      <c r="E892" s="4" t="str">
        <f>CONCATENATE(Tabela1[[#This Row],[CIDADE]],",",Tabela1[[#This Row],[UF]])</f>
        <v>Brasília,DF</v>
      </c>
      <c r="F892" s="2">
        <v>45763</v>
      </c>
      <c r="G892" s="13">
        <v>894</v>
      </c>
      <c r="H892" s="13">
        <v>1230</v>
      </c>
      <c r="I892" s="5">
        <f>Tabela1[[#This Row],[Valor total]]-Tabela1[[#This Row],[Valor custo]]</f>
        <v>336</v>
      </c>
      <c r="J892" s="6">
        <f>Tabela1[[#This Row],[MARGEM BRUTA]]/Tabela1[[#This Row],[Valor total]]</f>
        <v>0.27317073170731709</v>
      </c>
      <c r="K892" s="1" t="str">
        <f>VLOOKUP(Tabela1[[#This Row],[Cliente]],'BASE DE CLIENTES'!A:D,4,0)</f>
        <v>EMPRESA SEM MAQUINA</v>
      </c>
      <c r="L892" s="1" t="str">
        <f>VLOOKUP(Tabela1[[#This Row],[Cliente]],'BASE DE CLIENTES'!A:E,5,0)</f>
        <v>RECANTO DAS EMAS</v>
      </c>
    </row>
    <row r="893" spans="2:12" x14ac:dyDescent="0.3">
      <c r="B893" s="1" t="s">
        <v>68</v>
      </c>
      <c r="C893" s="4" t="str">
        <f>VLOOKUP(Tabela1[[#This Row],[Cliente]],'BASE DE CLIENTES'!A:E,2,0)</f>
        <v>Brasília</v>
      </c>
      <c r="D893" s="1" t="str">
        <f>VLOOKUP(Tabela1[[#This Row],[Cliente]],'BASE DE CLIENTES'!A:C,3,0)</f>
        <v>DF</v>
      </c>
      <c r="E893" s="4" t="str">
        <f>CONCATENATE(Tabela1[[#This Row],[CIDADE]],",",Tabela1[[#This Row],[UF]])</f>
        <v>Brasília,DF</v>
      </c>
      <c r="F893" s="2">
        <v>45763</v>
      </c>
      <c r="G893" s="13">
        <v>184.38</v>
      </c>
      <c r="H893" s="13">
        <v>225</v>
      </c>
      <c r="I893" s="5">
        <f>Tabela1[[#This Row],[Valor total]]-Tabela1[[#This Row],[Valor custo]]</f>
        <v>40.620000000000005</v>
      </c>
      <c r="J893" s="6">
        <f>Tabela1[[#This Row],[MARGEM BRUTA]]/Tabela1[[#This Row],[Valor total]]</f>
        <v>0.18053333333333335</v>
      </c>
      <c r="K893" s="1" t="str">
        <f>VLOOKUP(Tabela1[[#This Row],[Cliente]],'BASE DE CLIENTES'!A:D,4,0)</f>
        <v>EMPRESA COM MAQUINA</v>
      </c>
      <c r="L893" s="1" t="str">
        <f>VLOOKUP(Tabela1[[#This Row],[Cliente]],'BASE DE CLIENTES'!A:E,5,0)</f>
        <v>SAMAMBAIA SUL (SAMAMBAIA)</v>
      </c>
    </row>
    <row r="894" spans="2:12" x14ac:dyDescent="0.3">
      <c r="B894" s="1" t="s">
        <v>152</v>
      </c>
      <c r="C894" s="4" t="str">
        <f>VLOOKUP(Tabela1[[#This Row],[Cliente]],'BASE DE CLIENTES'!A:E,2,0)</f>
        <v>Aparecida de Goiânia</v>
      </c>
      <c r="D894" s="1" t="str">
        <f>VLOOKUP(Tabela1[[#This Row],[Cliente]],'BASE DE CLIENTES'!A:C,3,0)</f>
        <v>GO</v>
      </c>
      <c r="E894" s="4" t="str">
        <f>CONCATENATE(Tabela1[[#This Row],[CIDADE]],",",Tabela1[[#This Row],[UF]])</f>
        <v>Aparecida de Goiânia,GO</v>
      </c>
      <c r="F894" s="2">
        <v>45748</v>
      </c>
      <c r="G894" s="13">
        <v>1656</v>
      </c>
      <c r="H894" s="13">
        <v>2530</v>
      </c>
      <c r="I894" s="5">
        <f>Tabela1[[#This Row],[Valor total]]-Tabela1[[#This Row],[Valor custo]]</f>
        <v>874</v>
      </c>
      <c r="J894" s="6">
        <f>Tabela1[[#This Row],[MARGEM BRUTA]]/Tabela1[[#This Row],[Valor total]]</f>
        <v>0.34545454545454546</v>
      </c>
      <c r="K894" s="1" t="str">
        <f>VLOOKUP(Tabela1[[#This Row],[Cliente]],'BASE DE CLIENTES'!A:D,4,0)</f>
        <v>TECNICO</v>
      </c>
      <c r="L894" s="1" t="str">
        <f>VLOOKUP(Tabela1[[#This Row],[Cliente]],'BASE DE CLIENTES'!A:E,5,0)</f>
        <v>Aparecida de Goiânia</v>
      </c>
    </row>
    <row r="895" spans="2:12" x14ac:dyDescent="0.3">
      <c r="B895" s="1" t="s">
        <v>88</v>
      </c>
      <c r="C895" s="4" t="str">
        <f>VLOOKUP(Tabela1[[#This Row],[Cliente]],'BASE DE CLIENTES'!A:E,2,0)</f>
        <v>Brasília</v>
      </c>
      <c r="D895" s="1" t="str">
        <f>VLOOKUP(Tabela1[[#This Row],[Cliente]],'BASE DE CLIENTES'!A:C,3,0)</f>
        <v>DF</v>
      </c>
      <c r="E895" s="4" t="str">
        <f>CONCATENATE(Tabela1[[#This Row],[CIDADE]],",",Tabela1[[#This Row],[UF]])</f>
        <v>Brasília,DF</v>
      </c>
      <c r="F895" s="2">
        <v>45763</v>
      </c>
      <c r="G895" s="13">
        <v>447</v>
      </c>
      <c r="H895" s="13">
        <v>735</v>
      </c>
      <c r="I895" s="5">
        <f>Tabela1[[#This Row],[Valor total]]-Tabela1[[#This Row],[Valor custo]]</f>
        <v>288</v>
      </c>
      <c r="J895" s="6">
        <f>Tabela1[[#This Row],[MARGEM BRUTA]]/Tabela1[[#This Row],[Valor total]]</f>
        <v>0.39183673469387753</v>
      </c>
      <c r="K895" s="1" t="str">
        <f>VLOOKUP(Tabela1[[#This Row],[Cliente]],'BASE DE CLIENTES'!A:D,4,0)</f>
        <v>SERRALHEIRO</v>
      </c>
      <c r="L895" s="1" t="str">
        <f>VLOOKUP(Tabela1[[#This Row],[Cliente]],'BASE DE CLIENTES'!A:E,5,0)</f>
        <v>RECANTO DAS EMAS</v>
      </c>
    </row>
    <row r="896" spans="2:12" x14ac:dyDescent="0.3">
      <c r="B896" s="1" t="s">
        <v>55</v>
      </c>
      <c r="C896" s="4" t="str">
        <f>VLOOKUP(Tabela1[[#This Row],[Cliente]],'BASE DE CLIENTES'!A:E,2,0)</f>
        <v>Brasília</v>
      </c>
      <c r="D896" s="1" t="str">
        <f>VLOOKUP(Tabela1[[#This Row],[Cliente]],'BASE DE CLIENTES'!A:C,3,0)</f>
        <v>DF</v>
      </c>
      <c r="E896" s="4" t="str">
        <f>CONCATENATE(Tabela1[[#This Row],[CIDADE]],",",Tabela1[[#This Row],[UF]])</f>
        <v>Brasília,DF</v>
      </c>
      <c r="F896" s="2">
        <v>45762</v>
      </c>
      <c r="G896" s="13">
        <v>1254</v>
      </c>
      <c r="H896" s="13">
        <v>2335</v>
      </c>
      <c r="I896" s="5">
        <f>Tabela1[[#This Row],[Valor total]]-Tabela1[[#This Row],[Valor custo]]</f>
        <v>1081</v>
      </c>
      <c r="J896" s="6">
        <f>Tabela1[[#This Row],[MARGEM BRUTA]]/Tabela1[[#This Row],[Valor total]]</f>
        <v>0.46295503211991434</v>
      </c>
      <c r="K896" s="1" t="str">
        <f>VLOOKUP(Tabela1[[#This Row],[Cliente]],'BASE DE CLIENTES'!A:D,4,0)</f>
        <v>EMPRESA SEM MAQUINA</v>
      </c>
      <c r="L896" s="1" t="str">
        <f>VLOOKUP(Tabela1[[#This Row],[Cliente]],'BASE DE CLIENTES'!A:E,5,0)</f>
        <v>RECANTO DAS EMAS</v>
      </c>
    </row>
    <row r="897" spans="2:12" x14ac:dyDescent="0.3">
      <c r="B897" s="1" t="s">
        <v>152</v>
      </c>
      <c r="C897" s="4" t="str">
        <f>VLOOKUP(Tabela1[[#This Row],[Cliente]],'BASE DE CLIENTES'!A:E,2,0)</f>
        <v>Aparecida de Goiânia</v>
      </c>
      <c r="D897" s="1" t="str">
        <f>VLOOKUP(Tabela1[[#This Row],[Cliente]],'BASE DE CLIENTES'!A:C,3,0)</f>
        <v>GO</v>
      </c>
      <c r="E897" s="4" t="str">
        <f>CONCATENATE(Tabela1[[#This Row],[CIDADE]],",",Tabela1[[#This Row],[UF]])</f>
        <v>Aparecida de Goiânia,GO</v>
      </c>
      <c r="F897" s="2">
        <v>45891</v>
      </c>
      <c r="G897" s="13">
        <v>2410</v>
      </c>
      <c r="H897" s="13">
        <v>3700</v>
      </c>
      <c r="I897" s="5">
        <f>Tabela1[[#This Row],[Valor total]]-Tabela1[[#This Row],[Valor custo]]</f>
        <v>1290</v>
      </c>
      <c r="J897" s="6">
        <f>Tabela1[[#This Row],[MARGEM BRUTA]]/Tabela1[[#This Row],[Valor total]]</f>
        <v>0.34864864864864864</v>
      </c>
      <c r="K897" s="1" t="str">
        <f>VLOOKUP(Tabela1[[#This Row],[Cliente]],'BASE DE CLIENTES'!A:D,4,0)</f>
        <v>TECNICO</v>
      </c>
      <c r="L897" s="1" t="str">
        <f>VLOOKUP(Tabela1[[#This Row],[Cliente]],'BASE DE CLIENTES'!A:E,5,0)</f>
        <v>Aparecida de Goiânia</v>
      </c>
    </row>
    <row r="898" spans="2:12" x14ac:dyDescent="0.3">
      <c r="B898" s="1" t="s">
        <v>152</v>
      </c>
      <c r="C898" s="4" t="str">
        <f>VLOOKUP(Tabela1[[#This Row],[Cliente]],'BASE DE CLIENTES'!A:E,2,0)</f>
        <v>Aparecida de Goiânia</v>
      </c>
      <c r="D898" s="1" t="str">
        <f>VLOOKUP(Tabela1[[#This Row],[Cliente]],'BASE DE CLIENTES'!A:C,3,0)</f>
        <v>GO</v>
      </c>
      <c r="E898" s="4" t="str">
        <f>CONCATENATE(Tabela1[[#This Row],[CIDADE]],",",Tabela1[[#This Row],[UF]])</f>
        <v>Aparecida de Goiânia,GO</v>
      </c>
      <c r="F898" s="2">
        <v>45775</v>
      </c>
      <c r="G898" s="13">
        <v>126</v>
      </c>
      <c r="H898" s="13">
        <v>195</v>
      </c>
      <c r="I898" s="5">
        <f>Tabela1[[#This Row],[Valor total]]-Tabela1[[#This Row],[Valor custo]]</f>
        <v>69</v>
      </c>
      <c r="J898" s="6">
        <f>Tabela1[[#This Row],[MARGEM BRUTA]]/Tabela1[[#This Row],[Valor total]]</f>
        <v>0.35384615384615387</v>
      </c>
      <c r="K898" s="1" t="str">
        <f>VLOOKUP(Tabela1[[#This Row],[Cliente]],'BASE DE CLIENTES'!A:D,4,0)</f>
        <v>TECNICO</v>
      </c>
      <c r="L898" s="1" t="str">
        <f>VLOOKUP(Tabela1[[#This Row],[Cliente]],'BASE DE CLIENTES'!A:E,5,0)</f>
        <v>Aparecida de Goiânia</v>
      </c>
    </row>
    <row r="899" spans="2:12" x14ac:dyDescent="0.3">
      <c r="B899" s="1" t="s">
        <v>27</v>
      </c>
      <c r="C899" s="4" t="str">
        <f>VLOOKUP(Tabela1[[#This Row],[Cliente]],'BASE DE CLIENTES'!A:E,2,0)</f>
        <v>Brasília</v>
      </c>
      <c r="D899" s="1" t="str">
        <f>VLOOKUP(Tabela1[[#This Row],[Cliente]],'BASE DE CLIENTES'!A:C,3,0)</f>
        <v>DF</v>
      </c>
      <c r="E899" s="4" t="str">
        <f>CONCATENATE(Tabela1[[#This Row],[CIDADE]],",",Tabela1[[#This Row],[UF]])</f>
        <v>Brasília,DF</v>
      </c>
      <c r="F899" s="2">
        <v>45762</v>
      </c>
      <c r="G899" s="13">
        <v>1172</v>
      </c>
      <c r="H899" s="13">
        <v>2145</v>
      </c>
      <c r="I899" s="5">
        <f>Tabela1[[#This Row],[Valor total]]-Tabela1[[#This Row],[Valor custo]]</f>
        <v>973</v>
      </c>
      <c r="J899" s="6">
        <f>Tabela1[[#This Row],[MARGEM BRUTA]]/Tabela1[[#This Row],[Valor total]]</f>
        <v>0.4536130536130536</v>
      </c>
      <c r="K899" s="1" t="str">
        <f>VLOOKUP(Tabela1[[#This Row],[Cliente]],'BASE DE CLIENTES'!A:D,4,0)</f>
        <v>EMPRESA SEM MAQUINA</v>
      </c>
      <c r="L899" s="1" t="str">
        <f>VLOOKUP(Tabela1[[#This Row],[Cliente]],'BASE DE CLIENTES'!A:E,5,0)</f>
        <v>RECANTO DAS EMAS</v>
      </c>
    </row>
    <row r="900" spans="2:12" x14ac:dyDescent="0.3">
      <c r="B900" s="1" t="s">
        <v>152</v>
      </c>
      <c r="C900" s="4" t="str">
        <f>VLOOKUP(Tabela1[[#This Row],[Cliente]],'BASE DE CLIENTES'!A:E,2,0)</f>
        <v>Aparecida de Goiânia</v>
      </c>
      <c r="D900" s="1" t="str">
        <f>VLOOKUP(Tabela1[[#This Row],[Cliente]],'BASE DE CLIENTES'!A:C,3,0)</f>
        <v>GO</v>
      </c>
      <c r="E900" s="4" t="str">
        <f>CONCATENATE(Tabela1[[#This Row],[CIDADE]],",",Tabela1[[#This Row],[UF]])</f>
        <v>Aparecida de Goiânia,GO</v>
      </c>
      <c r="F900" s="2">
        <v>45693</v>
      </c>
      <c r="G900" s="13">
        <v>1690.77</v>
      </c>
      <c r="H900" s="13">
        <v>2625</v>
      </c>
      <c r="I900" s="5">
        <f>Tabela1[[#This Row],[Valor total]]-Tabela1[[#This Row],[Valor custo]]</f>
        <v>934.23</v>
      </c>
      <c r="J900" s="6">
        <f>Tabela1[[#This Row],[MARGEM BRUTA]]/Tabela1[[#This Row],[Valor total]]</f>
        <v>0.35589714285714286</v>
      </c>
      <c r="K900" s="1" t="str">
        <f>VLOOKUP(Tabela1[[#This Row],[Cliente]],'BASE DE CLIENTES'!A:D,4,0)</f>
        <v>TECNICO</v>
      </c>
      <c r="L900" s="1" t="str">
        <f>VLOOKUP(Tabela1[[#This Row],[Cliente]],'BASE DE CLIENTES'!A:E,5,0)</f>
        <v>Aparecida de Goiânia</v>
      </c>
    </row>
    <row r="901" spans="2:12" x14ac:dyDescent="0.3">
      <c r="B901" s="1" t="s">
        <v>152</v>
      </c>
      <c r="C901" s="4" t="str">
        <f>VLOOKUP(Tabela1[[#This Row],[Cliente]],'BASE DE CLIENTES'!A:E,2,0)</f>
        <v>Aparecida de Goiânia</v>
      </c>
      <c r="D901" s="1" t="str">
        <f>VLOOKUP(Tabela1[[#This Row],[Cliente]],'BASE DE CLIENTES'!A:C,3,0)</f>
        <v>GO</v>
      </c>
      <c r="E901" s="4" t="str">
        <f>CONCATENATE(Tabela1[[#This Row],[CIDADE]],",",Tabela1[[#This Row],[UF]])</f>
        <v>Aparecida de Goiânia,GO</v>
      </c>
      <c r="F901" s="2">
        <v>45896</v>
      </c>
      <c r="G901" s="13">
        <v>837.3</v>
      </c>
      <c r="H901" s="13">
        <v>1300</v>
      </c>
      <c r="I901" s="5">
        <f>Tabela1[[#This Row],[Valor total]]-Tabela1[[#This Row],[Valor custo]]</f>
        <v>462.70000000000005</v>
      </c>
      <c r="J901" s="6">
        <f>Tabela1[[#This Row],[MARGEM BRUTA]]/Tabela1[[#This Row],[Valor total]]</f>
        <v>0.35592307692307695</v>
      </c>
      <c r="K901" s="1" t="str">
        <f>VLOOKUP(Tabela1[[#This Row],[Cliente]],'BASE DE CLIENTES'!A:D,4,0)</f>
        <v>TECNICO</v>
      </c>
      <c r="L901" s="1" t="str">
        <f>VLOOKUP(Tabela1[[#This Row],[Cliente]],'BASE DE CLIENTES'!A:E,5,0)</f>
        <v>Aparecida de Goiânia</v>
      </c>
    </row>
    <row r="902" spans="2:12" x14ac:dyDescent="0.3">
      <c r="B902" s="1" t="s">
        <v>161</v>
      </c>
      <c r="C902" s="4" t="str">
        <f>VLOOKUP(Tabela1[[#This Row],[Cliente]],'BASE DE CLIENTES'!A:E,2,0)</f>
        <v>Brasília</v>
      </c>
      <c r="D902" s="1" t="str">
        <f>VLOOKUP(Tabela1[[#This Row],[Cliente]],'BASE DE CLIENTES'!A:C,3,0)</f>
        <v>DF</v>
      </c>
      <c r="E902" s="4" t="str">
        <f>CONCATENATE(Tabela1[[#This Row],[CIDADE]],",",Tabela1[[#This Row],[UF]])</f>
        <v>Brasília,DF</v>
      </c>
      <c r="F902" s="2">
        <v>45762</v>
      </c>
      <c r="G902" s="13">
        <v>4423.7</v>
      </c>
      <c r="H902" s="13">
        <v>6240</v>
      </c>
      <c r="I902" s="5">
        <f>Tabela1[[#This Row],[Valor total]]-Tabela1[[#This Row],[Valor custo]]</f>
        <v>1816.3000000000002</v>
      </c>
      <c r="J902" s="6">
        <f>Tabela1[[#This Row],[MARGEM BRUTA]]/Tabela1[[#This Row],[Valor total]]</f>
        <v>0.291073717948718</v>
      </c>
      <c r="K902" s="1" t="str">
        <f>VLOOKUP(Tabela1[[#This Row],[Cliente]],'BASE DE CLIENTES'!A:D,4,0)</f>
        <v>EMPRESA COM MAQUINA</v>
      </c>
      <c r="L902" s="1" t="str">
        <f>VLOOKUP(Tabela1[[#This Row],[Cliente]],'BASE DE CLIENTES'!A:E,5,0)</f>
        <v>RIACHO FUNDO II</v>
      </c>
    </row>
    <row r="903" spans="2:12" x14ac:dyDescent="0.3">
      <c r="B903" s="1" t="s">
        <v>76</v>
      </c>
      <c r="C903" s="4" t="str">
        <f>VLOOKUP(Tabela1[[#This Row],[Cliente]],'BASE DE CLIENTES'!A:E,2,0)</f>
        <v>Brasília</v>
      </c>
      <c r="D903" s="1" t="str">
        <f>VLOOKUP(Tabela1[[#This Row],[Cliente]],'BASE DE CLIENTES'!A:C,3,0)</f>
        <v>DF</v>
      </c>
      <c r="E903" s="4" t="str">
        <f>CONCATENATE(Tabela1[[#This Row],[CIDADE]],",",Tabela1[[#This Row],[UF]])</f>
        <v>Brasília,DF</v>
      </c>
      <c r="F903" s="2">
        <v>45762</v>
      </c>
      <c r="G903" s="13">
        <v>67.12</v>
      </c>
      <c r="H903" s="13">
        <v>170</v>
      </c>
      <c r="I903" s="5">
        <f>Tabela1[[#This Row],[Valor total]]-Tabela1[[#This Row],[Valor custo]]</f>
        <v>102.88</v>
      </c>
      <c r="J903" s="6">
        <f>Tabela1[[#This Row],[MARGEM BRUTA]]/Tabela1[[#This Row],[Valor total]]</f>
        <v>0.60517647058823532</v>
      </c>
      <c r="K903" s="1" t="str">
        <f>VLOOKUP(Tabela1[[#This Row],[Cliente]],'BASE DE CLIENTES'!A:D,4,0)</f>
        <v>EMPRESA COM MAQUINA</v>
      </c>
      <c r="L903" s="1" t="str">
        <f>VLOOKUP(Tabela1[[#This Row],[Cliente]],'BASE DE CLIENTES'!A:E,5,0)</f>
        <v>Setor Placa da Mercedes (Núcleo Bandeirante)</v>
      </c>
    </row>
    <row r="904" spans="2:12" x14ac:dyDescent="0.3">
      <c r="B904" s="1" t="s">
        <v>78</v>
      </c>
      <c r="C904" s="4" t="str">
        <f>VLOOKUP(Tabela1[[#This Row],[Cliente]],'BASE DE CLIENTES'!A:E,2,0)</f>
        <v>Brasília</v>
      </c>
      <c r="D904" s="1" t="str">
        <f>VLOOKUP(Tabela1[[#This Row],[Cliente]],'BASE DE CLIENTES'!A:C,3,0)</f>
        <v>DF</v>
      </c>
      <c r="E904" s="4" t="str">
        <f>CONCATENATE(Tabela1[[#This Row],[CIDADE]],",",Tabela1[[#This Row],[UF]])</f>
        <v>Brasília,DF</v>
      </c>
      <c r="F904" s="2">
        <v>45762</v>
      </c>
      <c r="G904" s="13">
        <v>1237</v>
      </c>
      <c r="H904" s="13">
        <v>2200</v>
      </c>
      <c r="I904" s="5">
        <f>Tabela1[[#This Row],[Valor total]]-Tabela1[[#This Row],[Valor custo]]</f>
        <v>963</v>
      </c>
      <c r="J904" s="6">
        <f>Tabela1[[#This Row],[MARGEM BRUTA]]/Tabela1[[#This Row],[Valor total]]</f>
        <v>0.43772727272727274</v>
      </c>
      <c r="K904" s="1" t="str">
        <f>VLOOKUP(Tabela1[[#This Row],[Cliente]],'BASE DE CLIENTES'!A:D,4,0)</f>
        <v>SERRALHEIRO</v>
      </c>
      <c r="L904" s="1" t="str">
        <f>VLOOKUP(Tabela1[[#This Row],[Cliente]],'BASE DE CLIENTES'!A:E,5,0)</f>
        <v>Vila do Boa (São Sebastião)</v>
      </c>
    </row>
    <row r="905" spans="2:12" x14ac:dyDescent="0.3">
      <c r="B905" s="1" t="s">
        <v>111</v>
      </c>
      <c r="C905" s="4" t="str">
        <f>VLOOKUP(Tabela1[[#This Row],[Cliente]],'BASE DE CLIENTES'!A:E,2,0)</f>
        <v>Brasília</v>
      </c>
      <c r="D905" s="1" t="str">
        <f>VLOOKUP(Tabela1[[#This Row],[Cliente]],'BASE DE CLIENTES'!A:C,3,0)</f>
        <v>DF</v>
      </c>
      <c r="E905" s="4" t="str">
        <f>CONCATENATE(Tabela1[[#This Row],[CIDADE]],",",Tabela1[[#This Row],[UF]])</f>
        <v>Brasília,DF</v>
      </c>
      <c r="F905" s="2">
        <v>45762</v>
      </c>
      <c r="G905" s="13">
        <v>125</v>
      </c>
      <c r="H905" s="13">
        <v>150</v>
      </c>
      <c r="I905" s="5">
        <f>Tabela1[[#This Row],[Valor total]]-Tabela1[[#This Row],[Valor custo]]</f>
        <v>25</v>
      </c>
      <c r="J905" s="6">
        <f>Tabela1[[#This Row],[MARGEM BRUTA]]/Tabela1[[#This Row],[Valor total]]</f>
        <v>0.16666666666666666</v>
      </c>
      <c r="K905" s="1" t="str">
        <f>VLOOKUP(Tabela1[[#This Row],[Cliente]],'BASE DE CLIENTES'!A:D,4,0)</f>
        <v>EMPRESA SEM MAQUINA</v>
      </c>
      <c r="L905" s="1" t="str">
        <f>VLOOKUP(Tabela1[[#This Row],[Cliente]],'BASE DE CLIENTES'!A:E,5,0)</f>
        <v>TAGUATINGA SUL (TAGUATINGA)</v>
      </c>
    </row>
    <row r="906" spans="2:12" x14ac:dyDescent="0.3">
      <c r="B906" s="1" t="s">
        <v>68</v>
      </c>
      <c r="C906" s="4" t="str">
        <f>VLOOKUP(Tabela1[[#This Row],[Cliente]],'BASE DE CLIENTES'!A:E,2,0)</f>
        <v>Brasília</v>
      </c>
      <c r="D906" s="1" t="str">
        <f>VLOOKUP(Tabela1[[#This Row],[Cliente]],'BASE DE CLIENTES'!A:C,3,0)</f>
        <v>DF</v>
      </c>
      <c r="E906" s="4" t="str">
        <f>CONCATENATE(Tabela1[[#This Row],[CIDADE]],",",Tabela1[[#This Row],[UF]])</f>
        <v>Brasília,DF</v>
      </c>
      <c r="F906" s="2">
        <v>45762</v>
      </c>
      <c r="G906" s="13">
        <v>1134.8699999999999</v>
      </c>
      <c r="H906" s="13">
        <v>1935</v>
      </c>
      <c r="I906" s="5">
        <f>Tabela1[[#This Row],[Valor total]]-Tabela1[[#This Row],[Valor custo]]</f>
        <v>800.13000000000011</v>
      </c>
      <c r="J906" s="6">
        <f>Tabela1[[#This Row],[MARGEM BRUTA]]/Tabela1[[#This Row],[Valor total]]</f>
        <v>0.4135038759689923</v>
      </c>
      <c r="K906" s="1" t="str">
        <f>VLOOKUP(Tabela1[[#This Row],[Cliente]],'BASE DE CLIENTES'!A:D,4,0)</f>
        <v>EMPRESA COM MAQUINA</v>
      </c>
      <c r="L906" s="1" t="str">
        <f>VLOOKUP(Tabela1[[#This Row],[Cliente]],'BASE DE CLIENTES'!A:E,5,0)</f>
        <v>SAMAMBAIA SUL (SAMAMBAIA)</v>
      </c>
    </row>
    <row r="907" spans="2:12" x14ac:dyDescent="0.3">
      <c r="B907" s="1" t="s">
        <v>161</v>
      </c>
      <c r="C907" s="4" t="str">
        <f>VLOOKUP(Tabela1[[#This Row],[Cliente]],'BASE DE CLIENTES'!A:E,2,0)</f>
        <v>Brasília</v>
      </c>
      <c r="D907" s="1" t="str">
        <f>VLOOKUP(Tabela1[[#This Row],[Cliente]],'BASE DE CLIENTES'!A:C,3,0)</f>
        <v>DF</v>
      </c>
      <c r="E907" s="4" t="str">
        <f>CONCATENATE(Tabela1[[#This Row],[CIDADE]],",",Tabela1[[#This Row],[UF]])</f>
        <v>Brasília,DF</v>
      </c>
      <c r="F907" s="2">
        <v>45761</v>
      </c>
      <c r="G907" s="13">
        <v>3362</v>
      </c>
      <c r="H907" s="13">
        <v>5650</v>
      </c>
      <c r="I907" s="5">
        <f>Tabela1[[#This Row],[Valor total]]-Tabela1[[#This Row],[Valor custo]]</f>
        <v>2288</v>
      </c>
      <c r="J907" s="6">
        <f>Tabela1[[#This Row],[MARGEM BRUTA]]/Tabela1[[#This Row],[Valor total]]</f>
        <v>0.40495575221238939</v>
      </c>
      <c r="K907" s="1" t="str">
        <f>VLOOKUP(Tabela1[[#This Row],[Cliente]],'BASE DE CLIENTES'!A:D,4,0)</f>
        <v>EMPRESA COM MAQUINA</v>
      </c>
      <c r="L907" s="1" t="str">
        <f>VLOOKUP(Tabela1[[#This Row],[Cliente]],'BASE DE CLIENTES'!A:E,5,0)</f>
        <v>RIACHO FUNDO II</v>
      </c>
    </row>
    <row r="908" spans="2:12" x14ac:dyDescent="0.3">
      <c r="B908" s="1" t="s">
        <v>106</v>
      </c>
      <c r="C908" s="4" t="str">
        <f>VLOOKUP(Tabela1[[#This Row],[Cliente]],'BASE DE CLIENTES'!A:E,2,0)</f>
        <v>Brasília</v>
      </c>
      <c r="D908" s="1" t="str">
        <f>VLOOKUP(Tabela1[[#This Row],[Cliente]],'BASE DE CLIENTES'!A:C,3,0)</f>
        <v>DF</v>
      </c>
      <c r="E908" s="4" t="str">
        <f>CONCATENATE(Tabela1[[#This Row],[CIDADE]],",",Tabela1[[#This Row],[UF]])</f>
        <v>Brasília,DF</v>
      </c>
      <c r="F908" s="2">
        <v>45761</v>
      </c>
      <c r="G908" s="13">
        <v>725</v>
      </c>
      <c r="H908" s="13">
        <v>1350</v>
      </c>
      <c r="I908" s="5">
        <f>Tabela1[[#This Row],[Valor total]]-Tabela1[[#This Row],[Valor custo]]</f>
        <v>625</v>
      </c>
      <c r="J908" s="6">
        <f>Tabela1[[#This Row],[MARGEM BRUTA]]/Tabela1[[#This Row],[Valor total]]</f>
        <v>0.46296296296296297</v>
      </c>
      <c r="K908" s="1" t="str">
        <f>VLOOKUP(Tabela1[[#This Row],[Cliente]],'BASE DE CLIENTES'!A:D,4,0)</f>
        <v>EMPRESA COM MAQUINA</v>
      </c>
      <c r="L908" s="1" t="str">
        <f>VLOOKUP(Tabela1[[#This Row],[Cliente]],'BASE DE CLIENTES'!A:E,5,0)</f>
        <v>26 DE SETEMBRO</v>
      </c>
    </row>
    <row r="909" spans="2:12" x14ac:dyDescent="0.3">
      <c r="B909" s="1" t="s">
        <v>152</v>
      </c>
      <c r="C909" s="4" t="str">
        <f>VLOOKUP(Tabela1[[#This Row],[Cliente]],'BASE DE CLIENTES'!A:E,2,0)</f>
        <v>Aparecida de Goiânia</v>
      </c>
      <c r="D909" s="1" t="str">
        <f>VLOOKUP(Tabela1[[#This Row],[Cliente]],'BASE DE CLIENTES'!A:C,3,0)</f>
        <v>GO</v>
      </c>
      <c r="E909" s="4" t="str">
        <f>CONCATENATE(Tabela1[[#This Row],[CIDADE]],",",Tabela1[[#This Row],[UF]])</f>
        <v>Aparecida de Goiânia,GO</v>
      </c>
      <c r="F909" s="2">
        <v>45740</v>
      </c>
      <c r="G909" s="13">
        <v>593.83000000000004</v>
      </c>
      <c r="H909" s="13">
        <v>930</v>
      </c>
      <c r="I909" s="5">
        <f>Tabela1[[#This Row],[Valor total]]-Tabela1[[#This Row],[Valor custo]]</f>
        <v>336.16999999999996</v>
      </c>
      <c r="J909" s="6">
        <f>Tabela1[[#This Row],[MARGEM BRUTA]]/Tabela1[[#This Row],[Valor total]]</f>
        <v>0.36147311827956985</v>
      </c>
      <c r="K909" s="1" t="str">
        <f>VLOOKUP(Tabela1[[#This Row],[Cliente]],'BASE DE CLIENTES'!A:D,4,0)</f>
        <v>TECNICO</v>
      </c>
      <c r="L909" s="1" t="str">
        <f>VLOOKUP(Tabela1[[#This Row],[Cliente]],'BASE DE CLIENTES'!A:E,5,0)</f>
        <v>Aparecida de Goiânia</v>
      </c>
    </row>
    <row r="910" spans="2:12" x14ac:dyDescent="0.3">
      <c r="B910" s="1" t="s">
        <v>161</v>
      </c>
      <c r="C910" s="4" t="str">
        <f>VLOOKUP(Tabela1[[#This Row],[Cliente]],'BASE DE CLIENTES'!A:E,2,0)</f>
        <v>Brasília</v>
      </c>
      <c r="D910" s="1" t="str">
        <f>VLOOKUP(Tabela1[[#This Row],[Cliente]],'BASE DE CLIENTES'!A:C,3,0)</f>
        <v>DF</v>
      </c>
      <c r="E910" s="4" t="str">
        <f>CONCATENATE(Tabela1[[#This Row],[CIDADE]],",",Tabela1[[#This Row],[UF]])</f>
        <v>Brasília,DF</v>
      </c>
      <c r="F910" s="2">
        <v>45761</v>
      </c>
      <c r="G910" s="13">
        <v>584</v>
      </c>
      <c r="H910" s="13">
        <v>945</v>
      </c>
      <c r="I910" s="5">
        <f>Tabela1[[#This Row],[Valor total]]-Tabela1[[#This Row],[Valor custo]]</f>
        <v>361</v>
      </c>
      <c r="J910" s="6">
        <f>Tabela1[[#This Row],[MARGEM BRUTA]]/Tabela1[[#This Row],[Valor total]]</f>
        <v>0.38201058201058202</v>
      </c>
      <c r="K910" s="1" t="str">
        <f>VLOOKUP(Tabela1[[#This Row],[Cliente]],'BASE DE CLIENTES'!A:D,4,0)</f>
        <v>EMPRESA COM MAQUINA</v>
      </c>
      <c r="L910" s="1" t="str">
        <f>VLOOKUP(Tabela1[[#This Row],[Cliente]],'BASE DE CLIENTES'!A:E,5,0)</f>
        <v>RIACHO FUNDO II</v>
      </c>
    </row>
    <row r="911" spans="2:12" x14ac:dyDescent="0.3">
      <c r="B911" s="1" t="s">
        <v>152</v>
      </c>
      <c r="C911" s="4" t="str">
        <f>VLOOKUP(Tabela1[[#This Row],[Cliente]],'BASE DE CLIENTES'!A:E,2,0)</f>
        <v>Aparecida de Goiânia</v>
      </c>
      <c r="D911" s="1" t="str">
        <f>VLOOKUP(Tabela1[[#This Row],[Cliente]],'BASE DE CLIENTES'!A:C,3,0)</f>
        <v>GO</v>
      </c>
      <c r="E911" s="4" t="str">
        <f>CONCATENATE(Tabela1[[#This Row],[CIDADE]],",",Tabela1[[#This Row],[UF]])</f>
        <v>Aparecida de Goiânia,GO</v>
      </c>
      <c r="F911" s="2">
        <v>45740</v>
      </c>
      <c r="G911" s="13">
        <v>593.83000000000004</v>
      </c>
      <c r="H911" s="13">
        <v>930</v>
      </c>
      <c r="I911" s="5">
        <f>Tabela1[[#This Row],[Valor total]]-Tabela1[[#This Row],[Valor custo]]</f>
        <v>336.16999999999996</v>
      </c>
      <c r="J911" s="6">
        <f>Tabela1[[#This Row],[MARGEM BRUTA]]/Tabela1[[#This Row],[Valor total]]</f>
        <v>0.36147311827956985</v>
      </c>
      <c r="K911" s="1" t="str">
        <f>VLOOKUP(Tabela1[[#This Row],[Cliente]],'BASE DE CLIENTES'!A:D,4,0)</f>
        <v>TECNICO</v>
      </c>
      <c r="L911" s="1" t="str">
        <f>VLOOKUP(Tabela1[[#This Row],[Cliente]],'BASE DE CLIENTES'!A:E,5,0)</f>
        <v>Aparecida de Goiânia</v>
      </c>
    </row>
    <row r="912" spans="2:12" x14ac:dyDescent="0.3">
      <c r="B912" s="1" t="s">
        <v>151</v>
      </c>
      <c r="C912" s="4" t="str">
        <f>VLOOKUP(Tabela1[[#This Row],[Cliente]],'BASE DE CLIENTES'!A:E,2,0)</f>
        <v>Aparecida de Goiânia</v>
      </c>
      <c r="D912" s="1" t="str">
        <f>VLOOKUP(Tabela1[[#This Row],[Cliente]],'BASE DE CLIENTES'!A:C,3,0)</f>
        <v>GO</v>
      </c>
      <c r="E912" s="4" t="str">
        <f>CONCATENATE(Tabela1[[#This Row],[CIDADE]],",",Tabela1[[#This Row],[UF]])</f>
        <v>Aparecida de Goiânia,GO</v>
      </c>
      <c r="F912" s="2">
        <v>45884</v>
      </c>
      <c r="G912" s="13">
        <v>1197.3900000000001</v>
      </c>
      <c r="H912" s="13">
        <v>1885</v>
      </c>
      <c r="I912" s="5">
        <f>Tabela1[[#This Row],[Valor total]]-Tabela1[[#This Row],[Valor custo]]</f>
        <v>687.6099999999999</v>
      </c>
      <c r="J912" s="6">
        <f>Tabela1[[#This Row],[MARGEM BRUTA]]/Tabela1[[#This Row],[Valor total]]</f>
        <v>0.36477984084880632</v>
      </c>
      <c r="K912" s="1" t="str">
        <f>VLOOKUP(Tabela1[[#This Row],[Cliente]],'BASE DE CLIENTES'!A:D,4,0)</f>
        <v>EMPRESA COM MAQUINA</v>
      </c>
      <c r="L912" s="1" t="str">
        <f>VLOOKUP(Tabela1[[#This Row],[Cliente]],'BASE DE CLIENTES'!A:E,5,0)</f>
        <v>Aparecida de Goiânia</v>
      </c>
    </row>
    <row r="913" spans="2:12" x14ac:dyDescent="0.3">
      <c r="B913" s="1" t="s">
        <v>38</v>
      </c>
      <c r="C913" s="4" t="str">
        <f>VLOOKUP(Tabela1[[#This Row],[Cliente]],'BASE DE CLIENTES'!A:E,2,0)</f>
        <v>Brasília</v>
      </c>
      <c r="D913" s="1" t="str">
        <f>VLOOKUP(Tabela1[[#This Row],[Cliente]],'BASE DE CLIENTES'!A:C,3,0)</f>
        <v>DF</v>
      </c>
      <c r="E913" s="4" t="str">
        <f>CONCATENATE(Tabela1[[#This Row],[CIDADE]],",",Tabela1[[#This Row],[UF]])</f>
        <v>Brasília,DF</v>
      </c>
      <c r="F913" s="2">
        <v>45761</v>
      </c>
      <c r="G913" s="13">
        <v>49.21</v>
      </c>
      <c r="H913" s="13">
        <v>80</v>
      </c>
      <c r="I913" s="5">
        <f>Tabela1[[#This Row],[Valor total]]-Tabela1[[#This Row],[Valor custo]]</f>
        <v>30.79</v>
      </c>
      <c r="J913" s="6">
        <f>Tabela1[[#This Row],[MARGEM BRUTA]]/Tabela1[[#This Row],[Valor total]]</f>
        <v>0.38487499999999997</v>
      </c>
      <c r="K913" s="1" t="str">
        <f>VLOOKUP(Tabela1[[#This Row],[Cliente]],'BASE DE CLIENTES'!A:D,4,0)</f>
        <v>EMPRESA SEM MAQUINA</v>
      </c>
      <c r="L913" s="1" t="str">
        <f>VLOOKUP(Tabela1[[#This Row],[Cliente]],'BASE DE CLIENTES'!A:E,5,0)</f>
        <v>PONTE ALTA NORTE (GAMA)</v>
      </c>
    </row>
    <row r="914" spans="2:12" x14ac:dyDescent="0.3">
      <c r="B914" s="1" t="s">
        <v>152</v>
      </c>
      <c r="C914" s="4" t="str">
        <f>VLOOKUP(Tabela1[[#This Row],[Cliente]],'BASE DE CLIENTES'!A:E,2,0)</f>
        <v>Aparecida de Goiânia</v>
      </c>
      <c r="D914" s="1" t="str">
        <f>VLOOKUP(Tabela1[[#This Row],[Cliente]],'BASE DE CLIENTES'!A:C,3,0)</f>
        <v>GO</v>
      </c>
      <c r="E914" s="4" t="str">
        <f>CONCATENATE(Tabela1[[#This Row],[CIDADE]],",",Tabela1[[#This Row],[UF]])</f>
        <v>Aparecida de Goiânia,GO</v>
      </c>
      <c r="F914" s="2">
        <v>45701</v>
      </c>
      <c r="G914" s="13">
        <v>597.20000000000005</v>
      </c>
      <c r="H914" s="13">
        <v>945</v>
      </c>
      <c r="I914" s="5">
        <f>Tabela1[[#This Row],[Valor total]]-Tabela1[[#This Row],[Valor custo]]</f>
        <v>347.79999999999995</v>
      </c>
      <c r="J914" s="6">
        <f>Tabela1[[#This Row],[MARGEM BRUTA]]/Tabela1[[#This Row],[Valor total]]</f>
        <v>0.368042328042328</v>
      </c>
      <c r="K914" s="1" t="str">
        <f>VLOOKUP(Tabela1[[#This Row],[Cliente]],'BASE DE CLIENTES'!A:D,4,0)</f>
        <v>TECNICO</v>
      </c>
      <c r="L914" s="1" t="str">
        <f>VLOOKUP(Tabela1[[#This Row],[Cliente]],'BASE DE CLIENTES'!A:E,5,0)</f>
        <v>Aparecida de Goiânia</v>
      </c>
    </row>
    <row r="915" spans="2:12" x14ac:dyDescent="0.3">
      <c r="B915" s="1" t="s">
        <v>151</v>
      </c>
      <c r="C915" s="4" t="str">
        <f>VLOOKUP(Tabela1[[#This Row],[Cliente]],'BASE DE CLIENTES'!A:E,2,0)</f>
        <v>Aparecida de Goiânia</v>
      </c>
      <c r="D915" s="1" t="str">
        <f>VLOOKUP(Tabela1[[#This Row],[Cliente]],'BASE DE CLIENTES'!A:C,3,0)</f>
        <v>GO</v>
      </c>
      <c r="E915" s="4" t="str">
        <f>CONCATENATE(Tabela1[[#This Row],[CIDADE]],",",Tabela1[[#This Row],[UF]])</f>
        <v>Aparecida de Goiânia,GO</v>
      </c>
      <c r="F915" s="2">
        <v>45845</v>
      </c>
      <c r="G915" s="13">
        <v>710</v>
      </c>
      <c r="H915" s="13">
        <v>1125</v>
      </c>
      <c r="I915" s="5">
        <f>Tabela1[[#This Row],[Valor total]]-Tabela1[[#This Row],[Valor custo]]</f>
        <v>415</v>
      </c>
      <c r="J915" s="6">
        <f>Tabela1[[#This Row],[MARGEM BRUTA]]/Tabela1[[#This Row],[Valor total]]</f>
        <v>0.36888888888888888</v>
      </c>
      <c r="K915" s="1" t="str">
        <f>VLOOKUP(Tabela1[[#This Row],[Cliente]],'BASE DE CLIENTES'!A:D,4,0)</f>
        <v>EMPRESA COM MAQUINA</v>
      </c>
      <c r="L915" s="1" t="str">
        <f>VLOOKUP(Tabela1[[#This Row],[Cliente]],'BASE DE CLIENTES'!A:E,5,0)</f>
        <v>Aparecida de Goiânia</v>
      </c>
    </row>
    <row r="916" spans="2:12" x14ac:dyDescent="0.3">
      <c r="B916" s="1" t="s">
        <v>27</v>
      </c>
      <c r="C916" s="4" t="str">
        <f>VLOOKUP(Tabela1[[#This Row],[Cliente]],'BASE DE CLIENTES'!A:E,2,0)</f>
        <v>Brasília</v>
      </c>
      <c r="D916" s="1" t="str">
        <f>VLOOKUP(Tabela1[[#This Row],[Cliente]],'BASE DE CLIENTES'!A:C,3,0)</f>
        <v>DF</v>
      </c>
      <c r="E916" s="4" t="str">
        <f>CONCATENATE(Tabela1[[#This Row],[CIDADE]],",",Tabela1[[#This Row],[UF]])</f>
        <v>Brasília,DF</v>
      </c>
      <c r="F916" s="2">
        <v>45761</v>
      </c>
      <c r="G916" s="13">
        <v>180</v>
      </c>
      <c r="H916" s="13">
        <v>360</v>
      </c>
      <c r="I916" s="5">
        <f>Tabela1[[#This Row],[Valor total]]-Tabela1[[#This Row],[Valor custo]]</f>
        <v>180</v>
      </c>
      <c r="J916" s="6">
        <f>Tabela1[[#This Row],[MARGEM BRUTA]]/Tabela1[[#This Row],[Valor total]]</f>
        <v>0.5</v>
      </c>
      <c r="K916" s="1" t="str">
        <f>VLOOKUP(Tabela1[[#This Row],[Cliente]],'BASE DE CLIENTES'!A:D,4,0)</f>
        <v>EMPRESA SEM MAQUINA</v>
      </c>
      <c r="L916" s="1" t="str">
        <f>VLOOKUP(Tabela1[[#This Row],[Cliente]],'BASE DE CLIENTES'!A:E,5,0)</f>
        <v>RECANTO DAS EMAS</v>
      </c>
    </row>
    <row r="917" spans="2:12" x14ac:dyDescent="0.3">
      <c r="B917" s="1" t="s">
        <v>108</v>
      </c>
      <c r="C917" s="4" t="str">
        <f>VLOOKUP(Tabela1[[#This Row],[Cliente]],'BASE DE CLIENTES'!A:E,2,0)</f>
        <v>Brasília</v>
      </c>
      <c r="D917" s="1" t="str">
        <f>VLOOKUP(Tabela1[[#This Row],[Cliente]],'BASE DE CLIENTES'!A:C,3,0)</f>
        <v>DF</v>
      </c>
      <c r="E917" s="4" t="str">
        <f>CONCATENATE(Tabela1[[#This Row],[CIDADE]],",",Tabela1[[#This Row],[UF]])</f>
        <v>Brasília,DF</v>
      </c>
      <c r="F917" s="2">
        <v>45761</v>
      </c>
      <c r="G917" s="13">
        <v>15.8</v>
      </c>
      <c r="H917" s="13">
        <v>80</v>
      </c>
      <c r="I917" s="5">
        <f>Tabela1[[#This Row],[Valor total]]-Tabela1[[#This Row],[Valor custo]]</f>
        <v>64.2</v>
      </c>
      <c r="J917" s="6">
        <f>Tabela1[[#This Row],[MARGEM BRUTA]]/Tabela1[[#This Row],[Valor total]]</f>
        <v>0.80249999999999999</v>
      </c>
      <c r="K917" s="1" t="str">
        <f>VLOOKUP(Tabela1[[#This Row],[Cliente]],'BASE DE CLIENTES'!A:D,4,0)</f>
        <v>SERRALHEIRO</v>
      </c>
      <c r="L917" s="1" t="str">
        <f>VLOOKUP(Tabela1[[#This Row],[Cliente]],'BASE DE CLIENTES'!A:E,5,0)</f>
        <v>Vila Planalto</v>
      </c>
    </row>
    <row r="918" spans="2:12" x14ac:dyDescent="0.3">
      <c r="B918" s="1" t="s">
        <v>117</v>
      </c>
      <c r="C918" s="4" t="str">
        <f>VLOOKUP(Tabela1[[#This Row],[Cliente]],'BASE DE CLIENTES'!A:E,2,0)</f>
        <v>Brasília</v>
      </c>
      <c r="D918" s="1" t="str">
        <f>VLOOKUP(Tabela1[[#This Row],[Cliente]],'BASE DE CLIENTES'!A:C,3,0)</f>
        <v>DF</v>
      </c>
      <c r="E918" s="4" t="str">
        <f>CONCATENATE(Tabela1[[#This Row],[CIDADE]],",",Tabela1[[#This Row],[UF]])</f>
        <v>Brasília,DF</v>
      </c>
      <c r="F918" s="2">
        <v>45758</v>
      </c>
      <c r="G918" s="13">
        <v>9268.4500000000007</v>
      </c>
      <c r="H918" s="13">
        <v>12800</v>
      </c>
      <c r="I918" s="5">
        <f>Tabela1[[#This Row],[Valor total]]-Tabela1[[#This Row],[Valor custo]]</f>
        <v>3531.5499999999993</v>
      </c>
      <c r="J918" s="6">
        <f>Tabela1[[#This Row],[MARGEM BRUTA]]/Tabela1[[#This Row],[Valor total]]</f>
        <v>0.27590234374999995</v>
      </c>
      <c r="K918" s="1" t="str">
        <f>VLOOKUP(Tabela1[[#This Row],[Cliente]],'BASE DE CLIENTES'!A:D,4,0)</f>
        <v>EMPRESA COM MAQUINA</v>
      </c>
      <c r="L918" s="1" t="str">
        <f>VLOOKUP(Tabela1[[#This Row],[Cliente]],'BASE DE CLIENTES'!A:E,5,0)</f>
        <v>SETOR HABITACIONAL ARNIQUEIRA (AGUAS CLARAS)</v>
      </c>
    </row>
    <row r="919" spans="2:12" x14ac:dyDescent="0.3">
      <c r="B919" s="1" t="s">
        <v>27</v>
      </c>
      <c r="C919" s="4" t="str">
        <f>VLOOKUP(Tabela1[[#This Row],[Cliente]],'BASE DE CLIENTES'!A:E,2,0)</f>
        <v>Brasília</v>
      </c>
      <c r="D919" s="1" t="str">
        <f>VLOOKUP(Tabela1[[#This Row],[Cliente]],'BASE DE CLIENTES'!A:C,3,0)</f>
        <v>DF</v>
      </c>
      <c r="E919" s="4" t="str">
        <f>CONCATENATE(Tabela1[[#This Row],[CIDADE]],",",Tabela1[[#This Row],[UF]])</f>
        <v>Brasília,DF</v>
      </c>
      <c r="F919" s="2">
        <v>45758</v>
      </c>
      <c r="G919" s="13">
        <v>609</v>
      </c>
      <c r="H919" s="13">
        <v>740</v>
      </c>
      <c r="I919" s="5">
        <f>Tabela1[[#This Row],[Valor total]]-Tabela1[[#This Row],[Valor custo]]</f>
        <v>131</v>
      </c>
      <c r="J919" s="6">
        <f>Tabela1[[#This Row],[MARGEM BRUTA]]/Tabela1[[#This Row],[Valor total]]</f>
        <v>0.17702702702702702</v>
      </c>
      <c r="K919" s="1" t="str">
        <f>VLOOKUP(Tabela1[[#This Row],[Cliente]],'BASE DE CLIENTES'!A:D,4,0)</f>
        <v>EMPRESA SEM MAQUINA</v>
      </c>
      <c r="L919" s="1" t="str">
        <f>VLOOKUP(Tabela1[[#This Row],[Cliente]],'BASE DE CLIENTES'!A:E,5,0)</f>
        <v>RECANTO DAS EMAS</v>
      </c>
    </row>
    <row r="920" spans="2:12" x14ac:dyDescent="0.3">
      <c r="B920" s="1" t="s">
        <v>151</v>
      </c>
      <c r="C920" s="4" t="str">
        <f>VLOOKUP(Tabela1[[#This Row],[Cliente]],'BASE DE CLIENTES'!A:E,2,0)</f>
        <v>Aparecida de Goiânia</v>
      </c>
      <c r="D920" s="1" t="str">
        <f>VLOOKUP(Tabela1[[#This Row],[Cliente]],'BASE DE CLIENTES'!A:C,3,0)</f>
        <v>GO</v>
      </c>
      <c r="E920" s="4" t="str">
        <f>CONCATENATE(Tabela1[[#This Row],[CIDADE]],",",Tabela1[[#This Row],[UF]])</f>
        <v>Aparecida de Goiânia,GO</v>
      </c>
      <c r="F920" s="2">
        <v>45827</v>
      </c>
      <c r="G920" s="13">
        <v>1735</v>
      </c>
      <c r="H920" s="13">
        <v>2750</v>
      </c>
      <c r="I920" s="5">
        <f>Tabela1[[#This Row],[Valor total]]-Tabela1[[#This Row],[Valor custo]]</f>
        <v>1015</v>
      </c>
      <c r="J920" s="6">
        <f>Tabela1[[#This Row],[MARGEM BRUTA]]/Tabela1[[#This Row],[Valor total]]</f>
        <v>0.36909090909090908</v>
      </c>
      <c r="K920" s="1" t="str">
        <f>VLOOKUP(Tabela1[[#This Row],[Cliente]],'BASE DE CLIENTES'!A:D,4,0)</f>
        <v>EMPRESA COM MAQUINA</v>
      </c>
      <c r="L920" s="1" t="str">
        <f>VLOOKUP(Tabela1[[#This Row],[Cliente]],'BASE DE CLIENTES'!A:E,5,0)</f>
        <v>Aparecida de Goiânia</v>
      </c>
    </row>
    <row r="921" spans="2:12" x14ac:dyDescent="0.3">
      <c r="B921" s="1" t="s">
        <v>161</v>
      </c>
      <c r="C921" s="4" t="str">
        <f>VLOOKUP(Tabela1[[#This Row],[Cliente]],'BASE DE CLIENTES'!A:E,2,0)</f>
        <v>Brasília</v>
      </c>
      <c r="D921" s="1" t="str">
        <f>VLOOKUP(Tabela1[[#This Row],[Cliente]],'BASE DE CLIENTES'!A:C,3,0)</f>
        <v>DF</v>
      </c>
      <c r="E921" s="4" t="str">
        <f>CONCATENATE(Tabela1[[#This Row],[CIDADE]],",",Tabela1[[#This Row],[UF]])</f>
        <v>Brasília,DF</v>
      </c>
      <c r="F921" s="2">
        <v>45758</v>
      </c>
      <c r="G921" s="13">
        <v>4098.7</v>
      </c>
      <c r="H921" s="13">
        <v>5850</v>
      </c>
      <c r="I921" s="5">
        <f>Tabela1[[#This Row],[Valor total]]-Tabela1[[#This Row],[Valor custo]]</f>
        <v>1751.3000000000002</v>
      </c>
      <c r="J921" s="6">
        <f>Tabela1[[#This Row],[MARGEM BRUTA]]/Tabela1[[#This Row],[Valor total]]</f>
        <v>0.29936752136752137</v>
      </c>
      <c r="K921" s="1" t="str">
        <f>VLOOKUP(Tabela1[[#This Row],[Cliente]],'BASE DE CLIENTES'!A:D,4,0)</f>
        <v>EMPRESA COM MAQUINA</v>
      </c>
      <c r="L921" s="1" t="str">
        <f>VLOOKUP(Tabela1[[#This Row],[Cliente]],'BASE DE CLIENTES'!A:E,5,0)</f>
        <v>RIACHO FUNDO II</v>
      </c>
    </row>
    <row r="922" spans="2:12" x14ac:dyDescent="0.3">
      <c r="B922" s="1" t="s">
        <v>151</v>
      </c>
      <c r="C922" s="4" t="str">
        <f>VLOOKUP(Tabela1[[#This Row],[Cliente]],'BASE DE CLIENTES'!A:E,2,0)</f>
        <v>Aparecida de Goiânia</v>
      </c>
      <c r="D922" s="1" t="str">
        <f>VLOOKUP(Tabela1[[#This Row],[Cliente]],'BASE DE CLIENTES'!A:C,3,0)</f>
        <v>GO</v>
      </c>
      <c r="E922" s="4" t="str">
        <f>CONCATENATE(Tabela1[[#This Row],[CIDADE]],",",Tabela1[[#This Row],[UF]])</f>
        <v>Aparecida de Goiânia,GO</v>
      </c>
      <c r="F922" s="2">
        <v>45849</v>
      </c>
      <c r="G922" s="13">
        <v>506</v>
      </c>
      <c r="H922" s="13">
        <v>805</v>
      </c>
      <c r="I922" s="5">
        <f>Tabela1[[#This Row],[Valor total]]-Tabela1[[#This Row],[Valor custo]]</f>
        <v>299</v>
      </c>
      <c r="J922" s="6">
        <f>Tabela1[[#This Row],[MARGEM BRUTA]]/Tabela1[[#This Row],[Valor total]]</f>
        <v>0.37142857142857144</v>
      </c>
      <c r="K922" s="1" t="str">
        <f>VLOOKUP(Tabela1[[#This Row],[Cliente]],'BASE DE CLIENTES'!A:D,4,0)</f>
        <v>EMPRESA COM MAQUINA</v>
      </c>
      <c r="L922" s="1" t="str">
        <f>VLOOKUP(Tabela1[[#This Row],[Cliente]],'BASE DE CLIENTES'!A:E,5,0)</f>
        <v>Aparecida de Goiânia</v>
      </c>
    </row>
    <row r="923" spans="2:12" x14ac:dyDescent="0.3">
      <c r="B923" s="1" t="s">
        <v>152</v>
      </c>
      <c r="C923" s="4" t="str">
        <f>VLOOKUP(Tabela1[[#This Row],[Cliente]],'BASE DE CLIENTES'!A:E,2,0)</f>
        <v>Aparecida de Goiânia</v>
      </c>
      <c r="D923" s="1" t="str">
        <f>VLOOKUP(Tabela1[[#This Row],[Cliente]],'BASE DE CLIENTES'!A:C,3,0)</f>
        <v>GO</v>
      </c>
      <c r="E923" s="4" t="str">
        <f>CONCATENATE(Tabela1[[#This Row],[CIDADE]],",",Tabela1[[#This Row],[UF]])</f>
        <v>Aparecida de Goiânia,GO</v>
      </c>
      <c r="F923" s="2">
        <v>45835</v>
      </c>
      <c r="G923" s="13">
        <v>584</v>
      </c>
      <c r="H923" s="13">
        <v>930</v>
      </c>
      <c r="I923" s="5">
        <f>Tabela1[[#This Row],[Valor total]]-Tabela1[[#This Row],[Valor custo]]</f>
        <v>346</v>
      </c>
      <c r="J923" s="6">
        <f>Tabela1[[#This Row],[MARGEM BRUTA]]/Tabela1[[#This Row],[Valor total]]</f>
        <v>0.3720430107526882</v>
      </c>
      <c r="K923" s="1" t="str">
        <f>VLOOKUP(Tabela1[[#This Row],[Cliente]],'BASE DE CLIENTES'!A:D,4,0)</f>
        <v>TECNICO</v>
      </c>
      <c r="L923" s="1" t="str">
        <f>VLOOKUP(Tabela1[[#This Row],[Cliente]],'BASE DE CLIENTES'!A:E,5,0)</f>
        <v>Aparecida de Goiânia</v>
      </c>
    </row>
    <row r="924" spans="2:12" x14ac:dyDescent="0.3">
      <c r="B924" s="1" t="s">
        <v>108</v>
      </c>
      <c r="C924" s="4" t="str">
        <f>VLOOKUP(Tabela1[[#This Row],[Cliente]],'BASE DE CLIENTES'!A:E,2,0)</f>
        <v>Brasília</v>
      </c>
      <c r="D924" s="1" t="str">
        <f>VLOOKUP(Tabela1[[#This Row],[Cliente]],'BASE DE CLIENTES'!A:C,3,0)</f>
        <v>DF</v>
      </c>
      <c r="E924" s="4" t="str">
        <f>CONCATENATE(Tabela1[[#This Row],[CIDADE]],",",Tabela1[[#This Row],[UF]])</f>
        <v>Brasília,DF</v>
      </c>
      <c r="F924" s="2">
        <v>45758</v>
      </c>
      <c r="G924" s="13">
        <v>122.74</v>
      </c>
      <c r="H924" s="13">
        <v>170</v>
      </c>
      <c r="I924" s="5">
        <f>Tabela1[[#This Row],[Valor total]]-Tabela1[[#This Row],[Valor custo]]</f>
        <v>47.260000000000005</v>
      </c>
      <c r="J924" s="6">
        <f>Tabela1[[#This Row],[MARGEM BRUTA]]/Tabela1[[#This Row],[Valor total]]</f>
        <v>0.27800000000000002</v>
      </c>
      <c r="K924" s="1" t="str">
        <f>VLOOKUP(Tabela1[[#This Row],[Cliente]],'BASE DE CLIENTES'!A:D,4,0)</f>
        <v>SERRALHEIRO</v>
      </c>
      <c r="L924" s="1" t="str">
        <f>VLOOKUP(Tabela1[[#This Row],[Cliente]],'BASE DE CLIENTES'!A:E,5,0)</f>
        <v>Vila Planalto</v>
      </c>
    </row>
    <row r="925" spans="2:12" x14ac:dyDescent="0.3">
      <c r="B925" s="1" t="s">
        <v>27</v>
      </c>
      <c r="C925" s="4" t="str">
        <f>VLOOKUP(Tabela1[[#This Row],[Cliente]],'BASE DE CLIENTES'!A:E,2,0)</f>
        <v>Brasília</v>
      </c>
      <c r="D925" s="1" t="str">
        <f>VLOOKUP(Tabela1[[#This Row],[Cliente]],'BASE DE CLIENTES'!A:C,3,0)</f>
        <v>DF</v>
      </c>
      <c r="E925" s="4" t="str">
        <f>CONCATENATE(Tabela1[[#This Row],[CIDADE]],",",Tabela1[[#This Row],[UF]])</f>
        <v>Brasília,DF</v>
      </c>
      <c r="F925" s="2">
        <v>45758</v>
      </c>
      <c r="G925" s="13">
        <v>717</v>
      </c>
      <c r="H925" s="13">
        <v>1160</v>
      </c>
      <c r="I925" s="5">
        <f>Tabela1[[#This Row],[Valor total]]-Tabela1[[#This Row],[Valor custo]]</f>
        <v>443</v>
      </c>
      <c r="J925" s="6">
        <f>Tabela1[[#This Row],[MARGEM BRUTA]]/Tabela1[[#This Row],[Valor total]]</f>
        <v>0.38189655172413794</v>
      </c>
      <c r="K925" s="1" t="str">
        <f>VLOOKUP(Tabela1[[#This Row],[Cliente]],'BASE DE CLIENTES'!A:D,4,0)</f>
        <v>EMPRESA SEM MAQUINA</v>
      </c>
      <c r="L925" s="1" t="str">
        <f>VLOOKUP(Tabela1[[#This Row],[Cliente]],'BASE DE CLIENTES'!A:E,5,0)</f>
        <v>RECANTO DAS EMAS</v>
      </c>
    </row>
    <row r="926" spans="2:12" x14ac:dyDescent="0.3">
      <c r="B926" s="1" t="s">
        <v>68</v>
      </c>
      <c r="C926" s="4" t="str">
        <f>VLOOKUP(Tabela1[[#This Row],[Cliente]],'BASE DE CLIENTES'!A:E,2,0)</f>
        <v>Brasília</v>
      </c>
      <c r="D926" s="1" t="str">
        <f>VLOOKUP(Tabela1[[#This Row],[Cliente]],'BASE DE CLIENTES'!A:C,3,0)</f>
        <v>DF</v>
      </c>
      <c r="E926" s="4" t="str">
        <f>CONCATENATE(Tabela1[[#This Row],[CIDADE]],",",Tabela1[[#This Row],[UF]])</f>
        <v>Brasília,DF</v>
      </c>
      <c r="F926" s="2">
        <v>45758</v>
      </c>
      <c r="G926" s="13">
        <v>409.87</v>
      </c>
      <c r="H926" s="13">
        <v>585</v>
      </c>
      <c r="I926" s="5">
        <f>Tabela1[[#This Row],[Valor total]]-Tabela1[[#This Row],[Valor custo]]</f>
        <v>175.13</v>
      </c>
      <c r="J926" s="6">
        <f>Tabela1[[#This Row],[MARGEM BRUTA]]/Tabela1[[#This Row],[Valor total]]</f>
        <v>0.29936752136752137</v>
      </c>
      <c r="K926" s="1" t="str">
        <f>VLOOKUP(Tabela1[[#This Row],[Cliente]],'BASE DE CLIENTES'!A:D,4,0)</f>
        <v>EMPRESA COM MAQUINA</v>
      </c>
      <c r="L926" s="1" t="str">
        <f>VLOOKUP(Tabela1[[#This Row],[Cliente]],'BASE DE CLIENTES'!A:E,5,0)</f>
        <v>SAMAMBAIA SUL (SAMAMBAIA)</v>
      </c>
    </row>
    <row r="927" spans="2:12" x14ac:dyDescent="0.3">
      <c r="B927" s="1" t="s">
        <v>152</v>
      </c>
      <c r="C927" s="4" t="str">
        <f>VLOOKUP(Tabela1[[#This Row],[Cliente]],'BASE DE CLIENTES'!A:E,2,0)</f>
        <v>Aparecida de Goiânia</v>
      </c>
      <c r="D927" s="1" t="str">
        <f>VLOOKUP(Tabela1[[#This Row],[Cliente]],'BASE DE CLIENTES'!A:C,3,0)</f>
        <v>GO</v>
      </c>
      <c r="E927" s="4" t="str">
        <f>CONCATENATE(Tabela1[[#This Row],[CIDADE]],",",Tabela1[[#This Row],[UF]])</f>
        <v>Aparecida de Goiânia,GO</v>
      </c>
      <c r="F927" s="2">
        <v>45849</v>
      </c>
      <c r="G927" s="13">
        <v>584</v>
      </c>
      <c r="H927" s="13">
        <v>930</v>
      </c>
      <c r="I927" s="5">
        <f>Tabela1[[#This Row],[Valor total]]-Tabela1[[#This Row],[Valor custo]]</f>
        <v>346</v>
      </c>
      <c r="J927" s="6">
        <f>Tabela1[[#This Row],[MARGEM BRUTA]]/Tabela1[[#This Row],[Valor total]]</f>
        <v>0.3720430107526882</v>
      </c>
      <c r="K927" s="1" t="str">
        <f>VLOOKUP(Tabela1[[#This Row],[Cliente]],'BASE DE CLIENTES'!A:D,4,0)</f>
        <v>TECNICO</v>
      </c>
      <c r="L927" s="1" t="str">
        <f>VLOOKUP(Tabela1[[#This Row],[Cliente]],'BASE DE CLIENTES'!A:E,5,0)</f>
        <v>Aparecida de Goiânia</v>
      </c>
    </row>
    <row r="928" spans="2:12" x14ac:dyDescent="0.3">
      <c r="B928" s="1" t="s">
        <v>152</v>
      </c>
      <c r="C928" s="4" t="str">
        <f>VLOOKUP(Tabela1[[#This Row],[Cliente]],'BASE DE CLIENTES'!A:E,2,0)</f>
        <v>Aparecida de Goiânia</v>
      </c>
      <c r="D928" s="1" t="str">
        <f>VLOOKUP(Tabela1[[#This Row],[Cliente]],'BASE DE CLIENTES'!A:C,3,0)</f>
        <v>GO</v>
      </c>
      <c r="E928" s="4" t="str">
        <f>CONCATENATE(Tabela1[[#This Row],[CIDADE]],",",Tabela1[[#This Row],[UF]])</f>
        <v>Aparecida de Goiânia,GO</v>
      </c>
      <c r="F928" s="2">
        <v>45876</v>
      </c>
      <c r="G928" s="13">
        <v>910</v>
      </c>
      <c r="H928" s="13">
        <v>1450</v>
      </c>
      <c r="I928" s="5">
        <f>Tabela1[[#This Row],[Valor total]]-Tabela1[[#This Row],[Valor custo]]</f>
        <v>540</v>
      </c>
      <c r="J928" s="6">
        <f>Tabela1[[#This Row],[MARGEM BRUTA]]/Tabela1[[#This Row],[Valor total]]</f>
        <v>0.3724137931034483</v>
      </c>
      <c r="K928" s="1" t="str">
        <f>VLOOKUP(Tabela1[[#This Row],[Cliente]],'BASE DE CLIENTES'!A:D,4,0)</f>
        <v>TECNICO</v>
      </c>
      <c r="L928" s="1" t="str">
        <f>VLOOKUP(Tabela1[[#This Row],[Cliente]],'BASE DE CLIENTES'!A:E,5,0)</f>
        <v>Aparecida de Goiânia</v>
      </c>
    </row>
    <row r="929" spans="2:12" x14ac:dyDescent="0.3">
      <c r="B929" s="1" t="s">
        <v>152</v>
      </c>
      <c r="C929" s="4" t="str">
        <f>VLOOKUP(Tabela1[[#This Row],[Cliente]],'BASE DE CLIENTES'!A:E,2,0)</f>
        <v>Aparecida de Goiânia</v>
      </c>
      <c r="D929" s="1" t="str">
        <f>VLOOKUP(Tabela1[[#This Row],[Cliente]],'BASE DE CLIENTES'!A:C,3,0)</f>
        <v>GO</v>
      </c>
      <c r="E929" s="4" t="str">
        <f>CONCATENATE(Tabela1[[#This Row],[CIDADE]],",",Tabela1[[#This Row],[UF]])</f>
        <v>Aparecida de Goiânia,GO</v>
      </c>
      <c r="F929" s="2">
        <v>45876</v>
      </c>
      <c r="G929" s="13">
        <v>455</v>
      </c>
      <c r="H929" s="13">
        <v>725</v>
      </c>
      <c r="I929" s="5">
        <f>Tabela1[[#This Row],[Valor total]]-Tabela1[[#This Row],[Valor custo]]</f>
        <v>270</v>
      </c>
      <c r="J929" s="6">
        <f>Tabela1[[#This Row],[MARGEM BRUTA]]/Tabela1[[#This Row],[Valor total]]</f>
        <v>0.3724137931034483</v>
      </c>
      <c r="K929" s="1" t="str">
        <f>VLOOKUP(Tabela1[[#This Row],[Cliente]],'BASE DE CLIENTES'!A:D,4,0)</f>
        <v>TECNICO</v>
      </c>
      <c r="L929" s="1" t="str">
        <f>VLOOKUP(Tabela1[[#This Row],[Cliente]],'BASE DE CLIENTES'!A:E,5,0)</f>
        <v>Aparecida de Goiânia</v>
      </c>
    </row>
    <row r="930" spans="2:12" x14ac:dyDescent="0.3">
      <c r="B930" s="1" t="s">
        <v>152</v>
      </c>
      <c r="C930" s="4" t="str">
        <f>VLOOKUP(Tabela1[[#This Row],[Cliente]],'BASE DE CLIENTES'!A:E,2,0)</f>
        <v>Aparecida de Goiânia</v>
      </c>
      <c r="D930" s="1" t="str">
        <f>VLOOKUP(Tabela1[[#This Row],[Cliente]],'BASE DE CLIENTES'!A:C,3,0)</f>
        <v>GO</v>
      </c>
      <c r="E930" s="4" t="str">
        <f>CONCATENATE(Tabela1[[#This Row],[CIDADE]],",",Tabela1[[#This Row],[UF]])</f>
        <v>Aparecida de Goiânia,GO</v>
      </c>
      <c r="F930" s="2">
        <v>45856</v>
      </c>
      <c r="G930" s="13">
        <v>770</v>
      </c>
      <c r="H930" s="13">
        <v>1230</v>
      </c>
      <c r="I930" s="5">
        <f>Tabela1[[#This Row],[Valor total]]-Tabela1[[#This Row],[Valor custo]]</f>
        <v>460</v>
      </c>
      <c r="J930" s="6">
        <f>Tabela1[[#This Row],[MARGEM BRUTA]]/Tabela1[[#This Row],[Valor total]]</f>
        <v>0.37398373983739835</v>
      </c>
      <c r="K930" s="1" t="str">
        <f>VLOOKUP(Tabela1[[#This Row],[Cliente]],'BASE DE CLIENTES'!A:D,4,0)</f>
        <v>TECNICO</v>
      </c>
      <c r="L930" s="1" t="str">
        <f>VLOOKUP(Tabela1[[#This Row],[Cliente]],'BASE DE CLIENTES'!A:E,5,0)</f>
        <v>Aparecida de Goiânia</v>
      </c>
    </row>
    <row r="931" spans="2:12" x14ac:dyDescent="0.3">
      <c r="B931" s="1" t="s">
        <v>27</v>
      </c>
      <c r="C931" s="4" t="str">
        <f>VLOOKUP(Tabela1[[#This Row],[Cliente]],'BASE DE CLIENTES'!A:E,2,0)</f>
        <v>Brasília</v>
      </c>
      <c r="D931" s="1" t="str">
        <f>VLOOKUP(Tabela1[[#This Row],[Cliente]],'BASE DE CLIENTES'!A:C,3,0)</f>
        <v>DF</v>
      </c>
      <c r="E931" s="4" t="str">
        <f>CONCATENATE(Tabela1[[#This Row],[CIDADE]],",",Tabela1[[#This Row],[UF]])</f>
        <v>Brasília,DF</v>
      </c>
      <c r="F931" s="2">
        <v>45757</v>
      </c>
      <c r="G931" s="13">
        <v>244.34</v>
      </c>
      <c r="H931" s="13">
        <v>500</v>
      </c>
      <c r="I931" s="5">
        <f>Tabela1[[#This Row],[Valor total]]-Tabela1[[#This Row],[Valor custo]]</f>
        <v>255.66</v>
      </c>
      <c r="J931" s="6">
        <f>Tabela1[[#This Row],[MARGEM BRUTA]]/Tabela1[[#This Row],[Valor total]]</f>
        <v>0.51132</v>
      </c>
      <c r="K931" s="1" t="str">
        <f>VLOOKUP(Tabela1[[#This Row],[Cliente]],'BASE DE CLIENTES'!A:D,4,0)</f>
        <v>EMPRESA SEM MAQUINA</v>
      </c>
      <c r="L931" s="1" t="str">
        <f>VLOOKUP(Tabela1[[#This Row],[Cliente]],'BASE DE CLIENTES'!A:E,5,0)</f>
        <v>RECANTO DAS EMAS</v>
      </c>
    </row>
    <row r="932" spans="2:12" x14ac:dyDescent="0.3">
      <c r="B932" s="1" t="s">
        <v>165</v>
      </c>
      <c r="C932" s="4" t="str">
        <f>VLOOKUP(Tabela1[[#This Row],[Cliente]],'BASE DE CLIENTES'!A:E,2,0)</f>
        <v>Brasília</v>
      </c>
      <c r="D932" s="1" t="str">
        <f>VLOOKUP(Tabela1[[#This Row],[Cliente]],'BASE DE CLIENTES'!A:C,3,0)</f>
        <v>DF</v>
      </c>
      <c r="E932" s="4" t="str">
        <f>CONCATENATE(Tabela1[[#This Row],[CIDADE]],",",Tabela1[[#This Row],[UF]])</f>
        <v>Brasília,DF</v>
      </c>
      <c r="F932" s="2">
        <v>45757</v>
      </c>
      <c r="G932" s="13">
        <v>584</v>
      </c>
      <c r="H932" s="13">
        <v>925</v>
      </c>
      <c r="I932" s="5">
        <f>Tabela1[[#This Row],[Valor total]]-Tabela1[[#This Row],[Valor custo]]</f>
        <v>341</v>
      </c>
      <c r="J932" s="6">
        <f>Tabela1[[#This Row],[MARGEM BRUTA]]/Tabela1[[#This Row],[Valor total]]</f>
        <v>0.36864864864864866</v>
      </c>
      <c r="K932" s="1" t="str">
        <f>VLOOKUP(Tabela1[[#This Row],[Cliente]],'BASE DE CLIENTES'!A:D,4,0)</f>
        <v>EMPRESA SEM MAQUINA</v>
      </c>
      <c r="L932" s="1" t="str">
        <f>VLOOKUP(Tabela1[[#This Row],[Cliente]],'BASE DE CLIENTES'!A:E,5,0)</f>
        <v>SETOR HABITACIONAL VICENTE PIRES</v>
      </c>
    </row>
    <row r="933" spans="2:12" x14ac:dyDescent="0.3">
      <c r="B933" s="1" t="s">
        <v>152</v>
      </c>
      <c r="C933" s="4" t="str">
        <f>VLOOKUP(Tabela1[[#This Row],[Cliente]],'BASE DE CLIENTES'!A:E,2,0)</f>
        <v>Aparecida de Goiânia</v>
      </c>
      <c r="D933" s="1" t="str">
        <f>VLOOKUP(Tabela1[[#This Row],[Cliente]],'BASE DE CLIENTES'!A:C,3,0)</f>
        <v>GO</v>
      </c>
      <c r="E933" s="4" t="str">
        <f>CONCATENATE(Tabela1[[#This Row],[CIDADE]],",",Tabela1[[#This Row],[UF]])</f>
        <v>Aparecida de Goiânia,GO</v>
      </c>
      <c r="F933" s="2">
        <v>45896</v>
      </c>
      <c r="G933" s="13">
        <v>938</v>
      </c>
      <c r="H933" s="13">
        <v>1500</v>
      </c>
      <c r="I933" s="5">
        <f>Tabela1[[#This Row],[Valor total]]-Tabela1[[#This Row],[Valor custo]]</f>
        <v>562</v>
      </c>
      <c r="J933" s="6">
        <f>Tabela1[[#This Row],[MARGEM BRUTA]]/Tabela1[[#This Row],[Valor total]]</f>
        <v>0.37466666666666665</v>
      </c>
      <c r="K933" s="1" t="str">
        <f>VLOOKUP(Tabela1[[#This Row],[Cliente]],'BASE DE CLIENTES'!A:D,4,0)</f>
        <v>TECNICO</v>
      </c>
      <c r="L933" s="1" t="str">
        <f>VLOOKUP(Tabela1[[#This Row],[Cliente]],'BASE DE CLIENTES'!A:E,5,0)</f>
        <v>Aparecida de Goiânia</v>
      </c>
    </row>
    <row r="934" spans="2:12" x14ac:dyDescent="0.3">
      <c r="B934" s="1" t="s">
        <v>152</v>
      </c>
      <c r="C934" s="4" t="str">
        <f>VLOOKUP(Tabela1[[#This Row],[Cliente]],'BASE DE CLIENTES'!A:E,2,0)</f>
        <v>Aparecida de Goiânia</v>
      </c>
      <c r="D934" s="1" t="str">
        <f>VLOOKUP(Tabela1[[#This Row],[Cliente]],'BASE DE CLIENTES'!A:C,3,0)</f>
        <v>GO</v>
      </c>
      <c r="E934" s="4" t="str">
        <f>CONCATENATE(Tabela1[[#This Row],[CIDADE]],",",Tabela1[[#This Row],[UF]])</f>
        <v>Aparecida de Goiânia,GO</v>
      </c>
      <c r="F934" s="2">
        <v>45691</v>
      </c>
      <c r="G934" s="13">
        <v>718.57</v>
      </c>
      <c r="H934" s="13">
        <v>1150</v>
      </c>
      <c r="I934" s="5">
        <f>Tabela1[[#This Row],[Valor total]]-Tabela1[[#This Row],[Valor custo]]</f>
        <v>431.42999999999995</v>
      </c>
      <c r="J934" s="6">
        <f>Tabela1[[#This Row],[MARGEM BRUTA]]/Tabela1[[#This Row],[Valor total]]</f>
        <v>0.37515652173913039</v>
      </c>
      <c r="K934" s="1" t="str">
        <f>VLOOKUP(Tabela1[[#This Row],[Cliente]],'BASE DE CLIENTES'!A:D,4,0)</f>
        <v>TECNICO</v>
      </c>
      <c r="L934" s="1" t="str">
        <f>VLOOKUP(Tabela1[[#This Row],[Cliente]],'BASE DE CLIENTES'!A:E,5,0)</f>
        <v>Aparecida de Goiânia</v>
      </c>
    </row>
    <row r="935" spans="2:12" x14ac:dyDescent="0.3">
      <c r="B935" s="1" t="s">
        <v>78</v>
      </c>
      <c r="C935" s="4" t="str">
        <f>VLOOKUP(Tabela1[[#This Row],[Cliente]],'BASE DE CLIENTES'!A:E,2,0)</f>
        <v>Brasília</v>
      </c>
      <c r="D935" s="1" t="str">
        <f>VLOOKUP(Tabela1[[#This Row],[Cliente]],'BASE DE CLIENTES'!A:C,3,0)</f>
        <v>DF</v>
      </c>
      <c r="E935" s="4" t="str">
        <f>CONCATENATE(Tabela1[[#This Row],[CIDADE]],",",Tabela1[[#This Row],[UF]])</f>
        <v>Brasília,DF</v>
      </c>
      <c r="F935" s="2">
        <v>45757</v>
      </c>
      <c r="G935" s="13">
        <v>2131</v>
      </c>
      <c r="H935" s="13">
        <v>3455</v>
      </c>
      <c r="I935" s="5">
        <f>Tabela1[[#This Row],[Valor total]]-Tabela1[[#This Row],[Valor custo]]</f>
        <v>1324</v>
      </c>
      <c r="J935" s="6">
        <f>Tabela1[[#This Row],[MARGEM BRUTA]]/Tabela1[[#This Row],[Valor total]]</f>
        <v>0.38321273516642546</v>
      </c>
      <c r="K935" s="1" t="str">
        <f>VLOOKUP(Tabela1[[#This Row],[Cliente]],'BASE DE CLIENTES'!A:D,4,0)</f>
        <v>SERRALHEIRO</v>
      </c>
      <c r="L935" s="1" t="str">
        <f>VLOOKUP(Tabela1[[#This Row],[Cliente]],'BASE DE CLIENTES'!A:E,5,0)</f>
        <v>Vila do Boa (São Sebastião)</v>
      </c>
    </row>
    <row r="936" spans="2:12" x14ac:dyDescent="0.3">
      <c r="B936" s="1" t="s">
        <v>99</v>
      </c>
      <c r="C936" s="4" t="str">
        <f>VLOOKUP(Tabela1[[#This Row],[Cliente]],'BASE DE CLIENTES'!A:E,2,0)</f>
        <v>Brasília</v>
      </c>
      <c r="D936" s="1" t="str">
        <f>VLOOKUP(Tabela1[[#This Row],[Cliente]],'BASE DE CLIENTES'!A:C,3,0)</f>
        <v>DF</v>
      </c>
      <c r="E936" s="4" t="str">
        <f>CONCATENATE(Tabela1[[#This Row],[CIDADE]],",",Tabela1[[#This Row],[UF]])</f>
        <v>Brasília,DF</v>
      </c>
      <c r="F936" s="2">
        <v>45757</v>
      </c>
      <c r="G936" s="13">
        <v>2635.21</v>
      </c>
      <c r="H936" s="13">
        <v>4090</v>
      </c>
      <c r="I936" s="5">
        <f>Tabela1[[#This Row],[Valor total]]-Tabela1[[#This Row],[Valor custo]]</f>
        <v>1454.79</v>
      </c>
      <c r="J936" s="6">
        <f>Tabela1[[#This Row],[MARGEM BRUTA]]/Tabela1[[#This Row],[Valor total]]</f>
        <v>0.35569437652811736</v>
      </c>
      <c r="K936" s="1" t="str">
        <f>VLOOKUP(Tabela1[[#This Row],[Cliente]],'BASE DE CLIENTES'!A:D,4,0)</f>
        <v>EMPRESA COM MAQUINA</v>
      </c>
      <c r="L936" s="1" t="str">
        <f>VLOOKUP(Tabela1[[#This Row],[Cliente]],'BASE DE CLIENTES'!A:E,5,0)</f>
        <v>ARAPOANGA (PLANALTINA)</v>
      </c>
    </row>
    <row r="937" spans="2:12" x14ac:dyDescent="0.3">
      <c r="B937" s="1" t="s">
        <v>107</v>
      </c>
      <c r="C937" s="4" t="str">
        <f>VLOOKUP(Tabela1[[#This Row],[Cliente]],'BASE DE CLIENTES'!A:E,2,0)</f>
        <v>Planaltina</v>
      </c>
      <c r="D937" s="1" t="str">
        <f>VLOOKUP(Tabela1[[#This Row],[Cliente]],'BASE DE CLIENTES'!A:C,3,0)</f>
        <v>DF</v>
      </c>
      <c r="E937" s="4" t="str">
        <f>CONCATENATE(Tabela1[[#This Row],[CIDADE]],",",Tabela1[[#This Row],[UF]])</f>
        <v>Planaltina,DF</v>
      </c>
      <c r="F937" s="2">
        <v>45756</v>
      </c>
      <c r="G937" s="13">
        <v>4813</v>
      </c>
      <c r="H937" s="13">
        <v>6788.1</v>
      </c>
      <c r="I937" s="5">
        <f>Tabela1[[#This Row],[Valor total]]-Tabela1[[#This Row],[Valor custo]]</f>
        <v>1975.1000000000004</v>
      </c>
      <c r="J937" s="6">
        <f>Tabela1[[#This Row],[MARGEM BRUTA]]/Tabela1[[#This Row],[Valor total]]</f>
        <v>0.29096507122758952</v>
      </c>
      <c r="K937" s="1" t="str">
        <f>VLOOKUP(Tabela1[[#This Row],[Cliente]],'BASE DE CLIENTES'!A:D,4,0)</f>
        <v>EMPRESA COM MAQUINA</v>
      </c>
      <c r="L937" s="1" t="str">
        <f>VLOOKUP(Tabela1[[#This Row],[Cliente]],'BASE DE CLIENTES'!A:E,5,0)</f>
        <v>SETOR LESTE</v>
      </c>
    </row>
    <row r="938" spans="2:12" x14ac:dyDescent="0.3">
      <c r="B938" s="1" t="s">
        <v>152</v>
      </c>
      <c r="C938" s="4" t="str">
        <f>VLOOKUP(Tabela1[[#This Row],[Cliente]],'BASE DE CLIENTES'!A:E,2,0)</f>
        <v>Aparecida de Goiânia</v>
      </c>
      <c r="D938" s="1" t="str">
        <f>VLOOKUP(Tabela1[[#This Row],[Cliente]],'BASE DE CLIENTES'!A:C,3,0)</f>
        <v>GO</v>
      </c>
      <c r="E938" s="4" t="str">
        <f>CONCATENATE(Tabela1[[#This Row],[CIDADE]],",",Tabela1[[#This Row],[UF]])</f>
        <v>Aparecida de Goiânia,GO</v>
      </c>
      <c r="F938" s="2">
        <v>45869</v>
      </c>
      <c r="G938" s="13">
        <v>382.3</v>
      </c>
      <c r="H938" s="13">
        <v>615</v>
      </c>
      <c r="I938" s="5">
        <f>Tabela1[[#This Row],[Valor total]]-Tabela1[[#This Row],[Valor custo]]</f>
        <v>232.7</v>
      </c>
      <c r="J938" s="6">
        <f>Tabela1[[#This Row],[MARGEM BRUTA]]/Tabela1[[#This Row],[Valor total]]</f>
        <v>0.37837398373983738</v>
      </c>
      <c r="K938" s="1" t="str">
        <f>VLOOKUP(Tabela1[[#This Row],[Cliente]],'BASE DE CLIENTES'!A:D,4,0)</f>
        <v>TECNICO</v>
      </c>
      <c r="L938" s="1" t="str">
        <f>VLOOKUP(Tabela1[[#This Row],[Cliente]],'BASE DE CLIENTES'!A:E,5,0)</f>
        <v>Aparecida de Goiânia</v>
      </c>
    </row>
    <row r="939" spans="2:12" x14ac:dyDescent="0.3">
      <c r="B939" s="1" t="s">
        <v>97</v>
      </c>
      <c r="C939" s="4" t="str">
        <f>VLOOKUP(Tabela1[[#This Row],[Cliente]],'BASE DE CLIENTES'!A:E,2,0)</f>
        <v>Brasília</v>
      </c>
      <c r="D939" s="1" t="str">
        <f>VLOOKUP(Tabela1[[#This Row],[Cliente]],'BASE DE CLIENTES'!A:C,3,0)</f>
        <v>DF</v>
      </c>
      <c r="E939" s="4" t="str">
        <f>CONCATENATE(Tabela1[[#This Row],[CIDADE]],",",Tabela1[[#This Row],[UF]])</f>
        <v>Brasília,DF</v>
      </c>
      <c r="F939" s="2">
        <v>45756</v>
      </c>
      <c r="G939" s="13">
        <v>3650</v>
      </c>
      <c r="H939" s="13">
        <v>5250</v>
      </c>
      <c r="I939" s="5">
        <f>Tabela1[[#This Row],[Valor total]]-Tabela1[[#This Row],[Valor custo]]</f>
        <v>1600</v>
      </c>
      <c r="J939" s="6">
        <f>Tabela1[[#This Row],[MARGEM BRUTA]]/Tabela1[[#This Row],[Valor total]]</f>
        <v>0.30476190476190479</v>
      </c>
      <c r="K939" s="1" t="str">
        <f>VLOOKUP(Tabela1[[#This Row],[Cliente]],'BASE DE CLIENTES'!A:D,4,0)</f>
        <v>SERRALHEIRO</v>
      </c>
      <c r="L939" s="1" t="str">
        <f>VLOOKUP(Tabela1[[#This Row],[Cliente]],'BASE DE CLIENTES'!A:E,5,0)</f>
        <v>CEILANDIA NORTE</v>
      </c>
    </row>
    <row r="940" spans="2:12" x14ac:dyDescent="0.3">
      <c r="B940" s="1" t="s">
        <v>27</v>
      </c>
      <c r="C940" s="4" t="str">
        <f>VLOOKUP(Tabela1[[#This Row],[Cliente]],'BASE DE CLIENTES'!A:E,2,0)</f>
        <v>Brasília</v>
      </c>
      <c r="D940" s="1" t="str">
        <f>VLOOKUP(Tabela1[[#This Row],[Cliente]],'BASE DE CLIENTES'!A:C,3,0)</f>
        <v>DF</v>
      </c>
      <c r="E940" s="4" t="str">
        <f>CONCATENATE(Tabela1[[#This Row],[CIDADE]],",",Tabela1[[#This Row],[UF]])</f>
        <v>Brasília,DF</v>
      </c>
      <c r="F940" s="2">
        <v>45756</v>
      </c>
      <c r="G940" s="13">
        <v>447</v>
      </c>
      <c r="H940" s="13">
        <v>615</v>
      </c>
      <c r="I940" s="5">
        <f>Tabela1[[#This Row],[Valor total]]-Tabela1[[#This Row],[Valor custo]]</f>
        <v>168</v>
      </c>
      <c r="J940" s="6">
        <f>Tabela1[[#This Row],[MARGEM BRUTA]]/Tabela1[[#This Row],[Valor total]]</f>
        <v>0.27317073170731709</v>
      </c>
      <c r="K940" s="1" t="str">
        <f>VLOOKUP(Tabela1[[#This Row],[Cliente]],'BASE DE CLIENTES'!A:D,4,0)</f>
        <v>EMPRESA SEM MAQUINA</v>
      </c>
      <c r="L940" s="1" t="str">
        <f>VLOOKUP(Tabela1[[#This Row],[Cliente]],'BASE DE CLIENTES'!A:E,5,0)</f>
        <v>RECANTO DAS EMAS</v>
      </c>
    </row>
    <row r="941" spans="2:12" x14ac:dyDescent="0.3">
      <c r="B941" s="1" t="s">
        <v>152</v>
      </c>
      <c r="C941" s="4" t="str">
        <f>VLOOKUP(Tabela1[[#This Row],[Cliente]],'BASE DE CLIENTES'!A:E,2,0)</f>
        <v>Aparecida de Goiânia</v>
      </c>
      <c r="D941" s="1" t="str">
        <f>VLOOKUP(Tabela1[[#This Row],[Cliente]],'BASE DE CLIENTES'!A:C,3,0)</f>
        <v>GO</v>
      </c>
      <c r="E941" s="4" t="str">
        <f>CONCATENATE(Tabela1[[#This Row],[CIDADE]],",",Tabela1[[#This Row],[UF]])</f>
        <v>Aparecida de Goiânia,GO</v>
      </c>
      <c r="F941" s="2">
        <v>45862</v>
      </c>
      <c r="G941" s="13">
        <v>382.3</v>
      </c>
      <c r="H941" s="13">
        <v>615</v>
      </c>
      <c r="I941" s="5">
        <f>Tabela1[[#This Row],[Valor total]]-Tabela1[[#This Row],[Valor custo]]</f>
        <v>232.7</v>
      </c>
      <c r="J941" s="6">
        <f>Tabela1[[#This Row],[MARGEM BRUTA]]/Tabela1[[#This Row],[Valor total]]</f>
        <v>0.37837398373983738</v>
      </c>
      <c r="K941" s="1" t="str">
        <f>VLOOKUP(Tabela1[[#This Row],[Cliente]],'BASE DE CLIENTES'!A:D,4,0)</f>
        <v>TECNICO</v>
      </c>
      <c r="L941" s="1" t="str">
        <f>VLOOKUP(Tabela1[[#This Row],[Cliente]],'BASE DE CLIENTES'!A:E,5,0)</f>
        <v>Aparecida de Goiânia</v>
      </c>
    </row>
    <row r="942" spans="2:12" x14ac:dyDescent="0.3">
      <c r="B942" s="1" t="s">
        <v>152</v>
      </c>
      <c r="C942" s="4" t="str">
        <f>VLOOKUP(Tabela1[[#This Row],[Cliente]],'BASE DE CLIENTES'!A:E,2,0)</f>
        <v>Aparecida de Goiânia</v>
      </c>
      <c r="D942" s="1" t="str">
        <f>VLOOKUP(Tabela1[[#This Row],[Cliente]],'BASE DE CLIENTES'!A:C,3,0)</f>
        <v>GO</v>
      </c>
      <c r="E942" s="4" t="str">
        <f>CONCATENATE(Tabela1[[#This Row],[CIDADE]],",",Tabela1[[#This Row],[UF]])</f>
        <v>Aparecida de Goiânia,GO</v>
      </c>
      <c r="F942" s="2">
        <v>45862</v>
      </c>
      <c r="G942" s="13">
        <v>1911.5</v>
      </c>
      <c r="H942" s="13">
        <v>3075</v>
      </c>
      <c r="I942" s="5">
        <f>Tabela1[[#This Row],[Valor total]]-Tabela1[[#This Row],[Valor custo]]</f>
        <v>1163.5</v>
      </c>
      <c r="J942" s="6">
        <f>Tabela1[[#This Row],[MARGEM BRUTA]]/Tabela1[[#This Row],[Valor total]]</f>
        <v>0.37837398373983738</v>
      </c>
      <c r="K942" s="1" t="str">
        <f>VLOOKUP(Tabela1[[#This Row],[Cliente]],'BASE DE CLIENTES'!A:D,4,0)</f>
        <v>TECNICO</v>
      </c>
      <c r="L942" s="1" t="str">
        <f>VLOOKUP(Tabela1[[#This Row],[Cliente]],'BASE DE CLIENTES'!A:E,5,0)</f>
        <v>Aparecida de Goiânia</v>
      </c>
    </row>
    <row r="943" spans="2:12" x14ac:dyDescent="0.3">
      <c r="B943" s="1" t="s">
        <v>88</v>
      </c>
      <c r="C943" s="4" t="str">
        <f>VLOOKUP(Tabela1[[#This Row],[Cliente]],'BASE DE CLIENTES'!A:E,2,0)</f>
        <v>Brasília</v>
      </c>
      <c r="D943" s="1" t="str">
        <f>VLOOKUP(Tabela1[[#This Row],[Cliente]],'BASE DE CLIENTES'!A:C,3,0)</f>
        <v>DF</v>
      </c>
      <c r="E943" s="4" t="str">
        <f>CONCATENATE(Tabela1[[#This Row],[CIDADE]],",",Tabela1[[#This Row],[UF]])</f>
        <v>Brasília,DF</v>
      </c>
      <c r="F943" s="2">
        <v>45756</v>
      </c>
      <c r="G943" s="13">
        <v>1956</v>
      </c>
      <c r="H943" s="13">
        <v>3150</v>
      </c>
      <c r="I943" s="5">
        <f>Tabela1[[#This Row],[Valor total]]-Tabela1[[#This Row],[Valor custo]]</f>
        <v>1194</v>
      </c>
      <c r="J943" s="6">
        <f>Tabela1[[#This Row],[MARGEM BRUTA]]/Tabela1[[#This Row],[Valor total]]</f>
        <v>0.37904761904761902</v>
      </c>
      <c r="K943" s="1" t="str">
        <f>VLOOKUP(Tabela1[[#This Row],[Cliente]],'BASE DE CLIENTES'!A:D,4,0)</f>
        <v>SERRALHEIRO</v>
      </c>
      <c r="L943" s="1" t="str">
        <f>VLOOKUP(Tabela1[[#This Row],[Cliente]],'BASE DE CLIENTES'!A:E,5,0)</f>
        <v>RECANTO DAS EMAS</v>
      </c>
    </row>
    <row r="944" spans="2:12" x14ac:dyDescent="0.3">
      <c r="B944" s="1" t="s">
        <v>152</v>
      </c>
      <c r="C944" s="4" t="str">
        <f>VLOOKUP(Tabela1[[#This Row],[Cliente]],'BASE DE CLIENTES'!A:E,2,0)</f>
        <v>Aparecida de Goiânia</v>
      </c>
      <c r="D944" s="1" t="str">
        <f>VLOOKUP(Tabela1[[#This Row],[Cliente]],'BASE DE CLIENTES'!A:C,3,0)</f>
        <v>GO</v>
      </c>
      <c r="E944" s="4" t="str">
        <f>CONCATENATE(Tabela1[[#This Row],[CIDADE]],",",Tabela1[[#This Row],[UF]])</f>
        <v>Aparecida de Goiânia,GO</v>
      </c>
      <c r="F944" s="2">
        <v>45861</v>
      </c>
      <c r="G944" s="13">
        <v>382.3</v>
      </c>
      <c r="H944" s="13">
        <v>615</v>
      </c>
      <c r="I944" s="5">
        <f>Tabela1[[#This Row],[Valor total]]-Tabela1[[#This Row],[Valor custo]]</f>
        <v>232.7</v>
      </c>
      <c r="J944" s="6">
        <f>Tabela1[[#This Row],[MARGEM BRUTA]]/Tabela1[[#This Row],[Valor total]]</f>
        <v>0.37837398373983738</v>
      </c>
      <c r="K944" s="1" t="str">
        <f>VLOOKUP(Tabela1[[#This Row],[Cliente]],'BASE DE CLIENTES'!A:D,4,0)</f>
        <v>TECNICO</v>
      </c>
      <c r="L944" s="1" t="str">
        <f>VLOOKUP(Tabela1[[#This Row],[Cliente]],'BASE DE CLIENTES'!A:E,5,0)</f>
        <v>Aparecida de Goiânia</v>
      </c>
    </row>
    <row r="945" spans="2:12" x14ac:dyDescent="0.3">
      <c r="B945" s="1" t="s">
        <v>152</v>
      </c>
      <c r="C945" s="4" t="str">
        <f>VLOOKUP(Tabela1[[#This Row],[Cliente]],'BASE DE CLIENTES'!A:E,2,0)</f>
        <v>Aparecida de Goiânia</v>
      </c>
      <c r="D945" s="1" t="str">
        <f>VLOOKUP(Tabela1[[#This Row],[Cliente]],'BASE DE CLIENTES'!A:C,3,0)</f>
        <v>GO</v>
      </c>
      <c r="E945" s="4" t="str">
        <f>CONCATENATE(Tabela1[[#This Row],[CIDADE]],",",Tabela1[[#This Row],[UF]])</f>
        <v>Aparecida de Goiânia,GO</v>
      </c>
      <c r="F945" s="2">
        <v>45887</v>
      </c>
      <c r="G945" s="13">
        <v>764.6</v>
      </c>
      <c r="H945" s="13">
        <v>1230</v>
      </c>
      <c r="I945" s="5">
        <f>Tabela1[[#This Row],[Valor total]]-Tabela1[[#This Row],[Valor custo]]</f>
        <v>465.4</v>
      </c>
      <c r="J945" s="6">
        <f>Tabela1[[#This Row],[MARGEM BRUTA]]/Tabela1[[#This Row],[Valor total]]</f>
        <v>0.37837398373983738</v>
      </c>
      <c r="K945" s="1" t="str">
        <f>VLOOKUP(Tabela1[[#This Row],[Cliente]],'BASE DE CLIENTES'!A:D,4,0)</f>
        <v>TECNICO</v>
      </c>
      <c r="L945" s="1" t="str">
        <f>VLOOKUP(Tabela1[[#This Row],[Cliente]],'BASE DE CLIENTES'!A:E,5,0)</f>
        <v>Aparecida de Goiânia</v>
      </c>
    </row>
    <row r="946" spans="2:12" x14ac:dyDescent="0.3">
      <c r="B946" s="1" t="s">
        <v>120</v>
      </c>
      <c r="C946" s="4" t="str">
        <f>VLOOKUP(Tabela1[[#This Row],[Cliente]],'BASE DE CLIENTES'!A:E,2,0)</f>
        <v>Brasília</v>
      </c>
      <c r="D946" s="1" t="str">
        <f>VLOOKUP(Tabela1[[#This Row],[Cliente]],'BASE DE CLIENTES'!A:C,3,0)</f>
        <v>DF</v>
      </c>
      <c r="E946" s="4" t="str">
        <f>CONCATENATE(Tabela1[[#This Row],[CIDADE]],",",Tabela1[[#This Row],[UF]])</f>
        <v>Brasília,DF</v>
      </c>
      <c r="F946" s="2">
        <v>45779</v>
      </c>
      <c r="G946" s="13">
        <v>41</v>
      </c>
      <c r="H946" s="13">
        <v>55</v>
      </c>
      <c r="I946" s="5">
        <f>Tabela1[[#This Row],[Valor total]]-Tabela1[[#This Row],[Valor custo]]</f>
        <v>14</v>
      </c>
      <c r="J946" s="6">
        <f>Tabela1[[#This Row],[MARGEM BRUTA]]/Tabela1[[#This Row],[Valor total]]</f>
        <v>0.25454545454545452</v>
      </c>
      <c r="K946" s="1" t="str">
        <f>VLOOKUP(Tabela1[[#This Row],[Cliente]],'BASE DE CLIENTES'!A:D,4,0)</f>
        <v>EMPRESA SEM MAQUINA</v>
      </c>
      <c r="L946" s="1" t="str">
        <f>VLOOKUP(Tabela1[[#This Row],[Cliente]],'BASE DE CLIENTES'!A:E,5,0)</f>
        <v>SAMAMBAIA</v>
      </c>
    </row>
    <row r="947" spans="2:12" x14ac:dyDescent="0.3">
      <c r="B947" s="1" t="s">
        <v>152</v>
      </c>
      <c r="C947" s="4" t="str">
        <f>VLOOKUP(Tabela1[[#This Row],[Cliente]],'BASE DE CLIENTES'!A:E,2,0)</f>
        <v>Aparecida de Goiânia</v>
      </c>
      <c r="D947" s="1" t="str">
        <f>VLOOKUP(Tabela1[[#This Row],[Cliente]],'BASE DE CLIENTES'!A:C,3,0)</f>
        <v>GO</v>
      </c>
      <c r="E947" s="4" t="str">
        <f>CONCATENATE(Tabela1[[#This Row],[CIDADE]],",",Tabela1[[#This Row],[UF]])</f>
        <v>Aparecida de Goiânia,GO</v>
      </c>
      <c r="F947" s="2">
        <v>45874</v>
      </c>
      <c r="G947" s="13">
        <v>382.3</v>
      </c>
      <c r="H947" s="13">
        <v>615</v>
      </c>
      <c r="I947" s="5">
        <f>Tabela1[[#This Row],[Valor total]]-Tabela1[[#This Row],[Valor custo]]</f>
        <v>232.7</v>
      </c>
      <c r="J947" s="6">
        <f>Tabela1[[#This Row],[MARGEM BRUTA]]/Tabela1[[#This Row],[Valor total]]</f>
        <v>0.37837398373983738</v>
      </c>
      <c r="K947" s="1" t="str">
        <f>VLOOKUP(Tabela1[[#This Row],[Cliente]],'BASE DE CLIENTES'!A:D,4,0)</f>
        <v>TECNICO</v>
      </c>
      <c r="L947" s="1" t="str">
        <f>VLOOKUP(Tabela1[[#This Row],[Cliente]],'BASE DE CLIENTES'!A:E,5,0)</f>
        <v>Aparecida de Goiânia</v>
      </c>
    </row>
    <row r="948" spans="2:12" x14ac:dyDescent="0.3">
      <c r="B948" s="1" t="s">
        <v>120</v>
      </c>
      <c r="C948" s="4" t="str">
        <f>VLOOKUP(Tabela1[[#This Row],[Cliente]],'BASE DE CLIENTES'!A:E,2,0)</f>
        <v>Brasília</v>
      </c>
      <c r="D948" s="1" t="str">
        <f>VLOOKUP(Tabela1[[#This Row],[Cliente]],'BASE DE CLIENTES'!A:C,3,0)</f>
        <v>DF</v>
      </c>
      <c r="E948" s="4" t="str">
        <f>CONCATENATE(Tabela1[[#This Row],[CIDADE]],",",Tabela1[[#This Row],[UF]])</f>
        <v>Brasília,DF</v>
      </c>
      <c r="F948" s="2">
        <v>45778</v>
      </c>
      <c r="G948" s="13">
        <v>894</v>
      </c>
      <c r="H948" s="13">
        <v>1240</v>
      </c>
      <c r="I948" s="5">
        <f>Tabela1[[#This Row],[Valor total]]-Tabela1[[#This Row],[Valor custo]]</f>
        <v>346</v>
      </c>
      <c r="J948" s="6">
        <f>Tabela1[[#This Row],[MARGEM BRUTA]]/Tabela1[[#This Row],[Valor total]]</f>
        <v>0.27903225806451615</v>
      </c>
      <c r="K948" s="1" t="str">
        <f>VLOOKUP(Tabela1[[#This Row],[Cliente]],'BASE DE CLIENTES'!A:D,4,0)</f>
        <v>EMPRESA SEM MAQUINA</v>
      </c>
      <c r="L948" s="1" t="str">
        <f>VLOOKUP(Tabela1[[#This Row],[Cliente]],'BASE DE CLIENTES'!A:E,5,0)</f>
        <v>SAMAMBAIA</v>
      </c>
    </row>
    <row r="949" spans="2:12" x14ac:dyDescent="0.3">
      <c r="B949" s="1" t="s">
        <v>55</v>
      </c>
      <c r="C949" s="4" t="str">
        <f>VLOOKUP(Tabela1[[#This Row],[Cliente]],'BASE DE CLIENTES'!A:E,2,0)</f>
        <v>Brasília</v>
      </c>
      <c r="D949" s="1" t="str">
        <f>VLOOKUP(Tabela1[[#This Row],[Cliente]],'BASE DE CLIENTES'!A:C,3,0)</f>
        <v>DF</v>
      </c>
      <c r="E949" s="4" t="str">
        <f>CONCATENATE(Tabela1[[#This Row],[CIDADE]],",",Tabela1[[#This Row],[UF]])</f>
        <v>Brasília,DF</v>
      </c>
      <c r="F949" s="2">
        <v>45755</v>
      </c>
      <c r="G949" s="13">
        <v>0</v>
      </c>
      <c r="H949" s="13">
        <v>160</v>
      </c>
      <c r="I949" s="5">
        <f>Tabela1[[#This Row],[Valor total]]-Tabela1[[#This Row],[Valor custo]]</f>
        <v>160</v>
      </c>
      <c r="J949" s="6">
        <f>Tabela1[[#This Row],[MARGEM BRUTA]]/Tabela1[[#This Row],[Valor total]]</f>
        <v>1</v>
      </c>
      <c r="K949" s="1" t="str">
        <f>VLOOKUP(Tabela1[[#This Row],[Cliente]],'BASE DE CLIENTES'!A:D,4,0)</f>
        <v>EMPRESA SEM MAQUINA</v>
      </c>
      <c r="L949" s="1" t="str">
        <f>VLOOKUP(Tabela1[[#This Row],[Cliente]],'BASE DE CLIENTES'!A:E,5,0)</f>
        <v>RECANTO DAS EMAS</v>
      </c>
    </row>
    <row r="950" spans="2:12" x14ac:dyDescent="0.3">
      <c r="B950" s="1" t="s">
        <v>55</v>
      </c>
      <c r="C950" s="4" t="str">
        <f>VLOOKUP(Tabela1[[#This Row],[Cliente]],'BASE DE CLIENTES'!A:E,2,0)</f>
        <v>Brasília</v>
      </c>
      <c r="D950" s="1" t="str">
        <f>VLOOKUP(Tabela1[[#This Row],[Cliente]],'BASE DE CLIENTES'!A:C,3,0)</f>
        <v>DF</v>
      </c>
      <c r="E950" s="4" t="str">
        <f>CONCATENATE(Tabela1[[#This Row],[CIDADE]],",",Tabela1[[#This Row],[UF]])</f>
        <v>Brasília,DF</v>
      </c>
      <c r="F950" s="2">
        <v>45755</v>
      </c>
      <c r="G950" s="13">
        <v>757</v>
      </c>
      <c r="H950" s="13">
        <v>1550</v>
      </c>
      <c r="I950" s="5">
        <f>Tabela1[[#This Row],[Valor total]]-Tabela1[[#This Row],[Valor custo]]</f>
        <v>793</v>
      </c>
      <c r="J950" s="6">
        <f>Tabela1[[#This Row],[MARGEM BRUTA]]/Tabela1[[#This Row],[Valor total]]</f>
        <v>0.51161290322580644</v>
      </c>
      <c r="K950" s="1" t="str">
        <f>VLOOKUP(Tabela1[[#This Row],[Cliente]],'BASE DE CLIENTES'!A:D,4,0)</f>
        <v>EMPRESA SEM MAQUINA</v>
      </c>
      <c r="L950" s="1" t="str">
        <f>VLOOKUP(Tabela1[[#This Row],[Cliente]],'BASE DE CLIENTES'!A:E,5,0)</f>
        <v>RECANTO DAS EMAS</v>
      </c>
    </row>
    <row r="951" spans="2:12" x14ac:dyDescent="0.3">
      <c r="B951" s="1" t="s">
        <v>152</v>
      </c>
      <c r="C951" s="4" t="str">
        <f>VLOOKUP(Tabela1[[#This Row],[Cliente]],'BASE DE CLIENTES'!A:E,2,0)</f>
        <v>Aparecida de Goiânia</v>
      </c>
      <c r="D951" s="1" t="str">
        <f>VLOOKUP(Tabela1[[#This Row],[Cliente]],'BASE DE CLIENTES'!A:C,3,0)</f>
        <v>GO</v>
      </c>
      <c r="E951" s="4" t="str">
        <f>CONCATENATE(Tabela1[[#This Row],[CIDADE]],",",Tabela1[[#This Row],[UF]])</f>
        <v>Aparecida de Goiânia,GO</v>
      </c>
      <c r="F951" s="2">
        <v>45856</v>
      </c>
      <c r="G951" s="13">
        <v>1118</v>
      </c>
      <c r="H951" s="13">
        <v>1800</v>
      </c>
      <c r="I951" s="5">
        <f>Tabela1[[#This Row],[Valor total]]-Tabela1[[#This Row],[Valor custo]]</f>
        <v>682</v>
      </c>
      <c r="J951" s="6">
        <f>Tabela1[[#This Row],[MARGEM BRUTA]]/Tabela1[[#This Row],[Valor total]]</f>
        <v>0.37888888888888889</v>
      </c>
      <c r="K951" s="1" t="str">
        <f>VLOOKUP(Tabela1[[#This Row],[Cliente]],'BASE DE CLIENTES'!A:D,4,0)</f>
        <v>TECNICO</v>
      </c>
      <c r="L951" s="1" t="str">
        <f>VLOOKUP(Tabela1[[#This Row],[Cliente]],'BASE DE CLIENTES'!A:E,5,0)</f>
        <v>Aparecida de Goiânia</v>
      </c>
    </row>
    <row r="952" spans="2:12" x14ac:dyDescent="0.3">
      <c r="B952" s="1" t="s">
        <v>152</v>
      </c>
      <c r="C952" s="4" t="str">
        <f>VLOOKUP(Tabela1[[#This Row],[Cliente]],'BASE DE CLIENTES'!A:E,2,0)</f>
        <v>Aparecida de Goiânia</v>
      </c>
      <c r="D952" s="1" t="str">
        <f>VLOOKUP(Tabela1[[#This Row],[Cliente]],'BASE DE CLIENTES'!A:C,3,0)</f>
        <v>GO</v>
      </c>
      <c r="E952" s="4" t="str">
        <f>CONCATENATE(Tabela1[[#This Row],[CIDADE]],",",Tabela1[[#This Row],[UF]])</f>
        <v>Aparecida de Goiânia,GO</v>
      </c>
      <c r="F952" s="2">
        <v>45782</v>
      </c>
      <c r="G952" s="13">
        <v>1563</v>
      </c>
      <c r="H952" s="13">
        <v>2520</v>
      </c>
      <c r="I952" s="5">
        <f>Tabela1[[#This Row],[Valor total]]-Tabela1[[#This Row],[Valor custo]]</f>
        <v>957</v>
      </c>
      <c r="J952" s="6">
        <f>Tabela1[[#This Row],[MARGEM BRUTA]]/Tabela1[[#This Row],[Valor total]]</f>
        <v>0.37976190476190474</v>
      </c>
      <c r="K952" s="1" t="str">
        <f>VLOOKUP(Tabela1[[#This Row],[Cliente]],'BASE DE CLIENTES'!A:D,4,0)</f>
        <v>TECNICO</v>
      </c>
      <c r="L952" s="1" t="str">
        <f>VLOOKUP(Tabela1[[#This Row],[Cliente]],'BASE DE CLIENTES'!A:E,5,0)</f>
        <v>Aparecida de Goiânia</v>
      </c>
    </row>
    <row r="953" spans="2:12" x14ac:dyDescent="0.3">
      <c r="B953" s="1" t="s">
        <v>113</v>
      </c>
      <c r="C953" s="4" t="str">
        <f>VLOOKUP(Tabela1[[#This Row],[Cliente]],'BASE DE CLIENTES'!A:E,2,0)</f>
        <v>Brasília</v>
      </c>
      <c r="D953" s="1" t="str">
        <f>VLOOKUP(Tabela1[[#This Row],[Cliente]],'BASE DE CLIENTES'!A:C,3,0)</f>
        <v>DF</v>
      </c>
      <c r="E953" s="4" t="str">
        <f>CONCATENATE(Tabela1[[#This Row],[CIDADE]],",",Tabela1[[#This Row],[UF]])</f>
        <v>Brasília,DF</v>
      </c>
      <c r="F953" s="2">
        <v>45755</v>
      </c>
      <c r="G953" s="13">
        <v>920</v>
      </c>
      <c r="H953" s="13">
        <v>1330</v>
      </c>
      <c r="I953" s="5">
        <f>Tabela1[[#This Row],[Valor total]]-Tabela1[[#This Row],[Valor custo]]</f>
        <v>410</v>
      </c>
      <c r="J953" s="6">
        <f>Tabela1[[#This Row],[MARGEM BRUTA]]/Tabela1[[#This Row],[Valor total]]</f>
        <v>0.30827067669172931</v>
      </c>
      <c r="K953" s="1" t="str">
        <f>VLOOKUP(Tabela1[[#This Row],[Cliente]],'BASE DE CLIENTES'!A:D,4,0)</f>
        <v>EMPRESA COM MAQUINA</v>
      </c>
      <c r="L953" s="1" t="str">
        <f>VLOOKUP(Tabela1[[#This Row],[Cliente]],'BASE DE CLIENTES'!A:E,5,0)</f>
        <v>FAZENDA MESTRE D'ARMAS (ETAPA I - PLANALTINA)</v>
      </c>
    </row>
    <row r="954" spans="2:12" x14ac:dyDescent="0.3">
      <c r="B954" s="1" t="s">
        <v>15</v>
      </c>
      <c r="C954" s="4" t="str">
        <f>VLOOKUP(Tabela1[[#This Row],[Cliente]],'BASE DE CLIENTES'!A:E,2,0)</f>
        <v>Brasília</v>
      </c>
      <c r="D954" s="1" t="str">
        <f>VLOOKUP(Tabela1[[#This Row],[Cliente]],'BASE DE CLIENTES'!A:C,3,0)</f>
        <v>DF</v>
      </c>
      <c r="E954" s="4" t="str">
        <f>CONCATENATE(Tabela1[[#This Row],[CIDADE]],",",Tabela1[[#This Row],[UF]])</f>
        <v>Brasília,DF</v>
      </c>
      <c r="F954" s="2">
        <v>45755</v>
      </c>
      <c r="G954" s="13">
        <v>372.21</v>
      </c>
      <c r="H954" s="13">
        <v>485</v>
      </c>
      <c r="I954" s="5">
        <f>Tabela1[[#This Row],[Valor total]]-Tabela1[[#This Row],[Valor custo]]</f>
        <v>112.79000000000002</v>
      </c>
      <c r="J954" s="6">
        <f>Tabela1[[#This Row],[MARGEM BRUTA]]/Tabela1[[#This Row],[Valor total]]</f>
        <v>0.23255670103092788</v>
      </c>
      <c r="K954" s="1" t="str">
        <f>VLOOKUP(Tabela1[[#This Row],[Cliente]],'BASE DE CLIENTES'!A:D,4,0)</f>
        <v>SERRALHEIRO</v>
      </c>
      <c r="L954" s="1" t="str">
        <f>VLOOKUP(Tabela1[[#This Row],[Cliente]],'BASE DE CLIENTES'!A:E,5,0)</f>
        <v>SETOR HABITACIONAL VICENTE PIRES</v>
      </c>
    </row>
    <row r="955" spans="2:12" x14ac:dyDescent="0.3">
      <c r="B955" s="1" t="s">
        <v>152</v>
      </c>
      <c r="C955" s="4" t="str">
        <f>VLOOKUP(Tabela1[[#This Row],[Cliente]],'BASE DE CLIENTES'!A:E,2,0)</f>
        <v>Aparecida de Goiânia</v>
      </c>
      <c r="D955" s="1" t="str">
        <f>VLOOKUP(Tabela1[[#This Row],[Cliente]],'BASE DE CLIENTES'!A:C,3,0)</f>
        <v>GO</v>
      </c>
      <c r="E955" s="4" t="str">
        <f>CONCATENATE(Tabela1[[#This Row],[CIDADE]],",",Tabela1[[#This Row],[UF]])</f>
        <v>Aparecida de Goiânia,GO</v>
      </c>
      <c r="F955" s="2">
        <v>45869</v>
      </c>
      <c r="G955" s="13">
        <v>432.79</v>
      </c>
      <c r="H955" s="13">
        <v>700</v>
      </c>
      <c r="I955" s="5">
        <f>Tabela1[[#This Row],[Valor total]]-Tabela1[[#This Row],[Valor custo]]</f>
        <v>267.20999999999998</v>
      </c>
      <c r="J955" s="6">
        <f>Tabela1[[#This Row],[MARGEM BRUTA]]/Tabela1[[#This Row],[Valor total]]</f>
        <v>0.38172857142857142</v>
      </c>
      <c r="K955" s="1" t="str">
        <f>VLOOKUP(Tabela1[[#This Row],[Cliente]],'BASE DE CLIENTES'!A:D,4,0)</f>
        <v>TECNICO</v>
      </c>
      <c r="L955" s="1" t="str">
        <f>VLOOKUP(Tabela1[[#This Row],[Cliente]],'BASE DE CLIENTES'!A:E,5,0)</f>
        <v>Aparecida de Goiânia</v>
      </c>
    </row>
    <row r="956" spans="2:12" x14ac:dyDescent="0.3">
      <c r="B956" s="1" t="s">
        <v>152</v>
      </c>
      <c r="C956" s="4" t="str">
        <f>VLOOKUP(Tabela1[[#This Row],[Cliente]],'BASE DE CLIENTES'!A:E,2,0)</f>
        <v>Aparecida de Goiânia</v>
      </c>
      <c r="D956" s="1" t="str">
        <f>VLOOKUP(Tabela1[[#This Row],[Cliente]],'BASE DE CLIENTES'!A:C,3,0)</f>
        <v>GO</v>
      </c>
      <c r="E956" s="4" t="str">
        <f>CONCATENATE(Tabela1[[#This Row],[CIDADE]],",",Tabela1[[#This Row],[UF]])</f>
        <v>Aparecida de Goiânia,GO</v>
      </c>
      <c r="F956" s="2">
        <v>45894</v>
      </c>
      <c r="G956" s="13">
        <v>432.79</v>
      </c>
      <c r="H956" s="13">
        <v>700</v>
      </c>
      <c r="I956" s="5">
        <f>Tabela1[[#This Row],[Valor total]]-Tabela1[[#This Row],[Valor custo]]</f>
        <v>267.20999999999998</v>
      </c>
      <c r="J956" s="6">
        <f>Tabela1[[#This Row],[MARGEM BRUTA]]/Tabela1[[#This Row],[Valor total]]</f>
        <v>0.38172857142857142</v>
      </c>
      <c r="K956" s="1" t="str">
        <f>VLOOKUP(Tabela1[[#This Row],[Cliente]],'BASE DE CLIENTES'!A:D,4,0)</f>
        <v>TECNICO</v>
      </c>
      <c r="L956" s="1" t="str">
        <f>VLOOKUP(Tabela1[[#This Row],[Cliente]],'BASE DE CLIENTES'!A:E,5,0)</f>
        <v>Aparecida de Goiânia</v>
      </c>
    </row>
    <row r="957" spans="2:12" x14ac:dyDescent="0.3">
      <c r="B957" s="1" t="s">
        <v>27</v>
      </c>
      <c r="C957" s="4" t="str">
        <f>VLOOKUP(Tabela1[[#This Row],[Cliente]],'BASE DE CLIENTES'!A:E,2,0)</f>
        <v>Brasília</v>
      </c>
      <c r="D957" s="1" t="str">
        <f>VLOOKUP(Tabela1[[#This Row],[Cliente]],'BASE DE CLIENTES'!A:C,3,0)</f>
        <v>DF</v>
      </c>
      <c r="E957" s="4" t="str">
        <f>CONCATENATE(Tabela1[[#This Row],[CIDADE]],",",Tabela1[[#This Row],[UF]])</f>
        <v>Brasília,DF</v>
      </c>
      <c r="F957" s="2">
        <v>45755</v>
      </c>
      <c r="G957" s="13">
        <v>27.38</v>
      </c>
      <c r="H957" s="13">
        <v>380</v>
      </c>
      <c r="I957" s="5">
        <f>Tabela1[[#This Row],[Valor total]]-Tabela1[[#This Row],[Valor custo]]</f>
        <v>352.62</v>
      </c>
      <c r="J957" s="6">
        <f>Tabela1[[#This Row],[MARGEM BRUTA]]/Tabela1[[#This Row],[Valor total]]</f>
        <v>0.92794736842105263</v>
      </c>
      <c r="K957" s="1" t="str">
        <f>VLOOKUP(Tabela1[[#This Row],[Cliente]],'BASE DE CLIENTES'!A:D,4,0)</f>
        <v>EMPRESA SEM MAQUINA</v>
      </c>
      <c r="L957" s="1" t="str">
        <f>VLOOKUP(Tabela1[[#This Row],[Cliente]],'BASE DE CLIENTES'!A:E,5,0)</f>
        <v>RECANTO DAS EMAS</v>
      </c>
    </row>
    <row r="958" spans="2:12" x14ac:dyDescent="0.3">
      <c r="B958" s="1" t="s">
        <v>96</v>
      </c>
      <c r="C958" s="4" t="str">
        <f>VLOOKUP(Tabela1[[#This Row],[Cliente]],'BASE DE CLIENTES'!A:E,2,0)</f>
        <v>Brasília</v>
      </c>
      <c r="D958" s="1" t="str">
        <f>VLOOKUP(Tabela1[[#This Row],[Cliente]],'BASE DE CLIENTES'!A:C,3,0)</f>
        <v>DF</v>
      </c>
      <c r="E958" s="4" t="str">
        <f>CONCATENATE(Tabela1[[#This Row],[CIDADE]],",",Tabela1[[#This Row],[UF]])</f>
        <v>Brasília,DF</v>
      </c>
      <c r="F958" s="2">
        <v>45755</v>
      </c>
      <c r="G958" s="13">
        <v>0</v>
      </c>
      <c r="H958" s="13">
        <v>189.9</v>
      </c>
      <c r="I958" s="5">
        <f>Tabela1[[#This Row],[Valor total]]-Tabela1[[#This Row],[Valor custo]]</f>
        <v>189.9</v>
      </c>
      <c r="J958" s="6">
        <f>Tabela1[[#This Row],[MARGEM BRUTA]]/Tabela1[[#This Row],[Valor total]]</f>
        <v>1</v>
      </c>
      <c r="K958" s="1" t="str">
        <f>VLOOKUP(Tabela1[[#This Row],[Cliente]],'BASE DE CLIENTES'!A:D,4,0)</f>
        <v>EMPRESA SEM MAQUINA</v>
      </c>
      <c r="L958" s="1" t="str">
        <f>VLOOKUP(Tabela1[[#This Row],[Cliente]],'BASE DE CLIENTES'!A:E,5,0)</f>
        <v>CEILANDIA NORTE (CEILANDIA)</v>
      </c>
    </row>
    <row r="959" spans="2:12" x14ac:dyDescent="0.3">
      <c r="B959" s="1" t="s">
        <v>80</v>
      </c>
      <c r="C959" s="4" t="str">
        <f>VLOOKUP(Tabela1[[#This Row],[Cliente]],'BASE DE CLIENTES'!A:E,2,0)</f>
        <v>Brasília</v>
      </c>
      <c r="D959" s="1" t="str">
        <f>VLOOKUP(Tabela1[[#This Row],[Cliente]],'BASE DE CLIENTES'!A:C,3,0)</f>
        <v>DF</v>
      </c>
      <c r="E959" s="4" t="str">
        <f>CONCATENATE(Tabela1[[#This Row],[CIDADE]],",",Tabela1[[#This Row],[UF]])</f>
        <v>Brasília,DF</v>
      </c>
      <c r="F959" s="2">
        <v>45755</v>
      </c>
      <c r="G959" s="13">
        <v>646</v>
      </c>
      <c r="H959" s="13">
        <v>990</v>
      </c>
      <c r="I959" s="5">
        <f>Tabela1[[#This Row],[Valor total]]-Tabela1[[#This Row],[Valor custo]]</f>
        <v>344</v>
      </c>
      <c r="J959" s="6">
        <f>Tabela1[[#This Row],[MARGEM BRUTA]]/Tabela1[[#This Row],[Valor total]]</f>
        <v>0.34747474747474749</v>
      </c>
      <c r="K959" s="1" t="str">
        <f>VLOOKUP(Tabela1[[#This Row],[Cliente]],'BASE DE CLIENTES'!A:D,4,0)</f>
        <v>EMPRESA SEM MAQUINA</v>
      </c>
      <c r="L959" s="1" t="str">
        <f>VLOOKUP(Tabela1[[#This Row],[Cliente]],'BASE DE CLIENTES'!A:E,5,0)</f>
        <v>JOKEY</v>
      </c>
    </row>
    <row r="960" spans="2:12" x14ac:dyDescent="0.3">
      <c r="B960" s="1" t="s">
        <v>152</v>
      </c>
      <c r="C960" s="4" t="str">
        <f>VLOOKUP(Tabela1[[#This Row],[Cliente]],'BASE DE CLIENTES'!A:E,2,0)</f>
        <v>Aparecida de Goiânia</v>
      </c>
      <c r="D960" s="1" t="str">
        <f>VLOOKUP(Tabela1[[#This Row],[Cliente]],'BASE DE CLIENTES'!A:C,3,0)</f>
        <v>GO</v>
      </c>
      <c r="E960" s="4" t="str">
        <f>CONCATENATE(Tabela1[[#This Row],[CIDADE]],",",Tabela1[[#This Row],[UF]])</f>
        <v>Aparecida de Goiânia,GO</v>
      </c>
      <c r="F960" s="2">
        <v>45877</v>
      </c>
      <c r="G960" s="13">
        <v>432.79</v>
      </c>
      <c r="H960" s="13">
        <v>700</v>
      </c>
      <c r="I960" s="5">
        <f>Tabela1[[#This Row],[Valor total]]-Tabela1[[#This Row],[Valor custo]]</f>
        <v>267.20999999999998</v>
      </c>
      <c r="J960" s="6">
        <f>Tabela1[[#This Row],[MARGEM BRUTA]]/Tabela1[[#This Row],[Valor total]]</f>
        <v>0.38172857142857142</v>
      </c>
      <c r="K960" s="1" t="str">
        <f>VLOOKUP(Tabela1[[#This Row],[Cliente]],'BASE DE CLIENTES'!A:D,4,0)</f>
        <v>TECNICO</v>
      </c>
      <c r="L960" s="1" t="str">
        <f>VLOOKUP(Tabela1[[#This Row],[Cliente]],'BASE DE CLIENTES'!A:E,5,0)</f>
        <v>Aparecida de Goiânia</v>
      </c>
    </row>
    <row r="961" spans="2:12" x14ac:dyDescent="0.3">
      <c r="B961" s="1" t="s">
        <v>161</v>
      </c>
      <c r="C961" s="4" t="str">
        <f>VLOOKUP(Tabela1[[#This Row],[Cliente]],'BASE DE CLIENTES'!A:E,2,0)</f>
        <v>Brasília</v>
      </c>
      <c r="D961" s="1" t="str">
        <f>VLOOKUP(Tabela1[[#This Row],[Cliente]],'BASE DE CLIENTES'!A:C,3,0)</f>
        <v>DF</v>
      </c>
      <c r="E961" s="4" t="str">
        <f>CONCATENATE(Tabela1[[#This Row],[CIDADE]],",",Tabela1[[#This Row],[UF]])</f>
        <v>Brasília,DF</v>
      </c>
      <c r="F961" s="2">
        <v>45754</v>
      </c>
      <c r="G961" s="13">
        <v>1480</v>
      </c>
      <c r="H961" s="13">
        <v>2800</v>
      </c>
      <c r="I961" s="5">
        <f>Tabela1[[#This Row],[Valor total]]-Tabela1[[#This Row],[Valor custo]]</f>
        <v>1320</v>
      </c>
      <c r="J961" s="6">
        <f>Tabela1[[#This Row],[MARGEM BRUTA]]/Tabela1[[#This Row],[Valor total]]</f>
        <v>0.47142857142857142</v>
      </c>
      <c r="K961" s="1" t="str">
        <f>VLOOKUP(Tabela1[[#This Row],[Cliente]],'BASE DE CLIENTES'!A:D,4,0)</f>
        <v>EMPRESA COM MAQUINA</v>
      </c>
      <c r="L961" s="1" t="str">
        <f>VLOOKUP(Tabela1[[#This Row],[Cliente]],'BASE DE CLIENTES'!A:E,5,0)</f>
        <v>RIACHO FUNDO II</v>
      </c>
    </row>
    <row r="962" spans="2:12" x14ac:dyDescent="0.3">
      <c r="B962" s="1" t="s">
        <v>42</v>
      </c>
      <c r="C962" s="4" t="str">
        <f>VLOOKUP(Tabela1[[#This Row],[Cliente]],'BASE DE CLIENTES'!A:E,2,0)</f>
        <v>Brasília</v>
      </c>
      <c r="D962" s="1" t="str">
        <f>VLOOKUP(Tabela1[[#This Row],[Cliente]],'BASE DE CLIENTES'!A:C,3,0)</f>
        <v>DF</v>
      </c>
      <c r="E962" s="4" t="str">
        <f>CONCATENATE(Tabela1[[#This Row],[CIDADE]],",",Tabela1[[#This Row],[UF]])</f>
        <v>Brasília,DF</v>
      </c>
      <c r="F962" s="2">
        <v>45754</v>
      </c>
      <c r="G962" s="13">
        <v>79</v>
      </c>
      <c r="H962" s="13">
        <v>350</v>
      </c>
      <c r="I962" s="5">
        <f>Tabela1[[#This Row],[Valor total]]-Tabela1[[#This Row],[Valor custo]]</f>
        <v>271</v>
      </c>
      <c r="J962" s="6">
        <f>Tabela1[[#This Row],[MARGEM BRUTA]]/Tabela1[[#This Row],[Valor total]]</f>
        <v>0.77428571428571424</v>
      </c>
      <c r="K962" s="1" t="str">
        <f>VLOOKUP(Tabela1[[#This Row],[Cliente]],'BASE DE CLIENTES'!A:D,4,0)</f>
        <v>EMPRESA SEM MAQUINA</v>
      </c>
      <c r="L962" s="1" t="str">
        <f>VLOOKUP(Tabela1[[#This Row],[Cliente]],'BASE DE CLIENTES'!A:E,5,0)</f>
        <v>SAMAMBAIA</v>
      </c>
    </row>
    <row r="963" spans="2:12" x14ac:dyDescent="0.3">
      <c r="B963" s="1" t="s">
        <v>27</v>
      </c>
      <c r="C963" s="4" t="str">
        <f>VLOOKUP(Tabela1[[#This Row],[Cliente]],'BASE DE CLIENTES'!A:E,2,0)</f>
        <v>Brasília</v>
      </c>
      <c r="D963" s="1" t="str">
        <f>VLOOKUP(Tabela1[[#This Row],[Cliente]],'BASE DE CLIENTES'!A:C,3,0)</f>
        <v>DF</v>
      </c>
      <c r="E963" s="4" t="str">
        <f>CONCATENATE(Tabela1[[#This Row],[CIDADE]],",",Tabela1[[#This Row],[UF]])</f>
        <v>Brasília,DF</v>
      </c>
      <c r="F963" s="2">
        <v>45754</v>
      </c>
      <c r="G963" s="13">
        <v>409.87</v>
      </c>
      <c r="H963" s="13">
        <v>570</v>
      </c>
      <c r="I963" s="5">
        <f>Tabela1[[#This Row],[Valor total]]-Tabela1[[#This Row],[Valor custo]]</f>
        <v>160.13</v>
      </c>
      <c r="J963" s="6">
        <f>Tabela1[[#This Row],[MARGEM BRUTA]]/Tabela1[[#This Row],[Valor total]]</f>
        <v>0.28092982456140347</v>
      </c>
      <c r="K963" s="1" t="str">
        <f>VLOOKUP(Tabela1[[#This Row],[Cliente]],'BASE DE CLIENTES'!A:D,4,0)</f>
        <v>EMPRESA SEM MAQUINA</v>
      </c>
      <c r="L963" s="1" t="str">
        <f>VLOOKUP(Tabela1[[#This Row],[Cliente]],'BASE DE CLIENTES'!A:E,5,0)</f>
        <v>RECANTO DAS EMAS</v>
      </c>
    </row>
    <row r="964" spans="2:12" x14ac:dyDescent="0.3">
      <c r="B964" s="1" t="s">
        <v>152</v>
      </c>
      <c r="C964" s="4" t="str">
        <f>VLOOKUP(Tabela1[[#This Row],[Cliente]],'BASE DE CLIENTES'!A:E,2,0)</f>
        <v>Aparecida de Goiânia</v>
      </c>
      <c r="D964" s="1" t="str">
        <f>VLOOKUP(Tabela1[[#This Row],[Cliente]],'BASE DE CLIENTES'!A:C,3,0)</f>
        <v>GO</v>
      </c>
      <c r="E964" s="4" t="str">
        <f>CONCATENATE(Tabela1[[#This Row],[CIDADE]],",",Tabela1[[#This Row],[UF]])</f>
        <v>Aparecida de Goiânia,GO</v>
      </c>
      <c r="F964" s="2">
        <v>45743</v>
      </c>
      <c r="G964" s="13">
        <v>49.21</v>
      </c>
      <c r="H964" s="13">
        <v>80</v>
      </c>
      <c r="I964" s="5">
        <f>Tabela1[[#This Row],[Valor total]]-Tabela1[[#This Row],[Valor custo]]</f>
        <v>30.79</v>
      </c>
      <c r="J964" s="6">
        <f>Tabela1[[#This Row],[MARGEM BRUTA]]/Tabela1[[#This Row],[Valor total]]</f>
        <v>0.38487499999999997</v>
      </c>
      <c r="K964" s="1" t="str">
        <f>VLOOKUP(Tabela1[[#This Row],[Cliente]],'BASE DE CLIENTES'!A:D,4,0)</f>
        <v>TECNICO</v>
      </c>
      <c r="L964" s="1" t="str">
        <f>VLOOKUP(Tabela1[[#This Row],[Cliente]],'BASE DE CLIENTES'!A:E,5,0)</f>
        <v>Aparecida de Goiânia</v>
      </c>
    </row>
    <row r="965" spans="2:12" x14ac:dyDescent="0.3">
      <c r="B965" s="1" t="s">
        <v>152</v>
      </c>
      <c r="C965" s="4" t="str">
        <f>VLOOKUP(Tabela1[[#This Row],[Cliente]],'BASE DE CLIENTES'!A:E,2,0)</f>
        <v>Aparecida de Goiânia</v>
      </c>
      <c r="D965" s="1" t="str">
        <f>VLOOKUP(Tabela1[[#This Row],[Cliente]],'BASE DE CLIENTES'!A:C,3,0)</f>
        <v>GO</v>
      </c>
      <c r="E965" s="4" t="str">
        <f>CONCATENATE(Tabela1[[#This Row],[CIDADE]],",",Tabela1[[#This Row],[UF]])</f>
        <v>Aparecida de Goiânia,GO</v>
      </c>
      <c r="F965" s="2">
        <v>45741</v>
      </c>
      <c r="G965" s="13">
        <v>49.21</v>
      </c>
      <c r="H965" s="13">
        <v>80</v>
      </c>
      <c r="I965" s="5">
        <f>Tabela1[[#This Row],[Valor total]]-Tabela1[[#This Row],[Valor custo]]</f>
        <v>30.79</v>
      </c>
      <c r="J965" s="6">
        <f>Tabela1[[#This Row],[MARGEM BRUTA]]/Tabela1[[#This Row],[Valor total]]</f>
        <v>0.38487499999999997</v>
      </c>
      <c r="K965" s="1" t="str">
        <f>VLOOKUP(Tabela1[[#This Row],[Cliente]],'BASE DE CLIENTES'!A:D,4,0)</f>
        <v>TECNICO</v>
      </c>
      <c r="L965" s="1" t="str">
        <f>VLOOKUP(Tabela1[[#This Row],[Cliente]],'BASE DE CLIENTES'!A:E,5,0)</f>
        <v>Aparecida de Goiânia</v>
      </c>
    </row>
    <row r="966" spans="2:12" x14ac:dyDescent="0.3">
      <c r="B966" s="1" t="s">
        <v>152</v>
      </c>
      <c r="C966" s="4" t="str">
        <f>VLOOKUP(Tabela1[[#This Row],[Cliente]],'BASE DE CLIENTES'!A:E,2,0)</f>
        <v>Aparecida de Goiânia</v>
      </c>
      <c r="D966" s="1" t="str">
        <f>VLOOKUP(Tabela1[[#This Row],[Cliente]],'BASE DE CLIENTES'!A:C,3,0)</f>
        <v>GO</v>
      </c>
      <c r="E966" s="4" t="str">
        <f>CONCATENATE(Tabela1[[#This Row],[CIDADE]],",",Tabela1[[#This Row],[UF]])</f>
        <v>Aparecida de Goiânia,GO</v>
      </c>
      <c r="F966" s="2">
        <v>45737</v>
      </c>
      <c r="G966" s="13">
        <v>49.21</v>
      </c>
      <c r="H966" s="13">
        <v>80</v>
      </c>
      <c r="I966" s="5">
        <f>Tabela1[[#This Row],[Valor total]]-Tabela1[[#This Row],[Valor custo]]</f>
        <v>30.79</v>
      </c>
      <c r="J966" s="6">
        <f>Tabela1[[#This Row],[MARGEM BRUTA]]/Tabela1[[#This Row],[Valor total]]</f>
        <v>0.38487499999999997</v>
      </c>
      <c r="K966" s="1" t="str">
        <f>VLOOKUP(Tabela1[[#This Row],[Cliente]],'BASE DE CLIENTES'!A:D,4,0)</f>
        <v>TECNICO</v>
      </c>
      <c r="L966" s="1" t="str">
        <f>VLOOKUP(Tabela1[[#This Row],[Cliente]],'BASE DE CLIENTES'!A:E,5,0)</f>
        <v>Aparecida de Goiânia</v>
      </c>
    </row>
    <row r="967" spans="2:12" x14ac:dyDescent="0.3">
      <c r="B967" s="1" t="s">
        <v>70</v>
      </c>
      <c r="C967" s="4" t="str">
        <f>VLOOKUP(Tabela1[[#This Row],[Cliente]],'BASE DE CLIENTES'!A:E,2,0)</f>
        <v>Brasília</v>
      </c>
      <c r="D967" s="1" t="str">
        <f>VLOOKUP(Tabela1[[#This Row],[Cliente]],'BASE DE CLIENTES'!A:C,3,0)</f>
        <v>DF</v>
      </c>
      <c r="E967" s="4" t="str">
        <f>CONCATENATE(Tabela1[[#This Row],[CIDADE]],",",Tabela1[[#This Row],[UF]])</f>
        <v>Brasília,DF</v>
      </c>
      <c r="F967" s="2">
        <v>45754</v>
      </c>
      <c r="G967" s="13">
        <v>1720</v>
      </c>
      <c r="H967" s="13">
        <v>2860</v>
      </c>
      <c r="I967" s="5">
        <f>Tabela1[[#This Row],[Valor total]]-Tabela1[[#This Row],[Valor custo]]</f>
        <v>1140</v>
      </c>
      <c r="J967" s="6">
        <f>Tabela1[[#This Row],[MARGEM BRUTA]]/Tabela1[[#This Row],[Valor total]]</f>
        <v>0.39860139860139859</v>
      </c>
      <c r="K967" s="1" t="str">
        <f>VLOOKUP(Tabela1[[#This Row],[Cliente]],'BASE DE CLIENTES'!A:D,4,0)</f>
        <v>EMPRESA COM MAQUINA</v>
      </c>
      <c r="L967" s="1" t="str">
        <f>VLOOKUP(Tabela1[[#This Row],[Cliente]],'BASE DE CLIENTES'!A:E,5,0)</f>
        <v>TAGUATINGA NORTE (TAGUATINGA)</v>
      </c>
    </row>
    <row r="968" spans="2:12" x14ac:dyDescent="0.3">
      <c r="B968" s="1" t="s">
        <v>154</v>
      </c>
      <c r="C968" s="4" t="str">
        <f>VLOOKUP(Tabela1[[#This Row],[Cliente]],'BASE DE CLIENTES'!A:E,2,0)</f>
        <v>Aparecida de Goiânia</v>
      </c>
      <c r="D968" s="1" t="str">
        <f>VLOOKUP(Tabela1[[#This Row],[Cliente]],'BASE DE CLIENTES'!A:C,3,0)</f>
        <v>GO</v>
      </c>
      <c r="E968" s="4" t="str">
        <f>CONCATENATE(Tabela1[[#This Row],[CIDADE]],",",Tabela1[[#This Row],[UF]])</f>
        <v>Aparecida de Goiânia,GO</v>
      </c>
      <c r="F968" s="2">
        <v>45783</v>
      </c>
      <c r="G968" s="13">
        <v>49.21</v>
      </c>
      <c r="H968" s="13">
        <v>80</v>
      </c>
      <c r="I968" s="5">
        <f>Tabela1[[#This Row],[Valor total]]-Tabela1[[#This Row],[Valor custo]]</f>
        <v>30.79</v>
      </c>
      <c r="J968" s="6">
        <f>Tabela1[[#This Row],[MARGEM BRUTA]]/Tabela1[[#This Row],[Valor total]]</f>
        <v>0.38487499999999997</v>
      </c>
      <c r="K968" s="1" t="str">
        <f>VLOOKUP(Tabela1[[#This Row],[Cliente]],'BASE DE CLIENTES'!A:D,4,0)</f>
        <v>TECNICO</v>
      </c>
      <c r="L968" s="1" t="str">
        <f>VLOOKUP(Tabela1[[#This Row],[Cliente]],'BASE DE CLIENTES'!A:E,5,0)</f>
        <v>Aparecida de Goiânia</v>
      </c>
    </row>
    <row r="969" spans="2:12" x14ac:dyDescent="0.3">
      <c r="B969" s="1" t="s">
        <v>68</v>
      </c>
      <c r="C969" s="4" t="str">
        <f>VLOOKUP(Tabela1[[#This Row],[Cliente]],'BASE DE CLIENTES'!A:E,2,0)</f>
        <v>Brasília</v>
      </c>
      <c r="D969" s="1" t="str">
        <f>VLOOKUP(Tabela1[[#This Row],[Cliente]],'BASE DE CLIENTES'!A:C,3,0)</f>
        <v>DF</v>
      </c>
      <c r="E969" s="4" t="str">
        <f>CONCATENATE(Tabela1[[#This Row],[CIDADE]],",",Tabela1[[#This Row],[UF]])</f>
        <v>Brasília,DF</v>
      </c>
      <c r="F969" s="2">
        <v>45754</v>
      </c>
      <c r="G969" s="13">
        <v>765.46</v>
      </c>
      <c r="H969" s="13">
        <v>1300</v>
      </c>
      <c r="I969" s="5">
        <f>Tabela1[[#This Row],[Valor total]]-Tabela1[[#This Row],[Valor custo]]</f>
        <v>534.54</v>
      </c>
      <c r="J969" s="6">
        <f>Tabela1[[#This Row],[MARGEM BRUTA]]/Tabela1[[#This Row],[Valor total]]</f>
        <v>0.41118461538461537</v>
      </c>
      <c r="K969" s="1" t="str">
        <f>VLOOKUP(Tabela1[[#This Row],[Cliente]],'BASE DE CLIENTES'!A:D,4,0)</f>
        <v>EMPRESA COM MAQUINA</v>
      </c>
      <c r="L969" s="1" t="str">
        <f>VLOOKUP(Tabela1[[#This Row],[Cliente]],'BASE DE CLIENTES'!A:E,5,0)</f>
        <v>SAMAMBAIA SUL (SAMAMBAIA)</v>
      </c>
    </row>
    <row r="970" spans="2:12" x14ac:dyDescent="0.3">
      <c r="B970" s="1" t="s">
        <v>161</v>
      </c>
      <c r="C970" s="4" t="str">
        <f>VLOOKUP(Tabela1[[#This Row],[Cliente]],'BASE DE CLIENTES'!A:E,2,0)</f>
        <v>Brasília</v>
      </c>
      <c r="D970" s="1" t="str">
        <f>VLOOKUP(Tabela1[[#This Row],[Cliente]],'BASE DE CLIENTES'!A:C,3,0)</f>
        <v>DF</v>
      </c>
      <c r="E970" s="4" t="str">
        <f>CONCATENATE(Tabela1[[#This Row],[CIDADE]],",",Tabela1[[#This Row],[UF]])</f>
        <v>Brasília,DF</v>
      </c>
      <c r="F970" s="2">
        <v>45754</v>
      </c>
      <c r="G970" s="13">
        <v>4168</v>
      </c>
      <c r="H970" s="13">
        <v>6480</v>
      </c>
      <c r="I970" s="5">
        <f>Tabela1[[#This Row],[Valor total]]-Tabela1[[#This Row],[Valor custo]]</f>
        <v>2312</v>
      </c>
      <c r="J970" s="6">
        <f>Tabela1[[#This Row],[MARGEM BRUTA]]/Tabela1[[#This Row],[Valor total]]</f>
        <v>0.35679012345679012</v>
      </c>
      <c r="K970" s="1" t="str">
        <f>VLOOKUP(Tabela1[[#This Row],[Cliente]],'BASE DE CLIENTES'!A:D,4,0)</f>
        <v>EMPRESA COM MAQUINA</v>
      </c>
      <c r="L970" s="1" t="str">
        <f>VLOOKUP(Tabela1[[#This Row],[Cliente]],'BASE DE CLIENTES'!A:E,5,0)</f>
        <v>RIACHO FUNDO II</v>
      </c>
    </row>
    <row r="971" spans="2:12" x14ac:dyDescent="0.3">
      <c r="B971" s="1" t="s">
        <v>154</v>
      </c>
      <c r="C971" s="4" t="str">
        <f>VLOOKUP(Tabela1[[#This Row],[Cliente]],'BASE DE CLIENTES'!A:E,2,0)</f>
        <v>Aparecida de Goiânia</v>
      </c>
      <c r="D971" s="1" t="str">
        <f>VLOOKUP(Tabela1[[#This Row],[Cliente]],'BASE DE CLIENTES'!A:C,3,0)</f>
        <v>GO</v>
      </c>
      <c r="E971" s="4" t="str">
        <f>CONCATENATE(Tabela1[[#This Row],[CIDADE]],",",Tabela1[[#This Row],[UF]])</f>
        <v>Aparecida de Goiânia,GO</v>
      </c>
      <c r="F971" s="2">
        <v>45860</v>
      </c>
      <c r="G971" s="13">
        <v>49.21</v>
      </c>
      <c r="H971" s="13">
        <v>80</v>
      </c>
      <c r="I971" s="5">
        <f>Tabela1[[#This Row],[Valor total]]-Tabela1[[#This Row],[Valor custo]]</f>
        <v>30.79</v>
      </c>
      <c r="J971" s="6">
        <f>Tabela1[[#This Row],[MARGEM BRUTA]]/Tabela1[[#This Row],[Valor total]]</f>
        <v>0.38487499999999997</v>
      </c>
      <c r="K971" s="1" t="str">
        <f>VLOOKUP(Tabela1[[#This Row],[Cliente]],'BASE DE CLIENTES'!A:D,4,0)</f>
        <v>TECNICO</v>
      </c>
      <c r="L971" s="1" t="str">
        <f>VLOOKUP(Tabela1[[#This Row],[Cliente]],'BASE DE CLIENTES'!A:E,5,0)</f>
        <v>Aparecida de Goiânia</v>
      </c>
    </row>
    <row r="972" spans="2:12" x14ac:dyDescent="0.3">
      <c r="B972" s="1" t="s">
        <v>152</v>
      </c>
      <c r="C972" s="4" t="str">
        <f>VLOOKUP(Tabela1[[#This Row],[Cliente]],'BASE DE CLIENTES'!A:E,2,0)</f>
        <v>Aparecida de Goiânia</v>
      </c>
      <c r="D972" s="1" t="str">
        <f>VLOOKUP(Tabela1[[#This Row],[Cliente]],'BASE DE CLIENTES'!A:C,3,0)</f>
        <v>GO</v>
      </c>
      <c r="E972" s="4" t="str">
        <f>CONCATENATE(Tabela1[[#This Row],[CIDADE]],",",Tabela1[[#This Row],[UF]])</f>
        <v>Aparecida de Goiânia,GO</v>
      </c>
      <c r="F972" s="2">
        <v>45880</v>
      </c>
      <c r="G972" s="13">
        <v>49.21</v>
      </c>
      <c r="H972" s="13">
        <v>80</v>
      </c>
      <c r="I972" s="5">
        <f>Tabela1[[#This Row],[Valor total]]-Tabela1[[#This Row],[Valor custo]]</f>
        <v>30.79</v>
      </c>
      <c r="J972" s="6">
        <f>Tabela1[[#This Row],[MARGEM BRUTA]]/Tabela1[[#This Row],[Valor total]]</f>
        <v>0.38487499999999997</v>
      </c>
      <c r="K972" s="1" t="str">
        <f>VLOOKUP(Tabela1[[#This Row],[Cliente]],'BASE DE CLIENTES'!A:D,4,0)</f>
        <v>TECNICO</v>
      </c>
      <c r="L972" s="1" t="str">
        <f>VLOOKUP(Tabela1[[#This Row],[Cliente]],'BASE DE CLIENTES'!A:E,5,0)</f>
        <v>Aparecida de Goiânia</v>
      </c>
    </row>
    <row r="973" spans="2:12" x14ac:dyDescent="0.3">
      <c r="B973" s="1" t="s">
        <v>59</v>
      </c>
      <c r="C973" s="4" t="str">
        <f>VLOOKUP(Tabela1[[#This Row],[Cliente]],'BASE DE CLIENTES'!A:E,2,0)</f>
        <v>Brasília</v>
      </c>
      <c r="D973" s="1" t="str">
        <f>VLOOKUP(Tabela1[[#This Row],[Cliente]],'BASE DE CLIENTES'!A:C,3,0)</f>
        <v>DF</v>
      </c>
      <c r="E973" s="4" t="str">
        <f>CONCATENATE(Tabela1[[#This Row],[CIDADE]],",",Tabela1[[#This Row],[UF]])</f>
        <v>Brasília,DF</v>
      </c>
      <c r="F973" s="2">
        <v>45751</v>
      </c>
      <c r="G973" s="13">
        <v>268.45999999999998</v>
      </c>
      <c r="H973" s="13">
        <v>550</v>
      </c>
      <c r="I973" s="5">
        <f>Tabela1[[#This Row],[Valor total]]-Tabela1[[#This Row],[Valor custo]]</f>
        <v>281.54000000000002</v>
      </c>
      <c r="J973" s="6">
        <f>Tabela1[[#This Row],[MARGEM BRUTA]]/Tabela1[[#This Row],[Valor total]]</f>
        <v>0.51189090909090917</v>
      </c>
      <c r="K973" s="1" t="str">
        <f>VLOOKUP(Tabela1[[#This Row],[Cliente]],'BASE DE CLIENTES'!A:D,4,0)</f>
        <v>EMPRESA COM MAQUINA</v>
      </c>
      <c r="L973" s="1" t="str">
        <f>VLOOKUP(Tabela1[[#This Row],[Cliente]],'BASE DE CLIENTES'!A:E,5,0)</f>
        <v>SETOR HABITACIONAL VICENTE PIRES</v>
      </c>
    </row>
    <row r="974" spans="2:12" x14ac:dyDescent="0.3">
      <c r="B974" s="1" t="s">
        <v>27</v>
      </c>
      <c r="C974" s="4" t="str">
        <f>VLOOKUP(Tabela1[[#This Row],[Cliente]],'BASE DE CLIENTES'!A:E,2,0)</f>
        <v>Brasília</v>
      </c>
      <c r="D974" s="1" t="str">
        <f>VLOOKUP(Tabela1[[#This Row],[Cliente]],'BASE DE CLIENTES'!A:C,3,0)</f>
        <v>DF</v>
      </c>
      <c r="E974" s="4" t="str">
        <f>CONCATENATE(Tabela1[[#This Row],[CIDADE]],",",Tabela1[[#This Row],[UF]])</f>
        <v>Brasília,DF</v>
      </c>
      <c r="F974" s="2">
        <v>45751</v>
      </c>
      <c r="G974" s="13">
        <v>497</v>
      </c>
      <c r="H974" s="13">
        <v>750</v>
      </c>
      <c r="I974" s="5">
        <f>Tabela1[[#This Row],[Valor total]]-Tabela1[[#This Row],[Valor custo]]</f>
        <v>253</v>
      </c>
      <c r="J974" s="6">
        <f>Tabela1[[#This Row],[MARGEM BRUTA]]/Tabela1[[#This Row],[Valor total]]</f>
        <v>0.33733333333333332</v>
      </c>
      <c r="K974" s="1" t="str">
        <f>VLOOKUP(Tabela1[[#This Row],[Cliente]],'BASE DE CLIENTES'!A:D,4,0)</f>
        <v>EMPRESA SEM MAQUINA</v>
      </c>
      <c r="L974" s="1" t="str">
        <f>VLOOKUP(Tabela1[[#This Row],[Cliente]],'BASE DE CLIENTES'!A:E,5,0)</f>
        <v>RECANTO DAS EMAS</v>
      </c>
    </row>
    <row r="975" spans="2:12" x14ac:dyDescent="0.3">
      <c r="B975" s="1" t="s">
        <v>152</v>
      </c>
      <c r="C975" s="4" t="str">
        <f>VLOOKUP(Tabela1[[#This Row],[Cliente]],'BASE DE CLIENTES'!A:E,2,0)</f>
        <v>Aparecida de Goiânia</v>
      </c>
      <c r="D975" s="1" t="str">
        <f>VLOOKUP(Tabela1[[#This Row],[Cliente]],'BASE DE CLIENTES'!A:C,3,0)</f>
        <v>GO</v>
      </c>
      <c r="E975" s="4" t="str">
        <f>CONCATENATE(Tabela1[[#This Row],[CIDADE]],",",Tabela1[[#This Row],[UF]])</f>
        <v>Aparecida de Goiânia,GO</v>
      </c>
      <c r="F975" s="2">
        <v>45899</v>
      </c>
      <c r="G975" s="13">
        <v>534</v>
      </c>
      <c r="H975" s="13">
        <v>869</v>
      </c>
      <c r="I975" s="5">
        <f>Tabela1[[#This Row],[Valor total]]-Tabela1[[#This Row],[Valor custo]]</f>
        <v>335</v>
      </c>
      <c r="J975" s="6">
        <f>Tabela1[[#This Row],[MARGEM BRUTA]]/Tabela1[[#This Row],[Valor total]]</f>
        <v>0.38550057537399307</v>
      </c>
      <c r="K975" s="1" t="str">
        <f>VLOOKUP(Tabela1[[#This Row],[Cliente]],'BASE DE CLIENTES'!A:D,4,0)</f>
        <v>TECNICO</v>
      </c>
      <c r="L975" s="1" t="str">
        <f>VLOOKUP(Tabela1[[#This Row],[Cliente]],'BASE DE CLIENTES'!A:E,5,0)</f>
        <v>Aparecida de Goiânia</v>
      </c>
    </row>
    <row r="976" spans="2:12" x14ac:dyDescent="0.3">
      <c r="B976" s="1" t="s">
        <v>55</v>
      </c>
      <c r="C976" s="4" t="str">
        <f>VLOOKUP(Tabela1[[#This Row],[Cliente]],'BASE DE CLIENTES'!A:E,2,0)</f>
        <v>Brasília</v>
      </c>
      <c r="D976" s="1" t="str">
        <f>VLOOKUP(Tabela1[[#This Row],[Cliente]],'BASE DE CLIENTES'!A:C,3,0)</f>
        <v>DF</v>
      </c>
      <c r="E976" s="4" t="str">
        <f>CONCATENATE(Tabela1[[#This Row],[CIDADE]],",",Tabela1[[#This Row],[UF]])</f>
        <v>Brasília,DF</v>
      </c>
      <c r="F976" s="2">
        <v>45751</v>
      </c>
      <c r="G976" s="13">
        <v>79</v>
      </c>
      <c r="H976" s="13">
        <v>368</v>
      </c>
      <c r="I976" s="5">
        <f>Tabela1[[#This Row],[Valor total]]-Tabela1[[#This Row],[Valor custo]]</f>
        <v>289</v>
      </c>
      <c r="J976" s="6">
        <f>Tabela1[[#This Row],[MARGEM BRUTA]]/Tabela1[[#This Row],[Valor total]]</f>
        <v>0.78532608695652173</v>
      </c>
      <c r="K976" s="1" t="str">
        <f>VLOOKUP(Tabela1[[#This Row],[Cliente]],'BASE DE CLIENTES'!A:D,4,0)</f>
        <v>EMPRESA SEM MAQUINA</v>
      </c>
      <c r="L976" s="1" t="str">
        <f>VLOOKUP(Tabela1[[#This Row],[Cliente]],'BASE DE CLIENTES'!A:E,5,0)</f>
        <v>RECANTO DAS EMAS</v>
      </c>
    </row>
    <row r="977" spans="1:12" x14ac:dyDescent="0.3">
      <c r="B977" s="1" t="s">
        <v>152</v>
      </c>
      <c r="C977" s="4" t="str">
        <f>VLOOKUP(Tabela1[[#This Row],[Cliente]],'BASE DE CLIENTES'!A:E,2,0)</f>
        <v>Aparecida de Goiânia</v>
      </c>
      <c r="D977" s="1" t="str">
        <f>VLOOKUP(Tabela1[[#This Row],[Cliente]],'BASE DE CLIENTES'!A:C,3,0)</f>
        <v>GO</v>
      </c>
      <c r="E977" s="4" t="str">
        <f>CONCATENATE(Tabela1[[#This Row],[CIDADE]],",",Tabela1[[#This Row],[UF]])</f>
        <v>Aparecida de Goiânia,GO</v>
      </c>
      <c r="F977" s="2">
        <v>45805</v>
      </c>
      <c r="G977" s="13">
        <v>122.74</v>
      </c>
      <c r="H977" s="13">
        <v>200</v>
      </c>
      <c r="I977" s="5">
        <f>Tabela1[[#This Row],[Valor total]]-Tabela1[[#This Row],[Valor custo]]</f>
        <v>77.260000000000005</v>
      </c>
      <c r="J977" s="6">
        <f>Tabela1[[#This Row],[MARGEM BRUTA]]/Tabela1[[#This Row],[Valor total]]</f>
        <v>0.38630000000000003</v>
      </c>
      <c r="K977" s="1" t="str">
        <f>VLOOKUP(Tabela1[[#This Row],[Cliente]],'BASE DE CLIENTES'!A:D,4,0)</f>
        <v>TECNICO</v>
      </c>
      <c r="L977" s="1" t="str">
        <f>VLOOKUP(Tabela1[[#This Row],[Cliente]],'BASE DE CLIENTES'!A:E,5,0)</f>
        <v>Aparecida de Goiânia</v>
      </c>
    </row>
    <row r="978" spans="1:12" x14ac:dyDescent="0.3">
      <c r="B978" s="1" t="s">
        <v>152</v>
      </c>
      <c r="C978" s="4" t="str">
        <f>VLOOKUP(Tabela1[[#This Row],[Cliente]],'BASE DE CLIENTES'!A:E,2,0)</f>
        <v>Aparecida de Goiânia</v>
      </c>
      <c r="D978" s="1" t="str">
        <f>VLOOKUP(Tabela1[[#This Row],[Cliente]],'BASE DE CLIENTES'!A:C,3,0)</f>
        <v>GO</v>
      </c>
      <c r="E978" s="4" t="str">
        <f>CONCATENATE(Tabela1[[#This Row],[CIDADE]],",",Tabela1[[#This Row],[UF]])</f>
        <v>Aparecida de Goiânia,GO</v>
      </c>
      <c r="F978" s="2">
        <v>45674</v>
      </c>
      <c r="G978" s="13">
        <v>888.67</v>
      </c>
      <c r="H978" s="13">
        <v>1450</v>
      </c>
      <c r="I978" s="5">
        <f>Tabela1[[#This Row],[Valor total]]-Tabela1[[#This Row],[Valor custo]]</f>
        <v>561.33000000000004</v>
      </c>
      <c r="J978" s="6">
        <f>Tabela1[[#This Row],[MARGEM BRUTA]]/Tabela1[[#This Row],[Valor total]]</f>
        <v>0.38712413793103451</v>
      </c>
      <c r="K978" s="1" t="str">
        <f>VLOOKUP(Tabela1[[#This Row],[Cliente]],'BASE DE CLIENTES'!A:D,4,0)</f>
        <v>TECNICO</v>
      </c>
      <c r="L978" s="1" t="str">
        <f>VLOOKUP(Tabela1[[#This Row],[Cliente]],'BASE DE CLIENTES'!A:E,5,0)</f>
        <v>Aparecida de Goiânia</v>
      </c>
    </row>
    <row r="979" spans="1:12" x14ac:dyDescent="0.3">
      <c r="B979" s="1" t="s">
        <v>151</v>
      </c>
      <c r="C979" s="4" t="str">
        <f>VLOOKUP(Tabela1[[#This Row],[Cliente]],'BASE DE CLIENTES'!A:E,2,0)</f>
        <v>Aparecida de Goiânia</v>
      </c>
      <c r="D979" s="1" t="str">
        <f>VLOOKUP(Tabela1[[#This Row],[Cliente]],'BASE DE CLIENTES'!A:C,3,0)</f>
        <v>GO</v>
      </c>
      <c r="E979" s="4" t="str">
        <f>CONCATENATE(Tabela1[[#This Row],[CIDADE]],",",Tabela1[[#This Row],[UF]])</f>
        <v>Aparecida de Goiânia,GO</v>
      </c>
      <c r="F979" s="2">
        <v>45882</v>
      </c>
      <c r="G979" s="13">
        <v>910</v>
      </c>
      <c r="H979" s="13">
        <v>1500</v>
      </c>
      <c r="I979" s="5">
        <f>Tabela1[[#This Row],[Valor total]]-Tabela1[[#This Row],[Valor custo]]</f>
        <v>590</v>
      </c>
      <c r="J979" s="6">
        <f>Tabela1[[#This Row],[MARGEM BRUTA]]/Tabela1[[#This Row],[Valor total]]</f>
        <v>0.39333333333333331</v>
      </c>
      <c r="K979" s="1" t="str">
        <f>VLOOKUP(Tabela1[[#This Row],[Cliente]],'BASE DE CLIENTES'!A:D,4,0)</f>
        <v>EMPRESA COM MAQUINA</v>
      </c>
      <c r="L979" s="1" t="str">
        <f>VLOOKUP(Tabela1[[#This Row],[Cliente]],'BASE DE CLIENTES'!A:E,5,0)</f>
        <v>Aparecida de Goiânia</v>
      </c>
    </row>
    <row r="980" spans="1:12" x14ac:dyDescent="0.3">
      <c r="B980" s="1" t="s">
        <v>106</v>
      </c>
      <c r="C980" s="4" t="str">
        <f>VLOOKUP(Tabela1[[#This Row],[Cliente]],'BASE DE CLIENTES'!A:E,2,0)</f>
        <v>Brasília</v>
      </c>
      <c r="D980" s="1" t="str">
        <f>VLOOKUP(Tabela1[[#This Row],[Cliente]],'BASE DE CLIENTES'!A:C,3,0)</f>
        <v>DF</v>
      </c>
      <c r="E980" s="4" t="str">
        <f>CONCATENATE(Tabela1[[#This Row],[CIDADE]],",",Tabela1[[#This Row],[UF]])</f>
        <v>Brasília,DF</v>
      </c>
      <c r="F980" s="2">
        <v>45751</v>
      </c>
      <c r="G980" s="13">
        <v>4098.7</v>
      </c>
      <c r="H980" s="13">
        <v>5500</v>
      </c>
      <c r="I980" s="5">
        <f>Tabela1[[#This Row],[Valor total]]-Tabela1[[#This Row],[Valor custo]]</f>
        <v>1401.3000000000002</v>
      </c>
      <c r="J980" s="6">
        <f>Tabela1[[#This Row],[MARGEM BRUTA]]/Tabela1[[#This Row],[Valor total]]</f>
        <v>0.25478181818181822</v>
      </c>
      <c r="K980" s="1" t="str">
        <f>VLOOKUP(Tabela1[[#This Row],[Cliente]],'BASE DE CLIENTES'!A:D,4,0)</f>
        <v>EMPRESA COM MAQUINA</v>
      </c>
      <c r="L980" s="1" t="str">
        <f>VLOOKUP(Tabela1[[#This Row],[Cliente]],'BASE DE CLIENTES'!A:E,5,0)</f>
        <v>26 DE SETEMBRO</v>
      </c>
    </row>
    <row r="981" spans="1:12" x14ac:dyDescent="0.3">
      <c r="B981" s="1" t="s">
        <v>55</v>
      </c>
      <c r="C981" s="4" t="str">
        <f>VLOOKUP(Tabela1[[#This Row],[Cliente]],'BASE DE CLIENTES'!A:E,2,0)</f>
        <v>Brasília</v>
      </c>
      <c r="D981" s="1" t="str">
        <f>VLOOKUP(Tabela1[[#This Row],[Cliente]],'BASE DE CLIENTES'!A:C,3,0)</f>
        <v>DF</v>
      </c>
      <c r="E981" s="4" t="str">
        <f>CONCATENATE(Tabela1[[#This Row],[CIDADE]],",",Tabela1[[#This Row],[UF]])</f>
        <v>Brasília,DF</v>
      </c>
      <c r="F981" s="2">
        <v>45751</v>
      </c>
      <c r="G981" s="13">
        <v>521</v>
      </c>
      <c r="H981" s="13">
        <v>840</v>
      </c>
      <c r="I981" s="5">
        <f>Tabela1[[#This Row],[Valor total]]-Tabela1[[#This Row],[Valor custo]]</f>
        <v>319</v>
      </c>
      <c r="J981" s="6">
        <f>Tabela1[[#This Row],[MARGEM BRUTA]]/Tabela1[[#This Row],[Valor total]]</f>
        <v>0.37976190476190474</v>
      </c>
      <c r="K981" s="1" t="str">
        <f>VLOOKUP(Tabela1[[#This Row],[Cliente]],'BASE DE CLIENTES'!A:D,4,0)</f>
        <v>EMPRESA SEM MAQUINA</v>
      </c>
      <c r="L981" s="1" t="str">
        <f>VLOOKUP(Tabela1[[#This Row],[Cliente]],'BASE DE CLIENTES'!A:E,5,0)</f>
        <v>RECANTO DAS EMAS</v>
      </c>
    </row>
    <row r="982" spans="1:12" x14ac:dyDescent="0.3">
      <c r="B982" s="1" t="s">
        <v>152</v>
      </c>
      <c r="C982" s="4" t="str">
        <f>VLOOKUP(Tabela1[[#This Row],[Cliente]],'BASE DE CLIENTES'!A:E,2,0)</f>
        <v>Aparecida de Goiânia</v>
      </c>
      <c r="D982" s="1" t="str">
        <f>VLOOKUP(Tabela1[[#This Row],[Cliente]],'BASE DE CLIENTES'!A:C,3,0)</f>
        <v>GO</v>
      </c>
      <c r="E982" s="4" t="str">
        <f>CONCATENATE(Tabela1[[#This Row],[CIDADE]],",",Tabela1[[#This Row],[UF]])</f>
        <v>Aparecida de Goiânia,GO</v>
      </c>
      <c r="F982" s="2">
        <v>45916</v>
      </c>
      <c r="G982" s="13">
        <v>455</v>
      </c>
      <c r="H982" s="13">
        <v>750</v>
      </c>
      <c r="I982" s="5">
        <f>Tabela1[[#This Row],[Valor total]]-Tabela1[[#This Row],[Valor custo]]</f>
        <v>295</v>
      </c>
      <c r="J982" s="6">
        <f>Tabela1[[#This Row],[MARGEM BRUTA]]/Tabela1[[#This Row],[Valor total]]</f>
        <v>0.39333333333333331</v>
      </c>
      <c r="K982" s="1" t="str">
        <f>VLOOKUP(Tabela1[[#This Row],[Cliente]],'BASE DE CLIENTES'!A:D,4,0)</f>
        <v>TECNICO</v>
      </c>
      <c r="L982" s="1" t="str">
        <f>VLOOKUP(Tabela1[[#This Row],[Cliente]],'BASE DE CLIENTES'!A:E,5,0)</f>
        <v>Aparecida de Goiânia</v>
      </c>
    </row>
    <row r="983" spans="1:12" x14ac:dyDescent="0.3">
      <c r="A983" s="1" t="s">
        <v>166</v>
      </c>
      <c r="B983" s="1" t="s">
        <v>152</v>
      </c>
      <c r="C983" s="4" t="str">
        <f>VLOOKUP(Tabela1[[#This Row],[Cliente]],'BASE DE CLIENTES'!A:E,2,0)</f>
        <v>Aparecida de Goiânia</v>
      </c>
      <c r="D983" s="1" t="str">
        <f>VLOOKUP(Tabela1[[#This Row],[Cliente]],'BASE DE CLIENTES'!A:C,3,0)</f>
        <v>GO</v>
      </c>
      <c r="E983" s="4" t="str">
        <f>CONCATENATE(Tabela1[[#This Row],[CIDADE]],",",Tabela1[[#This Row],[UF]])</f>
        <v>Aparecida de Goiânia,GO</v>
      </c>
      <c r="F983" s="2">
        <v>45688</v>
      </c>
      <c r="G983" s="13">
        <v>1835.28</v>
      </c>
      <c r="H983" s="13">
        <v>3057</v>
      </c>
      <c r="I983" s="5">
        <f>Tabela1[[#This Row],[Valor total]]-Tabela1[[#This Row],[Valor custo]]</f>
        <v>1221.72</v>
      </c>
      <c r="J983" s="6">
        <f>Tabela1[[#This Row],[MARGEM BRUTA]]/Tabela1[[#This Row],[Valor total]]</f>
        <v>0.39964671246319922</v>
      </c>
      <c r="K983" s="1" t="str">
        <f>VLOOKUP(Tabela1[[#This Row],[Cliente]],'BASE DE CLIENTES'!A:D,4,0)</f>
        <v>TECNICO</v>
      </c>
      <c r="L983" s="1" t="str">
        <f>VLOOKUP(Tabela1[[#This Row],[Cliente]],'BASE DE CLIENTES'!A:E,5,0)</f>
        <v>Aparecida de Goiânia</v>
      </c>
    </row>
    <row r="984" spans="1:12" x14ac:dyDescent="0.3">
      <c r="B984" s="1" t="s">
        <v>152</v>
      </c>
      <c r="C984" s="4" t="str">
        <f>VLOOKUP(Tabela1[[#This Row],[Cliente]],'BASE DE CLIENTES'!A:E,2,0)</f>
        <v>Aparecida de Goiânia</v>
      </c>
      <c r="D984" s="1" t="str">
        <f>VLOOKUP(Tabela1[[#This Row],[Cliente]],'BASE DE CLIENTES'!A:C,3,0)</f>
        <v>GO</v>
      </c>
      <c r="E984" s="4" t="str">
        <f>CONCATENATE(Tabela1[[#This Row],[CIDADE]],",",Tabela1[[#This Row],[UF]])</f>
        <v>Aparecida de Goiânia,GO</v>
      </c>
      <c r="F984" s="2">
        <v>45867</v>
      </c>
      <c r="G984" s="13">
        <v>1068</v>
      </c>
      <c r="H984" s="13">
        <v>1800</v>
      </c>
      <c r="I984" s="5">
        <f>Tabela1[[#This Row],[Valor total]]-Tabela1[[#This Row],[Valor custo]]</f>
        <v>732</v>
      </c>
      <c r="J984" s="6">
        <f>Tabela1[[#This Row],[MARGEM BRUTA]]/Tabela1[[#This Row],[Valor total]]</f>
        <v>0.40666666666666668</v>
      </c>
      <c r="K984" s="1" t="str">
        <f>VLOOKUP(Tabela1[[#This Row],[Cliente]],'BASE DE CLIENTES'!A:D,4,0)</f>
        <v>TECNICO</v>
      </c>
      <c r="L984" s="1" t="str">
        <f>VLOOKUP(Tabela1[[#This Row],[Cliente]],'BASE DE CLIENTES'!A:E,5,0)</f>
        <v>Aparecida de Goiânia</v>
      </c>
    </row>
    <row r="985" spans="1:12" x14ac:dyDescent="0.3">
      <c r="B985" s="1" t="s">
        <v>167</v>
      </c>
      <c r="C985" s="4" t="str">
        <f>VLOOKUP(Tabela1[[#This Row],[Cliente]],'BASE DE CLIENTES'!A:E,2,0)</f>
        <v>Brasília</v>
      </c>
      <c r="D985" s="1" t="str">
        <f>VLOOKUP(Tabela1[[#This Row],[Cliente]],'BASE DE CLIENTES'!A:C,3,0)</f>
        <v>DF</v>
      </c>
      <c r="E985" s="4" t="str">
        <f>CONCATENATE(Tabela1[[#This Row],[CIDADE]],",",Tabela1[[#This Row],[UF]])</f>
        <v>Brasília,DF</v>
      </c>
      <c r="F985" s="2">
        <v>45750</v>
      </c>
      <c r="G985" s="13">
        <v>1025</v>
      </c>
      <c r="H985" s="13">
        <v>1700</v>
      </c>
      <c r="I985" s="5">
        <f>Tabela1[[#This Row],[Valor total]]-Tabela1[[#This Row],[Valor custo]]</f>
        <v>675</v>
      </c>
      <c r="J985" s="6">
        <f>Tabela1[[#This Row],[MARGEM BRUTA]]/Tabela1[[#This Row],[Valor total]]</f>
        <v>0.39705882352941174</v>
      </c>
      <c r="K985" s="1" t="str">
        <f>VLOOKUP(Tabela1[[#This Row],[Cliente]],'BASE DE CLIENTES'!A:D,4,0)</f>
        <v>SERRALHEIRO</v>
      </c>
      <c r="L985" s="1" t="str">
        <f>VLOOKUP(Tabela1[[#This Row],[Cliente]],'BASE DE CLIENTES'!A:E,5,0)</f>
        <v>CEILANDIA</v>
      </c>
    </row>
    <row r="986" spans="1:12" x14ac:dyDescent="0.3">
      <c r="B986" s="1" t="s">
        <v>152</v>
      </c>
      <c r="C986" s="4" t="str">
        <f>VLOOKUP(Tabela1[[#This Row],[Cliente]],'BASE DE CLIENTES'!A:E,2,0)</f>
        <v>Aparecida de Goiânia</v>
      </c>
      <c r="D986" s="1" t="str">
        <f>VLOOKUP(Tabela1[[#This Row],[Cliente]],'BASE DE CLIENTES'!A:C,3,0)</f>
        <v>GO</v>
      </c>
      <c r="E986" s="4" t="str">
        <f>CONCATENATE(Tabela1[[#This Row],[CIDADE]],",",Tabela1[[#This Row],[UF]])</f>
        <v>Aparecida de Goiânia,GO</v>
      </c>
      <c r="F986" s="2">
        <v>45874</v>
      </c>
      <c r="G986" s="13">
        <v>534</v>
      </c>
      <c r="H986" s="13">
        <v>900</v>
      </c>
      <c r="I986" s="5">
        <f>Tabela1[[#This Row],[Valor total]]-Tabela1[[#This Row],[Valor custo]]</f>
        <v>366</v>
      </c>
      <c r="J986" s="6">
        <f>Tabela1[[#This Row],[MARGEM BRUTA]]/Tabela1[[#This Row],[Valor total]]</f>
        <v>0.40666666666666668</v>
      </c>
      <c r="K986" s="1" t="str">
        <f>VLOOKUP(Tabela1[[#This Row],[Cliente]],'BASE DE CLIENTES'!A:D,4,0)</f>
        <v>TECNICO</v>
      </c>
      <c r="L986" s="1" t="str">
        <f>VLOOKUP(Tabela1[[#This Row],[Cliente]],'BASE DE CLIENTES'!A:E,5,0)</f>
        <v>Aparecida de Goiânia</v>
      </c>
    </row>
    <row r="987" spans="1:12" x14ac:dyDescent="0.3">
      <c r="B987" s="1" t="s">
        <v>152</v>
      </c>
      <c r="C987" s="4" t="str">
        <f>VLOOKUP(Tabela1[[#This Row],[Cliente]],'BASE DE CLIENTES'!A:E,2,0)</f>
        <v>Aparecida de Goiânia</v>
      </c>
      <c r="D987" s="1" t="str">
        <f>VLOOKUP(Tabela1[[#This Row],[Cliente]],'BASE DE CLIENTES'!A:C,3,0)</f>
        <v>GO</v>
      </c>
      <c r="E987" s="4" t="str">
        <f>CONCATENATE(Tabela1[[#This Row],[CIDADE]],",",Tabela1[[#This Row],[UF]])</f>
        <v>Aparecida de Goiânia,GO</v>
      </c>
      <c r="F987" s="2">
        <v>45856</v>
      </c>
      <c r="G987" s="13">
        <v>1612.52</v>
      </c>
      <c r="H987" s="13">
        <v>2720</v>
      </c>
      <c r="I987" s="5">
        <f>Tabela1[[#This Row],[Valor total]]-Tabela1[[#This Row],[Valor custo]]</f>
        <v>1107.48</v>
      </c>
      <c r="J987" s="6">
        <f>Tabela1[[#This Row],[MARGEM BRUTA]]/Tabela1[[#This Row],[Valor total]]</f>
        <v>0.40716176470588233</v>
      </c>
      <c r="K987" s="1" t="str">
        <f>VLOOKUP(Tabela1[[#This Row],[Cliente]],'BASE DE CLIENTES'!A:D,4,0)</f>
        <v>TECNICO</v>
      </c>
      <c r="L987" s="1" t="str">
        <f>VLOOKUP(Tabela1[[#This Row],[Cliente]],'BASE DE CLIENTES'!A:E,5,0)</f>
        <v>Aparecida de Goiânia</v>
      </c>
    </row>
    <row r="988" spans="1:12" x14ac:dyDescent="0.3">
      <c r="B988" s="1" t="s">
        <v>27</v>
      </c>
      <c r="C988" s="4" t="str">
        <f>VLOOKUP(Tabela1[[#This Row],[Cliente]],'BASE DE CLIENTES'!A:E,2,0)</f>
        <v>Brasília</v>
      </c>
      <c r="D988" s="1" t="str">
        <f>VLOOKUP(Tabela1[[#This Row],[Cliente]],'BASE DE CLIENTES'!A:C,3,0)</f>
        <v>DF</v>
      </c>
      <c r="E988" s="4" t="str">
        <f>CONCATENATE(Tabela1[[#This Row],[CIDADE]],",",Tabela1[[#This Row],[UF]])</f>
        <v>Brasília,DF</v>
      </c>
      <c r="F988" s="2">
        <v>45750</v>
      </c>
      <c r="G988" s="13">
        <v>1450</v>
      </c>
      <c r="H988" s="13">
        <v>2500</v>
      </c>
      <c r="I988" s="5">
        <f>Tabela1[[#This Row],[Valor total]]-Tabela1[[#This Row],[Valor custo]]</f>
        <v>1050</v>
      </c>
      <c r="J988" s="6">
        <f>Tabela1[[#This Row],[MARGEM BRUTA]]/Tabela1[[#This Row],[Valor total]]</f>
        <v>0.42</v>
      </c>
      <c r="K988" s="1" t="str">
        <f>VLOOKUP(Tabela1[[#This Row],[Cliente]],'BASE DE CLIENTES'!A:D,4,0)</f>
        <v>EMPRESA SEM MAQUINA</v>
      </c>
      <c r="L988" s="1" t="str">
        <f>VLOOKUP(Tabela1[[#This Row],[Cliente]],'BASE DE CLIENTES'!A:E,5,0)</f>
        <v>RECANTO DAS EMAS</v>
      </c>
    </row>
    <row r="989" spans="1:12" x14ac:dyDescent="0.3">
      <c r="B989" s="1" t="s">
        <v>76</v>
      </c>
      <c r="C989" s="4" t="str">
        <f>VLOOKUP(Tabela1[[#This Row],[Cliente]],'BASE DE CLIENTES'!A:E,2,0)</f>
        <v>Brasília</v>
      </c>
      <c r="D989" s="1" t="str">
        <f>VLOOKUP(Tabela1[[#This Row],[Cliente]],'BASE DE CLIENTES'!A:C,3,0)</f>
        <v>DF</v>
      </c>
      <c r="E989" s="4" t="str">
        <f>CONCATENATE(Tabela1[[#This Row],[CIDADE]],",",Tabela1[[#This Row],[UF]])</f>
        <v>Brasília,DF</v>
      </c>
      <c r="F989" s="2">
        <v>45750</v>
      </c>
      <c r="G989" s="13">
        <v>1546</v>
      </c>
      <c r="H989" s="13">
        <v>3300</v>
      </c>
      <c r="I989" s="5">
        <f>Tabela1[[#This Row],[Valor total]]-Tabela1[[#This Row],[Valor custo]]</f>
        <v>1754</v>
      </c>
      <c r="J989" s="6">
        <f>Tabela1[[#This Row],[MARGEM BRUTA]]/Tabela1[[#This Row],[Valor total]]</f>
        <v>0.5315151515151515</v>
      </c>
      <c r="K989" s="1" t="str">
        <f>VLOOKUP(Tabela1[[#This Row],[Cliente]],'BASE DE CLIENTES'!A:D,4,0)</f>
        <v>EMPRESA COM MAQUINA</v>
      </c>
      <c r="L989" s="1" t="str">
        <f>VLOOKUP(Tabela1[[#This Row],[Cliente]],'BASE DE CLIENTES'!A:E,5,0)</f>
        <v>Setor Placa da Mercedes (Núcleo Bandeirante)</v>
      </c>
    </row>
    <row r="990" spans="1:12" x14ac:dyDescent="0.3">
      <c r="B990" s="1" t="s">
        <v>96</v>
      </c>
      <c r="C990" s="4" t="str">
        <f>VLOOKUP(Tabela1[[#This Row],[Cliente]],'BASE DE CLIENTES'!A:E,2,0)</f>
        <v>Brasília</v>
      </c>
      <c r="D990" s="1" t="str">
        <f>VLOOKUP(Tabela1[[#This Row],[Cliente]],'BASE DE CLIENTES'!A:C,3,0)</f>
        <v>DF</v>
      </c>
      <c r="E990" s="4" t="str">
        <f>CONCATENATE(Tabela1[[#This Row],[CIDADE]],",",Tabela1[[#This Row],[UF]])</f>
        <v>Brasília,DF</v>
      </c>
      <c r="F990" s="2">
        <v>45750</v>
      </c>
      <c r="G990" s="13">
        <v>268.45999999999998</v>
      </c>
      <c r="H990" s="13">
        <v>563</v>
      </c>
      <c r="I990" s="5">
        <f>Tabela1[[#This Row],[Valor total]]-Tabela1[[#This Row],[Valor custo]]</f>
        <v>294.54000000000002</v>
      </c>
      <c r="J990" s="6">
        <f>Tabela1[[#This Row],[MARGEM BRUTA]]/Tabela1[[#This Row],[Valor total]]</f>
        <v>0.52316163410301952</v>
      </c>
      <c r="K990" s="1" t="str">
        <f>VLOOKUP(Tabela1[[#This Row],[Cliente]],'BASE DE CLIENTES'!A:D,4,0)</f>
        <v>EMPRESA SEM MAQUINA</v>
      </c>
      <c r="L990" s="1" t="str">
        <f>VLOOKUP(Tabela1[[#This Row],[Cliente]],'BASE DE CLIENTES'!A:E,5,0)</f>
        <v>CEILANDIA NORTE (CEILANDIA)</v>
      </c>
    </row>
    <row r="991" spans="1:12" x14ac:dyDescent="0.3">
      <c r="B991" s="1" t="s">
        <v>38</v>
      </c>
      <c r="C991" s="4" t="str">
        <f>VLOOKUP(Tabela1[[#This Row],[Cliente]],'BASE DE CLIENTES'!A:E,2,0)</f>
        <v>Brasília</v>
      </c>
      <c r="D991" s="1" t="str">
        <f>VLOOKUP(Tabela1[[#This Row],[Cliente]],'BASE DE CLIENTES'!A:C,3,0)</f>
        <v>DF</v>
      </c>
      <c r="E991" s="4" t="str">
        <f>CONCATENATE(Tabela1[[#This Row],[CIDADE]],",",Tabela1[[#This Row],[UF]])</f>
        <v>Brasília,DF</v>
      </c>
      <c r="F991" s="2">
        <v>45750</v>
      </c>
      <c r="G991" s="13">
        <v>1550.68</v>
      </c>
      <c r="H991" s="13">
        <v>2955</v>
      </c>
      <c r="I991" s="5">
        <f>Tabela1[[#This Row],[Valor total]]-Tabela1[[#This Row],[Valor custo]]</f>
        <v>1404.32</v>
      </c>
      <c r="J991" s="6">
        <f>Tabela1[[#This Row],[MARGEM BRUTA]]/Tabela1[[#This Row],[Valor total]]</f>
        <v>0.47523519458544838</v>
      </c>
      <c r="K991" s="1" t="str">
        <f>VLOOKUP(Tabela1[[#This Row],[Cliente]],'BASE DE CLIENTES'!A:D,4,0)</f>
        <v>EMPRESA SEM MAQUINA</v>
      </c>
      <c r="L991" s="1" t="str">
        <f>VLOOKUP(Tabela1[[#This Row],[Cliente]],'BASE DE CLIENTES'!A:E,5,0)</f>
        <v>PONTE ALTA NORTE (GAMA)</v>
      </c>
    </row>
    <row r="992" spans="1:12" x14ac:dyDescent="0.3">
      <c r="B992" s="1" t="s">
        <v>152</v>
      </c>
      <c r="C992" s="4" t="str">
        <f>VLOOKUP(Tabela1[[#This Row],[Cliente]],'BASE DE CLIENTES'!A:E,2,0)</f>
        <v>Aparecida de Goiânia</v>
      </c>
      <c r="D992" s="1" t="str">
        <f>VLOOKUP(Tabela1[[#This Row],[Cliente]],'BASE DE CLIENTES'!A:C,3,0)</f>
        <v>GO</v>
      </c>
      <c r="E992" s="4" t="str">
        <f>CONCATENATE(Tabela1[[#This Row],[CIDADE]],",",Tabela1[[#This Row],[UF]])</f>
        <v>Aparecida de Goiânia,GO</v>
      </c>
      <c r="F992" s="2">
        <v>45894</v>
      </c>
      <c r="G992" s="13">
        <v>382.3</v>
      </c>
      <c r="H992" s="13">
        <v>650</v>
      </c>
      <c r="I992" s="5">
        <f>Tabela1[[#This Row],[Valor total]]-Tabela1[[#This Row],[Valor custo]]</f>
        <v>267.7</v>
      </c>
      <c r="J992" s="6">
        <f>Tabela1[[#This Row],[MARGEM BRUTA]]/Tabela1[[#This Row],[Valor total]]</f>
        <v>0.41184615384615381</v>
      </c>
      <c r="K992" s="1" t="str">
        <f>VLOOKUP(Tabela1[[#This Row],[Cliente]],'BASE DE CLIENTES'!A:D,4,0)</f>
        <v>TECNICO</v>
      </c>
      <c r="L992" s="1" t="str">
        <f>VLOOKUP(Tabela1[[#This Row],[Cliente]],'BASE DE CLIENTES'!A:E,5,0)</f>
        <v>Aparecida de Goiânia</v>
      </c>
    </row>
    <row r="993" spans="2:12" x14ac:dyDescent="0.3">
      <c r="B993" s="1" t="s">
        <v>101</v>
      </c>
      <c r="C993" s="4" t="str">
        <f>VLOOKUP(Tabela1[[#This Row],[Cliente]],'BASE DE CLIENTES'!A:E,2,0)</f>
        <v>Brasília</v>
      </c>
      <c r="D993" s="1" t="str">
        <f>VLOOKUP(Tabela1[[#This Row],[Cliente]],'BASE DE CLIENTES'!A:C,3,0)</f>
        <v>DF</v>
      </c>
      <c r="E993" s="4" t="str">
        <f>CONCATENATE(Tabela1[[#This Row],[CIDADE]],",",Tabela1[[#This Row],[UF]])</f>
        <v>Brasília,DF</v>
      </c>
      <c r="F993" s="2">
        <v>45750</v>
      </c>
      <c r="G993" s="13">
        <v>521</v>
      </c>
      <c r="H993" s="13">
        <v>840</v>
      </c>
      <c r="I993" s="5">
        <f>Tabela1[[#This Row],[Valor total]]-Tabela1[[#This Row],[Valor custo]]</f>
        <v>319</v>
      </c>
      <c r="J993" s="6">
        <f>Tabela1[[#This Row],[MARGEM BRUTA]]/Tabela1[[#This Row],[Valor total]]</f>
        <v>0.37976190476190474</v>
      </c>
      <c r="K993" s="1" t="str">
        <f>VLOOKUP(Tabela1[[#This Row],[Cliente]],'BASE DE CLIENTES'!A:D,4,0)</f>
        <v>SERRALHEIRO</v>
      </c>
      <c r="L993" s="1" t="str">
        <f>VLOOKUP(Tabela1[[#This Row],[Cliente]],'BASE DE CLIENTES'!A:E,5,0)</f>
        <v>TAGUATINGA SUL (TAGUATINGA)</v>
      </c>
    </row>
    <row r="994" spans="2:12" x14ac:dyDescent="0.3">
      <c r="B994" s="1" t="s">
        <v>154</v>
      </c>
      <c r="C994" s="4" t="str">
        <f>VLOOKUP(Tabela1[[#This Row],[Cliente]],'BASE DE CLIENTES'!A:E,2,0)</f>
        <v>Aparecida de Goiânia</v>
      </c>
      <c r="D994" s="1" t="str">
        <f>VLOOKUP(Tabela1[[#This Row],[Cliente]],'BASE DE CLIENTES'!A:C,3,0)</f>
        <v>GO</v>
      </c>
      <c r="E994" s="4" t="str">
        <f>CONCATENATE(Tabela1[[#This Row],[CIDADE]],",",Tabela1[[#This Row],[UF]])</f>
        <v>Aparecida de Goiânia,GO</v>
      </c>
      <c r="F994" s="2">
        <v>45888</v>
      </c>
      <c r="G994" s="13">
        <v>455</v>
      </c>
      <c r="H994" s="13">
        <v>780</v>
      </c>
      <c r="I994" s="5">
        <f>Tabela1[[#This Row],[Valor total]]-Tabela1[[#This Row],[Valor custo]]</f>
        <v>325</v>
      </c>
      <c r="J994" s="6">
        <f>Tabela1[[#This Row],[MARGEM BRUTA]]/Tabela1[[#This Row],[Valor total]]</f>
        <v>0.41666666666666669</v>
      </c>
      <c r="K994" s="1" t="str">
        <f>VLOOKUP(Tabela1[[#This Row],[Cliente]],'BASE DE CLIENTES'!A:D,4,0)</f>
        <v>TECNICO</v>
      </c>
      <c r="L994" s="1" t="str">
        <f>VLOOKUP(Tabela1[[#This Row],[Cliente]],'BASE DE CLIENTES'!A:E,5,0)</f>
        <v>Aparecida de Goiânia</v>
      </c>
    </row>
    <row r="995" spans="2:12" x14ac:dyDescent="0.3">
      <c r="B995" s="1" t="s">
        <v>25</v>
      </c>
      <c r="C995" s="4" t="str">
        <f>VLOOKUP(Tabela1[[#This Row],[Cliente]],'BASE DE CLIENTES'!A:E,2,0)</f>
        <v>Brasília</v>
      </c>
      <c r="D995" s="1" t="str">
        <f>VLOOKUP(Tabela1[[#This Row],[Cliente]],'BASE DE CLIENTES'!A:C,3,0)</f>
        <v>DF</v>
      </c>
      <c r="E995" s="4" t="str">
        <f>CONCATENATE(Tabela1[[#This Row],[CIDADE]],",",Tabela1[[#This Row],[UF]])</f>
        <v>Brasília,DF</v>
      </c>
      <c r="F995" s="2">
        <v>45750</v>
      </c>
      <c r="G995" s="13">
        <v>2513</v>
      </c>
      <c r="H995" s="13">
        <v>3780</v>
      </c>
      <c r="I995" s="5">
        <f>Tabela1[[#This Row],[Valor total]]-Tabela1[[#This Row],[Valor custo]]</f>
        <v>1267</v>
      </c>
      <c r="J995" s="6">
        <f>Tabela1[[#This Row],[MARGEM BRUTA]]/Tabela1[[#This Row],[Valor total]]</f>
        <v>0.3351851851851852</v>
      </c>
      <c r="K995" s="1" t="str">
        <f>VLOOKUP(Tabela1[[#This Row],[Cliente]],'BASE DE CLIENTES'!A:D,4,0)</f>
        <v>EMPRESA COM MAQUINA</v>
      </c>
      <c r="L995" s="1" t="str">
        <f>VLOOKUP(Tabela1[[#This Row],[Cliente]],'BASE DE CLIENTES'!A:E,5,0)</f>
        <v>CEILANDIA NORTE (CEILANDIA)</v>
      </c>
    </row>
    <row r="996" spans="2:12" x14ac:dyDescent="0.3">
      <c r="B996" s="1" t="s">
        <v>68</v>
      </c>
      <c r="C996" s="4" t="str">
        <f>VLOOKUP(Tabela1[[#This Row],[Cliente]],'BASE DE CLIENTES'!A:E,2,0)</f>
        <v>Brasília</v>
      </c>
      <c r="D996" s="1" t="str">
        <f>VLOOKUP(Tabela1[[#This Row],[Cliente]],'BASE DE CLIENTES'!A:C,3,0)</f>
        <v>DF</v>
      </c>
      <c r="E996" s="4" t="str">
        <f>CONCATENATE(Tabela1[[#This Row],[CIDADE]],",",Tabela1[[#This Row],[UF]])</f>
        <v>Brasília,DF</v>
      </c>
      <c r="F996" s="2">
        <v>45749</v>
      </c>
      <c r="G996" s="13">
        <v>473</v>
      </c>
      <c r="H996" s="13">
        <v>690</v>
      </c>
      <c r="I996" s="5">
        <f>Tabela1[[#This Row],[Valor total]]-Tabela1[[#This Row],[Valor custo]]</f>
        <v>217</v>
      </c>
      <c r="J996" s="6">
        <f>Tabela1[[#This Row],[MARGEM BRUTA]]/Tabela1[[#This Row],[Valor total]]</f>
        <v>0.3144927536231884</v>
      </c>
      <c r="K996" s="1" t="str">
        <f>VLOOKUP(Tabela1[[#This Row],[Cliente]],'BASE DE CLIENTES'!A:D,4,0)</f>
        <v>EMPRESA COM MAQUINA</v>
      </c>
      <c r="L996" s="1" t="str">
        <f>VLOOKUP(Tabela1[[#This Row],[Cliente]],'BASE DE CLIENTES'!A:E,5,0)</f>
        <v>SAMAMBAIA SUL (SAMAMBAIA)</v>
      </c>
    </row>
    <row r="997" spans="2:12" x14ac:dyDescent="0.3">
      <c r="B997" s="1" t="s">
        <v>88</v>
      </c>
      <c r="C997" s="4" t="str">
        <f>VLOOKUP(Tabela1[[#This Row],[Cliente]],'BASE DE CLIENTES'!A:E,2,0)</f>
        <v>Brasília</v>
      </c>
      <c r="D997" s="1" t="str">
        <f>VLOOKUP(Tabela1[[#This Row],[Cliente]],'BASE DE CLIENTES'!A:C,3,0)</f>
        <v>DF</v>
      </c>
      <c r="E997" s="4" t="str">
        <f>CONCATENATE(Tabela1[[#This Row],[CIDADE]],",",Tabela1[[#This Row],[UF]])</f>
        <v>Brasília,DF</v>
      </c>
      <c r="F997" s="2">
        <v>45749</v>
      </c>
      <c r="G997" s="13">
        <v>506</v>
      </c>
      <c r="H997" s="13">
        <v>800</v>
      </c>
      <c r="I997" s="5">
        <f>Tabela1[[#This Row],[Valor total]]-Tabela1[[#This Row],[Valor custo]]</f>
        <v>294</v>
      </c>
      <c r="J997" s="6">
        <f>Tabela1[[#This Row],[MARGEM BRUTA]]/Tabela1[[#This Row],[Valor total]]</f>
        <v>0.36749999999999999</v>
      </c>
      <c r="K997" s="1" t="str">
        <f>VLOOKUP(Tabela1[[#This Row],[Cliente]],'BASE DE CLIENTES'!A:D,4,0)</f>
        <v>SERRALHEIRO</v>
      </c>
      <c r="L997" s="1" t="str">
        <f>VLOOKUP(Tabela1[[#This Row],[Cliente]],'BASE DE CLIENTES'!A:E,5,0)</f>
        <v>RECANTO DAS EMAS</v>
      </c>
    </row>
    <row r="998" spans="2:12" x14ac:dyDescent="0.3">
      <c r="B998" s="1" t="s">
        <v>120</v>
      </c>
      <c r="C998" s="4" t="str">
        <f>VLOOKUP(Tabela1[[#This Row],[Cliente]],'BASE DE CLIENTES'!A:E,2,0)</f>
        <v>Brasília</v>
      </c>
      <c r="D998" s="1" t="str">
        <f>VLOOKUP(Tabela1[[#This Row],[Cliente]],'BASE DE CLIENTES'!A:C,3,0)</f>
        <v>DF</v>
      </c>
      <c r="E998" s="4" t="str">
        <f>CONCATENATE(Tabela1[[#This Row],[CIDADE]],",",Tabela1[[#This Row],[UF]])</f>
        <v>Brasília,DF</v>
      </c>
      <c r="F998" s="2">
        <v>45832</v>
      </c>
      <c r="G998" s="13">
        <v>122.74</v>
      </c>
      <c r="H998" s="13">
        <v>170</v>
      </c>
      <c r="I998" s="5">
        <f>Tabela1[[#This Row],[Valor total]]-Tabela1[[#This Row],[Valor custo]]</f>
        <v>47.260000000000005</v>
      </c>
      <c r="J998" s="6">
        <f>Tabela1[[#This Row],[MARGEM BRUTA]]/Tabela1[[#This Row],[Valor total]]</f>
        <v>0.27800000000000002</v>
      </c>
      <c r="K998" s="1" t="str">
        <f>VLOOKUP(Tabela1[[#This Row],[Cliente]],'BASE DE CLIENTES'!A:D,4,0)</f>
        <v>EMPRESA SEM MAQUINA</v>
      </c>
      <c r="L998" s="1" t="str">
        <f>VLOOKUP(Tabela1[[#This Row],[Cliente]],'BASE DE CLIENTES'!A:E,5,0)</f>
        <v>SAMAMBAIA</v>
      </c>
    </row>
    <row r="999" spans="2:12" x14ac:dyDescent="0.3">
      <c r="B999" s="1" t="s">
        <v>68</v>
      </c>
      <c r="C999" s="4" t="str">
        <f>VLOOKUP(Tabela1[[#This Row],[Cliente]],'BASE DE CLIENTES'!A:E,2,0)</f>
        <v>Brasília</v>
      </c>
      <c r="D999" s="1" t="str">
        <f>VLOOKUP(Tabela1[[#This Row],[Cliente]],'BASE DE CLIENTES'!A:C,3,0)</f>
        <v>DF</v>
      </c>
      <c r="E999" s="4" t="str">
        <f>CONCATENATE(Tabela1[[#This Row],[CIDADE]],",",Tabela1[[#This Row],[UF]])</f>
        <v>Brasília,DF</v>
      </c>
      <c r="F999" s="2">
        <v>45749</v>
      </c>
      <c r="G999" s="13">
        <v>1719.74</v>
      </c>
      <c r="H999" s="13">
        <v>2730</v>
      </c>
      <c r="I999" s="5">
        <f>Tabela1[[#This Row],[Valor total]]-Tabela1[[#This Row],[Valor custo]]</f>
        <v>1010.26</v>
      </c>
      <c r="J999" s="6">
        <f>Tabela1[[#This Row],[MARGEM BRUTA]]/Tabela1[[#This Row],[Valor total]]</f>
        <v>0.37005860805860807</v>
      </c>
      <c r="K999" s="1" t="str">
        <f>VLOOKUP(Tabela1[[#This Row],[Cliente]],'BASE DE CLIENTES'!A:D,4,0)</f>
        <v>EMPRESA COM MAQUINA</v>
      </c>
      <c r="L999" s="1" t="str">
        <f>VLOOKUP(Tabela1[[#This Row],[Cliente]],'BASE DE CLIENTES'!A:E,5,0)</f>
        <v>SAMAMBAIA SUL (SAMAMBAIA)</v>
      </c>
    </row>
    <row r="1000" spans="2:12" x14ac:dyDescent="0.3">
      <c r="B1000" s="1" t="s">
        <v>161</v>
      </c>
      <c r="C1000" s="4" t="str">
        <f>VLOOKUP(Tabela1[[#This Row],[Cliente]],'BASE DE CLIENTES'!A:E,2,0)</f>
        <v>Brasília</v>
      </c>
      <c r="D1000" s="1" t="str">
        <f>VLOOKUP(Tabela1[[#This Row],[Cliente]],'BASE DE CLIENTES'!A:C,3,0)</f>
        <v>DF</v>
      </c>
      <c r="E1000" s="4" t="str">
        <f>CONCATENATE(Tabela1[[#This Row],[CIDADE]],",",Tabela1[[#This Row],[UF]])</f>
        <v>Brasília,DF</v>
      </c>
      <c r="F1000" s="2">
        <v>45749</v>
      </c>
      <c r="G1000" s="13">
        <v>3625</v>
      </c>
      <c r="H1000" s="13">
        <v>6750</v>
      </c>
      <c r="I1000" s="5">
        <f>Tabela1[[#This Row],[Valor total]]-Tabela1[[#This Row],[Valor custo]]</f>
        <v>3125</v>
      </c>
      <c r="J1000" s="6">
        <f>Tabela1[[#This Row],[MARGEM BRUTA]]/Tabela1[[#This Row],[Valor total]]</f>
        <v>0.46296296296296297</v>
      </c>
      <c r="K1000" s="1" t="str">
        <f>VLOOKUP(Tabela1[[#This Row],[Cliente]],'BASE DE CLIENTES'!A:D,4,0)</f>
        <v>EMPRESA COM MAQUINA</v>
      </c>
      <c r="L1000" s="1" t="str">
        <f>VLOOKUP(Tabela1[[#This Row],[Cliente]],'BASE DE CLIENTES'!A:E,5,0)</f>
        <v>RIACHO FUNDO II</v>
      </c>
    </row>
    <row r="1001" spans="2:12" x14ac:dyDescent="0.3">
      <c r="B1001" s="1" t="s">
        <v>120</v>
      </c>
      <c r="C1001" s="4" t="str">
        <f>VLOOKUP(Tabela1[[#This Row],[Cliente]],'BASE DE CLIENTES'!A:E,2,0)</f>
        <v>Brasília</v>
      </c>
      <c r="D1001" s="1" t="str">
        <f>VLOOKUP(Tabela1[[#This Row],[Cliente]],'BASE DE CLIENTES'!A:C,3,0)</f>
        <v>DF</v>
      </c>
      <c r="E1001" s="4" t="str">
        <f>CONCATENATE(Tabela1[[#This Row],[CIDADE]],",",Tabela1[[#This Row],[UF]])</f>
        <v>Brasília,DF</v>
      </c>
      <c r="F1001" s="2">
        <v>45825</v>
      </c>
      <c r="G1001" s="13">
        <v>1888</v>
      </c>
      <c r="H1001" s="13">
        <v>2730</v>
      </c>
      <c r="I1001" s="5">
        <f>Tabela1[[#This Row],[Valor total]]-Tabela1[[#This Row],[Valor custo]]</f>
        <v>842</v>
      </c>
      <c r="J1001" s="6">
        <f>Tabela1[[#This Row],[MARGEM BRUTA]]/Tabela1[[#This Row],[Valor total]]</f>
        <v>0.30842490842490844</v>
      </c>
      <c r="K1001" s="1" t="str">
        <f>VLOOKUP(Tabela1[[#This Row],[Cliente]],'BASE DE CLIENTES'!A:D,4,0)</f>
        <v>EMPRESA SEM MAQUINA</v>
      </c>
      <c r="L1001" s="1" t="str">
        <f>VLOOKUP(Tabela1[[#This Row],[Cliente]],'BASE DE CLIENTES'!A:E,5,0)</f>
        <v>SAMAMBAIA</v>
      </c>
    </row>
    <row r="1002" spans="2:12" x14ac:dyDescent="0.3">
      <c r="B1002" s="1" t="s">
        <v>133</v>
      </c>
      <c r="C1002" s="4" t="str">
        <f>VLOOKUP(Tabela1[[#This Row],[Cliente]],'BASE DE CLIENTES'!A:E,2,0)</f>
        <v>Brasília</v>
      </c>
      <c r="D1002" s="1" t="str">
        <f>VLOOKUP(Tabela1[[#This Row],[Cliente]],'BASE DE CLIENTES'!A:C,3,0)</f>
        <v>DF</v>
      </c>
      <c r="E1002" s="4" t="str">
        <f>CONCATENATE(Tabela1[[#This Row],[CIDADE]],",",Tabela1[[#This Row],[UF]])</f>
        <v>Brasília,DF</v>
      </c>
      <c r="F1002" s="2">
        <v>45749</v>
      </c>
      <c r="G1002" s="13">
        <v>123</v>
      </c>
      <c r="H1002" s="13">
        <v>165</v>
      </c>
      <c r="I1002" s="5">
        <f>Tabela1[[#This Row],[Valor total]]-Tabela1[[#This Row],[Valor custo]]</f>
        <v>42</v>
      </c>
      <c r="J1002" s="6">
        <f>Tabela1[[#This Row],[MARGEM BRUTA]]/Tabela1[[#This Row],[Valor total]]</f>
        <v>0.25454545454545452</v>
      </c>
      <c r="K1002" s="1" t="str">
        <f>VLOOKUP(Tabela1[[#This Row],[Cliente]],'BASE DE CLIENTES'!A:D,4,0)</f>
        <v>SERRALHEIRO</v>
      </c>
      <c r="L1002" s="1" t="str">
        <f>VLOOKUP(Tabela1[[#This Row],[Cliente]],'BASE DE CLIENTES'!A:E,5,0)</f>
        <v>RECANTO DAS EMAS</v>
      </c>
    </row>
    <row r="1003" spans="2:12" x14ac:dyDescent="0.3">
      <c r="B1003" s="1" t="s">
        <v>152</v>
      </c>
      <c r="C1003" s="4" t="str">
        <f>VLOOKUP(Tabela1[[#This Row],[Cliente]],'BASE DE CLIENTES'!A:E,2,0)</f>
        <v>Aparecida de Goiânia</v>
      </c>
      <c r="D1003" s="1" t="str">
        <f>VLOOKUP(Tabela1[[#This Row],[Cliente]],'BASE DE CLIENTES'!A:C,3,0)</f>
        <v>GO</v>
      </c>
      <c r="E1003" s="4" t="str">
        <f>CONCATENATE(Tabela1[[#This Row],[CIDADE]],",",Tabela1[[#This Row],[UF]])</f>
        <v>Aparecida de Goiânia,GO</v>
      </c>
      <c r="F1003" s="2">
        <v>45806</v>
      </c>
      <c r="G1003" s="13">
        <v>539</v>
      </c>
      <c r="H1003" s="13">
        <v>940</v>
      </c>
      <c r="I1003" s="5">
        <f>Tabela1[[#This Row],[Valor total]]-Tabela1[[#This Row],[Valor custo]]</f>
        <v>401</v>
      </c>
      <c r="J1003" s="6">
        <f>Tabela1[[#This Row],[MARGEM BRUTA]]/Tabela1[[#This Row],[Valor total]]</f>
        <v>0.42659574468085104</v>
      </c>
      <c r="K1003" s="1" t="str">
        <f>VLOOKUP(Tabela1[[#This Row],[Cliente]],'BASE DE CLIENTES'!A:D,4,0)</f>
        <v>TECNICO</v>
      </c>
      <c r="L1003" s="1" t="str">
        <f>VLOOKUP(Tabela1[[#This Row],[Cliente]],'BASE DE CLIENTES'!A:E,5,0)</f>
        <v>Aparecida de Goiânia</v>
      </c>
    </row>
    <row r="1004" spans="2:12" x14ac:dyDescent="0.3">
      <c r="B1004" s="1" t="s">
        <v>27</v>
      </c>
      <c r="C1004" s="4" t="str">
        <f>VLOOKUP(Tabela1[[#This Row],[Cliente]],'BASE DE CLIENTES'!A:E,2,0)</f>
        <v>Brasília</v>
      </c>
      <c r="D1004" s="1" t="str">
        <f>VLOOKUP(Tabela1[[#This Row],[Cliente]],'BASE DE CLIENTES'!A:C,3,0)</f>
        <v>DF</v>
      </c>
      <c r="E1004" s="4" t="str">
        <f>CONCATENATE(Tabela1[[#This Row],[CIDADE]],",",Tabela1[[#This Row],[UF]])</f>
        <v>Brasília,DF</v>
      </c>
      <c r="F1004" s="2">
        <v>45749</v>
      </c>
      <c r="G1004" s="13">
        <v>23.7</v>
      </c>
      <c r="H1004" s="13">
        <v>105</v>
      </c>
      <c r="I1004" s="5">
        <f>Tabela1[[#This Row],[Valor total]]-Tabela1[[#This Row],[Valor custo]]</f>
        <v>81.3</v>
      </c>
      <c r="J1004" s="6">
        <f>Tabela1[[#This Row],[MARGEM BRUTA]]/Tabela1[[#This Row],[Valor total]]</f>
        <v>0.77428571428571424</v>
      </c>
      <c r="K1004" s="1" t="str">
        <f>VLOOKUP(Tabela1[[#This Row],[Cliente]],'BASE DE CLIENTES'!A:D,4,0)</f>
        <v>EMPRESA SEM MAQUINA</v>
      </c>
      <c r="L1004" s="1" t="str">
        <f>VLOOKUP(Tabela1[[#This Row],[Cliente]],'BASE DE CLIENTES'!A:E,5,0)</f>
        <v>RECANTO DAS EMAS</v>
      </c>
    </row>
    <row r="1005" spans="2:12" x14ac:dyDescent="0.3">
      <c r="B1005" s="1" t="s">
        <v>68</v>
      </c>
      <c r="C1005" s="4" t="str">
        <f>VLOOKUP(Tabela1[[#This Row],[Cliente]],'BASE DE CLIENTES'!A:E,2,0)</f>
        <v>Brasília</v>
      </c>
      <c r="D1005" s="1" t="str">
        <f>VLOOKUP(Tabela1[[#This Row],[Cliente]],'BASE DE CLIENTES'!A:C,3,0)</f>
        <v>DF</v>
      </c>
      <c r="E1005" s="4" t="str">
        <f>CONCATENATE(Tabela1[[#This Row],[CIDADE]],",",Tabela1[[#This Row],[UF]])</f>
        <v>Brasília,DF</v>
      </c>
      <c r="F1005" s="2">
        <v>45749</v>
      </c>
      <c r="G1005" s="13">
        <v>42</v>
      </c>
      <c r="H1005" s="13">
        <v>55</v>
      </c>
      <c r="I1005" s="5">
        <f>Tabela1[[#This Row],[Valor total]]-Tabela1[[#This Row],[Valor custo]]</f>
        <v>13</v>
      </c>
      <c r="J1005" s="6">
        <f>Tabela1[[#This Row],[MARGEM BRUTA]]/Tabela1[[#This Row],[Valor total]]</f>
        <v>0.23636363636363636</v>
      </c>
      <c r="K1005" s="1" t="str">
        <f>VLOOKUP(Tabela1[[#This Row],[Cliente]],'BASE DE CLIENTES'!A:D,4,0)</f>
        <v>EMPRESA COM MAQUINA</v>
      </c>
      <c r="L1005" s="1" t="str">
        <f>VLOOKUP(Tabela1[[#This Row],[Cliente]],'BASE DE CLIENTES'!A:E,5,0)</f>
        <v>SAMAMBAIA SUL (SAMAMBAIA)</v>
      </c>
    </row>
    <row r="1006" spans="2:12" x14ac:dyDescent="0.3">
      <c r="B1006" s="1" t="s">
        <v>98</v>
      </c>
      <c r="C1006" s="4" t="str">
        <f>VLOOKUP(Tabela1[[#This Row],[Cliente]],'BASE DE CLIENTES'!A:E,2,0)</f>
        <v>Brasília</v>
      </c>
      <c r="D1006" s="1" t="str">
        <f>VLOOKUP(Tabela1[[#This Row],[Cliente]],'BASE DE CLIENTES'!A:C,3,0)</f>
        <v>DF</v>
      </c>
      <c r="E1006" s="4" t="str">
        <f>CONCATENATE(Tabela1[[#This Row],[CIDADE]],",",Tabela1[[#This Row],[UF]])</f>
        <v>Brasília,DF</v>
      </c>
      <c r="F1006" s="2">
        <v>45749</v>
      </c>
      <c r="G1006" s="13">
        <v>710</v>
      </c>
      <c r="H1006" s="13">
        <v>1250</v>
      </c>
      <c r="I1006" s="5">
        <f>Tabela1[[#This Row],[Valor total]]-Tabela1[[#This Row],[Valor custo]]</f>
        <v>540</v>
      </c>
      <c r="J1006" s="6">
        <f>Tabela1[[#This Row],[MARGEM BRUTA]]/Tabela1[[#This Row],[Valor total]]</f>
        <v>0.432</v>
      </c>
      <c r="K1006" s="1" t="str">
        <f>VLOOKUP(Tabela1[[#This Row],[Cliente]],'BASE DE CLIENTES'!A:D,4,0)</f>
        <v>SERRALHEIRO</v>
      </c>
      <c r="L1006" s="1" t="str">
        <f>VLOOKUP(Tabela1[[#This Row],[Cliente]],'BASE DE CLIENTES'!A:E,5,0)</f>
        <v>SANTA MARIA</v>
      </c>
    </row>
    <row r="1007" spans="2:12" x14ac:dyDescent="0.3">
      <c r="B1007" s="1" t="s">
        <v>130</v>
      </c>
      <c r="C1007" s="4" t="str">
        <f>VLOOKUP(Tabela1[[#This Row],[Cliente]],'BASE DE CLIENTES'!A:E,2,0)</f>
        <v>Brasília</v>
      </c>
      <c r="D1007" s="1" t="str">
        <f>VLOOKUP(Tabela1[[#This Row],[Cliente]],'BASE DE CLIENTES'!A:C,3,0)</f>
        <v>DF</v>
      </c>
      <c r="E1007" s="4" t="str">
        <f>CONCATENATE(Tabela1[[#This Row],[CIDADE]],",",Tabela1[[#This Row],[UF]])</f>
        <v>Brasília,DF</v>
      </c>
      <c r="F1007" s="2">
        <v>45748</v>
      </c>
      <c r="G1007" s="13">
        <v>23.7</v>
      </c>
      <c r="H1007" s="13">
        <v>105</v>
      </c>
      <c r="I1007" s="5">
        <f>Tabela1[[#This Row],[Valor total]]-Tabela1[[#This Row],[Valor custo]]</f>
        <v>81.3</v>
      </c>
      <c r="J1007" s="6">
        <f>Tabela1[[#This Row],[MARGEM BRUTA]]/Tabela1[[#This Row],[Valor total]]</f>
        <v>0.77428571428571424</v>
      </c>
      <c r="K1007" s="1" t="str">
        <f>VLOOKUP(Tabela1[[#This Row],[Cliente]],'BASE DE CLIENTES'!A:D,4,0)</f>
        <v>EMPRESA SEM MAQUINA</v>
      </c>
      <c r="L1007" s="1" t="str">
        <f>VLOOKUP(Tabela1[[#This Row],[Cliente]],'BASE DE CLIENTES'!A:E,5,0)</f>
        <v>CEILANDIA NORTE (CEILANDIA)</v>
      </c>
    </row>
    <row r="1008" spans="2:12" x14ac:dyDescent="0.3">
      <c r="B1008" s="1" t="s">
        <v>101</v>
      </c>
      <c r="C1008" s="4" t="str">
        <f>VLOOKUP(Tabela1[[#This Row],[Cliente]],'BASE DE CLIENTES'!A:E,2,0)</f>
        <v>Brasília</v>
      </c>
      <c r="D1008" s="1" t="str">
        <f>VLOOKUP(Tabela1[[#This Row],[Cliente]],'BASE DE CLIENTES'!A:C,3,0)</f>
        <v>DF</v>
      </c>
      <c r="E1008" s="4" t="str">
        <f>CONCATENATE(Tabela1[[#This Row],[CIDADE]],",",Tabela1[[#This Row],[UF]])</f>
        <v>Brasília,DF</v>
      </c>
      <c r="F1008" s="2">
        <v>45749</v>
      </c>
      <c r="G1008" s="13">
        <v>84.79</v>
      </c>
      <c r="H1008" s="13">
        <v>132</v>
      </c>
      <c r="I1008" s="5">
        <f>Tabela1[[#This Row],[Valor total]]-Tabela1[[#This Row],[Valor custo]]</f>
        <v>47.209999999999994</v>
      </c>
      <c r="J1008" s="6">
        <f>Tabela1[[#This Row],[MARGEM BRUTA]]/Tabela1[[#This Row],[Valor total]]</f>
        <v>0.35765151515151511</v>
      </c>
      <c r="K1008" s="1" t="str">
        <f>VLOOKUP(Tabela1[[#This Row],[Cliente]],'BASE DE CLIENTES'!A:D,4,0)</f>
        <v>SERRALHEIRO</v>
      </c>
      <c r="L1008" s="1" t="str">
        <f>VLOOKUP(Tabela1[[#This Row],[Cliente]],'BASE DE CLIENTES'!A:E,5,0)</f>
        <v>TAGUATINGA SUL (TAGUATINGA)</v>
      </c>
    </row>
    <row r="1009" spans="1:12" x14ac:dyDescent="0.3">
      <c r="B1009" s="1" t="s">
        <v>152</v>
      </c>
      <c r="C1009" s="4" t="str">
        <f>VLOOKUP(Tabela1[[#This Row],[Cliente]],'BASE DE CLIENTES'!A:E,2,0)</f>
        <v>Aparecida de Goiânia</v>
      </c>
      <c r="D1009" s="1" t="str">
        <f>VLOOKUP(Tabela1[[#This Row],[Cliente]],'BASE DE CLIENTES'!A:C,3,0)</f>
        <v>GO</v>
      </c>
      <c r="E1009" s="4" t="str">
        <f>CONCATENATE(Tabela1[[#This Row],[CIDADE]],",",Tabela1[[#This Row],[UF]])</f>
        <v>Aparecida de Goiânia,GO</v>
      </c>
      <c r="F1009" s="2">
        <v>45743</v>
      </c>
      <c r="G1009" s="13">
        <v>710</v>
      </c>
      <c r="H1009" s="13">
        <v>1250</v>
      </c>
      <c r="I1009" s="5">
        <f>Tabela1[[#This Row],[Valor total]]-Tabela1[[#This Row],[Valor custo]]</f>
        <v>540</v>
      </c>
      <c r="J1009" s="6">
        <f>Tabela1[[#This Row],[MARGEM BRUTA]]/Tabela1[[#This Row],[Valor total]]</f>
        <v>0.432</v>
      </c>
      <c r="K1009" s="1" t="str">
        <f>VLOOKUP(Tabela1[[#This Row],[Cliente]],'BASE DE CLIENTES'!A:D,4,0)</f>
        <v>TECNICO</v>
      </c>
      <c r="L1009" s="1" t="str">
        <f>VLOOKUP(Tabela1[[#This Row],[Cliente]],'BASE DE CLIENTES'!A:E,5,0)</f>
        <v>Aparecida de Goiânia</v>
      </c>
    </row>
    <row r="1010" spans="1:12" x14ac:dyDescent="0.3">
      <c r="B1010" s="1" t="s">
        <v>152</v>
      </c>
      <c r="C1010" s="4" t="str">
        <f>VLOOKUP(Tabela1[[#This Row],[Cliente]],'BASE DE CLIENTES'!A:E,2,0)</f>
        <v>Aparecida de Goiânia</v>
      </c>
      <c r="D1010" s="1" t="str">
        <f>VLOOKUP(Tabela1[[#This Row],[Cliente]],'BASE DE CLIENTES'!A:C,3,0)</f>
        <v>GO</v>
      </c>
      <c r="E1010" s="4" t="str">
        <f>CONCATENATE(Tabela1[[#This Row],[CIDADE]],",",Tabela1[[#This Row],[UF]])</f>
        <v>Aparecida de Goiânia,GO</v>
      </c>
      <c r="F1010" s="2">
        <v>45753</v>
      </c>
      <c r="G1010" s="13">
        <v>710</v>
      </c>
      <c r="H1010" s="13">
        <v>1250</v>
      </c>
      <c r="I1010" s="5">
        <f>Tabela1[[#This Row],[Valor total]]-Tabela1[[#This Row],[Valor custo]]</f>
        <v>540</v>
      </c>
      <c r="J1010" s="6">
        <f>Tabela1[[#This Row],[MARGEM BRUTA]]/Tabela1[[#This Row],[Valor total]]</f>
        <v>0.432</v>
      </c>
      <c r="K1010" s="1" t="str">
        <f>VLOOKUP(Tabela1[[#This Row],[Cliente]],'BASE DE CLIENTES'!A:D,4,0)</f>
        <v>TECNICO</v>
      </c>
      <c r="L1010" s="1" t="str">
        <f>VLOOKUP(Tabela1[[#This Row],[Cliente]],'BASE DE CLIENTES'!A:E,5,0)</f>
        <v>Aparecida de Goiânia</v>
      </c>
    </row>
    <row r="1011" spans="1:12" x14ac:dyDescent="0.3">
      <c r="B1011" s="1" t="s">
        <v>152</v>
      </c>
      <c r="C1011" s="4" t="str">
        <f>VLOOKUP(Tabela1[[#This Row],[Cliente]],'BASE DE CLIENTES'!A:E,2,0)</f>
        <v>Aparecida de Goiânia</v>
      </c>
      <c r="D1011" s="1" t="str">
        <f>VLOOKUP(Tabela1[[#This Row],[Cliente]],'BASE DE CLIENTES'!A:C,3,0)</f>
        <v>GO</v>
      </c>
      <c r="E1011" s="4" t="str">
        <f>CONCATENATE(Tabela1[[#This Row],[CIDADE]],",",Tabela1[[#This Row],[UF]])</f>
        <v>Aparecida de Goiânia,GO</v>
      </c>
      <c r="F1011" s="2">
        <v>45861</v>
      </c>
      <c r="G1011" s="13">
        <v>954</v>
      </c>
      <c r="H1011" s="13">
        <v>1680</v>
      </c>
      <c r="I1011" s="5">
        <f>Tabela1[[#This Row],[Valor total]]-Tabela1[[#This Row],[Valor custo]]</f>
        <v>726</v>
      </c>
      <c r="J1011" s="6">
        <f>Tabela1[[#This Row],[MARGEM BRUTA]]/Tabela1[[#This Row],[Valor total]]</f>
        <v>0.43214285714285716</v>
      </c>
      <c r="K1011" s="1" t="str">
        <f>VLOOKUP(Tabela1[[#This Row],[Cliente]],'BASE DE CLIENTES'!A:D,4,0)</f>
        <v>TECNICO</v>
      </c>
      <c r="L1011" s="1" t="str">
        <f>VLOOKUP(Tabela1[[#This Row],[Cliente]],'BASE DE CLIENTES'!A:E,5,0)</f>
        <v>Aparecida de Goiânia</v>
      </c>
    </row>
    <row r="1012" spans="1:12" x14ac:dyDescent="0.3">
      <c r="B1012" s="1" t="s">
        <v>111</v>
      </c>
      <c r="C1012" s="4" t="str">
        <f>VLOOKUP(Tabela1[[#This Row],[Cliente]],'BASE DE CLIENTES'!A:E,2,0)</f>
        <v>Brasília</v>
      </c>
      <c r="D1012" s="1" t="str">
        <f>VLOOKUP(Tabela1[[#This Row],[Cliente]],'BASE DE CLIENTES'!A:C,3,0)</f>
        <v>DF</v>
      </c>
      <c r="E1012" s="4" t="str">
        <f>CONCATENATE(Tabela1[[#This Row],[CIDADE]],",",Tabela1[[#This Row],[UF]])</f>
        <v>Brasília,DF</v>
      </c>
      <c r="F1012" s="2">
        <v>45749</v>
      </c>
      <c r="G1012" s="13">
        <v>8481</v>
      </c>
      <c r="H1012" s="13">
        <v>13340</v>
      </c>
      <c r="I1012" s="5">
        <f>Tabela1[[#This Row],[Valor total]]-Tabela1[[#This Row],[Valor custo]]</f>
        <v>4859</v>
      </c>
      <c r="J1012" s="6">
        <f>Tabela1[[#This Row],[MARGEM BRUTA]]/Tabela1[[#This Row],[Valor total]]</f>
        <v>0.36424287856071963</v>
      </c>
      <c r="K1012" s="1" t="str">
        <f>VLOOKUP(Tabela1[[#This Row],[Cliente]],'BASE DE CLIENTES'!A:D,4,0)</f>
        <v>EMPRESA SEM MAQUINA</v>
      </c>
      <c r="L1012" s="1" t="str">
        <f>VLOOKUP(Tabela1[[#This Row],[Cliente]],'BASE DE CLIENTES'!A:E,5,0)</f>
        <v>TAGUATINGA SUL (TAGUATINGA)</v>
      </c>
    </row>
    <row r="1013" spans="1:12" x14ac:dyDescent="0.3">
      <c r="B1013" s="1" t="s">
        <v>52</v>
      </c>
      <c r="C1013" s="4" t="str">
        <f>VLOOKUP(Tabela1[[#This Row],[Cliente]],'BASE DE CLIENTES'!A:E,2,0)</f>
        <v>Brasília</v>
      </c>
      <c r="D1013" s="1" t="str">
        <f>VLOOKUP(Tabela1[[#This Row],[Cliente]],'BASE DE CLIENTES'!A:C,3,0)</f>
        <v>DF</v>
      </c>
      <c r="E1013" s="4" t="str">
        <f>CONCATENATE(Tabela1[[#This Row],[CIDADE]],",",Tabela1[[#This Row],[UF]])</f>
        <v>Brasília,DF</v>
      </c>
      <c r="F1013" s="2">
        <v>45749</v>
      </c>
      <c r="G1013" s="13">
        <v>33.56</v>
      </c>
      <c r="H1013" s="13">
        <v>85</v>
      </c>
      <c r="I1013" s="5">
        <f>Tabela1[[#This Row],[Valor total]]-Tabela1[[#This Row],[Valor custo]]</f>
        <v>51.44</v>
      </c>
      <c r="J1013" s="6">
        <f>Tabela1[[#This Row],[MARGEM BRUTA]]/Tabela1[[#This Row],[Valor total]]</f>
        <v>0.60517647058823532</v>
      </c>
      <c r="K1013" s="1" t="str">
        <f>VLOOKUP(Tabela1[[#This Row],[Cliente]],'BASE DE CLIENTES'!A:D,4,0)</f>
        <v>SERRALHEIRO</v>
      </c>
      <c r="L1013" s="1" t="str">
        <f>VLOOKUP(Tabela1[[#This Row],[Cliente]],'BASE DE CLIENTES'!A:E,5,0)</f>
        <v>Ceilândia Sul (Ceilândia)</v>
      </c>
    </row>
    <row r="1014" spans="1:12" x14ac:dyDescent="0.3">
      <c r="B1014" s="1" t="s">
        <v>152</v>
      </c>
      <c r="C1014" s="4" t="str">
        <f>VLOOKUP(Tabela1[[#This Row],[Cliente]],'BASE DE CLIENTES'!A:E,2,0)</f>
        <v>Aparecida de Goiânia</v>
      </c>
      <c r="D1014" s="1" t="str">
        <f>VLOOKUP(Tabela1[[#This Row],[Cliente]],'BASE DE CLIENTES'!A:C,3,0)</f>
        <v>GO</v>
      </c>
      <c r="E1014" s="4" t="str">
        <f>CONCATENATE(Tabela1[[#This Row],[CIDADE]],",",Tabela1[[#This Row],[UF]])</f>
        <v>Aparecida de Goiânia,GO</v>
      </c>
      <c r="F1014" s="2">
        <v>45708</v>
      </c>
      <c r="G1014" s="13">
        <v>718.57</v>
      </c>
      <c r="H1014" s="13">
        <v>1280</v>
      </c>
      <c r="I1014" s="5">
        <f>Tabela1[[#This Row],[Valor total]]-Tabela1[[#This Row],[Valor custo]]</f>
        <v>561.42999999999995</v>
      </c>
      <c r="J1014" s="6">
        <f>Tabela1[[#This Row],[MARGEM BRUTA]]/Tabela1[[#This Row],[Valor total]]</f>
        <v>0.43861718749999995</v>
      </c>
      <c r="K1014" s="1" t="str">
        <f>VLOOKUP(Tabela1[[#This Row],[Cliente]],'BASE DE CLIENTES'!A:D,4,0)</f>
        <v>TECNICO</v>
      </c>
      <c r="L1014" s="1" t="str">
        <f>VLOOKUP(Tabela1[[#This Row],[Cliente]],'BASE DE CLIENTES'!A:E,5,0)</f>
        <v>Aparecida de Goiânia</v>
      </c>
    </row>
    <row r="1015" spans="1:12" x14ac:dyDescent="0.3">
      <c r="B1015" s="1" t="s">
        <v>152</v>
      </c>
      <c r="C1015" s="4" t="str">
        <f>VLOOKUP(Tabela1[[#This Row],[Cliente]],'BASE DE CLIENTES'!A:E,2,0)</f>
        <v>Aparecida de Goiânia</v>
      </c>
      <c r="D1015" s="1" t="str">
        <f>VLOOKUP(Tabela1[[#This Row],[Cliente]],'BASE DE CLIENTES'!A:C,3,0)</f>
        <v>GO</v>
      </c>
      <c r="E1015" s="4" t="str">
        <f>CONCATENATE(Tabela1[[#This Row],[CIDADE]],",",Tabela1[[#This Row],[UF]])</f>
        <v>Aparecida de Goiânia,GO</v>
      </c>
      <c r="F1015" s="2">
        <v>45737</v>
      </c>
      <c r="G1015" s="13">
        <v>1403.12</v>
      </c>
      <c r="H1015" s="13">
        <v>2500</v>
      </c>
      <c r="I1015" s="5">
        <f>Tabela1[[#This Row],[Valor total]]-Tabela1[[#This Row],[Valor custo]]</f>
        <v>1096.8800000000001</v>
      </c>
      <c r="J1015" s="6">
        <f>Tabela1[[#This Row],[MARGEM BRUTA]]/Tabela1[[#This Row],[Valor total]]</f>
        <v>0.43875200000000003</v>
      </c>
      <c r="K1015" s="1" t="str">
        <f>VLOOKUP(Tabela1[[#This Row],[Cliente]],'BASE DE CLIENTES'!A:D,4,0)</f>
        <v>TECNICO</v>
      </c>
      <c r="L1015" s="1" t="str">
        <f>VLOOKUP(Tabela1[[#This Row],[Cliente]],'BASE DE CLIENTES'!A:E,5,0)</f>
        <v>Aparecida de Goiânia</v>
      </c>
    </row>
    <row r="1016" spans="1:12" x14ac:dyDescent="0.3">
      <c r="B1016" s="1" t="s">
        <v>120</v>
      </c>
      <c r="C1016" s="4" t="str">
        <f>VLOOKUP(Tabela1[[#This Row],[Cliente]],'BASE DE CLIENTES'!A:E,2,0)</f>
        <v>Brasília</v>
      </c>
      <c r="D1016" s="1" t="str">
        <f>VLOOKUP(Tabela1[[#This Row],[Cliente]],'BASE DE CLIENTES'!A:C,3,0)</f>
        <v>DF</v>
      </c>
      <c r="E1016" s="4" t="str">
        <f>CONCATENATE(Tabela1[[#This Row],[CIDADE]],",",Tabela1[[#This Row],[UF]])</f>
        <v>Brasília,DF</v>
      </c>
      <c r="F1016" s="2">
        <v>45819</v>
      </c>
      <c r="G1016" s="13">
        <v>250</v>
      </c>
      <c r="H1016" s="13">
        <v>300</v>
      </c>
      <c r="I1016" s="5">
        <f>Tabela1[[#This Row],[Valor total]]-Tabela1[[#This Row],[Valor custo]]</f>
        <v>50</v>
      </c>
      <c r="J1016" s="6">
        <f>Tabela1[[#This Row],[MARGEM BRUTA]]/Tabela1[[#This Row],[Valor total]]</f>
        <v>0.16666666666666666</v>
      </c>
      <c r="K1016" s="1" t="str">
        <f>VLOOKUP(Tabela1[[#This Row],[Cliente]],'BASE DE CLIENTES'!A:D,4,0)</f>
        <v>EMPRESA SEM MAQUINA</v>
      </c>
      <c r="L1016" s="1" t="str">
        <f>VLOOKUP(Tabela1[[#This Row],[Cliente]],'BASE DE CLIENTES'!A:E,5,0)</f>
        <v>SAMAMBAIA</v>
      </c>
    </row>
    <row r="1017" spans="1:12" x14ac:dyDescent="0.3">
      <c r="B1017" s="1" t="s">
        <v>152</v>
      </c>
      <c r="C1017" s="4" t="str">
        <f>VLOOKUP(Tabela1[[#This Row],[Cliente]],'BASE DE CLIENTES'!A:E,2,0)</f>
        <v>Aparecida de Goiânia</v>
      </c>
      <c r="D1017" s="1" t="str">
        <f>VLOOKUP(Tabela1[[#This Row],[Cliente]],'BASE DE CLIENTES'!A:C,3,0)</f>
        <v>GO</v>
      </c>
      <c r="E1017" s="4" t="str">
        <f>CONCATENATE(Tabela1[[#This Row],[CIDADE]],",",Tabela1[[#This Row],[UF]])</f>
        <v>Aparecida de Goiânia,GO</v>
      </c>
      <c r="F1017" s="2">
        <v>45840</v>
      </c>
      <c r="G1017" s="13">
        <v>1342</v>
      </c>
      <c r="H1017" s="13">
        <v>2400</v>
      </c>
      <c r="I1017" s="5">
        <f>Tabela1[[#This Row],[Valor total]]-Tabela1[[#This Row],[Valor custo]]</f>
        <v>1058</v>
      </c>
      <c r="J1017" s="6">
        <f>Tabela1[[#This Row],[MARGEM BRUTA]]/Tabela1[[#This Row],[Valor total]]</f>
        <v>0.44083333333333335</v>
      </c>
      <c r="K1017" s="1" t="str">
        <f>VLOOKUP(Tabela1[[#This Row],[Cliente]],'BASE DE CLIENTES'!A:D,4,0)</f>
        <v>TECNICO</v>
      </c>
      <c r="L1017" s="1" t="str">
        <f>VLOOKUP(Tabela1[[#This Row],[Cliente]],'BASE DE CLIENTES'!A:E,5,0)</f>
        <v>Aparecida de Goiânia</v>
      </c>
    </row>
    <row r="1018" spans="1:12" x14ac:dyDescent="0.3">
      <c r="B1018" s="1" t="s">
        <v>141</v>
      </c>
      <c r="C1018" s="4" t="str">
        <f>VLOOKUP(Tabela1[[#This Row],[Cliente]],'BASE DE CLIENTES'!A:E,2,0)</f>
        <v>Brasília</v>
      </c>
      <c r="D1018" s="1" t="str">
        <f>VLOOKUP(Tabela1[[#This Row],[Cliente]],'BASE DE CLIENTES'!A:C,3,0)</f>
        <v>DF</v>
      </c>
      <c r="E1018" s="4" t="str">
        <f>CONCATENATE(Tabela1[[#This Row],[CIDADE]],",",Tabela1[[#This Row],[UF]])</f>
        <v>Brasília,DF</v>
      </c>
      <c r="F1018" s="2">
        <v>45748</v>
      </c>
      <c r="G1018" s="13">
        <v>1500</v>
      </c>
      <c r="H1018" s="13">
        <v>1780</v>
      </c>
      <c r="I1018" s="5">
        <f>Tabela1[[#This Row],[Valor total]]-Tabela1[[#This Row],[Valor custo]]</f>
        <v>280</v>
      </c>
      <c r="J1018" s="6">
        <f>Tabela1[[#This Row],[MARGEM BRUTA]]/Tabela1[[#This Row],[Valor total]]</f>
        <v>0.15730337078651685</v>
      </c>
      <c r="K1018" s="1" t="str">
        <f>VLOOKUP(Tabela1[[#This Row],[Cliente]],'BASE DE CLIENTES'!A:D,4,0)</f>
        <v>EMPRESA COM MAQUINA</v>
      </c>
      <c r="L1018" s="1" t="str">
        <f>VLOOKUP(Tabela1[[#This Row],[Cliente]],'BASE DE CLIENTES'!A:E,5,0)</f>
        <v>TAGUATINGA</v>
      </c>
    </row>
    <row r="1019" spans="1:12" x14ac:dyDescent="0.3">
      <c r="A1019" s="1" t="s">
        <v>168</v>
      </c>
      <c r="B1019" s="1" t="s">
        <v>152</v>
      </c>
      <c r="C1019" s="4" t="str">
        <f>VLOOKUP(Tabela1[[#This Row],[Cliente]],'BASE DE CLIENTES'!A:E,2,0)</f>
        <v>Aparecida de Goiânia</v>
      </c>
      <c r="D1019" s="1" t="str">
        <f>VLOOKUP(Tabela1[[#This Row],[Cliente]],'BASE DE CLIENTES'!A:C,3,0)</f>
        <v>GO</v>
      </c>
      <c r="E1019" s="4" t="str">
        <f>CONCATENATE(Tabela1[[#This Row],[CIDADE]],",",Tabela1[[#This Row],[UF]])</f>
        <v>Aparecida de Goiânia,GO</v>
      </c>
      <c r="F1019" s="2">
        <v>45679</v>
      </c>
      <c r="G1019" s="13">
        <v>122.74</v>
      </c>
      <c r="H1019" s="13">
        <v>220</v>
      </c>
      <c r="I1019" s="5">
        <f>Tabela1[[#This Row],[Valor total]]-Tabela1[[#This Row],[Valor custo]]</f>
        <v>97.26</v>
      </c>
      <c r="J1019" s="6">
        <f>Tabela1[[#This Row],[MARGEM BRUTA]]/Tabela1[[#This Row],[Valor total]]</f>
        <v>0.44209090909090909</v>
      </c>
      <c r="K1019" s="1" t="str">
        <f>VLOOKUP(Tabela1[[#This Row],[Cliente]],'BASE DE CLIENTES'!A:D,4,0)</f>
        <v>TECNICO</v>
      </c>
      <c r="L1019" s="1" t="str">
        <f>VLOOKUP(Tabela1[[#This Row],[Cliente]],'BASE DE CLIENTES'!A:E,5,0)</f>
        <v>Aparecida de Goiânia</v>
      </c>
    </row>
    <row r="1020" spans="1:12" x14ac:dyDescent="0.3">
      <c r="B1020" s="1" t="s">
        <v>152</v>
      </c>
      <c r="C1020" s="4" t="str">
        <f>VLOOKUP(Tabela1[[#This Row],[Cliente]],'BASE DE CLIENTES'!A:E,2,0)</f>
        <v>Aparecida de Goiânia</v>
      </c>
      <c r="D1020" s="1" t="str">
        <f>VLOOKUP(Tabela1[[#This Row],[Cliente]],'BASE DE CLIENTES'!A:C,3,0)</f>
        <v>GO</v>
      </c>
      <c r="E1020" s="4" t="str">
        <f>CONCATENATE(Tabela1[[#This Row],[CIDADE]],",",Tabela1[[#This Row],[UF]])</f>
        <v>Aparecida de Goiânia,GO</v>
      </c>
      <c r="F1020" s="2">
        <v>45889</v>
      </c>
      <c r="G1020" s="13">
        <v>649</v>
      </c>
      <c r="H1020" s="13">
        <v>1200</v>
      </c>
      <c r="I1020" s="5">
        <f>Tabela1[[#This Row],[Valor total]]-Tabela1[[#This Row],[Valor custo]]</f>
        <v>551</v>
      </c>
      <c r="J1020" s="6">
        <f>Tabela1[[#This Row],[MARGEM BRUTA]]/Tabela1[[#This Row],[Valor total]]</f>
        <v>0.45916666666666667</v>
      </c>
      <c r="K1020" s="1" t="str">
        <f>VLOOKUP(Tabela1[[#This Row],[Cliente]],'BASE DE CLIENTES'!A:D,4,0)</f>
        <v>TECNICO</v>
      </c>
      <c r="L1020" s="1" t="str">
        <f>VLOOKUP(Tabela1[[#This Row],[Cliente]],'BASE DE CLIENTES'!A:E,5,0)</f>
        <v>Aparecida de Goiânia</v>
      </c>
    </row>
    <row r="1021" spans="1:12" x14ac:dyDescent="0.3">
      <c r="B1021" s="1" t="s">
        <v>152</v>
      </c>
      <c r="C1021" s="4" t="str">
        <f>VLOOKUP(Tabela1[[#This Row],[Cliente]],'BASE DE CLIENTES'!A:E,2,0)</f>
        <v>Aparecida de Goiânia</v>
      </c>
      <c r="D1021" s="1" t="str">
        <f>VLOOKUP(Tabela1[[#This Row],[Cliente]],'BASE DE CLIENTES'!A:C,3,0)</f>
        <v>GO</v>
      </c>
      <c r="E1021" s="4" t="str">
        <f>CONCATENATE(Tabela1[[#This Row],[CIDADE]],",",Tabela1[[#This Row],[UF]])</f>
        <v>Aparecida de Goiânia,GO</v>
      </c>
      <c r="F1021" s="2">
        <v>45740</v>
      </c>
      <c r="G1021" s="13">
        <v>718.57</v>
      </c>
      <c r="H1021" s="13">
        <v>1350</v>
      </c>
      <c r="I1021" s="5">
        <f>Tabela1[[#This Row],[Valor total]]-Tabela1[[#This Row],[Valor custo]]</f>
        <v>631.42999999999995</v>
      </c>
      <c r="J1021" s="6">
        <f>Tabela1[[#This Row],[MARGEM BRUTA]]/Tabela1[[#This Row],[Valor total]]</f>
        <v>0.46772592592592588</v>
      </c>
      <c r="K1021" s="1" t="str">
        <f>VLOOKUP(Tabela1[[#This Row],[Cliente]],'BASE DE CLIENTES'!A:D,4,0)</f>
        <v>TECNICO</v>
      </c>
      <c r="L1021" s="1" t="str">
        <f>VLOOKUP(Tabela1[[#This Row],[Cliente]],'BASE DE CLIENTES'!A:E,5,0)</f>
        <v>Aparecida de Goiânia</v>
      </c>
    </row>
    <row r="1022" spans="1:12" x14ac:dyDescent="0.3">
      <c r="B1022" s="1" t="s">
        <v>85</v>
      </c>
      <c r="C1022" s="4" t="str">
        <f>VLOOKUP(Tabela1[[#This Row],[Cliente]],'BASE DE CLIENTES'!A:E,2,0)</f>
        <v>Brasília</v>
      </c>
      <c r="D1022" s="1" t="str">
        <f>VLOOKUP(Tabela1[[#This Row],[Cliente]],'BASE DE CLIENTES'!A:C,3,0)</f>
        <v>DF</v>
      </c>
      <c r="E1022" s="4" t="str">
        <f>CONCATENATE(Tabela1[[#This Row],[CIDADE]],",",Tabela1[[#This Row],[UF]])</f>
        <v>Brasília,DF</v>
      </c>
      <c r="F1022" s="2">
        <v>45748</v>
      </c>
      <c r="G1022" s="13">
        <v>164</v>
      </c>
      <c r="H1022" s="13">
        <v>200</v>
      </c>
      <c r="I1022" s="5">
        <f>Tabela1[[#This Row],[Valor total]]-Tabela1[[#This Row],[Valor custo]]</f>
        <v>36</v>
      </c>
      <c r="J1022" s="6">
        <f>Tabela1[[#This Row],[MARGEM BRUTA]]/Tabela1[[#This Row],[Valor total]]</f>
        <v>0.18</v>
      </c>
      <c r="K1022" s="1" t="str">
        <f>VLOOKUP(Tabela1[[#This Row],[Cliente]],'BASE DE CLIENTES'!A:D,4,0)</f>
        <v>SERRALHEIRO</v>
      </c>
      <c r="L1022" s="1" t="str">
        <f>VLOOKUP(Tabela1[[#This Row],[Cliente]],'BASE DE CLIENTES'!A:E,5,0)</f>
        <v>SAMAMBAIA NORTE (SAMAMBAIA)</v>
      </c>
    </row>
    <row r="1023" spans="1:12" x14ac:dyDescent="0.3">
      <c r="B1023" s="1" t="s">
        <v>97</v>
      </c>
      <c r="C1023" s="4" t="str">
        <f>VLOOKUP(Tabela1[[#This Row],[Cliente]],'BASE DE CLIENTES'!A:E,2,0)</f>
        <v>Brasília</v>
      </c>
      <c r="D1023" s="1" t="str">
        <f>VLOOKUP(Tabela1[[#This Row],[Cliente]],'BASE DE CLIENTES'!A:C,3,0)</f>
        <v>DF</v>
      </c>
      <c r="E1023" s="4" t="str">
        <f>CONCATENATE(Tabela1[[#This Row],[CIDADE]],",",Tabela1[[#This Row],[UF]])</f>
        <v>Brasília,DF</v>
      </c>
      <c r="F1023" s="2">
        <v>45748</v>
      </c>
      <c r="G1023" s="13">
        <v>447</v>
      </c>
      <c r="H1023" s="13">
        <v>645</v>
      </c>
      <c r="I1023" s="5">
        <f>Tabela1[[#This Row],[Valor total]]-Tabela1[[#This Row],[Valor custo]]</f>
        <v>198</v>
      </c>
      <c r="J1023" s="6">
        <f>Tabela1[[#This Row],[MARGEM BRUTA]]/Tabela1[[#This Row],[Valor total]]</f>
        <v>0.30697674418604654</v>
      </c>
      <c r="K1023" s="1" t="str">
        <f>VLOOKUP(Tabela1[[#This Row],[Cliente]],'BASE DE CLIENTES'!A:D,4,0)</f>
        <v>SERRALHEIRO</v>
      </c>
      <c r="L1023" s="1" t="str">
        <f>VLOOKUP(Tabela1[[#This Row],[Cliente]],'BASE DE CLIENTES'!A:E,5,0)</f>
        <v>CEILANDIA NORTE</v>
      </c>
    </row>
    <row r="1024" spans="1:12" x14ac:dyDescent="0.3">
      <c r="B1024" s="1" t="s">
        <v>38</v>
      </c>
      <c r="C1024" s="4" t="str">
        <f>VLOOKUP(Tabela1[[#This Row],[Cliente]],'BASE DE CLIENTES'!A:E,2,0)</f>
        <v>Brasília</v>
      </c>
      <c r="D1024" s="1" t="str">
        <f>VLOOKUP(Tabela1[[#This Row],[Cliente]],'BASE DE CLIENTES'!A:C,3,0)</f>
        <v>DF</v>
      </c>
      <c r="E1024" s="4" t="str">
        <f>CONCATENATE(Tabela1[[#This Row],[CIDADE]],",",Tabela1[[#This Row],[UF]])</f>
        <v>Brasília,DF</v>
      </c>
      <c r="F1024" s="2">
        <v>45748</v>
      </c>
      <c r="G1024" s="13">
        <v>1450</v>
      </c>
      <c r="H1024" s="13">
        <v>2700</v>
      </c>
      <c r="I1024" s="5">
        <f>Tabela1[[#This Row],[Valor total]]-Tabela1[[#This Row],[Valor custo]]</f>
        <v>1250</v>
      </c>
      <c r="J1024" s="6">
        <f>Tabela1[[#This Row],[MARGEM BRUTA]]/Tabela1[[#This Row],[Valor total]]</f>
        <v>0.46296296296296297</v>
      </c>
      <c r="K1024" s="1" t="str">
        <f>VLOOKUP(Tabela1[[#This Row],[Cliente]],'BASE DE CLIENTES'!A:D,4,0)</f>
        <v>EMPRESA SEM MAQUINA</v>
      </c>
      <c r="L1024" s="1" t="str">
        <f>VLOOKUP(Tabela1[[#This Row],[Cliente]],'BASE DE CLIENTES'!A:E,5,0)</f>
        <v>PONTE ALTA NORTE (GAMA)</v>
      </c>
    </row>
    <row r="1025" spans="2:12" x14ac:dyDescent="0.3">
      <c r="B1025" s="1" t="s">
        <v>127</v>
      </c>
      <c r="C1025" s="4" t="str">
        <f>VLOOKUP(Tabela1[[#This Row],[Cliente]],'BASE DE CLIENTES'!A:E,2,0)</f>
        <v>Brasília</v>
      </c>
      <c r="D1025" s="1" t="str">
        <f>VLOOKUP(Tabela1[[#This Row],[Cliente]],'BASE DE CLIENTES'!A:C,3,0)</f>
        <v>DF</v>
      </c>
      <c r="E1025" s="4" t="str">
        <f>CONCATENATE(Tabela1[[#This Row],[CIDADE]],",",Tabela1[[#This Row],[UF]])</f>
        <v>Brasília,DF</v>
      </c>
      <c r="F1025" s="2">
        <v>45748</v>
      </c>
      <c r="G1025" s="13">
        <v>1201</v>
      </c>
      <c r="H1025" s="13">
        <v>1940</v>
      </c>
      <c r="I1025" s="5">
        <f>Tabela1[[#This Row],[Valor total]]-Tabela1[[#This Row],[Valor custo]]</f>
        <v>739</v>
      </c>
      <c r="J1025" s="6">
        <f>Tabela1[[#This Row],[MARGEM BRUTA]]/Tabela1[[#This Row],[Valor total]]</f>
        <v>0.38092783505154637</v>
      </c>
      <c r="K1025" s="1" t="str">
        <f>VLOOKUP(Tabela1[[#This Row],[Cliente]],'BASE DE CLIENTES'!A:D,4,0)</f>
        <v>EMPRESA COM MAQUINA</v>
      </c>
      <c r="L1025" s="1" t="str">
        <f>VLOOKUP(Tabela1[[#This Row],[Cliente]],'BASE DE CLIENTES'!A:E,5,0)</f>
        <v>CEILANDIA SUL (CEILANDIA)</v>
      </c>
    </row>
    <row r="1026" spans="2:12" x14ac:dyDescent="0.3">
      <c r="B1026" s="1" t="s">
        <v>152</v>
      </c>
      <c r="C1026" s="4" t="str">
        <f>VLOOKUP(Tabela1[[#This Row],[Cliente]],'BASE DE CLIENTES'!A:E,2,0)</f>
        <v>Aparecida de Goiânia</v>
      </c>
      <c r="D1026" s="1" t="str">
        <f>VLOOKUP(Tabela1[[#This Row],[Cliente]],'BASE DE CLIENTES'!A:C,3,0)</f>
        <v>GO</v>
      </c>
      <c r="E1026" s="4" t="str">
        <f>CONCATENATE(Tabela1[[#This Row],[CIDADE]],",",Tabela1[[#This Row],[UF]])</f>
        <v>Aparecida de Goiânia,GO</v>
      </c>
      <c r="F1026" s="2">
        <v>45894</v>
      </c>
      <c r="G1026" s="13">
        <v>1760.79</v>
      </c>
      <c r="H1026" s="13">
        <v>3350</v>
      </c>
      <c r="I1026" s="5">
        <f>Tabela1[[#This Row],[Valor total]]-Tabela1[[#This Row],[Valor custo]]</f>
        <v>1589.21</v>
      </c>
      <c r="J1026" s="6">
        <f>Tabela1[[#This Row],[MARGEM BRUTA]]/Tabela1[[#This Row],[Valor total]]</f>
        <v>0.47439104477611943</v>
      </c>
      <c r="K1026" s="1" t="str">
        <f>VLOOKUP(Tabela1[[#This Row],[Cliente]],'BASE DE CLIENTES'!A:D,4,0)</f>
        <v>TECNICO</v>
      </c>
      <c r="L1026" s="1" t="str">
        <f>VLOOKUP(Tabela1[[#This Row],[Cliente]],'BASE DE CLIENTES'!A:E,5,0)</f>
        <v>Aparecida de Goiânia</v>
      </c>
    </row>
    <row r="1027" spans="2:12" x14ac:dyDescent="0.3">
      <c r="B1027" s="1" t="s">
        <v>152</v>
      </c>
      <c r="C1027" s="4" t="str">
        <f>VLOOKUP(Tabela1[[#This Row],[Cliente]],'BASE DE CLIENTES'!A:E,2,0)</f>
        <v>Aparecida de Goiânia</v>
      </c>
      <c r="D1027" s="1" t="str">
        <f>VLOOKUP(Tabela1[[#This Row],[Cliente]],'BASE DE CLIENTES'!A:C,3,0)</f>
        <v>GO</v>
      </c>
      <c r="E1027" s="4" t="str">
        <f>CONCATENATE(Tabela1[[#This Row],[CIDADE]],",",Tabela1[[#This Row],[UF]])</f>
        <v>Aparecida de Goiânia,GO</v>
      </c>
      <c r="F1027" s="2">
        <v>45903</v>
      </c>
      <c r="G1027" s="13">
        <v>289</v>
      </c>
      <c r="H1027" s="13">
        <v>550</v>
      </c>
      <c r="I1027" s="5">
        <f>Tabela1[[#This Row],[Valor total]]-Tabela1[[#This Row],[Valor custo]]</f>
        <v>261</v>
      </c>
      <c r="J1027" s="6">
        <f>Tabela1[[#This Row],[MARGEM BRUTA]]/Tabela1[[#This Row],[Valor total]]</f>
        <v>0.47454545454545455</v>
      </c>
      <c r="K1027" s="1" t="str">
        <f>VLOOKUP(Tabela1[[#This Row],[Cliente]],'BASE DE CLIENTES'!A:D,4,0)</f>
        <v>TECNICO</v>
      </c>
      <c r="L1027" s="1" t="str">
        <f>VLOOKUP(Tabela1[[#This Row],[Cliente]],'BASE DE CLIENTES'!A:E,5,0)</f>
        <v>Aparecida de Goiânia</v>
      </c>
    </row>
    <row r="1028" spans="2:12" x14ac:dyDescent="0.3">
      <c r="B1028" s="1" t="s">
        <v>68</v>
      </c>
      <c r="C1028" s="4" t="str">
        <f>VLOOKUP(Tabela1[[#This Row],[Cliente]],'BASE DE CLIENTES'!A:E,2,0)</f>
        <v>Brasília</v>
      </c>
      <c r="D1028" s="1" t="str">
        <f>VLOOKUP(Tabela1[[#This Row],[Cliente]],'BASE DE CLIENTES'!A:C,3,0)</f>
        <v>DF</v>
      </c>
      <c r="E1028" s="4" t="str">
        <f>CONCATENATE(Tabela1[[#This Row],[CIDADE]],",",Tabela1[[#This Row],[UF]])</f>
        <v>Brasília,DF</v>
      </c>
      <c r="F1028" s="2">
        <v>45748</v>
      </c>
      <c r="G1028" s="13">
        <v>915</v>
      </c>
      <c r="H1028" s="13">
        <v>1660</v>
      </c>
      <c r="I1028" s="5">
        <f>Tabela1[[#This Row],[Valor total]]-Tabela1[[#This Row],[Valor custo]]</f>
        <v>745</v>
      </c>
      <c r="J1028" s="6">
        <f>Tabela1[[#This Row],[MARGEM BRUTA]]/Tabela1[[#This Row],[Valor total]]</f>
        <v>0.44879518072289154</v>
      </c>
      <c r="K1028" s="1" t="str">
        <f>VLOOKUP(Tabela1[[#This Row],[Cliente]],'BASE DE CLIENTES'!A:D,4,0)</f>
        <v>EMPRESA COM MAQUINA</v>
      </c>
      <c r="L1028" s="1" t="str">
        <f>VLOOKUP(Tabela1[[#This Row],[Cliente]],'BASE DE CLIENTES'!A:E,5,0)</f>
        <v>SAMAMBAIA SUL (SAMAMBAIA)</v>
      </c>
    </row>
    <row r="1029" spans="2:12" x14ac:dyDescent="0.3">
      <c r="B1029" s="1" t="s">
        <v>106</v>
      </c>
      <c r="C1029" s="4" t="str">
        <f>VLOOKUP(Tabela1[[#This Row],[Cliente]],'BASE DE CLIENTES'!A:E,2,0)</f>
        <v>Brasília</v>
      </c>
      <c r="D1029" s="1" t="str">
        <f>VLOOKUP(Tabela1[[#This Row],[Cliente]],'BASE DE CLIENTES'!A:C,3,0)</f>
        <v>DF</v>
      </c>
      <c r="E1029" s="4" t="str">
        <f>CONCATENATE(Tabela1[[#This Row],[CIDADE]],",",Tabela1[[#This Row],[UF]])</f>
        <v>Brasília,DF</v>
      </c>
      <c r="F1029" s="2">
        <v>45748</v>
      </c>
      <c r="G1029" s="13">
        <v>9620.3799999999992</v>
      </c>
      <c r="H1029" s="13">
        <v>14970</v>
      </c>
      <c r="I1029" s="5">
        <f>Tabela1[[#This Row],[Valor total]]-Tabela1[[#This Row],[Valor custo]]</f>
        <v>5349.6200000000008</v>
      </c>
      <c r="J1029" s="6">
        <f>Tabela1[[#This Row],[MARGEM BRUTA]]/Tabela1[[#This Row],[Valor total]]</f>
        <v>0.35735604542418176</v>
      </c>
      <c r="K1029" s="1" t="str">
        <f>VLOOKUP(Tabela1[[#This Row],[Cliente]],'BASE DE CLIENTES'!A:D,4,0)</f>
        <v>EMPRESA COM MAQUINA</v>
      </c>
      <c r="L1029" s="1" t="str">
        <f>VLOOKUP(Tabela1[[#This Row],[Cliente]],'BASE DE CLIENTES'!A:E,5,0)</f>
        <v>26 DE SETEMBRO</v>
      </c>
    </row>
    <row r="1030" spans="2:12" x14ac:dyDescent="0.3">
      <c r="B1030" s="1" t="s">
        <v>96</v>
      </c>
      <c r="C1030" s="4" t="str">
        <f>VLOOKUP(Tabela1[[#This Row],[Cliente]],'BASE DE CLIENTES'!A:E,2,0)</f>
        <v>Brasília</v>
      </c>
      <c r="D1030" s="1" t="str">
        <f>VLOOKUP(Tabela1[[#This Row],[Cliente]],'BASE DE CLIENTES'!A:C,3,0)</f>
        <v>DF</v>
      </c>
      <c r="E1030" s="4" t="str">
        <f>CONCATENATE(Tabela1[[#This Row],[CIDADE]],",",Tabela1[[#This Row],[UF]])</f>
        <v>Brasília,DF</v>
      </c>
      <c r="F1030" s="2">
        <v>45807</v>
      </c>
      <c r="G1030" s="13">
        <v>1031</v>
      </c>
      <c r="H1030" s="13">
        <v>1590</v>
      </c>
      <c r="I1030" s="5">
        <f>Tabela1[[#This Row],[Valor total]]-Tabela1[[#This Row],[Valor custo]]</f>
        <v>559</v>
      </c>
      <c r="J1030" s="6">
        <f>Tabela1[[#This Row],[MARGEM BRUTA]]/Tabela1[[#This Row],[Valor total]]</f>
        <v>0.35157232704402513</v>
      </c>
      <c r="K1030" s="1" t="str">
        <f>VLOOKUP(Tabela1[[#This Row],[Cliente]],'BASE DE CLIENTES'!A:D,4,0)</f>
        <v>EMPRESA SEM MAQUINA</v>
      </c>
      <c r="L1030" s="1" t="str">
        <f>VLOOKUP(Tabela1[[#This Row],[Cliente]],'BASE DE CLIENTES'!A:E,5,0)</f>
        <v>CEILANDIA NORTE (CEILANDIA)</v>
      </c>
    </row>
    <row r="1031" spans="2:12" x14ac:dyDescent="0.3">
      <c r="B1031" s="1" t="s">
        <v>152</v>
      </c>
      <c r="C1031" s="4" t="str">
        <f>VLOOKUP(Tabela1[[#This Row],[Cliente]],'BASE DE CLIENTES'!A:E,2,0)</f>
        <v>Aparecida de Goiânia</v>
      </c>
      <c r="D1031" s="1" t="str">
        <f>VLOOKUP(Tabela1[[#This Row],[Cliente]],'BASE DE CLIENTES'!A:C,3,0)</f>
        <v>GO</v>
      </c>
      <c r="E1031" s="4" t="str">
        <f>CONCATENATE(Tabela1[[#This Row],[CIDADE]],",",Tabela1[[#This Row],[UF]])</f>
        <v>Aparecida de Goiânia,GO</v>
      </c>
      <c r="F1031" s="2">
        <v>45915</v>
      </c>
      <c r="G1031" s="13">
        <v>1313</v>
      </c>
      <c r="H1031" s="13">
        <v>2500</v>
      </c>
      <c r="I1031" s="5">
        <f>Tabela1[[#This Row],[Valor total]]-Tabela1[[#This Row],[Valor custo]]</f>
        <v>1187</v>
      </c>
      <c r="J1031" s="6">
        <f>Tabela1[[#This Row],[MARGEM BRUTA]]/Tabela1[[#This Row],[Valor total]]</f>
        <v>0.4748</v>
      </c>
      <c r="K1031" s="1" t="str">
        <f>VLOOKUP(Tabela1[[#This Row],[Cliente]],'BASE DE CLIENTES'!A:D,4,0)</f>
        <v>TECNICO</v>
      </c>
      <c r="L1031" s="1" t="str">
        <f>VLOOKUP(Tabela1[[#This Row],[Cliente]],'BASE DE CLIENTES'!A:E,5,0)</f>
        <v>Aparecida de Goiânia</v>
      </c>
    </row>
    <row r="1032" spans="2:12" x14ac:dyDescent="0.3">
      <c r="B1032" s="1" t="s">
        <v>152</v>
      </c>
      <c r="C1032" s="4" t="str">
        <f>VLOOKUP(Tabela1[[#This Row],[Cliente]],'BASE DE CLIENTES'!A:E,2,0)</f>
        <v>Aparecida de Goiânia</v>
      </c>
      <c r="D1032" s="1" t="str">
        <f>VLOOKUP(Tabela1[[#This Row],[Cliente]],'BASE DE CLIENTES'!A:C,3,0)</f>
        <v>GO</v>
      </c>
      <c r="E1032" s="4" t="str">
        <f>CONCATENATE(Tabela1[[#This Row],[CIDADE]],",",Tabela1[[#This Row],[UF]])</f>
        <v>Aparecida de Goiânia,GO</v>
      </c>
      <c r="F1032" s="2">
        <v>45744</v>
      </c>
      <c r="G1032" s="13">
        <v>757</v>
      </c>
      <c r="H1032" s="13">
        <v>1450</v>
      </c>
      <c r="I1032" s="5">
        <f>Tabela1[[#This Row],[Valor total]]-Tabela1[[#This Row],[Valor custo]]</f>
        <v>693</v>
      </c>
      <c r="J1032" s="6">
        <f>Tabela1[[#This Row],[MARGEM BRUTA]]/Tabela1[[#This Row],[Valor total]]</f>
        <v>0.47793103448275864</v>
      </c>
      <c r="K1032" s="1" t="str">
        <f>VLOOKUP(Tabela1[[#This Row],[Cliente]],'BASE DE CLIENTES'!A:D,4,0)</f>
        <v>TECNICO</v>
      </c>
      <c r="L1032" s="1" t="str">
        <f>VLOOKUP(Tabela1[[#This Row],[Cliente]],'BASE DE CLIENTES'!A:E,5,0)</f>
        <v>Aparecida de Goiânia</v>
      </c>
    </row>
    <row r="1033" spans="2:12" x14ac:dyDescent="0.3">
      <c r="B1033" s="1" t="s">
        <v>13</v>
      </c>
      <c r="C1033" s="4" t="str">
        <f>VLOOKUP(Tabela1[[#This Row],[Cliente]],'BASE DE CLIENTES'!A:E,2,0)</f>
        <v>Brasília</v>
      </c>
      <c r="D1033" s="1" t="str">
        <f>VLOOKUP(Tabela1[[#This Row],[Cliente]],'BASE DE CLIENTES'!A:C,3,0)</f>
        <v>DF</v>
      </c>
      <c r="E1033" s="4" t="str">
        <f>CONCATENATE(Tabela1[[#This Row],[CIDADE]],",",Tabela1[[#This Row],[UF]])</f>
        <v>Brasília,DF</v>
      </c>
      <c r="F1033" s="2">
        <v>45807</v>
      </c>
      <c r="G1033" s="13">
        <v>615.6</v>
      </c>
      <c r="H1033" s="13">
        <v>1029</v>
      </c>
      <c r="I1033" s="5">
        <f>Tabela1[[#This Row],[Valor total]]-Tabela1[[#This Row],[Valor custo]]</f>
        <v>413.4</v>
      </c>
      <c r="J1033" s="6">
        <f>Tabela1[[#This Row],[MARGEM BRUTA]]/Tabela1[[#This Row],[Valor total]]</f>
        <v>0.40174927113702624</v>
      </c>
      <c r="K1033" s="1" t="str">
        <f>VLOOKUP(Tabela1[[#This Row],[Cliente]],'BASE DE CLIENTES'!A:D,4,0)</f>
        <v>EMPRESA COM MAQUINA</v>
      </c>
      <c r="L1033" s="1" t="str">
        <f>VLOOKUP(Tabela1[[#This Row],[Cliente]],'BASE DE CLIENTES'!A:E,5,0)</f>
        <v>CANDANGOLANDIA</v>
      </c>
    </row>
    <row r="1034" spans="2:12" x14ac:dyDescent="0.3">
      <c r="B1034" s="1" t="s">
        <v>27</v>
      </c>
      <c r="C1034" s="4" t="str">
        <f>VLOOKUP(Tabela1[[#This Row],[Cliente]],'BASE DE CLIENTES'!A:E,2,0)</f>
        <v>Brasília</v>
      </c>
      <c r="D1034" s="1" t="str">
        <f>VLOOKUP(Tabela1[[#This Row],[Cliente]],'BASE DE CLIENTES'!A:C,3,0)</f>
        <v>DF</v>
      </c>
      <c r="E1034" s="4" t="str">
        <f>CONCATENATE(Tabela1[[#This Row],[CIDADE]],",",Tabela1[[#This Row],[UF]])</f>
        <v>Brasília,DF</v>
      </c>
      <c r="F1034" s="2">
        <v>45807</v>
      </c>
      <c r="G1034" s="13">
        <v>1393</v>
      </c>
      <c r="H1034" s="13">
        <v>1650</v>
      </c>
      <c r="I1034" s="5">
        <f>Tabela1[[#This Row],[Valor total]]-Tabela1[[#This Row],[Valor custo]]</f>
        <v>257</v>
      </c>
      <c r="J1034" s="6">
        <f>Tabela1[[#This Row],[MARGEM BRUTA]]/Tabela1[[#This Row],[Valor total]]</f>
        <v>0.15575757575757576</v>
      </c>
      <c r="K1034" s="1" t="str">
        <f>VLOOKUP(Tabela1[[#This Row],[Cliente]],'BASE DE CLIENTES'!A:D,4,0)</f>
        <v>EMPRESA SEM MAQUINA</v>
      </c>
      <c r="L1034" s="1" t="str">
        <f>VLOOKUP(Tabela1[[#This Row],[Cliente]],'BASE DE CLIENTES'!A:E,5,0)</f>
        <v>RECANTO DAS EMAS</v>
      </c>
    </row>
    <row r="1035" spans="2:12" x14ac:dyDescent="0.3">
      <c r="B1035" s="1" t="s">
        <v>108</v>
      </c>
      <c r="C1035" s="4" t="str">
        <f>VLOOKUP(Tabela1[[#This Row],[Cliente]],'BASE DE CLIENTES'!A:E,2,0)</f>
        <v>Brasília</v>
      </c>
      <c r="D1035" s="1" t="str">
        <f>VLOOKUP(Tabela1[[#This Row],[Cliente]],'BASE DE CLIENTES'!A:C,3,0)</f>
        <v>DF</v>
      </c>
      <c r="E1035" s="4" t="str">
        <f>CONCATENATE(Tabela1[[#This Row],[CIDADE]],",",Tabela1[[#This Row],[UF]])</f>
        <v>Brasília,DF</v>
      </c>
      <c r="F1035" s="2">
        <v>45807</v>
      </c>
      <c r="G1035" s="13">
        <v>70</v>
      </c>
      <c r="H1035" s="13">
        <v>80</v>
      </c>
      <c r="I1035" s="5">
        <f>Tabela1[[#This Row],[Valor total]]-Tabela1[[#This Row],[Valor custo]]</f>
        <v>10</v>
      </c>
      <c r="J1035" s="6">
        <f>Tabela1[[#This Row],[MARGEM BRUTA]]/Tabela1[[#This Row],[Valor total]]</f>
        <v>0.125</v>
      </c>
      <c r="K1035" s="1" t="str">
        <f>VLOOKUP(Tabela1[[#This Row],[Cliente]],'BASE DE CLIENTES'!A:D,4,0)</f>
        <v>SERRALHEIRO</v>
      </c>
      <c r="L1035" s="1" t="str">
        <f>VLOOKUP(Tabela1[[#This Row],[Cliente]],'BASE DE CLIENTES'!A:E,5,0)</f>
        <v>Vila Planalto</v>
      </c>
    </row>
    <row r="1036" spans="2:12" x14ac:dyDescent="0.3">
      <c r="B1036" s="1" t="s">
        <v>113</v>
      </c>
      <c r="C1036" s="4" t="str">
        <f>VLOOKUP(Tabela1[[#This Row],[Cliente]],'BASE DE CLIENTES'!A:E,2,0)</f>
        <v>Brasília</v>
      </c>
      <c r="D1036" s="1" t="str">
        <f>VLOOKUP(Tabela1[[#This Row],[Cliente]],'BASE DE CLIENTES'!A:C,3,0)</f>
        <v>DF</v>
      </c>
      <c r="E1036" s="4" t="str">
        <f>CONCATENATE(Tabela1[[#This Row],[CIDADE]],",",Tabela1[[#This Row],[UF]])</f>
        <v>Brasília,DF</v>
      </c>
      <c r="F1036" s="2">
        <v>45807</v>
      </c>
      <c r="G1036" s="13">
        <v>976.49</v>
      </c>
      <c r="H1036" s="13">
        <v>1480</v>
      </c>
      <c r="I1036" s="5">
        <f>Tabela1[[#This Row],[Valor total]]-Tabela1[[#This Row],[Valor custo]]</f>
        <v>503.51</v>
      </c>
      <c r="J1036" s="6">
        <f>Tabela1[[#This Row],[MARGEM BRUTA]]/Tabela1[[#This Row],[Valor total]]</f>
        <v>0.34020945945945946</v>
      </c>
      <c r="K1036" s="1" t="str">
        <f>VLOOKUP(Tabela1[[#This Row],[Cliente]],'BASE DE CLIENTES'!A:D,4,0)</f>
        <v>EMPRESA COM MAQUINA</v>
      </c>
      <c r="L1036" s="1" t="str">
        <f>VLOOKUP(Tabela1[[#This Row],[Cliente]],'BASE DE CLIENTES'!A:E,5,0)</f>
        <v>FAZENDA MESTRE D'ARMAS (ETAPA I - PLANALTINA)</v>
      </c>
    </row>
    <row r="1037" spans="2:12" x14ac:dyDescent="0.3">
      <c r="B1037" s="1" t="s">
        <v>120</v>
      </c>
      <c r="C1037" s="4" t="str">
        <f>VLOOKUP(Tabela1[[#This Row],[Cliente]],'BASE DE CLIENTES'!A:E,2,0)</f>
        <v>Brasília</v>
      </c>
      <c r="D1037" s="1" t="str">
        <f>VLOOKUP(Tabela1[[#This Row],[Cliente]],'BASE DE CLIENTES'!A:C,3,0)</f>
        <v>DF</v>
      </c>
      <c r="E1037" s="4" t="str">
        <f>CONCATENATE(Tabela1[[#This Row],[CIDADE]],",",Tabela1[[#This Row],[UF]])</f>
        <v>Brasília,DF</v>
      </c>
      <c r="F1037" s="2">
        <v>45817</v>
      </c>
      <c r="G1037" s="13">
        <v>49.21</v>
      </c>
      <c r="H1037" s="13">
        <v>80</v>
      </c>
      <c r="I1037" s="5">
        <f>Tabela1[[#This Row],[Valor total]]-Tabela1[[#This Row],[Valor custo]]</f>
        <v>30.79</v>
      </c>
      <c r="J1037" s="6">
        <f>Tabela1[[#This Row],[MARGEM BRUTA]]/Tabela1[[#This Row],[Valor total]]</f>
        <v>0.38487499999999997</v>
      </c>
      <c r="K1037" s="1" t="str">
        <f>VLOOKUP(Tabela1[[#This Row],[Cliente]],'BASE DE CLIENTES'!A:D,4,0)</f>
        <v>EMPRESA SEM MAQUINA</v>
      </c>
      <c r="L1037" s="1" t="str">
        <f>VLOOKUP(Tabela1[[#This Row],[Cliente]],'BASE DE CLIENTES'!A:E,5,0)</f>
        <v>SAMAMBAIA</v>
      </c>
    </row>
    <row r="1038" spans="2:12" x14ac:dyDescent="0.3">
      <c r="B1038" s="1" t="s">
        <v>152</v>
      </c>
      <c r="C1038" s="4" t="str">
        <f>VLOOKUP(Tabela1[[#This Row],[Cliente]],'BASE DE CLIENTES'!A:E,2,0)</f>
        <v>Aparecida de Goiânia</v>
      </c>
      <c r="D1038" s="1" t="str">
        <f>VLOOKUP(Tabela1[[#This Row],[Cliente]],'BASE DE CLIENTES'!A:C,3,0)</f>
        <v>GO</v>
      </c>
      <c r="E1038" s="4" t="str">
        <f>CONCATENATE(Tabela1[[#This Row],[CIDADE]],",",Tabela1[[#This Row],[UF]])</f>
        <v>Aparecida de Goiânia,GO</v>
      </c>
      <c r="F1038" s="2">
        <v>45856</v>
      </c>
      <c r="G1038" s="13">
        <v>773</v>
      </c>
      <c r="H1038" s="13">
        <v>1500</v>
      </c>
      <c r="I1038" s="5">
        <f>Tabela1[[#This Row],[Valor total]]-Tabela1[[#This Row],[Valor custo]]</f>
        <v>727</v>
      </c>
      <c r="J1038" s="6">
        <f>Tabela1[[#This Row],[MARGEM BRUTA]]/Tabela1[[#This Row],[Valor total]]</f>
        <v>0.48466666666666669</v>
      </c>
      <c r="K1038" s="1" t="str">
        <f>VLOOKUP(Tabela1[[#This Row],[Cliente]],'BASE DE CLIENTES'!A:D,4,0)</f>
        <v>TECNICO</v>
      </c>
      <c r="L1038" s="1" t="str">
        <f>VLOOKUP(Tabela1[[#This Row],[Cliente]],'BASE DE CLIENTES'!A:E,5,0)</f>
        <v>Aparecida de Goiânia</v>
      </c>
    </row>
    <row r="1039" spans="2:12" x14ac:dyDescent="0.3">
      <c r="B1039" s="1" t="s">
        <v>97</v>
      </c>
      <c r="C1039" s="4" t="str">
        <f>VLOOKUP(Tabela1[[#This Row],[Cliente]],'BASE DE CLIENTES'!A:E,2,0)</f>
        <v>Brasília</v>
      </c>
      <c r="D1039" s="1" t="str">
        <f>VLOOKUP(Tabela1[[#This Row],[Cliente]],'BASE DE CLIENTES'!A:C,3,0)</f>
        <v>DF</v>
      </c>
      <c r="E1039" s="4" t="str">
        <f>CONCATENATE(Tabela1[[#This Row],[CIDADE]],",",Tabela1[[#This Row],[UF]])</f>
        <v>Brasília,DF</v>
      </c>
      <c r="F1039" s="2">
        <v>45807</v>
      </c>
      <c r="G1039" s="13">
        <v>521</v>
      </c>
      <c r="H1039" s="13">
        <v>785</v>
      </c>
      <c r="I1039" s="5">
        <f>Tabela1[[#This Row],[Valor total]]-Tabela1[[#This Row],[Valor custo]]</f>
        <v>264</v>
      </c>
      <c r="J1039" s="6">
        <f>Tabela1[[#This Row],[MARGEM BRUTA]]/Tabela1[[#This Row],[Valor total]]</f>
        <v>0.33630573248407641</v>
      </c>
      <c r="K1039" s="1" t="str">
        <f>VLOOKUP(Tabela1[[#This Row],[Cliente]],'BASE DE CLIENTES'!A:D,4,0)</f>
        <v>SERRALHEIRO</v>
      </c>
      <c r="L1039" s="1" t="str">
        <f>VLOOKUP(Tabela1[[#This Row],[Cliente]],'BASE DE CLIENTES'!A:E,5,0)</f>
        <v>CEILANDIA NORTE</v>
      </c>
    </row>
    <row r="1040" spans="2:12" x14ac:dyDescent="0.3">
      <c r="B1040" s="1" t="s">
        <v>152</v>
      </c>
      <c r="C1040" s="4" t="str">
        <f>VLOOKUP(Tabela1[[#This Row],[Cliente]],'BASE DE CLIENTES'!A:E,2,0)</f>
        <v>Aparecida de Goiânia</v>
      </c>
      <c r="D1040" s="1" t="str">
        <f>VLOOKUP(Tabela1[[#This Row],[Cliente]],'BASE DE CLIENTES'!A:C,3,0)</f>
        <v>GO</v>
      </c>
      <c r="E1040" s="4" t="str">
        <f>CONCATENATE(Tabela1[[#This Row],[CIDADE]],",",Tabela1[[#This Row],[UF]])</f>
        <v>Aparecida de Goiânia,GO</v>
      </c>
      <c r="F1040" s="2">
        <v>45901</v>
      </c>
      <c r="G1040" s="13">
        <v>664</v>
      </c>
      <c r="H1040" s="13">
        <v>1300</v>
      </c>
      <c r="I1040" s="5">
        <f>Tabela1[[#This Row],[Valor total]]-Tabela1[[#This Row],[Valor custo]]</f>
        <v>636</v>
      </c>
      <c r="J1040" s="6">
        <f>Tabela1[[#This Row],[MARGEM BRUTA]]/Tabela1[[#This Row],[Valor total]]</f>
        <v>0.48923076923076925</v>
      </c>
      <c r="K1040" s="1" t="str">
        <f>VLOOKUP(Tabela1[[#This Row],[Cliente]],'BASE DE CLIENTES'!A:D,4,0)</f>
        <v>TECNICO</v>
      </c>
      <c r="L1040" s="1" t="str">
        <f>VLOOKUP(Tabela1[[#This Row],[Cliente]],'BASE DE CLIENTES'!A:E,5,0)</f>
        <v>Aparecida de Goiânia</v>
      </c>
    </row>
    <row r="1041" spans="2:12" x14ac:dyDescent="0.3">
      <c r="B1041" s="1" t="s">
        <v>120</v>
      </c>
      <c r="C1041" s="4" t="str">
        <f>VLOOKUP(Tabela1[[#This Row],[Cliente]],'BASE DE CLIENTES'!A:E,2,0)</f>
        <v>Brasília</v>
      </c>
      <c r="D1041" s="1" t="str">
        <f>VLOOKUP(Tabela1[[#This Row],[Cliente]],'BASE DE CLIENTES'!A:C,3,0)</f>
        <v>DF</v>
      </c>
      <c r="E1041" s="4" t="str">
        <f>CONCATENATE(Tabela1[[#This Row],[CIDADE]],",",Tabela1[[#This Row],[UF]])</f>
        <v>Brasília,DF</v>
      </c>
      <c r="F1041" s="2">
        <v>45814</v>
      </c>
      <c r="G1041" s="13">
        <v>447</v>
      </c>
      <c r="H1041" s="13">
        <v>615</v>
      </c>
      <c r="I1041" s="5">
        <f>Tabela1[[#This Row],[Valor total]]-Tabela1[[#This Row],[Valor custo]]</f>
        <v>168</v>
      </c>
      <c r="J1041" s="6">
        <f>Tabela1[[#This Row],[MARGEM BRUTA]]/Tabela1[[#This Row],[Valor total]]</f>
        <v>0.27317073170731709</v>
      </c>
      <c r="K1041" s="1" t="str">
        <f>VLOOKUP(Tabela1[[#This Row],[Cliente]],'BASE DE CLIENTES'!A:D,4,0)</f>
        <v>EMPRESA SEM MAQUINA</v>
      </c>
      <c r="L1041" s="1" t="str">
        <f>VLOOKUP(Tabela1[[#This Row],[Cliente]],'BASE DE CLIENTES'!A:E,5,0)</f>
        <v>SAMAMBAIA</v>
      </c>
    </row>
    <row r="1042" spans="2:12" x14ac:dyDescent="0.3">
      <c r="B1042" s="1" t="s">
        <v>106</v>
      </c>
      <c r="C1042" s="4" t="str">
        <f>VLOOKUP(Tabela1[[#This Row],[Cliente]],'BASE DE CLIENTES'!A:E,2,0)</f>
        <v>Brasília</v>
      </c>
      <c r="D1042" s="1" t="str">
        <f>VLOOKUP(Tabela1[[#This Row],[Cliente]],'BASE DE CLIENTES'!A:C,3,0)</f>
        <v>DF</v>
      </c>
      <c r="E1042" s="4" t="str">
        <f>CONCATENATE(Tabela1[[#This Row],[CIDADE]],",",Tabela1[[#This Row],[UF]])</f>
        <v>Brasília,DF</v>
      </c>
      <c r="F1042" s="2">
        <v>45806</v>
      </c>
      <c r="G1042" s="13">
        <v>422.06</v>
      </c>
      <c r="H1042" s="13">
        <v>585</v>
      </c>
      <c r="I1042" s="5">
        <f>Tabela1[[#This Row],[Valor total]]-Tabela1[[#This Row],[Valor custo]]</f>
        <v>162.94</v>
      </c>
      <c r="J1042" s="6">
        <f>Tabela1[[#This Row],[MARGEM BRUTA]]/Tabela1[[#This Row],[Valor total]]</f>
        <v>0.27852991452991455</v>
      </c>
      <c r="K1042" s="1" t="str">
        <f>VLOOKUP(Tabela1[[#This Row],[Cliente]],'BASE DE CLIENTES'!A:D,4,0)</f>
        <v>EMPRESA COM MAQUINA</v>
      </c>
      <c r="L1042" s="1" t="str">
        <f>VLOOKUP(Tabela1[[#This Row],[Cliente]],'BASE DE CLIENTES'!A:E,5,0)</f>
        <v>26 DE SETEMBRO</v>
      </c>
    </row>
    <row r="1043" spans="2:12" x14ac:dyDescent="0.3">
      <c r="B1043" s="1" t="s">
        <v>152</v>
      </c>
      <c r="C1043" s="4" t="str">
        <f>VLOOKUP(Tabela1[[#This Row],[Cliente]],'BASE DE CLIENTES'!A:E,2,0)</f>
        <v>Aparecida de Goiânia</v>
      </c>
      <c r="D1043" s="1" t="str">
        <f>VLOOKUP(Tabela1[[#This Row],[Cliente]],'BASE DE CLIENTES'!A:C,3,0)</f>
        <v>GO</v>
      </c>
      <c r="E1043" s="4" t="str">
        <f>CONCATENATE(Tabela1[[#This Row],[CIDADE]],",",Tabela1[[#This Row],[UF]])</f>
        <v>Aparecida de Goiânia,GO</v>
      </c>
      <c r="F1043" s="2">
        <v>45841</v>
      </c>
      <c r="G1043" s="13">
        <v>757</v>
      </c>
      <c r="H1043" s="13">
        <v>1500</v>
      </c>
      <c r="I1043" s="5">
        <f>Tabela1[[#This Row],[Valor total]]-Tabela1[[#This Row],[Valor custo]]</f>
        <v>743</v>
      </c>
      <c r="J1043" s="6">
        <f>Tabela1[[#This Row],[MARGEM BRUTA]]/Tabela1[[#This Row],[Valor total]]</f>
        <v>0.49533333333333335</v>
      </c>
      <c r="K1043" s="1" t="str">
        <f>VLOOKUP(Tabela1[[#This Row],[Cliente]],'BASE DE CLIENTES'!A:D,4,0)</f>
        <v>TECNICO</v>
      </c>
      <c r="L1043" s="1" t="str">
        <f>VLOOKUP(Tabela1[[#This Row],[Cliente]],'BASE DE CLIENTES'!A:E,5,0)</f>
        <v>Aparecida de Goiânia</v>
      </c>
    </row>
    <row r="1044" spans="2:12" x14ac:dyDescent="0.3">
      <c r="B1044" s="1" t="s">
        <v>99</v>
      </c>
      <c r="C1044" s="4" t="str">
        <f>VLOOKUP(Tabela1[[#This Row],[Cliente]],'BASE DE CLIENTES'!A:E,2,0)</f>
        <v>Brasília</v>
      </c>
      <c r="D1044" s="1" t="str">
        <f>VLOOKUP(Tabela1[[#This Row],[Cliente]],'BASE DE CLIENTES'!A:C,3,0)</f>
        <v>DF</v>
      </c>
      <c r="E1044" s="4" t="str">
        <f>CONCATENATE(Tabela1[[#This Row],[CIDADE]],",",Tabela1[[#This Row],[UF]])</f>
        <v>Brasília,DF</v>
      </c>
      <c r="F1044" s="2">
        <v>45806</v>
      </c>
      <c r="G1044" s="13">
        <v>2337</v>
      </c>
      <c r="H1044" s="13">
        <v>3495</v>
      </c>
      <c r="I1044" s="5">
        <f>Tabela1[[#This Row],[Valor total]]-Tabela1[[#This Row],[Valor custo]]</f>
        <v>1158</v>
      </c>
      <c r="J1044" s="6">
        <f>Tabela1[[#This Row],[MARGEM BRUTA]]/Tabela1[[#This Row],[Valor total]]</f>
        <v>0.33133047210300431</v>
      </c>
      <c r="K1044" s="1" t="str">
        <f>VLOOKUP(Tabela1[[#This Row],[Cliente]],'BASE DE CLIENTES'!A:D,4,0)</f>
        <v>EMPRESA COM MAQUINA</v>
      </c>
      <c r="L1044" s="1" t="str">
        <f>VLOOKUP(Tabela1[[#This Row],[Cliente]],'BASE DE CLIENTES'!A:E,5,0)</f>
        <v>ARAPOANGA (PLANALTINA)</v>
      </c>
    </row>
    <row r="1045" spans="2:12" x14ac:dyDescent="0.3">
      <c r="B1045" s="1" t="s">
        <v>27</v>
      </c>
      <c r="C1045" s="4" t="str">
        <f>VLOOKUP(Tabela1[[#This Row],[Cliente]],'BASE DE CLIENTES'!A:E,2,0)</f>
        <v>Brasília</v>
      </c>
      <c r="D1045" s="1" t="str">
        <f>VLOOKUP(Tabela1[[#This Row],[Cliente]],'BASE DE CLIENTES'!A:C,3,0)</f>
        <v>DF</v>
      </c>
      <c r="E1045" s="4" t="str">
        <f>CONCATENATE(Tabela1[[#This Row],[CIDADE]],",",Tabela1[[#This Row],[UF]])</f>
        <v>Brasília,DF</v>
      </c>
      <c r="F1045" s="2">
        <v>45806</v>
      </c>
      <c r="G1045" s="13">
        <v>920</v>
      </c>
      <c r="H1045" s="13">
        <v>1300</v>
      </c>
      <c r="I1045" s="5">
        <f>Tabela1[[#This Row],[Valor total]]-Tabela1[[#This Row],[Valor custo]]</f>
        <v>380</v>
      </c>
      <c r="J1045" s="6">
        <f>Tabela1[[#This Row],[MARGEM BRUTA]]/Tabela1[[#This Row],[Valor total]]</f>
        <v>0.29230769230769232</v>
      </c>
      <c r="K1045" s="1" t="str">
        <f>VLOOKUP(Tabela1[[#This Row],[Cliente]],'BASE DE CLIENTES'!A:D,4,0)</f>
        <v>EMPRESA SEM MAQUINA</v>
      </c>
      <c r="L1045" s="1" t="str">
        <f>VLOOKUP(Tabela1[[#This Row],[Cliente]],'BASE DE CLIENTES'!A:E,5,0)</f>
        <v>RECANTO DAS EMAS</v>
      </c>
    </row>
    <row r="1046" spans="2:12" x14ac:dyDescent="0.3">
      <c r="B1046" s="1" t="s">
        <v>152</v>
      </c>
      <c r="C1046" s="4" t="str">
        <f>VLOOKUP(Tabela1[[#This Row],[Cliente]],'BASE DE CLIENTES'!A:E,2,0)</f>
        <v>Aparecida de Goiânia</v>
      </c>
      <c r="D1046" s="1" t="str">
        <f>VLOOKUP(Tabela1[[#This Row],[Cliente]],'BASE DE CLIENTES'!A:C,3,0)</f>
        <v>GO</v>
      </c>
      <c r="E1046" s="4" t="str">
        <f>CONCATENATE(Tabela1[[#This Row],[CIDADE]],",",Tabela1[[#This Row],[UF]])</f>
        <v>Aparecida de Goiânia,GO</v>
      </c>
      <c r="F1046" s="2">
        <v>45747</v>
      </c>
      <c r="G1046" s="13">
        <v>773</v>
      </c>
      <c r="H1046" s="13">
        <v>1550</v>
      </c>
      <c r="I1046" s="5">
        <f>Tabela1[[#This Row],[Valor total]]-Tabela1[[#This Row],[Valor custo]]</f>
        <v>777</v>
      </c>
      <c r="J1046" s="6">
        <f>Tabela1[[#This Row],[MARGEM BRUTA]]/Tabela1[[#This Row],[Valor total]]</f>
        <v>0.50129032258064521</v>
      </c>
      <c r="K1046" s="1" t="str">
        <f>VLOOKUP(Tabela1[[#This Row],[Cliente]],'BASE DE CLIENTES'!A:D,4,0)</f>
        <v>TECNICO</v>
      </c>
      <c r="L1046" s="1" t="str">
        <f>VLOOKUP(Tabela1[[#This Row],[Cliente]],'BASE DE CLIENTES'!A:E,5,0)</f>
        <v>Aparecida de Goiânia</v>
      </c>
    </row>
    <row r="1047" spans="2:12" x14ac:dyDescent="0.3">
      <c r="B1047" s="1" t="s">
        <v>151</v>
      </c>
      <c r="C1047" s="4" t="str">
        <f>VLOOKUP(Tabela1[[#This Row],[Cliente]],'BASE DE CLIENTES'!A:E,2,0)</f>
        <v>Aparecida de Goiânia</v>
      </c>
      <c r="D1047" s="1" t="str">
        <f>VLOOKUP(Tabela1[[#This Row],[Cliente]],'BASE DE CLIENTES'!A:C,3,0)</f>
        <v>GO</v>
      </c>
      <c r="E1047" s="4" t="str">
        <f>CONCATENATE(Tabela1[[#This Row],[CIDADE]],",",Tabela1[[#This Row],[UF]])</f>
        <v>Aparecida de Goiânia,GO</v>
      </c>
      <c r="F1047" s="2">
        <v>45846</v>
      </c>
      <c r="G1047" s="13">
        <v>521</v>
      </c>
      <c r="H1047" s="13">
        <v>1050</v>
      </c>
      <c r="I1047" s="5">
        <f>Tabela1[[#This Row],[Valor total]]-Tabela1[[#This Row],[Valor custo]]</f>
        <v>529</v>
      </c>
      <c r="J1047" s="6">
        <f>Tabela1[[#This Row],[MARGEM BRUTA]]/Tabela1[[#This Row],[Valor total]]</f>
        <v>0.50380952380952382</v>
      </c>
      <c r="K1047" s="1" t="str">
        <f>VLOOKUP(Tabela1[[#This Row],[Cliente]],'BASE DE CLIENTES'!A:D,4,0)</f>
        <v>EMPRESA COM MAQUINA</v>
      </c>
      <c r="L1047" s="1" t="str">
        <f>VLOOKUP(Tabela1[[#This Row],[Cliente]],'BASE DE CLIENTES'!A:E,5,0)</f>
        <v>Aparecida de Goiânia</v>
      </c>
    </row>
    <row r="1048" spans="2:12" x14ac:dyDescent="0.3">
      <c r="B1048" s="1" t="s">
        <v>68</v>
      </c>
      <c r="C1048" s="4" t="str">
        <f>VLOOKUP(Tabela1[[#This Row],[Cliente]],'BASE DE CLIENTES'!A:E,2,0)</f>
        <v>Brasília</v>
      </c>
      <c r="D1048" s="1" t="str">
        <f>VLOOKUP(Tabela1[[#This Row],[Cliente]],'BASE DE CLIENTES'!A:C,3,0)</f>
        <v>DF</v>
      </c>
      <c r="E1048" s="4" t="str">
        <f>CONCATENATE(Tabela1[[#This Row],[CIDADE]],",",Tabela1[[#This Row],[UF]])</f>
        <v>Brasília,DF</v>
      </c>
      <c r="F1048" s="2">
        <v>45806</v>
      </c>
      <c r="G1048" s="13">
        <v>996</v>
      </c>
      <c r="H1048" s="13">
        <v>1370</v>
      </c>
      <c r="I1048" s="5">
        <f>Tabela1[[#This Row],[Valor total]]-Tabela1[[#This Row],[Valor custo]]</f>
        <v>374</v>
      </c>
      <c r="J1048" s="6">
        <f>Tabela1[[#This Row],[MARGEM BRUTA]]/Tabela1[[#This Row],[Valor total]]</f>
        <v>0.27299270072992698</v>
      </c>
      <c r="K1048" s="1" t="str">
        <f>VLOOKUP(Tabela1[[#This Row],[Cliente]],'BASE DE CLIENTES'!A:D,4,0)</f>
        <v>EMPRESA COM MAQUINA</v>
      </c>
      <c r="L1048" s="1" t="str">
        <f>VLOOKUP(Tabela1[[#This Row],[Cliente]],'BASE DE CLIENTES'!A:E,5,0)</f>
        <v>SAMAMBAIA SUL (SAMAMBAIA)</v>
      </c>
    </row>
    <row r="1049" spans="2:12" x14ac:dyDescent="0.3">
      <c r="B1049" s="1" t="s">
        <v>152</v>
      </c>
      <c r="C1049" s="4" t="str">
        <f>VLOOKUP(Tabela1[[#This Row],[Cliente]],'BASE DE CLIENTES'!A:E,2,0)</f>
        <v>Aparecida de Goiânia</v>
      </c>
      <c r="D1049" s="1" t="str">
        <f>VLOOKUP(Tabela1[[#This Row],[Cliente]],'BASE DE CLIENTES'!A:C,3,0)</f>
        <v>GO</v>
      </c>
      <c r="E1049" s="4" t="str">
        <f>CONCATENATE(Tabela1[[#This Row],[CIDADE]],",",Tabela1[[#This Row],[UF]])</f>
        <v>Aparecida de Goiânia,GO</v>
      </c>
      <c r="F1049" s="2">
        <v>45833</v>
      </c>
      <c r="G1049" s="13">
        <v>757</v>
      </c>
      <c r="H1049" s="13">
        <v>1550</v>
      </c>
      <c r="I1049" s="5">
        <f>Tabela1[[#This Row],[Valor total]]-Tabela1[[#This Row],[Valor custo]]</f>
        <v>793</v>
      </c>
      <c r="J1049" s="6">
        <f>Tabela1[[#This Row],[MARGEM BRUTA]]/Tabela1[[#This Row],[Valor total]]</f>
        <v>0.51161290322580644</v>
      </c>
      <c r="K1049" s="1" t="str">
        <f>VLOOKUP(Tabela1[[#This Row],[Cliente]],'BASE DE CLIENTES'!A:D,4,0)</f>
        <v>TECNICO</v>
      </c>
      <c r="L1049" s="1" t="str">
        <f>VLOOKUP(Tabela1[[#This Row],[Cliente]],'BASE DE CLIENTES'!A:E,5,0)</f>
        <v>Aparecida de Goiânia</v>
      </c>
    </row>
    <row r="1050" spans="2:12" x14ac:dyDescent="0.3">
      <c r="B1050" s="1" t="s">
        <v>52</v>
      </c>
      <c r="C1050" s="4" t="str">
        <f>VLOOKUP(Tabela1[[#This Row],[Cliente]],'BASE DE CLIENTES'!A:E,2,0)</f>
        <v>Brasília</v>
      </c>
      <c r="D1050" s="1" t="str">
        <f>VLOOKUP(Tabela1[[#This Row],[Cliente]],'BASE DE CLIENTES'!A:C,3,0)</f>
        <v>DF</v>
      </c>
      <c r="E1050" s="4" t="str">
        <f>CONCATENATE(Tabela1[[#This Row],[CIDADE]],",",Tabela1[[#This Row],[UF]])</f>
        <v>Brasília,DF</v>
      </c>
      <c r="F1050" s="2">
        <v>45805</v>
      </c>
      <c r="G1050" s="13">
        <v>479.1</v>
      </c>
      <c r="H1050" s="13">
        <v>720</v>
      </c>
      <c r="I1050" s="5">
        <f>Tabela1[[#This Row],[Valor total]]-Tabela1[[#This Row],[Valor custo]]</f>
        <v>240.89999999999998</v>
      </c>
      <c r="J1050" s="6">
        <f>Tabela1[[#This Row],[MARGEM BRUTA]]/Tabela1[[#This Row],[Valor total]]</f>
        <v>0.33458333333333329</v>
      </c>
      <c r="K1050" s="1" t="str">
        <f>VLOOKUP(Tabela1[[#This Row],[Cliente]],'BASE DE CLIENTES'!A:D,4,0)</f>
        <v>SERRALHEIRO</v>
      </c>
      <c r="L1050" s="1" t="str">
        <f>VLOOKUP(Tabela1[[#This Row],[Cliente]],'BASE DE CLIENTES'!A:E,5,0)</f>
        <v>Ceilândia Sul (Ceilândia)</v>
      </c>
    </row>
    <row r="1051" spans="2:12" x14ac:dyDescent="0.3">
      <c r="B1051" s="1" t="s">
        <v>152</v>
      </c>
      <c r="C1051" s="4" t="str">
        <f>VLOOKUP(Tabela1[[#This Row],[Cliente]],'BASE DE CLIENTES'!A:E,2,0)</f>
        <v>Aparecida de Goiânia</v>
      </c>
      <c r="D1051" s="1" t="str">
        <f>VLOOKUP(Tabela1[[#This Row],[Cliente]],'BASE DE CLIENTES'!A:C,3,0)</f>
        <v>GO</v>
      </c>
      <c r="E1051" s="4" t="str">
        <f>CONCATENATE(Tabela1[[#This Row],[CIDADE]],",",Tabela1[[#This Row],[UF]])</f>
        <v>Aparecida de Goiânia,GO</v>
      </c>
      <c r="F1051" s="2">
        <v>45763</v>
      </c>
      <c r="G1051" s="13">
        <v>268.45999999999998</v>
      </c>
      <c r="H1051" s="13">
        <v>550</v>
      </c>
      <c r="I1051" s="5">
        <f>Tabela1[[#This Row],[Valor total]]-Tabela1[[#This Row],[Valor custo]]</f>
        <v>281.54000000000002</v>
      </c>
      <c r="J1051" s="6">
        <f>Tabela1[[#This Row],[MARGEM BRUTA]]/Tabela1[[#This Row],[Valor total]]</f>
        <v>0.51189090909090917</v>
      </c>
      <c r="K1051" s="1" t="str">
        <f>VLOOKUP(Tabela1[[#This Row],[Cliente]],'BASE DE CLIENTES'!A:D,4,0)</f>
        <v>TECNICO</v>
      </c>
      <c r="L1051" s="1" t="str">
        <f>VLOOKUP(Tabela1[[#This Row],[Cliente]],'BASE DE CLIENTES'!A:E,5,0)</f>
        <v>Aparecida de Goiânia</v>
      </c>
    </row>
    <row r="1052" spans="2:12" x14ac:dyDescent="0.3">
      <c r="B1052" s="1" t="s">
        <v>88</v>
      </c>
      <c r="C1052" s="4" t="str">
        <f>VLOOKUP(Tabela1[[#This Row],[Cliente]],'BASE DE CLIENTES'!A:E,2,0)</f>
        <v>Brasília</v>
      </c>
      <c r="D1052" s="1" t="str">
        <f>VLOOKUP(Tabela1[[#This Row],[Cliente]],'BASE DE CLIENTES'!A:C,3,0)</f>
        <v>DF</v>
      </c>
      <c r="E1052" s="4" t="str">
        <f>CONCATENATE(Tabela1[[#This Row],[CIDADE]],",",Tabela1[[#This Row],[UF]])</f>
        <v>Brasília,DF</v>
      </c>
      <c r="F1052" s="2">
        <v>45805</v>
      </c>
      <c r="G1052" s="13">
        <v>482</v>
      </c>
      <c r="H1052" s="13">
        <v>700</v>
      </c>
      <c r="I1052" s="5">
        <f>Tabela1[[#This Row],[Valor total]]-Tabela1[[#This Row],[Valor custo]]</f>
        <v>218</v>
      </c>
      <c r="J1052" s="6">
        <f>Tabela1[[#This Row],[MARGEM BRUTA]]/Tabela1[[#This Row],[Valor total]]</f>
        <v>0.31142857142857144</v>
      </c>
      <c r="K1052" s="1" t="str">
        <f>VLOOKUP(Tabela1[[#This Row],[Cliente]],'BASE DE CLIENTES'!A:D,4,0)</f>
        <v>SERRALHEIRO</v>
      </c>
      <c r="L1052" s="1" t="str">
        <f>VLOOKUP(Tabela1[[#This Row],[Cliente]],'BASE DE CLIENTES'!A:E,5,0)</f>
        <v>RECANTO DAS EMAS</v>
      </c>
    </row>
    <row r="1053" spans="2:12" x14ac:dyDescent="0.3">
      <c r="B1053" s="1" t="s">
        <v>85</v>
      </c>
      <c r="C1053" s="4" t="str">
        <f>VLOOKUP(Tabela1[[#This Row],[Cliente]],'BASE DE CLIENTES'!A:E,2,0)</f>
        <v>Brasília</v>
      </c>
      <c r="D1053" s="1" t="str">
        <f>VLOOKUP(Tabela1[[#This Row],[Cliente]],'BASE DE CLIENTES'!A:C,3,0)</f>
        <v>DF</v>
      </c>
      <c r="E1053" s="4" t="str">
        <f>CONCATENATE(Tabela1[[#This Row],[CIDADE]],",",Tabela1[[#This Row],[UF]])</f>
        <v>Brasília,DF</v>
      </c>
      <c r="F1053" s="2">
        <v>45805</v>
      </c>
      <c r="G1053" s="13">
        <v>122.74</v>
      </c>
      <c r="H1053" s="13">
        <v>170</v>
      </c>
      <c r="I1053" s="5">
        <f>Tabela1[[#This Row],[Valor total]]-Tabela1[[#This Row],[Valor custo]]</f>
        <v>47.260000000000005</v>
      </c>
      <c r="J1053" s="6">
        <f>Tabela1[[#This Row],[MARGEM BRUTA]]/Tabela1[[#This Row],[Valor total]]</f>
        <v>0.27800000000000002</v>
      </c>
      <c r="K1053" s="1" t="str">
        <f>VLOOKUP(Tabela1[[#This Row],[Cliente]],'BASE DE CLIENTES'!A:D,4,0)</f>
        <v>SERRALHEIRO</v>
      </c>
      <c r="L1053" s="1" t="str">
        <f>VLOOKUP(Tabela1[[#This Row],[Cliente]],'BASE DE CLIENTES'!A:E,5,0)</f>
        <v>SAMAMBAIA NORTE (SAMAMBAIA)</v>
      </c>
    </row>
    <row r="1054" spans="2:12" x14ac:dyDescent="0.3">
      <c r="B1054" s="1" t="s">
        <v>152</v>
      </c>
      <c r="C1054" s="4" t="str">
        <f>VLOOKUP(Tabela1[[#This Row],[Cliente]],'BASE DE CLIENTES'!A:E,2,0)</f>
        <v>Aparecida de Goiânia</v>
      </c>
      <c r="D1054" s="1" t="str">
        <f>VLOOKUP(Tabela1[[#This Row],[Cliente]],'BASE DE CLIENTES'!A:C,3,0)</f>
        <v>GO</v>
      </c>
      <c r="E1054" s="4" t="str">
        <f>CONCATENATE(Tabela1[[#This Row],[CIDADE]],",",Tabela1[[#This Row],[UF]])</f>
        <v>Aparecida de Goiânia,GO</v>
      </c>
      <c r="F1054" s="2">
        <v>45854</v>
      </c>
      <c r="G1054" s="13">
        <v>268.45999999999998</v>
      </c>
      <c r="H1054" s="13">
        <v>550</v>
      </c>
      <c r="I1054" s="5">
        <f>Tabela1[[#This Row],[Valor total]]-Tabela1[[#This Row],[Valor custo]]</f>
        <v>281.54000000000002</v>
      </c>
      <c r="J1054" s="6">
        <f>Tabela1[[#This Row],[MARGEM BRUTA]]/Tabela1[[#This Row],[Valor total]]</f>
        <v>0.51189090909090917</v>
      </c>
      <c r="K1054" s="1" t="str">
        <f>VLOOKUP(Tabela1[[#This Row],[Cliente]],'BASE DE CLIENTES'!A:D,4,0)</f>
        <v>TECNICO</v>
      </c>
      <c r="L1054" s="1" t="str">
        <f>VLOOKUP(Tabela1[[#This Row],[Cliente]],'BASE DE CLIENTES'!A:E,5,0)</f>
        <v>Aparecida de Goiânia</v>
      </c>
    </row>
    <row r="1055" spans="2:12" x14ac:dyDescent="0.3">
      <c r="B1055" s="1" t="s">
        <v>38</v>
      </c>
      <c r="C1055" s="4" t="str">
        <f>VLOOKUP(Tabela1[[#This Row],[Cliente]],'BASE DE CLIENTES'!A:E,2,0)</f>
        <v>Brasília</v>
      </c>
      <c r="D1055" s="1" t="str">
        <f>VLOOKUP(Tabela1[[#This Row],[Cliente]],'BASE DE CLIENTES'!A:C,3,0)</f>
        <v>DF</v>
      </c>
      <c r="E1055" s="4" t="str">
        <f>CONCATENATE(Tabela1[[#This Row],[CIDADE]],",",Tabela1[[#This Row],[UF]])</f>
        <v>Brasília,DF</v>
      </c>
      <c r="F1055" s="2">
        <v>45805</v>
      </c>
      <c r="G1055" s="13">
        <v>497</v>
      </c>
      <c r="H1055" s="13">
        <v>785</v>
      </c>
      <c r="I1055" s="5">
        <f>Tabela1[[#This Row],[Valor total]]-Tabela1[[#This Row],[Valor custo]]</f>
        <v>288</v>
      </c>
      <c r="J1055" s="6">
        <f>Tabela1[[#This Row],[MARGEM BRUTA]]/Tabela1[[#This Row],[Valor total]]</f>
        <v>0.36687898089171972</v>
      </c>
      <c r="K1055" s="1" t="str">
        <f>VLOOKUP(Tabela1[[#This Row],[Cliente]],'BASE DE CLIENTES'!A:D,4,0)</f>
        <v>EMPRESA SEM MAQUINA</v>
      </c>
      <c r="L1055" s="1" t="str">
        <f>VLOOKUP(Tabela1[[#This Row],[Cliente]],'BASE DE CLIENTES'!A:E,5,0)</f>
        <v>PONTE ALTA NORTE (GAMA)</v>
      </c>
    </row>
    <row r="1056" spans="2:12" x14ac:dyDescent="0.3">
      <c r="B1056" s="1" t="s">
        <v>68</v>
      </c>
      <c r="C1056" s="4" t="str">
        <f>VLOOKUP(Tabela1[[#This Row],[Cliente]],'BASE DE CLIENTES'!A:E,2,0)</f>
        <v>Brasília</v>
      </c>
      <c r="D1056" s="1" t="str">
        <f>VLOOKUP(Tabela1[[#This Row],[Cliente]],'BASE DE CLIENTES'!A:C,3,0)</f>
        <v>DF</v>
      </c>
      <c r="E1056" s="4" t="str">
        <f>CONCATENATE(Tabela1[[#This Row],[CIDADE]],",",Tabela1[[#This Row],[UF]])</f>
        <v>Brasília,DF</v>
      </c>
      <c r="F1056" s="2">
        <v>45805</v>
      </c>
      <c r="G1056" s="13">
        <v>956.01</v>
      </c>
      <c r="H1056" s="13">
        <v>1330</v>
      </c>
      <c r="I1056" s="5">
        <f>Tabela1[[#This Row],[Valor total]]-Tabela1[[#This Row],[Valor custo]]</f>
        <v>373.99</v>
      </c>
      <c r="J1056" s="6">
        <f>Tabela1[[#This Row],[MARGEM BRUTA]]/Tabela1[[#This Row],[Valor total]]</f>
        <v>0.2811954887218045</v>
      </c>
      <c r="K1056" s="1" t="str">
        <f>VLOOKUP(Tabela1[[#This Row],[Cliente]],'BASE DE CLIENTES'!A:D,4,0)</f>
        <v>EMPRESA COM MAQUINA</v>
      </c>
      <c r="L1056" s="1" t="str">
        <f>VLOOKUP(Tabela1[[#This Row],[Cliente]],'BASE DE CLIENTES'!A:E,5,0)</f>
        <v>SAMAMBAIA SUL (SAMAMBAIA)</v>
      </c>
    </row>
    <row r="1057" spans="2:12" x14ac:dyDescent="0.3">
      <c r="B1057" s="1" t="s">
        <v>152</v>
      </c>
      <c r="C1057" s="4" t="str">
        <f>VLOOKUP(Tabela1[[#This Row],[Cliente]],'BASE DE CLIENTES'!A:E,2,0)</f>
        <v>Aparecida de Goiânia</v>
      </c>
      <c r="D1057" s="1" t="str">
        <f>VLOOKUP(Tabela1[[#This Row],[Cliente]],'BASE DE CLIENTES'!A:C,3,0)</f>
        <v>GO</v>
      </c>
      <c r="E1057" s="4" t="str">
        <f>CONCATENATE(Tabela1[[#This Row],[CIDADE]],",",Tabela1[[#This Row],[UF]])</f>
        <v>Aparecida de Goiânia,GO</v>
      </c>
      <c r="F1057" s="2">
        <v>45848</v>
      </c>
      <c r="G1057" s="13">
        <v>268.45999999999998</v>
      </c>
      <c r="H1057" s="13">
        <v>550</v>
      </c>
      <c r="I1057" s="5">
        <f>Tabela1[[#This Row],[Valor total]]-Tabela1[[#This Row],[Valor custo]]</f>
        <v>281.54000000000002</v>
      </c>
      <c r="J1057" s="6">
        <f>Tabela1[[#This Row],[MARGEM BRUTA]]/Tabela1[[#This Row],[Valor total]]</f>
        <v>0.51189090909090917</v>
      </c>
      <c r="K1057" s="1" t="str">
        <f>VLOOKUP(Tabela1[[#This Row],[Cliente]],'BASE DE CLIENTES'!A:D,4,0)</f>
        <v>TECNICO</v>
      </c>
      <c r="L1057" s="1" t="str">
        <f>VLOOKUP(Tabela1[[#This Row],[Cliente]],'BASE DE CLIENTES'!A:E,5,0)</f>
        <v>Aparecida de Goiânia</v>
      </c>
    </row>
    <row r="1058" spans="2:12" x14ac:dyDescent="0.3">
      <c r="B1058" s="1" t="s">
        <v>152</v>
      </c>
      <c r="C1058" s="4" t="str">
        <f>VLOOKUP(Tabela1[[#This Row],[Cliente]],'BASE DE CLIENTES'!A:E,2,0)</f>
        <v>Aparecida de Goiânia</v>
      </c>
      <c r="D1058" s="1" t="str">
        <f>VLOOKUP(Tabela1[[#This Row],[Cliente]],'BASE DE CLIENTES'!A:C,3,0)</f>
        <v>GO</v>
      </c>
      <c r="E1058" s="4" t="str">
        <f>CONCATENATE(Tabela1[[#This Row],[CIDADE]],",",Tabela1[[#This Row],[UF]])</f>
        <v>Aparecida de Goiânia,GO</v>
      </c>
      <c r="F1058" s="2">
        <v>45777</v>
      </c>
      <c r="G1058" s="13">
        <v>65.8</v>
      </c>
      <c r="H1058" s="13">
        <v>140</v>
      </c>
      <c r="I1058" s="5">
        <f>Tabela1[[#This Row],[Valor total]]-Tabela1[[#This Row],[Valor custo]]</f>
        <v>74.2</v>
      </c>
      <c r="J1058" s="6">
        <f>Tabela1[[#This Row],[MARGEM BRUTA]]/Tabela1[[#This Row],[Valor total]]</f>
        <v>0.53</v>
      </c>
      <c r="K1058" s="1" t="str">
        <f>VLOOKUP(Tabela1[[#This Row],[Cliente]],'BASE DE CLIENTES'!A:D,4,0)</f>
        <v>TECNICO</v>
      </c>
      <c r="L1058" s="1" t="str">
        <f>VLOOKUP(Tabela1[[#This Row],[Cliente]],'BASE DE CLIENTES'!A:E,5,0)</f>
        <v>Aparecida de Goiânia</v>
      </c>
    </row>
    <row r="1059" spans="2:12" x14ac:dyDescent="0.3">
      <c r="B1059" s="1" t="s">
        <v>38</v>
      </c>
      <c r="C1059" s="4" t="str">
        <f>VLOOKUP(Tabela1[[#This Row],[Cliente]],'BASE DE CLIENTES'!A:E,2,0)</f>
        <v>Brasília</v>
      </c>
      <c r="D1059" s="1" t="str">
        <f>VLOOKUP(Tabela1[[#This Row],[Cliente]],'BASE DE CLIENTES'!A:C,3,0)</f>
        <v>DF</v>
      </c>
      <c r="E1059" s="4" t="str">
        <f>CONCATENATE(Tabela1[[#This Row],[CIDADE]],",",Tabela1[[#This Row],[UF]])</f>
        <v>Brasília,DF</v>
      </c>
      <c r="F1059" s="2">
        <v>45804</v>
      </c>
      <c r="G1059" s="13">
        <v>920</v>
      </c>
      <c r="H1059" s="13">
        <v>1365</v>
      </c>
      <c r="I1059" s="5">
        <f>Tabela1[[#This Row],[Valor total]]-Tabela1[[#This Row],[Valor custo]]</f>
        <v>445</v>
      </c>
      <c r="J1059" s="6">
        <f>Tabela1[[#This Row],[MARGEM BRUTA]]/Tabela1[[#This Row],[Valor total]]</f>
        <v>0.32600732600732601</v>
      </c>
      <c r="K1059" s="1" t="str">
        <f>VLOOKUP(Tabela1[[#This Row],[Cliente]],'BASE DE CLIENTES'!A:D,4,0)</f>
        <v>EMPRESA SEM MAQUINA</v>
      </c>
      <c r="L1059" s="1" t="str">
        <f>VLOOKUP(Tabela1[[#This Row],[Cliente]],'BASE DE CLIENTES'!A:E,5,0)</f>
        <v>PONTE ALTA NORTE (GAMA)</v>
      </c>
    </row>
    <row r="1060" spans="2:12" x14ac:dyDescent="0.3">
      <c r="B1060" s="1" t="s">
        <v>169</v>
      </c>
      <c r="C1060" s="4" t="str">
        <f>VLOOKUP(Tabela1[[#This Row],[Cliente]],'BASE DE CLIENTES'!A:E,2,0)</f>
        <v>Planaltina</v>
      </c>
      <c r="D1060" s="1" t="str">
        <f>VLOOKUP(Tabela1[[#This Row],[Cliente]],'BASE DE CLIENTES'!A:C,3,0)</f>
        <v>GO</v>
      </c>
      <c r="E1060" s="4" t="str">
        <f>CONCATENATE(Tabela1[[#This Row],[CIDADE]],",",Tabela1[[#This Row],[UF]])</f>
        <v>Planaltina,GO</v>
      </c>
      <c r="F1060" s="2">
        <v>45804</v>
      </c>
      <c r="G1060" s="13">
        <v>1042</v>
      </c>
      <c r="H1060" s="13">
        <v>1680</v>
      </c>
      <c r="I1060" s="5">
        <f>Tabela1[[#This Row],[Valor total]]-Tabela1[[#This Row],[Valor custo]]</f>
        <v>638</v>
      </c>
      <c r="J1060" s="6">
        <f>Tabela1[[#This Row],[MARGEM BRUTA]]/Tabela1[[#This Row],[Valor total]]</f>
        <v>0.37976190476190474</v>
      </c>
      <c r="K1060" s="1" t="str">
        <f>VLOOKUP(Tabela1[[#This Row],[Cliente]],'BASE DE CLIENTES'!A:D,4,0)</f>
        <v>SERRALHEIRO</v>
      </c>
      <c r="L1060" s="1" t="str">
        <f>VLOOKUP(Tabela1[[#This Row],[Cliente]],'BASE DE CLIENTES'!A:E,5,0)</f>
        <v>Planaltina</v>
      </c>
    </row>
    <row r="1061" spans="2:12" x14ac:dyDescent="0.3">
      <c r="B1061" s="1" t="s">
        <v>152</v>
      </c>
      <c r="C1061" s="4" t="str">
        <f>VLOOKUP(Tabela1[[#This Row],[Cliente]],'BASE DE CLIENTES'!A:E,2,0)</f>
        <v>Aparecida de Goiânia</v>
      </c>
      <c r="D1061" s="1" t="str">
        <f>VLOOKUP(Tabela1[[#This Row],[Cliente]],'BASE DE CLIENTES'!A:C,3,0)</f>
        <v>GO</v>
      </c>
      <c r="E1061" s="4" t="str">
        <f>CONCATENATE(Tabela1[[#This Row],[CIDADE]],",",Tabela1[[#This Row],[UF]])</f>
        <v>Aparecida de Goiânia,GO</v>
      </c>
      <c r="F1061" s="2">
        <v>45901</v>
      </c>
      <c r="G1061" s="13">
        <v>705</v>
      </c>
      <c r="H1061" s="13">
        <v>1500</v>
      </c>
      <c r="I1061" s="5">
        <f>Tabela1[[#This Row],[Valor total]]-Tabela1[[#This Row],[Valor custo]]</f>
        <v>795</v>
      </c>
      <c r="J1061" s="6">
        <f>Tabela1[[#This Row],[MARGEM BRUTA]]/Tabela1[[#This Row],[Valor total]]</f>
        <v>0.53</v>
      </c>
      <c r="K1061" s="1" t="str">
        <f>VLOOKUP(Tabela1[[#This Row],[Cliente]],'BASE DE CLIENTES'!A:D,4,0)</f>
        <v>TECNICO</v>
      </c>
      <c r="L1061" s="1" t="str">
        <f>VLOOKUP(Tabela1[[#This Row],[Cliente]],'BASE DE CLIENTES'!A:E,5,0)</f>
        <v>Aparecida de Goiânia</v>
      </c>
    </row>
    <row r="1062" spans="2:12" x14ac:dyDescent="0.3">
      <c r="B1062" s="1" t="s">
        <v>140</v>
      </c>
      <c r="C1062" s="4" t="str">
        <f>VLOOKUP(Tabela1[[#This Row],[Cliente]],'BASE DE CLIENTES'!A:E,2,0)</f>
        <v>Brasília</v>
      </c>
      <c r="D1062" s="1" t="str">
        <f>VLOOKUP(Tabela1[[#This Row],[Cliente]],'BASE DE CLIENTES'!A:C,3,0)</f>
        <v>DF</v>
      </c>
      <c r="E1062" s="4" t="str">
        <f>CONCATENATE(Tabela1[[#This Row],[CIDADE]],",",Tabela1[[#This Row],[UF]])</f>
        <v>Brasília,DF</v>
      </c>
      <c r="F1062" s="2">
        <v>45804</v>
      </c>
      <c r="G1062" s="13">
        <v>11799.83</v>
      </c>
      <c r="H1062" s="13">
        <v>15000</v>
      </c>
      <c r="I1062" s="5">
        <f>Tabela1[[#This Row],[Valor total]]-Tabela1[[#This Row],[Valor custo]]</f>
        <v>3200.17</v>
      </c>
      <c r="J1062" s="6">
        <f>Tabela1[[#This Row],[MARGEM BRUTA]]/Tabela1[[#This Row],[Valor total]]</f>
        <v>0.21334466666666668</v>
      </c>
      <c r="K1062" s="1" t="str">
        <f>VLOOKUP(Tabela1[[#This Row],[Cliente]],'BASE DE CLIENTES'!A:D,4,0)</f>
        <v>EMPRESA COM MAQUINA</v>
      </c>
      <c r="L1062" s="1" t="str">
        <f>VLOOKUP(Tabela1[[#This Row],[Cliente]],'BASE DE CLIENTES'!A:E,5,0)</f>
        <v>RECANTO DAS EMAS</v>
      </c>
    </row>
    <row r="1063" spans="2:12" x14ac:dyDescent="0.3">
      <c r="B1063" s="1" t="s">
        <v>98</v>
      </c>
      <c r="C1063" s="4" t="str">
        <f>VLOOKUP(Tabela1[[#This Row],[Cliente]],'BASE DE CLIENTES'!A:E,2,0)</f>
        <v>Brasília</v>
      </c>
      <c r="D1063" s="1" t="str">
        <f>VLOOKUP(Tabela1[[#This Row],[Cliente]],'BASE DE CLIENTES'!A:C,3,0)</f>
        <v>DF</v>
      </c>
      <c r="E1063" s="4" t="str">
        <f>CONCATENATE(Tabela1[[#This Row],[CIDADE]],",",Tabela1[[#This Row],[UF]])</f>
        <v>Brasília,DF</v>
      </c>
      <c r="F1063" s="2">
        <v>45804</v>
      </c>
      <c r="G1063" s="13">
        <v>66</v>
      </c>
      <c r="H1063" s="13">
        <v>85</v>
      </c>
      <c r="I1063" s="5">
        <f>Tabela1[[#This Row],[Valor total]]-Tabela1[[#This Row],[Valor custo]]</f>
        <v>19</v>
      </c>
      <c r="J1063" s="6">
        <f>Tabela1[[#This Row],[MARGEM BRUTA]]/Tabela1[[#This Row],[Valor total]]</f>
        <v>0.22352941176470589</v>
      </c>
      <c r="K1063" s="1" t="str">
        <f>VLOOKUP(Tabela1[[#This Row],[Cliente]],'BASE DE CLIENTES'!A:D,4,0)</f>
        <v>SERRALHEIRO</v>
      </c>
      <c r="L1063" s="1" t="str">
        <f>VLOOKUP(Tabela1[[#This Row],[Cliente]],'BASE DE CLIENTES'!A:E,5,0)</f>
        <v>SANTA MARIA</v>
      </c>
    </row>
    <row r="1064" spans="2:12" x14ac:dyDescent="0.3">
      <c r="B1064" s="1" t="s">
        <v>27</v>
      </c>
      <c r="C1064" s="4" t="str">
        <f>VLOOKUP(Tabela1[[#This Row],[Cliente]],'BASE DE CLIENTES'!A:E,2,0)</f>
        <v>Brasília</v>
      </c>
      <c r="D1064" s="1" t="str">
        <f>VLOOKUP(Tabela1[[#This Row],[Cliente]],'BASE DE CLIENTES'!A:C,3,0)</f>
        <v>DF</v>
      </c>
      <c r="E1064" s="4" t="str">
        <f>CONCATENATE(Tabela1[[#This Row],[CIDADE]],",",Tabela1[[#This Row],[UF]])</f>
        <v>Brasília,DF</v>
      </c>
      <c r="F1064" s="2">
        <v>45804</v>
      </c>
      <c r="G1064" s="13">
        <v>1229.6099999999999</v>
      </c>
      <c r="H1064" s="13">
        <v>1755</v>
      </c>
      <c r="I1064" s="5">
        <f>Tabela1[[#This Row],[Valor total]]-Tabela1[[#This Row],[Valor custo]]</f>
        <v>525.3900000000001</v>
      </c>
      <c r="J1064" s="6">
        <f>Tabela1[[#This Row],[MARGEM BRUTA]]/Tabela1[[#This Row],[Valor total]]</f>
        <v>0.29936752136752143</v>
      </c>
      <c r="K1064" s="1" t="str">
        <f>VLOOKUP(Tabela1[[#This Row],[Cliente]],'BASE DE CLIENTES'!A:D,4,0)</f>
        <v>EMPRESA SEM MAQUINA</v>
      </c>
      <c r="L1064" s="1" t="str">
        <f>VLOOKUP(Tabela1[[#This Row],[Cliente]],'BASE DE CLIENTES'!A:E,5,0)</f>
        <v>RECANTO DAS EMAS</v>
      </c>
    </row>
    <row r="1065" spans="2:12" x14ac:dyDescent="0.3">
      <c r="B1065" s="1" t="s">
        <v>152</v>
      </c>
      <c r="C1065" s="4" t="str">
        <f>VLOOKUP(Tabela1[[#This Row],[Cliente]],'BASE DE CLIENTES'!A:E,2,0)</f>
        <v>Aparecida de Goiânia</v>
      </c>
      <c r="D1065" s="1" t="str">
        <f>VLOOKUP(Tabela1[[#This Row],[Cliente]],'BASE DE CLIENTES'!A:C,3,0)</f>
        <v>GO</v>
      </c>
      <c r="E1065" s="4" t="str">
        <f>CONCATENATE(Tabela1[[#This Row],[CIDADE]],",",Tabela1[[#This Row],[UF]])</f>
        <v>Aparecida de Goiânia,GO</v>
      </c>
      <c r="F1065" s="2">
        <v>45860</v>
      </c>
      <c r="G1065" s="13">
        <v>1386</v>
      </c>
      <c r="H1065" s="13">
        <v>3000</v>
      </c>
      <c r="I1065" s="5">
        <f>Tabela1[[#This Row],[Valor total]]-Tabela1[[#This Row],[Valor custo]]</f>
        <v>1614</v>
      </c>
      <c r="J1065" s="6">
        <f>Tabela1[[#This Row],[MARGEM BRUTA]]/Tabela1[[#This Row],[Valor total]]</f>
        <v>0.53800000000000003</v>
      </c>
      <c r="K1065" s="1" t="str">
        <f>VLOOKUP(Tabela1[[#This Row],[Cliente]],'BASE DE CLIENTES'!A:D,4,0)</f>
        <v>TECNICO</v>
      </c>
      <c r="L1065" s="1" t="str">
        <f>VLOOKUP(Tabela1[[#This Row],[Cliente]],'BASE DE CLIENTES'!A:E,5,0)</f>
        <v>Aparecida de Goiânia</v>
      </c>
    </row>
    <row r="1066" spans="2:12" x14ac:dyDescent="0.3">
      <c r="B1066" s="1" t="s">
        <v>152</v>
      </c>
      <c r="C1066" s="4" t="str">
        <f>VLOOKUP(Tabela1[[#This Row],[Cliente]],'BASE DE CLIENTES'!A:E,2,0)</f>
        <v>Aparecida de Goiânia</v>
      </c>
      <c r="D1066" s="1" t="str">
        <f>VLOOKUP(Tabela1[[#This Row],[Cliente]],'BASE DE CLIENTES'!A:C,3,0)</f>
        <v>GO</v>
      </c>
      <c r="E1066" s="4" t="str">
        <f>CONCATENATE(Tabela1[[#This Row],[CIDADE]],",",Tabela1[[#This Row],[UF]])</f>
        <v>Aparecida de Goiânia,GO</v>
      </c>
      <c r="F1066" s="2">
        <v>45772</v>
      </c>
      <c r="G1066" s="13">
        <v>108</v>
      </c>
      <c r="H1066" s="13">
        <v>240</v>
      </c>
      <c r="I1066" s="5">
        <f>Tabela1[[#This Row],[Valor total]]-Tabela1[[#This Row],[Valor custo]]</f>
        <v>132</v>
      </c>
      <c r="J1066" s="6">
        <f>Tabela1[[#This Row],[MARGEM BRUTA]]/Tabela1[[#This Row],[Valor total]]</f>
        <v>0.55000000000000004</v>
      </c>
      <c r="K1066" s="1" t="str">
        <f>VLOOKUP(Tabela1[[#This Row],[Cliente]],'BASE DE CLIENTES'!A:D,4,0)</f>
        <v>TECNICO</v>
      </c>
      <c r="L1066" s="1" t="str">
        <f>VLOOKUP(Tabela1[[#This Row],[Cliente]],'BASE DE CLIENTES'!A:E,5,0)</f>
        <v>Aparecida de Goiânia</v>
      </c>
    </row>
    <row r="1067" spans="2:12" x14ac:dyDescent="0.3">
      <c r="B1067" s="1" t="s">
        <v>88</v>
      </c>
      <c r="C1067" s="4" t="str">
        <f>VLOOKUP(Tabela1[[#This Row],[Cliente]],'BASE DE CLIENTES'!A:E,2,0)</f>
        <v>Brasília</v>
      </c>
      <c r="D1067" s="1" t="str">
        <f>VLOOKUP(Tabela1[[#This Row],[Cliente]],'BASE DE CLIENTES'!A:C,3,0)</f>
        <v>DF</v>
      </c>
      <c r="E1067" s="4" t="str">
        <f>CONCATENATE(Tabela1[[#This Row],[CIDADE]],",",Tabela1[[#This Row],[UF]])</f>
        <v>Brasília,DF</v>
      </c>
      <c r="F1067" s="2">
        <v>45804</v>
      </c>
      <c r="G1067" s="13">
        <v>447</v>
      </c>
      <c r="H1067" s="13">
        <v>665</v>
      </c>
      <c r="I1067" s="5">
        <f>Tabela1[[#This Row],[Valor total]]-Tabela1[[#This Row],[Valor custo]]</f>
        <v>218</v>
      </c>
      <c r="J1067" s="6">
        <f>Tabela1[[#This Row],[MARGEM BRUTA]]/Tabela1[[#This Row],[Valor total]]</f>
        <v>0.32781954887218046</v>
      </c>
      <c r="K1067" s="1" t="str">
        <f>VLOOKUP(Tabela1[[#This Row],[Cliente]],'BASE DE CLIENTES'!A:D,4,0)</f>
        <v>SERRALHEIRO</v>
      </c>
      <c r="L1067" s="1" t="str">
        <f>VLOOKUP(Tabela1[[#This Row],[Cliente]],'BASE DE CLIENTES'!A:E,5,0)</f>
        <v>RECANTO DAS EMAS</v>
      </c>
    </row>
    <row r="1068" spans="2:12" x14ac:dyDescent="0.3">
      <c r="B1068" s="1" t="s">
        <v>68</v>
      </c>
      <c r="C1068" s="4" t="str">
        <f>VLOOKUP(Tabela1[[#This Row],[Cliente]],'BASE DE CLIENTES'!A:E,2,0)</f>
        <v>Brasília</v>
      </c>
      <c r="D1068" s="1" t="str">
        <f>VLOOKUP(Tabela1[[#This Row],[Cliente]],'BASE DE CLIENTES'!A:C,3,0)</f>
        <v>DF</v>
      </c>
      <c r="E1068" s="4" t="str">
        <f>CONCATENATE(Tabela1[[#This Row],[CIDADE]],",",Tabela1[[#This Row],[UF]])</f>
        <v>Brasília,DF</v>
      </c>
      <c r="F1068" s="2">
        <v>45804</v>
      </c>
      <c r="G1068" s="13">
        <v>422.06</v>
      </c>
      <c r="H1068" s="13">
        <v>601.5</v>
      </c>
      <c r="I1068" s="5">
        <f>Tabela1[[#This Row],[Valor total]]-Tabela1[[#This Row],[Valor custo]]</f>
        <v>179.44</v>
      </c>
      <c r="J1068" s="6">
        <f>Tabela1[[#This Row],[MARGEM BRUTA]]/Tabela1[[#This Row],[Valor total]]</f>
        <v>0.29832086450540318</v>
      </c>
      <c r="K1068" s="1" t="str">
        <f>VLOOKUP(Tabela1[[#This Row],[Cliente]],'BASE DE CLIENTES'!A:D,4,0)</f>
        <v>EMPRESA COM MAQUINA</v>
      </c>
      <c r="L1068" s="1" t="str">
        <f>VLOOKUP(Tabela1[[#This Row],[Cliente]],'BASE DE CLIENTES'!A:E,5,0)</f>
        <v>SAMAMBAIA SUL (SAMAMBAIA)</v>
      </c>
    </row>
    <row r="1069" spans="2:12" x14ac:dyDescent="0.3">
      <c r="B1069" s="1" t="s">
        <v>55</v>
      </c>
      <c r="C1069" s="4" t="str">
        <f>VLOOKUP(Tabela1[[#This Row],[Cliente]],'BASE DE CLIENTES'!A:E,2,0)</f>
        <v>Brasília</v>
      </c>
      <c r="D1069" s="1" t="str">
        <f>VLOOKUP(Tabela1[[#This Row],[Cliente]],'BASE DE CLIENTES'!A:C,3,0)</f>
        <v>DF</v>
      </c>
      <c r="E1069" s="4" t="str">
        <f>CONCATENATE(Tabela1[[#This Row],[CIDADE]],",",Tabela1[[#This Row],[UF]])</f>
        <v>Brasília,DF</v>
      </c>
      <c r="F1069" s="2">
        <v>45803</v>
      </c>
      <c r="G1069" s="13">
        <v>30.49</v>
      </c>
      <c r="H1069" s="13">
        <v>40</v>
      </c>
      <c r="I1069" s="5">
        <f>Tabela1[[#This Row],[Valor total]]-Tabela1[[#This Row],[Valor custo]]</f>
        <v>9.5100000000000016</v>
      </c>
      <c r="J1069" s="6">
        <f>Tabela1[[#This Row],[MARGEM BRUTA]]/Tabela1[[#This Row],[Valor total]]</f>
        <v>0.23775000000000004</v>
      </c>
      <c r="K1069" s="1" t="str">
        <f>VLOOKUP(Tabela1[[#This Row],[Cliente]],'BASE DE CLIENTES'!A:D,4,0)</f>
        <v>EMPRESA SEM MAQUINA</v>
      </c>
      <c r="L1069" s="1" t="str">
        <f>VLOOKUP(Tabela1[[#This Row],[Cliente]],'BASE DE CLIENTES'!A:E,5,0)</f>
        <v>RECANTO DAS EMAS</v>
      </c>
    </row>
    <row r="1070" spans="2:12" x14ac:dyDescent="0.3">
      <c r="B1070" s="1" t="s">
        <v>55</v>
      </c>
      <c r="C1070" s="4" t="str">
        <f>VLOOKUP(Tabela1[[#This Row],[Cliente]],'BASE DE CLIENTES'!A:E,2,0)</f>
        <v>Brasília</v>
      </c>
      <c r="D1070" s="1" t="str">
        <f>VLOOKUP(Tabela1[[#This Row],[Cliente]],'BASE DE CLIENTES'!A:C,3,0)</f>
        <v>DF</v>
      </c>
      <c r="E1070" s="4" t="str">
        <f>CONCATENATE(Tabela1[[#This Row],[CIDADE]],",",Tabela1[[#This Row],[UF]])</f>
        <v>Brasília,DF</v>
      </c>
      <c r="F1070" s="2">
        <v>45803</v>
      </c>
      <c r="G1070" s="13">
        <v>6364</v>
      </c>
      <c r="H1070" s="13">
        <v>9980</v>
      </c>
      <c r="I1070" s="5">
        <f>Tabela1[[#This Row],[Valor total]]-Tabela1[[#This Row],[Valor custo]]</f>
        <v>3616</v>
      </c>
      <c r="J1070" s="6">
        <f>Tabela1[[#This Row],[MARGEM BRUTA]]/Tabela1[[#This Row],[Valor total]]</f>
        <v>0.3623246492985972</v>
      </c>
      <c r="K1070" s="1" t="str">
        <f>VLOOKUP(Tabela1[[#This Row],[Cliente]],'BASE DE CLIENTES'!A:D,4,0)</f>
        <v>EMPRESA SEM MAQUINA</v>
      </c>
      <c r="L1070" s="1" t="str">
        <f>VLOOKUP(Tabela1[[#This Row],[Cliente]],'BASE DE CLIENTES'!A:E,5,0)</f>
        <v>RECANTO DAS EMAS</v>
      </c>
    </row>
    <row r="1071" spans="2:12" x14ac:dyDescent="0.3">
      <c r="B1071" s="1" t="s">
        <v>52</v>
      </c>
      <c r="C1071" s="4" t="str">
        <f>VLOOKUP(Tabela1[[#This Row],[Cliente]],'BASE DE CLIENTES'!A:E,2,0)</f>
        <v>Brasília</v>
      </c>
      <c r="D1071" s="1" t="str">
        <f>VLOOKUP(Tabela1[[#This Row],[Cliente]],'BASE DE CLIENTES'!A:C,3,0)</f>
        <v>DF</v>
      </c>
      <c r="E1071" s="4" t="str">
        <f>CONCATENATE(Tabela1[[#This Row],[CIDADE]],",",Tabela1[[#This Row],[UF]])</f>
        <v>Brasília,DF</v>
      </c>
      <c r="F1071" s="2">
        <v>45803</v>
      </c>
      <c r="G1071" s="13">
        <v>415.97</v>
      </c>
      <c r="H1071" s="13">
        <v>594</v>
      </c>
      <c r="I1071" s="5">
        <f>Tabela1[[#This Row],[Valor total]]-Tabela1[[#This Row],[Valor custo]]</f>
        <v>178.02999999999997</v>
      </c>
      <c r="J1071" s="6">
        <f>Tabela1[[#This Row],[MARGEM BRUTA]]/Tabela1[[#This Row],[Valor total]]</f>
        <v>0.29971380471380465</v>
      </c>
      <c r="K1071" s="1" t="str">
        <f>VLOOKUP(Tabela1[[#This Row],[Cliente]],'BASE DE CLIENTES'!A:D,4,0)</f>
        <v>SERRALHEIRO</v>
      </c>
      <c r="L1071" s="1" t="str">
        <f>VLOOKUP(Tabela1[[#This Row],[Cliente]],'BASE DE CLIENTES'!A:E,5,0)</f>
        <v>Ceilândia Sul (Ceilândia)</v>
      </c>
    </row>
    <row r="1072" spans="2:12" x14ac:dyDescent="0.3">
      <c r="B1072" s="1" t="s">
        <v>44</v>
      </c>
      <c r="C1072" s="4" t="str">
        <f>VLOOKUP(Tabela1[[#This Row],[Cliente]],'BASE DE CLIENTES'!A:E,2,0)</f>
        <v>Brasília</v>
      </c>
      <c r="D1072" s="1" t="str">
        <f>VLOOKUP(Tabela1[[#This Row],[Cliente]],'BASE DE CLIENTES'!A:C,3,0)</f>
        <v>DF</v>
      </c>
      <c r="E1072" s="4" t="str">
        <f>CONCATENATE(Tabela1[[#This Row],[CIDADE]],",",Tabela1[[#This Row],[UF]])</f>
        <v>Brasília,DF</v>
      </c>
      <c r="F1072" s="2">
        <v>45803</v>
      </c>
      <c r="G1072" s="13">
        <v>584</v>
      </c>
      <c r="H1072" s="13">
        <v>900</v>
      </c>
      <c r="I1072" s="5">
        <f>Tabela1[[#This Row],[Valor total]]-Tabela1[[#This Row],[Valor custo]]</f>
        <v>316</v>
      </c>
      <c r="J1072" s="6">
        <f>Tabela1[[#This Row],[MARGEM BRUTA]]/Tabela1[[#This Row],[Valor total]]</f>
        <v>0.3511111111111111</v>
      </c>
      <c r="K1072" s="1" t="str">
        <f>VLOOKUP(Tabela1[[#This Row],[Cliente]],'BASE DE CLIENTES'!A:D,4,0)</f>
        <v>EMPRESA SEM MAQUINA</v>
      </c>
      <c r="L1072" s="1" t="str">
        <f>VLOOKUP(Tabela1[[#This Row],[Cliente]],'BASE DE CLIENTES'!A:E,5,0)</f>
        <v>SETOR HABITACIONAL VICENTE PIRES</v>
      </c>
    </row>
    <row r="1073" spans="2:12" x14ac:dyDescent="0.3">
      <c r="B1073" s="1" t="s">
        <v>152</v>
      </c>
      <c r="C1073" s="4" t="str">
        <f>VLOOKUP(Tabela1[[#This Row],[Cliente]],'BASE DE CLIENTES'!A:E,2,0)</f>
        <v>Aparecida de Goiânia</v>
      </c>
      <c r="D1073" s="1" t="str">
        <f>VLOOKUP(Tabela1[[#This Row],[Cliente]],'BASE DE CLIENTES'!A:C,3,0)</f>
        <v>GO</v>
      </c>
      <c r="E1073" s="4" t="str">
        <f>CONCATENATE(Tabela1[[#This Row],[CIDADE]],",",Tabela1[[#This Row],[UF]])</f>
        <v>Aparecida de Goiânia,GO</v>
      </c>
      <c r="F1073" s="2">
        <v>45824</v>
      </c>
      <c r="G1073" s="13">
        <v>852</v>
      </c>
      <c r="H1073" s="13">
        <v>1900</v>
      </c>
      <c r="I1073" s="5">
        <f>Tabela1[[#This Row],[Valor total]]-Tabela1[[#This Row],[Valor custo]]</f>
        <v>1048</v>
      </c>
      <c r="J1073" s="6">
        <f>Tabela1[[#This Row],[MARGEM BRUTA]]/Tabela1[[#This Row],[Valor total]]</f>
        <v>0.55157894736842106</v>
      </c>
      <c r="K1073" s="1" t="str">
        <f>VLOOKUP(Tabela1[[#This Row],[Cliente]],'BASE DE CLIENTES'!A:D,4,0)</f>
        <v>TECNICO</v>
      </c>
      <c r="L1073" s="1" t="str">
        <f>VLOOKUP(Tabela1[[#This Row],[Cliente]],'BASE DE CLIENTES'!A:E,5,0)</f>
        <v>Aparecida de Goiânia</v>
      </c>
    </row>
    <row r="1074" spans="2:12" x14ac:dyDescent="0.3">
      <c r="B1074" s="1" t="s">
        <v>152</v>
      </c>
      <c r="C1074" s="4" t="str">
        <f>VLOOKUP(Tabela1[[#This Row],[Cliente]],'BASE DE CLIENTES'!A:E,2,0)</f>
        <v>Aparecida de Goiânia</v>
      </c>
      <c r="D1074" s="1" t="str">
        <f>VLOOKUP(Tabela1[[#This Row],[Cliente]],'BASE DE CLIENTES'!A:C,3,0)</f>
        <v>GO</v>
      </c>
      <c r="E1074" s="4" t="str">
        <f>CONCATENATE(Tabela1[[#This Row],[CIDADE]],",",Tabela1[[#This Row],[UF]])</f>
        <v>Aparecida de Goiânia,GO</v>
      </c>
      <c r="F1074" s="2">
        <v>45741</v>
      </c>
      <c r="G1074" s="13">
        <v>101.41</v>
      </c>
      <c r="H1074" s="13">
        <v>265</v>
      </c>
      <c r="I1074" s="5">
        <f>Tabela1[[#This Row],[Valor total]]-Tabela1[[#This Row],[Valor custo]]</f>
        <v>163.59</v>
      </c>
      <c r="J1074" s="6">
        <f>Tabela1[[#This Row],[MARGEM BRUTA]]/Tabela1[[#This Row],[Valor total]]</f>
        <v>0.61732075471698111</v>
      </c>
      <c r="K1074" s="1" t="str">
        <f>VLOOKUP(Tabela1[[#This Row],[Cliente]],'BASE DE CLIENTES'!A:D,4,0)</f>
        <v>TECNICO</v>
      </c>
      <c r="L1074" s="1" t="str">
        <f>VLOOKUP(Tabela1[[#This Row],[Cliente]],'BASE DE CLIENTES'!A:E,5,0)</f>
        <v>Aparecida de Goiânia</v>
      </c>
    </row>
    <row r="1075" spans="2:12" x14ac:dyDescent="0.3">
      <c r="B1075" s="1" t="s">
        <v>52</v>
      </c>
      <c r="C1075" s="4" t="str">
        <f>VLOOKUP(Tabela1[[#This Row],[Cliente]],'BASE DE CLIENTES'!A:E,2,0)</f>
        <v>Brasília</v>
      </c>
      <c r="D1075" s="1" t="str">
        <f>VLOOKUP(Tabela1[[#This Row],[Cliente]],'BASE DE CLIENTES'!A:C,3,0)</f>
        <v>DF</v>
      </c>
      <c r="E1075" s="4" t="str">
        <f>CONCATENATE(Tabela1[[#This Row],[CIDADE]],",",Tabela1[[#This Row],[UF]])</f>
        <v>Brasília,DF</v>
      </c>
      <c r="F1075" s="2">
        <v>45800</v>
      </c>
      <c r="G1075" s="13">
        <v>819.74</v>
      </c>
      <c r="H1075" s="13">
        <v>1170</v>
      </c>
      <c r="I1075" s="5">
        <f>Tabela1[[#This Row],[Valor total]]-Tabela1[[#This Row],[Valor custo]]</f>
        <v>350.26</v>
      </c>
      <c r="J1075" s="6">
        <f>Tabela1[[#This Row],[MARGEM BRUTA]]/Tabela1[[#This Row],[Valor total]]</f>
        <v>0.29936752136752137</v>
      </c>
      <c r="K1075" s="1" t="str">
        <f>VLOOKUP(Tabela1[[#This Row],[Cliente]],'BASE DE CLIENTES'!A:D,4,0)</f>
        <v>SERRALHEIRO</v>
      </c>
      <c r="L1075" s="1" t="str">
        <f>VLOOKUP(Tabela1[[#This Row],[Cliente]],'BASE DE CLIENTES'!A:E,5,0)</f>
        <v>Ceilândia Sul (Ceilândia)</v>
      </c>
    </row>
    <row r="1076" spans="2:12" x14ac:dyDescent="0.3">
      <c r="B1076" s="1" t="s">
        <v>27</v>
      </c>
      <c r="C1076" s="4" t="str">
        <f>VLOOKUP(Tabela1[[#This Row],[Cliente]],'BASE DE CLIENTES'!A:E,2,0)</f>
        <v>Brasília</v>
      </c>
      <c r="D1076" s="1" t="str">
        <f>VLOOKUP(Tabela1[[#This Row],[Cliente]],'BASE DE CLIENTES'!A:C,3,0)</f>
        <v>DF</v>
      </c>
      <c r="E1076" s="4" t="str">
        <f>CONCATENATE(Tabela1[[#This Row],[CIDADE]],",",Tabela1[[#This Row],[UF]])</f>
        <v>Brasília,DF</v>
      </c>
      <c r="F1076" s="2">
        <v>45800</v>
      </c>
      <c r="G1076" s="13">
        <v>1292.74</v>
      </c>
      <c r="H1076" s="13">
        <v>1680</v>
      </c>
      <c r="I1076" s="5">
        <f>Tabela1[[#This Row],[Valor total]]-Tabela1[[#This Row],[Valor custo]]</f>
        <v>387.26</v>
      </c>
      <c r="J1076" s="6">
        <f>Tabela1[[#This Row],[MARGEM BRUTA]]/Tabela1[[#This Row],[Valor total]]</f>
        <v>0.23051190476190475</v>
      </c>
      <c r="K1076" s="1" t="str">
        <f>VLOOKUP(Tabela1[[#This Row],[Cliente]],'BASE DE CLIENTES'!A:D,4,0)</f>
        <v>EMPRESA SEM MAQUINA</v>
      </c>
      <c r="L1076" s="1" t="str">
        <f>VLOOKUP(Tabela1[[#This Row],[Cliente]],'BASE DE CLIENTES'!A:E,5,0)</f>
        <v>RECANTO DAS EMAS</v>
      </c>
    </row>
    <row r="1077" spans="2:12" x14ac:dyDescent="0.3">
      <c r="B1077" s="1" t="s">
        <v>152</v>
      </c>
      <c r="C1077" s="4" t="str">
        <f>VLOOKUP(Tabela1[[#This Row],[Cliente]],'BASE DE CLIENTES'!A:E,2,0)</f>
        <v>Aparecida de Goiânia</v>
      </c>
      <c r="D1077" s="1" t="str">
        <f>VLOOKUP(Tabela1[[#This Row],[Cliente]],'BASE DE CLIENTES'!A:C,3,0)</f>
        <v>GO</v>
      </c>
      <c r="E1077" s="4" t="str">
        <f>CONCATENATE(Tabela1[[#This Row],[CIDADE]],",",Tabela1[[#This Row],[UF]])</f>
        <v>Aparecida de Goiânia,GO</v>
      </c>
      <c r="F1077" s="2">
        <v>45804</v>
      </c>
      <c r="G1077" s="13">
        <v>82.21</v>
      </c>
      <c r="H1077" s="13">
        <v>230</v>
      </c>
      <c r="I1077" s="5">
        <f>Tabela1[[#This Row],[Valor total]]-Tabela1[[#This Row],[Valor custo]]</f>
        <v>147.79000000000002</v>
      </c>
      <c r="J1077" s="6">
        <f>Tabela1[[#This Row],[MARGEM BRUTA]]/Tabela1[[#This Row],[Valor total]]</f>
        <v>0.64256521739130446</v>
      </c>
      <c r="K1077" s="1" t="str">
        <f>VLOOKUP(Tabela1[[#This Row],[Cliente]],'BASE DE CLIENTES'!A:D,4,0)</f>
        <v>TECNICO</v>
      </c>
      <c r="L1077" s="1" t="str">
        <f>VLOOKUP(Tabela1[[#This Row],[Cliente]],'BASE DE CLIENTES'!A:E,5,0)</f>
        <v>Aparecida de Goiânia</v>
      </c>
    </row>
    <row r="1078" spans="2:12" x14ac:dyDescent="0.3">
      <c r="B1078" s="1" t="s">
        <v>98</v>
      </c>
      <c r="C1078" s="4" t="str">
        <f>VLOOKUP(Tabela1[[#This Row],[Cliente]],'BASE DE CLIENTES'!A:E,2,0)</f>
        <v>Brasília</v>
      </c>
      <c r="D1078" s="1" t="str">
        <f>VLOOKUP(Tabela1[[#This Row],[Cliente]],'BASE DE CLIENTES'!A:C,3,0)</f>
        <v>DF</v>
      </c>
      <c r="E1078" s="4" t="str">
        <f>CONCATENATE(Tabela1[[#This Row],[CIDADE]],",",Tabela1[[#This Row],[UF]])</f>
        <v>Brasília,DF</v>
      </c>
      <c r="F1078" s="2">
        <v>45800</v>
      </c>
      <c r="G1078" s="13">
        <v>584</v>
      </c>
      <c r="H1078" s="13">
        <v>845</v>
      </c>
      <c r="I1078" s="5">
        <f>Tabela1[[#This Row],[Valor total]]-Tabela1[[#This Row],[Valor custo]]</f>
        <v>261</v>
      </c>
      <c r="J1078" s="6">
        <f>Tabela1[[#This Row],[MARGEM BRUTA]]/Tabela1[[#This Row],[Valor total]]</f>
        <v>0.30887573964497039</v>
      </c>
      <c r="K1078" s="1" t="str">
        <f>VLOOKUP(Tabela1[[#This Row],[Cliente]],'BASE DE CLIENTES'!A:D,4,0)</f>
        <v>SERRALHEIRO</v>
      </c>
      <c r="L1078" s="1" t="str">
        <f>VLOOKUP(Tabela1[[#This Row],[Cliente]],'BASE DE CLIENTES'!A:E,5,0)</f>
        <v>SANTA MARIA</v>
      </c>
    </row>
    <row r="1079" spans="2:12" x14ac:dyDescent="0.3">
      <c r="B1079" s="1" t="s">
        <v>85</v>
      </c>
      <c r="C1079" s="4" t="str">
        <f>VLOOKUP(Tabela1[[#This Row],[Cliente]],'BASE DE CLIENTES'!A:E,2,0)</f>
        <v>Brasília</v>
      </c>
      <c r="D1079" s="1" t="str">
        <f>VLOOKUP(Tabela1[[#This Row],[Cliente]],'BASE DE CLIENTES'!A:C,3,0)</f>
        <v>DF</v>
      </c>
      <c r="E1079" s="4" t="str">
        <f>CONCATENATE(Tabela1[[#This Row],[CIDADE]],",",Tabela1[[#This Row],[UF]])</f>
        <v>Brasília,DF</v>
      </c>
      <c r="F1079" s="2">
        <v>45800</v>
      </c>
      <c r="G1079" s="13">
        <v>521</v>
      </c>
      <c r="H1079" s="13">
        <v>840</v>
      </c>
      <c r="I1079" s="5">
        <f>Tabela1[[#This Row],[Valor total]]-Tabela1[[#This Row],[Valor custo]]</f>
        <v>319</v>
      </c>
      <c r="J1079" s="6">
        <f>Tabela1[[#This Row],[MARGEM BRUTA]]/Tabela1[[#This Row],[Valor total]]</f>
        <v>0.37976190476190474</v>
      </c>
      <c r="K1079" s="1" t="str">
        <f>VLOOKUP(Tabela1[[#This Row],[Cliente]],'BASE DE CLIENTES'!A:D,4,0)</f>
        <v>SERRALHEIRO</v>
      </c>
      <c r="L1079" s="1" t="str">
        <f>VLOOKUP(Tabela1[[#This Row],[Cliente]],'BASE DE CLIENTES'!A:E,5,0)</f>
        <v>SAMAMBAIA NORTE (SAMAMBAIA)</v>
      </c>
    </row>
    <row r="1080" spans="2:12" x14ac:dyDescent="0.3">
      <c r="B1080" s="1" t="s">
        <v>152</v>
      </c>
      <c r="C1080" s="4" t="str">
        <f>VLOOKUP(Tabela1[[#This Row],[Cliente]],'BASE DE CLIENTES'!A:E,2,0)</f>
        <v>Aparecida de Goiânia</v>
      </c>
      <c r="D1080" s="1" t="str">
        <f>VLOOKUP(Tabela1[[#This Row],[Cliente]],'BASE DE CLIENTES'!A:C,3,0)</f>
        <v>GO</v>
      </c>
      <c r="E1080" s="4" t="str">
        <f>CONCATENATE(Tabela1[[#This Row],[CIDADE]],",",Tabela1[[#This Row],[UF]])</f>
        <v>Aparecida de Goiânia,GO</v>
      </c>
      <c r="F1080" s="2">
        <v>45826</v>
      </c>
      <c r="G1080" s="13">
        <v>628.42999999999995</v>
      </c>
      <c r="H1080" s="13">
        <v>2035</v>
      </c>
      <c r="I1080" s="5">
        <f>Tabela1[[#This Row],[Valor total]]-Tabela1[[#This Row],[Valor custo]]</f>
        <v>1406.5700000000002</v>
      </c>
      <c r="J1080" s="6">
        <f>Tabela1[[#This Row],[MARGEM BRUTA]]/Tabela1[[#This Row],[Valor total]]</f>
        <v>0.69118918918918926</v>
      </c>
      <c r="K1080" s="1" t="str">
        <f>VLOOKUP(Tabela1[[#This Row],[Cliente]],'BASE DE CLIENTES'!A:D,4,0)</f>
        <v>TECNICO</v>
      </c>
      <c r="L1080" s="1" t="str">
        <f>VLOOKUP(Tabela1[[#This Row],[Cliente]],'BASE DE CLIENTES'!A:E,5,0)</f>
        <v>Aparecida de Goiânia</v>
      </c>
    </row>
    <row r="1081" spans="2:12" x14ac:dyDescent="0.3">
      <c r="B1081" s="1" t="s">
        <v>55</v>
      </c>
      <c r="C1081" s="4" t="str">
        <f>VLOOKUP(Tabela1[[#This Row],[Cliente]],'BASE DE CLIENTES'!A:E,2,0)</f>
        <v>Brasília</v>
      </c>
      <c r="D1081" s="1" t="str">
        <f>VLOOKUP(Tabela1[[#This Row],[Cliente]],'BASE DE CLIENTES'!A:C,3,0)</f>
        <v>DF</v>
      </c>
      <c r="E1081" s="4" t="str">
        <f>CONCATENATE(Tabela1[[#This Row],[CIDADE]],",",Tabela1[[#This Row],[UF]])</f>
        <v>Brasília,DF</v>
      </c>
      <c r="F1081" s="2">
        <v>45800</v>
      </c>
      <c r="G1081" s="13">
        <v>968</v>
      </c>
      <c r="H1081" s="13">
        <v>1430</v>
      </c>
      <c r="I1081" s="5">
        <f>Tabela1[[#This Row],[Valor total]]-Tabela1[[#This Row],[Valor custo]]</f>
        <v>462</v>
      </c>
      <c r="J1081" s="6">
        <f>Tabela1[[#This Row],[MARGEM BRUTA]]/Tabela1[[#This Row],[Valor total]]</f>
        <v>0.32307692307692309</v>
      </c>
      <c r="K1081" s="1" t="str">
        <f>VLOOKUP(Tabela1[[#This Row],[Cliente]],'BASE DE CLIENTES'!A:D,4,0)</f>
        <v>EMPRESA SEM MAQUINA</v>
      </c>
      <c r="L1081" s="1" t="str">
        <f>VLOOKUP(Tabela1[[#This Row],[Cliente]],'BASE DE CLIENTES'!A:E,5,0)</f>
        <v>RECANTO DAS EMAS</v>
      </c>
    </row>
    <row r="1082" spans="2:12" x14ac:dyDescent="0.3">
      <c r="B1082" s="1" t="s">
        <v>152</v>
      </c>
      <c r="C1082" s="4" t="str">
        <f>VLOOKUP(Tabela1[[#This Row],[Cliente]],'BASE DE CLIENTES'!A:E,2,0)</f>
        <v>Aparecida de Goiânia</v>
      </c>
      <c r="D1082" s="1" t="str">
        <f>VLOOKUP(Tabela1[[#This Row],[Cliente]],'BASE DE CLIENTES'!A:C,3,0)</f>
        <v>GO</v>
      </c>
      <c r="E1082" s="4" t="str">
        <f>CONCATENATE(Tabela1[[#This Row],[CIDADE]],",",Tabela1[[#This Row],[UF]])</f>
        <v>Aparecida de Goiânia,GO</v>
      </c>
      <c r="F1082" s="2">
        <v>45743</v>
      </c>
      <c r="G1082" s="13">
        <v>104.4</v>
      </c>
      <c r="H1082" s="13">
        <v>350</v>
      </c>
      <c r="I1082" s="5">
        <f>Tabela1[[#This Row],[Valor total]]-Tabela1[[#This Row],[Valor custo]]</f>
        <v>245.6</v>
      </c>
      <c r="J1082" s="6">
        <f>Tabela1[[#This Row],[MARGEM BRUTA]]/Tabela1[[#This Row],[Valor total]]</f>
        <v>0.70171428571428573</v>
      </c>
      <c r="K1082" s="1" t="str">
        <f>VLOOKUP(Tabela1[[#This Row],[Cliente]],'BASE DE CLIENTES'!A:D,4,0)</f>
        <v>TECNICO</v>
      </c>
      <c r="L1082" s="1" t="str">
        <f>VLOOKUP(Tabela1[[#This Row],[Cliente]],'BASE DE CLIENTES'!A:E,5,0)</f>
        <v>Aparecida de Goiânia</v>
      </c>
    </row>
    <row r="1083" spans="2:12" x14ac:dyDescent="0.3">
      <c r="B1083" s="1" t="s">
        <v>152</v>
      </c>
      <c r="C1083" s="4" t="str">
        <f>VLOOKUP(Tabela1[[#This Row],[Cliente]],'BASE DE CLIENTES'!A:E,2,0)</f>
        <v>Aparecida de Goiânia</v>
      </c>
      <c r="D1083" s="1" t="str">
        <f>VLOOKUP(Tabela1[[#This Row],[Cliente]],'BASE DE CLIENTES'!A:C,3,0)</f>
        <v>GO</v>
      </c>
      <c r="E1083" s="4" t="str">
        <f>CONCATENATE(Tabela1[[#This Row],[CIDADE]],",",Tabela1[[#This Row],[UF]])</f>
        <v>Aparecida de Goiânia,GO</v>
      </c>
      <c r="F1083" s="2">
        <v>45738</v>
      </c>
      <c r="G1083" s="13">
        <v>20.88</v>
      </c>
      <c r="H1083" s="13">
        <v>70</v>
      </c>
      <c r="I1083" s="5">
        <f>Tabela1[[#This Row],[Valor total]]-Tabela1[[#This Row],[Valor custo]]</f>
        <v>49.120000000000005</v>
      </c>
      <c r="J1083" s="6">
        <f>Tabela1[[#This Row],[MARGEM BRUTA]]/Tabela1[[#This Row],[Valor total]]</f>
        <v>0.70171428571428573</v>
      </c>
      <c r="K1083" s="1" t="str">
        <f>VLOOKUP(Tabela1[[#This Row],[Cliente]],'BASE DE CLIENTES'!A:D,4,0)</f>
        <v>TECNICO</v>
      </c>
      <c r="L1083" s="1" t="str">
        <f>VLOOKUP(Tabela1[[#This Row],[Cliente]],'BASE DE CLIENTES'!A:E,5,0)</f>
        <v>Aparecida de Goiânia</v>
      </c>
    </row>
    <row r="1084" spans="2:12" x14ac:dyDescent="0.3">
      <c r="B1084" s="1" t="s">
        <v>113</v>
      </c>
      <c r="C1084" s="4" t="str">
        <f>VLOOKUP(Tabela1[[#This Row],[Cliente]],'BASE DE CLIENTES'!A:E,2,0)</f>
        <v>Brasília</v>
      </c>
      <c r="D1084" s="1" t="str">
        <f>VLOOKUP(Tabela1[[#This Row],[Cliente]],'BASE DE CLIENTES'!A:C,3,0)</f>
        <v>DF</v>
      </c>
      <c r="E1084" s="4" t="str">
        <f>CONCATENATE(Tabela1[[#This Row],[CIDADE]],",",Tabela1[[#This Row],[UF]])</f>
        <v>Brasília,DF</v>
      </c>
      <c r="F1084" s="2">
        <v>45800</v>
      </c>
      <c r="G1084" s="13">
        <v>33</v>
      </c>
      <c r="H1084" s="13">
        <v>160</v>
      </c>
      <c r="I1084" s="5">
        <f>Tabela1[[#This Row],[Valor total]]-Tabela1[[#This Row],[Valor custo]]</f>
        <v>127</v>
      </c>
      <c r="J1084" s="6">
        <f>Tabela1[[#This Row],[MARGEM BRUTA]]/Tabela1[[#This Row],[Valor total]]</f>
        <v>0.79374999999999996</v>
      </c>
      <c r="K1084" s="1" t="str">
        <f>VLOOKUP(Tabela1[[#This Row],[Cliente]],'BASE DE CLIENTES'!A:D,4,0)</f>
        <v>EMPRESA COM MAQUINA</v>
      </c>
      <c r="L1084" s="1" t="str">
        <f>VLOOKUP(Tabela1[[#This Row],[Cliente]],'BASE DE CLIENTES'!A:E,5,0)</f>
        <v>FAZENDA MESTRE D'ARMAS (ETAPA I - PLANALTINA)</v>
      </c>
    </row>
    <row r="1085" spans="2:12" x14ac:dyDescent="0.3">
      <c r="B1085" s="1" t="s">
        <v>88</v>
      </c>
      <c r="C1085" s="4" t="str">
        <f>VLOOKUP(Tabela1[[#This Row],[Cliente]],'BASE DE CLIENTES'!A:E,2,0)</f>
        <v>Brasília</v>
      </c>
      <c r="D1085" s="1" t="str">
        <f>VLOOKUP(Tabela1[[#This Row],[Cliente]],'BASE DE CLIENTES'!A:C,3,0)</f>
        <v>DF</v>
      </c>
      <c r="E1085" s="4" t="str">
        <f>CONCATENATE(Tabela1[[#This Row],[CIDADE]],",",Tabela1[[#This Row],[UF]])</f>
        <v>Brasília,DF</v>
      </c>
      <c r="F1085" s="2">
        <v>45800</v>
      </c>
      <c r="G1085" s="13">
        <v>31.6</v>
      </c>
      <c r="H1085" s="13">
        <v>155</v>
      </c>
      <c r="I1085" s="5">
        <f>Tabela1[[#This Row],[Valor total]]-Tabela1[[#This Row],[Valor custo]]</f>
        <v>123.4</v>
      </c>
      <c r="J1085" s="6">
        <f>Tabela1[[#This Row],[MARGEM BRUTA]]/Tabela1[[#This Row],[Valor total]]</f>
        <v>0.79612903225806453</v>
      </c>
      <c r="K1085" s="1" t="str">
        <f>VLOOKUP(Tabela1[[#This Row],[Cliente]],'BASE DE CLIENTES'!A:D,4,0)</f>
        <v>SERRALHEIRO</v>
      </c>
      <c r="L1085" s="1" t="str">
        <f>VLOOKUP(Tabela1[[#This Row],[Cliente]],'BASE DE CLIENTES'!A:E,5,0)</f>
        <v>RECANTO DAS EMAS</v>
      </c>
    </row>
    <row r="1086" spans="2:12" x14ac:dyDescent="0.3">
      <c r="B1086" s="1" t="s">
        <v>27</v>
      </c>
      <c r="C1086" s="4" t="str">
        <f>VLOOKUP(Tabela1[[#This Row],[Cliente]],'BASE DE CLIENTES'!A:E,2,0)</f>
        <v>Brasília</v>
      </c>
      <c r="D1086" s="1" t="str">
        <f>VLOOKUP(Tabela1[[#This Row],[Cliente]],'BASE DE CLIENTES'!A:C,3,0)</f>
        <v>DF</v>
      </c>
      <c r="E1086" s="4" t="str">
        <f>CONCATENATE(Tabela1[[#This Row],[CIDADE]],",",Tabela1[[#This Row],[UF]])</f>
        <v>Brasília,DF</v>
      </c>
      <c r="F1086" s="2">
        <v>45800</v>
      </c>
      <c r="G1086" s="13">
        <v>1266.74</v>
      </c>
      <c r="H1086" s="13">
        <v>1245</v>
      </c>
      <c r="I1086" s="5">
        <f>Tabela1[[#This Row],[Valor total]]-Tabela1[[#This Row],[Valor custo]]</f>
        <v>-21.740000000000009</v>
      </c>
      <c r="J1086" s="6">
        <f>Tabela1[[#This Row],[MARGEM BRUTA]]/Tabela1[[#This Row],[Valor total]]</f>
        <v>-1.7461847389558239E-2</v>
      </c>
      <c r="K1086" s="1" t="str">
        <f>VLOOKUP(Tabela1[[#This Row],[Cliente]],'BASE DE CLIENTES'!A:D,4,0)</f>
        <v>EMPRESA SEM MAQUINA</v>
      </c>
      <c r="L1086" s="1" t="str">
        <f>VLOOKUP(Tabela1[[#This Row],[Cliente]],'BASE DE CLIENTES'!A:E,5,0)</f>
        <v>RECANTO DAS EMAS</v>
      </c>
    </row>
    <row r="1087" spans="2:12" x14ac:dyDescent="0.3">
      <c r="B1087" s="1" t="s">
        <v>38</v>
      </c>
      <c r="C1087" s="4" t="str">
        <f>VLOOKUP(Tabela1[[#This Row],[Cliente]],'BASE DE CLIENTES'!A:E,2,0)</f>
        <v>Brasília</v>
      </c>
      <c r="D1087" s="1" t="str">
        <f>VLOOKUP(Tabela1[[#This Row],[Cliente]],'BASE DE CLIENTES'!A:C,3,0)</f>
        <v>DF</v>
      </c>
      <c r="E1087" s="4" t="str">
        <f>CONCATENATE(Tabela1[[#This Row],[CIDADE]],",",Tabela1[[#This Row],[UF]])</f>
        <v>Brasília,DF</v>
      </c>
      <c r="F1087" s="2">
        <v>45798</v>
      </c>
      <c r="G1087" s="13">
        <v>473</v>
      </c>
      <c r="H1087" s="13">
        <v>720</v>
      </c>
      <c r="I1087" s="5">
        <f>Tabela1[[#This Row],[Valor total]]-Tabela1[[#This Row],[Valor custo]]</f>
        <v>247</v>
      </c>
      <c r="J1087" s="6">
        <f>Tabela1[[#This Row],[MARGEM BRUTA]]/Tabela1[[#This Row],[Valor total]]</f>
        <v>0.34305555555555556</v>
      </c>
      <c r="K1087" s="1" t="str">
        <f>VLOOKUP(Tabela1[[#This Row],[Cliente]],'BASE DE CLIENTES'!A:D,4,0)</f>
        <v>EMPRESA SEM MAQUINA</v>
      </c>
      <c r="L1087" s="1" t="str">
        <f>VLOOKUP(Tabela1[[#This Row],[Cliente]],'BASE DE CLIENTES'!A:E,5,0)</f>
        <v>PONTE ALTA NORTE (GAMA)</v>
      </c>
    </row>
    <row r="1088" spans="2:12" x14ac:dyDescent="0.3">
      <c r="B1088" s="1" t="s">
        <v>68</v>
      </c>
      <c r="C1088" s="4" t="str">
        <f>VLOOKUP(Tabela1[[#This Row],[Cliente]],'BASE DE CLIENTES'!A:E,2,0)</f>
        <v>Brasília</v>
      </c>
      <c r="D1088" s="1" t="str">
        <f>VLOOKUP(Tabela1[[#This Row],[Cliente]],'BASE DE CLIENTES'!A:C,3,0)</f>
        <v>DF</v>
      </c>
      <c r="E1088" s="4" t="str">
        <f>CONCATENATE(Tabela1[[#This Row],[CIDADE]],",",Tabela1[[#This Row],[UF]])</f>
        <v>Brasília,DF</v>
      </c>
      <c r="F1088" s="2">
        <v>45800</v>
      </c>
      <c r="G1088" s="13">
        <v>409.87</v>
      </c>
      <c r="H1088" s="13">
        <v>585</v>
      </c>
      <c r="I1088" s="5">
        <f>Tabela1[[#This Row],[Valor total]]-Tabela1[[#This Row],[Valor custo]]</f>
        <v>175.13</v>
      </c>
      <c r="J1088" s="6">
        <f>Tabela1[[#This Row],[MARGEM BRUTA]]/Tabela1[[#This Row],[Valor total]]</f>
        <v>0.29936752136752137</v>
      </c>
      <c r="K1088" s="1" t="str">
        <f>VLOOKUP(Tabela1[[#This Row],[Cliente]],'BASE DE CLIENTES'!A:D,4,0)</f>
        <v>EMPRESA COM MAQUINA</v>
      </c>
      <c r="L1088" s="1" t="str">
        <f>VLOOKUP(Tabela1[[#This Row],[Cliente]],'BASE DE CLIENTES'!A:E,5,0)</f>
        <v>SAMAMBAIA SUL (SAMAMBAIA)</v>
      </c>
    </row>
    <row r="1089" spans="1:12" x14ac:dyDescent="0.3">
      <c r="B1089" s="1" t="s">
        <v>161</v>
      </c>
      <c r="C1089" s="4" t="str">
        <f>VLOOKUP(Tabela1[[#This Row],[Cliente]],'BASE DE CLIENTES'!A:E,2,0)</f>
        <v>Brasília</v>
      </c>
      <c r="D1089" s="1" t="str">
        <f>VLOOKUP(Tabela1[[#This Row],[Cliente]],'BASE DE CLIENTES'!A:C,3,0)</f>
        <v>DF</v>
      </c>
      <c r="E1089" s="4" t="str">
        <f>CONCATENATE(Tabela1[[#This Row],[CIDADE]],",",Tabela1[[#This Row],[UF]])</f>
        <v>Brasília,DF</v>
      </c>
      <c r="F1089" s="2">
        <v>45800</v>
      </c>
      <c r="G1089" s="13">
        <v>24160.14</v>
      </c>
      <c r="H1089" s="13">
        <v>33195</v>
      </c>
      <c r="I1089" s="5">
        <f>Tabela1[[#This Row],[Valor total]]-Tabela1[[#This Row],[Valor custo]]</f>
        <v>9034.86</v>
      </c>
      <c r="J1089" s="6">
        <f>Tabela1[[#This Row],[MARGEM BRUTA]]/Tabela1[[#This Row],[Valor total]]</f>
        <v>0.2721753276095798</v>
      </c>
      <c r="K1089" s="1" t="str">
        <f>VLOOKUP(Tabela1[[#This Row],[Cliente]],'BASE DE CLIENTES'!A:D,4,0)</f>
        <v>EMPRESA COM MAQUINA</v>
      </c>
      <c r="L1089" s="1" t="str">
        <f>VLOOKUP(Tabela1[[#This Row],[Cliente]],'BASE DE CLIENTES'!A:E,5,0)</f>
        <v>RIACHO FUNDO II</v>
      </c>
    </row>
    <row r="1090" spans="1:12" x14ac:dyDescent="0.3">
      <c r="B1090" s="1" t="s">
        <v>117</v>
      </c>
      <c r="C1090" s="4" t="str">
        <f>VLOOKUP(Tabela1[[#This Row],[Cliente]],'BASE DE CLIENTES'!A:E,2,0)</f>
        <v>Brasília</v>
      </c>
      <c r="D1090" s="1" t="str">
        <f>VLOOKUP(Tabela1[[#This Row],[Cliente]],'BASE DE CLIENTES'!A:C,3,0)</f>
        <v>DF</v>
      </c>
      <c r="E1090" s="4" t="str">
        <f>CONCATENATE(Tabela1[[#This Row],[CIDADE]],",",Tabela1[[#This Row],[UF]])</f>
        <v>Brasília,DF</v>
      </c>
      <c r="F1090" s="2">
        <v>45800</v>
      </c>
      <c r="G1090" s="13">
        <v>2015.74</v>
      </c>
      <c r="H1090" s="13">
        <v>2730</v>
      </c>
      <c r="I1090" s="5">
        <f>Tabela1[[#This Row],[Valor total]]-Tabela1[[#This Row],[Valor custo]]</f>
        <v>714.26</v>
      </c>
      <c r="J1090" s="6">
        <f>Tabela1[[#This Row],[MARGEM BRUTA]]/Tabela1[[#This Row],[Valor total]]</f>
        <v>0.26163369963369965</v>
      </c>
      <c r="K1090" s="1" t="str">
        <f>VLOOKUP(Tabela1[[#This Row],[Cliente]],'BASE DE CLIENTES'!A:D,4,0)</f>
        <v>EMPRESA COM MAQUINA</v>
      </c>
      <c r="L1090" s="1" t="str">
        <f>VLOOKUP(Tabela1[[#This Row],[Cliente]],'BASE DE CLIENTES'!A:E,5,0)</f>
        <v>SETOR HABITACIONAL ARNIQUEIRA (AGUAS CLARAS)</v>
      </c>
    </row>
    <row r="1091" spans="1:12" x14ac:dyDescent="0.3">
      <c r="B1091" s="1" t="s">
        <v>97</v>
      </c>
      <c r="C1091" s="4" t="str">
        <f>VLOOKUP(Tabela1[[#This Row],[Cliente]],'BASE DE CLIENTES'!A:E,2,0)</f>
        <v>Brasília</v>
      </c>
      <c r="D1091" s="1" t="str">
        <f>VLOOKUP(Tabela1[[#This Row],[Cliente]],'BASE DE CLIENTES'!A:C,3,0)</f>
        <v>DF</v>
      </c>
      <c r="E1091" s="4" t="str">
        <f>CONCATENATE(Tabela1[[#This Row],[CIDADE]],",",Tabela1[[#This Row],[UF]])</f>
        <v>Brasília,DF</v>
      </c>
      <c r="F1091" s="2">
        <v>45800</v>
      </c>
      <c r="G1091" s="13">
        <v>473</v>
      </c>
      <c r="H1091" s="13">
        <v>720</v>
      </c>
      <c r="I1091" s="5">
        <f>Tabela1[[#This Row],[Valor total]]-Tabela1[[#This Row],[Valor custo]]</f>
        <v>247</v>
      </c>
      <c r="J1091" s="6">
        <f>Tabela1[[#This Row],[MARGEM BRUTA]]/Tabela1[[#This Row],[Valor total]]</f>
        <v>0.34305555555555556</v>
      </c>
      <c r="K1091" s="1" t="str">
        <f>VLOOKUP(Tabela1[[#This Row],[Cliente]],'BASE DE CLIENTES'!A:D,4,0)</f>
        <v>SERRALHEIRO</v>
      </c>
      <c r="L1091" s="1" t="str">
        <f>VLOOKUP(Tabela1[[#This Row],[Cliente]],'BASE DE CLIENTES'!A:E,5,0)</f>
        <v>CEILANDIA NORTE</v>
      </c>
    </row>
    <row r="1092" spans="1:12" x14ac:dyDescent="0.3">
      <c r="B1092" s="1" t="s">
        <v>152</v>
      </c>
      <c r="C1092" s="4" t="str">
        <f>VLOOKUP(Tabela1[[#This Row],[Cliente]],'BASE DE CLIENTES'!A:E,2,0)</f>
        <v>Aparecida de Goiânia</v>
      </c>
      <c r="D1092" s="1" t="str">
        <f>VLOOKUP(Tabela1[[#This Row],[Cliente]],'BASE DE CLIENTES'!A:C,3,0)</f>
        <v>GO</v>
      </c>
      <c r="E1092" s="4" t="str">
        <f>CONCATENATE(Tabela1[[#This Row],[CIDADE]],",",Tabela1[[#This Row],[UF]])</f>
        <v>Aparecida de Goiânia,GO</v>
      </c>
      <c r="F1092" s="2">
        <v>45726</v>
      </c>
      <c r="G1092" s="13">
        <v>62.64</v>
      </c>
      <c r="H1092" s="13">
        <v>210</v>
      </c>
      <c r="I1092" s="5">
        <f>Tabela1[[#This Row],[Valor total]]-Tabela1[[#This Row],[Valor custo]]</f>
        <v>147.36000000000001</v>
      </c>
      <c r="J1092" s="6">
        <f>Tabela1[[#This Row],[MARGEM BRUTA]]/Tabela1[[#This Row],[Valor total]]</f>
        <v>0.70171428571428573</v>
      </c>
      <c r="K1092" s="1" t="str">
        <f>VLOOKUP(Tabela1[[#This Row],[Cliente]],'BASE DE CLIENTES'!A:D,4,0)</f>
        <v>TECNICO</v>
      </c>
      <c r="L1092" s="1" t="str">
        <f>VLOOKUP(Tabela1[[#This Row],[Cliente]],'BASE DE CLIENTES'!A:E,5,0)</f>
        <v>Aparecida de Goiânia</v>
      </c>
    </row>
    <row r="1093" spans="1:12" x14ac:dyDescent="0.3">
      <c r="B1093" s="1" t="s">
        <v>42</v>
      </c>
      <c r="C1093" s="4" t="str">
        <f>VLOOKUP(Tabela1[[#This Row],[Cliente]],'BASE DE CLIENTES'!A:E,2,0)</f>
        <v>Brasília</v>
      </c>
      <c r="D1093" s="1" t="str">
        <f>VLOOKUP(Tabela1[[#This Row],[Cliente]],'BASE DE CLIENTES'!A:C,3,0)</f>
        <v>DF</v>
      </c>
      <c r="E1093" s="4" t="str">
        <f>CONCATENATE(Tabela1[[#This Row],[CIDADE]],",",Tabela1[[#This Row],[UF]])</f>
        <v>Brasília,DF</v>
      </c>
      <c r="F1093" s="2">
        <v>45799</v>
      </c>
      <c r="G1093" s="13">
        <v>158</v>
      </c>
      <c r="H1093" s="13">
        <v>600</v>
      </c>
      <c r="I1093" s="5">
        <f>Tabela1[[#This Row],[Valor total]]-Tabela1[[#This Row],[Valor custo]]</f>
        <v>442</v>
      </c>
      <c r="J1093" s="6">
        <f>Tabela1[[#This Row],[MARGEM BRUTA]]/Tabela1[[#This Row],[Valor total]]</f>
        <v>0.73666666666666669</v>
      </c>
      <c r="K1093" s="1" t="str">
        <f>VLOOKUP(Tabela1[[#This Row],[Cliente]],'BASE DE CLIENTES'!A:D,4,0)</f>
        <v>EMPRESA SEM MAQUINA</v>
      </c>
      <c r="L1093" s="1" t="str">
        <f>VLOOKUP(Tabela1[[#This Row],[Cliente]],'BASE DE CLIENTES'!A:E,5,0)</f>
        <v>SAMAMBAIA</v>
      </c>
    </row>
    <row r="1094" spans="1:12" x14ac:dyDescent="0.3">
      <c r="A1094" s="1" t="s">
        <v>170</v>
      </c>
      <c r="B1094" s="1" t="s">
        <v>152</v>
      </c>
      <c r="C1094" s="4" t="str">
        <f>VLOOKUP(Tabela1[[#This Row],[Cliente]],'BASE DE CLIENTES'!A:E,2,0)</f>
        <v>Aparecida de Goiânia</v>
      </c>
      <c r="D1094" s="1" t="str">
        <f>VLOOKUP(Tabela1[[#This Row],[Cliente]],'BASE DE CLIENTES'!A:C,3,0)</f>
        <v>GO</v>
      </c>
      <c r="E1094" s="4" t="str">
        <f>CONCATENATE(Tabela1[[#This Row],[CIDADE]],",",Tabela1[[#This Row],[UF]])</f>
        <v>Aparecida de Goiânia,GO</v>
      </c>
      <c r="F1094" s="2">
        <v>45688</v>
      </c>
      <c r="G1094" s="13">
        <v>57.13</v>
      </c>
      <c r="H1094" s="13">
        <v>200</v>
      </c>
      <c r="I1094" s="5">
        <f>Tabela1[[#This Row],[Valor total]]-Tabela1[[#This Row],[Valor custo]]</f>
        <v>142.87</v>
      </c>
      <c r="J1094" s="6">
        <f>Tabela1[[#This Row],[MARGEM BRUTA]]/Tabela1[[#This Row],[Valor total]]</f>
        <v>0.71435000000000004</v>
      </c>
      <c r="K1094" s="1" t="str">
        <f>VLOOKUP(Tabela1[[#This Row],[Cliente]],'BASE DE CLIENTES'!A:D,4,0)</f>
        <v>TECNICO</v>
      </c>
      <c r="L1094" s="1" t="str">
        <f>VLOOKUP(Tabela1[[#This Row],[Cliente]],'BASE DE CLIENTES'!A:E,5,0)</f>
        <v>Aparecida de Goiânia</v>
      </c>
    </row>
    <row r="1095" spans="1:12" x14ac:dyDescent="0.3">
      <c r="A1095" s="1" t="s">
        <v>171</v>
      </c>
      <c r="B1095" s="1" t="s">
        <v>152</v>
      </c>
      <c r="C1095" s="4" t="str">
        <f>VLOOKUP(Tabela1[[#This Row],[Cliente]],'BASE DE CLIENTES'!A:E,2,0)</f>
        <v>Aparecida de Goiânia</v>
      </c>
      <c r="D1095" s="1" t="str">
        <f>VLOOKUP(Tabela1[[#This Row],[Cliente]],'BASE DE CLIENTES'!A:C,3,0)</f>
        <v>GO</v>
      </c>
      <c r="E1095" s="4" t="str">
        <f>CONCATENATE(Tabela1[[#This Row],[CIDADE]],",",Tabela1[[#This Row],[UF]])</f>
        <v>Aparecida de Goiânia,GO</v>
      </c>
      <c r="F1095" s="2">
        <v>45688</v>
      </c>
      <c r="G1095" s="13">
        <v>57.13</v>
      </c>
      <c r="H1095" s="13">
        <v>200</v>
      </c>
      <c r="I1095" s="5">
        <f>Tabela1[[#This Row],[Valor total]]-Tabela1[[#This Row],[Valor custo]]</f>
        <v>142.87</v>
      </c>
      <c r="J1095" s="6">
        <f>Tabela1[[#This Row],[MARGEM BRUTA]]/Tabela1[[#This Row],[Valor total]]</f>
        <v>0.71435000000000004</v>
      </c>
      <c r="K1095" s="1" t="str">
        <f>VLOOKUP(Tabela1[[#This Row],[Cliente]],'BASE DE CLIENTES'!A:D,4,0)</f>
        <v>TECNICO</v>
      </c>
      <c r="L1095" s="1" t="str">
        <f>VLOOKUP(Tabela1[[#This Row],[Cliente]],'BASE DE CLIENTES'!A:E,5,0)</f>
        <v>Aparecida de Goiânia</v>
      </c>
    </row>
    <row r="1096" spans="1:12" x14ac:dyDescent="0.3">
      <c r="B1096" s="1" t="s">
        <v>152</v>
      </c>
      <c r="C1096" s="4" t="str">
        <f>VLOOKUP(Tabela1[[#This Row],[Cliente]],'BASE DE CLIENTES'!A:E,2,0)</f>
        <v>Aparecida de Goiânia</v>
      </c>
      <c r="D1096" s="1" t="str">
        <f>VLOOKUP(Tabela1[[#This Row],[Cliente]],'BASE DE CLIENTES'!A:C,3,0)</f>
        <v>GO</v>
      </c>
      <c r="E1096" s="4" t="str">
        <f>CONCATENATE(Tabela1[[#This Row],[CIDADE]],",",Tabela1[[#This Row],[UF]])</f>
        <v>Aparecida de Goiânia,GO</v>
      </c>
      <c r="F1096" s="2">
        <v>45678</v>
      </c>
      <c r="G1096" s="13">
        <v>57.13</v>
      </c>
      <c r="H1096" s="13">
        <v>200</v>
      </c>
      <c r="I1096" s="5">
        <f>Tabela1[[#This Row],[Valor total]]-Tabela1[[#This Row],[Valor custo]]</f>
        <v>142.87</v>
      </c>
      <c r="J1096" s="6">
        <f>Tabela1[[#This Row],[MARGEM BRUTA]]/Tabela1[[#This Row],[Valor total]]</f>
        <v>0.71435000000000004</v>
      </c>
      <c r="K1096" s="1" t="str">
        <f>VLOOKUP(Tabela1[[#This Row],[Cliente]],'BASE DE CLIENTES'!A:D,4,0)</f>
        <v>TECNICO</v>
      </c>
      <c r="L1096" s="1" t="str">
        <f>VLOOKUP(Tabela1[[#This Row],[Cliente]],'BASE DE CLIENTES'!A:E,5,0)</f>
        <v>Aparecida de Goiânia</v>
      </c>
    </row>
    <row r="1097" spans="1:12" x14ac:dyDescent="0.3">
      <c r="B1097" s="1" t="s">
        <v>152</v>
      </c>
      <c r="C1097" s="4" t="str">
        <f>VLOOKUP(Tabela1[[#This Row],[Cliente]],'BASE DE CLIENTES'!A:E,2,0)</f>
        <v>Aparecida de Goiânia</v>
      </c>
      <c r="D1097" s="1" t="str">
        <f>VLOOKUP(Tabela1[[#This Row],[Cliente]],'BASE DE CLIENTES'!A:C,3,0)</f>
        <v>GO</v>
      </c>
      <c r="E1097" s="4" t="str">
        <f>CONCATENATE(Tabela1[[#This Row],[CIDADE]],",",Tabela1[[#This Row],[UF]])</f>
        <v>Aparecida de Goiânia,GO</v>
      </c>
      <c r="F1097" s="2">
        <v>45700</v>
      </c>
      <c r="G1097" s="13">
        <v>57.13</v>
      </c>
      <c r="H1097" s="13">
        <v>200</v>
      </c>
      <c r="I1097" s="5">
        <f>Tabela1[[#This Row],[Valor total]]-Tabela1[[#This Row],[Valor custo]]</f>
        <v>142.87</v>
      </c>
      <c r="J1097" s="6">
        <f>Tabela1[[#This Row],[MARGEM BRUTA]]/Tabela1[[#This Row],[Valor total]]</f>
        <v>0.71435000000000004</v>
      </c>
      <c r="K1097" s="1" t="str">
        <f>VLOOKUP(Tabela1[[#This Row],[Cliente]],'BASE DE CLIENTES'!A:D,4,0)</f>
        <v>TECNICO</v>
      </c>
      <c r="L1097" s="1" t="str">
        <f>VLOOKUP(Tabela1[[#This Row],[Cliente]],'BASE DE CLIENTES'!A:E,5,0)</f>
        <v>Aparecida de Goiânia</v>
      </c>
    </row>
    <row r="1098" spans="1:12" x14ac:dyDescent="0.3">
      <c r="B1098" s="1" t="s">
        <v>78</v>
      </c>
      <c r="C1098" s="4" t="str">
        <f>VLOOKUP(Tabela1[[#This Row],[Cliente]],'BASE DE CLIENTES'!A:E,2,0)</f>
        <v>Brasília</v>
      </c>
      <c r="D1098" s="1" t="str">
        <f>VLOOKUP(Tabela1[[#This Row],[Cliente]],'BASE DE CLIENTES'!A:C,3,0)</f>
        <v>DF</v>
      </c>
      <c r="E1098" s="4" t="str">
        <f>CONCATENATE(Tabela1[[#This Row],[CIDADE]],",",Tabela1[[#This Row],[UF]])</f>
        <v>Brasília,DF</v>
      </c>
      <c r="F1098" s="2">
        <v>45799</v>
      </c>
      <c r="G1098" s="13">
        <v>27.38</v>
      </c>
      <c r="H1098" s="13">
        <v>68</v>
      </c>
      <c r="I1098" s="5">
        <f>Tabela1[[#This Row],[Valor total]]-Tabela1[[#This Row],[Valor custo]]</f>
        <v>40.620000000000005</v>
      </c>
      <c r="J1098" s="6">
        <f>Tabela1[[#This Row],[MARGEM BRUTA]]/Tabela1[[#This Row],[Valor total]]</f>
        <v>0.59735294117647064</v>
      </c>
      <c r="K1098" s="1" t="str">
        <f>VLOOKUP(Tabela1[[#This Row],[Cliente]],'BASE DE CLIENTES'!A:D,4,0)</f>
        <v>SERRALHEIRO</v>
      </c>
      <c r="L1098" s="1" t="str">
        <f>VLOOKUP(Tabela1[[#This Row],[Cliente]],'BASE DE CLIENTES'!A:E,5,0)</f>
        <v>Vila do Boa (São Sebastião)</v>
      </c>
    </row>
    <row r="1099" spans="1:12" x14ac:dyDescent="0.3">
      <c r="B1099" s="1" t="s">
        <v>96</v>
      </c>
      <c r="C1099" s="4" t="str">
        <f>VLOOKUP(Tabela1[[#This Row],[Cliente]],'BASE DE CLIENTES'!A:E,2,0)</f>
        <v>Brasília</v>
      </c>
      <c r="D1099" s="1" t="str">
        <f>VLOOKUP(Tabela1[[#This Row],[Cliente]],'BASE DE CLIENTES'!A:C,3,0)</f>
        <v>DF</v>
      </c>
      <c r="E1099" s="4" t="str">
        <f>CONCATENATE(Tabela1[[#This Row],[CIDADE]],",",Tabela1[[#This Row],[UF]])</f>
        <v>Brasília,DF</v>
      </c>
      <c r="F1099" s="2">
        <v>45799</v>
      </c>
      <c r="G1099" s="13">
        <v>584</v>
      </c>
      <c r="H1099" s="13">
        <v>945</v>
      </c>
      <c r="I1099" s="5">
        <f>Tabela1[[#This Row],[Valor total]]-Tabela1[[#This Row],[Valor custo]]</f>
        <v>361</v>
      </c>
      <c r="J1099" s="6">
        <f>Tabela1[[#This Row],[MARGEM BRUTA]]/Tabela1[[#This Row],[Valor total]]</f>
        <v>0.38201058201058202</v>
      </c>
      <c r="K1099" s="1" t="str">
        <f>VLOOKUP(Tabela1[[#This Row],[Cliente]],'BASE DE CLIENTES'!A:D,4,0)</f>
        <v>EMPRESA SEM MAQUINA</v>
      </c>
      <c r="L1099" s="1" t="str">
        <f>VLOOKUP(Tabela1[[#This Row],[Cliente]],'BASE DE CLIENTES'!A:E,5,0)</f>
        <v>CEILANDIA NORTE (CEILANDIA)</v>
      </c>
    </row>
    <row r="1100" spans="1:12" x14ac:dyDescent="0.3">
      <c r="B1100" s="1" t="s">
        <v>68</v>
      </c>
      <c r="C1100" s="4" t="str">
        <f>VLOOKUP(Tabela1[[#This Row],[Cliente]],'BASE DE CLIENTES'!A:E,2,0)</f>
        <v>Brasília</v>
      </c>
      <c r="D1100" s="1" t="str">
        <f>VLOOKUP(Tabela1[[#This Row],[Cliente]],'BASE DE CLIENTES'!A:C,3,0)</f>
        <v>DF</v>
      </c>
      <c r="E1100" s="4" t="str">
        <f>CONCATENATE(Tabela1[[#This Row],[CIDADE]],",",Tabela1[[#This Row],[UF]])</f>
        <v>Brasília,DF</v>
      </c>
      <c r="F1100" s="2">
        <v>45799</v>
      </c>
      <c r="G1100" s="13">
        <v>75</v>
      </c>
      <c r="H1100" s="13">
        <v>90</v>
      </c>
      <c r="I1100" s="5">
        <f>Tabela1[[#This Row],[Valor total]]-Tabela1[[#This Row],[Valor custo]]</f>
        <v>15</v>
      </c>
      <c r="J1100" s="6">
        <f>Tabela1[[#This Row],[MARGEM BRUTA]]/Tabela1[[#This Row],[Valor total]]</f>
        <v>0.16666666666666666</v>
      </c>
      <c r="K1100" s="1" t="str">
        <f>VLOOKUP(Tabela1[[#This Row],[Cliente]],'BASE DE CLIENTES'!A:D,4,0)</f>
        <v>EMPRESA COM MAQUINA</v>
      </c>
      <c r="L1100" s="1" t="str">
        <f>VLOOKUP(Tabela1[[#This Row],[Cliente]],'BASE DE CLIENTES'!A:E,5,0)</f>
        <v>SAMAMBAIA SUL (SAMAMBAIA)</v>
      </c>
    </row>
    <row r="1101" spans="1:12" x14ac:dyDescent="0.3">
      <c r="B1101" s="1" t="s">
        <v>52</v>
      </c>
      <c r="C1101" s="4" t="str">
        <f>VLOOKUP(Tabela1[[#This Row],[Cliente]],'BASE DE CLIENTES'!A:E,2,0)</f>
        <v>Brasília</v>
      </c>
      <c r="D1101" s="1" t="str">
        <f>VLOOKUP(Tabela1[[#This Row],[Cliente]],'BASE DE CLIENTES'!A:C,3,0)</f>
        <v>DF</v>
      </c>
      <c r="E1101" s="4" t="str">
        <f>CONCATENATE(Tabela1[[#This Row],[CIDADE]],",",Tabela1[[#This Row],[UF]])</f>
        <v>Brasília,DF</v>
      </c>
      <c r="F1101" s="2">
        <v>45799</v>
      </c>
      <c r="G1101" s="13">
        <v>1247.9100000000001</v>
      </c>
      <c r="H1101" s="13">
        <v>1782</v>
      </c>
      <c r="I1101" s="5">
        <f>Tabela1[[#This Row],[Valor total]]-Tabela1[[#This Row],[Valor custo]]</f>
        <v>534.08999999999992</v>
      </c>
      <c r="J1101" s="6">
        <f>Tabela1[[#This Row],[MARGEM BRUTA]]/Tabela1[[#This Row],[Valor total]]</f>
        <v>0.29971380471380465</v>
      </c>
      <c r="K1101" s="1" t="str">
        <f>VLOOKUP(Tabela1[[#This Row],[Cliente]],'BASE DE CLIENTES'!A:D,4,0)</f>
        <v>SERRALHEIRO</v>
      </c>
      <c r="L1101" s="1" t="str">
        <f>VLOOKUP(Tabela1[[#This Row],[Cliente]],'BASE DE CLIENTES'!A:E,5,0)</f>
        <v>Ceilândia Sul (Ceilândia)</v>
      </c>
    </row>
    <row r="1102" spans="1:12" x14ac:dyDescent="0.3">
      <c r="B1102" s="1" t="s">
        <v>88</v>
      </c>
      <c r="C1102" s="4" t="str">
        <f>VLOOKUP(Tabela1[[#This Row],[Cliente]],'BASE DE CLIENTES'!A:E,2,0)</f>
        <v>Brasília</v>
      </c>
      <c r="D1102" s="1" t="str">
        <f>VLOOKUP(Tabela1[[#This Row],[Cliente]],'BASE DE CLIENTES'!A:C,3,0)</f>
        <v>DF</v>
      </c>
      <c r="E1102" s="4" t="str">
        <f>CONCATENATE(Tabela1[[#This Row],[CIDADE]],",",Tabela1[[#This Row],[UF]])</f>
        <v>Brasília,DF</v>
      </c>
      <c r="F1102" s="2">
        <v>45799</v>
      </c>
      <c r="G1102" s="13">
        <v>968.8</v>
      </c>
      <c r="H1102" s="13">
        <v>1530</v>
      </c>
      <c r="I1102" s="5">
        <f>Tabela1[[#This Row],[Valor total]]-Tabela1[[#This Row],[Valor custo]]</f>
        <v>561.20000000000005</v>
      </c>
      <c r="J1102" s="6">
        <f>Tabela1[[#This Row],[MARGEM BRUTA]]/Tabela1[[#This Row],[Valor total]]</f>
        <v>0.36679738562091507</v>
      </c>
      <c r="K1102" s="1" t="str">
        <f>VLOOKUP(Tabela1[[#This Row],[Cliente]],'BASE DE CLIENTES'!A:D,4,0)</f>
        <v>SERRALHEIRO</v>
      </c>
      <c r="L1102" s="1" t="str">
        <f>VLOOKUP(Tabela1[[#This Row],[Cliente]],'BASE DE CLIENTES'!A:E,5,0)</f>
        <v>RECANTO DAS EMAS</v>
      </c>
    </row>
    <row r="1103" spans="1:12" x14ac:dyDescent="0.3">
      <c r="B1103" s="1" t="s">
        <v>152</v>
      </c>
      <c r="C1103" s="4" t="str">
        <f>VLOOKUP(Tabela1[[#This Row],[Cliente]],'BASE DE CLIENTES'!A:E,2,0)</f>
        <v>Aparecida de Goiânia</v>
      </c>
      <c r="D1103" s="1" t="str">
        <f>VLOOKUP(Tabela1[[#This Row],[Cliente]],'BASE DE CLIENTES'!A:C,3,0)</f>
        <v>GO</v>
      </c>
      <c r="E1103" s="4" t="str">
        <f>CONCATENATE(Tabela1[[#This Row],[CIDADE]],",",Tabela1[[#This Row],[UF]])</f>
        <v>Aparecida de Goiânia,GO</v>
      </c>
      <c r="F1103" s="2">
        <v>45738</v>
      </c>
      <c r="G1103" s="13">
        <v>57.13</v>
      </c>
      <c r="H1103" s="13">
        <v>200</v>
      </c>
      <c r="I1103" s="5">
        <f>Tabela1[[#This Row],[Valor total]]-Tabela1[[#This Row],[Valor custo]]</f>
        <v>142.87</v>
      </c>
      <c r="J1103" s="6">
        <f>Tabela1[[#This Row],[MARGEM BRUTA]]/Tabela1[[#This Row],[Valor total]]</f>
        <v>0.71435000000000004</v>
      </c>
      <c r="K1103" s="1" t="str">
        <f>VLOOKUP(Tabela1[[#This Row],[Cliente]],'BASE DE CLIENTES'!A:D,4,0)</f>
        <v>TECNICO</v>
      </c>
      <c r="L1103" s="1" t="str">
        <f>VLOOKUP(Tabela1[[#This Row],[Cliente]],'BASE DE CLIENTES'!A:E,5,0)</f>
        <v>Aparecida de Goiânia</v>
      </c>
    </row>
    <row r="1104" spans="1:12" x14ac:dyDescent="0.3">
      <c r="B1104" s="1" t="s">
        <v>152</v>
      </c>
      <c r="C1104" s="4" t="str">
        <f>VLOOKUP(Tabela1[[#This Row],[Cliente]],'BASE DE CLIENTES'!A:E,2,0)</f>
        <v>Aparecida de Goiânia</v>
      </c>
      <c r="D1104" s="1" t="str">
        <f>VLOOKUP(Tabela1[[#This Row],[Cliente]],'BASE DE CLIENTES'!A:C,3,0)</f>
        <v>GO</v>
      </c>
      <c r="E1104" s="4" t="str">
        <f>CONCATENATE(Tabela1[[#This Row],[CIDADE]],",",Tabela1[[#This Row],[UF]])</f>
        <v>Aparecida de Goiânia,GO</v>
      </c>
      <c r="F1104" s="2">
        <v>45671</v>
      </c>
      <c r="G1104" s="13">
        <v>66</v>
      </c>
      <c r="H1104" s="13">
        <v>240</v>
      </c>
      <c r="I1104" s="5">
        <f>Tabela1[[#This Row],[Valor total]]-Tabela1[[#This Row],[Valor custo]]</f>
        <v>174</v>
      </c>
      <c r="J1104" s="6">
        <f>Tabela1[[#This Row],[MARGEM BRUTA]]/Tabela1[[#This Row],[Valor total]]</f>
        <v>0.72499999999999998</v>
      </c>
      <c r="K1104" s="1" t="str">
        <f>VLOOKUP(Tabela1[[#This Row],[Cliente]],'BASE DE CLIENTES'!A:D,4,0)</f>
        <v>TECNICO</v>
      </c>
      <c r="L1104" s="1" t="str">
        <f>VLOOKUP(Tabela1[[#This Row],[Cliente]],'BASE DE CLIENTES'!A:E,5,0)</f>
        <v>Aparecida de Goiânia</v>
      </c>
    </row>
    <row r="1105" spans="2:12" x14ac:dyDescent="0.3">
      <c r="B1105" s="1" t="s">
        <v>152</v>
      </c>
      <c r="C1105" s="4" t="str">
        <f>VLOOKUP(Tabela1[[#This Row],[Cliente]],'BASE DE CLIENTES'!A:E,2,0)</f>
        <v>Aparecida de Goiânia</v>
      </c>
      <c r="D1105" s="1" t="str">
        <f>VLOOKUP(Tabela1[[#This Row],[Cliente]],'BASE DE CLIENTES'!A:C,3,0)</f>
        <v>GO</v>
      </c>
      <c r="E1105" s="4" t="str">
        <f>CONCATENATE(Tabela1[[#This Row],[CIDADE]],",",Tabela1[[#This Row],[UF]])</f>
        <v>Aparecida de Goiânia,GO</v>
      </c>
      <c r="F1105" s="2">
        <v>45862</v>
      </c>
      <c r="G1105" s="13">
        <v>55</v>
      </c>
      <c r="H1105" s="13">
        <v>200</v>
      </c>
      <c r="I1105" s="5">
        <f>Tabela1[[#This Row],[Valor total]]-Tabela1[[#This Row],[Valor custo]]</f>
        <v>145</v>
      </c>
      <c r="J1105" s="6">
        <f>Tabela1[[#This Row],[MARGEM BRUTA]]/Tabela1[[#This Row],[Valor total]]</f>
        <v>0.72499999999999998</v>
      </c>
      <c r="K1105" s="1" t="str">
        <f>VLOOKUP(Tabela1[[#This Row],[Cliente]],'BASE DE CLIENTES'!A:D,4,0)</f>
        <v>TECNICO</v>
      </c>
      <c r="L1105" s="1" t="str">
        <f>VLOOKUP(Tabela1[[#This Row],[Cliente]],'BASE DE CLIENTES'!A:E,5,0)</f>
        <v>Aparecida de Goiânia</v>
      </c>
    </row>
    <row r="1106" spans="2:12" x14ac:dyDescent="0.3">
      <c r="B1106" s="1" t="s">
        <v>141</v>
      </c>
      <c r="C1106" s="4" t="str">
        <f>VLOOKUP(Tabela1[[#This Row],[Cliente]],'BASE DE CLIENTES'!A:E,2,0)</f>
        <v>Brasília</v>
      </c>
      <c r="D1106" s="1" t="str">
        <f>VLOOKUP(Tabela1[[#This Row],[Cliente]],'BASE DE CLIENTES'!A:C,3,0)</f>
        <v>DF</v>
      </c>
      <c r="E1106" s="4" t="str">
        <f>CONCATENATE(Tabela1[[#This Row],[CIDADE]],",",Tabela1[[#This Row],[UF]])</f>
        <v>Brasília,DF</v>
      </c>
      <c r="F1106" s="2">
        <v>45798</v>
      </c>
      <c r="G1106" s="13">
        <v>868.8</v>
      </c>
      <c r="H1106" s="13">
        <v>1025</v>
      </c>
      <c r="I1106" s="5">
        <f>Tabela1[[#This Row],[Valor total]]-Tabela1[[#This Row],[Valor custo]]</f>
        <v>156.20000000000005</v>
      </c>
      <c r="J1106" s="6">
        <f>Tabela1[[#This Row],[MARGEM BRUTA]]/Tabela1[[#This Row],[Valor total]]</f>
        <v>0.15239024390243908</v>
      </c>
      <c r="K1106" s="1" t="str">
        <f>VLOOKUP(Tabela1[[#This Row],[Cliente]],'BASE DE CLIENTES'!A:D,4,0)</f>
        <v>EMPRESA COM MAQUINA</v>
      </c>
      <c r="L1106" s="1" t="str">
        <f>VLOOKUP(Tabela1[[#This Row],[Cliente]],'BASE DE CLIENTES'!A:E,5,0)</f>
        <v>TAGUATINGA</v>
      </c>
    </row>
    <row r="1107" spans="2:12" x14ac:dyDescent="0.3">
      <c r="B1107" s="1" t="s">
        <v>133</v>
      </c>
      <c r="C1107" s="4" t="str">
        <f>VLOOKUP(Tabela1[[#This Row],[Cliente]],'BASE DE CLIENTES'!A:E,2,0)</f>
        <v>Brasília</v>
      </c>
      <c r="D1107" s="1" t="str">
        <f>VLOOKUP(Tabela1[[#This Row],[Cliente]],'BASE DE CLIENTES'!A:C,3,0)</f>
        <v>DF</v>
      </c>
      <c r="E1107" s="4" t="str">
        <f>CONCATENATE(Tabela1[[#This Row],[CIDADE]],",",Tabela1[[#This Row],[UF]])</f>
        <v>Brasília,DF</v>
      </c>
      <c r="F1107" s="2">
        <v>45798</v>
      </c>
      <c r="G1107" s="13">
        <v>2786</v>
      </c>
      <c r="H1107" s="13">
        <v>4170</v>
      </c>
      <c r="I1107" s="5">
        <f>Tabela1[[#This Row],[Valor total]]-Tabela1[[#This Row],[Valor custo]]</f>
        <v>1384</v>
      </c>
      <c r="J1107" s="6">
        <f>Tabela1[[#This Row],[MARGEM BRUTA]]/Tabela1[[#This Row],[Valor total]]</f>
        <v>0.33189448441247005</v>
      </c>
      <c r="K1107" s="1" t="str">
        <f>VLOOKUP(Tabela1[[#This Row],[Cliente]],'BASE DE CLIENTES'!A:D,4,0)</f>
        <v>SERRALHEIRO</v>
      </c>
      <c r="L1107" s="1" t="str">
        <f>VLOOKUP(Tabela1[[#This Row],[Cliente]],'BASE DE CLIENTES'!A:E,5,0)</f>
        <v>RECANTO DAS EMAS</v>
      </c>
    </row>
    <row r="1108" spans="2:12" x14ac:dyDescent="0.3">
      <c r="B1108" s="1" t="s">
        <v>55</v>
      </c>
      <c r="C1108" s="4" t="str">
        <f>VLOOKUP(Tabela1[[#This Row],[Cliente]],'BASE DE CLIENTES'!A:E,2,0)</f>
        <v>Brasília</v>
      </c>
      <c r="D1108" s="1" t="str">
        <f>VLOOKUP(Tabela1[[#This Row],[Cliente]],'BASE DE CLIENTES'!A:C,3,0)</f>
        <v>DF</v>
      </c>
      <c r="E1108" s="4" t="str">
        <f>CONCATENATE(Tabela1[[#This Row],[CIDADE]],",",Tabela1[[#This Row],[UF]])</f>
        <v>Brasília,DF</v>
      </c>
      <c r="F1108" s="2">
        <v>45798</v>
      </c>
      <c r="G1108" s="13">
        <v>4579.9799999999996</v>
      </c>
      <c r="H1108" s="13">
        <v>7165</v>
      </c>
      <c r="I1108" s="5">
        <f>Tabela1[[#This Row],[Valor total]]-Tabela1[[#This Row],[Valor custo]]</f>
        <v>2585.0200000000004</v>
      </c>
      <c r="J1108" s="6">
        <f>Tabela1[[#This Row],[MARGEM BRUTA]]/Tabela1[[#This Row],[Valor total]]</f>
        <v>0.36078436845778095</v>
      </c>
      <c r="K1108" s="1" t="str">
        <f>VLOOKUP(Tabela1[[#This Row],[Cliente]],'BASE DE CLIENTES'!A:D,4,0)</f>
        <v>EMPRESA SEM MAQUINA</v>
      </c>
      <c r="L1108" s="1" t="str">
        <f>VLOOKUP(Tabela1[[#This Row],[Cliente]],'BASE DE CLIENTES'!A:E,5,0)</f>
        <v>RECANTO DAS EMAS</v>
      </c>
    </row>
    <row r="1109" spans="2:12" x14ac:dyDescent="0.3">
      <c r="B1109" s="1" t="s">
        <v>152</v>
      </c>
      <c r="C1109" s="4" t="str">
        <f>VLOOKUP(Tabela1[[#This Row],[Cliente]],'BASE DE CLIENTES'!A:E,2,0)</f>
        <v>Aparecida de Goiânia</v>
      </c>
      <c r="D1109" s="1" t="str">
        <f>VLOOKUP(Tabela1[[#This Row],[Cliente]],'BASE DE CLIENTES'!A:C,3,0)</f>
        <v>GO</v>
      </c>
      <c r="E1109" s="4" t="str">
        <f>CONCATENATE(Tabela1[[#This Row],[CIDADE]],",",Tabela1[[#This Row],[UF]])</f>
        <v>Aparecida de Goiânia,GO</v>
      </c>
      <c r="F1109" s="2">
        <v>45751</v>
      </c>
      <c r="G1109" s="13">
        <v>33</v>
      </c>
      <c r="H1109" s="13">
        <v>150</v>
      </c>
      <c r="I1109" s="5">
        <f>Tabela1[[#This Row],[Valor total]]-Tabela1[[#This Row],[Valor custo]]</f>
        <v>117</v>
      </c>
      <c r="J1109" s="6">
        <f>Tabela1[[#This Row],[MARGEM BRUTA]]/Tabela1[[#This Row],[Valor total]]</f>
        <v>0.78</v>
      </c>
      <c r="K1109" s="1" t="str">
        <f>VLOOKUP(Tabela1[[#This Row],[Cliente]],'BASE DE CLIENTES'!A:D,4,0)</f>
        <v>TECNICO</v>
      </c>
      <c r="L1109" s="1" t="str">
        <f>VLOOKUP(Tabela1[[#This Row],[Cliente]],'BASE DE CLIENTES'!A:E,5,0)</f>
        <v>Aparecida de Goiânia</v>
      </c>
    </row>
    <row r="1110" spans="2:12" x14ac:dyDescent="0.3">
      <c r="B1110" s="1" t="s">
        <v>38</v>
      </c>
      <c r="C1110" s="4" t="str">
        <f>VLOOKUP(Tabela1[[#This Row],[Cliente]],'BASE DE CLIENTES'!A:E,2,0)</f>
        <v>Brasília</v>
      </c>
      <c r="D1110" s="1" t="str">
        <f>VLOOKUP(Tabela1[[#This Row],[Cliente]],'BASE DE CLIENTES'!A:C,3,0)</f>
        <v>DF</v>
      </c>
      <c r="E1110" s="4" t="str">
        <f>CONCATENATE(Tabela1[[#This Row],[CIDADE]],",",Tabela1[[#This Row],[UF]])</f>
        <v>Brasília,DF</v>
      </c>
      <c r="F1110" s="2">
        <v>45798</v>
      </c>
      <c r="G1110" s="13">
        <v>0</v>
      </c>
      <c r="H1110" s="13">
        <v>845</v>
      </c>
      <c r="I1110" s="5">
        <f>Tabela1[[#This Row],[Valor total]]-Tabela1[[#This Row],[Valor custo]]</f>
        <v>845</v>
      </c>
      <c r="J1110" s="6">
        <f>Tabela1[[#This Row],[MARGEM BRUTA]]/Tabela1[[#This Row],[Valor total]]</f>
        <v>1</v>
      </c>
      <c r="K1110" s="1" t="str">
        <f>VLOOKUP(Tabela1[[#This Row],[Cliente]],'BASE DE CLIENTES'!A:D,4,0)</f>
        <v>EMPRESA SEM MAQUINA</v>
      </c>
      <c r="L1110" s="1" t="str">
        <f>VLOOKUP(Tabela1[[#This Row],[Cliente]],'BASE DE CLIENTES'!A:E,5,0)</f>
        <v>PONTE ALTA NORTE (GAMA)</v>
      </c>
    </row>
    <row r="1111" spans="2:12" x14ac:dyDescent="0.3">
      <c r="B1111" s="1" t="s">
        <v>152</v>
      </c>
      <c r="C1111" s="4" t="str">
        <f>VLOOKUP(Tabela1[[#This Row],[Cliente]],'BASE DE CLIENTES'!A:E,2,0)</f>
        <v>Aparecida de Goiânia</v>
      </c>
      <c r="D1111" s="1" t="str">
        <f>VLOOKUP(Tabela1[[#This Row],[Cliente]],'BASE DE CLIENTES'!A:C,3,0)</f>
        <v>GO</v>
      </c>
      <c r="E1111" s="4" t="str">
        <f>CONCATENATE(Tabela1[[#This Row],[CIDADE]],",",Tabela1[[#This Row],[UF]])</f>
        <v>Aparecida de Goiânia,GO</v>
      </c>
      <c r="F1111" s="2">
        <v>45750</v>
      </c>
      <c r="G1111" s="13">
        <v>33</v>
      </c>
      <c r="H1111" s="13">
        <v>150</v>
      </c>
      <c r="I1111" s="5">
        <f>Tabela1[[#This Row],[Valor total]]-Tabela1[[#This Row],[Valor custo]]</f>
        <v>117</v>
      </c>
      <c r="J1111" s="6">
        <f>Tabela1[[#This Row],[MARGEM BRUTA]]/Tabela1[[#This Row],[Valor total]]</f>
        <v>0.78</v>
      </c>
      <c r="K1111" s="1" t="str">
        <f>VLOOKUP(Tabela1[[#This Row],[Cliente]],'BASE DE CLIENTES'!A:D,4,0)</f>
        <v>TECNICO</v>
      </c>
      <c r="L1111" s="1" t="str">
        <f>VLOOKUP(Tabela1[[#This Row],[Cliente]],'BASE DE CLIENTES'!A:E,5,0)</f>
        <v>Aparecida de Goiânia</v>
      </c>
    </row>
    <row r="1112" spans="2:12" x14ac:dyDescent="0.3">
      <c r="B1112" s="1" t="s">
        <v>152</v>
      </c>
      <c r="C1112" s="4" t="str">
        <f>VLOOKUP(Tabela1[[#This Row],[Cliente]],'BASE DE CLIENTES'!A:E,2,0)</f>
        <v>Aparecida de Goiânia</v>
      </c>
      <c r="D1112" s="1" t="str">
        <f>VLOOKUP(Tabela1[[#This Row],[Cliente]],'BASE DE CLIENTES'!A:C,3,0)</f>
        <v>GO</v>
      </c>
      <c r="E1112" s="4" t="str">
        <f>CONCATENATE(Tabela1[[#This Row],[CIDADE]],",",Tabela1[[#This Row],[UF]])</f>
        <v>Aparecida de Goiânia,GO</v>
      </c>
      <c r="F1112" s="2">
        <v>45806</v>
      </c>
      <c r="G1112" s="13">
        <v>66</v>
      </c>
      <c r="H1112" s="13">
        <v>300</v>
      </c>
      <c r="I1112" s="5">
        <f>Tabela1[[#This Row],[Valor total]]-Tabela1[[#This Row],[Valor custo]]</f>
        <v>234</v>
      </c>
      <c r="J1112" s="6">
        <f>Tabela1[[#This Row],[MARGEM BRUTA]]/Tabela1[[#This Row],[Valor total]]</f>
        <v>0.78</v>
      </c>
      <c r="K1112" s="1" t="str">
        <f>VLOOKUP(Tabela1[[#This Row],[Cliente]],'BASE DE CLIENTES'!A:D,4,0)</f>
        <v>TECNICO</v>
      </c>
      <c r="L1112" s="1" t="str">
        <f>VLOOKUP(Tabela1[[#This Row],[Cliente]],'BASE DE CLIENTES'!A:E,5,0)</f>
        <v>Aparecida de Goiânia</v>
      </c>
    </row>
    <row r="1113" spans="2:12" x14ac:dyDescent="0.3">
      <c r="B1113" s="1" t="s">
        <v>154</v>
      </c>
      <c r="C1113" s="4" t="str">
        <f>VLOOKUP(Tabela1[[#This Row],[Cliente]],'BASE DE CLIENTES'!A:E,2,0)</f>
        <v>Aparecida de Goiânia</v>
      </c>
      <c r="D1113" s="1" t="str">
        <f>VLOOKUP(Tabela1[[#This Row],[Cliente]],'BASE DE CLIENTES'!A:C,3,0)</f>
        <v>GO</v>
      </c>
      <c r="E1113" s="4" t="str">
        <f>CONCATENATE(Tabela1[[#This Row],[CIDADE]],",",Tabela1[[#This Row],[UF]])</f>
        <v>Aparecida de Goiânia,GO</v>
      </c>
      <c r="F1113" s="2">
        <v>45791</v>
      </c>
      <c r="G1113" s="13">
        <v>33</v>
      </c>
      <c r="H1113" s="13">
        <v>150</v>
      </c>
      <c r="I1113" s="5">
        <f>Tabela1[[#This Row],[Valor total]]-Tabela1[[#This Row],[Valor custo]]</f>
        <v>117</v>
      </c>
      <c r="J1113" s="6">
        <f>Tabela1[[#This Row],[MARGEM BRUTA]]/Tabela1[[#This Row],[Valor total]]</f>
        <v>0.78</v>
      </c>
      <c r="K1113" s="1" t="str">
        <f>VLOOKUP(Tabela1[[#This Row],[Cliente]],'BASE DE CLIENTES'!A:D,4,0)</f>
        <v>TECNICO</v>
      </c>
      <c r="L1113" s="1" t="str">
        <f>VLOOKUP(Tabela1[[#This Row],[Cliente]],'BASE DE CLIENTES'!A:E,5,0)</f>
        <v>Aparecida de Goiânia</v>
      </c>
    </row>
    <row r="1114" spans="2:12" x14ac:dyDescent="0.3">
      <c r="B1114" s="1" t="s">
        <v>97</v>
      </c>
      <c r="C1114" s="4" t="str">
        <f>VLOOKUP(Tabela1[[#This Row],[Cliente]],'BASE DE CLIENTES'!A:E,2,0)</f>
        <v>Brasília</v>
      </c>
      <c r="D1114" s="1" t="str">
        <f>VLOOKUP(Tabela1[[#This Row],[Cliente]],'BASE DE CLIENTES'!A:C,3,0)</f>
        <v>DF</v>
      </c>
      <c r="E1114" s="4" t="str">
        <f>CONCATENATE(Tabela1[[#This Row],[CIDADE]],",",Tabela1[[#This Row],[UF]])</f>
        <v>Brasília,DF</v>
      </c>
      <c r="F1114" s="2">
        <v>45798</v>
      </c>
      <c r="G1114" s="13">
        <v>521</v>
      </c>
      <c r="H1114" s="13">
        <v>785</v>
      </c>
      <c r="I1114" s="5">
        <f>Tabela1[[#This Row],[Valor total]]-Tabela1[[#This Row],[Valor custo]]</f>
        <v>264</v>
      </c>
      <c r="J1114" s="6">
        <f>Tabela1[[#This Row],[MARGEM BRUTA]]/Tabela1[[#This Row],[Valor total]]</f>
        <v>0.33630573248407641</v>
      </c>
      <c r="K1114" s="1" t="str">
        <f>VLOOKUP(Tabela1[[#This Row],[Cliente]],'BASE DE CLIENTES'!A:D,4,0)</f>
        <v>SERRALHEIRO</v>
      </c>
      <c r="L1114" s="1" t="str">
        <f>VLOOKUP(Tabela1[[#This Row],[Cliente]],'BASE DE CLIENTES'!A:E,5,0)</f>
        <v>CEILANDIA NORTE</v>
      </c>
    </row>
    <row r="1115" spans="2:12" x14ac:dyDescent="0.3">
      <c r="B1115" s="1" t="s">
        <v>152</v>
      </c>
      <c r="C1115" s="4" t="str">
        <f>VLOOKUP(Tabela1[[#This Row],[Cliente]],'BASE DE CLIENTES'!A:E,2,0)</f>
        <v>Aparecida de Goiânia</v>
      </c>
      <c r="D1115" s="1" t="str">
        <f>VLOOKUP(Tabela1[[#This Row],[Cliente]],'BASE DE CLIENTES'!A:C,3,0)</f>
        <v>GO</v>
      </c>
      <c r="E1115" s="4" t="str">
        <f>CONCATENATE(Tabela1[[#This Row],[CIDADE]],",",Tabela1[[#This Row],[UF]])</f>
        <v>Aparecida de Goiânia,GO</v>
      </c>
      <c r="F1115" s="2">
        <v>45856</v>
      </c>
      <c r="G1115" s="13">
        <v>66</v>
      </c>
      <c r="H1115" s="13">
        <v>300</v>
      </c>
      <c r="I1115" s="5">
        <f>Tabela1[[#This Row],[Valor total]]-Tabela1[[#This Row],[Valor custo]]</f>
        <v>234</v>
      </c>
      <c r="J1115" s="6">
        <f>Tabela1[[#This Row],[MARGEM BRUTA]]/Tabela1[[#This Row],[Valor total]]</f>
        <v>0.78</v>
      </c>
      <c r="K1115" s="1" t="str">
        <f>VLOOKUP(Tabela1[[#This Row],[Cliente]],'BASE DE CLIENTES'!A:D,4,0)</f>
        <v>TECNICO</v>
      </c>
      <c r="L1115" s="1" t="str">
        <f>VLOOKUP(Tabela1[[#This Row],[Cliente]],'BASE DE CLIENTES'!A:E,5,0)</f>
        <v>Aparecida de Goiânia</v>
      </c>
    </row>
    <row r="1116" spans="2:12" x14ac:dyDescent="0.3">
      <c r="B1116" s="1" t="s">
        <v>152</v>
      </c>
      <c r="C1116" s="4" t="str">
        <f>VLOOKUP(Tabela1[[#This Row],[Cliente]],'BASE DE CLIENTES'!A:E,2,0)</f>
        <v>Aparecida de Goiânia</v>
      </c>
      <c r="D1116" s="1" t="str">
        <f>VLOOKUP(Tabela1[[#This Row],[Cliente]],'BASE DE CLIENTES'!A:C,3,0)</f>
        <v>GO</v>
      </c>
      <c r="E1116" s="4" t="str">
        <f>CONCATENATE(Tabela1[[#This Row],[CIDADE]],",",Tabela1[[#This Row],[UF]])</f>
        <v>Aparecida de Goiânia,GO</v>
      </c>
      <c r="F1116" s="2">
        <v>45880</v>
      </c>
      <c r="G1116" s="13">
        <v>33</v>
      </c>
      <c r="H1116" s="13">
        <v>150</v>
      </c>
      <c r="I1116" s="5">
        <f>Tabela1[[#This Row],[Valor total]]-Tabela1[[#This Row],[Valor custo]]</f>
        <v>117</v>
      </c>
      <c r="J1116" s="6">
        <f>Tabela1[[#This Row],[MARGEM BRUTA]]/Tabela1[[#This Row],[Valor total]]</f>
        <v>0.78</v>
      </c>
      <c r="K1116" s="1" t="str">
        <f>VLOOKUP(Tabela1[[#This Row],[Cliente]],'BASE DE CLIENTES'!A:D,4,0)</f>
        <v>TECNICO</v>
      </c>
      <c r="L1116" s="1" t="str">
        <f>VLOOKUP(Tabela1[[#This Row],[Cliente]],'BASE DE CLIENTES'!A:E,5,0)</f>
        <v>Aparecida de Goiânia</v>
      </c>
    </row>
    <row r="1117" spans="2:12" x14ac:dyDescent="0.3">
      <c r="B1117" s="1" t="s">
        <v>120</v>
      </c>
      <c r="C1117" s="4" t="str">
        <f>VLOOKUP(Tabela1[[#This Row],[Cliente]],'BASE DE CLIENTES'!A:E,2,0)</f>
        <v>Brasília</v>
      </c>
      <c r="D1117" s="1" t="str">
        <f>VLOOKUP(Tabela1[[#This Row],[Cliente]],'BASE DE CLIENTES'!A:C,3,0)</f>
        <v>DF</v>
      </c>
      <c r="E1117" s="4" t="str">
        <f>CONCATENATE(Tabela1[[#This Row],[CIDADE]],",",Tabela1[[#This Row],[UF]])</f>
        <v>Brasília,DF</v>
      </c>
      <c r="F1117" s="2">
        <v>45811</v>
      </c>
      <c r="G1117" s="13">
        <v>920</v>
      </c>
      <c r="H1117" s="13">
        <v>1270</v>
      </c>
      <c r="I1117" s="5">
        <f>Tabela1[[#This Row],[Valor total]]-Tabela1[[#This Row],[Valor custo]]</f>
        <v>350</v>
      </c>
      <c r="J1117" s="6">
        <f>Tabela1[[#This Row],[MARGEM BRUTA]]/Tabela1[[#This Row],[Valor total]]</f>
        <v>0.27559055118110237</v>
      </c>
      <c r="K1117" s="1" t="str">
        <f>VLOOKUP(Tabela1[[#This Row],[Cliente]],'BASE DE CLIENTES'!A:D,4,0)</f>
        <v>EMPRESA SEM MAQUINA</v>
      </c>
      <c r="L1117" s="1" t="str">
        <f>VLOOKUP(Tabela1[[#This Row],[Cliente]],'BASE DE CLIENTES'!A:E,5,0)</f>
        <v>SAMAMBAIA</v>
      </c>
    </row>
    <row r="1118" spans="2:12" x14ac:dyDescent="0.3">
      <c r="B1118" s="1" t="s">
        <v>152</v>
      </c>
      <c r="C1118" s="4" t="str">
        <f>VLOOKUP(Tabela1[[#This Row],[Cliente]],'BASE DE CLIENTES'!A:E,2,0)</f>
        <v>Aparecida de Goiânia</v>
      </c>
      <c r="D1118" s="1" t="str">
        <f>VLOOKUP(Tabela1[[#This Row],[Cliente]],'BASE DE CLIENTES'!A:C,3,0)</f>
        <v>GO</v>
      </c>
      <c r="E1118" s="4" t="str">
        <f>CONCATENATE(Tabela1[[#This Row],[CIDADE]],",",Tabela1[[#This Row],[UF]])</f>
        <v>Aparecida de Goiânia,GO</v>
      </c>
      <c r="F1118" s="2">
        <v>45738</v>
      </c>
      <c r="G1118" s="13">
        <v>46.69</v>
      </c>
      <c r="H1118" s="13">
        <v>250</v>
      </c>
      <c r="I1118" s="5">
        <f>Tabela1[[#This Row],[Valor total]]-Tabela1[[#This Row],[Valor custo]]</f>
        <v>203.31</v>
      </c>
      <c r="J1118" s="6">
        <f>Tabela1[[#This Row],[MARGEM BRUTA]]/Tabela1[[#This Row],[Valor total]]</f>
        <v>0.81323999999999996</v>
      </c>
      <c r="K1118" s="1" t="str">
        <f>VLOOKUP(Tabela1[[#This Row],[Cliente]],'BASE DE CLIENTES'!A:D,4,0)</f>
        <v>TECNICO</v>
      </c>
      <c r="L1118" s="1" t="str">
        <f>VLOOKUP(Tabela1[[#This Row],[Cliente]],'BASE DE CLIENTES'!A:E,5,0)</f>
        <v>Aparecida de Goiânia</v>
      </c>
    </row>
    <row r="1119" spans="2:12" x14ac:dyDescent="0.3">
      <c r="B1119" s="1" t="s">
        <v>27</v>
      </c>
      <c r="C1119" s="4" t="str">
        <f>VLOOKUP(Tabela1[[#This Row],[Cliente]],'BASE DE CLIENTES'!A:E,2,0)</f>
        <v>Brasília</v>
      </c>
      <c r="D1119" s="1" t="str">
        <f>VLOOKUP(Tabela1[[#This Row],[Cliente]],'BASE DE CLIENTES'!A:C,3,0)</f>
        <v>DF</v>
      </c>
      <c r="E1119" s="4" t="str">
        <f>CONCATENATE(Tabela1[[#This Row],[CIDADE]],",",Tabela1[[#This Row],[UF]])</f>
        <v>Brasília,DF</v>
      </c>
      <c r="F1119" s="2">
        <v>45797</v>
      </c>
      <c r="G1119" s="13">
        <v>0</v>
      </c>
      <c r="H1119" s="13">
        <v>540</v>
      </c>
      <c r="I1119" s="5">
        <f>Tabela1[[#This Row],[Valor total]]-Tabela1[[#This Row],[Valor custo]]</f>
        <v>540</v>
      </c>
      <c r="J1119" s="6">
        <f>Tabela1[[#This Row],[MARGEM BRUTA]]/Tabela1[[#This Row],[Valor total]]</f>
        <v>1</v>
      </c>
      <c r="K1119" s="1" t="str">
        <f>VLOOKUP(Tabela1[[#This Row],[Cliente]],'BASE DE CLIENTES'!A:D,4,0)</f>
        <v>EMPRESA SEM MAQUINA</v>
      </c>
      <c r="L1119" s="1" t="str">
        <f>VLOOKUP(Tabela1[[#This Row],[Cliente]],'BASE DE CLIENTES'!A:E,5,0)</f>
        <v>RECANTO DAS EMAS</v>
      </c>
    </row>
    <row r="1120" spans="2:12" x14ac:dyDescent="0.3">
      <c r="B1120" s="1" t="s">
        <v>106</v>
      </c>
      <c r="C1120" s="4" t="str">
        <f>VLOOKUP(Tabela1[[#This Row],[Cliente]],'BASE DE CLIENTES'!A:E,2,0)</f>
        <v>Brasília</v>
      </c>
      <c r="D1120" s="1" t="str">
        <f>VLOOKUP(Tabela1[[#This Row],[Cliente]],'BASE DE CLIENTES'!A:C,3,0)</f>
        <v>DF</v>
      </c>
      <c r="E1120" s="4" t="str">
        <f>CONCATENATE(Tabela1[[#This Row],[CIDADE]],",",Tabela1[[#This Row],[UF]])</f>
        <v>Brasília,DF</v>
      </c>
      <c r="F1120" s="2">
        <v>45797</v>
      </c>
      <c r="G1120" s="13">
        <v>118.76</v>
      </c>
      <c r="H1120" s="13">
        <v>156</v>
      </c>
      <c r="I1120" s="5">
        <f>Tabela1[[#This Row],[Valor total]]-Tabela1[[#This Row],[Valor custo]]</f>
        <v>37.239999999999995</v>
      </c>
      <c r="J1120" s="6">
        <f>Tabela1[[#This Row],[MARGEM BRUTA]]/Tabela1[[#This Row],[Valor total]]</f>
        <v>0.23871794871794869</v>
      </c>
      <c r="K1120" s="1" t="str">
        <f>VLOOKUP(Tabela1[[#This Row],[Cliente]],'BASE DE CLIENTES'!A:D,4,0)</f>
        <v>EMPRESA COM MAQUINA</v>
      </c>
      <c r="L1120" s="1" t="str">
        <f>VLOOKUP(Tabela1[[#This Row],[Cliente]],'BASE DE CLIENTES'!A:E,5,0)</f>
        <v>26 DE SETEMBRO</v>
      </c>
    </row>
    <row r="1121" spans="2:12" x14ac:dyDescent="0.3">
      <c r="B1121" s="1" t="s">
        <v>68</v>
      </c>
      <c r="C1121" s="4" t="str">
        <f>VLOOKUP(Tabela1[[#This Row],[Cliente]],'BASE DE CLIENTES'!A:E,2,0)</f>
        <v>Brasília</v>
      </c>
      <c r="D1121" s="1" t="str">
        <f>VLOOKUP(Tabela1[[#This Row],[Cliente]],'BASE DE CLIENTES'!A:C,3,0)</f>
        <v>DF</v>
      </c>
      <c r="E1121" s="4" t="str">
        <f>CONCATENATE(Tabela1[[#This Row],[CIDADE]],",",Tabela1[[#This Row],[UF]])</f>
        <v>Brasília,DF</v>
      </c>
      <c r="F1121" s="2">
        <v>45797</v>
      </c>
      <c r="G1121" s="13">
        <v>1340.74</v>
      </c>
      <c r="H1121" s="13">
        <v>2010</v>
      </c>
      <c r="I1121" s="5">
        <f>Tabela1[[#This Row],[Valor total]]-Tabela1[[#This Row],[Valor custo]]</f>
        <v>669.26</v>
      </c>
      <c r="J1121" s="6">
        <f>Tabela1[[#This Row],[MARGEM BRUTA]]/Tabela1[[#This Row],[Valor total]]</f>
        <v>0.33296517412935323</v>
      </c>
      <c r="K1121" s="1" t="str">
        <f>VLOOKUP(Tabela1[[#This Row],[Cliente]],'BASE DE CLIENTES'!A:D,4,0)</f>
        <v>EMPRESA COM MAQUINA</v>
      </c>
      <c r="L1121" s="1" t="str">
        <f>VLOOKUP(Tabela1[[#This Row],[Cliente]],'BASE DE CLIENTES'!A:E,5,0)</f>
        <v>SAMAMBAIA SUL (SAMAMBAIA)</v>
      </c>
    </row>
    <row r="1122" spans="2:12" x14ac:dyDescent="0.3">
      <c r="B1122" s="1" t="s">
        <v>78</v>
      </c>
      <c r="C1122" s="4" t="str">
        <f>VLOOKUP(Tabela1[[#This Row],[Cliente]],'BASE DE CLIENTES'!A:E,2,0)</f>
        <v>Brasília</v>
      </c>
      <c r="D1122" s="1" t="str">
        <f>VLOOKUP(Tabela1[[#This Row],[Cliente]],'BASE DE CLIENTES'!A:C,3,0)</f>
        <v>DF</v>
      </c>
      <c r="E1122" s="4" t="str">
        <f>CONCATENATE(Tabela1[[#This Row],[CIDADE]],",",Tabela1[[#This Row],[UF]])</f>
        <v>Brasília,DF</v>
      </c>
      <c r="F1122" s="2">
        <v>45796</v>
      </c>
      <c r="G1122" s="13">
        <v>521</v>
      </c>
      <c r="H1122" s="13">
        <v>810</v>
      </c>
      <c r="I1122" s="5">
        <f>Tabela1[[#This Row],[Valor total]]-Tabela1[[#This Row],[Valor custo]]</f>
        <v>289</v>
      </c>
      <c r="J1122" s="6">
        <f>Tabela1[[#This Row],[MARGEM BRUTA]]/Tabela1[[#This Row],[Valor total]]</f>
        <v>0.35679012345679012</v>
      </c>
      <c r="K1122" s="1" t="str">
        <f>VLOOKUP(Tabela1[[#This Row],[Cliente]],'BASE DE CLIENTES'!A:D,4,0)</f>
        <v>SERRALHEIRO</v>
      </c>
      <c r="L1122" s="1" t="str">
        <f>VLOOKUP(Tabela1[[#This Row],[Cliente]],'BASE DE CLIENTES'!A:E,5,0)</f>
        <v>Vila do Boa (São Sebastião)</v>
      </c>
    </row>
    <row r="1123" spans="2:12" x14ac:dyDescent="0.3">
      <c r="B1123" s="1" t="s">
        <v>68</v>
      </c>
      <c r="C1123" s="4" t="str">
        <f>VLOOKUP(Tabela1[[#This Row],[Cliente]],'BASE DE CLIENTES'!A:E,2,0)</f>
        <v>Brasília</v>
      </c>
      <c r="D1123" s="1" t="str">
        <f>VLOOKUP(Tabela1[[#This Row],[Cliente]],'BASE DE CLIENTES'!A:C,3,0)</f>
        <v>DF</v>
      </c>
      <c r="E1123" s="4" t="str">
        <f>CONCATENATE(Tabela1[[#This Row],[CIDADE]],",",Tabela1[[#This Row],[UF]])</f>
        <v>Brasília,DF</v>
      </c>
      <c r="F1123" s="2">
        <v>45796</v>
      </c>
      <c r="G1123" s="13">
        <v>476.87</v>
      </c>
      <c r="H1123" s="13">
        <v>670</v>
      </c>
      <c r="I1123" s="5">
        <f>Tabela1[[#This Row],[Valor total]]-Tabela1[[#This Row],[Valor custo]]</f>
        <v>193.13</v>
      </c>
      <c r="J1123" s="6">
        <f>Tabela1[[#This Row],[MARGEM BRUTA]]/Tabela1[[#This Row],[Valor total]]</f>
        <v>0.28825373134328358</v>
      </c>
      <c r="K1123" s="1" t="str">
        <f>VLOOKUP(Tabela1[[#This Row],[Cliente]],'BASE DE CLIENTES'!A:D,4,0)</f>
        <v>EMPRESA COM MAQUINA</v>
      </c>
      <c r="L1123" s="1" t="str">
        <f>VLOOKUP(Tabela1[[#This Row],[Cliente]],'BASE DE CLIENTES'!A:E,5,0)</f>
        <v>SAMAMBAIA SUL (SAMAMBAIA)</v>
      </c>
    </row>
    <row r="1124" spans="2:12" x14ac:dyDescent="0.3">
      <c r="B1124" s="1" t="s">
        <v>152</v>
      </c>
      <c r="C1124" s="4" t="str">
        <f>VLOOKUP(Tabela1[[#This Row],[Cliente]],'BASE DE CLIENTES'!A:E,2,0)</f>
        <v>Aparecida de Goiânia</v>
      </c>
      <c r="D1124" s="1" t="str">
        <f>VLOOKUP(Tabela1[[#This Row],[Cliente]],'BASE DE CLIENTES'!A:C,3,0)</f>
        <v>GO</v>
      </c>
      <c r="E1124" s="4" t="str">
        <f>CONCATENATE(Tabela1[[#This Row],[CIDADE]],",",Tabela1[[#This Row],[UF]])</f>
        <v>Aparecida de Goiânia,GO</v>
      </c>
      <c r="F1124" s="2">
        <v>45862</v>
      </c>
      <c r="G1124" s="13">
        <v>54.76</v>
      </c>
      <c r="H1124" s="13">
        <v>400</v>
      </c>
      <c r="I1124" s="5">
        <f>Tabela1[[#This Row],[Valor total]]-Tabela1[[#This Row],[Valor custo]]</f>
        <v>345.24</v>
      </c>
      <c r="J1124" s="6">
        <f>Tabela1[[#This Row],[MARGEM BRUTA]]/Tabela1[[#This Row],[Valor total]]</f>
        <v>0.86309999999999998</v>
      </c>
      <c r="K1124" s="1" t="str">
        <f>VLOOKUP(Tabela1[[#This Row],[Cliente]],'BASE DE CLIENTES'!A:D,4,0)</f>
        <v>TECNICO</v>
      </c>
      <c r="L1124" s="1" t="str">
        <f>VLOOKUP(Tabela1[[#This Row],[Cliente]],'BASE DE CLIENTES'!A:E,5,0)</f>
        <v>Aparecida de Goiânia</v>
      </c>
    </row>
    <row r="1125" spans="2:12" x14ac:dyDescent="0.3">
      <c r="B1125" s="1" t="s">
        <v>42</v>
      </c>
      <c r="C1125" s="4" t="str">
        <f>VLOOKUP(Tabela1[[#This Row],[Cliente]],'BASE DE CLIENTES'!A:E,2,0)</f>
        <v>Brasília</v>
      </c>
      <c r="D1125" s="1" t="str">
        <f>VLOOKUP(Tabela1[[#This Row],[Cliente]],'BASE DE CLIENTES'!A:C,3,0)</f>
        <v>DF</v>
      </c>
      <c r="E1125" s="4" t="str">
        <f>CONCATENATE(Tabela1[[#This Row],[CIDADE]],",",Tabela1[[#This Row],[UF]])</f>
        <v>Brasília,DF</v>
      </c>
      <c r="F1125" s="2">
        <v>45796</v>
      </c>
      <c r="G1125" s="13">
        <v>3259</v>
      </c>
      <c r="H1125" s="13">
        <v>4505</v>
      </c>
      <c r="I1125" s="5">
        <f>Tabela1[[#This Row],[Valor total]]-Tabela1[[#This Row],[Valor custo]]</f>
        <v>1246</v>
      </c>
      <c r="J1125" s="6">
        <f>Tabela1[[#This Row],[MARGEM BRUTA]]/Tabela1[[#This Row],[Valor total]]</f>
        <v>0.27658157602663708</v>
      </c>
      <c r="K1125" s="1" t="str">
        <f>VLOOKUP(Tabela1[[#This Row],[Cliente]],'BASE DE CLIENTES'!A:D,4,0)</f>
        <v>EMPRESA SEM MAQUINA</v>
      </c>
      <c r="L1125" s="1" t="str">
        <f>VLOOKUP(Tabela1[[#This Row],[Cliente]],'BASE DE CLIENTES'!A:E,5,0)</f>
        <v>SAMAMBAIA</v>
      </c>
    </row>
    <row r="1126" spans="2:12" x14ac:dyDescent="0.3">
      <c r="B1126" s="1" t="s">
        <v>36</v>
      </c>
      <c r="C1126" s="4" t="str">
        <f>VLOOKUP(Tabela1[[#This Row],[Cliente]],'BASE DE CLIENTES'!A:E,2,0)</f>
        <v>Brasília</v>
      </c>
      <c r="D1126" s="1" t="str">
        <f>VLOOKUP(Tabela1[[#This Row],[Cliente]],'BASE DE CLIENTES'!A:C,3,0)</f>
        <v>DF</v>
      </c>
      <c r="E1126" s="4" t="str">
        <f>CONCATENATE(Tabela1[[#This Row],[CIDADE]],",",Tabela1[[#This Row],[UF]])</f>
        <v>Brasília,DF</v>
      </c>
      <c r="F1126" s="2">
        <v>45796</v>
      </c>
      <c r="G1126" s="13">
        <v>2682</v>
      </c>
      <c r="H1126" s="13">
        <v>3810</v>
      </c>
      <c r="I1126" s="5">
        <f>Tabela1[[#This Row],[Valor total]]-Tabela1[[#This Row],[Valor custo]]</f>
        <v>1128</v>
      </c>
      <c r="J1126" s="6">
        <f>Tabela1[[#This Row],[MARGEM BRUTA]]/Tabela1[[#This Row],[Valor total]]</f>
        <v>0.29606299212598425</v>
      </c>
      <c r="K1126" s="1" t="str">
        <f>VLOOKUP(Tabela1[[#This Row],[Cliente]],'BASE DE CLIENTES'!A:D,4,0)</f>
        <v>SERRALHEIRO</v>
      </c>
      <c r="L1126" s="1" t="str">
        <f>VLOOKUP(Tabela1[[#This Row],[Cliente]],'BASE DE CLIENTES'!A:E,5,0)</f>
        <v>CEILANDIA SUL (CEILANDIA)</v>
      </c>
    </row>
    <row r="1127" spans="2:12" x14ac:dyDescent="0.3">
      <c r="B1127" s="1" t="s">
        <v>38</v>
      </c>
      <c r="C1127" s="4" t="str">
        <f>VLOOKUP(Tabela1[[#This Row],[Cliente]],'BASE DE CLIENTES'!A:E,2,0)</f>
        <v>Brasília</v>
      </c>
      <c r="D1127" s="1" t="str">
        <f>VLOOKUP(Tabela1[[#This Row],[Cliente]],'BASE DE CLIENTES'!A:C,3,0)</f>
        <v>DF</v>
      </c>
      <c r="E1127" s="4" t="str">
        <f>CONCATENATE(Tabela1[[#This Row],[CIDADE]],",",Tabela1[[#This Row],[UF]])</f>
        <v>Brasília,DF</v>
      </c>
      <c r="F1127" s="2">
        <v>45796</v>
      </c>
      <c r="G1127" s="13">
        <v>1342</v>
      </c>
      <c r="H1127" s="13">
        <v>2040</v>
      </c>
      <c r="I1127" s="5">
        <f>Tabela1[[#This Row],[Valor total]]-Tabela1[[#This Row],[Valor custo]]</f>
        <v>698</v>
      </c>
      <c r="J1127" s="6">
        <f>Tabela1[[#This Row],[MARGEM BRUTA]]/Tabela1[[#This Row],[Valor total]]</f>
        <v>0.34215686274509804</v>
      </c>
      <c r="K1127" s="1" t="str">
        <f>VLOOKUP(Tabela1[[#This Row],[Cliente]],'BASE DE CLIENTES'!A:D,4,0)</f>
        <v>EMPRESA SEM MAQUINA</v>
      </c>
      <c r="L1127" s="1" t="str">
        <f>VLOOKUP(Tabela1[[#This Row],[Cliente]],'BASE DE CLIENTES'!A:E,5,0)</f>
        <v>PONTE ALTA NORTE (GAMA)</v>
      </c>
    </row>
    <row r="1128" spans="2:12" x14ac:dyDescent="0.3">
      <c r="B1128" s="1" t="s">
        <v>52</v>
      </c>
      <c r="C1128" s="4" t="str">
        <f>VLOOKUP(Tabela1[[#This Row],[Cliente]],'BASE DE CLIENTES'!A:E,2,0)</f>
        <v>Brasília</v>
      </c>
      <c r="D1128" s="1" t="str">
        <f>VLOOKUP(Tabela1[[#This Row],[Cliente]],'BASE DE CLIENTES'!A:C,3,0)</f>
        <v>DF</v>
      </c>
      <c r="E1128" s="4" t="str">
        <f>CONCATENATE(Tabela1[[#This Row],[CIDADE]],",",Tabela1[[#This Row],[UF]])</f>
        <v>Brasília,DF</v>
      </c>
      <c r="F1128" s="2">
        <v>45796</v>
      </c>
      <c r="G1128" s="13">
        <v>2175.61</v>
      </c>
      <c r="H1128" s="13">
        <v>3155</v>
      </c>
      <c r="I1128" s="5">
        <f>Tabela1[[#This Row],[Valor total]]-Tabela1[[#This Row],[Valor custo]]</f>
        <v>979.38999999999987</v>
      </c>
      <c r="J1128" s="6">
        <f>Tabela1[[#This Row],[MARGEM BRUTA]]/Tabela1[[#This Row],[Valor total]]</f>
        <v>0.31042472266244053</v>
      </c>
      <c r="K1128" s="1" t="str">
        <f>VLOOKUP(Tabela1[[#This Row],[Cliente]],'BASE DE CLIENTES'!A:D,4,0)</f>
        <v>SERRALHEIRO</v>
      </c>
      <c r="L1128" s="1" t="str">
        <f>VLOOKUP(Tabela1[[#This Row],[Cliente]],'BASE DE CLIENTES'!A:E,5,0)</f>
        <v>Ceilândia Sul (Ceilândia)</v>
      </c>
    </row>
    <row r="1129" spans="2:12" x14ac:dyDescent="0.3">
      <c r="B1129" s="1" t="s">
        <v>55</v>
      </c>
      <c r="C1129" s="4" t="str">
        <f>VLOOKUP(Tabela1[[#This Row],[Cliente]],'BASE DE CLIENTES'!A:E,2,0)</f>
        <v>Brasília</v>
      </c>
      <c r="D1129" s="1" t="str">
        <f>VLOOKUP(Tabela1[[#This Row],[Cliente]],'BASE DE CLIENTES'!A:C,3,0)</f>
        <v>DF</v>
      </c>
      <c r="E1129" s="4" t="str">
        <f>CONCATENATE(Tabela1[[#This Row],[CIDADE]],",",Tabela1[[#This Row],[UF]])</f>
        <v>Brasília,DF</v>
      </c>
      <c r="F1129" s="2">
        <v>45796</v>
      </c>
      <c r="G1129" s="13">
        <v>15</v>
      </c>
      <c r="H1129" s="13">
        <v>24</v>
      </c>
      <c r="I1129" s="5">
        <f>Tabela1[[#This Row],[Valor total]]-Tabela1[[#This Row],[Valor custo]]</f>
        <v>9</v>
      </c>
      <c r="J1129" s="6">
        <f>Tabela1[[#This Row],[MARGEM BRUTA]]/Tabela1[[#This Row],[Valor total]]</f>
        <v>0.375</v>
      </c>
      <c r="K1129" s="1" t="str">
        <f>VLOOKUP(Tabela1[[#This Row],[Cliente]],'BASE DE CLIENTES'!A:D,4,0)</f>
        <v>EMPRESA SEM MAQUINA</v>
      </c>
      <c r="L1129" s="1" t="str">
        <f>VLOOKUP(Tabela1[[#This Row],[Cliente]],'BASE DE CLIENTES'!A:E,5,0)</f>
        <v>RECANTO DAS EMAS</v>
      </c>
    </row>
    <row r="1130" spans="2:12" x14ac:dyDescent="0.3">
      <c r="B1130" s="1" t="s">
        <v>137</v>
      </c>
      <c r="C1130" s="4" t="str">
        <f>VLOOKUP(Tabela1[[#This Row],[Cliente]],'BASE DE CLIENTES'!A:E,2,0)</f>
        <v>Brasília</v>
      </c>
      <c r="D1130" s="1" t="str">
        <f>VLOOKUP(Tabela1[[#This Row],[Cliente]],'BASE DE CLIENTES'!A:C,3,0)</f>
        <v>DF</v>
      </c>
      <c r="E1130" s="4" t="str">
        <f>CONCATENATE(Tabela1[[#This Row],[CIDADE]],",",Tabela1[[#This Row],[UF]])</f>
        <v>Brasília,DF</v>
      </c>
      <c r="F1130" s="2">
        <v>45796</v>
      </c>
      <c r="G1130" s="13">
        <v>9.3800000000000008</v>
      </c>
      <c r="H1130" s="13">
        <v>15</v>
      </c>
      <c r="I1130" s="5">
        <f>Tabela1[[#This Row],[Valor total]]-Tabela1[[#This Row],[Valor custo]]</f>
        <v>5.6199999999999992</v>
      </c>
      <c r="J1130" s="6">
        <f>Tabela1[[#This Row],[MARGEM BRUTA]]/Tabela1[[#This Row],[Valor total]]</f>
        <v>0.37466666666666659</v>
      </c>
      <c r="K1130" s="1" t="str">
        <f>VLOOKUP(Tabela1[[#This Row],[Cliente]],'BASE DE CLIENTES'!A:D,4,0)</f>
        <v>SÓCIO</v>
      </c>
      <c r="L1130" s="1" t="str">
        <f>VLOOKUP(Tabela1[[#This Row],[Cliente]],'BASE DE CLIENTES'!A:E,5,0)</f>
        <v>Taguatinga Sul (Taguatinga)</v>
      </c>
    </row>
    <row r="1131" spans="2:12" x14ac:dyDescent="0.3">
      <c r="B1131" s="1" t="s">
        <v>152</v>
      </c>
      <c r="C1131" s="4" t="str">
        <f>VLOOKUP(Tabela1[[#This Row],[Cliente]],'BASE DE CLIENTES'!A:E,2,0)</f>
        <v>Aparecida de Goiânia</v>
      </c>
      <c r="D1131" s="1" t="str">
        <f>VLOOKUP(Tabela1[[#This Row],[Cliente]],'BASE DE CLIENTES'!A:C,3,0)</f>
        <v>GO</v>
      </c>
      <c r="E1131" s="4" t="str">
        <f>CONCATENATE(Tabela1[[#This Row],[CIDADE]],",",Tabela1[[#This Row],[UF]])</f>
        <v>Aparecida de Goiânia,GO</v>
      </c>
      <c r="F1131" s="2">
        <v>45861</v>
      </c>
      <c r="G1131" s="13">
        <v>54.76</v>
      </c>
      <c r="H1131" s="13">
        <v>400</v>
      </c>
      <c r="I1131" s="5">
        <f>Tabela1[[#This Row],[Valor total]]-Tabela1[[#This Row],[Valor custo]]</f>
        <v>345.24</v>
      </c>
      <c r="J1131" s="6">
        <f>Tabela1[[#This Row],[MARGEM BRUTA]]/Tabela1[[#This Row],[Valor total]]</f>
        <v>0.86309999999999998</v>
      </c>
      <c r="K1131" s="1" t="str">
        <f>VLOOKUP(Tabela1[[#This Row],[Cliente]],'BASE DE CLIENTES'!A:D,4,0)</f>
        <v>TECNICO</v>
      </c>
      <c r="L1131" s="1" t="str">
        <f>VLOOKUP(Tabela1[[#This Row],[Cliente]],'BASE DE CLIENTES'!A:E,5,0)</f>
        <v>Aparecida de Goiânia</v>
      </c>
    </row>
    <row r="1132" spans="2:12" x14ac:dyDescent="0.3">
      <c r="B1132" s="1" t="s">
        <v>76</v>
      </c>
      <c r="C1132" s="4" t="str">
        <f>VLOOKUP(Tabela1[[#This Row],[Cliente]],'BASE DE CLIENTES'!A:E,2,0)</f>
        <v>Brasília</v>
      </c>
      <c r="D1132" s="1" t="str">
        <f>VLOOKUP(Tabela1[[#This Row],[Cliente]],'BASE DE CLIENTES'!A:C,3,0)</f>
        <v>DF</v>
      </c>
      <c r="E1132" s="4" t="str">
        <f>CONCATENATE(Tabela1[[#This Row],[CIDADE]],",",Tabela1[[#This Row],[UF]])</f>
        <v>Brasília,DF</v>
      </c>
      <c r="F1132" s="2">
        <v>45796</v>
      </c>
      <c r="G1132" s="13">
        <v>395</v>
      </c>
      <c r="H1132" s="13">
        <v>1250</v>
      </c>
      <c r="I1132" s="5">
        <f>Tabela1[[#This Row],[Valor total]]-Tabela1[[#This Row],[Valor custo]]</f>
        <v>855</v>
      </c>
      <c r="J1132" s="6">
        <f>Tabela1[[#This Row],[MARGEM BRUTA]]/Tabela1[[#This Row],[Valor total]]</f>
        <v>0.68400000000000005</v>
      </c>
      <c r="K1132" s="1" t="str">
        <f>VLOOKUP(Tabela1[[#This Row],[Cliente]],'BASE DE CLIENTES'!A:D,4,0)</f>
        <v>EMPRESA COM MAQUINA</v>
      </c>
      <c r="L1132" s="1" t="str">
        <f>VLOOKUP(Tabela1[[#This Row],[Cliente]],'BASE DE CLIENTES'!A:E,5,0)</f>
        <v>Setor Placa da Mercedes (Núcleo Bandeirante)</v>
      </c>
    </row>
    <row r="1133" spans="2:12" x14ac:dyDescent="0.3">
      <c r="B1133" s="1" t="s">
        <v>138</v>
      </c>
      <c r="C1133" s="4" t="str">
        <f>VLOOKUP(Tabela1[[#This Row],[Cliente]],'BASE DE CLIENTES'!A:E,2,0)</f>
        <v>Brasília</v>
      </c>
      <c r="D1133" s="1" t="str">
        <f>VLOOKUP(Tabela1[[#This Row],[Cliente]],'BASE DE CLIENTES'!A:C,3,0)</f>
        <v>DF</v>
      </c>
      <c r="E1133" s="4" t="str">
        <f>CONCATENATE(Tabela1[[#This Row],[CIDADE]],",",Tabela1[[#This Row],[UF]])</f>
        <v>Brasília,DF</v>
      </c>
      <c r="F1133" s="2">
        <v>45793</v>
      </c>
      <c r="G1133" s="13">
        <v>68.45</v>
      </c>
      <c r="H1133" s="13">
        <v>450</v>
      </c>
      <c r="I1133" s="5">
        <f>Tabela1[[#This Row],[Valor total]]-Tabela1[[#This Row],[Valor custo]]</f>
        <v>381.55</v>
      </c>
      <c r="J1133" s="6">
        <f>Tabela1[[#This Row],[MARGEM BRUTA]]/Tabela1[[#This Row],[Valor total]]</f>
        <v>0.84788888888888891</v>
      </c>
      <c r="K1133" s="1" t="str">
        <f>VLOOKUP(Tabela1[[#This Row],[Cliente]],'BASE DE CLIENTES'!A:D,4,0)</f>
        <v>OUTROS RAMOS</v>
      </c>
      <c r="L1133" s="1" t="str">
        <f>VLOOKUP(Tabela1[[#This Row],[Cliente]],'BASE DE CLIENTES'!A:E,5,0)</f>
        <v>CEILANDIA NORTE (CEILANDIA)</v>
      </c>
    </row>
    <row r="1134" spans="2:12" x14ac:dyDescent="0.3">
      <c r="B1134" s="1" t="s">
        <v>152</v>
      </c>
      <c r="C1134" s="4" t="str">
        <f>VLOOKUP(Tabela1[[#This Row],[Cliente]],'BASE DE CLIENTES'!A:E,2,0)</f>
        <v>Aparecida de Goiânia</v>
      </c>
      <c r="D1134" s="1" t="str">
        <f>VLOOKUP(Tabela1[[#This Row],[Cliente]],'BASE DE CLIENTES'!A:C,3,0)</f>
        <v>GO</v>
      </c>
      <c r="E1134" s="4" t="str">
        <f>CONCATENATE(Tabela1[[#This Row],[CIDADE]],",",Tabela1[[#This Row],[UF]])</f>
        <v>Aparecida de Goiânia,GO</v>
      </c>
      <c r="F1134" s="2">
        <v>45839</v>
      </c>
      <c r="G1134" s="13">
        <v>45</v>
      </c>
      <c r="H1134" s="13">
        <v>350</v>
      </c>
      <c r="I1134" s="5">
        <f>Tabela1[[#This Row],[Valor total]]-Tabela1[[#This Row],[Valor custo]]</f>
        <v>305</v>
      </c>
      <c r="J1134" s="6">
        <f>Tabela1[[#This Row],[MARGEM BRUTA]]/Tabela1[[#This Row],[Valor total]]</f>
        <v>0.87142857142857144</v>
      </c>
      <c r="K1134" s="1" t="str">
        <f>VLOOKUP(Tabela1[[#This Row],[Cliente]],'BASE DE CLIENTES'!A:D,4,0)</f>
        <v>TECNICO</v>
      </c>
      <c r="L1134" s="1" t="str">
        <f>VLOOKUP(Tabela1[[#This Row],[Cliente]],'BASE DE CLIENTES'!A:E,5,0)</f>
        <v>Aparecida de Goiânia</v>
      </c>
    </row>
    <row r="1135" spans="2:12" x14ac:dyDescent="0.3">
      <c r="B1135" s="1" t="s">
        <v>55</v>
      </c>
      <c r="C1135" s="4" t="str">
        <f>VLOOKUP(Tabela1[[#This Row],[Cliente]],'BASE DE CLIENTES'!A:E,2,0)</f>
        <v>Brasília</v>
      </c>
      <c r="D1135" s="1" t="str">
        <f>VLOOKUP(Tabela1[[#This Row],[Cliente]],'BASE DE CLIENTES'!A:C,3,0)</f>
        <v>DF</v>
      </c>
      <c r="E1135" s="4" t="str">
        <f>CONCATENATE(Tabela1[[#This Row],[CIDADE]],",",Tabela1[[#This Row],[UF]])</f>
        <v>Brasília,DF</v>
      </c>
      <c r="F1135" s="2">
        <v>45793</v>
      </c>
      <c r="G1135" s="13">
        <v>521</v>
      </c>
      <c r="H1135" s="13">
        <v>840</v>
      </c>
      <c r="I1135" s="5">
        <f>Tabela1[[#This Row],[Valor total]]-Tabela1[[#This Row],[Valor custo]]</f>
        <v>319</v>
      </c>
      <c r="J1135" s="6">
        <f>Tabela1[[#This Row],[MARGEM BRUTA]]/Tabela1[[#This Row],[Valor total]]</f>
        <v>0.37976190476190474</v>
      </c>
      <c r="K1135" s="1" t="str">
        <f>VLOOKUP(Tabela1[[#This Row],[Cliente]],'BASE DE CLIENTES'!A:D,4,0)</f>
        <v>EMPRESA SEM MAQUINA</v>
      </c>
      <c r="L1135" s="1" t="str">
        <f>VLOOKUP(Tabela1[[#This Row],[Cliente]],'BASE DE CLIENTES'!A:E,5,0)</f>
        <v>RECANTO DAS EMAS</v>
      </c>
    </row>
    <row r="1136" spans="2:12" x14ac:dyDescent="0.3">
      <c r="B1136" s="1" t="s">
        <v>152</v>
      </c>
      <c r="C1136" s="4" t="str">
        <f>VLOOKUP(Tabela1[[#This Row],[Cliente]],'BASE DE CLIENTES'!A:E,2,0)</f>
        <v>Aparecida de Goiânia</v>
      </c>
      <c r="D1136" s="1" t="str">
        <f>VLOOKUP(Tabela1[[#This Row],[Cliente]],'BASE DE CLIENTES'!A:C,3,0)</f>
        <v>GO</v>
      </c>
      <c r="E1136" s="4" t="str">
        <f>CONCATENATE(Tabela1[[#This Row],[CIDADE]],",",Tabela1[[#This Row],[UF]])</f>
        <v>Aparecida de Goiânia,GO</v>
      </c>
      <c r="F1136" s="2">
        <v>45671</v>
      </c>
      <c r="G1136" s="13">
        <v>13.69</v>
      </c>
      <c r="H1136" s="13">
        <v>110</v>
      </c>
      <c r="I1136" s="5">
        <f>Tabela1[[#This Row],[Valor total]]-Tabela1[[#This Row],[Valor custo]]</f>
        <v>96.31</v>
      </c>
      <c r="J1136" s="6">
        <f>Tabela1[[#This Row],[MARGEM BRUTA]]/Tabela1[[#This Row],[Valor total]]</f>
        <v>0.87554545454545452</v>
      </c>
      <c r="K1136" s="1" t="str">
        <f>VLOOKUP(Tabela1[[#This Row],[Cliente]],'BASE DE CLIENTES'!A:D,4,0)</f>
        <v>TECNICO</v>
      </c>
      <c r="L1136" s="1" t="str">
        <f>VLOOKUP(Tabela1[[#This Row],[Cliente]],'BASE DE CLIENTES'!A:E,5,0)</f>
        <v>Aparecida de Goiânia</v>
      </c>
    </row>
    <row r="1137" spans="2:12" x14ac:dyDescent="0.3">
      <c r="B1137" s="1" t="s">
        <v>152</v>
      </c>
      <c r="C1137" s="4" t="str">
        <f>VLOOKUP(Tabela1[[#This Row],[Cliente]],'BASE DE CLIENTES'!A:E,2,0)</f>
        <v>Aparecida de Goiânia</v>
      </c>
      <c r="D1137" s="1" t="str">
        <f>VLOOKUP(Tabela1[[#This Row],[Cliente]],'BASE DE CLIENTES'!A:C,3,0)</f>
        <v>GO</v>
      </c>
      <c r="E1137" s="4" t="str">
        <f>CONCATENATE(Tabela1[[#This Row],[CIDADE]],",",Tabela1[[#This Row],[UF]])</f>
        <v>Aparecida de Goiânia,GO</v>
      </c>
      <c r="F1137" s="2">
        <v>45814</v>
      </c>
      <c r="G1137" s="13">
        <v>13.69</v>
      </c>
      <c r="H1137" s="13">
        <v>110</v>
      </c>
      <c r="I1137" s="5">
        <f>Tabela1[[#This Row],[Valor total]]-Tabela1[[#This Row],[Valor custo]]</f>
        <v>96.31</v>
      </c>
      <c r="J1137" s="6">
        <f>Tabela1[[#This Row],[MARGEM BRUTA]]/Tabela1[[#This Row],[Valor total]]</f>
        <v>0.87554545454545452</v>
      </c>
      <c r="K1137" s="1" t="str">
        <f>VLOOKUP(Tabela1[[#This Row],[Cliente]],'BASE DE CLIENTES'!A:D,4,0)</f>
        <v>TECNICO</v>
      </c>
      <c r="L1137" s="1" t="str">
        <f>VLOOKUP(Tabela1[[#This Row],[Cliente]],'BASE DE CLIENTES'!A:E,5,0)</f>
        <v>Aparecida de Goiânia</v>
      </c>
    </row>
    <row r="1138" spans="2:12" x14ac:dyDescent="0.3">
      <c r="B1138" s="1" t="s">
        <v>85</v>
      </c>
      <c r="C1138" s="4" t="str">
        <f>VLOOKUP(Tabela1[[#This Row],[Cliente]],'BASE DE CLIENTES'!A:E,2,0)</f>
        <v>Brasília</v>
      </c>
      <c r="D1138" s="1" t="str">
        <f>VLOOKUP(Tabela1[[#This Row],[Cliente]],'BASE DE CLIENTES'!A:C,3,0)</f>
        <v>DF</v>
      </c>
      <c r="E1138" s="4" t="str">
        <f>CONCATENATE(Tabela1[[#This Row],[CIDADE]],",",Tabela1[[#This Row],[UF]])</f>
        <v>Brasília,DF</v>
      </c>
      <c r="F1138" s="2">
        <v>45793</v>
      </c>
      <c r="G1138" s="13">
        <v>41</v>
      </c>
      <c r="H1138" s="13">
        <v>55</v>
      </c>
      <c r="I1138" s="5">
        <f>Tabela1[[#This Row],[Valor total]]-Tabela1[[#This Row],[Valor custo]]</f>
        <v>14</v>
      </c>
      <c r="J1138" s="6">
        <f>Tabela1[[#This Row],[MARGEM BRUTA]]/Tabela1[[#This Row],[Valor total]]</f>
        <v>0.25454545454545452</v>
      </c>
      <c r="K1138" s="1" t="str">
        <f>VLOOKUP(Tabela1[[#This Row],[Cliente]],'BASE DE CLIENTES'!A:D,4,0)</f>
        <v>SERRALHEIRO</v>
      </c>
      <c r="L1138" s="1" t="str">
        <f>VLOOKUP(Tabela1[[#This Row],[Cliente]],'BASE DE CLIENTES'!A:E,5,0)</f>
        <v>SAMAMBAIA NORTE (SAMAMBAIA)</v>
      </c>
    </row>
    <row r="1139" spans="2:12" x14ac:dyDescent="0.3">
      <c r="B1139" s="1" t="s">
        <v>27</v>
      </c>
      <c r="C1139" s="4" t="str">
        <f>VLOOKUP(Tabela1[[#This Row],[Cliente]],'BASE DE CLIENTES'!A:E,2,0)</f>
        <v>Brasília</v>
      </c>
      <c r="D1139" s="1" t="str">
        <f>VLOOKUP(Tabela1[[#This Row],[Cliente]],'BASE DE CLIENTES'!A:C,3,0)</f>
        <v>DF</v>
      </c>
      <c r="E1139" s="4" t="str">
        <f>CONCATENATE(Tabela1[[#This Row],[CIDADE]],",",Tabela1[[#This Row],[UF]])</f>
        <v>Brasília,DF</v>
      </c>
      <c r="F1139" s="2">
        <v>45793</v>
      </c>
      <c r="G1139" s="13">
        <v>1340.74</v>
      </c>
      <c r="H1139" s="13">
        <v>1990</v>
      </c>
      <c r="I1139" s="5">
        <f>Tabela1[[#This Row],[Valor total]]-Tabela1[[#This Row],[Valor custo]]</f>
        <v>649.26</v>
      </c>
      <c r="J1139" s="6">
        <f>Tabela1[[#This Row],[MARGEM BRUTA]]/Tabela1[[#This Row],[Valor total]]</f>
        <v>0.32626130653266333</v>
      </c>
      <c r="K1139" s="1" t="str">
        <f>VLOOKUP(Tabela1[[#This Row],[Cliente]],'BASE DE CLIENTES'!A:D,4,0)</f>
        <v>EMPRESA SEM MAQUINA</v>
      </c>
      <c r="L1139" s="1" t="str">
        <f>VLOOKUP(Tabela1[[#This Row],[Cliente]],'BASE DE CLIENTES'!A:E,5,0)</f>
        <v>RECANTO DAS EMAS</v>
      </c>
    </row>
    <row r="1140" spans="2:12" x14ac:dyDescent="0.3">
      <c r="B1140" s="1" t="s">
        <v>172</v>
      </c>
      <c r="C1140" s="4" t="str">
        <f>VLOOKUP(Tabela1[[#This Row],[Cliente]],'BASE DE CLIENTES'!A:E,2,0)</f>
        <v>Brasília</v>
      </c>
      <c r="D1140" s="1" t="str">
        <f>VLOOKUP(Tabela1[[#This Row],[Cliente]],'BASE DE CLIENTES'!A:C,3,0)</f>
        <v>DF</v>
      </c>
      <c r="E1140" s="4" t="str">
        <f>CONCATENATE(Tabela1[[#This Row],[CIDADE]],",",Tabela1[[#This Row],[UF]])</f>
        <v>Brasília,DF</v>
      </c>
      <c r="F1140" s="2">
        <v>45896</v>
      </c>
      <c r="G1140" s="13">
        <v>289</v>
      </c>
      <c r="H1140" s="13">
        <v>600</v>
      </c>
      <c r="I1140" s="5">
        <f>Tabela1[[#This Row],[Valor total]]-Tabela1[[#This Row],[Valor custo]]</f>
        <v>311</v>
      </c>
      <c r="J1140" s="6">
        <f>Tabela1[[#This Row],[MARGEM BRUTA]]/Tabela1[[#This Row],[Valor total]]</f>
        <v>0.51833333333333331</v>
      </c>
      <c r="K1140" s="1" t="str">
        <f>VLOOKUP(Tabela1[[#This Row],[Cliente]],'BASE DE CLIENTES'!A:D,4,0)</f>
        <v>SEM CLASSIFICAÇÃO</v>
      </c>
      <c r="L1140" s="1" t="str">
        <f>VLOOKUP(Tabela1[[#This Row],[Cliente]],'BASE DE CLIENTES'!A:E,5,0)</f>
        <v>ASA SUL</v>
      </c>
    </row>
    <row r="1141" spans="2:12" x14ac:dyDescent="0.3">
      <c r="B1141" s="1" t="s">
        <v>25</v>
      </c>
      <c r="C1141" s="4" t="str">
        <f>VLOOKUP(Tabela1[[#This Row],[Cliente]],'BASE DE CLIENTES'!A:E,2,0)</f>
        <v>Brasília</v>
      </c>
      <c r="D1141" s="1" t="str">
        <f>VLOOKUP(Tabela1[[#This Row],[Cliente]],'BASE DE CLIENTES'!A:C,3,0)</f>
        <v>DF</v>
      </c>
      <c r="E1141" s="4" t="str">
        <f>CONCATENATE(Tabela1[[#This Row],[CIDADE]],",",Tabela1[[#This Row],[UF]])</f>
        <v>Brasília,DF</v>
      </c>
      <c r="F1141" s="2">
        <v>45793</v>
      </c>
      <c r="G1141" s="13">
        <v>497</v>
      </c>
      <c r="H1141" s="13">
        <v>165</v>
      </c>
      <c r="I1141" s="5">
        <f>Tabela1[[#This Row],[Valor total]]-Tabela1[[#This Row],[Valor custo]]</f>
        <v>-332</v>
      </c>
      <c r="J1141" s="6">
        <f>Tabela1[[#This Row],[MARGEM BRUTA]]/Tabela1[[#This Row],[Valor total]]</f>
        <v>-2.0121212121212122</v>
      </c>
      <c r="K1141" s="1" t="str">
        <f>VLOOKUP(Tabela1[[#This Row],[Cliente]],'BASE DE CLIENTES'!A:D,4,0)</f>
        <v>EMPRESA COM MAQUINA</v>
      </c>
      <c r="L1141" s="1" t="str">
        <f>VLOOKUP(Tabela1[[#This Row],[Cliente]],'BASE DE CLIENTES'!A:E,5,0)</f>
        <v>CEILANDIA NORTE (CEILANDIA)</v>
      </c>
    </row>
    <row r="1142" spans="2:12" x14ac:dyDescent="0.3">
      <c r="B1142" s="1" t="s">
        <v>108</v>
      </c>
      <c r="C1142" s="4" t="str">
        <f>VLOOKUP(Tabela1[[#This Row],[Cliente]],'BASE DE CLIENTES'!A:E,2,0)</f>
        <v>Brasília</v>
      </c>
      <c r="D1142" s="1" t="str">
        <f>VLOOKUP(Tabela1[[#This Row],[Cliente]],'BASE DE CLIENTES'!A:C,3,0)</f>
        <v>DF</v>
      </c>
      <c r="E1142" s="4" t="str">
        <f>CONCATENATE(Tabela1[[#This Row],[CIDADE]],",",Tabela1[[#This Row],[UF]])</f>
        <v>Brasília,DF</v>
      </c>
      <c r="F1142" s="2">
        <v>45793</v>
      </c>
      <c r="G1142" s="13">
        <v>204</v>
      </c>
      <c r="H1142" s="13">
        <v>450</v>
      </c>
      <c r="I1142" s="5">
        <f>Tabela1[[#This Row],[Valor total]]-Tabela1[[#This Row],[Valor custo]]</f>
        <v>246</v>
      </c>
      <c r="J1142" s="6">
        <f>Tabela1[[#This Row],[MARGEM BRUTA]]/Tabela1[[#This Row],[Valor total]]</f>
        <v>0.54666666666666663</v>
      </c>
      <c r="K1142" s="1" t="str">
        <f>VLOOKUP(Tabela1[[#This Row],[Cliente]],'BASE DE CLIENTES'!A:D,4,0)</f>
        <v>SERRALHEIRO</v>
      </c>
      <c r="L1142" s="1" t="str">
        <f>VLOOKUP(Tabela1[[#This Row],[Cliente]],'BASE DE CLIENTES'!A:E,5,0)</f>
        <v>Vila Planalto</v>
      </c>
    </row>
    <row r="1143" spans="2:12" x14ac:dyDescent="0.3">
      <c r="B1143" s="1" t="s">
        <v>152</v>
      </c>
      <c r="C1143" s="4" t="str">
        <f>VLOOKUP(Tabela1[[#This Row],[Cliente]],'BASE DE CLIENTES'!A:E,2,0)</f>
        <v>Aparecida de Goiânia</v>
      </c>
      <c r="D1143" s="1" t="str">
        <f>VLOOKUP(Tabela1[[#This Row],[Cliente]],'BASE DE CLIENTES'!A:C,3,0)</f>
        <v>GO</v>
      </c>
      <c r="E1143" s="4" t="str">
        <f>CONCATENATE(Tabela1[[#This Row],[CIDADE]],",",Tabela1[[#This Row],[UF]])</f>
        <v>Aparecida de Goiânia,GO</v>
      </c>
      <c r="F1143" s="2">
        <v>45805</v>
      </c>
      <c r="G1143" s="13">
        <v>0</v>
      </c>
      <c r="H1143" s="13">
        <v>350</v>
      </c>
      <c r="I1143" s="5">
        <f>Tabela1[[#This Row],[Valor total]]-Tabela1[[#This Row],[Valor custo]]</f>
        <v>350</v>
      </c>
      <c r="J1143" s="6">
        <f>Tabela1[[#This Row],[MARGEM BRUTA]]/Tabela1[[#This Row],[Valor total]]</f>
        <v>1</v>
      </c>
      <c r="K1143" s="1" t="str">
        <f>VLOOKUP(Tabela1[[#This Row],[Cliente]],'BASE DE CLIENTES'!A:D,4,0)</f>
        <v>TECNICO</v>
      </c>
      <c r="L1143" s="1" t="str">
        <f>VLOOKUP(Tabela1[[#This Row],[Cliente]],'BASE DE CLIENTES'!A:E,5,0)</f>
        <v>Aparecida de Goiânia</v>
      </c>
    </row>
    <row r="1144" spans="2:12" x14ac:dyDescent="0.3">
      <c r="B1144" s="1" t="s">
        <v>88</v>
      </c>
      <c r="C1144" s="4" t="str">
        <f>VLOOKUP(Tabela1[[#This Row],[Cliente]],'BASE DE CLIENTES'!A:E,2,0)</f>
        <v>Brasília</v>
      </c>
      <c r="D1144" s="1" t="str">
        <f>VLOOKUP(Tabela1[[#This Row],[Cliente]],'BASE DE CLIENTES'!A:C,3,0)</f>
        <v>DF</v>
      </c>
      <c r="E1144" s="4" t="str">
        <f>CONCATENATE(Tabela1[[#This Row],[CIDADE]],",",Tabela1[[#This Row],[UF]])</f>
        <v>Brasília,DF</v>
      </c>
      <c r="F1144" s="2">
        <v>45792</v>
      </c>
      <c r="G1144" s="13">
        <v>1367</v>
      </c>
      <c r="H1144" s="13">
        <v>2010</v>
      </c>
      <c r="I1144" s="5">
        <f>Tabela1[[#This Row],[Valor total]]-Tabela1[[#This Row],[Valor custo]]</f>
        <v>643</v>
      </c>
      <c r="J1144" s="6">
        <f>Tabela1[[#This Row],[MARGEM BRUTA]]/Tabela1[[#This Row],[Valor total]]</f>
        <v>0.31990049751243782</v>
      </c>
      <c r="K1144" s="1" t="str">
        <f>VLOOKUP(Tabela1[[#This Row],[Cliente]],'BASE DE CLIENTES'!A:D,4,0)</f>
        <v>SERRALHEIRO</v>
      </c>
      <c r="L1144" s="1" t="str">
        <f>VLOOKUP(Tabela1[[#This Row],[Cliente]],'BASE DE CLIENTES'!A:E,5,0)</f>
        <v>RECANTO DAS EMAS</v>
      </c>
    </row>
    <row r="1145" spans="2:12" x14ac:dyDescent="0.3">
      <c r="B1145" s="1" t="s">
        <v>152</v>
      </c>
      <c r="C1145" s="4" t="str">
        <f>VLOOKUP(Tabela1[[#This Row],[Cliente]],'BASE DE CLIENTES'!A:E,2,0)</f>
        <v>Aparecida de Goiânia</v>
      </c>
      <c r="D1145" s="1" t="str">
        <f>VLOOKUP(Tabela1[[#This Row],[Cliente]],'BASE DE CLIENTES'!A:C,3,0)</f>
        <v>GO</v>
      </c>
      <c r="E1145" s="4" t="str">
        <f>CONCATENATE(Tabela1[[#This Row],[CIDADE]],",",Tabela1[[#This Row],[UF]])</f>
        <v>Aparecida de Goiânia,GO</v>
      </c>
      <c r="F1145" s="2">
        <v>45828</v>
      </c>
      <c r="G1145" s="13">
        <v>0</v>
      </c>
      <c r="H1145" s="13">
        <v>800</v>
      </c>
      <c r="I1145" s="5">
        <f>Tabela1[[#This Row],[Valor total]]-Tabela1[[#This Row],[Valor custo]]</f>
        <v>800</v>
      </c>
      <c r="J1145" s="6">
        <f>Tabela1[[#This Row],[MARGEM BRUTA]]/Tabela1[[#This Row],[Valor total]]</f>
        <v>1</v>
      </c>
      <c r="K1145" s="1" t="str">
        <f>VLOOKUP(Tabela1[[#This Row],[Cliente]],'BASE DE CLIENTES'!A:D,4,0)</f>
        <v>TECNICO</v>
      </c>
      <c r="L1145" s="1" t="str">
        <f>VLOOKUP(Tabela1[[#This Row],[Cliente]],'BASE DE CLIENTES'!A:E,5,0)</f>
        <v>Aparecida de Goiânia</v>
      </c>
    </row>
    <row r="1146" spans="2:12" x14ac:dyDescent="0.3">
      <c r="B1146" s="1" t="s">
        <v>152</v>
      </c>
      <c r="C1146" s="4" t="str">
        <f>VLOOKUP(Tabela1[[#This Row],[Cliente]],'BASE DE CLIENTES'!A:E,2,0)</f>
        <v>Aparecida de Goiânia</v>
      </c>
      <c r="D1146" s="1" t="str">
        <f>VLOOKUP(Tabela1[[#This Row],[Cliente]],'BASE DE CLIENTES'!A:C,3,0)</f>
        <v>GO</v>
      </c>
      <c r="E1146" s="4" t="str">
        <f>CONCATENATE(Tabela1[[#This Row],[CIDADE]],",",Tabela1[[#This Row],[UF]])</f>
        <v>Aparecida de Goiânia,GO</v>
      </c>
      <c r="F1146" s="2">
        <v>45862</v>
      </c>
      <c r="G1146" s="13">
        <v>0</v>
      </c>
      <c r="H1146" s="13">
        <v>5200</v>
      </c>
      <c r="I1146" s="5">
        <f>Tabela1[[#This Row],[Valor total]]-Tabela1[[#This Row],[Valor custo]]</f>
        <v>5200</v>
      </c>
      <c r="J1146" s="6">
        <f>Tabela1[[#This Row],[MARGEM BRUTA]]/Tabela1[[#This Row],[Valor total]]</f>
        <v>1</v>
      </c>
      <c r="K1146" s="1" t="str">
        <f>VLOOKUP(Tabela1[[#This Row],[Cliente]],'BASE DE CLIENTES'!A:D,4,0)</f>
        <v>TECNICO</v>
      </c>
      <c r="L1146" s="1" t="str">
        <f>VLOOKUP(Tabela1[[#This Row],[Cliente]],'BASE DE CLIENTES'!A:E,5,0)</f>
        <v>Aparecida de Goiânia</v>
      </c>
    </row>
    <row r="1147" spans="2:12" x14ac:dyDescent="0.3">
      <c r="B1147" s="1" t="s">
        <v>152</v>
      </c>
      <c r="C1147" s="4" t="str">
        <f>VLOOKUP(Tabela1[[#This Row],[Cliente]],'BASE DE CLIENTES'!A:E,2,0)</f>
        <v>Aparecida de Goiânia</v>
      </c>
      <c r="D1147" s="1" t="str">
        <f>VLOOKUP(Tabela1[[#This Row],[Cliente]],'BASE DE CLIENTES'!A:C,3,0)</f>
        <v>GO</v>
      </c>
      <c r="E1147" s="4" t="str">
        <f>CONCATENATE(Tabela1[[#This Row],[CIDADE]],",",Tabela1[[#This Row],[UF]])</f>
        <v>Aparecida de Goiânia,GO</v>
      </c>
      <c r="F1147" s="2">
        <v>45856</v>
      </c>
      <c r="G1147" s="13">
        <v>0</v>
      </c>
      <c r="H1147" s="13">
        <v>2150</v>
      </c>
      <c r="I1147" s="5">
        <f>Tabela1[[#This Row],[Valor total]]-Tabela1[[#This Row],[Valor custo]]</f>
        <v>2150</v>
      </c>
      <c r="J1147" s="6">
        <f>Tabela1[[#This Row],[MARGEM BRUTA]]/Tabela1[[#This Row],[Valor total]]</f>
        <v>1</v>
      </c>
      <c r="K1147" s="1" t="str">
        <f>VLOOKUP(Tabela1[[#This Row],[Cliente]],'BASE DE CLIENTES'!A:D,4,0)</f>
        <v>TECNICO</v>
      </c>
      <c r="L1147" s="1" t="str">
        <f>VLOOKUP(Tabela1[[#This Row],[Cliente]],'BASE DE CLIENTES'!A:E,5,0)</f>
        <v>Aparecida de Goiânia</v>
      </c>
    </row>
    <row r="1148" spans="2:12" x14ac:dyDescent="0.3">
      <c r="B1148" s="1" t="s">
        <v>111</v>
      </c>
      <c r="C1148" s="4" t="str">
        <f>VLOOKUP(Tabela1[[#This Row],[Cliente]],'BASE DE CLIENTES'!A:E,2,0)</f>
        <v>Brasília</v>
      </c>
      <c r="D1148" s="1" t="str">
        <f>VLOOKUP(Tabela1[[#This Row],[Cliente]],'BASE DE CLIENTES'!A:C,3,0)</f>
        <v>DF</v>
      </c>
      <c r="E1148" s="4" t="str">
        <f>CONCATENATE(Tabela1[[#This Row],[CIDADE]],",",Tabela1[[#This Row],[UF]])</f>
        <v>Brasília,DF</v>
      </c>
      <c r="F1148" s="2">
        <v>45792</v>
      </c>
      <c r="G1148" s="13">
        <v>6317.66</v>
      </c>
      <c r="H1148" s="13">
        <v>9732</v>
      </c>
      <c r="I1148" s="5">
        <f>Tabela1[[#This Row],[Valor total]]-Tabela1[[#This Row],[Valor custo]]</f>
        <v>3414.34</v>
      </c>
      <c r="J1148" s="6">
        <f>Tabela1[[#This Row],[MARGEM BRUTA]]/Tabela1[[#This Row],[Valor total]]</f>
        <v>0.35083641594739007</v>
      </c>
      <c r="K1148" s="1" t="str">
        <f>VLOOKUP(Tabela1[[#This Row],[Cliente]],'BASE DE CLIENTES'!A:D,4,0)</f>
        <v>EMPRESA SEM MAQUINA</v>
      </c>
      <c r="L1148" s="1" t="str">
        <f>VLOOKUP(Tabela1[[#This Row],[Cliente]],'BASE DE CLIENTES'!A:E,5,0)</f>
        <v>TAGUATINGA SUL (TAGUATINGA)</v>
      </c>
    </row>
    <row r="1149" spans="2:12" x14ac:dyDescent="0.3">
      <c r="B1149" s="1" t="s">
        <v>27</v>
      </c>
      <c r="C1149" s="4" t="str">
        <f>VLOOKUP(Tabela1[[#This Row],[Cliente]],'BASE DE CLIENTES'!A:E,2,0)</f>
        <v>Brasília</v>
      </c>
      <c r="D1149" s="1" t="str">
        <f>VLOOKUP(Tabela1[[#This Row],[Cliente]],'BASE DE CLIENTES'!A:C,3,0)</f>
        <v>DF</v>
      </c>
      <c r="E1149" s="4" t="str">
        <f>CONCATENATE(Tabela1[[#This Row],[CIDADE]],",",Tabela1[[#This Row],[UF]])</f>
        <v>Brasília,DF</v>
      </c>
      <c r="F1149" s="2">
        <v>45792</v>
      </c>
      <c r="G1149" s="13">
        <v>1543.87</v>
      </c>
      <c r="H1149" s="13">
        <v>2125</v>
      </c>
      <c r="I1149" s="5">
        <f>Tabela1[[#This Row],[Valor total]]-Tabela1[[#This Row],[Valor custo]]</f>
        <v>581.13000000000011</v>
      </c>
      <c r="J1149" s="6">
        <f>Tabela1[[#This Row],[MARGEM BRUTA]]/Tabela1[[#This Row],[Valor total]]</f>
        <v>0.27347294117647064</v>
      </c>
      <c r="K1149" s="1" t="str">
        <f>VLOOKUP(Tabela1[[#This Row],[Cliente]],'BASE DE CLIENTES'!A:D,4,0)</f>
        <v>EMPRESA SEM MAQUINA</v>
      </c>
      <c r="L1149" s="1" t="str">
        <f>VLOOKUP(Tabela1[[#This Row],[Cliente]],'BASE DE CLIENTES'!A:E,5,0)</f>
        <v>RECANTO DAS EMAS</v>
      </c>
    </row>
    <row r="1150" spans="2:12" x14ac:dyDescent="0.3">
      <c r="B1150" s="1" t="s">
        <v>152</v>
      </c>
      <c r="C1150" s="4" t="str">
        <f>VLOOKUP(Tabela1[[#This Row],[Cliente]],'BASE DE CLIENTES'!A:E,2,0)</f>
        <v>Aparecida de Goiânia</v>
      </c>
      <c r="D1150" s="1" t="str">
        <f>VLOOKUP(Tabela1[[#This Row],[Cliente]],'BASE DE CLIENTES'!A:C,3,0)</f>
        <v>GO</v>
      </c>
      <c r="E1150" s="4" t="str">
        <f>CONCATENATE(Tabela1[[#This Row],[CIDADE]],",",Tabela1[[#This Row],[UF]])</f>
        <v>Aparecida de Goiânia,GO</v>
      </c>
      <c r="F1150" s="2">
        <v>45898</v>
      </c>
      <c r="G1150" s="13">
        <v>0</v>
      </c>
      <c r="H1150" s="13">
        <v>700</v>
      </c>
      <c r="I1150" s="5">
        <f>Tabela1[[#This Row],[Valor total]]-Tabela1[[#This Row],[Valor custo]]</f>
        <v>700</v>
      </c>
      <c r="J1150" s="6">
        <f>Tabela1[[#This Row],[MARGEM BRUTA]]/Tabela1[[#This Row],[Valor total]]</f>
        <v>1</v>
      </c>
      <c r="K1150" s="1" t="str">
        <f>VLOOKUP(Tabela1[[#This Row],[Cliente]],'BASE DE CLIENTES'!A:D,4,0)</f>
        <v>TECNICO</v>
      </c>
      <c r="L1150" s="1" t="str">
        <f>VLOOKUP(Tabela1[[#This Row],[Cliente]],'BASE DE CLIENTES'!A:E,5,0)</f>
        <v>Aparecida de Goiânia</v>
      </c>
    </row>
    <row r="1151" spans="2:12" x14ac:dyDescent="0.3">
      <c r="B1151" s="1" t="s">
        <v>70</v>
      </c>
      <c r="C1151" s="4" t="str">
        <f>VLOOKUP(Tabela1[[#This Row],[Cliente]],'BASE DE CLIENTES'!A:E,2,0)</f>
        <v>Brasília</v>
      </c>
      <c r="D1151" s="1" t="str">
        <f>VLOOKUP(Tabela1[[#This Row],[Cliente]],'BASE DE CLIENTES'!A:C,3,0)</f>
        <v>DF</v>
      </c>
      <c r="E1151" s="4" t="str">
        <f>CONCATENATE(Tabela1[[#This Row],[CIDADE]],",",Tabela1[[#This Row],[UF]])</f>
        <v>Brasília,DF</v>
      </c>
      <c r="F1151" s="2">
        <v>45791</v>
      </c>
      <c r="G1151" s="13">
        <v>465.3</v>
      </c>
      <c r="H1151" s="13">
        <v>642</v>
      </c>
      <c r="I1151" s="5">
        <f>Tabela1[[#This Row],[Valor total]]-Tabela1[[#This Row],[Valor custo]]</f>
        <v>176.7</v>
      </c>
      <c r="J1151" s="6">
        <f>Tabela1[[#This Row],[MARGEM BRUTA]]/Tabela1[[#This Row],[Valor total]]</f>
        <v>0.27523364485981305</v>
      </c>
      <c r="K1151" s="1" t="str">
        <f>VLOOKUP(Tabela1[[#This Row],[Cliente]],'BASE DE CLIENTES'!A:D,4,0)</f>
        <v>EMPRESA COM MAQUINA</v>
      </c>
      <c r="L1151" s="1" t="str">
        <f>VLOOKUP(Tabela1[[#This Row],[Cliente]],'BASE DE CLIENTES'!A:E,5,0)</f>
        <v>TAGUATINGA NORTE (TAGUATINGA)</v>
      </c>
    </row>
    <row r="1152" spans="2:12" x14ac:dyDescent="0.3">
      <c r="B1152" s="1" t="s">
        <v>152</v>
      </c>
      <c r="C1152" s="4" t="str">
        <f>VLOOKUP(Tabela1[[#This Row],[Cliente]],'BASE DE CLIENTES'!A:E,2,0)</f>
        <v>Aparecida de Goiânia</v>
      </c>
      <c r="D1152" s="1" t="str">
        <f>VLOOKUP(Tabela1[[#This Row],[Cliente]],'BASE DE CLIENTES'!A:C,3,0)</f>
        <v>GO</v>
      </c>
      <c r="E1152" s="4" t="str">
        <f>CONCATENATE(Tabela1[[#This Row],[CIDADE]],",",Tabela1[[#This Row],[UF]])</f>
        <v>Aparecida de Goiânia,GO</v>
      </c>
      <c r="F1152" s="2">
        <v>45924</v>
      </c>
      <c r="G1152" s="13">
        <v>0</v>
      </c>
      <c r="H1152" s="13">
        <v>900</v>
      </c>
      <c r="I1152" s="5">
        <f>Tabela1[[#This Row],[Valor total]]-Tabela1[[#This Row],[Valor custo]]</f>
        <v>900</v>
      </c>
      <c r="J1152" s="6">
        <f>Tabela1[[#This Row],[MARGEM BRUTA]]/Tabela1[[#This Row],[Valor total]]</f>
        <v>1</v>
      </c>
      <c r="K1152" s="1" t="str">
        <f>VLOOKUP(Tabela1[[#This Row],[Cliente]],'BASE DE CLIENTES'!A:D,4,0)</f>
        <v>TECNICO</v>
      </c>
      <c r="L1152" s="1" t="str">
        <f>VLOOKUP(Tabela1[[#This Row],[Cliente]],'BASE DE CLIENTES'!A:E,5,0)</f>
        <v>Aparecida de Goiânia</v>
      </c>
    </row>
    <row r="1153" spans="2:12" x14ac:dyDescent="0.3">
      <c r="B1153" s="1" t="s">
        <v>108</v>
      </c>
      <c r="C1153" s="4" t="str">
        <f>VLOOKUP(Tabela1[[#This Row],[Cliente]],'BASE DE CLIENTES'!A:E,2,0)</f>
        <v>Brasília</v>
      </c>
      <c r="D1153" s="1" t="str">
        <f>VLOOKUP(Tabela1[[#This Row],[Cliente]],'BASE DE CLIENTES'!A:C,3,0)</f>
        <v>DF</v>
      </c>
      <c r="E1153" s="4" t="str">
        <f>CONCATENATE(Tabela1[[#This Row],[CIDADE]],",",Tabela1[[#This Row],[UF]])</f>
        <v>Brasília,DF</v>
      </c>
      <c r="F1153" s="2">
        <v>45791</v>
      </c>
      <c r="G1153" s="13">
        <v>368.22</v>
      </c>
      <c r="H1153" s="13">
        <v>533</v>
      </c>
      <c r="I1153" s="5">
        <f>Tabela1[[#This Row],[Valor total]]-Tabela1[[#This Row],[Valor custo]]</f>
        <v>164.77999999999997</v>
      </c>
      <c r="J1153" s="6">
        <f>Tabela1[[#This Row],[MARGEM BRUTA]]/Tabela1[[#This Row],[Valor total]]</f>
        <v>0.309155722326454</v>
      </c>
      <c r="K1153" s="1" t="str">
        <f>VLOOKUP(Tabela1[[#This Row],[Cliente]],'BASE DE CLIENTES'!A:D,4,0)</f>
        <v>SERRALHEIRO</v>
      </c>
      <c r="L1153" s="1" t="str">
        <f>VLOOKUP(Tabela1[[#This Row],[Cliente]],'BASE DE CLIENTES'!A:E,5,0)</f>
        <v>Vila Planalto</v>
      </c>
    </row>
    <row r="1154" spans="2:12" x14ac:dyDescent="0.3">
      <c r="B1154" s="1" t="s">
        <v>96</v>
      </c>
      <c r="C1154" s="4" t="str">
        <f>VLOOKUP(Tabela1[[#This Row],[Cliente]],'BASE DE CLIENTES'!A:E,2,0)</f>
        <v>Brasília</v>
      </c>
      <c r="D1154" s="1" t="str">
        <f>VLOOKUP(Tabela1[[#This Row],[Cliente]],'BASE DE CLIENTES'!A:C,3,0)</f>
        <v>DF</v>
      </c>
      <c r="E1154" s="4" t="str">
        <f>CONCATENATE(Tabela1[[#This Row],[CIDADE]],",",Tabela1[[#This Row],[UF]])</f>
        <v>Brasília,DF</v>
      </c>
      <c r="F1154" s="2">
        <v>45791</v>
      </c>
      <c r="G1154" s="13">
        <v>1162.46</v>
      </c>
      <c r="H1154" s="13">
        <v>1900</v>
      </c>
      <c r="I1154" s="5">
        <f>Tabela1[[#This Row],[Valor total]]-Tabela1[[#This Row],[Valor custo]]</f>
        <v>737.54</v>
      </c>
      <c r="J1154" s="6">
        <f>Tabela1[[#This Row],[MARGEM BRUTA]]/Tabela1[[#This Row],[Valor total]]</f>
        <v>0.38817894736842101</v>
      </c>
      <c r="K1154" s="1" t="str">
        <f>VLOOKUP(Tabela1[[#This Row],[Cliente]],'BASE DE CLIENTES'!A:D,4,0)</f>
        <v>EMPRESA SEM MAQUINA</v>
      </c>
      <c r="L1154" s="1" t="str">
        <f>VLOOKUP(Tabela1[[#This Row],[Cliente]],'BASE DE CLIENTES'!A:E,5,0)</f>
        <v>CEILANDIA NORTE (CEILANDIA)</v>
      </c>
    </row>
    <row r="1155" spans="2:12" x14ac:dyDescent="0.3">
      <c r="B1155" s="1" t="s">
        <v>152</v>
      </c>
      <c r="C1155" s="4" t="str">
        <f>VLOOKUP(Tabela1[[#This Row],[Cliente]],'BASE DE CLIENTES'!A:E,2,0)</f>
        <v>Aparecida de Goiânia</v>
      </c>
      <c r="D1155" s="1" t="str">
        <f>VLOOKUP(Tabela1[[#This Row],[Cliente]],'BASE DE CLIENTES'!A:C,3,0)</f>
        <v>GO</v>
      </c>
      <c r="E1155" s="4" t="str">
        <f>CONCATENATE(Tabela1[[#This Row],[CIDADE]],",",Tabela1[[#This Row],[UF]])</f>
        <v>Aparecida de Goiânia,GO</v>
      </c>
      <c r="F1155" s="2">
        <v>45924</v>
      </c>
      <c r="G1155" s="13">
        <v>0</v>
      </c>
      <c r="H1155" s="13">
        <v>900</v>
      </c>
      <c r="I1155" s="5">
        <f>Tabela1[[#This Row],[Valor total]]-Tabela1[[#This Row],[Valor custo]]</f>
        <v>900</v>
      </c>
      <c r="J1155" s="6">
        <f>Tabela1[[#This Row],[MARGEM BRUTA]]/Tabela1[[#This Row],[Valor total]]</f>
        <v>1</v>
      </c>
      <c r="K1155" s="1" t="str">
        <f>VLOOKUP(Tabela1[[#This Row],[Cliente]],'BASE DE CLIENTES'!A:D,4,0)</f>
        <v>TECNICO</v>
      </c>
      <c r="L1155" s="1" t="str">
        <f>VLOOKUP(Tabela1[[#This Row],[Cliente]],'BASE DE CLIENTES'!A:E,5,0)</f>
        <v>Aparecida de Goiânia</v>
      </c>
    </row>
    <row r="1156" spans="2:12" x14ac:dyDescent="0.3">
      <c r="B1156" s="1" t="s">
        <v>80</v>
      </c>
      <c r="C1156" s="4" t="str">
        <f>VLOOKUP(Tabela1[[#This Row],[Cliente]],'BASE DE CLIENTES'!A:E,2,0)</f>
        <v>Brasília</v>
      </c>
      <c r="D1156" s="1" t="str">
        <f>VLOOKUP(Tabela1[[#This Row],[Cliente]],'BASE DE CLIENTES'!A:C,3,0)</f>
        <v>DF</v>
      </c>
      <c r="E1156" s="4" t="str">
        <f>CONCATENATE(Tabela1[[#This Row],[CIDADE]],",",Tabela1[[#This Row],[UF]])</f>
        <v>Brasília,DF</v>
      </c>
      <c r="F1156" s="2">
        <v>45791</v>
      </c>
      <c r="G1156" s="13">
        <v>521</v>
      </c>
      <c r="H1156" s="13">
        <v>870</v>
      </c>
      <c r="I1156" s="5">
        <f>Tabela1[[#This Row],[Valor total]]-Tabela1[[#This Row],[Valor custo]]</f>
        <v>349</v>
      </c>
      <c r="J1156" s="6">
        <f>Tabela1[[#This Row],[MARGEM BRUTA]]/Tabela1[[#This Row],[Valor total]]</f>
        <v>0.40114942528735631</v>
      </c>
      <c r="K1156" s="1" t="str">
        <f>VLOOKUP(Tabela1[[#This Row],[Cliente]],'BASE DE CLIENTES'!A:D,4,0)</f>
        <v>EMPRESA SEM MAQUINA</v>
      </c>
      <c r="L1156" s="1" t="str">
        <f>VLOOKUP(Tabela1[[#This Row],[Cliente]],'BASE DE CLIENTES'!A:E,5,0)</f>
        <v>JOKEY</v>
      </c>
    </row>
    <row r="1157" spans="2:12" x14ac:dyDescent="0.3">
      <c r="B1157" s="1" t="s">
        <v>173</v>
      </c>
      <c r="C1157" s="4" t="str">
        <f>VLOOKUP(Tabela1[[#This Row],[Cliente]],'BASE DE CLIENTES'!A:E,2,0)</f>
        <v>Brasília</v>
      </c>
      <c r="D1157" s="1" t="str">
        <f>VLOOKUP(Tabela1[[#This Row],[Cliente]],'BASE DE CLIENTES'!A:C,3,0)</f>
        <v>DF</v>
      </c>
      <c r="E1157" s="4" t="str">
        <f>CONCATENATE(Tabela1[[#This Row],[CIDADE]],",",Tabela1[[#This Row],[UF]])</f>
        <v>Brasília,DF</v>
      </c>
      <c r="F1157" s="2">
        <v>45791</v>
      </c>
      <c r="G1157" s="13">
        <v>415.97</v>
      </c>
      <c r="H1157" s="13">
        <v>595</v>
      </c>
      <c r="I1157" s="5">
        <f>Tabela1[[#This Row],[Valor total]]-Tabela1[[#This Row],[Valor custo]]</f>
        <v>179.02999999999997</v>
      </c>
      <c r="J1157" s="6">
        <f>Tabela1[[#This Row],[MARGEM BRUTA]]/Tabela1[[#This Row],[Valor total]]</f>
        <v>0.30089075630252099</v>
      </c>
      <c r="K1157" s="1" t="str">
        <f>VLOOKUP(Tabela1[[#This Row],[Cliente]],'BASE DE CLIENTES'!A:D,4,0)</f>
        <v>SEM CLASSIFICAÇÃO</v>
      </c>
      <c r="L1157" s="1" t="str">
        <f>VLOOKUP(Tabela1[[#This Row],[Cliente]],'BASE DE CLIENTES'!A:E,5,0)</f>
        <v>TAGUATINGA SUL (TAGUATINGA)</v>
      </c>
    </row>
    <row r="1158" spans="2:12" x14ac:dyDescent="0.3">
      <c r="B1158" s="1" t="s">
        <v>152</v>
      </c>
      <c r="C1158" s="4" t="str">
        <f>VLOOKUP(Tabela1[[#This Row],[Cliente]],'BASE DE CLIENTES'!A:E,2,0)</f>
        <v>Aparecida de Goiânia</v>
      </c>
      <c r="D1158" s="1" t="str">
        <f>VLOOKUP(Tabela1[[#This Row],[Cliente]],'BASE DE CLIENTES'!A:C,3,0)</f>
        <v>GO</v>
      </c>
      <c r="E1158" s="4" t="str">
        <f>CONCATENATE(Tabela1[[#This Row],[CIDADE]],",",Tabela1[[#This Row],[UF]])</f>
        <v>Aparecida de Goiânia,GO</v>
      </c>
      <c r="F1158" s="2">
        <v>45904</v>
      </c>
      <c r="G1158" s="13">
        <v>0</v>
      </c>
      <c r="H1158" s="13">
        <v>450</v>
      </c>
      <c r="I1158" s="5">
        <f>Tabela1[[#This Row],[Valor total]]-Tabela1[[#This Row],[Valor custo]]</f>
        <v>450</v>
      </c>
      <c r="J1158" s="6">
        <f>Tabela1[[#This Row],[MARGEM BRUTA]]/Tabela1[[#This Row],[Valor total]]</f>
        <v>1</v>
      </c>
      <c r="K1158" s="1" t="str">
        <f>VLOOKUP(Tabela1[[#This Row],[Cliente]],'BASE DE CLIENTES'!A:D,4,0)</f>
        <v>TECNICO</v>
      </c>
      <c r="L1158" s="1" t="str">
        <f>VLOOKUP(Tabela1[[#This Row],[Cliente]],'BASE DE CLIENTES'!A:E,5,0)</f>
        <v>Aparecida de Goiânia</v>
      </c>
    </row>
    <row r="1159" spans="2:12" x14ac:dyDescent="0.3">
      <c r="B1159" s="1" t="s">
        <v>174</v>
      </c>
      <c r="C1159" s="4" t="str">
        <f>VLOOKUP(Tabela1[[#This Row],[Cliente]],'BASE DE CLIENTES'!A:E,2,0)</f>
        <v>Araguari</v>
      </c>
      <c r="D1159" s="1" t="str">
        <f>VLOOKUP(Tabela1[[#This Row],[Cliente]],'BASE DE CLIENTES'!A:C,3,0)</f>
        <v>MG</v>
      </c>
      <c r="E1159" s="4" t="str">
        <f>CONCATENATE(Tabela1[[#This Row],[CIDADE]],",",Tabela1[[#This Row],[UF]])</f>
        <v>Araguari,MG</v>
      </c>
      <c r="F1159" s="2">
        <v>45674</v>
      </c>
      <c r="G1159" s="13">
        <v>1781.49</v>
      </c>
      <c r="H1159" s="13">
        <v>2912.57</v>
      </c>
      <c r="I1159" s="5">
        <f>Tabela1[[#This Row],[Valor total]]-Tabela1[[#This Row],[Valor custo]]</f>
        <v>1131.0800000000002</v>
      </c>
      <c r="J1159" s="6">
        <f>Tabela1[[#This Row],[MARGEM BRUTA]]/Tabela1[[#This Row],[Valor total]]</f>
        <v>0.38834431447141188</v>
      </c>
      <c r="K1159" s="1" t="str">
        <f>VLOOKUP(Tabela1[[#This Row],[Cliente]],'BASE DE CLIENTES'!A:D,4,0)</f>
        <v>EMPRESA COM MAQUINA</v>
      </c>
      <c r="L1159" s="1" t="str">
        <f>VLOOKUP(Tabela1[[#This Row],[Cliente]],'BASE DE CLIENTES'!A:E,5,0)</f>
        <v>Araguari</v>
      </c>
    </row>
    <row r="1160" spans="2:12" x14ac:dyDescent="0.3">
      <c r="B1160" s="1" t="s">
        <v>120</v>
      </c>
      <c r="C1160" s="4" t="str">
        <f>VLOOKUP(Tabela1[[#This Row],[Cliente]],'BASE DE CLIENTES'!A:E,2,0)</f>
        <v>Brasília</v>
      </c>
      <c r="D1160" s="1" t="str">
        <f>VLOOKUP(Tabela1[[#This Row],[Cliente]],'BASE DE CLIENTES'!A:C,3,0)</f>
        <v>DF</v>
      </c>
      <c r="E1160" s="4" t="str">
        <f>CONCATENATE(Tabela1[[#This Row],[CIDADE]],",",Tabela1[[#This Row],[UF]])</f>
        <v>Brasília,DF</v>
      </c>
      <c r="F1160" s="2">
        <v>45869</v>
      </c>
      <c r="G1160" s="13">
        <v>1908</v>
      </c>
      <c r="H1160" s="13">
        <v>3240</v>
      </c>
      <c r="I1160" s="5">
        <f>Tabela1[[#This Row],[Valor total]]-Tabela1[[#This Row],[Valor custo]]</f>
        <v>1332</v>
      </c>
      <c r="J1160" s="6">
        <f>Tabela1[[#This Row],[MARGEM BRUTA]]/Tabela1[[#This Row],[Valor total]]</f>
        <v>0.41111111111111109</v>
      </c>
      <c r="K1160" s="1" t="str">
        <f>VLOOKUP(Tabela1[[#This Row],[Cliente]],'BASE DE CLIENTES'!A:D,4,0)</f>
        <v>EMPRESA SEM MAQUINA</v>
      </c>
      <c r="L1160" s="1" t="str">
        <f>VLOOKUP(Tabela1[[#This Row],[Cliente]],'BASE DE CLIENTES'!A:E,5,0)</f>
        <v>SAMAMBAIA</v>
      </c>
    </row>
    <row r="1161" spans="2:12" x14ac:dyDescent="0.3">
      <c r="B1161" s="1" t="s">
        <v>99</v>
      </c>
      <c r="C1161" s="4" t="str">
        <f>VLOOKUP(Tabela1[[#This Row],[Cliente]],'BASE DE CLIENTES'!A:E,2,0)</f>
        <v>Brasília</v>
      </c>
      <c r="D1161" s="1" t="str">
        <f>VLOOKUP(Tabela1[[#This Row],[Cliente]],'BASE DE CLIENTES'!A:C,3,0)</f>
        <v>DF</v>
      </c>
      <c r="E1161" s="4" t="str">
        <f>CONCATENATE(Tabela1[[#This Row],[CIDADE]],",",Tabela1[[#This Row],[UF]])</f>
        <v>Brasília,DF</v>
      </c>
      <c r="F1161" s="2">
        <v>45791</v>
      </c>
      <c r="G1161" s="13">
        <v>3033</v>
      </c>
      <c r="H1161" s="13">
        <v>4470</v>
      </c>
      <c r="I1161" s="5">
        <f>Tabela1[[#This Row],[Valor total]]-Tabela1[[#This Row],[Valor custo]]</f>
        <v>1437</v>
      </c>
      <c r="J1161" s="6">
        <f>Tabela1[[#This Row],[MARGEM BRUTA]]/Tabela1[[#This Row],[Valor total]]</f>
        <v>0.32147651006711409</v>
      </c>
      <c r="K1161" s="1" t="str">
        <f>VLOOKUP(Tabela1[[#This Row],[Cliente]],'BASE DE CLIENTES'!A:D,4,0)</f>
        <v>EMPRESA COM MAQUINA</v>
      </c>
      <c r="L1161" s="1" t="str">
        <f>VLOOKUP(Tabela1[[#This Row],[Cliente]],'BASE DE CLIENTES'!A:E,5,0)</f>
        <v>ARAPOANGA (PLANALTINA)</v>
      </c>
    </row>
    <row r="1162" spans="2:12" x14ac:dyDescent="0.3">
      <c r="B1162" s="1" t="s">
        <v>55</v>
      </c>
      <c r="C1162" s="4" t="str">
        <f>VLOOKUP(Tabela1[[#This Row],[Cliente]],'BASE DE CLIENTES'!A:E,2,0)</f>
        <v>Brasília</v>
      </c>
      <c r="D1162" s="1" t="str">
        <f>VLOOKUP(Tabela1[[#This Row],[Cliente]],'BASE DE CLIENTES'!A:C,3,0)</f>
        <v>DF</v>
      </c>
      <c r="E1162" s="4" t="str">
        <f>CONCATENATE(Tabela1[[#This Row],[CIDADE]],",",Tabela1[[#This Row],[UF]])</f>
        <v>Brasília,DF</v>
      </c>
      <c r="F1162" s="2">
        <v>45791</v>
      </c>
      <c r="G1162" s="13">
        <v>146.62</v>
      </c>
      <c r="H1162" s="13">
        <v>450</v>
      </c>
      <c r="I1162" s="5">
        <f>Tabela1[[#This Row],[Valor total]]-Tabela1[[#This Row],[Valor custo]]</f>
        <v>303.38</v>
      </c>
      <c r="J1162" s="6">
        <f>Tabela1[[#This Row],[MARGEM BRUTA]]/Tabela1[[#This Row],[Valor total]]</f>
        <v>0.67417777777777776</v>
      </c>
      <c r="K1162" s="1" t="str">
        <f>VLOOKUP(Tabela1[[#This Row],[Cliente]],'BASE DE CLIENTES'!A:D,4,0)</f>
        <v>EMPRESA SEM MAQUINA</v>
      </c>
      <c r="L1162" s="1" t="str">
        <f>VLOOKUP(Tabela1[[#This Row],[Cliente]],'BASE DE CLIENTES'!A:E,5,0)</f>
        <v>RECANTO DAS EMAS</v>
      </c>
    </row>
    <row r="1163" spans="2:12" x14ac:dyDescent="0.3">
      <c r="B1163" s="1" t="s">
        <v>55</v>
      </c>
      <c r="C1163" s="4" t="str">
        <f>VLOOKUP(Tabela1[[#This Row],[Cliente]],'BASE DE CLIENTES'!A:E,2,0)</f>
        <v>Brasília</v>
      </c>
      <c r="D1163" s="1" t="str">
        <f>VLOOKUP(Tabela1[[#This Row],[Cliente]],'BASE DE CLIENTES'!A:C,3,0)</f>
        <v>DF</v>
      </c>
      <c r="E1163" s="4" t="str">
        <f>CONCATENATE(Tabela1[[#This Row],[CIDADE]],",",Tabela1[[#This Row],[UF]])</f>
        <v>Brasília,DF</v>
      </c>
      <c r="F1163" s="2">
        <v>45791</v>
      </c>
      <c r="G1163" s="13">
        <v>1628</v>
      </c>
      <c r="H1163" s="13">
        <v>2565</v>
      </c>
      <c r="I1163" s="5">
        <f>Tabela1[[#This Row],[Valor total]]-Tabela1[[#This Row],[Valor custo]]</f>
        <v>937</v>
      </c>
      <c r="J1163" s="6">
        <f>Tabela1[[#This Row],[MARGEM BRUTA]]/Tabela1[[#This Row],[Valor total]]</f>
        <v>0.36530214424951268</v>
      </c>
      <c r="K1163" s="1" t="str">
        <f>VLOOKUP(Tabela1[[#This Row],[Cliente]],'BASE DE CLIENTES'!A:D,4,0)</f>
        <v>EMPRESA SEM MAQUINA</v>
      </c>
      <c r="L1163" s="1" t="str">
        <f>VLOOKUP(Tabela1[[#This Row],[Cliente]],'BASE DE CLIENTES'!A:E,5,0)</f>
        <v>RECANTO DAS EMAS</v>
      </c>
    </row>
    <row r="1164" spans="2:12" x14ac:dyDescent="0.3">
      <c r="B1164" s="1" t="s">
        <v>175</v>
      </c>
      <c r="C1164" s="4" t="str">
        <f>VLOOKUP(Tabela1[[#This Row],[Cliente]],'BASE DE CLIENTES'!A:E,2,0)</f>
        <v>Araguari</v>
      </c>
      <c r="D1164" s="1" t="str">
        <f>VLOOKUP(Tabela1[[#This Row],[Cliente]],'BASE DE CLIENTES'!A:C,3,0)</f>
        <v>MG</v>
      </c>
      <c r="E1164" s="4" t="str">
        <f>CONCATENATE(Tabela1[[#This Row],[CIDADE]],",",Tabela1[[#This Row],[UF]])</f>
        <v>Araguari,MG</v>
      </c>
      <c r="F1164" s="2">
        <v>45667</v>
      </c>
      <c r="G1164" s="13">
        <v>158</v>
      </c>
      <c r="H1164" s="13">
        <v>242.5</v>
      </c>
      <c r="I1164" s="5">
        <f>Tabela1[[#This Row],[Valor total]]-Tabela1[[#This Row],[Valor custo]]</f>
        <v>84.5</v>
      </c>
      <c r="J1164" s="6">
        <f>Tabela1[[#This Row],[MARGEM BRUTA]]/Tabela1[[#This Row],[Valor total]]</f>
        <v>0.34845360824742266</v>
      </c>
      <c r="K1164" s="1" t="str">
        <f>VLOOKUP(Tabela1[[#This Row],[Cliente]],'BASE DE CLIENTES'!A:D,4,0)</f>
        <v>EMPRESA COM MAQUINA</v>
      </c>
      <c r="L1164" s="1" t="str">
        <f>VLOOKUP(Tabela1[[#This Row],[Cliente]],'BASE DE CLIENTES'!A:E,5,0)</f>
        <v>Araguari</v>
      </c>
    </row>
    <row r="1165" spans="2:12" x14ac:dyDescent="0.3">
      <c r="B1165" s="1" t="s">
        <v>174</v>
      </c>
      <c r="C1165" s="4" t="str">
        <f>VLOOKUP(Tabela1[[#This Row],[Cliente]],'BASE DE CLIENTES'!A:E,2,0)</f>
        <v>Araguari</v>
      </c>
      <c r="D1165" s="1" t="str">
        <f>VLOOKUP(Tabela1[[#This Row],[Cliente]],'BASE DE CLIENTES'!A:C,3,0)</f>
        <v>MG</v>
      </c>
      <c r="E1165" s="4" t="str">
        <f>CONCATENATE(Tabela1[[#This Row],[CIDADE]],",",Tabela1[[#This Row],[UF]])</f>
        <v>Araguari,MG</v>
      </c>
      <c r="F1165" s="2">
        <v>45665</v>
      </c>
      <c r="G1165" s="13">
        <v>4812</v>
      </c>
      <c r="H1165" s="13">
        <v>6850</v>
      </c>
      <c r="I1165" s="5">
        <f>Tabela1[[#This Row],[Valor total]]-Tabela1[[#This Row],[Valor custo]]</f>
        <v>2038</v>
      </c>
      <c r="J1165" s="6">
        <f>Tabela1[[#This Row],[MARGEM BRUTA]]/Tabela1[[#This Row],[Valor total]]</f>
        <v>0.29751824817518246</v>
      </c>
      <c r="K1165" s="1" t="str">
        <f>VLOOKUP(Tabela1[[#This Row],[Cliente]],'BASE DE CLIENTES'!A:D,4,0)</f>
        <v>EMPRESA COM MAQUINA</v>
      </c>
      <c r="L1165" s="1" t="str">
        <f>VLOOKUP(Tabela1[[#This Row],[Cliente]],'BASE DE CLIENTES'!A:E,5,0)</f>
        <v>Araguari</v>
      </c>
    </row>
    <row r="1166" spans="2:12" x14ac:dyDescent="0.3">
      <c r="B1166" s="1" t="s">
        <v>52</v>
      </c>
      <c r="C1166" s="4" t="str">
        <f>VLOOKUP(Tabela1[[#This Row],[Cliente]],'BASE DE CLIENTES'!A:E,2,0)</f>
        <v>Brasília</v>
      </c>
      <c r="D1166" s="1" t="str">
        <f>VLOOKUP(Tabela1[[#This Row],[Cliente]],'BASE DE CLIENTES'!A:C,3,0)</f>
        <v>DF</v>
      </c>
      <c r="E1166" s="4" t="str">
        <f>CONCATENATE(Tabela1[[#This Row],[CIDADE]],",",Tabela1[[#This Row],[UF]])</f>
        <v>Brasília,DF</v>
      </c>
      <c r="F1166" s="2">
        <v>45790</v>
      </c>
      <c r="G1166" s="13">
        <v>124</v>
      </c>
      <c r="H1166" s="13">
        <v>165</v>
      </c>
      <c r="I1166" s="5">
        <f>Tabela1[[#This Row],[Valor total]]-Tabela1[[#This Row],[Valor custo]]</f>
        <v>41</v>
      </c>
      <c r="J1166" s="6">
        <f>Tabela1[[#This Row],[MARGEM BRUTA]]/Tabela1[[#This Row],[Valor total]]</f>
        <v>0.24848484848484848</v>
      </c>
      <c r="K1166" s="1" t="str">
        <f>VLOOKUP(Tabela1[[#This Row],[Cliente]],'BASE DE CLIENTES'!A:D,4,0)</f>
        <v>SERRALHEIRO</v>
      </c>
      <c r="L1166" s="1" t="str">
        <f>VLOOKUP(Tabela1[[#This Row],[Cliente]],'BASE DE CLIENTES'!A:E,5,0)</f>
        <v>Ceilândia Sul (Ceilândia)</v>
      </c>
    </row>
    <row r="1167" spans="2:12" x14ac:dyDescent="0.3">
      <c r="B1167" s="1" t="s">
        <v>38</v>
      </c>
      <c r="C1167" s="4" t="str">
        <f>VLOOKUP(Tabela1[[#This Row],[Cliente]],'BASE DE CLIENTES'!A:E,2,0)</f>
        <v>Brasília</v>
      </c>
      <c r="D1167" s="1" t="str">
        <f>VLOOKUP(Tabela1[[#This Row],[Cliente]],'BASE DE CLIENTES'!A:C,3,0)</f>
        <v>DF</v>
      </c>
      <c r="E1167" s="4" t="str">
        <f>CONCATENATE(Tabela1[[#This Row],[CIDADE]],",",Tabela1[[#This Row],[UF]])</f>
        <v>Brasília,DF</v>
      </c>
      <c r="F1167" s="2">
        <v>45790</v>
      </c>
      <c r="G1167" s="13">
        <v>1419</v>
      </c>
      <c r="H1167" s="13">
        <v>2160</v>
      </c>
      <c r="I1167" s="5">
        <f>Tabela1[[#This Row],[Valor total]]-Tabela1[[#This Row],[Valor custo]]</f>
        <v>741</v>
      </c>
      <c r="J1167" s="6">
        <f>Tabela1[[#This Row],[MARGEM BRUTA]]/Tabela1[[#This Row],[Valor total]]</f>
        <v>0.34305555555555556</v>
      </c>
      <c r="K1167" s="1" t="str">
        <f>VLOOKUP(Tabela1[[#This Row],[Cliente]],'BASE DE CLIENTES'!A:D,4,0)</f>
        <v>EMPRESA SEM MAQUINA</v>
      </c>
      <c r="L1167" s="1" t="str">
        <f>VLOOKUP(Tabela1[[#This Row],[Cliente]],'BASE DE CLIENTES'!A:E,5,0)</f>
        <v>PONTE ALTA NORTE (GAMA)</v>
      </c>
    </row>
    <row r="1168" spans="2:12" x14ac:dyDescent="0.3">
      <c r="B1168" s="1" t="s">
        <v>161</v>
      </c>
      <c r="C1168" s="4" t="str">
        <f>VLOOKUP(Tabela1[[#This Row],[Cliente]],'BASE DE CLIENTES'!A:E,2,0)</f>
        <v>Brasília</v>
      </c>
      <c r="D1168" s="1" t="str">
        <f>VLOOKUP(Tabela1[[#This Row],[Cliente]],'BASE DE CLIENTES'!A:C,3,0)</f>
        <v>DF</v>
      </c>
      <c r="E1168" s="4" t="str">
        <f>CONCATENATE(Tabela1[[#This Row],[CIDADE]],",",Tabela1[[#This Row],[UF]])</f>
        <v>Brasília,DF</v>
      </c>
      <c r="F1168" s="2">
        <v>45790</v>
      </c>
      <c r="G1168" s="13">
        <v>2099.35</v>
      </c>
      <c r="H1168" s="13">
        <v>2985</v>
      </c>
      <c r="I1168" s="5">
        <f>Tabela1[[#This Row],[Valor total]]-Tabela1[[#This Row],[Valor custo]]</f>
        <v>885.65000000000009</v>
      </c>
      <c r="J1168" s="6">
        <f>Tabela1[[#This Row],[MARGEM BRUTA]]/Tabela1[[#This Row],[Valor total]]</f>
        <v>0.29670016750418765</v>
      </c>
      <c r="K1168" s="1" t="str">
        <f>VLOOKUP(Tabela1[[#This Row],[Cliente]],'BASE DE CLIENTES'!A:D,4,0)</f>
        <v>EMPRESA COM MAQUINA</v>
      </c>
      <c r="L1168" s="1" t="str">
        <f>VLOOKUP(Tabela1[[#This Row],[Cliente]],'BASE DE CLIENTES'!A:E,5,0)</f>
        <v>RIACHO FUNDO II</v>
      </c>
    </row>
    <row r="1169" spans="2:12" x14ac:dyDescent="0.3">
      <c r="B1169" s="1" t="s">
        <v>174</v>
      </c>
      <c r="C1169" s="4" t="str">
        <f>VLOOKUP(Tabela1[[#This Row],[Cliente]],'BASE DE CLIENTES'!A:E,2,0)</f>
        <v>Araguari</v>
      </c>
      <c r="D1169" s="1" t="str">
        <f>VLOOKUP(Tabela1[[#This Row],[Cliente]],'BASE DE CLIENTES'!A:C,3,0)</f>
        <v>MG</v>
      </c>
      <c r="E1169" s="4" t="str">
        <f>CONCATENATE(Tabela1[[#This Row],[CIDADE]],",",Tabela1[[#This Row],[UF]])</f>
        <v>Araguari,MG</v>
      </c>
      <c r="F1169" s="2">
        <v>45715</v>
      </c>
      <c r="G1169" s="13">
        <v>6305.88</v>
      </c>
      <c r="H1169" s="13">
        <v>9029</v>
      </c>
      <c r="I1169" s="5">
        <f>Tabela1[[#This Row],[Valor total]]-Tabela1[[#This Row],[Valor custo]]</f>
        <v>2723.12</v>
      </c>
      <c r="J1169" s="6">
        <f>Tabela1[[#This Row],[MARGEM BRUTA]]/Tabela1[[#This Row],[Valor total]]</f>
        <v>0.30159707608816039</v>
      </c>
      <c r="K1169" s="1" t="str">
        <f>VLOOKUP(Tabela1[[#This Row],[Cliente]],'BASE DE CLIENTES'!A:D,4,0)</f>
        <v>EMPRESA COM MAQUINA</v>
      </c>
      <c r="L1169" s="1" t="str">
        <f>VLOOKUP(Tabela1[[#This Row],[Cliente]],'BASE DE CLIENTES'!A:E,5,0)</f>
        <v>Araguari</v>
      </c>
    </row>
    <row r="1170" spans="2:12" x14ac:dyDescent="0.3">
      <c r="B1170" s="1" t="s">
        <v>27</v>
      </c>
      <c r="C1170" s="4" t="str">
        <f>VLOOKUP(Tabela1[[#This Row],[Cliente]],'BASE DE CLIENTES'!A:E,2,0)</f>
        <v>Brasília</v>
      </c>
      <c r="D1170" s="1" t="str">
        <f>VLOOKUP(Tabela1[[#This Row],[Cliente]],'BASE DE CLIENTES'!A:C,3,0)</f>
        <v>DF</v>
      </c>
      <c r="E1170" s="4" t="str">
        <f>CONCATENATE(Tabela1[[#This Row],[CIDADE]],",",Tabela1[[#This Row],[UF]])</f>
        <v>Brasília,DF</v>
      </c>
      <c r="F1170" s="2">
        <v>45790</v>
      </c>
      <c r="G1170" s="13">
        <v>31.6</v>
      </c>
      <c r="H1170" s="13">
        <v>140</v>
      </c>
      <c r="I1170" s="5">
        <f>Tabela1[[#This Row],[Valor total]]-Tabela1[[#This Row],[Valor custo]]</f>
        <v>108.4</v>
      </c>
      <c r="J1170" s="6">
        <f>Tabela1[[#This Row],[MARGEM BRUTA]]/Tabela1[[#This Row],[Valor total]]</f>
        <v>0.77428571428571435</v>
      </c>
      <c r="K1170" s="1" t="str">
        <f>VLOOKUP(Tabela1[[#This Row],[Cliente]],'BASE DE CLIENTES'!A:D,4,0)</f>
        <v>EMPRESA SEM MAQUINA</v>
      </c>
      <c r="L1170" s="1" t="str">
        <f>VLOOKUP(Tabela1[[#This Row],[Cliente]],'BASE DE CLIENTES'!A:E,5,0)</f>
        <v>RECANTO DAS EMAS</v>
      </c>
    </row>
    <row r="1171" spans="2:12" x14ac:dyDescent="0.3">
      <c r="B1171" s="1" t="s">
        <v>123</v>
      </c>
      <c r="C1171" s="4" t="str">
        <f>VLOOKUP(Tabela1[[#This Row],[Cliente]],'BASE DE CLIENTES'!A:E,2,0)</f>
        <v>Brasília</v>
      </c>
      <c r="D1171" s="1" t="str">
        <f>VLOOKUP(Tabela1[[#This Row],[Cliente]],'BASE DE CLIENTES'!A:C,3,0)</f>
        <v>DF</v>
      </c>
      <c r="E1171" s="4" t="str">
        <f>CONCATENATE(Tabela1[[#This Row],[CIDADE]],",",Tabela1[[#This Row],[UF]])</f>
        <v>Brasília,DF</v>
      </c>
      <c r="F1171" s="2">
        <v>45790</v>
      </c>
      <c r="G1171" s="13">
        <v>13.69</v>
      </c>
      <c r="H1171" s="13">
        <v>100</v>
      </c>
      <c r="I1171" s="5">
        <f>Tabela1[[#This Row],[Valor total]]-Tabela1[[#This Row],[Valor custo]]</f>
        <v>86.31</v>
      </c>
      <c r="J1171" s="6">
        <f>Tabela1[[#This Row],[MARGEM BRUTA]]/Tabela1[[#This Row],[Valor total]]</f>
        <v>0.86309999999999998</v>
      </c>
      <c r="K1171" s="1" t="str">
        <f>VLOOKUP(Tabela1[[#This Row],[Cliente]],'BASE DE CLIENTES'!A:D,4,0)</f>
        <v>EMPRESA COM MAQUINA</v>
      </c>
      <c r="L1171" s="1" t="str">
        <f>VLOOKUP(Tabela1[[#This Row],[Cliente]],'BASE DE CLIENTES'!A:E,5,0)</f>
        <v>ADE CEILÂNDIA</v>
      </c>
    </row>
    <row r="1172" spans="2:12" x14ac:dyDescent="0.3">
      <c r="B1172" s="1" t="s">
        <v>68</v>
      </c>
      <c r="C1172" s="4" t="str">
        <f>VLOOKUP(Tabela1[[#This Row],[Cliente]],'BASE DE CLIENTES'!A:E,2,0)</f>
        <v>Brasília</v>
      </c>
      <c r="D1172" s="1" t="str">
        <f>VLOOKUP(Tabela1[[#This Row],[Cliente]],'BASE DE CLIENTES'!A:C,3,0)</f>
        <v>DF</v>
      </c>
      <c r="E1172" s="4" t="str">
        <f>CONCATENATE(Tabela1[[#This Row],[CIDADE]],",",Tabela1[[#This Row],[UF]])</f>
        <v>Brasília,DF</v>
      </c>
      <c r="F1172" s="2">
        <v>45790</v>
      </c>
      <c r="G1172" s="13">
        <v>2003.87</v>
      </c>
      <c r="H1172" s="13">
        <v>2760</v>
      </c>
      <c r="I1172" s="5">
        <f>Tabela1[[#This Row],[Valor total]]-Tabela1[[#This Row],[Valor custo]]</f>
        <v>756.13000000000011</v>
      </c>
      <c r="J1172" s="6">
        <f>Tabela1[[#This Row],[MARGEM BRUTA]]/Tabela1[[#This Row],[Valor total]]</f>
        <v>0.27396014492753629</v>
      </c>
      <c r="K1172" s="1" t="str">
        <f>VLOOKUP(Tabela1[[#This Row],[Cliente]],'BASE DE CLIENTES'!A:D,4,0)</f>
        <v>EMPRESA COM MAQUINA</v>
      </c>
      <c r="L1172" s="1" t="str">
        <f>VLOOKUP(Tabela1[[#This Row],[Cliente]],'BASE DE CLIENTES'!A:E,5,0)</f>
        <v>SAMAMBAIA SUL (SAMAMBAIA)</v>
      </c>
    </row>
    <row r="1173" spans="2:12" x14ac:dyDescent="0.3">
      <c r="B1173" s="1" t="s">
        <v>88</v>
      </c>
      <c r="C1173" s="4" t="str">
        <f>VLOOKUP(Tabela1[[#This Row],[Cliente]],'BASE DE CLIENTES'!A:E,2,0)</f>
        <v>Brasília</v>
      </c>
      <c r="D1173" s="1" t="str">
        <f>VLOOKUP(Tabela1[[#This Row],[Cliente]],'BASE DE CLIENTES'!A:C,3,0)</f>
        <v>DF</v>
      </c>
      <c r="E1173" s="4" t="str">
        <f>CONCATENATE(Tabela1[[#This Row],[CIDADE]],",",Tabela1[[#This Row],[UF]])</f>
        <v>Brasília,DF</v>
      </c>
      <c r="F1173" s="2">
        <v>45789</v>
      </c>
      <c r="G1173" s="13">
        <v>658.21</v>
      </c>
      <c r="H1173" s="13">
        <v>900</v>
      </c>
      <c r="I1173" s="5">
        <f>Tabela1[[#This Row],[Valor total]]-Tabela1[[#This Row],[Valor custo]]</f>
        <v>241.78999999999996</v>
      </c>
      <c r="J1173" s="6">
        <f>Tabela1[[#This Row],[MARGEM BRUTA]]/Tabela1[[#This Row],[Valor total]]</f>
        <v>0.26865555555555554</v>
      </c>
      <c r="K1173" s="1" t="str">
        <f>VLOOKUP(Tabela1[[#This Row],[Cliente]],'BASE DE CLIENTES'!A:D,4,0)</f>
        <v>SERRALHEIRO</v>
      </c>
      <c r="L1173" s="1" t="str">
        <f>VLOOKUP(Tabela1[[#This Row],[Cliente]],'BASE DE CLIENTES'!A:E,5,0)</f>
        <v>RECANTO DAS EMAS</v>
      </c>
    </row>
    <row r="1174" spans="2:12" x14ac:dyDescent="0.3">
      <c r="B1174" s="1" t="s">
        <v>174</v>
      </c>
      <c r="C1174" s="4" t="str">
        <f>VLOOKUP(Tabela1[[#This Row],[Cliente]],'BASE DE CLIENTES'!A:E,2,0)</f>
        <v>Araguari</v>
      </c>
      <c r="D1174" s="1" t="str">
        <f>VLOOKUP(Tabela1[[#This Row],[Cliente]],'BASE DE CLIENTES'!A:C,3,0)</f>
        <v>MG</v>
      </c>
      <c r="E1174" s="4" t="str">
        <f>CONCATENATE(Tabela1[[#This Row],[CIDADE]],",",Tabela1[[#This Row],[UF]])</f>
        <v>Araguari,MG</v>
      </c>
      <c r="F1174" s="2">
        <v>45712</v>
      </c>
      <c r="G1174" s="13">
        <v>861.45</v>
      </c>
      <c r="H1174" s="13">
        <v>791</v>
      </c>
      <c r="I1174" s="5">
        <f>Tabela1[[#This Row],[Valor total]]-Tabela1[[#This Row],[Valor custo]]</f>
        <v>-70.450000000000045</v>
      </c>
      <c r="J1174" s="6">
        <f>Tabela1[[#This Row],[MARGEM BRUTA]]/Tabela1[[#This Row],[Valor total]]</f>
        <v>-8.9064475347661251E-2</v>
      </c>
      <c r="K1174" s="1" t="str">
        <f>VLOOKUP(Tabela1[[#This Row],[Cliente]],'BASE DE CLIENTES'!A:D,4,0)</f>
        <v>EMPRESA COM MAQUINA</v>
      </c>
      <c r="L1174" s="1" t="str">
        <f>VLOOKUP(Tabela1[[#This Row],[Cliente]],'BASE DE CLIENTES'!A:E,5,0)</f>
        <v>Araguari</v>
      </c>
    </row>
    <row r="1175" spans="2:12" x14ac:dyDescent="0.3">
      <c r="B1175" s="1" t="s">
        <v>68</v>
      </c>
      <c r="C1175" s="4" t="str">
        <f>VLOOKUP(Tabela1[[#This Row],[Cliente]],'BASE DE CLIENTES'!A:E,2,0)</f>
        <v>Brasília</v>
      </c>
      <c r="D1175" s="1" t="str">
        <f>VLOOKUP(Tabela1[[#This Row],[Cliente]],'BASE DE CLIENTES'!A:C,3,0)</f>
        <v>DF</v>
      </c>
      <c r="E1175" s="4" t="str">
        <f>CONCATENATE(Tabela1[[#This Row],[CIDADE]],",",Tabela1[[#This Row],[UF]])</f>
        <v>Brasília,DF</v>
      </c>
      <c r="F1175" s="2">
        <v>45789</v>
      </c>
      <c r="G1175" s="13">
        <v>83.07</v>
      </c>
      <c r="H1175" s="13">
        <v>371</v>
      </c>
      <c r="I1175" s="5">
        <f>Tabela1[[#This Row],[Valor total]]-Tabela1[[#This Row],[Valor custo]]</f>
        <v>287.93</v>
      </c>
      <c r="J1175" s="6">
        <f>Tabela1[[#This Row],[MARGEM BRUTA]]/Tabela1[[#This Row],[Valor total]]</f>
        <v>0.77609164420485177</v>
      </c>
      <c r="K1175" s="1" t="str">
        <f>VLOOKUP(Tabela1[[#This Row],[Cliente]],'BASE DE CLIENTES'!A:D,4,0)</f>
        <v>EMPRESA COM MAQUINA</v>
      </c>
      <c r="L1175" s="1" t="str">
        <f>VLOOKUP(Tabela1[[#This Row],[Cliente]],'BASE DE CLIENTES'!A:E,5,0)</f>
        <v>SAMAMBAIA SUL (SAMAMBAIA)</v>
      </c>
    </row>
    <row r="1176" spans="2:12" x14ac:dyDescent="0.3">
      <c r="B1176" s="1" t="s">
        <v>174</v>
      </c>
      <c r="C1176" s="4" t="str">
        <f>VLOOKUP(Tabela1[[#This Row],[Cliente]],'BASE DE CLIENTES'!A:E,2,0)</f>
        <v>Araguari</v>
      </c>
      <c r="D1176" s="1" t="str">
        <f>VLOOKUP(Tabela1[[#This Row],[Cliente]],'BASE DE CLIENTES'!A:C,3,0)</f>
        <v>MG</v>
      </c>
      <c r="E1176" s="4" t="str">
        <f>CONCATENATE(Tabela1[[#This Row],[CIDADE]],",",Tabela1[[#This Row],[UF]])</f>
        <v>Araguari,MG</v>
      </c>
      <c r="F1176" s="2">
        <v>45709</v>
      </c>
      <c r="G1176" s="13">
        <v>494.28</v>
      </c>
      <c r="H1176" s="13">
        <v>640</v>
      </c>
      <c r="I1176" s="5">
        <f>Tabela1[[#This Row],[Valor total]]-Tabela1[[#This Row],[Valor custo]]</f>
        <v>145.72000000000003</v>
      </c>
      <c r="J1176" s="6">
        <f>Tabela1[[#This Row],[MARGEM BRUTA]]/Tabela1[[#This Row],[Valor total]]</f>
        <v>0.22768750000000004</v>
      </c>
      <c r="K1176" s="1" t="str">
        <f>VLOOKUP(Tabela1[[#This Row],[Cliente]],'BASE DE CLIENTES'!A:D,4,0)</f>
        <v>EMPRESA COM MAQUINA</v>
      </c>
      <c r="L1176" s="1" t="str">
        <f>VLOOKUP(Tabela1[[#This Row],[Cliente]],'BASE DE CLIENTES'!A:E,5,0)</f>
        <v>Araguari</v>
      </c>
    </row>
    <row r="1177" spans="2:12" x14ac:dyDescent="0.3">
      <c r="B1177" s="1" t="s">
        <v>161</v>
      </c>
      <c r="C1177" s="4" t="str">
        <f>VLOOKUP(Tabela1[[#This Row],[Cliente]],'BASE DE CLIENTES'!A:E,2,0)</f>
        <v>Brasília</v>
      </c>
      <c r="D1177" s="1" t="str">
        <f>VLOOKUP(Tabela1[[#This Row],[Cliente]],'BASE DE CLIENTES'!A:C,3,0)</f>
        <v>DF</v>
      </c>
      <c r="E1177" s="4" t="str">
        <f>CONCATENATE(Tabela1[[#This Row],[CIDADE]],",",Tabela1[[#This Row],[UF]])</f>
        <v>Brasília,DF</v>
      </c>
      <c r="F1177" s="2">
        <v>45789</v>
      </c>
      <c r="G1177" s="13">
        <v>3075</v>
      </c>
      <c r="H1177" s="13">
        <v>3900</v>
      </c>
      <c r="I1177" s="5">
        <f>Tabela1[[#This Row],[Valor total]]-Tabela1[[#This Row],[Valor custo]]</f>
        <v>825</v>
      </c>
      <c r="J1177" s="6">
        <f>Tabela1[[#This Row],[MARGEM BRUTA]]/Tabela1[[#This Row],[Valor total]]</f>
        <v>0.21153846153846154</v>
      </c>
      <c r="K1177" s="1" t="str">
        <f>VLOOKUP(Tabela1[[#This Row],[Cliente]],'BASE DE CLIENTES'!A:D,4,0)</f>
        <v>EMPRESA COM MAQUINA</v>
      </c>
      <c r="L1177" s="1" t="str">
        <f>VLOOKUP(Tabela1[[#This Row],[Cliente]],'BASE DE CLIENTES'!A:E,5,0)</f>
        <v>RIACHO FUNDO II</v>
      </c>
    </row>
    <row r="1178" spans="2:12" x14ac:dyDescent="0.3">
      <c r="B1178" s="1" t="s">
        <v>85</v>
      </c>
      <c r="C1178" s="4" t="str">
        <f>VLOOKUP(Tabela1[[#This Row],[Cliente]],'BASE DE CLIENTES'!A:E,2,0)</f>
        <v>Brasília</v>
      </c>
      <c r="D1178" s="1" t="str">
        <f>VLOOKUP(Tabela1[[#This Row],[Cliente]],'BASE DE CLIENTES'!A:C,3,0)</f>
        <v>DF</v>
      </c>
      <c r="E1178" s="4" t="str">
        <f>CONCATENATE(Tabela1[[#This Row],[CIDADE]],",",Tabela1[[#This Row],[UF]])</f>
        <v>Brasília,DF</v>
      </c>
      <c r="F1178" s="2">
        <v>45789</v>
      </c>
      <c r="G1178" s="13">
        <v>41</v>
      </c>
      <c r="H1178" s="13">
        <v>55</v>
      </c>
      <c r="I1178" s="5">
        <f>Tabela1[[#This Row],[Valor total]]-Tabela1[[#This Row],[Valor custo]]</f>
        <v>14</v>
      </c>
      <c r="J1178" s="6">
        <f>Tabela1[[#This Row],[MARGEM BRUTA]]/Tabela1[[#This Row],[Valor total]]</f>
        <v>0.25454545454545452</v>
      </c>
      <c r="K1178" s="1" t="str">
        <f>VLOOKUP(Tabela1[[#This Row],[Cliente]],'BASE DE CLIENTES'!A:D,4,0)</f>
        <v>SERRALHEIRO</v>
      </c>
      <c r="L1178" s="1" t="str">
        <f>VLOOKUP(Tabela1[[#This Row],[Cliente]],'BASE DE CLIENTES'!A:E,5,0)</f>
        <v>SAMAMBAIA NORTE (SAMAMBAIA)</v>
      </c>
    </row>
    <row r="1179" spans="2:12" x14ac:dyDescent="0.3">
      <c r="B1179" s="1" t="s">
        <v>175</v>
      </c>
      <c r="C1179" s="4" t="str">
        <f>VLOOKUP(Tabela1[[#This Row],[Cliente]],'BASE DE CLIENTES'!A:E,2,0)</f>
        <v>Araguari</v>
      </c>
      <c r="D1179" s="1" t="str">
        <f>VLOOKUP(Tabela1[[#This Row],[Cliente]],'BASE DE CLIENTES'!A:C,3,0)</f>
        <v>MG</v>
      </c>
      <c r="E1179" s="4" t="str">
        <f>CONCATENATE(Tabela1[[#This Row],[CIDADE]],",",Tabela1[[#This Row],[UF]])</f>
        <v>Araguari,MG</v>
      </c>
      <c r="F1179" s="2">
        <v>45708</v>
      </c>
      <c r="G1179" s="13">
        <v>494.28</v>
      </c>
      <c r="H1179" s="13">
        <v>640</v>
      </c>
      <c r="I1179" s="5">
        <f>Tabela1[[#This Row],[Valor total]]-Tabela1[[#This Row],[Valor custo]]</f>
        <v>145.72000000000003</v>
      </c>
      <c r="J1179" s="6">
        <f>Tabela1[[#This Row],[MARGEM BRUTA]]/Tabela1[[#This Row],[Valor total]]</f>
        <v>0.22768750000000004</v>
      </c>
      <c r="K1179" s="1" t="str">
        <f>VLOOKUP(Tabela1[[#This Row],[Cliente]],'BASE DE CLIENTES'!A:D,4,0)</f>
        <v>EMPRESA COM MAQUINA</v>
      </c>
      <c r="L1179" s="1" t="str">
        <f>VLOOKUP(Tabela1[[#This Row],[Cliente]],'BASE DE CLIENTES'!A:E,5,0)</f>
        <v>Araguari</v>
      </c>
    </row>
    <row r="1180" spans="2:12" x14ac:dyDescent="0.3">
      <c r="B1180" s="1" t="s">
        <v>176</v>
      </c>
      <c r="C1180" s="4" t="str">
        <f>VLOOKUP(Tabela1[[#This Row],[Cliente]],'BASE DE CLIENTES'!A:E,2,0)</f>
        <v>Brasília</v>
      </c>
      <c r="D1180" s="1" t="str">
        <f>VLOOKUP(Tabela1[[#This Row],[Cliente]],'BASE DE CLIENTES'!A:C,3,0)</f>
        <v>DF</v>
      </c>
      <c r="E1180" s="4" t="str">
        <f>CONCATENATE(Tabela1[[#This Row],[CIDADE]],",",Tabela1[[#This Row],[UF]])</f>
        <v>Brasília,DF</v>
      </c>
      <c r="F1180" s="2">
        <v>45789</v>
      </c>
      <c r="G1180" s="13">
        <v>521</v>
      </c>
      <c r="H1180" s="13">
        <v>700</v>
      </c>
      <c r="I1180" s="5">
        <f>Tabela1[[#This Row],[Valor total]]-Tabela1[[#This Row],[Valor custo]]</f>
        <v>179</v>
      </c>
      <c r="J1180" s="6">
        <f>Tabela1[[#This Row],[MARGEM BRUTA]]/Tabela1[[#This Row],[Valor total]]</f>
        <v>0.25571428571428573</v>
      </c>
      <c r="K1180" s="1" t="str">
        <f>VLOOKUP(Tabela1[[#This Row],[Cliente]],'BASE DE CLIENTES'!A:D,4,0)</f>
        <v>OUTROS RAMOS</v>
      </c>
      <c r="L1180" s="1" t="str">
        <f>VLOOKUP(Tabela1[[#This Row],[Cliente]],'BASE DE CLIENTES'!A:E,5,0)</f>
        <v>CEILANDIA NORTE</v>
      </c>
    </row>
    <row r="1181" spans="2:12" x14ac:dyDescent="0.3">
      <c r="B1181" s="1" t="s">
        <v>96</v>
      </c>
      <c r="C1181" s="4" t="str">
        <f>VLOOKUP(Tabela1[[#This Row],[Cliente]],'BASE DE CLIENTES'!A:E,2,0)</f>
        <v>Brasília</v>
      </c>
      <c r="D1181" s="1" t="str">
        <f>VLOOKUP(Tabela1[[#This Row],[Cliente]],'BASE DE CLIENTES'!A:C,3,0)</f>
        <v>DF</v>
      </c>
      <c r="E1181" s="4" t="str">
        <f>CONCATENATE(Tabela1[[#This Row],[CIDADE]],",",Tabela1[[#This Row],[UF]])</f>
        <v>Brasília,DF</v>
      </c>
      <c r="F1181" s="2">
        <v>45787</v>
      </c>
      <c r="G1181" s="13">
        <v>894</v>
      </c>
      <c r="H1181" s="13">
        <v>1300</v>
      </c>
      <c r="I1181" s="5">
        <f>Tabela1[[#This Row],[Valor total]]-Tabela1[[#This Row],[Valor custo]]</f>
        <v>406</v>
      </c>
      <c r="J1181" s="6">
        <f>Tabela1[[#This Row],[MARGEM BRUTA]]/Tabela1[[#This Row],[Valor total]]</f>
        <v>0.31230769230769229</v>
      </c>
      <c r="K1181" s="1" t="str">
        <f>VLOOKUP(Tabela1[[#This Row],[Cliente]],'BASE DE CLIENTES'!A:D,4,0)</f>
        <v>EMPRESA SEM MAQUINA</v>
      </c>
      <c r="L1181" s="1" t="str">
        <f>VLOOKUP(Tabela1[[#This Row],[Cliente]],'BASE DE CLIENTES'!A:E,5,0)</f>
        <v>CEILANDIA NORTE (CEILANDIA)</v>
      </c>
    </row>
    <row r="1182" spans="2:12" x14ac:dyDescent="0.3">
      <c r="B1182" s="1" t="s">
        <v>27</v>
      </c>
      <c r="C1182" s="4" t="str">
        <f>VLOOKUP(Tabela1[[#This Row],[Cliente]],'BASE DE CLIENTES'!A:E,2,0)</f>
        <v>Brasília</v>
      </c>
      <c r="D1182" s="1" t="str">
        <f>VLOOKUP(Tabela1[[#This Row],[Cliente]],'BASE DE CLIENTES'!A:C,3,0)</f>
        <v>DF</v>
      </c>
      <c r="E1182" s="4" t="str">
        <f>CONCATENATE(Tabela1[[#This Row],[CIDADE]],",",Tabela1[[#This Row],[UF]])</f>
        <v>Brasília,DF</v>
      </c>
      <c r="F1182" s="2">
        <v>45786</v>
      </c>
      <c r="G1182" s="13">
        <v>473</v>
      </c>
      <c r="H1182" s="13">
        <v>650</v>
      </c>
      <c r="I1182" s="5">
        <f>Tabela1[[#This Row],[Valor total]]-Tabela1[[#This Row],[Valor custo]]</f>
        <v>177</v>
      </c>
      <c r="J1182" s="6">
        <f>Tabela1[[#This Row],[MARGEM BRUTA]]/Tabela1[[#This Row],[Valor total]]</f>
        <v>0.27230769230769231</v>
      </c>
      <c r="K1182" s="1" t="str">
        <f>VLOOKUP(Tabela1[[#This Row],[Cliente]],'BASE DE CLIENTES'!A:D,4,0)</f>
        <v>EMPRESA SEM MAQUINA</v>
      </c>
      <c r="L1182" s="1" t="str">
        <f>VLOOKUP(Tabela1[[#This Row],[Cliente]],'BASE DE CLIENTES'!A:E,5,0)</f>
        <v>RECANTO DAS EMAS</v>
      </c>
    </row>
    <row r="1183" spans="2:12" x14ac:dyDescent="0.3">
      <c r="B1183" s="1" t="s">
        <v>25</v>
      </c>
      <c r="C1183" s="4" t="str">
        <f>VLOOKUP(Tabela1[[#This Row],[Cliente]],'BASE DE CLIENTES'!A:E,2,0)</f>
        <v>Brasília</v>
      </c>
      <c r="D1183" s="1" t="str">
        <f>VLOOKUP(Tabela1[[#This Row],[Cliente]],'BASE DE CLIENTES'!A:C,3,0)</f>
        <v>DF</v>
      </c>
      <c r="E1183" s="4" t="str">
        <f>CONCATENATE(Tabela1[[#This Row],[CIDADE]],",",Tabela1[[#This Row],[UF]])</f>
        <v>Brasília,DF</v>
      </c>
      <c r="F1183" s="2">
        <v>45786</v>
      </c>
      <c r="G1183" s="13">
        <v>8197.4</v>
      </c>
      <c r="H1183" s="13">
        <v>11700</v>
      </c>
      <c r="I1183" s="5">
        <f>Tabela1[[#This Row],[Valor total]]-Tabela1[[#This Row],[Valor custo]]</f>
        <v>3502.6000000000004</v>
      </c>
      <c r="J1183" s="6">
        <f>Tabela1[[#This Row],[MARGEM BRUTA]]/Tabela1[[#This Row],[Valor total]]</f>
        <v>0.29936752136752137</v>
      </c>
      <c r="K1183" s="1" t="str">
        <f>VLOOKUP(Tabela1[[#This Row],[Cliente]],'BASE DE CLIENTES'!A:D,4,0)</f>
        <v>EMPRESA COM MAQUINA</v>
      </c>
      <c r="L1183" s="1" t="str">
        <f>VLOOKUP(Tabela1[[#This Row],[Cliente]],'BASE DE CLIENTES'!A:E,5,0)</f>
        <v>CEILANDIA NORTE (CEILANDIA)</v>
      </c>
    </row>
    <row r="1184" spans="2:12" x14ac:dyDescent="0.3">
      <c r="B1184" s="1" t="s">
        <v>174</v>
      </c>
      <c r="C1184" s="4" t="str">
        <f>VLOOKUP(Tabela1[[#This Row],[Cliente]],'BASE DE CLIENTES'!A:E,2,0)</f>
        <v>Araguari</v>
      </c>
      <c r="D1184" s="1" t="str">
        <f>VLOOKUP(Tabela1[[#This Row],[Cliente]],'BASE DE CLIENTES'!A:C,3,0)</f>
        <v>MG</v>
      </c>
      <c r="E1184" s="4" t="str">
        <f>CONCATENATE(Tabela1[[#This Row],[CIDADE]],",",Tabela1[[#This Row],[UF]])</f>
        <v>Araguari,MG</v>
      </c>
      <c r="F1184" s="2">
        <v>45729</v>
      </c>
      <c r="G1184" s="13">
        <v>266.22000000000003</v>
      </c>
      <c r="H1184" s="13">
        <v>585</v>
      </c>
      <c r="I1184" s="5">
        <f>Tabela1[[#This Row],[Valor total]]-Tabela1[[#This Row],[Valor custo]]</f>
        <v>318.77999999999997</v>
      </c>
      <c r="J1184" s="6">
        <f>Tabela1[[#This Row],[MARGEM BRUTA]]/Tabela1[[#This Row],[Valor total]]</f>
        <v>0.54492307692307684</v>
      </c>
      <c r="K1184" s="1" t="str">
        <f>VLOOKUP(Tabela1[[#This Row],[Cliente]],'BASE DE CLIENTES'!A:D,4,0)</f>
        <v>EMPRESA COM MAQUINA</v>
      </c>
      <c r="L1184" s="1" t="str">
        <f>VLOOKUP(Tabela1[[#This Row],[Cliente]],'BASE DE CLIENTES'!A:E,5,0)</f>
        <v>Araguari</v>
      </c>
    </row>
    <row r="1185" spans="2:12" x14ac:dyDescent="0.3">
      <c r="B1185" s="1" t="s">
        <v>174</v>
      </c>
      <c r="C1185" s="4" t="str">
        <f>VLOOKUP(Tabela1[[#This Row],[Cliente]],'BASE DE CLIENTES'!A:E,2,0)</f>
        <v>Araguari</v>
      </c>
      <c r="D1185" s="1" t="str">
        <f>VLOOKUP(Tabela1[[#This Row],[Cliente]],'BASE DE CLIENTES'!A:C,3,0)</f>
        <v>MG</v>
      </c>
      <c r="E1185" s="4" t="str">
        <f>CONCATENATE(Tabela1[[#This Row],[CIDADE]],",",Tabela1[[#This Row],[UF]])</f>
        <v>Araguari,MG</v>
      </c>
      <c r="F1185" s="2">
        <v>45771</v>
      </c>
      <c r="G1185" s="13">
        <v>75</v>
      </c>
      <c r="H1185" s="13">
        <v>105</v>
      </c>
      <c r="I1185" s="5">
        <f>Tabela1[[#This Row],[Valor total]]-Tabela1[[#This Row],[Valor custo]]</f>
        <v>30</v>
      </c>
      <c r="J1185" s="6">
        <f>Tabela1[[#This Row],[MARGEM BRUTA]]/Tabela1[[#This Row],[Valor total]]</f>
        <v>0.2857142857142857</v>
      </c>
      <c r="K1185" s="1" t="str">
        <f>VLOOKUP(Tabela1[[#This Row],[Cliente]],'BASE DE CLIENTES'!A:D,4,0)</f>
        <v>EMPRESA COM MAQUINA</v>
      </c>
      <c r="L1185" s="1" t="str">
        <f>VLOOKUP(Tabela1[[#This Row],[Cliente]],'BASE DE CLIENTES'!A:E,5,0)</f>
        <v>Araguari</v>
      </c>
    </row>
    <row r="1186" spans="2:12" x14ac:dyDescent="0.3">
      <c r="B1186" s="1" t="s">
        <v>174</v>
      </c>
      <c r="C1186" s="4" t="str">
        <f>VLOOKUP(Tabela1[[#This Row],[Cliente]],'BASE DE CLIENTES'!A:E,2,0)</f>
        <v>Araguari</v>
      </c>
      <c r="D1186" s="1" t="str">
        <f>VLOOKUP(Tabela1[[#This Row],[Cliente]],'BASE DE CLIENTES'!A:C,3,0)</f>
        <v>MG</v>
      </c>
      <c r="E1186" s="4" t="str">
        <f>CONCATENATE(Tabela1[[#This Row],[CIDADE]],",",Tabela1[[#This Row],[UF]])</f>
        <v>Araguari,MG</v>
      </c>
      <c r="F1186" s="2">
        <v>45762</v>
      </c>
      <c r="G1186" s="13">
        <v>3056</v>
      </c>
      <c r="H1186" s="13">
        <v>4700</v>
      </c>
      <c r="I1186" s="5">
        <f>Tabela1[[#This Row],[Valor total]]-Tabela1[[#This Row],[Valor custo]]</f>
        <v>1644</v>
      </c>
      <c r="J1186" s="6">
        <f>Tabela1[[#This Row],[MARGEM BRUTA]]/Tabela1[[#This Row],[Valor total]]</f>
        <v>0.34978723404255319</v>
      </c>
      <c r="K1186" s="1" t="str">
        <f>VLOOKUP(Tabela1[[#This Row],[Cliente]],'BASE DE CLIENTES'!A:D,4,0)</f>
        <v>EMPRESA COM MAQUINA</v>
      </c>
      <c r="L1186" s="1" t="str">
        <f>VLOOKUP(Tabela1[[#This Row],[Cliente]],'BASE DE CLIENTES'!A:E,5,0)</f>
        <v>Araguari</v>
      </c>
    </row>
    <row r="1187" spans="2:12" x14ac:dyDescent="0.3">
      <c r="B1187" s="1" t="s">
        <v>68</v>
      </c>
      <c r="C1187" s="4" t="str">
        <f>VLOOKUP(Tabela1[[#This Row],[Cliente]],'BASE DE CLIENTES'!A:E,2,0)</f>
        <v>Brasília</v>
      </c>
      <c r="D1187" s="1" t="str">
        <f>VLOOKUP(Tabela1[[#This Row],[Cliente]],'BASE DE CLIENTES'!A:C,3,0)</f>
        <v>DF</v>
      </c>
      <c r="E1187" s="4" t="str">
        <f>CONCATENATE(Tabela1[[#This Row],[CIDADE]],",",Tabela1[[#This Row],[UF]])</f>
        <v>Brasília,DF</v>
      </c>
      <c r="F1187" s="2">
        <v>45786</v>
      </c>
      <c r="G1187" s="13">
        <v>705.13</v>
      </c>
      <c r="H1187" s="13">
        <v>1215</v>
      </c>
      <c r="I1187" s="5">
        <f>Tabela1[[#This Row],[Valor total]]-Tabela1[[#This Row],[Valor custo]]</f>
        <v>509.87</v>
      </c>
      <c r="J1187" s="6">
        <f>Tabela1[[#This Row],[MARGEM BRUTA]]/Tabela1[[#This Row],[Valor total]]</f>
        <v>0.41964609053497942</v>
      </c>
      <c r="K1187" s="1" t="str">
        <f>VLOOKUP(Tabela1[[#This Row],[Cliente]],'BASE DE CLIENTES'!A:D,4,0)</f>
        <v>EMPRESA COM MAQUINA</v>
      </c>
      <c r="L1187" s="1" t="str">
        <f>VLOOKUP(Tabela1[[#This Row],[Cliente]],'BASE DE CLIENTES'!A:E,5,0)</f>
        <v>SAMAMBAIA SUL (SAMAMBAIA)</v>
      </c>
    </row>
    <row r="1188" spans="2:12" x14ac:dyDescent="0.3">
      <c r="B1188" s="1" t="s">
        <v>174</v>
      </c>
      <c r="C1188" s="4" t="str">
        <f>VLOOKUP(Tabela1[[#This Row],[Cliente]],'BASE DE CLIENTES'!A:E,2,0)</f>
        <v>Araguari</v>
      </c>
      <c r="D1188" s="1" t="str">
        <f>VLOOKUP(Tabela1[[#This Row],[Cliente]],'BASE DE CLIENTES'!A:C,3,0)</f>
        <v>MG</v>
      </c>
      <c r="E1188" s="4" t="str">
        <f>CONCATENATE(Tabela1[[#This Row],[CIDADE]],",",Tabela1[[#This Row],[UF]])</f>
        <v>Araguari,MG</v>
      </c>
      <c r="F1188" s="2">
        <v>45798</v>
      </c>
      <c r="G1188" s="13">
        <v>369.7</v>
      </c>
      <c r="H1188" s="13">
        <v>508</v>
      </c>
      <c r="I1188" s="5">
        <f>Tabela1[[#This Row],[Valor total]]-Tabela1[[#This Row],[Valor custo]]</f>
        <v>138.30000000000001</v>
      </c>
      <c r="J1188" s="6">
        <f>Tabela1[[#This Row],[MARGEM BRUTA]]/Tabela1[[#This Row],[Valor total]]</f>
        <v>0.27224409448818898</v>
      </c>
      <c r="K1188" s="1" t="str">
        <f>VLOOKUP(Tabela1[[#This Row],[Cliente]],'BASE DE CLIENTES'!A:D,4,0)</f>
        <v>EMPRESA COM MAQUINA</v>
      </c>
      <c r="L1188" s="1" t="str">
        <f>VLOOKUP(Tabela1[[#This Row],[Cliente]],'BASE DE CLIENTES'!A:E,5,0)</f>
        <v>Araguari</v>
      </c>
    </row>
    <row r="1189" spans="2:12" x14ac:dyDescent="0.3">
      <c r="B1189" s="1" t="s">
        <v>174</v>
      </c>
      <c r="C1189" s="4" t="str">
        <f>VLOOKUP(Tabela1[[#This Row],[Cliente]],'BASE DE CLIENTES'!A:E,2,0)</f>
        <v>Araguari</v>
      </c>
      <c r="D1189" s="1" t="str">
        <f>VLOOKUP(Tabela1[[#This Row],[Cliente]],'BASE DE CLIENTES'!A:C,3,0)</f>
        <v>MG</v>
      </c>
      <c r="E1189" s="4" t="str">
        <f>CONCATENATE(Tabela1[[#This Row],[CIDADE]],",",Tabela1[[#This Row],[UF]])</f>
        <v>Araguari,MG</v>
      </c>
      <c r="F1189" s="2">
        <v>45828</v>
      </c>
      <c r="G1189" s="13">
        <v>820</v>
      </c>
      <c r="H1189" s="13">
        <v>1175</v>
      </c>
      <c r="I1189" s="5">
        <f>Tabela1[[#This Row],[Valor total]]-Tabela1[[#This Row],[Valor custo]]</f>
        <v>355</v>
      </c>
      <c r="J1189" s="6">
        <f>Tabela1[[#This Row],[MARGEM BRUTA]]/Tabela1[[#This Row],[Valor total]]</f>
        <v>0.30212765957446808</v>
      </c>
      <c r="K1189" s="1" t="str">
        <f>VLOOKUP(Tabela1[[#This Row],[Cliente]],'BASE DE CLIENTES'!A:D,4,0)</f>
        <v>EMPRESA COM MAQUINA</v>
      </c>
      <c r="L1189" s="1" t="str">
        <f>VLOOKUP(Tabela1[[#This Row],[Cliente]],'BASE DE CLIENTES'!A:E,5,0)</f>
        <v>Araguari</v>
      </c>
    </row>
    <row r="1190" spans="2:12" x14ac:dyDescent="0.3">
      <c r="B1190" s="1" t="s">
        <v>55</v>
      </c>
      <c r="C1190" s="4" t="str">
        <f>VLOOKUP(Tabela1[[#This Row],[Cliente]],'BASE DE CLIENTES'!A:E,2,0)</f>
        <v>Brasília</v>
      </c>
      <c r="D1190" s="1" t="str">
        <f>VLOOKUP(Tabela1[[#This Row],[Cliente]],'BASE DE CLIENTES'!A:C,3,0)</f>
        <v>DF</v>
      </c>
      <c r="E1190" s="4" t="str">
        <f>CONCATENATE(Tabela1[[#This Row],[CIDADE]],",",Tabela1[[#This Row],[UF]])</f>
        <v>Brasília,DF</v>
      </c>
      <c r="F1190" s="2">
        <v>45785</v>
      </c>
      <c r="G1190" s="13">
        <v>2148.21</v>
      </c>
      <c r="H1190" s="13">
        <v>3315</v>
      </c>
      <c r="I1190" s="5">
        <f>Tabela1[[#This Row],[Valor total]]-Tabela1[[#This Row],[Valor custo]]</f>
        <v>1166.79</v>
      </c>
      <c r="J1190" s="6">
        <f>Tabela1[[#This Row],[MARGEM BRUTA]]/Tabela1[[#This Row],[Valor total]]</f>
        <v>0.35197285067873302</v>
      </c>
      <c r="K1190" s="1" t="str">
        <f>VLOOKUP(Tabela1[[#This Row],[Cliente]],'BASE DE CLIENTES'!A:D,4,0)</f>
        <v>EMPRESA SEM MAQUINA</v>
      </c>
      <c r="L1190" s="1" t="str">
        <f>VLOOKUP(Tabela1[[#This Row],[Cliente]],'BASE DE CLIENTES'!A:E,5,0)</f>
        <v>RECANTO DAS EMAS</v>
      </c>
    </row>
    <row r="1191" spans="2:12" x14ac:dyDescent="0.3">
      <c r="B1191" s="1" t="s">
        <v>174</v>
      </c>
      <c r="C1191" s="4" t="str">
        <f>VLOOKUP(Tabela1[[#This Row],[Cliente]],'BASE DE CLIENTES'!A:E,2,0)</f>
        <v>Araguari</v>
      </c>
      <c r="D1191" s="1" t="str">
        <f>VLOOKUP(Tabela1[[#This Row],[Cliente]],'BASE DE CLIENTES'!A:C,3,0)</f>
        <v>MG</v>
      </c>
      <c r="E1191" s="4" t="str">
        <f>CONCATENATE(Tabela1[[#This Row],[CIDADE]],",",Tabela1[[#This Row],[UF]])</f>
        <v>Araguari,MG</v>
      </c>
      <c r="F1191" s="2">
        <v>45852</v>
      </c>
      <c r="G1191" s="13">
        <v>4221.42</v>
      </c>
      <c r="H1191" s="13">
        <v>6730</v>
      </c>
      <c r="I1191" s="5">
        <f>Tabela1[[#This Row],[Valor total]]-Tabela1[[#This Row],[Valor custo]]</f>
        <v>2508.58</v>
      </c>
      <c r="J1191" s="6">
        <f>Tabela1[[#This Row],[MARGEM BRUTA]]/Tabela1[[#This Row],[Valor total]]</f>
        <v>0.37274591381872213</v>
      </c>
      <c r="K1191" s="1" t="str">
        <f>VLOOKUP(Tabela1[[#This Row],[Cliente]],'BASE DE CLIENTES'!A:D,4,0)</f>
        <v>EMPRESA COM MAQUINA</v>
      </c>
      <c r="L1191" s="1" t="str">
        <f>VLOOKUP(Tabela1[[#This Row],[Cliente]],'BASE DE CLIENTES'!A:E,5,0)</f>
        <v>Araguari</v>
      </c>
    </row>
    <row r="1192" spans="2:12" x14ac:dyDescent="0.3">
      <c r="B1192" s="1" t="s">
        <v>120</v>
      </c>
      <c r="C1192" s="4" t="str">
        <f>VLOOKUP(Tabela1[[#This Row],[Cliente]],'BASE DE CLIENTES'!A:E,2,0)</f>
        <v>Brasília</v>
      </c>
      <c r="D1192" s="1" t="str">
        <f>VLOOKUP(Tabela1[[#This Row],[Cliente]],'BASE DE CLIENTES'!A:C,3,0)</f>
        <v>DF</v>
      </c>
      <c r="E1192" s="4" t="str">
        <f>CONCATENATE(Tabela1[[#This Row],[CIDADE]],",",Tabela1[[#This Row],[UF]])</f>
        <v>Brasília,DF</v>
      </c>
      <c r="F1192" s="2">
        <v>45869</v>
      </c>
      <c r="G1192" s="13">
        <v>764.6</v>
      </c>
      <c r="H1192" s="13">
        <v>1230</v>
      </c>
      <c r="I1192" s="5">
        <f>Tabela1[[#This Row],[Valor total]]-Tabela1[[#This Row],[Valor custo]]</f>
        <v>465.4</v>
      </c>
      <c r="J1192" s="6">
        <f>Tabela1[[#This Row],[MARGEM BRUTA]]/Tabela1[[#This Row],[Valor total]]</f>
        <v>0.37837398373983738</v>
      </c>
      <c r="K1192" s="1" t="str">
        <f>VLOOKUP(Tabela1[[#This Row],[Cliente]],'BASE DE CLIENTES'!A:D,4,0)</f>
        <v>EMPRESA SEM MAQUINA</v>
      </c>
      <c r="L1192" s="1" t="str">
        <f>VLOOKUP(Tabela1[[#This Row],[Cliente]],'BASE DE CLIENTES'!A:E,5,0)</f>
        <v>SAMAMBAIA</v>
      </c>
    </row>
    <row r="1193" spans="2:12" x14ac:dyDescent="0.3">
      <c r="B1193" s="1" t="s">
        <v>174</v>
      </c>
      <c r="C1193" s="4" t="str">
        <f>VLOOKUP(Tabela1[[#This Row],[Cliente]],'BASE DE CLIENTES'!A:E,2,0)</f>
        <v>Araguari</v>
      </c>
      <c r="D1193" s="1" t="str">
        <f>VLOOKUP(Tabela1[[#This Row],[Cliente]],'BASE DE CLIENTES'!A:C,3,0)</f>
        <v>MG</v>
      </c>
      <c r="E1193" s="4" t="str">
        <f>CONCATENATE(Tabela1[[#This Row],[CIDADE]],",",Tabela1[[#This Row],[UF]])</f>
        <v>Araguari,MG</v>
      </c>
      <c r="F1193" s="2">
        <v>45873</v>
      </c>
      <c r="G1193" s="13">
        <v>10594.2</v>
      </c>
      <c r="H1193" s="13">
        <v>16651.37</v>
      </c>
      <c r="I1193" s="5">
        <f>Tabela1[[#This Row],[Valor total]]-Tabela1[[#This Row],[Valor custo]]</f>
        <v>6057.1699999999983</v>
      </c>
      <c r="J1193" s="6">
        <f>Tabela1[[#This Row],[MARGEM BRUTA]]/Tabela1[[#This Row],[Valor total]]</f>
        <v>0.36376406265670624</v>
      </c>
      <c r="K1193" s="1" t="str">
        <f>VLOOKUP(Tabela1[[#This Row],[Cliente]],'BASE DE CLIENTES'!A:D,4,0)</f>
        <v>EMPRESA COM MAQUINA</v>
      </c>
      <c r="L1193" s="1" t="str">
        <f>VLOOKUP(Tabela1[[#This Row],[Cliente]],'BASE DE CLIENTES'!A:E,5,0)</f>
        <v>Araguari</v>
      </c>
    </row>
    <row r="1194" spans="2:12" x14ac:dyDescent="0.3">
      <c r="B1194" s="1" t="s">
        <v>177</v>
      </c>
      <c r="C1194" s="4" t="str">
        <f>VLOOKUP(Tabela1[[#This Row],[Cliente]],'BASE DE CLIENTES'!A:E,2,0)</f>
        <v xml:space="preserve">Belém </v>
      </c>
      <c r="D1194" s="1" t="str">
        <f>VLOOKUP(Tabela1[[#This Row],[Cliente]],'BASE DE CLIENTES'!A:C,3,0)</f>
        <v>PA</v>
      </c>
      <c r="E1194" s="4" t="str">
        <f>CONCATENATE(Tabela1[[#This Row],[CIDADE]],",",Tabela1[[#This Row],[UF]])</f>
        <v>Belém ,PA</v>
      </c>
      <c r="F1194" s="2">
        <v>45925</v>
      </c>
      <c r="G1194" s="13">
        <v>8820.9599999999991</v>
      </c>
      <c r="H1194" s="13">
        <v>13000</v>
      </c>
      <c r="I1194" s="5">
        <f>Tabela1[[#This Row],[Valor total]]-Tabela1[[#This Row],[Valor custo]]</f>
        <v>4179.0400000000009</v>
      </c>
      <c r="J1194" s="6">
        <f>Tabela1[[#This Row],[MARGEM BRUTA]]/Tabela1[[#This Row],[Valor total]]</f>
        <v>0.32146461538461546</v>
      </c>
      <c r="K1194" s="1" t="str">
        <f>VLOOKUP(Tabela1[[#This Row],[Cliente]],'BASE DE CLIENTES'!A:D,4,0)</f>
        <v>EMPRESA COM MAQUINA</v>
      </c>
      <c r="L1194" s="1" t="str">
        <f>VLOOKUP(Tabela1[[#This Row],[Cliente]],'BASE DE CLIENTES'!A:E,5,0)</f>
        <v xml:space="preserve">Belém </v>
      </c>
    </row>
    <row r="1195" spans="2:12" x14ac:dyDescent="0.3">
      <c r="B1195" s="1" t="s">
        <v>178</v>
      </c>
      <c r="C1195" s="4" t="str">
        <f>VLOOKUP(Tabela1[[#This Row],[Cliente]],'BASE DE CLIENTES'!A:E,2,0)</f>
        <v xml:space="preserve">Belém </v>
      </c>
      <c r="D1195" s="1" t="str">
        <f>VLOOKUP(Tabela1[[#This Row],[Cliente]],'BASE DE CLIENTES'!A:C,3,0)</f>
        <v>PA</v>
      </c>
      <c r="E1195" s="4" t="str">
        <f>CONCATENATE(Tabela1[[#This Row],[CIDADE]],",",Tabela1[[#This Row],[UF]])</f>
        <v>Belém ,PA</v>
      </c>
      <c r="F1195" s="2">
        <v>45911</v>
      </c>
      <c r="G1195" s="13">
        <v>4894.88</v>
      </c>
      <c r="H1195" s="13">
        <v>8000</v>
      </c>
      <c r="I1195" s="5">
        <f>Tabela1[[#This Row],[Valor total]]-Tabela1[[#This Row],[Valor custo]]</f>
        <v>3105.12</v>
      </c>
      <c r="J1195" s="6">
        <f>Tabela1[[#This Row],[MARGEM BRUTA]]/Tabela1[[#This Row],[Valor total]]</f>
        <v>0.38813999999999999</v>
      </c>
      <c r="K1195" s="1" t="str">
        <f>VLOOKUP(Tabela1[[#This Row],[Cliente]],'BASE DE CLIENTES'!A:D,4,0)</f>
        <v>EMPRESA COM MAQUINA</v>
      </c>
      <c r="L1195" s="1" t="str">
        <f>VLOOKUP(Tabela1[[#This Row],[Cliente]],'BASE DE CLIENTES'!A:E,5,0)</f>
        <v xml:space="preserve">Belém </v>
      </c>
    </row>
    <row r="1196" spans="2:12" x14ac:dyDescent="0.3">
      <c r="B1196" s="1" t="s">
        <v>96</v>
      </c>
      <c r="C1196" s="4" t="str">
        <f>VLOOKUP(Tabela1[[#This Row],[Cliente]],'BASE DE CLIENTES'!A:E,2,0)</f>
        <v>Brasília</v>
      </c>
      <c r="D1196" s="1" t="str">
        <f>VLOOKUP(Tabela1[[#This Row],[Cliente]],'BASE DE CLIENTES'!A:C,3,0)</f>
        <v>DF</v>
      </c>
      <c r="E1196" s="4" t="str">
        <f>CONCATENATE(Tabela1[[#This Row],[CIDADE]],",",Tabela1[[#This Row],[UF]])</f>
        <v>Brasília,DF</v>
      </c>
      <c r="F1196" s="2">
        <v>45785</v>
      </c>
      <c r="G1196" s="13">
        <v>447</v>
      </c>
      <c r="H1196" s="13">
        <v>650</v>
      </c>
      <c r="I1196" s="5">
        <f>Tabela1[[#This Row],[Valor total]]-Tabela1[[#This Row],[Valor custo]]</f>
        <v>203</v>
      </c>
      <c r="J1196" s="6">
        <f>Tabela1[[#This Row],[MARGEM BRUTA]]/Tabela1[[#This Row],[Valor total]]</f>
        <v>0.31230769230769229</v>
      </c>
      <c r="K1196" s="1" t="str">
        <f>VLOOKUP(Tabela1[[#This Row],[Cliente]],'BASE DE CLIENTES'!A:D,4,0)</f>
        <v>EMPRESA SEM MAQUINA</v>
      </c>
      <c r="L1196" s="1" t="str">
        <f>VLOOKUP(Tabela1[[#This Row],[Cliente]],'BASE DE CLIENTES'!A:E,5,0)</f>
        <v>CEILANDIA NORTE (CEILANDIA)</v>
      </c>
    </row>
    <row r="1197" spans="2:12" x14ac:dyDescent="0.3">
      <c r="B1197" s="1" t="s">
        <v>55</v>
      </c>
      <c r="C1197" s="4" t="str">
        <f>VLOOKUP(Tabela1[[#This Row],[Cliente]],'BASE DE CLIENTES'!A:E,2,0)</f>
        <v>Brasília</v>
      </c>
      <c r="D1197" s="1" t="str">
        <f>VLOOKUP(Tabela1[[#This Row],[Cliente]],'BASE DE CLIENTES'!A:C,3,0)</f>
        <v>DF</v>
      </c>
      <c r="E1197" s="4" t="str">
        <f>CONCATENATE(Tabela1[[#This Row],[CIDADE]],",",Tabela1[[#This Row],[UF]])</f>
        <v>Brasília,DF</v>
      </c>
      <c r="F1197" s="2">
        <v>45785</v>
      </c>
      <c r="G1197" s="13">
        <v>1467</v>
      </c>
      <c r="H1197" s="13">
        <v>2290</v>
      </c>
      <c r="I1197" s="5">
        <f>Tabela1[[#This Row],[Valor total]]-Tabela1[[#This Row],[Valor custo]]</f>
        <v>823</v>
      </c>
      <c r="J1197" s="6">
        <f>Tabela1[[#This Row],[MARGEM BRUTA]]/Tabela1[[#This Row],[Valor total]]</f>
        <v>0.3593886462882096</v>
      </c>
      <c r="K1197" s="1" t="str">
        <f>VLOOKUP(Tabela1[[#This Row],[Cliente]],'BASE DE CLIENTES'!A:D,4,0)</f>
        <v>EMPRESA SEM MAQUINA</v>
      </c>
      <c r="L1197" s="1" t="str">
        <f>VLOOKUP(Tabela1[[#This Row],[Cliente]],'BASE DE CLIENTES'!A:E,5,0)</f>
        <v>RECANTO DAS EMAS</v>
      </c>
    </row>
    <row r="1198" spans="2:12" x14ac:dyDescent="0.3">
      <c r="B1198" s="1" t="s">
        <v>179</v>
      </c>
      <c r="C1198" s="4" t="str">
        <f>VLOOKUP(Tabela1[[#This Row],[Cliente]],'BASE DE CLIENTES'!A:E,2,0)</f>
        <v>Brasilândia de Minas</v>
      </c>
      <c r="D1198" s="1" t="str">
        <f>VLOOKUP(Tabela1[[#This Row],[Cliente]],'BASE DE CLIENTES'!A:C,3,0)</f>
        <v>MG</v>
      </c>
      <c r="E1198" s="4" t="str">
        <f>CONCATENATE(Tabela1[[#This Row],[CIDADE]],",",Tabela1[[#This Row],[UF]])</f>
        <v>Brasilândia de Minas,MG</v>
      </c>
      <c r="F1198" s="2">
        <v>45764</v>
      </c>
      <c r="G1198" s="13">
        <v>423.56</v>
      </c>
      <c r="H1198" s="13">
        <v>700</v>
      </c>
      <c r="I1198" s="5">
        <f>Tabela1[[#This Row],[Valor total]]-Tabela1[[#This Row],[Valor custo]]</f>
        <v>276.44</v>
      </c>
      <c r="J1198" s="6">
        <f>Tabela1[[#This Row],[MARGEM BRUTA]]/Tabela1[[#This Row],[Valor total]]</f>
        <v>0.39491428571428572</v>
      </c>
      <c r="K1198" s="1" t="str">
        <f>VLOOKUP(Tabela1[[#This Row],[Cliente]],'BASE DE CLIENTES'!A:D,4,0)</f>
        <v>EMPRESA SEM MAQUINA</v>
      </c>
      <c r="L1198" s="1" t="str">
        <f>VLOOKUP(Tabela1[[#This Row],[Cliente]],'BASE DE CLIENTES'!A:E,5,0)</f>
        <v>Brasilândia de Minas</v>
      </c>
    </row>
    <row r="1199" spans="2:12" x14ac:dyDescent="0.3">
      <c r="B1199" s="1" t="s">
        <v>179</v>
      </c>
      <c r="C1199" s="4" t="str">
        <f>VLOOKUP(Tabela1[[#This Row],[Cliente]],'BASE DE CLIENTES'!A:E,2,0)</f>
        <v>Brasilândia de Minas</v>
      </c>
      <c r="D1199" s="1" t="str">
        <f>VLOOKUP(Tabela1[[#This Row],[Cliente]],'BASE DE CLIENTES'!A:C,3,0)</f>
        <v>MG</v>
      </c>
      <c r="E1199" s="4" t="str">
        <f>CONCATENATE(Tabela1[[#This Row],[CIDADE]],",",Tabela1[[#This Row],[UF]])</f>
        <v>Brasilândia de Minas,MG</v>
      </c>
      <c r="F1199" s="2">
        <v>45782</v>
      </c>
      <c r="G1199" s="13">
        <v>486.1</v>
      </c>
      <c r="H1199" s="13">
        <v>773</v>
      </c>
      <c r="I1199" s="5">
        <f>Tabela1[[#This Row],[Valor total]]-Tabela1[[#This Row],[Valor custo]]</f>
        <v>286.89999999999998</v>
      </c>
      <c r="J1199" s="6">
        <f>Tabela1[[#This Row],[MARGEM BRUTA]]/Tabela1[[#This Row],[Valor total]]</f>
        <v>0.37115135834411384</v>
      </c>
      <c r="K1199" s="1" t="str">
        <f>VLOOKUP(Tabela1[[#This Row],[Cliente]],'BASE DE CLIENTES'!A:D,4,0)</f>
        <v>EMPRESA SEM MAQUINA</v>
      </c>
      <c r="L1199" s="1" t="str">
        <f>VLOOKUP(Tabela1[[#This Row],[Cliente]],'BASE DE CLIENTES'!A:E,5,0)</f>
        <v>Brasilândia de Minas</v>
      </c>
    </row>
    <row r="1200" spans="2:12" x14ac:dyDescent="0.3">
      <c r="B1200" s="1" t="s">
        <v>179</v>
      </c>
      <c r="C1200" s="4" t="str">
        <f>VLOOKUP(Tabela1[[#This Row],[Cliente]],'BASE DE CLIENTES'!A:E,2,0)</f>
        <v>Brasilândia de Minas</v>
      </c>
      <c r="D1200" s="1" t="str">
        <f>VLOOKUP(Tabela1[[#This Row],[Cliente]],'BASE DE CLIENTES'!A:C,3,0)</f>
        <v>MG</v>
      </c>
      <c r="E1200" s="4" t="str">
        <f>CONCATENATE(Tabela1[[#This Row],[CIDADE]],",",Tabela1[[#This Row],[UF]])</f>
        <v>Brasilândia de Minas,MG</v>
      </c>
      <c r="F1200" s="2">
        <v>45782</v>
      </c>
      <c r="G1200" s="13">
        <v>5.88</v>
      </c>
      <c r="H1200" s="13">
        <v>8</v>
      </c>
      <c r="I1200" s="5">
        <f>Tabela1[[#This Row],[Valor total]]-Tabela1[[#This Row],[Valor custo]]</f>
        <v>2.12</v>
      </c>
      <c r="J1200" s="6">
        <f>Tabela1[[#This Row],[MARGEM BRUTA]]/Tabela1[[#This Row],[Valor total]]</f>
        <v>0.26500000000000001</v>
      </c>
      <c r="K1200" s="1" t="str">
        <f>VLOOKUP(Tabela1[[#This Row],[Cliente]],'BASE DE CLIENTES'!A:D,4,0)</f>
        <v>EMPRESA SEM MAQUINA</v>
      </c>
      <c r="L1200" s="1" t="str">
        <f>VLOOKUP(Tabela1[[#This Row],[Cliente]],'BASE DE CLIENTES'!A:E,5,0)</f>
        <v>Brasilândia de Minas</v>
      </c>
    </row>
    <row r="1201" spans="2:12" x14ac:dyDescent="0.3">
      <c r="B1201" s="1" t="s">
        <v>179</v>
      </c>
      <c r="C1201" s="4" t="str">
        <f>VLOOKUP(Tabela1[[#This Row],[Cliente]],'BASE DE CLIENTES'!A:E,2,0)</f>
        <v>Brasilândia de Minas</v>
      </c>
      <c r="D1201" s="1" t="str">
        <f>VLOOKUP(Tabela1[[#This Row],[Cliente]],'BASE DE CLIENTES'!A:C,3,0)</f>
        <v>MG</v>
      </c>
      <c r="E1201" s="4" t="str">
        <f>CONCATENATE(Tabela1[[#This Row],[CIDADE]],",",Tabela1[[#This Row],[UF]])</f>
        <v>Brasilândia de Minas,MG</v>
      </c>
      <c r="F1201" s="2">
        <v>45782</v>
      </c>
      <c r="G1201" s="13">
        <v>906.2</v>
      </c>
      <c r="H1201" s="13">
        <v>1246</v>
      </c>
      <c r="I1201" s="5">
        <f>Tabela1[[#This Row],[Valor total]]-Tabela1[[#This Row],[Valor custo]]</f>
        <v>339.79999999999995</v>
      </c>
      <c r="J1201" s="6">
        <f>Tabela1[[#This Row],[MARGEM BRUTA]]/Tabela1[[#This Row],[Valor total]]</f>
        <v>0.27271268057784909</v>
      </c>
      <c r="K1201" s="1" t="str">
        <f>VLOOKUP(Tabela1[[#This Row],[Cliente]],'BASE DE CLIENTES'!A:D,4,0)</f>
        <v>EMPRESA SEM MAQUINA</v>
      </c>
      <c r="L1201" s="1" t="str">
        <f>VLOOKUP(Tabela1[[#This Row],[Cliente]],'BASE DE CLIENTES'!A:E,5,0)</f>
        <v>Brasilândia de Minas</v>
      </c>
    </row>
    <row r="1202" spans="2:12" x14ac:dyDescent="0.3">
      <c r="B1202" s="1" t="s">
        <v>180</v>
      </c>
      <c r="C1202" s="4" t="str">
        <f>VLOOKUP(Tabela1[[#This Row],[Cliente]],'BASE DE CLIENTES'!A:E,2,0)</f>
        <v>Brasília</v>
      </c>
      <c r="D1202" s="1" t="str">
        <f>VLOOKUP(Tabela1[[#This Row],[Cliente]],'BASE DE CLIENTES'!A:C,3,0)</f>
        <v>DF</v>
      </c>
      <c r="E1202" s="4" t="str">
        <f>CONCATENATE(Tabela1[[#This Row],[CIDADE]],",",Tabela1[[#This Row],[UF]])</f>
        <v>Brasília,DF</v>
      </c>
      <c r="F1202" s="2">
        <v>45784</v>
      </c>
      <c r="G1202" s="13">
        <v>7215</v>
      </c>
      <c r="H1202" s="13">
        <v>9991</v>
      </c>
      <c r="I1202" s="5">
        <f>Tabela1[[#This Row],[Valor total]]-Tabela1[[#This Row],[Valor custo]]</f>
        <v>2776</v>
      </c>
      <c r="J1202" s="6">
        <f>Tabela1[[#This Row],[MARGEM BRUTA]]/Tabela1[[#This Row],[Valor total]]</f>
        <v>0.2778500650585527</v>
      </c>
      <c r="K1202" s="1" t="str">
        <f>VLOOKUP(Tabela1[[#This Row],[Cliente]],'BASE DE CLIENTES'!A:D,4,0)</f>
        <v>EMPRESA COM MAQUINA</v>
      </c>
      <c r="L1202" s="1" t="str">
        <f>VLOOKUP(Tabela1[[#This Row],[Cliente]],'BASE DE CLIENTES'!A:E,5,0)</f>
        <v>SETOR INDUSTRIAL (TAGUATINGA)</v>
      </c>
    </row>
    <row r="1203" spans="2:12" x14ac:dyDescent="0.3">
      <c r="B1203" s="1" t="s">
        <v>161</v>
      </c>
      <c r="C1203" s="4" t="str">
        <f>VLOOKUP(Tabela1[[#This Row],[Cliente]],'BASE DE CLIENTES'!A:E,2,0)</f>
        <v>Brasília</v>
      </c>
      <c r="D1203" s="1" t="str">
        <f>VLOOKUP(Tabela1[[#This Row],[Cliente]],'BASE DE CLIENTES'!A:C,3,0)</f>
        <v>DF</v>
      </c>
      <c r="E1203" s="4" t="str">
        <f>CONCATENATE(Tabela1[[#This Row],[CIDADE]],",",Tabela1[[#This Row],[UF]])</f>
        <v>Brasília,DF</v>
      </c>
      <c r="F1203" s="2">
        <v>45784</v>
      </c>
      <c r="G1203" s="13">
        <v>16380.3</v>
      </c>
      <c r="H1203" s="13">
        <v>22790</v>
      </c>
      <c r="I1203" s="5">
        <f>Tabela1[[#This Row],[Valor total]]-Tabela1[[#This Row],[Valor custo]]</f>
        <v>6409.7000000000007</v>
      </c>
      <c r="J1203" s="6">
        <f>Tabela1[[#This Row],[MARGEM BRUTA]]/Tabela1[[#This Row],[Valor total]]</f>
        <v>0.2812505484861782</v>
      </c>
      <c r="K1203" s="1" t="str">
        <f>VLOOKUP(Tabela1[[#This Row],[Cliente]],'BASE DE CLIENTES'!A:D,4,0)</f>
        <v>EMPRESA COM MAQUINA</v>
      </c>
      <c r="L1203" s="1" t="str">
        <f>VLOOKUP(Tabela1[[#This Row],[Cliente]],'BASE DE CLIENTES'!A:E,5,0)</f>
        <v>RIACHO FUNDO II</v>
      </c>
    </row>
    <row r="1204" spans="2:12" x14ac:dyDescent="0.3">
      <c r="B1204" s="1" t="s">
        <v>25</v>
      </c>
      <c r="C1204" s="4" t="str">
        <f>VLOOKUP(Tabela1[[#This Row],[Cliente]],'BASE DE CLIENTES'!A:E,2,0)</f>
        <v>Brasília</v>
      </c>
      <c r="D1204" s="1" t="str">
        <f>VLOOKUP(Tabela1[[#This Row],[Cliente]],'BASE DE CLIENTES'!A:C,3,0)</f>
        <v>DF</v>
      </c>
      <c r="E1204" s="4" t="str">
        <f>CONCATENATE(Tabela1[[#This Row],[CIDADE]],",",Tabela1[[#This Row],[UF]])</f>
        <v>Brasília,DF</v>
      </c>
      <c r="F1204" s="2">
        <v>45784</v>
      </c>
      <c r="G1204" s="13">
        <v>33.56</v>
      </c>
      <c r="H1204" s="13">
        <v>85</v>
      </c>
      <c r="I1204" s="5">
        <f>Tabela1[[#This Row],[Valor total]]-Tabela1[[#This Row],[Valor custo]]</f>
        <v>51.44</v>
      </c>
      <c r="J1204" s="6">
        <f>Tabela1[[#This Row],[MARGEM BRUTA]]/Tabela1[[#This Row],[Valor total]]</f>
        <v>0.60517647058823532</v>
      </c>
      <c r="K1204" s="1" t="str">
        <f>VLOOKUP(Tabela1[[#This Row],[Cliente]],'BASE DE CLIENTES'!A:D,4,0)</f>
        <v>EMPRESA COM MAQUINA</v>
      </c>
      <c r="L1204" s="1" t="str">
        <f>VLOOKUP(Tabela1[[#This Row],[Cliente]],'BASE DE CLIENTES'!A:E,5,0)</f>
        <v>CEILANDIA NORTE (CEILANDIA)</v>
      </c>
    </row>
    <row r="1205" spans="2:12" x14ac:dyDescent="0.3">
      <c r="B1205" s="1" t="s">
        <v>181</v>
      </c>
      <c r="C1205" s="4" t="str">
        <f>VLOOKUP(Tabela1[[#This Row],[Cliente]],'BASE DE CLIENTES'!A:E,2,0)</f>
        <v>Brasilândia de Minas</v>
      </c>
      <c r="D1205" s="1" t="str">
        <f>VLOOKUP(Tabela1[[#This Row],[Cliente]],'BASE DE CLIENTES'!A:C,3,0)</f>
        <v>MG</v>
      </c>
      <c r="E1205" s="4" t="str">
        <f>CONCATENATE(Tabela1[[#This Row],[CIDADE]],",",Tabela1[[#This Row],[UF]])</f>
        <v>Brasilândia de Minas,MG</v>
      </c>
      <c r="F1205" s="2">
        <v>45814</v>
      </c>
      <c r="G1205" s="13">
        <v>473</v>
      </c>
      <c r="H1205" s="13">
        <v>650</v>
      </c>
      <c r="I1205" s="5">
        <f>Tabela1[[#This Row],[Valor total]]-Tabela1[[#This Row],[Valor custo]]</f>
        <v>177</v>
      </c>
      <c r="J1205" s="6">
        <f>Tabela1[[#This Row],[MARGEM BRUTA]]/Tabela1[[#This Row],[Valor total]]</f>
        <v>0.27230769230769231</v>
      </c>
      <c r="K1205" s="1" t="str">
        <f>VLOOKUP(Tabela1[[#This Row],[Cliente]],'BASE DE CLIENTES'!A:D,4,0)</f>
        <v>SERRALHEIRO</v>
      </c>
      <c r="L1205" s="1" t="str">
        <f>VLOOKUP(Tabela1[[#This Row],[Cliente]],'BASE DE CLIENTES'!A:E,5,0)</f>
        <v>Brasilândia de Minas</v>
      </c>
    </row>
    <row r="1206" spans="2:12" x14ac:dyDescent="0.3">
      <c r="B1206" s="1" t="s">
        <v>179</v>
      </c>
      <c r="C1206" s="4" t="str">
        <f>VLOOKUP(Tabela1[[#This Row],[Cliente]],'BASE DE CLIENTES'!A:E,2,0)</f>
        <v>Brasilândia de Minas</v>
      </c>
      <c r="D1206" s="1" t="str">
        <f>VLOOKUP(Tabela1[[#This Row],[Cliente]],'BASE DE CLIENTES'!A:C,3,0)</f>
        <v>MG</v>
      </c>
      <c r="E1206" s="4" t="str">
        <f>CONCATENATE(Tabela1[[#This Row],[CIDADE]],",",Tabela1[[#This Row],[UF]])</f>
        <v>Brasilândia de Minas,MG</v>
      </c>
      <c r="F1206" s="2">
        <v>45856</v>
      </c>
      <c r="G1206" s="13">
        <v>942.2</v>
      </c>
      <c r="H1206" s="13">
        <v>1381</v>
      </c>
      <c r="I1206" s="5">
        <f>Tabela1[[#This Row],[Valor total]]-Tabela1[[#This Row],[Valor custo]]</f>
        <v>438.79999999999995</v>
      </c>
      <c r="J1206" s="6">
        <f>Tabela1[[#This Row],[MARGEM BRUTA]]/Tabela1[[#This Row],[Valor total]]</f>
        <v>0.31774076755973929</v>
      </c>
      <c r="K1206" s="1" t="str">
        <f>VLOOKUP(Tabela1[[#This Row],[Cliente]],'BASE DE CLIENTES'!A:D,4,0)</f>
        <v>EMPRESA SEM MAQUINA</v>
      </c>
      <c r="L1206" s="1" t="str">
        <f>VLOOKUP(Tabela1[[#This Row],[Cliente]],'BASE DE CLIENTES'!A:E,5,0)</f>
        <v>Brasilândia de Minas</v>
      </c>
    </row>
    <row r="1207" spans="2:12" x14ac:dyDescent="0.3">
      <c r="B1207" s="1" t="s">
        <v>27</v>
      </c>
      <c r="C1207" s="4" t="str">
        <f>VLOOKUP(Tabela1[[#This Row],[Cliente]],'BASE DE CLIENTES'!A:E,2,0)</f>
        <v>Brasília</v>
      </c>
      <c r="D1207" s="1" t="str">
        <f>VLOOKUP(Tabela1[[#This Row],[Cliente]],'BASE DE CLIENTES'!A:C,3,0)</f>
        <v>DF</v>
      </c>
      <c r="E1207" s="4" t="str">
        <f>CONCATENATE(Tabela1[[#This Row],[CIDADE]],",",Tabela1[[#This Row],[UF]])</f>
        <v>Brasília,DF</v>
      </c>
      <c r="F1207" s="2">
        <v>45784</v>
      </c>
      <c r="G1207" s="13">
        <v>894</v>
      </c>
      <c r="H1207" s="13">
        <v>1230</v>
      </c>
      <c r="I1207" s="5">
        <f>Tabela1[[#This Row],[Valor total]]-Tabela1[[#This Row],[Valor custo]]</f>
        <v>336</v>
      </c>
      <c r="J1207" s="6">
        <f>Tabela1[[#This Row],[MARGEM BRUTA]]/Tabela1[[#This Row],[Valor total]]</f>
        <v>0.27317073170731709</v>
      </c>
      <c r="K1207" s="1" t="str">
        <f>VLOOKUP(Tabela1[[#This Row],[Cliente]],'BASE DE CLIENTES'!A:D,4,0)</f>
        <v>EMPRESA SEM MAQUINA</v>
      </c>
      <c r="L1207" s="1" t="str">
        <f>VLOOKUP(Tabela1[[#This Row],[Cliente]],'BASE DE CLIENTES'!A:E,5,0)</f>
        <v>RECANTO DAS EMAS</v>
      </c>
    </row>
    <row r="1208" spans="2:12" x14ac:dyDescent="0.3">
      <c r="B1208" s="1" t="s">
        <v>68</v>
      </c>
      <c r="C1208" s="4" t="str">
        <f>VLOOKUP(Tabela1[[#This Row],[Cliente]],'BASE DE CLIENTES'!A:E,2,0)</f>
        <v>Brasília</v>
      </c>
      <c r="D1208" s="1" t="str">
        <f>VLOOKUP(Tabela1[[#This Row],[Cliente]],'BASE DE CLIENTES'!A:C,3,0)</f>
        <v>DF</v>
      </c>
      <c r="E1208" s="4" t="str">
        <f>CONCATENATE(Tabela1[[#This Row],[CIDADE]],",",Tabela1[[#This Row],[UF]])</f>
        <v>Brasília,DF</v>
      </c>
      <c r="F1208" s="2">
        <v>45784</v>
      </c>
      <c r="G1208" s="13">
        <v>42</v>
      </c>
      <c r="H1208" s="13">
        <v>55</v>
      </c>
      <c r="I1208" s="5">
        <f>Tabela1[[#This Row],[Valor total]]-Tabela1[[#This Row],[Valor custo]]</f>
        <v>13</v>
      </c>
      <c r="J1208" s="6">
        <f>Tabela1[[#This Row],[MARGEM BRUTA]]/Tabela1[[#This Row],[Valor total]]</f>
        <v>0.23636363636363636</v>
      </c>
      <c r="K1208" s="1" t="str">
        <f>VLOOKUP(Tabela1[[#This Row],[Cliente]],'BASE DE CLIENTES'!A:D,4,0)</f>
        <v>EMPRESA COM MAQUINA</v>
      </c>
      <c r="L1208" s="1" t="str">
        <f>VLOOKUP(Tabela1[[#This Row],[Cliente]],'BASE DE CLIENTES'!A:E,5,0)</f>
        <v>SAMAMBAIA SUL (SAMAMBAIA)</v>
      </c>
    </row>
    <row r="1209" spans="2:12" x14ac:dyDescent="0.3">
      <c r="B1209" s="1" t="s">
        <v>179</v>
      </c>
      <c r="C1209" s="4" t="str">
        <f>VLOOKUP(Tabela1[[#This Row],[Cliente]],'BASE DE CLIENTES'!A:E,2,0)</f>
        <v>Brasilândia de Minas</v>
      </c>
      <c r="D1209" s="1" t="str">
        <f>VLOOKUP(Tabela1[[#This Row],[Cliente]],'BASE DE CLIENTES'!A:C,3,0)</f>
        <v>MG</v>
      </c>
      <c r="E1209" s="4" t="str">
        <f>CONCATENATE(Tabela1[[#This Row],[CIDADE]],",",Tabela1[[#This Row],[UF]])</f>
        <v>Brasilândia de Minas,MG</v>
      </c>
      <c r="F1209" s="2">
        <v>45842</v>
      </c>
      <c r="G1209" s="13">
        <v>57.13</v>
      </c>
      <c r="H1209" s="13">
        <v>150</v>
      </c>
      <c r="I1209" s="5">
        <f>Tabela1[[#This Row],[Valor total]]-Tabela1[[#This Row],[Valor custo]]</f>
        <v>92.87</v>
      </c>
      <c r="J1209" s="6">
        <f>Tabela1[[#This Row],[MARGEM BRUTA]]/Tabela1[[#This Row],[Valor total]]</f>
        <v>0.61913333333333331</v>
      </c>
      <c r="K1209" s="1" t="str">
        <f>VLOOKUP(Tabela1[[#This Row],[Cliente]],'BASE DE CLIENTES'!A:D,4,0)</f>
        <v>EMPRESA SEM MAQUINA</v>
      </c>
      <c r="L1209" s="1" t="str">
        <f>VLOOKUP(Tabela1[[#This Row],[Cliente]],'BASE DE CLIENTES'!A:E,5,0)</f>
        <v>Brasilândia de Minas</v>
      </c>
    </row>
    <row r="1210" spans="2:12" x14ac:dyDescent="0.3">
      <c r="B1210" s="1" t="s">
        <v>179</v>
      </c>
      <c r="C1210" s="4" t="str">
        <f>VLOOKUP(Tabela1[[#This Row],[Cliente]],'BASE DE CLIENTES'!A:E,2,0)</f>
        <v>Brasilândia de Minas</v>
      </c>
      <c r="D1210" s="1" t="str">
        <f>VLOOKUP(Tabela1[[#This Row],[Cliente]],'BASE DE CLIENTES'!A:C,3,0)</f>
        <v>MG</v>
      </c>
      <c r="E1210" s="4" t="str">
        <f>CONCATENATE(Tabela1[[#This Row],[CIDADE]],",",Tabela1[[#This Row],[UF]])</f>
        <v>Brasilândia de Minas,MG</v>
      </c>
      <c r="F1210" s="2">
        <v>45842</v>
      </c>
      <c r="G1210" s="13">
        <v>1030.33</v>
      </c>
      <c r="H1210" s="13">
        <v>1521</v>
      </c>
      <c r="I1210" s="5">
        <f>Tabela1[[#This Row],[Valor total]]-Tabela1[[#This Row],[Valor custo]]</f>
        <v>490.67000000000007</v>
      </c>
      <c r="J1210" s="6">
        <f>Tabela1[[#This Row],[MARGEM BRUTA]]/Tabela1[[#This Row],[Valor total]]</f>
        <v>0.32259697567389878</v>
      </c>
      <c r="K1210" s="1" t="str">
        <f>VLOOKUP(Tabela1[[#This Row],[Cliente]],'BASE DE CLIENTES'!A:D,4,0)</f>
        <v>EMPRESA SEM MAQUINA</v>
      </c>
      <c r="L1210" s="1" t="str">
        <f>VLOOKUP(Tabela1[[#This Row],[Cliente]],'BASE DE CLIENTES'!A:E,5,0)</f>
        <v>Brasilândia de Minas</v>
      </c>
    </row>
    <row r="1211" spans="2:12" x14ac:dyDescent="0.3">
      <c r="B1211" s="1" t="s">
        <v>179</v>
      </c>
      <c r="C1211" s="4" t="str">
        <f>VLOOKUP(Tabela1[[#This Row],[Cliente]],'BASE DE CLIENTES'!A:E,2,0)</f>
        <v>Brasilândia de Minas</v>
      </c>
      <c r="D1211" s="1" t="str">
        <f>VLOOKUP(Tabela1[[#This Row],[Cliente]],'BASE DE CLIENTES'!A:C,3,0)</f>
        <v>MG</v>
      </c>
      <c r="E1211" s="4" t="str">
        <f>CONCATENATE(Tabela1[[#This Row],[CIDADE]],",",Tabela1[[#This Row],[UF]])</f>
        <v>Brasilândia de Minas,MG</v>
      </c>
      <c r="F1211" s="2">
        <v>45897</v>
      </c>
      <c r="G1211" s="13">
        <v>0</v>
      </c>
      <c r="H1211" s="13">
        <v>365</v>
      </c>
      <c r="I1211" s="5">
        <f>Tabela1[[#This Row],[Valor total]]-Tabela1[[#This Row],[Valor custo]]</f>
        <v>365</v>
      </c>
      <c r="J1211" s="6">
        <f>Tabela1[[#This Row],[MARGEM BRUTA]]/Tabela1[[#This Row],[Valor total]]</f>
        <v>1</v>
      </c>
      <c r="K1211" s="1" t="str">
        <f>VLOOKUP(Tabela1[[#This Row],[Cliente]],'BASE DE CLIENTES'!A:D,4,0)</f>
        <v>EMPRESA SEM MAQUINA</v>
      </c>
      <c r="L1211" s="1" t="str">
        <f>VLOOKUP(Tabela1[[#This Row],[Cliente]],'BASE DE CLIENTES'!A:E,5,0)</f>
        <v>Brasilândia de Minas</v>
      </c>
    </row>
    <row r="1212" spans="2:12" x14ac:dyDescent="0.3">
      <c r="B1212" s="1" t="s">
        <v>36</v>
      </c>
      <c r="C1212" s="4" t="str">
        <f>VLOOKUP(Tabela1[[#This Row],[Cliente]],'BASE DE CLIENTES'!A:E,2,0)</f>
        <v>Brasília</v>
      </c>
      <c r="D1212" s="1" t="str">
        <f>VLOOKUP(Tabela1[[#This Row],[Cliente]],'BASE DE CLIENTES'!A:C,3,0)</f>
        <v>DF</v>
      </c>
      <c r="E1212" s="4" t="str">
        <f>CONCATENATE(Tabela1[[#This Row],[CIDADE]],",",Tabela1[[#This Row],[UF]])</f>
        <v>Brasília,DF</v>
      </c>
      <c r="F1212" s="2">
        <v>45783</v>
      </c>
      <c r="G1212" s="13">
        <v>0</v>
      </c>
      <c r="H1212" s="13">
        <v>270</v>
      </c>
      <c r="I1212" s="5">
        <f>Tabela1[[#This Row],[Valor total]]-Tabela1[[#This Row],[Valor custo]]</f>
        <v>270</v>
      </c>
      <c r="J1212" s="6">
        <f>Tabela1[[#This Row],[MARGEM BRUTA]]/Tabela1[[#This Row],[Valor total]]</f>
        <v>1</v>
      </c>
      <c r="K1212" s="1" t="str">
        <f>VLOOKUP(Tabela1[[#This Row],[Cliente]],'BASE DE CLIENTES'!A:D,4,0)</f>
        <v>SERRALHEIRO</v>
      </c>
      <c r="L1212" s="1" t="str">
        <f>VLOOKUP(Tabela1[[#This Row],[Cliente]],'BASE DE CLIENTES'!A:E,5,0)</f>
        <v>CEILANDIA SUL (CEILANDIA)</v>
      </c>
    </row>
    <row r="1213" spans="2:12" x14ac:dyDescent="0.3">
      <c r="B1213" s="1" t="s">
        <v>21</v>
      </c>
      <c r="C1213" s="4" t="str">
        <f>VLOOKUP(Tabela1[[#This Row],[Cliente]],'BASE DE CLIENTES'!A:E,2,0)</f>
        <v>Brasília</v>
      </c>
      <c r="D1213" s="1" t="str">
        <f>VLOOKUP(Tabela1[[#This Row],[Cliente]],'BASE DE CLIENTES'!A:C,3,0)</f>
        <v>DF</v>
      </c>
      <c r="E1213" s="4" t="str">
        <f>CONCATENATE(Tabela1[[#This Row],[CIDADE]],",",Tabela1[[#This Row],[UF]])</f>
        <v>Brasília,DF</v>
      </c>
      <c r="F1213" s="2">
        <v>45664</v>
      </c>
      <c r="G1213" s="13">
        <v>0</v>
      </c>
      <c r="H1213" s="13">
        <v>550</v>
      </c>
      <c r="I1213" s="5">
        <f>Tabela1[[#This Row],[Valor total]]-Tabela1[[#This Row],[Valor custo]]</f>
        <v>550</v>
      </c>
      <c r="J1213" s="6">
        <f>Tabela1[[#This Row],[MARGEM BRUTA]]/Tabela1[[#This Row],[Valor total]]</f>
        <v>1</v>
      </c>
      <c r="K1213" s="1" t="str">
        <f>VLOOKUP(Tabela1[[#This Row],[Cliente]],'BASE DE CLIENTES'!A:D,4,0)</f>
        <v>EMPRESA COM MAQUINA</v>
      </c>
      <c r="L1213" s="1" t="str">
        <f>VLOOKUP(Tabela1[[#This Row],[Cliente]],'BASE DE CLIENTES'!A:E,5,0)</f>
        <v>RIACHO FUNDO II</v>
      </c>
    </row>
    <row r="1214" spans="2:12" x14ac:dyDescent="0.3">
      <c r="B1214" s="1" t="s">
        <v>179</v>
      </c>
      <c r="C1214" s="4" t="str">
        <f>VLOOKUP(Tabela1[[#This Row],[Cliente]],'BASE DE CLIENTES'!A:E,2,0)</f>
        <v>Brasilândia de Minas</v>
      </c>
      <c r="D1214" s="1" t="str">
        <f>VLOOKUP(Tabela1[[#This Row],[Cliente]],'BASE DE CLIENTES'!A:C,3,0)</f>
        <v>MG</v>
      </c>
      <c r="E1214" s="4" t="str">
        <f>CONCATENATE(Tabela1[[#This Row],[CIDADE]],",",Tabela1[[#This Row],[UF]])</f>
        <v>Brasilândia de Minas,MG</v>
      </c>
      <c r="F1214" s="2">
        <v>45897</v>
      </c>
      <c r="G1214" s="13">
        <v>815.09</v>
      </c>
      <c r="H1214" s="13">
        <v>1150</v>
      </c>
      <c r="I1214" s="5">
        <f>Tabela1[[#This Row],[Valor total]]-Tabela1[[#This Row],[Valor custo]]</f>
        <v>334.90999999999997</v>
      </c>
      <c r="J1214" s="6">
        <f>Tabela1[[#This Row],[MARGEM BRUTA]]/Tabela1[[#This Row],[Valor total]]</f>
        <v>0.29122608695652169</v>
      </c>
      <c r="K1214" s="1" t="str">
        <f>VLOOKUP(Tabela1[[#This Row],[Cliente]],'BASE DE CLIENTES'!A:D,4,0)</f>
        <v>EMPRESA SEM MAQUINA</v>
      </c>
      <c r="L1214" s="1" t="str">
        <f>VLOOKUP(Tabela1[[#This Row],[Cliente]],'BASE DE CLIENTES'!A:E,5,0)</f>
        <v>Brasilândia de Minas</v>
      </c>
    </row>
    <row r="1215" spans="2:12" x14ac:dyDescent="0.3">
      <c r="B1215" s="1" t="s">
        <v>57</v>
      </c>
      <c r="C1215" s="4" t="str">
        <f>VLOOKUP(Tabela1[[#This Row],[Cliente]],'BASE DE CLIENTES'!A:E,2,0)</f>
        <v>Brasília</v>
      </c>
      <c r="D1215" s="1" t="str">
        <f>VLOOKUP(Tabela1[[#This Row],[Cliente]],'BASE DE CLIENTES'!A:C,3,0)</f>
        <v>DF</v>
      </c>
      <c r="E1215" s="4" t="str">
        <f>CONCATENATE(Tabela1[[#This Row],[CIDADE]],",",Tabela1[[#This Row],[UF]])</f>
        <v>Brasília,DF</v>
      </c>
      <c r="F1215" s="2">
        <v>45783</v>
      </c>
      <c r="G1215" s="13">
        <v>628.1</v>
      </c>
      <c r="H1215" s="13">
        <v>1019</v>
      </c>
      <c r="I1215" s="5">
        <f>Tabela1[[#This Row],[Valor total]]-Tabela1[[#This Row],[Valor custo]]</f>
        <v>390.9</v>
      </c>
      <c r="J1215" s="6">
        <f>Tabela1[[#This Row],[MARGEM BRUTA]]/Tabela1[[#This Row],[Valor total]]</f>
        <v>0.38361138370951914</v>
      </c>
      <c r="K1215" s="1" t="str">
        <f>VLOOKUP(Tabela1[[#This Row],[Cliente]],'BASE DE CLIENTES'!A:D,4,0)</f>
        <v>SERRALHEIRO</v>
      </c>
      <c r="L1215" s="1" t="str">
        <f>VLOOKUP(Tabela1[[#This Row],[Cliente]],'BASE DE CLIENTES'!A:E,5,0)</f>
        <v>ARAPOANGA (PLANALTINA)</v>
      </c>
    </row>
    <row r="1216" spans="2:12" x14ac:dyDescent="0.3">
      <c r="B1216" s="1" t="s">
        <v>182</v>
      </c>
      <c r="C1216" s="4" t="str">
        <f>VLOOKUP(Tabela1[[#This Row],[Cliente]],'BASE DE CLIENTES'!A:E,2,0)</f>
        <v>Brasilândia de Minas</v>
      </c>
      <c r="D1216" s="1" t="str">
        <f>VLOOKUP(Tabela1[[#This Row],[Cliente]],'BASE DE CLIENTES'!A:C,3,0)</f>
        <v>MG</v>
      </c>
      <c r="E1216" s="4" t="str">
        <f>CONCATENATE(Tabela1[[#This Row],[CIDADE]],",",Tabela1[[#This Row],[UF]])</f>
        <v>Brasilândia de Minas,MG</v>
      </c>
      <c r="F1216" s="2">
        <v>45880</v>
      </c>
      <c r="G1216" s="13">
        <v>95</v>
      </c>
      <c r="H1216" s="13">
        <v>540</v>
      </c>
      <c r="I1216" s="5">
        <f>Tabela1[[#This Row],[Valor total]]-Tabela1[[#This Row],[Valor custo]]</f>
        <v>445</v>
      </c>
      <c r="J1216" s="6">
        <f>Tabela1[[#This Row],[MARGEM BRUTA]]/Tabela1[[#This Row],[Valor total]]</f>
        <v>0.82407407407407407</v>
      </c>
      <c r="K1216" s="1" t="str">
        <f>VLOOKUP(Tabela1[[#This Row],[Cliente]],'BASE DE CLIENTES'!A:D,4,0)</f>
        <v>OUTROS RAMOS</v>
      </c>
      <c r="L1216" s="1" t="str">
        <f>VLOOKUP(Tabela1[[#This Row],[Cliente]],'BASE DE CLIENTES'!A:E,5,0)</f>
        <v>Brasilândia de Minas</v>
      </c>
    </row>
    <row r="1217" spans="2:12" x14ac:dyDescent="0.3">
      <c r="B1217" s="1" t="s">
        <v>120</v>
      </c>
      <c r="C1217" s="4" t="str">
        <f>VLOOKUP(Tabela1[[#This Row],[Cliente]],'BASE DE CLIENTES'!A:E,2,0)</f>
        <v>Brasília</v>
      </c>
      <c r="D1217" s="1" t="str">
        <f>VLOOKUP(Tabela1[[#This Row],[Cliente]],'BASE DE CLIENTES'!A:C,3,0)</f>
        <v>DF</v>
      </c>
      <c r="E1217" s="4" t="str">
        <f>CONCATENATE(Tabela1[[#This Row],[CIDADE]],",",Tabela1[[#This Row],[UF]])</f>
        <v>Brasília,DF</v>
      </c>
      <c r="F1217" s="2">
        <v>45863</v>
      </c>
      <c r="G1217" s="13">
        <v>360.5</v>
      </c>
      <c r="H1217" s="13">
        <v>1000</v>
      </c>
      <c r="I1217" s="5">
        <f>Tabela1[[#This Row],[Valor total]]-Tabela1[[#This Row],[Valor custo]]</f>
        <v>639.5</v>
      </c>
      <c r="J1217" s="6">
        <f>Tabela1[[#This Row],[MARGEM BRUTA]]/Tabela1[[#This Row],[Valor total]]</f>
        <v>0.63949999999999996</v>
      </c>
      <c r="K1217" s="1" t="str">
        <f>VLOOKUP(Tabela1[[#This Row],[Cliente]],'BASE DE CLIENTES'!A:D,4,0)</f>
        <v>EMPRESA SEM MAQUINA</v>
      </c>
      <c r="L1217" s="1" t="str">
        <f>VLOOKUP(Tabela1[[#This Row],[Cliente]],'BASE DE CLIENTES'!A:E,5,0)</f>
        <v>SAMAMBAIA</v>
      </c>
    </row>
    <row r="1218" spans="2:12" x14ac:dyDescent="0.3">
      <c r="B1218" s="1" t="s">
        <v>179</v>
      </c>
      <c r="C1218" s="4" t="str">
        <f>VLOOKUP(Tabela1[[#This Row],[Cliente]],'BASE DE CLIENTES'!A:E,2,0)</f>
        <v>Brasilândia de Minas</v>
      </c>
      <c r="D1218" s="1" t="str">
        <f>VLOOKUP(Tabela1[[#This Row],[Cliente]],'BASE DE CLIENTES'!A:C,3,0)</f>
        <v>MG</v>
      </c>
      <c r="E1218" s="4" t="str">
        <f>CONCATENATE(Tabela1[[#This Row],[CIDADE]],",",Tabela1[[#This Row],[UF]])</f>
        <v>Brasilândia de Minas,MG</v>
      </c>
      <c r="F1218" s="2">
        <v>45880</v>
      </c>
      <c r="G1218" s="13">
        <v>382.3</v>
      </c>
      <c r="H1218" s="13">
        <v>620</v>
      </c>
      <c r="I1218" s="5">
        <f>Tabela1[[#This Row],[Valor total]]-Tabela1[[#This Row],[Valor custo]]</f>
        <v>237.7</v>
      </c>
      <c r="J1218" s="6">
        <f>Tabela1[[#This Row],[MARGEM BRUTA]]/Tabela1[[#This Row],[Valor total]]</f>
        <v>0.38338709677419353</v>
      </c>
      <c r="K1218" s="1" t="str">
        <f>VLOOKUP(Tabela1[[#This Row],[Cliente]],'BASE DE CLIENTES'!A:D,4,0)</f>
        <v>EMPRESA SEM MAQUINA</v>
      </c>
      <c r="L1218" s="1" t="str">
        <f>VLOOKUP(Tabela1[[#This Row],[Cliente]],'BASE DE CLIENTES'!A:E,5,0)</f>
        <v>Brasilândia de Minas</v>
      </c>
    </row>
    <row r="1219" spans="2:12" x14ac:dyDescent="0.3">
      <c r="B1219" s="1" t="s">
        <v>140</v>
      </c>
      <c r="C1219" s="4" t="str">
        <f>VLOOKUP(Tabela1[[#This Row],[Cliente]],'BASE DE CLIENTES'!A:E,2,0)</f>
        <v>Brasília</v>
      </c>
      <c r="D1219" s="1" t="str">
        <f>VLOOKUP(Tabela1[[#This Row],[Cliente]],'BASE DE CLIENTES'!A:C,3,0)</f>
        <v>DF</v>
      </c>
      <c r="E1219" s="4" t="str">
        <f>CONCATENATE(Tabela1[[#This Row],[CIDADE]],",",Tabela1[[#This Row],[UF]])</f>
        <v>Brasília,DF</v>
      </c>
      <c r="F1219" s="2">
        <v>45782</v>
      </c>
      <c r="G1219" s="13">
        <v>9536</v>
      </c>
      <c r="H1219" s="13">
        <v>13800</v>
      </c>
      <c r="I1219" s="5">
        <f>Tabela1[[#This Row],[Valor total]]-Tabela1[[#This Row],[Valor custo]]</f>
        <v>4264</v>
      </c>
      <c r="J1219" s="6">
        <f>Tabela1[[#This Row],[MARGEM BRUTA]]/Tabela1[[#This Row],[Valor total]]</f>
        <v>0.3089855072463768</v>
      </c>
      <c r="K1219" s="1" t="str">
        <f>VLOOKUP(Tabela1[[#This Row],[Cliente]],'BASE DE CLIENTES'!A:D,4,0)</f>
        <v>EMPRESA COM MAQUINA</v>
      </c>
      <c r="L1219" s="1" t="str">
        <f>VLOOKUP(Tabela1[[#This Row],[Cliente]],'BASE DE CLIENTES'!A:E,5,0)</f>
        <v>RECANTO DAS EMAS</v>
      </c>
    </row>
    <row r="1220" spans="2:12" x14ac:dyDescent="0.3">
      <c r="B1220" s="1" t="s">
        <v>111</v>
      </c>
      <c r="C1220" s="4" t="str">
        <f>VLOOKUP(Tabela1[[#This Row],[Cliente]],'BASE DE CLIENTES'!A:E,2,0)</f>
        <v>Brasília</v>
      </c>
      <c r="D1220" s="1" t="str">
        <f>VLOOKUP(Tabela1[[#This Row],[Cliente]],'BASE DE CLIENTES'!A:C,3,0)</f>
        <v>DF</v>
      </c>
      <c r="E1220" s="4" t="str">
        <f>CONCATENATE(Tabela1[[#This Row],[CIDADE]],",",Tabela1[[#This Row],[UF]])</f>
        <v>Brasília,DF</v>
      </c>
      <c r="F1220" s="2">
        <v>45782</v>
      </c>
      <c r="G1220" s="13">
        <v>7099.47</v>
      </c>
      <c r="H1220" s="13">
        <v>11290</v>
      </c>
      <c r="I1220" s="5">
        <f>Tabela1[[#This Row],[Valor total]]-Tabela1[[#This Row],[Valor custo]]</f>
        <v>4190.53</v>
      </c>
      <c r="J1220" s="6">
        <f>Tabela1[[#This Row],[MARGEM BRUTA]]/Tabela1[[#This Row],[Valor total]]</f>
        <v>0.37117183348095656</v>
      </c>
      <c r="K1220" s="1" t="str">
        <f>VLOOKUP(Tabela1[[#This Row],[Cliente]],'BASE DE CLIENTES'!A:D,4,0)</f>
        <v>EMPRESA SEM MAQUINA</v>
      </c>
      <c r="L1220" s="1" t="str">
        <f>VLOOKUP(Tabela1[[#This Row],[Cliente]],'BASE DE CLIENTES'!A:E,5,0)</f>
        <v>TAGUATINGA SUL (TAGUATINGA)</v>
      </c>
    </row>
    <row r="1221" spans="2:12" x14ac:dyDescent="0.3">
      <c r="B1221" s="1" t="s">
        <v>179</v>
      </c>
      <c r="C1221" s="4" t="str">
        <f>VLOOKUP(Tabela1[[#This Row],[Cliente]],'BASE DE CLIENTES'!A:E,2,0)</f>
        <v>Brasilândia de Minas</v>
      </c>
      <c r="D1221" s="1" t="str">
        <f>VLOOKUP(Tabela1[[#This Row],[Cliente]],'BASE DE CLIENTES'!A:C,3,0)</f>
        <v>MG</v>
      </c>
      <c r="E1221" s="4" t="str">
        <f>CONCATENATE(Tabela1[[#This Row],[CIDADE]],",",Tabela1[[#This Row],[UF]])</f>
        <v>Brasilândia de Minas,MG</v>
      </c>
      <c r="F1221" s="2">
        <v>45908</v>
      </c>
      <c r="G1221" s="13">
        <v>6.1</v>
      </c>
      <c r="H1221" s="13">
        <v>8</v>
      </c>
      <c r="I1221" s="5">
        <f>Tabela1[[#This Row],[Valor total]]-Tabela1[[#This Row],[Valor custo]]</f>
        <v>1.9000000000000004</v>
      </c>
      <c r="J1221" s="6">
        <f>Tabela1[[#This Row],[MARGEM BRUTA]]/Tabela1[[#This Row],[Valor total]]</f>
        <v>0.23750000000000004</v>
      </c>
      <c r="K1221" s="1" t="str">
        <f>VLOOKUP(Tabela1[[#This Row],[Cliente]],'BASE DE CLIENTES'!A:D,4,0)</f>
        <v>EMPRESA SEM MAQUINA</v>
      </c>
      <c r="L1221" s="1" t="str">
        <f>VLOOKUP(Tabela1[[#This Row],[Cliente]],'BASE DE CLIENTES'!A:E,5,0)</f>
        <v>Brasilândia de Minas</v>
      </c>
    </row>
    <row r="1222" spans="2:12" x14ac:dyDescent="0.3">
      <c r="B1222" s="1" t="s">
        <v>55</v>
      </c>
      <c r="C1222" s="4" t="str">
        <f>VLOOKUP(Tabela1[[#This Row],[Cliente]],'BASE DE CLIENTES'!A:E,2,0)</f>
        <v>Brasília</v>
      </c>
      <c r="D1222" s="1" t="str">
        <f>VLOOKUP(Tabela1[[#This Row],[Cliente]],'BASE DE CLIENTES'!A:C,3,0)</f>
        <v>DF</v>
      </c>
      <c r="E1222" s="4" t="str">
        <f>CONCATENATE(Tabela1[[#This Row],[CIDADE]],",",Tabela1[[#This Row],[UF]])</f>
        <v>Brasília,DF</v>
      </c>
      <c r="F1222" s="2">
        <v>45782</v>
      </c>
      <c r="G1222" s="13">
        <v>1025</v>
      </c>
      <c r="H1222" s="13">
        <v>1350</v>
      </c>
      <c r="I1222" s="5">
        <f>Tabela1[[#This Row],[Valor total]]-Tabela1[[#This Row],[Valor custo]]</f>
        <v>325</v>
      </c>
      <c r="J1222" s="6">
        <f>Tabela1[[#This Row],[MARGEM BRUTA]]/Tabela1[[#This Row],[Valor total]]</f>
        <v>0.24074074074074073</v>
      </c>
      <c r="K1222" s="1" t="str">
        <f>VLOOKUP(Tabela1[[#This Row],[Cliente]],'BASE DE CLIENTES'!A:D,4,0)</f>
        <v>EMPRESA SEM MAQUINA</v>
      </c>
      <c r="L1222" s="1" t="str">
        <f>VLOOKUP(Tabela1[[#This Row],[Cliente]],'BASE DE CLIENTES'!A:E,5,0)</f>
        <v>RECANTO DAS EMAS</v>
      </c>
    </row>
    <row r="1223" spans="2:12" x14ac:dyDescent="0.3">
      <c r="B1223" s="1" t="s">
        <v>179</v>
      </c>
      <c r="C1223" s="4" t="str">
        <f>VLOOKUP(Tabela1[[#This Row],[Cliente]],'BASE DE CLIENTES'!A:E,2,0)</f>
        <v>Brasilândia de Minas</v>
      </c>
      <c r="D1223" s="1" t="str">
        <f>VLOOKUP(Tabela1[[#This Row],[Cliente]],'BASE DE CLIENTES'!A:C,3,0)</f>
        <v>MG</v>
      </c>
      <c r="E1223" s="4" t="str">
        <f>CONCATENATE(Tabela1[[#This Row],[CIDADE]],",",Tabela1[[#This Row],[UF]])</f>
        <v>Brasilândia de Minas,MG</v>
      </c>
      <c r="F1223" s="2">
        <v>45903</v>
      </c>
      <c r="G1223" s="13">
        <v>1778.39</v>
      </c>
      <c r="H1223" s="13">
        <v>2800</v>
      </c>
      <c r="I1223" s="5">
        <f>Tabela1[[#This Row],[Valor total]]-Tabela1[[#This Row],[Valor custo]]</f>
        <v>1021.6099999999999</v>
      </c>
      <c r="J1223" s="6">
        <f>Tabela1[[#This Row],[MARGEM BRUTA]]/Tabela1[[#This Row],[Valor total]]</f>
        <v>0.36486071428571426</v>
      </c>
      <c r="K1223" s="1" t="str">
        <f>VLOOKUP(Tabela1[[#This Row],[Cliente]],'BASE DE CLIENTES'!A:D,4,0)</f>
        <v>EMPRESA SEM MAQUINA</v>
      </c>
      <c r="L1223" s="1" t="str">
        <f>VLOOKUP(Tabela1[[#This Row],[Cliente]],'BASE DE CLIENTES'!A:E,5,0)</f>
        <v>Brasilândia de Minas</v>
      </c>
    </row>
    <row r="1224" spans="2:12" x14ac:dyDescent="0.3">
      <c r="B1224" s="1" t="s">
        <v>183</v>
      </c>
      <c r="C1224" s="4" t="str">
        <f>VLOOKUP(Tabela1[[#This Row],[Cliente]],'BASE DE CLIENTES'!A:E,2,0)</f>
        <v>Caldas Novas</v>
      </c>
      <c r="D1224" s="1" t="str">
        <f>VLOOKUP(Tabela1[[#This Row],[Cliente]],'BASE DE CLIENTES'!A:C,3,0)</f>
        <v>GO</v>
      </c>
      <c r="E1224" s="4" t="str">
        <f>CONCATENATE(Tabela1[[#This Row],[CIDADE]],",",Tabela1[[#This Row],[UF]])</f>
        <v>Caldas Novas,GO</v>
      </c>
      <c r="F1224" s="2">
        <v>45862</v>
      </c>
      <c r="G1224" s="13">
        <v>8661.18</v>
      </c>
      <c r="H1224" s="13">
        <v>13500</v>
      </c>
      <c r="I1224" s="5">
        <f>Tabela1[[#This Row],[Valor total]]-Tabela1[[#This Row],[Valor custo]]</f>
        <v>4838.82</v>
      </c>
      <c r="J1224" s="6">
        <f>Tabela1[[#This Row],[MARGEM BRUTA]]/Tabela1[[#This Row],[Valor total]]</f>
        <v>0.35843111111111109</v>
      </c>
      <c r="K1224" s="1" t="str">
        <f>VLOOKUP(Tabela1[[#This Row],[Cliente]],'BASE DE CLIENTES'!A:D,4,0)</f>
        <v>EMPRESA COM MAQUINA</v>
      </c>
      <c r="L1224" s="1" t="str">
        <f>VLOOKUP(Tabela1[[#This Row],[Cliente]],'BASE DE CLIENTES'!A:E,5,0)</f>
        <v>Caldas Novas</v>
      </c>
    </row>
    <row r="1225" spans="2:12" x14ac:dyDescent="0.3">
      <c r="B1225" s="1" t="s">
        <v>68</v>
      </c>
      <c r="C1225" s="4" t="str">
        <f>VLOOKUP(Tabela1[[#This Row],[Cliente]],'BASE DE CLIENTES'!A:E,2,0)</f>
        <v>Brasília</v>
      </c>
      <c r="D1225" s="1" t="str">
        <f>VLOOKUP(Tabela1[[#This Row],[Cliente]],'BASE DE CLIENTES'!A:C,3,0)</f>
        <v>DF</v>
      </c>
      <c r="E1225" s="4" t="str">
        <f>CONCATENATE(Tabela1[[#This Row],[CIDADE]],",",Tabela1[[#This Row],[UF]])</f>
        <v>Brasília,DF</v>
      </c>
      <c r="F1225" s="2">
        <v>45782</v>
      </c>
      <c r="G1225" s="13">
        <v>409.87</v>
      </c>
      <c r="H1225" s="13">
        <v>585</v>
      </c>
      <c r="I1225" s="5">
        <f>Tabela1[[#This Row],[Valor total]]-Tabela1[[#This Row],[Valor custo]]</f>
        <v>175.13</v>
      </c>
      <c r="J1225" s="6">
        <f>Tabela1[[#This Row],[MARGEM BRUTA]]/Tabela1[[#This Row],[Valor total]]</f>
        <v>0.29936752136752137</v>
      </c>
      <c r="K1225" s="1" t="str">
        <f>VLOOKUP(Tabela1[[#This Row],[Cliente]],'BASE DE CLIENTES'!A:D,4,0)</f>
        <v>EMPRESA COM MAQUINA</v>
      </c>
      <c r="L1225" s="1" t="str">
        <f>VLOOKUP(Tabela1[[#This Row],[Cliente]],'BASE DE CLIENTES'!A:E,5,0)</f>
        <v>SAMAMBAIA SUL (SAMAMBAIA)</v>
      </c>
    </row>
    <row r="1226" spans="2:12" x14ac:dyDescent="0.3">
      <c r="B1226" s="1" t="s">
        <v>76</v>
      </c>
      <c r="C1226" s="4" t="str">
        <f>VLOOKUP(Tabela1[[#This Row],[Cliente]],'BASE DE CLIENTES'!A:E,2,0)</f>
        <v>Brasília</v>
      </c>
      <c r="D1226" s="1" t="str">
        <f>VLOOKUP(Tabela1[[#This Row],[Cliente]],'BASE DE CLIENTES'!A:C,3,0)</f>
        <v>DF</v>
      </c>
      <c r="E1226" s="4" t="str">
        <f>CONCATENATE(Tabela1[[#This Row],[CIDADE]],",",Tabela1[[#This Row],[UF]])</f>
        <v>Brasília,DF</v>
      </c>
      <c r="F1226" s="2">
        <v>45782</v>
      </c>
      <c r="G1226" s="13">
        <v>5404</v>
      </c>
      <c r="H1226" s="13">
        <v>7750</v>
      </c>
      <c r="I1226" s="5">
        <f>Tabela1[[#This Row],[Valor total]]-Tabela1[[#This Row],[Valor custo]]</f>
        <v>2346</v>
      </c>
      <c r="J1226" s="6">
        <f>Tabela1[[#This Row],[MARGEM BRUTA]]/Tabela1[[#This Row],[Valor total]]</f>
        <v>0.30270967741935484</v>
      </c>
      <c r="K1226" s="1" t="str">
        <f>VLOOKUP(Tabela1[[#This Row],[Cliente]],'BASE DE CLIENTES'!A:D,4,0)</f>
        <v>EMPRESA COM MAQUINA</v>
      </c>
      <c r="L1226" s="1" t="str">
        <f>VLOOKUP(Tabela1[[#This Row],[Cliente]],'BASE DE CLIENTES'!A:E,5,0)</f>
        <v>Setor Placa da Mercedes (Núcleo Bandeirante)</v>
      </c>
    </row>
    <row r="1227" spans="2:12" x14ac:dyDescent="0.3">
      <c r="B1227" s="1" t="s">
        <v>183</v>
      </c>
      <c r="C1227" s="4" t="str">
        <f>VLOOKUP(Tabela1[[#This Row],[Cliente]],'BASE DE CLIENTES'!A:E,2,0)</f>
        <v>Caldas Novas</v>
      </c>
      <c r="D1227" s="1" t="str">
        <f>VLOOKUP(Tabela1[[#This Row],[Cliente]],'BASE DE CLIENTES'!A:C,3,0)</f>
        <v>GO</v>
      </c>
      <c r="E1227" s="4" t="str">
        <f>CONCATENATE(Tabela1[[#This Row],[CIDADE]],",",Tabela1[[#This Row],[UF]])</f>
        <v>Caldas Novas,GO</v>
      </c>
      <c r="F1227" s="2">
        <v>45855</v>
      </c>
      <c r="G1227" s="13">
        <v>5028.99</v>
      </c>
      <c r="H1227" s="13">
        <v>7500</v>
      </c>
      <c r="I1227" s="5">
        <f>Tabela1[[#This Row],[Valor total]]-Tabela1[[#This Row],[Valor custo]]</f>
        <v>2471.0100000000002</v>
      </c>
      <c r="J1227" s="6">
        <f>Tabela1[[#This Row],[MARGEM BRUTA]]/Tabela1[[#This Row],[Valor total]]</f>
        <v>0.32946800000000004</v>
      </c>
      <c r="K1227" s="1" t="str">
        <f>VLOOKUP(Tabela1[[#This Row],[Cliente]],'BASE DE CLIENTES'!A:D,4,0)</f>
        <v>EMPRESA COM MAQUINA</v>
      </c>
      <c r="L1227" s="1" t="str">
        <f>VLOOKUP(Tabela1[[#This Row],[Cliente]],'BASE DE CLIENTES'!A:E,5,0)</f>
        <v>Caldas Novas</v>
      </c>
    </row>
    <row r="1228" spans="2:12" x14ac:dyDescent="0.3">
      <c r="B1228" s="1" t="s">
        <v>183</v>
      </c>
      <c r="C1228" s="4" t="str">
        <f>VLOOKUP(Tabela1[[#This Row],[Cliente]],'BASE DE CLIENTES'!A:E,2,0)</f>
        <v>Caldas Novas</v>
      </c>
      <c r="D1228" s="1" t="str">
        <f>VLOOKUP(Tabela1[[#This Row],[Cliente]],'BASE DE CLIENTES'!A:C,3,0)</f>
        <v>GO</v>
      </c>
      <c r="E1228" s="4" t="str">
        <f>CONCATENATE(Tabela1[[#This Row],[CIDADE]],",",Tabela1[[#This Row],[UF]])</f>
        <v>Caldas Novas,GO</v>
      </c>
      <c r="F1228" s="2">
        <v>45854</v>
      </c>
      <c r="G1228" s="13">
        <v>1118.56</v>
      </c>
      <c r="H1228" s="13">
        <v>2640</v>
      </c>
      <c r="I1228" s="5">
        <f>Tabela1[[#This Row],[Valor total]]-Tabela1[[#This Row],[Valor custo]]</f>
        <v>1521.44</v>
      </c>
      <c r="J1228" s="6">
        <f>Tabela1[[#This Row],[MARGEM BRUTA]]/Tabela1[[#This Row],[Valor total]]</f>
        <v>0.57630303030303032</v>
      </c>
      <c r="K1228" s="1" t="str">
        <f>VLOOKUP(Tabela1[[#This Row],[Cliente]],'BASE DE CLIENTES'!A:D,4,0)</f>
        <v>EMPRESA COM MAQUINA</v>
      </c>
      <c r="L1228" s="1" t="str">
        <f>VLOOKUP(Tabela1[[#This Row],[Cliente]],'BASE DE CLIENTES'!A:E,5,0)</f>
        <v>Caldas Novas</v>
      </c>
    </row>
    <row r="1229" spans="2:12" x14ac:dyDescent="0.3">
      <c r="B1229" s="1" t="s">
        <v>183</v>
      </c>
      <c r="C1229" s="4" t="str">
        <f>VLOOKUP(Tabela1[[#This Row],[Cliente]],'BASE DE CLIENTES'!A:E,2,0)</f>
        <v>Caldas Novas</v>
      </c>
      <c r="D1229" s="1" t="str">
        <f>VLOOKUP(Tabela1[[#This Row],[Cliente]],'BASE DE CLIENTES'!A:C,3,0)</f>
        <v>GO</v>
      </c>
      <c r="E1229" s="4" t="str">
        <f>CONCATENATE(Tabela1[[#This Row],[CIDADE]],",",Tabela1[[#This Row],[UF]])</f>
        <v>Caldas Novas,GO</v>
      </c>
      <c r="F1229" s="2">
        <v>45875</v>
      </c>
      <c r="G1229" s="13">
        <v>8750.9</v>
      </c>
      <c r="H1229" s="13">
        <v>12731.7</v>
      </c>
      <c r="I1229" s="5">
        <f>Tabela1[[#This Row],[Valor total]]-Tabela1[[#This Row],[Valor custo]]</f>
        <v>3980.8000000000011</v>
      </c>
      <c r="J1229" s="6">
        <f>Tabela1[[#This Row],[MARGEM BRUTA]]/Tabela1[[#This Row],[Valor total]]</f>
        <v>0.31266837892818722</v>
      </c>
      <c r="K1229" s="1" t="str">
        <f>VLOOKUP(Tabela1[[#This Row],[Cliente]],'BASE DE CLIENTES'!A:D,4,0)</f>
        <v>EMPRESA COM MAQUINA</v>
      </c>
      <c r="L1229" s="1" t="str">
        <f>VLOOKUP(Tabela1[[#This Row],[Cliente]],'BASE DE CLIENTES'!A:E,5,0)</f>
        <v>Caldas Novas</v>
      </c>
    </row>
    <row r="1230" spans="2:12" x14ac:dyDescent="0.3">
      <c r="B1230" s="1" t="s">
        <v>97</v>
      </c>
      <c r="C1230" s="4" t="str">
        <f>VLOOKUP(Tabela1[[#This Row],[Cliente]],'BASE DE CLIENTES'!A:E,2,0)</f>
        <v>Brasília</v>
      </c>
      <c r="D1230" s="1" t="str">
        <f>VLOOKUP(Tabela1[[#This Row],[Cliente]],'BASE DE CLIENTES'!A:C,3,0)</f>
        <v>DF</v>
      </c>
      <c r="E1230" s="4" t="str">
        <f>CONCATENATE(Tabela1[[#This Row],[CIDADE]],",",Tabela1[[#This Row],[UF]])</f>
        <v>Brasília,DF</v>
      </c>
      <c r="F1230" s="2">
        <v>45782</v>
      </c>
      <c r="G1230" s="13">
        <v>1814</v>
      </c>
      <c r="H1230" s="13">
        <v>2855</v>
      </c>
      <c r="I1230" s="5">
        <f>Tabela1[[#This Row],[Valor total]]-Tabela1[[#This Row],[Valor custo]]</f>
        <v>1041</v>
      </c>
      <c r="J1230" s="6">
        <f>Tabela1[[#This Row],[MARGEM BRUTA]]/Tabela1[[#This Row],[Valor total]]</f>
        <v>0.36462346760070052</v>
      </c>
      <c r="K1230" s="1" t="str">
        <f>VLOOKUP(Tabela1[[#This Row],[Cliente]],'BASE DE CLIENTES'!A:D,4,0)</f>
        <v>SERRALHEIRO</v>
      </c>
      <c r="L1230" s="1" t="str">
        <f>VLOOKUP(Tabela1[[#This Row],[Cliente]],'BASE DE CLIENTES'!A:E,5,0)</f>
        <v>CEILANDIA NORTE</v>
      </c>
    </row>
    <row r="1231" spans="2:12" x14ac:dyDescent="0.3">
      <c r="B1231" s="1" t="s">
        <v>183</v>
      </c>
      <c r="C1231" s="4" t="str">
        <f>VLOOKUP(Tabela1[[#This Row],[Cliente]],'BASE DE CLIENTES'!A:E,2,0)</f>
        <v>Caldas Novas</v>
      </c>
      <c r="D1231" s="1" t="str">
        <f>VLOOKUP(Tabela1[[#This Row],[Cliente]],'BASE DE CLIENTES'!A:C,3,0)</f>
        <v>GO</v>
      </c>
      <c r="E1231" s="4" t="str">
        <f>CONCATENATE(Tabela1[[#This Row],[CIDADE]],",",Tabela1[[#This Row],[UF]])</f>
        <v>Caldas Novas,GO</v>
      </c>
      <c r="F1231" s="2">
        <v>45874</v>
      </c>
      <c r="G1231" s="13">
        <v>764.6</v>
      </c>
      <c r="H1231" s="13">
        <v>1143.9000000000001</v>
      </c>
      <c r="I1231" s="5">
        <f>Tabela1[[#This Row],[Valor total]]-Tabela1[[#This Row],[Valor custo]]</f>
        <v>379.30000000000007</v>
      </c>
      <c r="J1231" s="6">
        <f>Tabela1[[#This Row],[MARGEM BRUTA]]/Tabela1[[#This Row],[Valor total]]</f>
        <v>0.33158492875251339</v>
      </c>
      <c r="K1231" s="1" t="str">
        <f>VLOOKUP(Tabela1[[#This Row],[Cliente]],'BASE DE CLIENTES'!A:D,4,0)</f>
        <v>EMPRESA COM MAQUINA</v>
      </c>
      <c r="L1231" s="1" t="str">
        <f>VLOOKUP(Tabela1[[#This Row],[Cliente]],'BASE DE CLIENTES'!A:E,5,0)</f>
        <v>Caldas Novas</v>
      </c>
    </row>
    <row r="1232" spans="2:12" x14ac:dyDescent="0.3">
      <c r="B1232" s="1" t="s">
        <v>183</v>
      </c>
      <c r="C1232" s="4" t="str">
        <f>VLOOKUP(Tabela1[[#This Row],[Cliente]],'BASE DE CLIENTES'!A:E,2,0)</f>
        <v>Caldas Novas</v>
      </c>
      <c r="D1232" s="1" t="str">
        <f>VLOOKUP(Tabela1[[#This Row],[Cliente]],'BASE DE CLIENTES'!A:C,3,0)</f>
        <v>GO</v>
      </c>
      <c r="E1232" s="4" t="str">
        <f>CONCATENATE(Tabela1[[#This Row],[CIDADE]],",",Tabela1[[#This Row],[UF]])</f>
        <v>Caldas Novas,GO</v>
      </c>
      <c r="F1232" s="2">
        <v>45902</v>
      </c>
      <c r="G1232" s="13">
        <v>11408.8</v>
      </c>
      <c r="H1232" s="13">
        <v>15700</v>
      </c>
      <c r="I1232" s="5">
        <f>Tabela1[[#This Row],[Valor total]]-Tabela1[[#This Row],[Valor custo]]</f>
        <v>4291.2000000000007</v>
      </c>
      <c r="J1232" s="6">
        <f>Tabela1[[#This Row],[MARGEM BRUTA]]/Tabela1[[#This Row],[Valor total]]</f>
        <v>0.27332484076433128</v>
      </c>
      <c r="K1232" s="1" t="str">
        <f>VLOOKUP(Tabela1[[#This Row],[Cliente]],'BASE DE CLIENTES'!A:D,4,0)</f>
        <v>EMPRESA COM MAQUINA</v>
      </c>
      <c r="L1232" s="1" t="str">
        <f>VLOOKUP(Tabela1[[#This Row],[Cliente]],'BASE DE CLIENTES'!A:E,5,0)</f>
        <v>Caldas Novas</v>
      </c>
    </row>
    <row r="1233" spans="2:12" x14ac:dyDescent="0.3">
      <c r="B1233" s="1" t="s">
        <v>183</v>
      </c>
      <c r="C1233" s="4" t="str">
        <f>VLOOKUP(Tabela1[[#This Row],[Cliente]],'BASE DE CLIENTES'!A:E,2,0)</f>
        <v>Caldas Novas</v>
      </c>
      <c r="D1233" s="1" t="str">
        <f>VLOOKUP(Tabela1[[#This Row],[Cliente]],'BASE DE CLIENTES'!A:C,3,0)</f>
        <v>GO</v>
      </c>
      <c r="E1233" s="4" t="str">
        <f>CONCATENATE(Tabela1[[#This Row],[CIDADE]],",",Tabela1[[#This Row],[UF]])</f>
        <v>Caldas Novas,GO</v>
      </c>
      <c r="F1233" s="2">
        <v>45902</v>
      </c>
      <c r="G1233" s="13">
        <v>910</v>
      </c>
      <c r="H1233" s="13">
        <v>1395</v>
      </c>
      <c r="I1233" s="5">
        <f>Tabela1[[#This Row],[Valor total]]-Tabela1[[#This Row],[Valor custo]]</f>
        <v>485</v>
      </c>
      <c r="J1233" s="6">
        <f>Tabela1[[#This Row],[MARGEM BRUTA]]/Tabela1[[#This Row],[Valor total]]</f>
        <v>0.34767025089605735</v>
      </c>
      <c r="K1233" s="1" t="str">
        <f>VLOOKUP(Tabela1[[#This Row],[Cliente]],'BASE DE CLIENTES'!A:D,4,0)</f>
        <v>EMPRESA COM MAQUINA</v>
      </c>
      <c r="L1233" s="1" t="str">
        <f>VLOOKUP(Tabela1[[#This Row],[Cliente]],'BASE DE CLIENTES'!A:E,5,0)</f>
        <v>Caldas Novas</v>
      </c>
    </row>
    <row r="1234" spans="2:12" x14ac:dyDescent="0.3">
      <c r="B1234" s="1" t="s">
        <v>27</v>
      </c>
      <c r="C1234" s="4" t="str">
        <f>VLOOKUP(Tabela1[[#This Row],[Cliente]],'BASE DE CLIENTES'!A:E,2,0)</f>
        <v>Brasília</v>
      </c>
      <c r="D1234" s="1" t="str">
        <f>VLOOKUP(Tabela1[[#This Row],[Cliente]],'BASE DE CLIENTES'!A:C,3,0)</f>
        <v>DF</v>
      </c>
      <c r="E1234" s="4" t="str">
        <f>CONCATENATE(Tabela1[[#This Row],[CIDADE]],",",Tabela1[[#This Row],[UF]])</f>
        <v>Brasília,DF</v>
      </c>
      <c r="F1234" s="2">
        <v>45779</v>
      </c>
      <c r="G1234" s="13">
        <v>600.20000000000005</v>
      </c>
      <c r="H1234" s="13">
        <v>1105</v>
      </c>
      <c r="I1234" s="5">
        <f>Tabela1[[#This Row],[Valor total]]-Tabela1[[#This Row],[Valor custo]]</f>
        <v>504.79999999999995</v>
      </c>
      <c r="J1234" s="6">
        <f>Tabela1[[#This Row],[MARGEM BRUTA]]/Tabela1[[#This Row],[Valor total]]</f>
        <v>0.45683257918552034</v>
      </c>
      <c r="K1234" s="1" t="str">
        <f>VLOOKUP(Tabela1[[#This Row],[Cliente]],'BASE DE CLIENTES'!A:D,4,0)</f>
        <v>EMPRESA SEM MAQUINA</v>
      </c>
      <c r="L1234" s="1" t="str">
        <f>VLOOKUP(Tabela1[[#This Row],[Cliente]],'BASE DE CLIENTES'!A:E,5,0)</f>
        <v>RECANTO DAS EMAS</v>
      </c>
    </row>
    <row r="1235" spans="2:12" x14ac:dyDescent="0.3">
      <c r="B1235" s="1" t="s">
        <v>106</v>
      </c>
      <c r="C1235" s="4" t="str">
        <f>VLOOKUP(Tabela1[[#This Row],[Cliente]],'BASE DE CLIENTES'!A:E,2,0)</f>
        <v>Brasília</v>
      </c>
      <c r="D1235" s="1" t="str">
        <f>VLOOKUP(Tabela1[[#This Row],[Cliente]],'BASE DE CLIENTES'!A:C,3,0)</f>
        <v>DF</v>
      </c>
      <c r="E1235" s="4" t="str">
        <f>CONCATENATE(Tabela1[[#This Row],[CIDADE]],",",Tabela1[[#This Row],[UF]])</f>
        <v>Brasília,DF</v>
      </c>
      <c r="F1235" s="2">
        <v>45779</v>
      </c>
      <c r="G1235" s="13">
        <v>409.87</v>
      </c>
      <c r="H1235" s="13">
        <v>585</v>
      </c>
      <c r="I1235" s="5">
        <f>Tabela1[[#This Row],[Valor total]]-Tabela1[[#This Row],[Valor custo]]</f>
        <v>175.13</v>
      </c>
      <c r="J1235" s="6">
        <f>Tabela1[[#This Row],[MARGEM BRUTA]]/Tabela1[[#This Row],[Valor total]]</f>
        <v>0.29936752136752137</v>
      </c>
      <c r="K1235" s="1" t="str">
        <f>VLOOKUP(Tabela1[[#This Row],[Cliente]],'BASE DE CLIENTES'!A:D,4,0)</f>
        <v>EMPRESA COM MAQUINA</v>
      </c>
      <c r="L1235" s="1" t="str">
        <f>VLOOKUP(Tabela1[[#This Row],[Cliente]],'BASE DE CLIENTES'!A:E,5,0)</f>
        <v>26 DE SETEMBRO</v>
      </c>
    </row>
    <row r="1236" spans="2:12" x14ac:dyDescent="0.3">
      <c r="B1236" s="1" t="s">
        <v>120</v>
      </c>
      <c r="C1236" s="4" t="str">
        <f>VLOOKUP(Tabela1[[#This Row],[Cliente]],'BASE DE CLIENTES'!A:E,2,0)</f>
        <v>Brasília</v>
      </c>
      <c r="D1236" s="1" t="str">
        <f>VLOOKUP(Tabela1[[#This Row],[Cliente]],'BASE DE CLIENTES'!A:C,3,0)</f>
        <v>DF</v>
      </c>
      <c r="E1236" s="4" t="str">
        <f>CONCATENATE(Tabela1[[#This Row],[CIDADE]],",",Tabela1[[#This Row],[UF]])</f>
        <v>Brasília,DF</v>
      </c>
      <c r="F1236" s="2">
        <v>45861</v>
      </c>
      <c r="G1236" s="13">
        <v>1133.74</v>
      </c>
      <c r="H1236" s="13">
        <v>1875</v>
      </c>
      <c r="I1236" s="5">
        <f>Tabela1[[#This Row],[Valor total]]-Tabela1[[#This Row],[Valor custo]]</f>
        <v>741.26</v>
      </c>
      <c r="J1236" s="6">
        <f>Tabela1[[#This Row],[MARGEM BRUTA]]/Tabela1[[#This Row],[Valor total]]</f>
        <v>0.39533866666666667</v>
      </c>
      <c r="K1236" s="1" t="str">
        <f>VLOOKUP(Tabela1[[#This Row],[Cliente]],'BASE DE CLIENTES'!A:D,4,0)</f>
        <v>EMPRESA SEM MAQUINA</v>
      </c>
      <c r="L1236" s="1" t="str">
        <f>VLOOKUP(Tabela1[[#This Row],[Cliente]],'BASE DE CLIENTES'!A:E,5,0)</f>
        <v>SAMAMBAIA</v>
      </c>
    </row>
    <row r="1237" spans="2:12" x14ac:dyDescent="0.3">
      <c r="B1237" s="1" t="s">
        <v>52</v>
      </c>
      <c r="C1237" s="4" t="str">
        <f>VLOOKUP(Tabela1[[#This Row],[Cliente]],'BASE DE CLIENTES'!A:E,2,0)</f>
        <v>Brasília</v>
      </c>
      <c r="D1237" s="1" t="str">
        <f>VLOOKUP(Tabela1[[#This Row],[Cliente]],'BASE DE CLIENTES'!A:C,3,0)</f>
        <v>DF</v>
      </c>
      <c r="E1237" s="4" t="str">
        <f>CONCATENATE(Tabela1[[#This Row],[CIDADE]],",",Tabela1[[#This Row],[UF]])</f>
        <v>Brasília,DF</v>
      </c>
      <c r="F1237" s="2">
        <v>45779</v>
      </c>
      <c r="G1237" s="13">
        <v>1437.3</v>
      </c>
      <c r="H1237" s="13">
        <v>2127</v>
      </c>
      <c r="I1237" s="5">
        <f>Tabela1[[#This Row],[Valor total]]-Tabela1[[#This Row],[Valor custo]]</f>
        <v>689.7</v>
      </c>
      <c r="J1237" s="6">
        <f>Tabela1[[#This Row],[MARGEM BRUTA]]/Tabela1[[#This Row],[Valor total]]</f>
        <v>0.32425952045133993</v>
      </c>
      <c r="K1237" s="1" t="str">
        <f>VLOOKUP(Tabela1[[#This Row],[Cliente]],'BASE DE CLIENTES'!A:D,4,0)</f>
        <v>SERRALHEIRO</v>
      </c>
      <c r="L1237" s="1" t="str">
        <f>VLOOKUP(Tabela1[[#This Row],[Cliente]],'BASE DE CLIENTES'!A:E,5,0)</f>
        <v>Ceilândia Sul (Ceilândia)</v>
      </c>
    </row>
    <row r="1238" spans="2:12" x14ac:dyDescent="0.3">
      <c r="B1238" s="1" t="s">
        <v>184</v>
      </c>
      <c r="C1238" s="4" t="str">
        <f>VLOOKUP(Tabela1[[#This Row],[Cliente]],'BASE DE CLIENTES'!A:E,2,0)</f>
        <v>Castanhal</v>
      </c>
      <c r="D1238" s="1" t="str">
        <f>VLOOKUP(Tabela1[[#This Row],[Cliente]],'BASE DE CLIENTES'!A:C,3,0)</f>
        <v>PA</v>
      </c>
      <c r="E1238" s="4" t="str">
        <f>CONCATENATE(Tabela1[[#This Row],[CIDADE]],",",Tabela1[[#This Row],[UF]])</f>
        <v>Castanhal,PA</v>
      </c>
      <c r="F1238" s="2">
        <v>45930</v>
      </c>
      <c r="G1238" s="13">
        <v>6565.1</v>
      </c>
      <c r="H1238" s="13">
        <v>10390</v>
      </c>
      <c r="I1238" s="5">
        <f>Tabela1[[#This Row],[Valor total]]-Tabela1[[#This Row],[Valor custo]]</f>
        <v>3824.8999999999996</v>
      </c>
      <c r="J1238" s="6">
        <f>Tabela1[[#This Row],[MARGEM BRUTA]]/Tabela1[[#This Row],[Valor total]]</f>
        <v>0.36813282001924924</v>
      </c>
      <c r="K1238" s="1" t="str">
        <f>VLOOKUP(Tabela1[[#This Row],[Cliente]],'BASE DE CLIENTES'!A:D,4,0)</f>
        <v>EMPRESA COM MAQUINA</v>
      </c>
      <c r="L1238" s="1" t="str">
        <f>VLOOKUP(Tabela1[[#This Row],[Cliente]],'BASE DE CLIENTES'!A:E,5,0)</f>
        <v>Castanhal</v>
      </c>
    </row>
    <row r="1239" spans="2:12" x14ac:dyDescent="0.3">
      <c r="B1239" s="1" t="s">
        <v>120</v>
      </c>
      <c r="C1239" s="4" t="str">
        <f>VLOOKUP(Tabela1[[#This Row],[Cliente]],'BASE DE CLIENTES'!A:E,2,0)</f>
        <v>Brasília</v>
      </c>
      <c r="D1239" s="1" t="str">
        <f>VLOOKUP(Tabela1[[#This Row],[Cliente]],'BASE DE CLIENTES'!A:C,3,0)</f>
        <v>DF</v>
      </c>
      <c r="E1239" s="4" t="str">
        <f>CONCATENATE(Tabela1[[#This Row],[CIDADE]],",",Tabela1[[#This Row],[UF]])</f>
        <v>Brasília,DF</v>
      </c>
      <c r="F1239" s="2">
        <v>45855</v>
      </c>
      <c r="G1239" s="13">
        <v>1017.8</v>
      </c>
      <c r="H1239" s="13">
        <v>1990</v>
      </c>
      <c r="I1239" s="5">
        <f>Tabela1[[#This Row],[Valor total]]-Tabela1[[#This Row],[Valor custo]]</f>
        <v>972.2</v>
      </c>
      <c r="J1239" s="6">
        <f>Tabela1[[#This Row],[MARGEM BRUTA]]/Tabela1[[#This Row],[Valor total]]</f>
        <v>0.48854271356783924</v>
      </c>
      <c r="K1239" s="1" t="str">
        <f>VLOOKUP(Tabela1[[#This Row],[Cliente]],'BASE DE CLIENTES'!A:D,4,0)</f>
        <v>EMPRESA SEM MAQUINA</v>
      </c>
      <c r="L1239" s="1" t="str">
        <f>VLOOKUP(Tabela1[[#This Row],[Cliente]],'BASE DE CLIENTES'!A:E,5,0)</f>
        <v>SAMAMBAIA</v>
      </c>
    </row>
    <row r="1240" spans="2:12" x14ac:dyDescent="0.3">
      <c r="B1240" s="1" t="s">
        <v>70</v>
      </c>
      <c r="C1240" s="4" t="str">
        <f>VLOOKUP(Tabela1[[#This Row],[Cliente]],'BASE DE CLIENTES'!A:E,2,0)</f>
        <v>Brasília</v>
      </c>
      <c r="D1240" s="1" t="str">
        <f>VLOOKUP(Tabela1[[#This Row],[Cliente]],'BASE DE CLIENTES'!A:C,3,0)</f>
        <v>DF</v>
      </c>
      <c r="E1240" s="4" t="str">
        <f>CONCATENATE(Tabela1[[#This Row],[CIDADE]],",",Tabela1[[#This Row],[UF]])</f>
        <v>Brasília,DF</v>
      </c>
      <c r="F1240" s="2">
        <v>45779</v>
      </c>
      <c r="G1240" s="13">
        <v>1341</v>
      </c>
      <c r="H1240" s="13">
        <v>1845</v>
      </c>
      <c r="I1240" s="5">
        <f>Tabela1[[#This Row],[Valor total]]-Tabela1[[#This Row],[Valor custo]]</f>
        <v>504</v>
      </c>
      <c r="J1240" s="6">
        <f>Tabela1[[#This Row],[MARGEM BRUTA]]/Tabela1[[#This Row],[Valor total]]</f>
        <v>0.27317073170731709</v>
      </c>
      <c r="K1240" s="1" t="str">
        <f>VLOOKUP(Tabela1[[#This Row],[Cliente]],'BASE DE CLIENTES'!A:D,4,0)</f>
        <v>EMPRESA COM MAQUINA</v>
      </c>
      <c r="L1240" s="1" t="str">
        <f>VLOOKUP(Tabela1[[#This Row],[Cliente]],'BASE DE CLIENTES'!A:E,5,0)</f>
        <v>TAGUATINGA NORTE (TAGUATINGA)</v>
      </c>
    </row>
    <row r="1241" spans="2:12" x14ac:dyDescent="0.3">
      <c r="B1241" s="1" t="s">
        <v>185</v>
      </c>
      <c r="C1241" s="4" t="str">
        <f>VLOOKUP(Tabela1[[#This Row],[Cliente]],'BASE DE CLIENTES'!A:E,2,0)</f>
        <v>Castanhal</v>
      </c>
      <c r="D1241" s="1" t="str">
        <f>VLOOKUP(Tabela1[[#This Row],[Cliente]],'BASE DE CLIENTES'!A:C,3,0)</f>
        <v>PA</v>
      </c>
      <c r="E1241" s="4" t="str">
        <f>CONCATENATE(Tabela1[[#This Row],[CIDADE]],",",Tabela1[[#This Row],[UF]])</f>
        <v>Castanhal,PA</v>
      </c>
      <c r="F1241" s="2">
        <v>45910</v>
      </c>
      <c r="G1241" s="13">
        <v>3608.18</v>
      </c>
      <c r="H1241" s="13">
        <v>5748</v>
      </c>
      <c r="I1241" s="5">
        <f>Tabela1[[#This Row],[Valor total]]-Tabela1[[#This Row],[Valor custo]]</f>
        <v>2139.8200000000002</v>
      </c>
      <c r="J1241" s="6">
        <f>Tabela1[[#This Row],[MARGEM BRUTA]]/Tabela1[[#This Row],[Valor total]]</f>
        <v>0.37227209464161448</v>
      </c>
      <c r="K1241" s="1" t="str">
        <f>VLOOKUP(Tabela1[[#This Row],[Cliente]],'BASE DE CLIENTES'!A:D,4,0)</f>
        <v>SEM CLASSIFICAÇÃO</v>
      </c>
      <c r="L1241" s="1" t="str">
        <f>VLOOKUP(Tabela1[[#This Row],[Cliente]],'BASE DE CLIENTES'!A:E,5,0)</f>
        <v>Castanhal</v>
      </c>
    </row>
    <row r="1242" spans="2:12" x14ac:dyDescent="0.3">
      <c r="B1242" s="1" t="s">
        <v>108</v>
      </c>
      <c r="C1242" s="4" t="str">
        <f>VLOOKUP(Tabela1[[#This Row],[Cliente]],'BASE DE CLIENTES'!A:E,2,0)</f>
        <v>Brasília</v>
      </c>
      <c r="D1242" s="1" t="str">
        <f>VLOOKUP(Tabela1[[#This Row],[Cliente]],'BASE DE CLIENTES'!A:C,3,0)</f>
        <v>DF</v>
      </c>
      <c r="E1242" s="4" t="str">
        <f>CONCATENATE(Tabela1[[#This Row],[CIDADE]],",",Tabela1[[#This Row],[UF]])</f>
        <v>Brasília,DF</v>
      </c>
      <c r="F1242" s="2">
        <v>45779</v>
      </c>
      <c r="G1242" s="13">
        <v>12.19</v>
      </c>
      <c r="H1242" s="13">
        <v>16.5</v>
      </c>
      <c r="I1242" s="5">
        <f>Tabela1[[#This Row],[Valor total]]-Tabela1[[#This Row],[Valor custo]]</f>
        <v>4.3100000000000005</v>
      </c>
      <c r="J1242" s="6">
        <f>Tabela1[[#This Row],[MARGEM BRUTA]]/Tabela1[[#This Row],[Valor total]]</f>
        <v>0.26121212121212123</v>
      </c>
      <c r="K1242" s="1" t="str">
        <f>VLOOKUP(Tabela1[[#This Row],[Cliente]],'BASE DE CLIENTES'!A:D,4,0)</f>
        <v>SERRALHEIRO</v>
      </c>
      <c r="L1242" s="1" t="str">
        <f>VLOOKUP(Tabela1[[#This Row],[Cliente]],'BASE DE CLIENTES'!A:E,5,0)</f>
        <v>Vila Planalto</v>
      </c>
    </row>
    <row r="1243" spans="2:12" x14ac:dyDescent="0.3">
      <c r="B1243" s="1" t="s">
        <v>108</v>
      </c>
      <c r="C1243" s="4" t="str">
        <f>VLOOKUP(Tabela1[[#This Row],[Cliente]],'BASE DE CLIENTES'!A:E,2,0)</f>
        <v>Brasília</v>
      </c>
      <c r="D1243" s="1" t="str">
        <f>VLOOKUP(Tabela1[[#This Row],[Cliente]],'BASE DE CLIENTES'!A:C,3,0)</f>
        <v>DF</v>
      </c>
      <c r="E1243" s="4" t="str">
        <f>CONCATENATE(Tabela1[[#This Row],[CIDADE]],",",Tabela1[[#This Row],[UF]])</f>
        <v>Brasília,DF</v>
      </c>
      <c r="F1243" s="2">
        <v>45779</v>
      </c>
      <c r="G1243" s="13">
        <v>7.9</v>
      </c>
      <c r="H1243" s="13">
        <v>40</v>
      </c>
      <c r="I1243" s="5">
        <f>Tabela1[[#This Row],[Valor total]]-Tabela1[[#This Row],[Valor custo]]</f>
        <v>32.1</v>
      </c>
      <c r="J1243" s="6">
        <f>Tabela1[[#This Row],[MARGEM BRUTA]]/Tabela1[[#This Row],[Valor total]]</f>
        <v>0.80249999999999999</v>
      </c>
      <c r="K1243" s="1" t="str">
        <f>VLOOKUP(Tabela1[[#This Row],[Cliente]],'BASE DE CLIENTES'!A:D,4,0)</f>
        <v>SERRALHEIRO</v>
      </c>
      <c r="L1243" s="1" t="str">
        <f>VLOOKUP(Tabela1[[#This Row],[Cliente]],'BASE DE CLIENTES'!A:E,5,0)</f>
        <v>Vila Planalto</v>
      </c>
    </row>
    <row r="1244" spans="2:12" x14ac:dyDescent="0.3">
      <c r="B1244" s="1" t="s">
        <v>184</v>
      </c>
      <c r="C1244" s="4" t="str">
        <f>VLOOKUP(Tabela1[[#This Row],[Cliente]],'BASE DE CLIENTES'!A:E,2,0)</f>
        <v>Castanhal</v>
      </c>
      <c r="D1244" s="1" t="str">
        <f>VLOOKUP(Tabela1[[#This Row],[Cliente]],'BASE DE CLIENTES'!A:C,3,0)</f>
        <v>PA</v>
      </c>
      <c r="E1244" s="4" t="str">
        <f>CONCATENATE(Tabela1[[#This Row],[CIDADE]],",",Tabela1[[#This Row],[UF]])</f>
        <v>Castanhal,PA</v>
      </c>
      <c r="F1244" s="2">
        <v>45910</v>
      </c>
      <c r="G1244" s="13">
        <v>3718.18</v>
      </c>
      <c r="H1244" s="13">
        <v>5658</v>
      </c>
      <c r="I1244" s="5">
        <f>Tabela1[[#This Row],[Valor total]]-Tabela1[[#This Row],[Valor custo]]</f>
        <v>1939.8200000000002</v>
      </c>
      <c r="J1244" s="6">
        <f>Tabela1[[#This Row],[MARGEM BRUTA]]/Tabela1[[#This Row],[Valor total]]</f>
        <v>0.3428455284552846</v>
      </c>
      <c r="K1244" s="1" t="str">
        <f>VLOOKUP(Tabela1[[#This Row],[Cliente]],'BASE DE CLIENTES'!A:D,4,0)</f>
        <v>EMPRESA COM MAQUINA</v>
      </c>
      <c r="L1244" s="1" t="str">
        <f>VLOOKUP(Tabela1[[#This Row],[Cliente]],'BASE DE CLIENTES'!A:E,5,0)</f>
        <v>Castanhal</v>
      </c>
    </row>
    <row r="1245" spans="2:12" x14ac:dyDescent="0.3">
      <c r="B1245" s="1" t="s">
        <v>117</v>
      </c>
      <c r="C1245" s="4" t="str">
        <f>VLOOKUP(Tabela1[[#This Row],[Cliente]],'BASE DE CLIENTES'!A:E,2,0)</f>
        <v>Brasília</v>
      </c>
      <c r="D1245" s="1" t="str">
        <f>VLOOKUP(Tabela1[[#This Row],[Cliente]],'BASE DE CLIENTES'!A:C,3,0)</f>
        <v>DF</v>
      </c>
      <c r="E1245" s="4" t="str">
        <f>CONCATENATE(Tabela1[[#This Row],[CIDADE]],",",Tabela1[[#This Row],[UF]])</f>
        <v>Brasília,DF</v>
      </c>
      <c r="F1245" s="2">
        <v>45779</v>
      </c>
      <c r="G1245" s="13">
        <v>66</v>
      </c>
      <c r="H1245" s="13">
        <v>300</v>
      </c>
      <c r="I1245" s="5">
        <f>Tabela1[[#This Row],[Valor total]]-Tabela1[[#This Row],[Valor custo]]</f>
        <v>234</v>
      </c>
      <c r="J1245" s="6">
        <f>Tabela1[[#This Row],[MARGEM BRUTA]]/Tabela1[[#This Row],[Valor total]]</f>
        <v>0.78</v>
      </c>
      <c r="K1245" s="1" t="str">
        <f>VLOOKUP(Tabela1[[#This Row],[Cliente]],'BASE DE CLIENTES'!A:D,4,0)</f>
        <v>EMPRESA COM MAQUINA</v>
      </c>
      <c r="L1245" s="1" t="str">
        <f>VLOOKUP(Tabela1[[#This Row],[Cliente]],'BASE DE CLIENTES'!A:E,5,0)</f>
        <v>SETOR HABITACIONAL ARNIQUEIRA (AGUAS CLARAS)</v>
      </c>
    </row>
    <row r="1246" spans="2:12" x14ac:dyDescent="0.3">
      <c r="B1246" s="1" t="s">
        <v>161</v>
      </c>
      <c r="C1246" s="4" t="str">
        <f>VLOOKUP(Tabela1[[#This Row],[Cliente]],'BASE DE CLIENTES'!A:E,2,0)</f>
        <v>Brasília</v>
      </c>
      <c r="D1246" s="1" t="str">
        <f>VLOOKUP(Tabela1[[#This Row],[Cliente]],'BASE DE CLIENTES'!A:C,3,0)</f>
        <v>DF</v>
      </c>
      <c r="E1246" s="4" t="str">
        <f>CONCATENATE(Tabela1[[#This Row],[CIDADE]],",",Tabela1[[#This Row],[UF]])</f>
        <v>Brasília,DF</v>
      </c>
      <c r="F1246" s="2">
        <v>45779</v>
      </c>
      <c r="G1246" s="13">
        <v>268.45999999999998</v>
      </c>
      <c r="H1246" s="13">
        <v>550</v>
      </c>
      <c r="I1246" s="5">
        <f>Tabela1[[#This Row],[Valor total]]-Tabela1[[#This Row],[Valor custo]]</f>
        <v>281.54000000000002</v>
      </c>
      <c r="J1246" s="6">
        <f>Tabela1[[#This Row],[MARGEM BRUTA]]/Tabela1[[#This Row],[Valor total]]</f>
        <v>0.51189090909090917</v>
      </c>
      <c r="K1246" s="1" t="str">
        <f>VLOOKUP(Tabela1[[#This Row],[Cliente]],'BASE DE CLIENTES'!A:D,4,0)</f>
        <v>EMPRESA COM MAQUINA</v>
      </c>
      <c r="L1246" s="1" t="str">
        <f>VLOOKUP(Tabela1[[#This Row],[Cliente]],'BASE DE CLIENTES'!A:E,5,0)</f>
        <v>RIACHO FUNDO II</v>
      </c>
    </row>
    <row r="1247" spans="2:12" x14ac:dyDescent="0.3">
      <c r="B1247" s="1" t="s">
        <v>120</v>
      </c>
      <c r="C1247" s="4" t="str">
        <f>VLOOKUP(Tabela1[[#This Row],[Cliente]],'BASE DE CLIENTES'!A:E,2,0)</f>
        <v>Brasília</v>
      </c>
      <c r="D1247" s="1" t="str">
        <f>VLOOKUP(Tabela1[[#This Row],[Cliente]],'BASE DE CLIENTES'!A:C,3,0)</f>
        <v>DF</v>
      </c>
      <c r="E1247" s="4" t="str">
        <f>CONCATENATE(Tabela1[[#This Row],[CIDADE]],",",Tabela1[[#This Row],[UF]])</f>
        <v>Brasília,DF</v>
      </c>
      <c r="F1247" s="2">
        <v>45853</v>
      </c>
      <c r="G1247" s="13">
        <v>888</v>
      </c>
      <c r="H1247" s="13">
        <v>1310</v>
      </c>
      <c r="I1247" s="5">
        <f>Tabela1[[#This Row],[Valor total]]-Tabela1[[#This Row],[Valor custo]]</f>
        <v>422</v>
      </c>
      <c r="J1247" s="6">
        <f>Tabela1[[#This Row],[MARGEM BRUTA]]/Tabela1[[#This Row],[Valor total]]</f>
        <v>0.32213740458015266</v>
      </c>
      <c r="K1247" s="1" t="str">
        <f>VLOOKUP(Tabela1[[#This Row],[Cliente]],'BASE DE CLIENTES'!A:D,4,0)</f>
        <v>EMPRESA SEM MAQUINA</v>
      </c>
      <c r="L1247" s="1" t="str">
        <f>VLOOKUP(Tabela1[[#This Row],[Cliente]],'BASE DE CLIENTES'!A:E,5,0)</f>
        <v>SAMAMBAIA</v>
      </c>
    </row>
    <row r="1248" spans="2:12" x14ac:dyDescent="0.3">
      <c r="B1248" s="1" t="s">
        <v>184</v>
      </c>
      <c r="C1248" s="4" t="str">
        <f>VLOOKUP(Tabela1[[#This Row],[Cliente]],'BASE DE CLIENTES'!A:E,2,0)</f>
        <v>Castanhal</v>
      </c>
      <c r="D1248" s="1" t="str">
        <f>VLOOKUP(Tabela1[[#This Row],[Cliente]],'BASE DE CLIENTES'!A:C,3,0)</f>
        <v>PA</v>
      </c>
      <c r="E1248" s="4" t="str">
        <f>CONCATENATE(Tabela1[[#This Row],[CIDADE]],",",Tabela1[[#This Row],[UF]])</f>
        <v>Castanhal,PA</v>
      </c>
      <c r="F1248" s="2">
        <v>45909</v>
      </c>
      <c r="G1248" s="13">
        <v>110</v>
      </c>
      <c r="H1248" s="13">
        <v>360</v>
      </c>
      <c r="I1248" s="5">
        <f>Tabela1[[#This Row],[Valor total]]-Tabela1[[#This Row],[Valor custo]]</f>
        <v>250</v>
      </c>
      <c r="J1248" s="6">
        <f>Tabela1[[#This Row],[MARGEM BRUTA]]/Tabela1[[#This Row],[Valor total]]</f>
        <v>0.69444444444444442</v>
      </c>
      <c r="K1248" s="1" t="str">
        <f>VLOOKUP(Tabela1[[#This Row],[Cliente]],'BASE DE CLIENTES'!A:D,4,0)</f>
        <v>EMPRESA COM MAQUINA</v>
      </c>
      <c r="L1248" s="1" t="str">
        <f>VLOOKUP(Tabela1[[#This Row],[Cliente]],'BASE DE CLIENTES'!A:E,5,0)</f>
        <v>Castanhal</v>
      </c>
    </row>
    <row r="1249" spans="2:12" x14ac:dyDescent="0.3">
      <c r="B1249" s="1" t="s">
        <v>68</v>
      </c>
      <c r="C1249" s="4" t="str">
        <f>VLOOKUP(Tabela1[[#This Row],[Cliente]],'BASE DE CLIENTES'!A:E,2,0)</f>
        <v>Brasília</v>
      </c>
      <c r="D1249" s="1" t="str">
        <f>VLOOKUP(Tabela1[[#This Row],[Cliente]],'BASE DE CLIENTES'!A:C,3,0)</f>
        <v>DF</v>
      </c>
      <c r="E1249" s="4" t="str">
        <f>CONCATENATE(Tabela1[[#This Row],[CIDADE]],",",Tabela1[[#This Row],[UF]])</f>
        <v>Brasília,DF</v>
      </c>
      <c r="F1249" s="2">
        <v>45838</v>
      </c>
      <c r="G1249" s="13">
        <v>3286</v>
      </c>
      <c r="H1249" s="13">
        <v>4460</v>
      </c>
      <c r="I1249" s="5">
        <f>Tabela1[[#This Row],[Valor total]]-Tabela1[[#This Row],[Valor custo]]</f>
        <v>1174</v>
      </c>
      <c r="J1249" s="6">
        <f>Tabela1[[#This Row],[MARGEM BRUTA]]/Tabela1[[#This Row],[Valor total]]</f>
        <v>0.26322869955156952</v>
      </c>
      <c r="K1249" s="1" t="str">
        <f>VLOOKUP(Tabela1[[#This Row],[Cliente]],'BASE DE CLIENTES'!A:D,4,0)</f>
        <v>EMPRESA COM MAQUINA</v>
      </c>
      <c r="L1249" s="1" t="str">
        <f>VLOOKUP(Tabela1[[#This Row],[Cliente]],'BASE DE CLIENTES'!A:E,5,0)</f>
        <v>SAMAMBAIA SUL (SAMAMBAIA)</v>
      </c>
    </row>
    <row r="1250" spans="2:12" x14ac:dyDescent="0.3">
      <c r="B1250" s="1" t="s">
        <v>38</v>
      </c>
      <c r="C1250" s="4" t="str">
        <f>VLOOKUP(Tabela1[[#This Row],[Cliente]],'BASE DE CLIENTES'!A:E,2,0)</f>
        <v>Brasília</v>
      </c>
      <c r="D1250" s="1" t="str">
        <f>VLOOKUP(Tabela1[[#This Row],[Cliente]],'BASE DE CLIENTES'!A:C,3,0)</f>
        <v>DF</v>
      </c>
      <c r="E1250" s="4" t="str">
        <f>CONCATENATE(Tabela1[[#This Row],[CIDADE]],",",Tabela1[[#This Row],[UF]])</f>
        <v>Brasília,DF</v>
      </c>
      <c r="F1250" s="2">
        <v>45838</v>
      </c>
      <c r="G1250" s="13">
        <v>268.45999999999998</v>
      </c>
      <c r="H1250" s="13">
        <v>550</v>
      </c>
      <c r="I1250" s="5">
        <f>Tabela1[[#This Row],[Valor total]]-Tabela1[[#This Row],[Valor custo]]</f>
        <v>281.54000000000002</v>
      </c>
      <c r="J1250" s="6">
        <f>Tabela1[[#This Row],[MARGEM BRUTA]]/Tabela1[[#This Row],[Valor total]]</f>
        <v>0.51189090909090917</v>
      </c>
      <c r="K1250" s="1" t="str">
        <f>VLOOKUP(Tabela1[[#This Row],[Cliente]],'BASE DE CLIENTES'!A:D,4,0)</f>
        <v>EMPRESA SEM MAQUINA</v>
      </c>
      <c r="L1250" s="1" t="str">
        <f>VLOOKUP(Tabela1[[#This Row],[Cliente]],'BASE DE CLIENTES'!A:E,5,0)</f>
        <v>PONTE ALTA NORTE (GAMA)</v>
      </c>
    </row>
    <row r="1251" spans="2:12" x14ac:dyDescent="0.3">
      <c r="B1251" s="1" t="s">
        <v>186</v>
      </c>
      <c r="C1251" s="4" t="str">
        <f>VLOOKUP(Tabela1[[#This Row],[Cliente]],'BASE DE CLIENTES'!A:E,2,0)</f>
        <v>Eunápolis</v>
      </c>
      <c r="D1251" s="1" t="str">
        <f>VLOOKUP(Tabela1[[#This Row],[Cliente]],'BASE DE CLIENTES'!A:C,3,0)</f>
        <v>BA</v>
      </c>
      <c r="E1251" s="4" t="str">
        <f>CONCATENATE(Tabela1[[#This Row],[CIDADE]],",",Tabela1[[#This Row],[UF]])</f>
        <v>Eunápolis,BA</v>
      </c>
      <c r="F1251" s="2">
        <v>45705</v>
      </c>
      <c r="G1251" s="13">
        <v>9156.4</v>
      </c>
      <c r="H1251" s="13">
        <v>16645</v>
      </c>
      <c r="I1251" s="5">
        <f>Tabela1[[#This Row],[Valor total]]-Tabela1[[#This Row],[Valor custo]]</f>
        <v>7488.6</v>
      </c>
      <c r="J1251" s="6">
        <f>Tabela1[[#This Row],[MARGEM BRUTA]]/Tabela1[[#This Row],[Valor total]]</f>
        <v>0.44990087113247224</v>
      </c>
      <c r="K1251" s="1" t="str">
        <f>VLOOKUP(Tabela1[[#This Row],[Cliente]],'BASE DE CLIENTES'!A:D,4,0)</f>
        <v>EMPRESA SEM MAQUINA</v>
      </c>
      <c r="L1251" s="1" t="str">
        <f>VLOOKUP(Tabela1[[#This Row],[Cliente]],'BASE DE CLIENTES'!A:E,5,0)</f>
        <v>Eunápolis</v>
      </c>
    </row>
    <row r="1252" spans="2:12" x14ac:dyDescent="0.3">
      <c r="B1252" s="1" t="s">
        <v>52</v>
      </c>
      <c r="C1252" s="4" t="str">
        <f>VLOOKUP(Tabela1[[#This Row],[Cliente]],'BASE DE CLIENTES'!A:E,2,0)</f>
        <v>Brasília</v>
      </c>
      <c r="D1252" s="1" t="str">
        <f>VLOOKUP(Tabela1[[#This Row],[Cliente]],'BASE DE CLIENTES'!A:C,3,0)</f>
        <v>DF</v>
      </c>
      <c r="E1252" s="4" t="str">
        <f>CONCATENATE(Tabela1[[#This Row],[CIDADE]],",",Tabela1[[#This Row],[UF]])</f>
        <v>Brasília,DF</v>
      </c>
      <c r="F1252" s="2">
        <v>45838</v>
      </c>
      <c r="G1252" s="13">
        <v>1006.6</v>
      </c>
      <c r="H1252" s="13">
        <v>1553</v>
      </c>
      <c r="I1252" s="5">
        <f>Tabela1[[#This Row],[Valor total]]-Tabela1[[#This Row],[Valor custo]]</f>
        <v>546.4</v>
      </c>
      <c r="J1252" s="6">
        <f>Tabela1[[#This Row],[MARGEM BRUTA]]/Tabela1[[#This Row],[Valor total]]</f>
        <v>0.35183515775917579</v>
      </c>
      <c r="K1252" s="1" t="str">
        <f>VLOOKUP(Tabela1[[#This Row],[Cliente]],'BASE DE CLIENTES'!A:D,4,0)</f>
        <v>SERRALHEIRO</v>
      </c>
      <c r="L1252" s="1" t="str">
        <f>VLOOKUP(Tabela1[[#This Row],[Cliente]],'BASE DE CLIENTES'!A:E,5,0)</f>
        <v>Ceilândia Sul (Ceilândia)</v>
      </c>
    </row>
    <row r="1253" spans="2:12" x14ac:dyDescent="0.3">
      <c r="B1253" s="1" t="s">
        <v>106</v>
      </c>
      <c r="C1253" s="4" t="str">
        <f>VLOOKUP(Tabela1[[#This Row],[Cliente]],'BASE DE CLIENTES'!A:E,2,0)</f>
        <v>Brasília</v>
      </c>
      <c r="D1253" s="1" t="str">
        <f>VLOOKUP(Tabela1[[#This Row],[Cliente]],'BASE DE CLIENTES'!A:C,3,0)</f>
        <v>DF</v>
      </c>
      <c r="E1253" s="4" t="str">
        <f>CONCATENATE(Tabela1[[#This Row],[CIDADE]],",",Tabela1[[#This Row],[UF]])</f>
        <v>Brasília,DF</v>
      </c>
      <c r="F1253" s="2">
        <v>45838</v>
      </c>
      <c r="G1253" s="13">
        <v>521</v>
      </c>
      <c r="H1253" s="13">
        <v>810</v>
      </c>
      <c r="I1253" s="5">
        <f>Tabela1[[#This Row],[Valor total]]-Tabela1[[#This Row],[Valor custo]]</f>
        <v>289</v>
      </c>
      <c r="J1253" s="6">
        <f>Tabela1[[#This Row],[MARGEM BRUTA]]/Tabela1[[#This Row],[Valor total]]</f>
        <v>0.35679012345679012</v>
      </c>
      <c r="K1253" s="1" t="str">
        <f>VLOOKUP(Tabela1[[#This Row],[Cliente]],'BASE DE CLIENTES'!A:D,4,0)</f>
        <v>EMPRESA COM MAQUINA</v>
      </c>
      <c r="L1253" s="1" t="str">
        <f>VLOOKUP(Tabela1[[#This Row],[Cliente]],'BASE DE CLIENTES'!A:E,5,0)</f>
        <v>26 DE SETEMBRO</v>
      </c>
    </row>
    <row r="1254" spans="2:12" x14ac:dyDescent="0.3">
      <c r="B1254" s="1" t="s">
        <v>186</v>
      </c>
      <c r="C1254" s="4" t="str">
        <f>VLOOKUP(Tabela1[[#This Row],[Cliente]],'BASE DE CLIENTES'!A:E,2,0)</f>
        <v>Eunápolis</v>
      </c>
      <c r="D1254" s="1" t="str">
        <f>VLOOKUP(Tabela1[[#This Row],[Cliente]],'BASE DE CLIENTES'!A:C,3,0)</f>
        <v>BA</v>
      </c>
      <c r="E1254" s="4" t="str">
        <f>CONCATENATE(Tabela1[[#This Row],[CIDADE]],",",Tabela1[[#This Row],[UF]])</f>
        <v>Eunápolis,BA</v>
      </c>
      <c r="F1254" s="2">
        <v>45825</v>
      </c>
      <c r="G1254" s="13">
        <v>5664.99</v>
      </c>
      <c r="H1254" s="13">
        <v>10920</v>
      </c>
      <c r="I1254" s="5">
        <f>Tabela1[[#This Row],[Valor total]]-Tabela1[[#This Row],[Valor custo]]</f>
        <v>5255.01</v>
      </c>
      <c r="J1254" s="6">
        <f>Tabela1[[#This Row],[MARGEM BRUTA]]/Tabela1[[#This Row],[Valor total]]</f>
        <v>0.481228021978022</v>
      </c>
      <c r="K1254" s="1" t="str">
        <f>VLOOKUP(Tabela1[[#This Row],[Cliente]],'BASE DE CLIENTES'!A:D,4,0)</f>
        <v>EMPRESA SEM MAQUINA</v>
      </c>
      <c r="L1254" s="1" t="str">
        <f>VLOOKUP(Tabela1[[#This Row],[Cliente]],'BASE DE CLIENTES'!A:E,5,0)</f>
        <v>Eunápolis</v>
      </c>
    </row>
    <row r="1255" spans="2:12" x14ac:dyDescent="0.3">
      <c r="B1255" s="1" t="s">
        <v>97</v>
      </c>
      <c r="C1255" s="4" t="str">
        <f>VLOOKUP(Tabela1[[#This Row],[Cliente]],'BASE DE CLIENTES'!A:E,2,0)</f>
        <v>Brasília</v>
      </c>
      <c r="D1255" s="1" t="str">
        <f>VLOOKUP(Tabela1[[#This Row],[Cliente]],'BASE DE CLIENTES'!A:C,3,0)</f>
        <v>DF</v>
      </c>
      <c r="E1255" s="4" t="str">
        <f>CONCATENATE(Tabela1[[#This Row],[CIDADE]],",",Tabela1[[#This Row],[UF]])</f>
        <v>Brasília,DF</v>
      </c>
      <c r="F1255" s="2">
        <v>45838</v>
      </c>
      <c r="G1255" s="13">
        <v>609.63</v>
      </c>
      <c r="H1255" s="13">
        <v>1000</v>
      </c>
      <c r="I1255" s="5">
        <f>Tabela1[[#This Row],[Valor total]]-Tabela1[[#This Row],[Valor custo]]</f>
        <v>390.37</v>
      </c>
      <c r="J1255" s="6">
        <f>Tabela1[[#This Row],[MARGEM BRUTA]]/Tabela1[[#This Row],[Valor total]]</f>
        <v>0.39036999999999999</v>
      </c>
      <c r="K1255" s="1" t="str">
        <f>VLOOKUP(Tabela1[[#This Row],[Cliente]],'BASE DE CLIENTES'!A:D,4,0)</f>
        <v>SERRALHEIRO</v>
      </c>
      <c r="L1255" s="1" t="str">
        <f>VLOOKUP(Tabela1[[#This Row],[Cliente]],'BASE DE CLIENTES'!A:E,5,0)</f>
        <v>CEILANDIA NORTE</v>
      </c>
    </row>
    <row r="1256" spans="2:12" x14ac:dyDescent="0.3">
      <c r="B1256" s="1" t="s">
        <v>187</v>
      </c>
      <c r="C1256" s="4" t="str">
        <f>VLOOKUP(Tabela1[[#This Row],[Cliente]],'BASE DE CLIENTES'!A:E,2,0)</f>
        <v>Brasília</v>
      </c>
      <c r="D1256" s="1" t="str">
        <f>VLOOKUP(Tabela1[[#This Row],[Cliente]],'BASE DE CLIENTES'!A:C,3,0)</f>
        <v>DF</v>
      </c>
      <c r="E1256" s="4" t="str">
        <f>CONCATENATE(Tabela1[[#This Row],[CIDADE]],",",Tabela1[[#This Row],[UF]])</f>
        <v>Brasília,DF</v>
      </c>
      <c r="F1256" s="2">
        <v>45836</v>
      </c>
      <c r="G1256" s="13">
        <v>90</v>
      </c>
      <c r="H1256" s="13">
        <v>180</v>
      </c>
      <c r="I1256" s="5">
        <f>Tabela1[[#This Row],[Valor total]]-Tabela1[[#This Row],[Valor custo]]</f>
        <v>90</v>
      </c>
      <c r="J1256" s="6">
        <f>Tabela1[[#This Row],[MARGEM BRUTA]]/Tabela1[[#This Row],[Valor total]]</f>
        <v>0.5</v>
      </c>
      <c r="K1256" s="1" t="str">
        <f>VLOOKUP(Tabela1[[#This Row],[Cliente]],'BASE DE CLIENTES'!A:D,4,0)</f>
        <v>SERRALHEIRO</v>
      </c>
      <c r="L1256" s="1" t="str">
        <f>VLOOKUP(Tabela1[[#This Row],[Cliente]],'BASE DE CLIENTES'!A:E,5,0)</f>
        <v>CEILANDIA SUL (CEILANDIA)</v>
      </c>
    </row>
    <row r="1257" spans="2:12" x14ac:dyDescent="0.3">
      <c r="B1257" s="1" t="s">
        <v>52</v>
      </c>
      <c r="C1257" s="4" t="str">
        <f>VLOOKUP(Tabela1[[#This Row],[Cliente]],'BASE DE CLIENTES'!A:E,2,0)</f>
        <v>Brasília</v>
      </c>
      <c r="D1257" s="1" t="str">
        <f>VLOOKUP(Tabela1[[#This Row],[Cliente]],'BASE DE CLIENTES'!A:C,3,0)</f>
        <v>DF</v>
      </c>
      <c r="E1257" s="4" t="str">
        <f>CONCATENATE(Tabela1[[#This Row],[CIDADE]],",",Tabela1[[#This Row],[UF]])</f>
        <v>Brasília,DF</v>
      </c>
      <c r="F1257" s="2">
        <v>45835</v>
      </c>
      <c r="G1257" s="13">
        <v>958.2</v>
      </c>
      <c r="H1257" s="13">
        <v>1420</v>
      </c>
      <c r="I1257" s="5">
        <f>Tabela1[[#This Row],[Valor total]]-Tabela1[[#This Row],[Valor custo]]</f>
        <v>461.79999999999995</v>
      </c>
      <c r="J1257" s="6">
        <f>Tabela1[[#This Row],[MARGEM BRUTA]]/Tabela1[[#This Row],[Valor total]]</f>
        <v>0.32521126760563379</v>
      </c>
      <c r="K1257" s="1" t="str">
        <f>VLOOKUP(Tabela1[[#This Row],[Cliente]],'BASE DE CLIENTES'!A:D,4,0)</f>
        <v>SERRALHEIRO</v>
      </c>
      <c r="L1257" s="1" t="str">
        <f>VLOOKUP(Tabela1[[#This Row],[Cliente]],'BASE DE CLIENTES'!A:E,5,0)</f>
        <v>Ceilândia Sul (Ceilândia)</v>
      </c>
    </row>
    <row r="1258" spans="2:12" x14ac:dyDescent="0.3">
      <c r="B1258" s="1" t="s">
        <v>161</v>
      </c>
      <c r="C1258" s="4" t="str">
        <f>VLOOKUP(Tabela1[[#This Row],[Cliente]],'BASE DE CLIENTES'!A:E,2,0)</f>
        <v>Brasília</v>
      </c>
      <c r="D1258" s="1" t="str">
        <f>VLOOKUP(Tabela1[[#This Row],[Cliente]],'BASE DE CLIENTES'!A:C,3,0)</f>
        <v>DF</v>
      </c>
      <c r="E1258" s="4" t="str">
        <f>CONCATENATE(Tabela1[[#This Row],[CIDADE]],",",Tabela1[[#This Row],[UF]])</f>
        <v>Brasília,DF</v>
      </c>
      <c r="F1258" s="2">
        <v>45835</v>
      </c>
      <c r="G1258" s="13">
        <v>268.45999999999998</v>
      </c>
      <c r="H1258" s="13">
        <v>650</v>
      </c>
      <c r="I1258" s="5">
        <f>Tabela1[[#This Row],[Valor total]]-Tabela1[[#This Row],[Valor custo]]</f>
        <v>381.54</v>
      </c>
      <c r="J1258" s="6">
        <f>Tabela1[[#This Row],[MARGEM BRUTA]]/Tabela1[[#This Row],[Valor total]]</f>
        <v>0.58698461538461544</v>
      </c>
      <c r="K1258" s="1" t="str">
        <f>VLOOKUP(Tabela1[[#This Row],[Cliente]],'BASE DE CLIENTES'!A:D,4,0)</f>
        <v>EMPRESA COM MAQUINA</v>
      </c>
      <c r="L1258" s="1" t="str">
        <f>VLOOKUP(Tabela1[[#This Row],[Cliente]],'BASE DE CLIENTES'!A:E,5,0)</f>
        <v>RIACHO FUNDO II</v>
      </c>
    </row>
    <row r="1259" spans="2:12" x14ac:dyDescent="0.3">
      <c r="B1259" s="1" t="s">
        <v>186</v>
      </c>
      <c r="C1259" s="4" t="str">
        <f>VLOOKUP(Tabela1[[#This Row],[Cliente]],'BASE DE CLIENTES'!A:E,2,0)</f>
        <v>Eunápolis</v>
      </c>
      <c r="D1259" s="1" t="str">
        <f>VLOOKUP(Tabela1[[#This Row],[Cliente]],'BASE DE CLIENTES'!A:C,3,0)</f>
        <v>BA</v>
      </c>
      <c r="E1259" s="4" t="str">
        <f>CONCATENATE(Tabela1[[#This Row],[CIDADE]],",",Tabela1[[#This Row],[UF]])</f>
        <v>Eunápolis,BA</v>
      </c>
      <c r="F1259" s="2">
        <v>45919</v>
      </c>
      <c r="G1259" s="13">
        <v>9687.74</v>
      </c>
      <c r="H1259" s="13">
        <v>15700</v>
      </c>
      <c r="I1259" s="5">
        <f>Tabela1[[#This Row],[Valor total]]-Tabela1[[#This Row],[Valor custo]]</f>
        <v>6012.26</v>
      </c>
      <c r="J1259" s="6">
        <f>Tabela1[[#This Row],[MARGEM BRUTA]]/Tabela1[[#This Row],[Valor total]]</f>
        <v>0.38294649681528664</v>
      </c>
      <c r="K1259" s="1" t="str">
        <f>VLOOKUP(Tabela1[[#This Row],[Cliente]],'BASE DE CLIENTES'!A:D,4,0)</f>
        <v>EMPRESA SEM MAQUINA</v>
      </c>
      <c r="L1259" s="1" t="str">
        <f>VLOOKUP(Tabela1[[#This Row],[Cliente]],'BASE DE CLIENTES'!A:E,5,0)</f>
        <v>Eunápolis</v>
      </c>
    </row>
    <row r="1260" spans="2:12" x14ac:dyDescent="0.3">
      <c r="B1260" s="1" t="s">
        <v>25</v>
      </c>
      <c r="C1260" s="4" t="str">
        <f>VLOOKUP(Tabela1[[#This Row],[Cliente]],'BASE DE CLIENTES'!A:E,2,0)</f>
        <v>Brasília</v>
      </c>
      <c r="D1260" s="1" t="str">
        <f>VLOOKUP(Tabela1[[#This Row],[Cliente]],'BASE DE CLIENTES'!A:C,3,0)</f>
        <v>DF</v>
      </c>
      <c r="E1260" s="4" t="str">
        <f>CONCATENATE(Tabela1[[#This Row],[CIDADE]],",",Tabela1[[#This Row],[UF]])</f>
        <v>Brasília,DF</v>
      </c>
      <c r="F1260" s="2">
        <v>45835</v>
      </c>
      <c r="G1260" s="13">
        <v>1157</v>
      </c>
      <c r="H1260" s="13">
        <v>1815</v>
      </c>
      <c r="I1260" s="5">
        <f>Tabela1[[#This Row],[Valor total]]-Tabela1[[#This Row],[Valor custo]]</f>
        <v>658</v>
      </c>
      <c r="J1260" s="6">
        <f>Tabela1[[#This Row],[MARGEM BRUTA]]/Tabela1[[#This Row],[Valor total]]</f>
        <v>0.36253443526170798</v>
      </c>
      <c r="K1260" s="1" t="str">
        <f>VLOOKUP(Tabela1[[#This Row],[Cliente]],'BASE DE CLIENTES'!A:D,4,0)</f>
        <v>EMPRESA COM MAQUINA</v>
      </c>
      <c r="L1260" s="1" t="str">
        <f>VLOOKUP(Tabela1[[#This Row],[Cliente]],'BASE DE CLIENTES'!A:E,5,0)</f>
        <v>CEILANDIA NORTE (CEILANDIA)</v>
      </c>
    </row>
    <row r="1261" spans="2:12" x14ac:dyDescent="0.3">
      <c r="B1261" s="1" t="s">
        <v>188</v>
      </c>
      <c r="C1261" s="4" t="str">
        <f>VLOOKUP(Tabela1[[#This Row],[Cliente]],'BASE DE CLIENTES'!A:E,2,0)</f>
        <v>Formosa</v>
      </c>
      <c r="D1261" s="1" t="str">
        <f>VLOOKUP(Tabela1[[#This Row],[Cliente]],'BASE DE CLIENTES'!A:C,3,0)</f>
        <v>GO</v>
      </c>
      <c r="E1261" s="4" t="str">
        <f>CONCATENATE(Tabela1[[#This Row],[CIDADE]],",",Tabela1[[#This Row],[UF]])</f>
        <v>Formosa,GO</v>
      </c>
      <c r="F1261" s="2">
        <v>45665</v>
      </c>
      <c r="G1261" s="13">
        <v>31.32</v>
      </c>
      <c r="H1261" s="13">
        <v>120</v>
      </c>
      <c r="I1261" s="5">
        <f>Tabela1[[#This Row],[Valor total]]-Tabela1[[#This Row],[Valor custo]]</f>
        <v>88.68</v>
      </c>
      <c r="J1261" s="6">
        <f>Tabela1[[#This Row],[MARGEM BRUTA]]/Tabela1[[#This Row],[Valor total]]</f>
        <v>0.7390000000000001</v>
      </c>
      <c r="K1261" s="1" t="str">
        <f>VLOOKUP(Tabela1[[#This Row],[Cliente]],'BASE DE CLIENTES'!A:D,4,0)</f>
        <v>SEM CLASSIFICAÇÃO</v>
      </c>
      <c r="L1261" s="1" t="str">
        <f>VLOOKUP(Tabela1[[#This Row],[Cliente]],'BASE DE CLIENTES'!A:E,5,0)</f>
        <v>Formosa</v>
      </c>
    </row>
    <row r="1262" spans="2:12" x14ac:dyDescent="0.3">
      <c r="B1262" s="1" t="s">
        <v>27</v>
      </c>
      <c r="C1262" s="4" t="str">
        <f>VLOOKUP(Tabela1[[#This Row],[Cliente]],'BASE DE CLIENTES'!A:E,2,0)</f>
        <v>Brasília</v>
      </c>
      <c r="D1262" s="1" t="str">
        <f>VLOOKUP(Tabela1[[#This Row],[Cliente]],'BASE DE CLIENTES'!A:C,3,0)</f>
        <v>DF</v>
      </c>
      <c r="E1262" s="4" t="str">
        <f>CONCATENATE(Tabela1[[#This Row],[CIDADE]],",",Tabela1[[#This Row],[UF]])</f>
        <v>Brasília,DF</v>
      </c>
      <c r="F1262" s="2">
        <v>45835</v>
      </c>
      <c r="G1262" s="13">
        <v>497</v>
      </c>
      <c r="H1262" s="13">
        <v>750</v>
      </c>
      <c r="I1262" s="5">
        <f>Tabela1[[#This Row],[Valor total]]-Tabela1[[#This Row],[Valor custo]]</f>
        <v>253</v>
      </c>
      <c r="J1262" s="6">
        <f>Tabela1[[#This Row],[MARGEM BRUTA]]/Tabela1[[#This Row],[Valor total]]</f>
        <v>0.33733333333333332</v>
      </c>
      <c r="K1262" s="1" t="str">
        <f>VLOOKUP(Tabela1[[#This Row],[Cliente]],'BASE DE CLIENTES'!A:D,4,0)</f>
        <v>EMPRESA SEM MAQUINA</v>
      </c>
      <c r="L1262" s="1" t="str">
        <f>VLOOKUP(Tabela1[[#This Row],[Cliente]],'BASE DE CLIENTES'!A:E,5,0)</f>
        <v>RECANTO DAS EMAS</v>
      </c>
    </row>
    <row r="1263" spans="2:12" x14ac:dyDescent="0.3">
      <c r="B1263" s="1" t="s">
        <v>189</v>
      </c>
      <c r="C1263" s="4" t="str">
        <f>VLOOKUP(Tabela1[[#This Row],[Cliente]],'BASE DE CLIENTES'!A:E,2,0)</f>
        <v>Formosa</v>
      </c>
      <c r="D1263" s="1" t="str">
        <f>VLOOKUP(Tabela1[[#This Row],[Cliente]],'BASE DE CLIENTES'!A:C,3,0)</f>
        <v>GO</v>
      </c>
      <c r="E1263" s="4" t="str">
        <f>CONCATENATE(Tabela1[[#This Row],[CIDADE]],",",Tabela1[[#This Row],[UF]])</f>
        <v>Formosa,GO</v>
      </c>
      <c r="F1263" s="2">
        <v>45659</v>
      </c>
      <c r="G1263" s="13">
        <v>535.33000000000004</v>
      </c>
      <c r="H1263" s="13">
        <v>800</v>
      </c>
      <c r="I1263" s="5">
        <f>Tabela1[[#This Row],[Valor total]]-Tabela1[[#This Row],[Valor custo]]</f>
        <v>264.66999999999996</v>
      </c>
      <c r="J1263" s="6">
        <f>Tabela1[[#This Row],[MARGEM BRUTA]]/Tabela1[[#This Row],[Valor total]]</f>
        <v>0.33083749999999995</v>
      </c>
      <c r="K1263" s="1" t="str">
        <f>VLOOKUP(Tabela1[[#This Row],[Cliente]],'BASE DE CLIENTES'!A:D,4,0)</f>
        <v>SEM CLASSIFICAÇÃO</v>
      </c>
      <c r="L1263" s="1" t="str">
        <f>VLOOKUP(Tabela1[[#This Row],[Cliente]],'BASE DE CLIENTES'!A:E,5,0)</f>
        <v>Formosa</v>
      </c>
    </row>
    <row r="1264" spans="2:12" x14ac:dyDescent="0.3">
      <c r="B1264" s="1" t="s">
        <v>189</v>
      </c>
      <c r="C1264" s="4" t="str">
        <f>VLOOKUP(Tabela1[[#This Row],[Cliente]],'BASE DE CLIENTES'!A:E,2,0)</f>
        <v>Formosa</v>
      </c>
      <c r="D1264" s="1" t="str">
        <f>VLOOKUP(Tabela1[[#This Row],[Cliente]],'BASE DE CLIENTES'!A:C,3,0)</f>
        <v>GO</v>
      </c>
      <c r="E1264" s="4" t="str">
        <f>CONCATENATE(Tabela1[[#This Row],[CIDADE]],",",Tabela1[[#This Row],[UF]])</f>
        <v>Formosa,GO</v>
      </c>
      <c r="F1264" s="2">
        <v>45721</v>
      </c>
      <c r="G1264" s="13">
        <v>49.21</v>
      </c>
      <c r="H1264" s="13">
        <v>80</v>
      </c>
      <c r="I1264" s="5">
        <f>Tabela1[[#This Row],[Valor total]]-Tabela1[[#This Row],[Valor custo]]</f>
        <v>30.79</v>
      </c>
      <c r="J1264" s="6">
        <f>Tabela1[[#This Row],[MARGEM BRUTA]]/Tabela1[[#This Row],[Valor total]]</f>
        <v>0.38487499999999997</v>
      </c>
      <c r="K1264" s="1" t="str">
        <f>VLOOKUP(Tabela1[[#This Row],[Cliente]],'BASE DE CLIENTES'!A:D,4,0)</f>
        <v>SEM CLASSIFICAÇÃO</v>
      </c>
      <c r="L1264" s="1" t="str">
        <f>VLOOKUP(Tabela1[[#This Row],[Cliente]],'BASE DE CLIENTES'!A:E,5,0)</f>
        <v>Formosa</v>
      </c>
    </row>
    <row r="1265" spans="2:12" x14ac:dyDescent="0.3">
      <c r="B1265" s="1" t="s">
        <v>121</v>
      </c>
      <c r="C1265" s="4" t="str">
        <f>VLOOKUP(Tabela1[[#This Row],[Cliente]],'BASE DE CLIENTES'!A:E,2,0)</f>
        <v>Brasília</v>
      </c>
      <c r="D1265" s="1" t="str">
        <f>VLOOKUP(Tabela1[[#This Row],[Cliente]],'BASE DE CLIENTES'!A:C,3,0)</f>
        <v>DF</v>
      </c>
      <c r="E1265" s="4" t="str">
        <f>CONCATENATE(Tabela1[[#This Row],[CIDADE]],",",Tabela1[[#This Row],[UF]])</f>
        <v>Brasília,DF</v>
      </c>
      <c r="F1265" s="2">
        <v>45880</v>
      </c>
      <c r="G1265" s="13">
        <v>382.3</v>
      </c>
      <c r="H1265" s="13">
        <v>500</v>
      </c>
      <c r="I1265" s="5">
        <f>Tabela1[[#This Row],[Valor total]]-Tabela1[[#This Row],[Valor custo]]</f>
        <v>117.69999999999999</v>
      </c>
      <c r="J1265" s="6">
        <f>Tabela1[[#This Row],[MARGEM BRUTA]]/Tabela1[[#This Row],[Valor total]]</f>
        <v>0.23539999999999997</v>
      </c>
      <c r="K1265" s="1" t="str">
        <f>VLOOKUP(Tabela1[[#This Row],[Cliente]],'BASE DE CLIENTES'!A:D,4,0)</f>
        <v>SEM CLASSIFICAÇÃO</v>
      </c>
      <c r="L1265" s="1" t="str">
        <f>VLOOKUP(Tabela1[[#This Row],[Cliente]],'BASE DE CLIENTES'!A:E,5,0)</f>
        <v>Asa Sul</v>
      </c>
    </row>
    <row r="1266" spans="2:12" x14ac:dyDescent="0.3">
      <c r="B1266" s="1" t="s">
        <v>55</v>
      </c>
      <c r="C1266" s="4" t="str">
        <f>VLOOKUP(Tabela1[[#This Row],[Cliente]],'BASE DE CLIENTES'!A:E,2,0)</f>
        <v>Brasília</v>
      </c>
      <c r="D1266" s="1" t="str">
        <f>VLOOKUP(Tabela1[[#This Row],[Cliente]],'BASE DE CLIENTES'!A:C,3,0)</f>
        <v>DF</v>
      </c>
      <c r="E1266" s="4" t="str">
        <f>CONCATENATE(Tabela1[[#This Row],[CIDADE]],",",Tabela1[[#This Row],[UF]])</f>
        <v>Brasília,DF</v>
      </c>
      <c r="F1266" s="2">
        <v>45835</v>
      </c>
      <c r="G1266" s="13">
        <v>67.12</v>
      </c>
      <c r="H1266" s="13">
        <v>170</v>
      </c>
      <c r="I1266" s="5">
        <f>Tabela1[[#This Row],[Valor total]]-Tabela1[[#This Row],[Valor custo]]</f>
        <v>102.88</v>
      </c>
      <c r="J1266" s="6">
        <f>Tabela1[[#This Row],[MARGEM BRUTA]]/Tabela1[[#This Row],[Valor total]]</f>
        <v>0.60517647058823532</v>
      </c>
      <c r="K1266" s="1" t="str">
        <f>VLOOKUP(Tabela1[[#This Row],[Cliente]],'BASE DE CLIENTES'!A:D,4,0)</f>
        <v>EMPRESA SEM MAQUINA</v>
      </c>
      <c r="L1266" s="1" t="str">
        <f>VLOOKUP(Tabela1[[#This Row],[Cliente]],'BASE DE CLIENTES'!A:E,5,0)</f>
        <v>RECANTO DAS EMAS</v>
      </c>
    </row>
    <row r="1267" spans="2:12" x14ac:dyDescent="0.3">
      <c r="B1267" s="1" t="s">
        <v>190</v>
      </c>
      <c r="C1267" s="4" t="str">
        <f>VLOOKUP(Tabela1[[#This Row],[Cliente]],'BASE DE CLIENTES'!A:E,2,0)</f>
        <v>Brasília</v>
      </c>
      <c r="D1267" s="1" t="str">
        <f>VLOOKUP(Tabela1[[#This Row],[Cliente]],'BASE DE CLIENTES'!A:C,3,0)</f>
        <v>DF</v>
      </c>
      <c r="E1267" s="4" t="str">
        <f>CONCATENATE(Tabela1[[#This Row],[CIDADE]],",",Tabela1[[#This Row],[UF]])</f>
        <v>Brasília,DF</v>
      </c>
      <c r="F1267" s="2">
        <v>45835</v>
      </c>
      <c r="G1267" s="13">
        <v>268.45999999999998</v>
      </c>
      <c r="H1267" s="13">
        <v>550</v>
      </c>
      <c r="I1267" s="5">
        <f>Tabela1[[#This Row],[Valor total]]-Tabela1[[#This Row],[Valor custo]]</f>
        <v>281.54000000000002</v>
      </c>
      <c r="J1267" s="6">
        <f>Tabela1[[#This Row],[MARGEM BRUTA]]/Tabela1[[#This Row],[Valor total]]</f>
        <v>0.51189090909090917</v>
      </c>
      <c r="K1267" s="1" t="str">
        <f>VLOOKUP(Tabela1[[#This Row],[Cliente]],'BASE DE CLIENTES'!A:D,4,0)</f>
        <v>EMPRESA COM MAQUINA</v>
      </c>
      <c r="L1267" s="1" t="str">
        <f>VLOOKUP(Tabela1[[#This Row],[Cliente]],'BASE DE CLIENTES'!A:E,5,0)</f>
        <v>RIACHO FUNDO I</v>
      </c>
    </row>
    <row r="1268" spans="2:12" x14ac:dyDescent="0.3">
      <c r="B1268" s="1" t="s">
        <v>161</v>
      </c>
      <c r="C1268" s="4" t="str">
        <f>VLOOKUP(Tabela1[[#This Row],[Cliente]],'BASE DE CLIENTES'!A:E,2,0)</f>
        <v>Brasília</v>
      </c>
      <c r="D1268" s="1" t="str">
        <f>VLOOKUP(Tabela1[[#This Row],[Cliente]],'BASE DE CLIENTES'!A:C,3,0)</f>
        <v>DF</v>
      </c>
      <c r="E1268" s="4" t="str">
        <f>CONCATENATE(Tabela1[[#This Row],[CIDADE]],",",Tabela1[[#This Row],[UF]])</f>
        <v>Brasília,DF</v>
      </c>
      <c r="F1268" s="2">
        <v>45835</v>
      </c>
      <c r="G1268" s="13">
        <v>7175</v>
      </c>
      <c r="H1268" s="13">
        <v>11750</v>
      </c>
      <c r="I1268" s="5">
        <f>Tabela1[[#This Row],[Valor total]]-Tabela1[[#This Row],[Valor custo]]</f>
        <v>4575</v>
      </c>
      <c r="J1268" s="6">
        <f>Tabela1[[#This Row],[MARGEM BRUTA]]/Tabela1[[#This Row],[Valor total]]</f>
        <v>0.38936170212765958</v>
      </c>
      <c r="K1268" s="1" t="str">
        <f>VLOOKUP(Tabela1[[#This Row],[Cliente]],'BASE DE CLIENTES'!A:D,4,0)</f>
        <v>EMPRESA COM MAQUINA</v>
      </c>
      <c r="L1268" s="1" t="str">
        <f>VLOOKUP(Tabela1[[#This Row],[Cliente]],'BASE DE CLIENTES'!A:E,5,0)</f>
        <v>RIACHO FUNDO II</v>
      </c>
    </row>
    <row r="1269" spans="2:12" x14ac:dyDescent="0.3">
      <c r="B1269" s="1" t="s">
        <v>189</v>
      </c>
      <c r="C1269" s="4" t="str">
        <f>VLOOKUP(Tabela1[[#This Row],[Cliente]],'BASE DE CLIENTES'!A:E,2,0)</f>
        <v>Formosa</v>
      </c>
      <c r="D1269" s="1" t="str">
        <f>VLOOKUP(Tabela1[[#This Row],[Cliente]],'BASE DE CLIENTES'!A:C,3,0)</f>
        <v>GO</v>
      </c>
      <c r="E1269" s="4" t="str">
        <f>CONCATENATE(Tabela1[[#This Row],[CIDADE]],",",Tabela1[[#This Row],[UF]])</f>
        <v>Formosa,GO</v>
      </c>
      <c r="F1269" s="2">
        <v>45721</v>
      </c>
      <c r="G1269" s="13">
        <v>470.52</v>
      </c>
      <c r="H1269" s="13">
        <v>765</v>
      </c>
      <c r="I1269" s="5">
        <f>Tabela1[[#This Row],[Valor total]]-Tabela1[[#This Row],[Valor custo]]</f>
        <v>294.48</v>
      </c>
      <c r="J1269" s="6">
        <f>Tabela1[[#This Row],[MARGEM BRUTA]]/Tabela1[[#This Row],[Valor total]]</f>
        <v>0.38494117647058829</v>
      </c>
      <c r="K1269" s="1" t="str">
        <f>VLOOKUP(Tabela1[[#This Row],[Cliente]],'BASE DE CLIENTES'!A:D,4,0)</f>
        <v>SEM CLASSIFICAÇÃO</v>
      </c>
      <c r="L1269" s="1" t="str">
        <f>VLOOKUP(Tabela1[[#This Row],[Cliente]],'BASE DE CLIENTES'!A:E,5,0)</f>
        <v>Formosa</v>
      </c>
    </row>
    <row r="1270" spans="2:12" x14ac:dyDescent="0.3">
      <c r="B1270" s="1" t="s">
        <v>190</v>
      </c>
      <c r="C1270" s="4" t="str">
        <f>VLOOKUP(Tabela1[[#This Row],[Cliente]],'BASE DE CLIENTES'!A:E,2,0)</f>
        <v>Brasília</v>
      </c>
      <c r="D1270" s="1" t="str">
        <f>VLOOKUP(Tabela1[[#This Row],[Cliente]],'BASE DE CLIENTES'!A:C,3,0)</f>
        <v>DF</v>
      </c>
      <c r="E1270" s="4" t="str">
        <f>CONCATENATE(Tabela1[[#This Row],[CIDADE]],",",Tabela1[[#This Row],[UF]])</f>
        <v>Brasília,DF</v>
      </c>
      <c r="F1270" s="2">
        <v>45834</v>
      </c>
      <c r="G1270" s="13">
        <v>4730</v>
      </c>
      <c r="H1270" s="13">
        <v>6100</v>
      </c>
      <c r="I1270" s="5">
        <f>Tabela1[[#This Row],[Valor total]]-Tabela1[[#This Row],[Valor custo]]</f>
        <v>1370</v>
      </c>
      <c r="J1270" s="6">
        <f>Tabela1[[#This Row],[MARGEM BRUTA]]/Tabela1[[#This Row],[Valor total]]</f>
        <v>0.22459016393442624</v>
      </c>
      <c r="K1270" s="1" t="str">
        <f>VLOOKUP(Tabela1[[#This Row],[Cliente]],'BASE DE CLIENTES'!A:D,4,0)</f>
        <v>EMPRESA COM MAQUINA</v>
      </c>
      <c r="L1270" s="1" t="str">
        <f>VLOOKUP(Tabela1[[#This Row],[Cliente]],'BASE DE CLIENTES'!A:E,5,0)</f>
        <v>RIACHO FUNDO I</v>
      </c>
    </row>
    <row r="1271" spans="2:12" x14ac:dyDescent="0.3">
      <c r="B1271" s="1" t="s">
        <v>142</v>
      </c>
      <c r="C1271" s="4" t="str">
        <f>VLOOKUP(Tabela1[[#This Row],[Cliente]],'BASE DE CLIENTES'!A:E,2,0)</f>
        <v>Brasília</v>
      </c>
      <c r="D1271" s="1" t="str">
        <f>VLOOKUP(Tabela1[[#This Row],[Cliente]],'BASE DE CLIENTES'!A:C,3,0)</f>
        <v>DF</v>
      </c>
      <c r="E1271" s="4" t="str">
        <f>CONCATENATE(Tabela1[[#This Row],[CIDADE]],",",Tabela1[[#This Row],[UF]])</f>
        <v>Brasília,DF</v>
      </c>
      <c r="F1271" s="2">
        <v>45834</v>
      </c>
      <c r="G1271" s="13">
        <v>57.13</v>
      </c>
      <c r="H1271" s="13">
        <v>200</v>
      </c>
      <c r="I1271" s="5">
        <f>Tabela1[[#This Row],[Valor total]]-Tabela1[[#This Row],[Valor custo]]</f>
        <v>142.87</v>
      </c>
      <c r="J1271" s="6">
        <f>Tabela1[[#This Row],[MARGEM BRUTA]]/Tabela1[[#This Row],[Valor total]]</f>
        <v>0.71435000000000004</v>
      </c>
      <c r="K1271" s="1" t="str">
        <f>VLOOKUP(Tabela1[[#This Row],[Cliente]],'BASE DE CLIENTES'!A:D,4,0)</f>
        <v>OUTROS RAMOS</v>
      </c>
      <c r="L1271" s="1" t="str">
        <f>VLOOKUP(Tabela1[[#This Row],[Cliente]],'BASE DE CLIENTES'!A:E,5,0)</f>
        <v>RIACHO FUNDO II</v>
      </c>
    </row>
    <row r="1272" spans="2:12" x14ac:dyDescent="0.3">
      <c r="B1272" s="1" t="s">
        <v>189</v>
      </c>
      <c r="C1272" s="4" t="str">
        <f>VLOOKUP(Tabela1[[#This Row],[Cliente]],'BASE DE CLIENTES'!A:E,2,0)</f>
        <v>Formosa</v>
      </c>
      <c r="D1272" s="1" t="str">
        <f>VLOOKUP(Tabela1[[#This Row],[Cliente]],'BASE DE CLIENTES'!A:C,3,0)</f>
        <v>GO</v>
      </c>
      <c r="E1272" s="4" t="str">
        <f>CONCATENATE(Tabela1[[#This Row],[CIDADE]],",",Tabela1[[#This Row],[UF]])</f>
        <v>Formosa,GO</v>
      </c>
      <c r="F1272" s="2">
        <v>45777</v>
      </c>
      <c r="G1272" s="13">
        <v>12.2</v>
      </c>
      <c r="H1272" s="13">
        <v>16</v>
      </c>
      <c r="I1272" s="5">
        <f>Tabela1[[#This Row],[Valor total]]-Tabela1[[#This Row],[Valor custo]]</f>
        <v>3.8000000000000007</v>
      </c>
      <c r="J1272" s="6">
        <f>Tabela1[[#This Row],[MARGEM BRUTA]]/Tabela1[[#This Row],[Valor total]]</f>
        <v>0.23750000000000004</v>
      </c>
      <c r="K1272" s="1" t="str">
        <f>VLOOKUP(Tabela1[[#This Row],[Cliente]],'BASE DE CLIENTES'!A:D,4,0)</f>
        <v>SEM CLASSIFICAÇÃO</v>
      </c>
      <c r="L1272" s="1" t="str">
        <f>VLOOKUP(Tabela1[[#This Row],[Cliente]],'BASE DE CLIENTES'!A:E,5,0)</f>
        <v>Formosa</v>
      </c>
    </row>
    <row r="1273" spans="2:12" x14ac:dyDescent="0.3">
      <c r="B1273" s="1" t="s">
        <v>189</v>
      </c>
      <c r="C1273" s="4" t="str">
        <f>VLOOKUP(Tabela1[[#This Row],[Cliente]],'BASE DE CLIENTES'!A:E,2,0)</f>
        <v>Formosa</v>
      </c>
      <c r="D1273" s="1" t="str">
        <f>VLOOKUP(Tabela1[[#This Row],[Cliente]],'BASE DE CLIENTES'!A:C,3,0)</f>
        <v>GO</v>
      </c>
      <c r="E1273" s="4" t="str">
        <f>CONCATENATE(Tabela1[[#This Row],[CIDADE]],",",Tabela1[[#This Row],[UF]])</f>
        <v>Formosa,GO</v>
      </c>
      <c r="F1273" s="2">
        <v>45897</v>
      </c>
      <c r="G1273" s="13">
        <v>86.52</v>
      </c>
      <c r="H1273" s="13">
        <v>360</v>
      </c>
      <c r="I1273" s="5">
        <f>Tabela1[[#This Row],[Valor total]]-Tabela1[[#This Row],[Valor custo]]</f>
        <v>273.48</v>
      </c>
      <c r="J1273" s="6">
        <f>Tabela1[[#This Row],[MARGEM BRUTA]]/Tabela1[[#This Row],[Valor total]]</f>
        <v>0.75966666666666671</v>
      </c>
      <c r="K1273" s="1" t="str">
        <f>VLOOKUP(Tabela1[[#This Row],[Cliente]],'BASE DE CLIENTES'!A:D,4,0)</f>
        <v>SEM CLASSIFICAÇÃO</v>
      </c>
      <c r="L1273" s="1" t="str">
        <f>VLOOKUP(Tabela1[[#This Row],[Cliente]],'BASE DE CLIENTES'!A:E,5,0)</f>
        <v>Formosa</v>
      </c>
    </row>
    <row r="1274" spans="2:12" x14ac:dyDescent="0.3">
      <c r="B1274" s="1" t="s">
        <v>189</v>
      </c>
      <c r="C1274" s="4" t="str">
        <f>VLOOKUP(Tabela1[[#This Row],[Cliente]],'BASE DE CLIENTES'!A:E,2,0)</f>
        <v>Formosa</v>
      </c>
      <c r="D1274" s="1" t="str">
        <f>VLOOKUP(Tabela1[[#This Row],[Cliente]],'BASE DE CLIENTES'!A:C,3,0)</f>
        <v>GO</v>
      </c>
      <c r="E1274" s="4" t="str">
        <f>CONCATENATE(Tabela1[[#This Row],[CIDADE]],",",Tabela1[[#This Row],[UF]])</f>
        <v>Formosa,GO</v>
      </c>
      <c r="F1274" s="2">
        <v>45925</v>
      </c>
      <c r="G1274" s="13">
        <v>477</v>
      </c>
      <c r="H1274" s="13">
        <v>850</v>
      </c>
      <c r="I1274" s="5">
        <f>Tabela1[[#This Row],[Valor total]]-Tabela1[[#This Row],[Valor custo]]</f>
        <v>373</v>
      </c>
      <c r="J1274" s="6">
        <f>Tabela1[[#This Row],[MARGEM BRUTA]]/Tabela1[[#This Row],[Valor total]]</f>
        <v>0.43882352941176472</v>
      </c>
      <c r="K1274" s="1" t="str">
        <f>VLOOKUP(Tabela1[[#This Row],[Cliente]],'BASE DE CLIENTES'!A:D,4,0)</f>
        <v>SEM CLASSIFICAÇÃO</v>
      </c>
      <c r="L1274" s="1" t="str">
        <f>VLOOKUP(Tabela1[[#This Row],[Cliente]],'BASE DE CLIENTES'!A:E,5,0)</f>
        <v>Formosa</v>
      </c>
    </row>
    <row r="1275" spans="2:12" x14ac:dyDescent="0.3">
      <c r="B1275" s="1" t="s">
        <v>85</v>
      </c>
      <c r="C1275" s="4" t="str">
        <f>VLOOKUP(Tabela1[[#This Row],[Cliente]],'BASE DE CLIENTES'!A:E,2,0)</f>
        <v>Brasília</v>
      </c>
      <c r="D1275" s="1" t="str">
        <f>VLOOKUP(Tabela1[[#This Row],[Cliente]],'BASE DE CLIENTES'!A:C,3,0)</f>
        <v>DF</v>
      </c>
      <c r="E1275" s="4" t="str">
        <f>CONCATENATE(Tabela1[[#This Row],[CIDADE]],",",Tabela1[[#This Row],[UF]])</f>
        <v>Brasília,DF</v>
      </c>
      <c r="F1275" s="2">
        <v>45834</v>
      </c>
      <c r="G1275" s="13">
        <v>347.46</v>
      </c>
      <c r="H1275" s="13">
        <v>850</v>
      </c>
      <c r="I1275" s="5">
        <f>Tabela1[[#This Row],[Valor total]]-Tabela1[[#This Row],[Valor custo]]</f>
        <v>502.54</v>
      </c>
      <c r="J1275" s="6">
        <f>Tabela1[[#This Row],[MARGEM BRUTA]]/Tabela1[[#This Row],[Valor total]]</f>
        <v>0.5912235294117647</v>
      </c>
      <c r="K1275" s="1" t="str">
        <f>VLOOKUP(Tabela1[[#This Row],[Cliente]],'BASE DE CLIENTES'!A:D,4,0)</f>
        <v>SERRALHEIRO</v>
      </c>
      <c r="L1275" s="1" t="str">
        <f>VLOOKUP(Tabela1[[#This Row],[Cliente]],'BASE DE CLIENTES'!A:E,5,0)</f>
        <v>SAMAMBAIA NORTE (SAMAMBAIA)</v>
      </c>
    </row>
    <row r="1276" spans="2:12" x14ac:dyDescent="0.3">
      <c r="B1276" s="1" t="s">
        <v>55</v>
      </c>
      <c r="C1276" s="4" t="str">
        <f>VLOOKUP(Tabela1[[#This Row],[Cliente]],'BASE DE CLIENTES'!A:E,2,0)</f>
        <v>Brasília</v>
      </c>
      <c r="D1276" s="1" t="str">
        <f>VLOOKUP(Tabela1[[#This Row],[Cliente]],'BASE DE CLIENTES'!A:C,3,0)</f>
        <v>DF</v>
      </c>
      <c r="E1276" s="4" t="str">
        <f>CONCATENATE(Tabela1[[#This Row],[CIDADE]],",",Tabela1[[#This Row],[UF]])</f>
        <v>Brasília,DF</v>
      </c>
      <c r="F1276" s="2">
        <v>45834</v>
      </c>
      <c r="G1276" s="13">
        <v>584</v>
      </c>
      <c r="H1276" s="13">
        <v>945</v>
      </c>
      <c r="I1276" s="5">
        <f>Tabela1[[#This Row],[Valor total]]-Tabela1[[#This Row],[Valor custo]]</f>
        <v>361</v>
      </c>
      <c r="J1276" s="6">
        <f>Tabela1[[#This Row],[MARGEM BRUTA]]/Tabela1[[#This Row],[Valor total]]</f>
        <v>0.38201058201058202</v>
      </c>
      <c r="K1276" s="1" t="str">
        <f>VLOOKUP(Tabela1[[#This Row],[Cliente]],'BASE DE CLIENTES'!A:D,4,0)</f>
        <v>EMPRESA SEM MAQUINA</v>
      </c>
      <c r="L1276" s="1" t="str">
        <f>VLOOKUP(Tabela1[[#This Row],[Cliente]],'BASE DE CLIENTES'!A:E,5,0)</f>
        <v>RECANTO DAS EMAS</v>
      </c>
    </row>
    <row r="1277" spans="2:12" x14ac:dyDescent="0.3">
      <c r="B1277" s="1" t="s">
        <v>189</v>
      </c>
      <c r="C1277" s="4" t="str">
        <f>VLOOKUP(Tabela1[[#This Row],[Cliente]],'BASE DE CLIENTES'!A:E,2,0)</f>
        <v>Formosa</v>
      </c>
      <c r="D1277" s="1" t="str">
        <f>VLOOKUP(Tabela1[[#This Row],[Cliente]],'BASE DE CLIENTES'!A:C,3,0)</f>
        <v>GO</v>
      </c>
      <c r="E1277" s="4" t="str">
        <f>CONCATENATE(Tabela1[[#This Row],[CIDADE]],",",Tabela1[[#This Row],[UF]])</f>
        <v>Formosa,GO</v>
      </c>
      <c r="F1277" s="2">
        <v>45905</v>
      </c>
      <c r="G1277" s="13">
        <v>1413.6</v>
      </c>
      <c r="H1277" s="13">
        <v>2600</v>
      </c>
      <c r="I1277" s="5">
        <f>Tabela1[[#This Row],[Valor total]]-Tabela1[[#This Row],[Valor custo]]</f>
        <v>1186.4000000000001</v>
      </c>
      <c r="J1277" s="6">
        <f>Tabela1[[#This Row],[MARGEM BRUTA]]/Tabela1[[#This Row],[Valor total]]</f>
        <v>0.45630769230769236</v>
      </c>
      <c r="K1277" s="1" t="str">
        <f>VLOOKUP(Tabela1[[#This Row],[Cliente]],'BASE DE CLIENTES'!A:D,4,0)</f>
        <v>SEM CLASSIFICAÇÃO</v>
      </c>
      <c r="L1277" s="1" t="str">
        <f>VLOOKUP(Tabela1[[#This Row],[Cliente]],'BASE DE CLIENTES'!A:E,5,0)</f>
        <v>Formosa</v>
      </c>
    </row>
    <row r="1278" spans="2:12" x14ac:dyDescent="0.3">
      <c r="B1278" s="1" t="s">
        <v>189</v>
      </c>
      <c r="C1278" s="4" t="str">
        <f>VLOOKUP(Tabela1[[#This Row],[Cliente]],'BASE DE CLIENTES'!A:E,2,0)</f>
        <v>Formosa</v>
      </c>
      <c r="D1278" s="1" t="str">
        <f>VLOOKUP(Tabela1[[#This Row],[Cliente]],'BASE DE CLIENTES'!A:C,3,0)</f>
        <v>GO</v>
      </c>
      <c r="E1278" s="4" t="str">
        <f>CONCATENATE(Tabela1[[#This Row],[CIDADE]],",",Tabela1[[#This Row],[UF]])</f>
        <v>Formosa,GO</v>
      </c>
      <c r="F1278" s="2">
        <v>45902</v>
      </c>
      <c r="G1278" s="13">
        <v>2010.3</v>
      </c>
      <c r="H1278" s="13">
        <v>3710</v>
      </c>
      <c r="I1278" s="5">
        <f>Tabela1[[#This Row],[Valor total]]-Tabela1[[#This Row],[Valor custo]]</f>
        <v>1699.7</v>
      </c>
      <c r="J1278" s="6">
        <f>Tabela1[[#This Row],[MARGEM BRUTA]]/Tabela1[[#This Row],[Valor total]]</f>
        <v>0.45814016172506739</v>
      </c>
      <c r="K1278" s="1" t="str">
        <f>VLOOKUP(Tabela1[[#This Row],[Cliente]],'BASE DE CLIENTES'!A:D,4,0)</f>
        <v>SEM CLASSIFICAÇÃO</v>
      </c>
      <c r="L1278" s="1" t="str">
        <f>VLOOKUP(Tabela1[[#This Row],[Cliente]],'BASE DE CLIENTES'!A:E,5,0)</f>
        <v>Formosa</v>
      </c>
    </row>
    <row r="1279" spans="2:12" x14ac:dyDescent="0.3">
      <c r="B1279" s="1" t="s">
        <v>161</v>
      </c>
      <c r="C1279" s="4" t="str">
        <f>VLOOKUP(Tabela1[[#This Row],[Cliente]],'BASE DE CLIENTES'!A:E,2,0)</f>
        <v>Brasília</v>
      </c>
      <c r="D1279" s="1" t="str">
        <f>VLOOKUP(Tabela1[[#This Row],[Cliente]],'BASE DE CLIENTES'!A:C,3,0)</f>
        <v>DF</v>
      </c>
      <c r="E1279" s="4" t="str">
        <f>CONCATENATE(Tabela1[[#This Row],[CIDADE]],",",Tabela1[[#This Row],[UF]])</f>
        <v>Brasília,DF</v>
      </c>
      <c r="F1279" s="2">
        <v>45834</v>
      </c>
      <c r="G1279" s="13">
        <v>4098.7</v>
      </c>
      <c r="H1279" s="13">
        <v>5850</v>
      </c>
      <c r="I1279" s="5">
        <f>Tabela1[[#This Row],[Valor total]]-Tabela1[[#This Row],[Valor custo]]</f>
        <v>1751.3000000000002</v>
      </c>
      <c r="J1279" s="6">
        <f>Tabela1[[#This Row],[MARGEM BRUTA]]/Tabela1[[#This Row],[Valor total]]</f>
        <v>0.29936752136752137</v>
      </c>
      <c r="K1279" s="1" t="str">
        <f>VLOOKUP(Tabela1[[#This Row],[Cliente]],'BASE DE CLIENTES'!A:D,4,0)</f>
        <v>EMPRESA COM MAQUINA</v>
      </c>
      <c r="L1279" s="1" t="str">
        <f>VLOOKUP(Tabela1[[#This Row],[Cliente]],'BASE DE CLIENTES'!A:E,5,0)</f>
        <v>RIACHO FUNDO II</v>
      </c>
    </row>
    <row r="1280" spans="2:12" x14ac:dyDescent="0.3">
      <c r="B1280" s="1" t="s">
        <v>138</v>
      </c>
      <c r="C1280" s="4" t="str">
        <f>VLOOKUP(Tabela1[[#This Row],[Cliente]],'BASE DE CLIENTES'!A:E,2,0)</f>
        <v>Brasília</v>
      </c>
      <c r="D1280" s="1" t="str">
        <f>VLOOKUP(Tabela1[[#This Row],[Cliente]],'BASE DE CLIENTES'!A:C,3,0)</f>
        <v>DF</v>
      </c>
      <c r="E1280" s="4" t="str">
        <f>CONCATENATE(Tabela1[[#This Row],[CIDADE]],",",Tabela1[[#This Row],[UF]])</f>
        <v>Brasília,DF</v>
      </c>
      <c r="F1280" s="2">
        <v>45834</v>
      </c>
      <c r="G1280" s="13">
        <v>2000</v>
      </c>
      <c r="H1280" s="13">
        <v>3000</v>
      </c>
      <c r="I1280" s="5">
        <f>Tabela1[[#This Row],[Valor total]]-Tabela1[[#This Row],[Valor custo]]</f>
        <v>1000</v>
      </c>
      <c r="J1280" s="6">
        <f>Tabela1[[#This Row],[MARGEM BRUTA]]/Tabela1[[#This Row],[Valor total]]</f>
        <v>0.33333333333333331</v>
      </c>
      <c r="K1280" s="1" t="str">
        <f>VLOOKUP(Tabela1[[#This Row],[Cliente]],'BASE DE CLIENTES'!A:D,4,0)</f>
        <v>OUTROS RAMOS</v>
      </c>
      <c r="L1280" s="1" t="str">
        <f>VLOOKUP(Tabela1[[#This Row],[Cliente]],'BASE DE CLIENTES'!A:E,5,0)</f>
        <v>CEILANDIA NORTE (CEILANDIA)</v>
      </c>
    </row>
    <row r="1281" spans="1:12" x14ac:dyDescent="0.3">
      <c r="B1281" s="1" t="s">
        <v>191</v>
      </c>
      <c r="C1281" s="4" t="str">
        <f>VLOOKUP(Tabela1[[#This Row],[Cliente]],'BASE DE CLIENTES'!A:E,2,0)</f>
        <v>Fortaleza</v>
      </c>
      <c r="D1281" s="1" t="str">
        <f>VLOOKUP(Tabela1[[#This Row],[Cliente]],'BASE DE CLIENTES'!A:C,3,0)</f>
        <v>CE</v>
      </c>
      <c r="E1281" s="4" t="str">
        <f>CONCATENATE(Tabela1[[#This Row],[CIDADE]],",",Tabela1[[#This Row],[UF]])</f>
        <v>Fortaleza,CE</v>
      </c>
      <c r="F1281" s="2">
        <v>45708</v>
      </c>
      <c r="G1281" s="13">
        <v>3556.31</v>
      </c>
      <c r="H1281" s="13">
        <v>9445</v>
      </c>
      <c r="I1281" s="5">
        <f>Tabela1[[#This Row],[Valor total]]-Tabela1[[#This Row],[Valor custo]]</f>
        <v>5888.6900000000005</v>
      </c>
      <c r="J1281" s="6">
        <f>Tabela1[[#This Row],[MARGEM BRUTA]]/Tabela1[[#This Row],[Valor total]]</f>
        <v>0.62347167813658022</v>
      </c>
      <c r="K1281" s="1" t="str">
        <f>VLOOKUP(Tabela1[[#This Row],[Cliente]],'BASE DE CLIENTES'!A:D,4,0)</f>
        <v>EMPRESA COM MAQUINA</v>
      </c>
      <c r="L1281" s="1" t="str">
        <f>VLOOKUP(Tabela1[[#This Row],[Cliente]],'BASE DE CLIENTES'!A:E,5,0)</f>
        <v>Fortaleza</v>
      </c>
    </row>
    <row r="1282" spans="1:12" x14ac:dyDescent="0.3">
      <c r="B1282" s="1" t="s">
        <v>76</v>
      </c>
      <c r="C1282" s="4" t="str">
        <f>VLOOKUP(Tabela1[[#This Row],[Cliente]],'BASE DE CLIENTES'!A:E,2,0)</f>
        <v>Brasília</v>
      </c>
      <c r="D1282" s="1" t="str">
        <f>VLOOKUP(Tabela1[[#This Row],[Cliente]],'BASE DE CLIENTES'!A:C,3,0)</f>
        <v>DF</v>
      </c>
      <c r="E1282" s="4" t="str">
        <f>CONCATENATE(Tabela1[[#This Row],[CIDADE]],",",Tabela1[[#This Row],[UF]])</f>
        <v>Brasília,DF</v>
      </c>
      <c r="F1282" s="2">
        <v>45834</v>
      </c>
      <c r="G1282" s="13">
        <v>539.5</v>
      </c>
      <c r="H1282" s="13">
        <v>600</v>
      </c>
      <c r="I1282" s="5">
        <f>Tabela1[[#This Row],[Valor total]]-Tabela1[[#This Row],[Valor custo]]</f>
        <v>60.5</v>
      </c>
      <c r="J1282" s="6">
        <f>Tabela1[[#This Row],[MARGEM BRUTA]]/Tabela1[[#This Row],[Valor total]]</f>
        <v>0.10083333333333333</v>
      </c>
      <c r="K1282" s="1" t="str">
        <f>VLOOKUP(Tabela1[[#This Row],[Cliente]],'BASE DE CLIENTES'!A:D,4,0)</f>
        <v>EMPRESA COM MAQUINA</v>
      </c>
      <c r="L1282" s="1" t="str">
        <f>VLOOKUP(Tabela1[[#This Row],[Cliente]],'BASE DE CLIENTES'!A:E,5,0)</f>
        <v>Setor Placa da Mercedes (Núcleo Bandeirante)</v>
      </c>
    </row>
    <row r="1283" spans="1:12" x14ac:dyDescent="0.3">
      <c r="B1283" s="1" t="s">
        <v>42</v>
      </c>
      <c r="C1283" s="4" t="str">
        <f>VLOOKUP(Tabela1[[#This Row],[Cliente]],'BASE DE CLIENTES'!A:E,2,0)</f>
        <v>Brasília</v>
      </c>
      <c r="D1283" s="1" t="str">
        <f>VLOOKUP(Tabela1[[#This Row],[Cliente]],'BASE DE CLIENTES'!A:C,3,0)</f>
        <v>DF</v>
      </c>
      <c r="E1283" s="4" t="str">
        <f>CONCATENATE(Tabela1[[#This Row],[CIDADE]],",",Tabela1[[#This Row],[UF]])</f>
        <v>Brasília,DF</v>
      </c>
      <c r="F1283" s="2">
        <v>45834</v>
      </c>
      <c r="G1283" s="13">
        <v>570.14</v>
      </c>
      <c r="H1283" s="13">
        <v>875</v>
      </c>
      <c r="I1283" s="5">
        <f>Tabela1[[#This Row],[Valor total]]-Tabela1[[#This Row],[Valor custo]]</f>
        <v>304.86</v>
      </c>
      <c r="J1283" s="6">
        <f>Tabela1[[#This Row],[MARGEM BRUTA]]/Tabela1[[#This Row],[Valor total]]</f>
        <v>0.34841142857142859</v>
      </c>
      <c r="K1283" s="1" t="str">
        <f>VLOOKUP(Tabela1[[#This Row],[Cliente]],'BASE DE CLIENTES'!A:D,4,0)</f>
        <v>EMPRESA SEM MAQUINA</v>
      </c>
      <c r="L1283" s="1" t="str">
        <f>VLOOKUP(Tabela1[[#This Row],[Cliente]],'BASE DE CLIENTES'!A:E,5,0)</f>
        <v>SAMAMBAIA</v>
      </c>
    </row>
    <row r="1284" spans="1:12" x14ac:dyDescent="0.3">
      <c r="B1284" s="1" t="s">
        <v>191</v>
      </c>
      <c r="C1284" s="4" t="str">
        <f>VLOOKUP(Tabela1[[#This Row],[Cliente]],'BASE DE CLIENTES'!A:E,2,0)</f>
        <v>Fortaleza</v>
      </c>
      <c r="D1284" s="1" t="str">
        <f>VLOOKUP(Tabela1[[#This Row],[Cliente]],'BASE DE CLIENTES'!A:C,3,0)</f>
        <v>CE</v>
      </c>
      <c r="E1284" s="4" t="str">
        <f>CONCATENATE(Tabela1[[#This Row],[CIDADE]],",",Tabela1[[#This Row],[UF]])</f>
        <v>Fortaleza,CE</v>
      </c>
      <c r="F1284" s="2">
        <v>45896</v>
      </c>
      <c r="G1284" s="13">
        <v>10404.120000000001</v>
      </c>
      <c r="H1284" s="13">
        <v>15996</v>
      </c>
      <c r="I1284" s="5">
        <f>Tabela1[[#This Row],[Valor total]]-Tabela1[[#This Row],[Valor custo]]</f>
        <v>5591.8799999999992</v>
      </c>
      <c r="J1284" s="6">
        <f>Tabela1[[#This Row],[MARGEM BRUTA]]/Tabela1[[#This Row],[Valor total]]</f>
        <v>0.34957989497374337</v>
      </c>
      <c r="K1284" s="1" t="str">
        <f>VLOOKUP(Tabela1[[#This Row],[Cliente]],'BASE DE CLIENTES'!A:D,4,0)</f>
        <v>EMPRESA COM MAQUINA</v>
      </c>
      <c r="L1284" s="1" t="str">
        <f>VLOOKUP(Tabela1[[#This Row],[Cliente]],'BASE DE CLIENTES'!A:E,5,0)</f>
        <v>Fortaleza</v>
      </c>
    </row>
    <row r="1285" spans="1:12" x14ac:dyDescent="0.3">
      <c r="B1285" s="1" t="s">
        <v>138</v>
      </c>
      <c r="C1285" s="4" t="str">
        <f>VLOOKUP(Tabela1[[#This Row],[Cliente]],'BASE DE CLIENTES'!A:E,2,0)</f>
        <v>Brasília</v>
      </c>
      <c r="D1285" s="1" t="str">
        <f>VLOOKUP(Tabela1[[#This Row],[Cliente]],'BASE DE CLIENTES'!A:C,3,0)</f>
        <v>DF</v>
      </c>
      <c r="E1285" s="4" t="str">
        <f>CONCATENATE(Tabela1[[#This Row],[CIDADE]],",",Tabela1[[#This Row],[UF]])</f>
        <v>Brasília,DF</v>
      </c>
      <c r="F1285" s="2">
        <v>45833</v>
      </c>
      <c r="G1285" s="13">
        <v>200</v>
      </c>
      <c r="H1285" s="13">
        <v>325</v>
      </c>
      <c r="I1285" s="5">
        <f>Tabela1[[#This Row],[Valor total]]-Tabela1[[#This Row],[Valor custo]]</f>
        <v>125</v>
      </c>
      <c r="J1285" s="6">
        <f>Tabela1[[#This Row],[MARGEM BRUTA]]/Tabela1[[#This Row],[Valor total]]</f>
        <v>0.38461538461538464</v>
      </c>
      <c r="K1285" s="1" t="str">
        <f>VLOOKUP(Tabela1[[#This Row],[Cliente]],'BASE DE CLIENTES'!A:D,4,0)</f>
        <v>OUTROS RAMOS</v>
      </c>
      <c r="L1285" s="1" t="str">
        <f>VLOOKUP(Tabela1[[#This Row],[Cliente]],'BASE DE CLIENTES'!A:E,5,0)</f>
        <v>CEILANDIA NORTE (CEILANDIA)</v>
      </c>
    </row>
    <row r="1286" spans="1:12" x14ac:dyDescent="0.3">
      <c r="A1286" s="1" t="s">
        <v>192</v>
      </c>
      <c r="B1286" s="1" t="s">
        <v>193</v>
      </c>
      <c r="C1286" s="4" t="str">
        <f>VLOOKUP(Tabela1[[#This Row],[Cliente]],'BASE DE CLIENTES'!A:E,2,0)</f>
        <v>Goiânia</v>
      </c>
      <c r="D1286" s="1" t="str">
        <f>VLOOKUP(Tabela1[[#This Row],[Cliente]],'BASE DE CLIENTES'!A:C,3,0)</f>
        <v>GO</v>
      </c>
      <c r="E1286" s="4" t="str">
        <f>CONCATENATE(Tabela1[[#This Row],[CIDADE]],",",Tabela1[[#This Row],[UF]])</f>
        <v>Goiânia,GO</v>
      </c>
      <c r="F1286" s="2">
        <v>45688</v>
      </c>
      <c r="G1286" s="13">
        <v>1317.6</v>
      </c>
      <c r="H1286" s="13">
        <v>2185</v>
      </c>
      <c r="I1286" s="5">
        <f>Tabela1[[#This Row],[Valor total]]-Tabela1[[#This Row],[Valor custo]]</f>
        <v>867.40000000000009</v>
      </c>
      <c r="J1286" s="6">
        <f>Tabela1[[#This Row],[MARGEM BRUTA]]/Tabela1[[#This Row],[Valor total]]</f>
        <v>0.39697940503432499</v>
      </c>
      <c r="K1286" s="1" t="str">
        <f>VLOOKUP(Tabela1[[#This Row],[Cliente]],'BASE DE CLIENTES'!A:D,4,0)</f>
        <v>SEM CLASSIFICAÇÃO</v>
      </c>
      <c r="L1286" s="1" t="str">
        <f>VLOOKUP(Tabela1[[#This Row],[Cliente]],'BASE DE CLIENTES'!A:E,5,0)</f>
        <v>Goiânia</v>
      </c>
    </row>
    <row r="1287" spans="1:12" x14ac:dyDescent="0.3">
      <c r="B1287" s="1" t="s">
        <v>13</v>
      </c>
      <c r="C1287" s="4" t="str">
        <f>VLOOKUP(Tabela1[[#This Row],[Cliente]],'BASE DE CLIENTES'!A:E,2,0)</f>
        <v>Brasília</v>
      </c>
      <c r="D1287" s="1" t="str">
        <f>VLOOKUP(Tabela1[[#This Row],[Cliente]],'BASE DE CLIENTES'!A:C,3,0)</f>
        <v>DF</v>
      </c>
      <c r="E1287" s="4" t="str">
        <f>CONCATENATE(Tabela1[[#This Row],[CIDADE]],",",Tabela1[[#This Row],[UF]])</f>
        <v>Brasília,DF</v>
      </c>
      <c r="F1287" s="2">
        <v>45833</v>
      </c>
      <c r="G1287" s="13">
        <v>288.8</v>
      </c>
      <c r="H1287" s="13">
        <v>240</v>
      </c>
      <c r="I1287" s="5">
        <f>Tabela1[[#This Row],[Valor total]]-Tabela1[[#This Row],[Valor custo]]</f>
        <v>-48.800000000000011</v>
      </c>
      <c r="J1287" s="6">
        <f>Tabela1[[#This Row],[MARGEM BRUTA]]/Tabela1[[#This Row],[Valor total]]</f>
        <v>-0.20333333333333339</v>
      </c>
      <c r="K1287" s="1" t="str">
        <f>VLOOKUP(Tabela1[[#This Row],[Cliente]],'BASE DE CLIENTES'!A:D,4,0)</f>
        <v>EMPRESA COM MAQUINA</v>
      </c>
      <c r="L1287" s="1" t="str">
        <f>VLOOKUP(Tabela1[[#This Row],[Cliente]],'BASE DE CLIENTES'!A:E,5,0)</f>
        <v>CANDANGOLANDIA</v>
      </c>
    </row>
    <row r="1288" spans="1:12" x14ac:dyDescent="0.3">
      <c r="A1288" s="1" t="s">
        <v>194</v>
      </c>
      <c r="B1288" s="1" t="s">
        <v>195</v>
      </c>
      <c r="C1288" s="4" t="str">
        <f>VLOOKUP(Tabela1[[#This Row],[Cliente]],'BASE DE CLIENTES'!A:E,2,0)</f>
        <v>Goiânia</v>
      </c>
      <c r="D1288" s="1" t="str">
        <f>VLOOKUP(Tabela1[[#This Row],[Cliente]],'BASE DE CLIENTES'!A:C,3,0)</f>
        <v>GO</v>
      </c>
      <c r="E1288" s="4" t="str">
        <f>CONCATENATE(Tabela1[[#This Row],[CIDADE]],",",Tabela1[[#This Row],[UF]])</f>
        <v>Goiânia,GO</v>
      </c>
      <c r="F1288" s="2">
        <v>45689</v>
      </c>
      <c r="G1288" s="13">
        <v>4485.04</v>
      </c>
      <c r="H1288" s="13">
        <v>7600</v>
      </c>
      <c r="I1288" s="5">
        <f>Tabela1[[#This Row],[Valor total]]-Tabela1[[#This Row],[Valor custo]]</f>
        <v>3114.96</v>
      </c>
      <c r="J1288" s="6">
        <f>Tabela1[[#This Row],[MARGEM BRUTA]]/Tabela1[[#This Row],[Valor total]]</f>
        <v>0.40986315789473687</v>
      </c>
      <c r="K1288" s="1" t="str">
        <f>VLOOKUP(Tabela1[[#This Row],[Cliente]],'BASE DE CLIENTES'!A:D,4,0)</f>
        <v>EMPRESA COM MAQUINA</v>
      </c>
      <c r="L1288" s="1" t="str">
        <f>VLOOKUP(Tabela1[[#This Row],[Cliente]],'BASE DE CLIENTES'!A:E,5,0)</f>
        <v>Goiânia</v>
      </c>
    </row>
    <row r="1289" spans="1:12" x14ac:dyDescent="0.3">
      <c r="A1289" s="1" t="s">
        <v>196</v>
      </c>
      <c r="B1289" s="1" t="s">
        <v>197</v>
      </c>
      <c r="C1289" s="4" t="str">
        <f>VLOOKUP(Tabela1[[#This Row],[Cliente]],'BASE DE CLIENTES'!A:E,2,0)</f>
        <v>Goiânia</v>
      </c>
      <c r="D1289" s="1" t="str">
        <f>VLOOKUP(Tabela1[[#This Row],[Cliente]],'BASE DE CLIENTES'!A:C,3,0)</f>
        <v>GO</v>
      </c>
      <c r="E1289" s="4" t="str">
        <f>CONCATENATE(Tabela1[[#This Row],[CIDADE]],",",Tabela1[[#This Row],[UF]])</f>
        <v>Goiânia,GO</v>
      </c>
      <c r="F1289" s="2">
        <v>45688</v>
      </c>
      <c r="G1289" s="13">
        <v>13484.85</v>
      </c>
      <c r="H1289" s="13">
        <v>19310</v>
      </c>
      <c r="I1289" s="5">
        <f>Tabela1[[#This Row],[Valor total]]-Tabela1[[#This Row],[Valor custo]]</f>
        <v>5825.15</v>
      </c>
      <c r="J1289" s="6">
        <f>Tabela1[[#This Row],[MARGEM BRUTA]]/Tabela1[[#This Row],[Valor total]]</f>
        <v>0.30166494044536507</v>
      </c>
      <c r="K1289" s="1" t="str">
        <f>VLOOKUP(Tabela1[[#This Row],[Cliente]],'BASE DE CLIENTES'!A:D,4,0)</f>
        <v>EMPRESA COM MAQUINA</v>
      </c>
      <c r="L1289" s="1" t="str">
        <f>VLOOKUP(Tabela1[[#This Row],[Cliente]],'BASE DE CLIENTES'!A:E,5,0)</f>
        <v>Goiânia</v>
      </c>
    </row>
    <row r="1290" spans="1:12" x14ac:dyDescent="0.3">
      <c r="A1290" s="1" t="s">
        <v>198</v>
      </c>
      <c r="B1290" s="1" t="s">
        <v>199</v>
      </c>
      <c r="C1290" s="4" t="str">
        <f>VLOOKUP(Tabela1[[#This Row],[Cliente]],'BASE DE CLIENTES'!A:E,2,0)</f>
        <v>Goiânia</v>
      </c>
      <c r="D1290" s="1" t="str">
        <f>VLOOKUP(Tabela1[[#This Row],[Cliente]],'BASE DE CLIENTES'!A:C,3,0)</f>
        <v>GO</v>
      </c>
      <c r="E1290" s="4" t="str">
        <f>CONCATENATE(Tabela1[[#This Row],[CIDADE]],",",Tabela1[[#This Row],[UF]])</f>
        <v>Goiânia,GO</v>
      </c>
      <c r="F1290" s="2">
        <v>45685</v>
      </c>
      <c r="G1290" s="13">
        <v>4387.76</v>
      </c>
      <c r="H1290" s="13">
        <v>6720</v>
      </c>
      <c r="I1290" s="5">
        <f>Tabela1[[#This Row],[Valor total]]-Tabela1[[#This Row],[Valor custo]]</f>
        <v>2332.2399999999998</v>
      </c>
      <c r="J1290" s="6">
        <f>Tabela1[[#This Row],[MARGEM BRUTA]]/Tabela1[[#This Row],[Valor total]]</f>
        <v>0.34705952380952376</v>
      </c>
      <c r="K1290" s="1" t="str">
        <f>VLOOKUP(Tabela1[[#This Row],[Cliente]],'BASE DE CLIENTES'!A:D,4,0)</f>
        <v>EMPRESA COM MAQUINA</v>
      </c>
      <c r="L1290" s="1" t="str">
        <f>VLOOKUP(Tabela1[[#This Row],[Cliente]],'BASE DE CLIENTES'!A:E,5,0)</f>
        <v>Goiânia</v>
      </c>
    </row>
    <row r="1291" spans="1:12" x14ac:dyDescent="0.3">
      <c r="B1291" s="1" t="s">
        <v>70</v>
      </c>
      <c r="C1291" s="4" t="str">
        <f>VLOOKUP(Tabela1[[#This Row],[Cliente]],'BASE DE CLIENTES'!A:E,2,0)</f>
        <v>Brasília</v>
      </c>
      <c r="D1291" s="1" t="str">
        <f>VLOOKUP(Tabela1[[#This Row],[Cliente]],'BASE DE CLIENTES'!A:C,3,0)</f>
        <v>DF</v>
      </c>
      <c r="E1291" s="4" t="str">
        <f>CONCATENATE(Tabela1[[#This Row],[CIDADE]],",",Tabela1[[#This Row],[UF]])</f>
        <v>Brasília,DF</v>
      </c>
      <c r="F1291" s="2">
        <v>45833</v>
      </c>
      <c r="G1291" s="13">
        <v>521</v>
      </c>
      <c r="H1291" s="13">
        <v>550</v>
      </c>
      <c r="I1291" s="5">
        <f>Tabela1[[#This Row],[Valor total]]-Tabela1[[#This Row],[Valor custo]]</f>
        <v>29</v>
      </c>
      <c r="J1291" s="6">
        <f>Tabela1[[#This Row],[MARGEM BRUTA]]/Tabela1[[#This Row],[Valor total]]</f>
        <v>5.2727272727272727E-2</v>
      </c>
      <c r="K1291" s="1" t="str">
        <f>VLOOKUP(Tabela1[[#This Row],[Cliente]],'BASE DE CLIENTES'!A:D,4,0)</f>
        <v>EMPRESA COM MAQUINA</v>
      </c>
      <c r="L1291" s="1" t="str">
        <f>VLOOKUP(Tabela1[[#This Row],[Cliente]],'BASE DE CLIENTES'!A:E,5,0)</f>
        <v>TAGUATINGA NORTE (TAGUATINGA)</v>
      </c>
    </row>
    <row r="1292" spans="1:12" x14ac:dyDescent="0.3">
      <c r="A1292" s="1" t="s">
        <v>200</v>
      </c>
      <c r="B1292" s="1" t="s">
        <v>195</v>
      </c>
      <c r="C1292" s="4" t="str">
        <f>VLOOKUP(Tabela1[[#This Row],[Cliente]],'BASE DE CLIENTES'!A:E,2,0)</f>
        <v>Goiânia</v>
      </c>
      <c r="D1292" s="1" t="str">
        <f>VLOOKUP(Tabela1[[#This Row],[Cliente]],'BASE DE CLIENTES'!A:C,3,0)</f>
        <v>GO</v>
      </c>
      <c r="E1292" s="4" t="str">
        <f>CONCATENATE(Tabela1[[#This Row],[CIDADE]],",",Tabela1[[#This Row],[UF]])</f>
        <v>Goiânia,GO</v>
      </c>
      <c r="F1292" s="2">
        <v>45684</v>
      </c>
      <c r="G1292" s="13">
        <v>409.87</v>
      </c>
      <c r="H1292" s="13">
        <v>580</v>
      </c>
      <c r="I1292" s="5">
        <f>Tabela1[[#This Row],[Valor total]]-Tabela1[[#This Row],[Valor custo]]</f>
        <v>170.13</v>
      </c>
      <c r="J1292" s="6">
        <f>Tabela1[[#This Row],[MARGEM BRUTA]]/Tabela1[[#This Row],[Valor total]]</f>
        <v>0.29332758620689653</v>
      </c>
      <c r="K1292" s="1" t="str">
        <f>VLOOKUP(Tabela1[[#This Row],[Cliente]],'BASE DE CLIENTES'!A:D,4,0)</f>
        <v>EMPRESA COM MAQUINA</v>
      </c>
      <c r="L1292" s="1" t="str">
        <f>VLOOKUP(Tabela1[[#This Row],[Cliente]],'BASE DE CLIENTES'!A:E,5,0)</f>
        <v>Goiânia</v>
      </c>
    </row>
    <row r="1293" spans="1:12" x14ac:dyDescent="0.3">
      <c r="B1293" s="1" t="s">
        <v>13</v>
      </c>
      <c r="C1293" s="4" t="str">
        <f>VLOOKUP(Tabela1[[#This Row],[Cliente]],'BASE DE CLIENTES'!A:E,2,0)</f>
        <v>Brasília</v>
      </c>
      <c r="D1293" s="1" t="str">
        <f>VLOOKUP(Tabela1[[#This Row],[Cliente]],'BASE DE CLIENTES'!A:C,3,0)</f>
        <v>DF</v>
      </c>
      <c r="E1293" s="4" t="str">
        <f>CONCATENATE(Tabela1[[#This Row],[CIDADE]],",",Tabela1[[#This Row],[UF]])</f>
        <v>Brasília,DF</v>
      </c>
      <c r="F1293" s="2">
        <v>45833</v>
      </c>
      <c r="G1293" s="13">
        <v>221.16</v>
      </c>
      <c r="H1293" s="13">
        <v>320</v>
      </c>
      <c r="I1293" s="5">
        <f>Tabela1[[#This Row],[Valor total]]-Tabela1[[#This Row],[Valor custo]]</f>
        <v>98.84</v>
      </c>
      <c r="J1293" s="6">
        <f>Tabela1[[#This Row],[MARGEM BRUTA]]/Tabela1[[#This Row],[Valor total]]</f>
        <v>0.30887500000000001</v>
      </c>
      <c r="K1293" s="1" t="str">
        <f>VLOOKUP(Tabela1[[#This Row],[Cliente]],'BASE DE CLIENTES'!A:D,4,0)</f>
        <v>EMPRESA COM MAQUINA</v>
      </c>
      <c r="L1293" s="1" t="str">
        <f>VLOOKUP(Tabela1[[#This Row],[Cliente]],'BASE DE CLIENTES'!A:E,5,0)</f>
        <v>CANDANGOLANDIA</v>
      </c>
    </row>
    <row r="1294" spans="1:12" x14ac:dyDescent="0.3">
      <c r="A1294" s="1" t="s">
        <v>201</v>
      </c>
      <c r="B1294" s="1" t="s">
        <v>195</v>
      </c>
      <c r="C1294" s="4" t="str">
        <f>VLOOKUP(Tabela1[[#This Row],[Cliente]],'BASE DE CLIENTES'!A:E,2,0)</f>
        <v>Goiânia</v>
      </c>
      <c r="D1294" s="1" t="str">
        <f>VLOOKUP(Tabela1[[#This Row],[Cliente]],'BASE DE CLIENTES'!A:C,3,0)</f>
        <v>GO</v>
      </c>
      <c r="E1294" s="4" t="str">
        <f>CONCATENATE(Tabela1[[#This Row],[CIDADE]],",",Tabela1[[#This Row],[UF]])</f>
        <v>Goiânia,GO</v>
      </c>
      <c r="F1294" s="2">
        <v>45681</v>
      </c>
      <c r="G1294" s="13">
        <v>13280.4</v>
      </c>
      <c r="H1294" s="13">
        <v>18000</v>
      </c>
      <c r="I1294" s="5">
        <f>Tabela1[[#This Row],[Valor total]]-Tabela1[[#This Row],[Valor custo]]</f>
        <v>4719.6000000000004</v>
      </c>
      <c r="J1294" s="6">
        <f>Tabela1[[#This Row],[MARGEM BRUTA]]/Tabela1[[#This Row],[Valor total]]</f>
        <v>0.26220000000000004</v>
      </c>
      <c r="K1294" s="1" t="str">
        <f>VLOOKUP(Tabela1[[#This Row],[Cliente]],'BASE DE CLIENTES'!A:D,4,0)</f>
        <v>EMPRESA COM MAQUINA</v>
      </c>
      <c r="L1294" s="1" t="str">
        <f>VLOOKUP(Tabela1[[#This Row],[Cliente]],'BASE DE CLIENTES'!A:E,5,0)</f>
        <v>Goiânia</v>
      </c>
    </row>
    <row r="1295" spans="1:12" x14ac:dyDescent="0.3">
      <c r="B1295" s="1" t="s">
        <v>68</v>
      </c>
      <c r="C1295" s="4" t="str">
        <f>VLOOKUP(Tabela1[[#This Row],[Cliente]],'BASE DE CLIENTES'!A:E,2,0)</f>
        <v>Brasília</v>
      </c>
      <c r="D1295" s="1" t="str">
        <f>VLOOKUP(Tabela1[[#This Row],[Cliente]],'BASE DE CLIENTES'!A:C,3,0)</f>
        <v>DF</v>
      </c>
      <c r="E1295" s="4" t="str">
        <f>CONCATENATE(Tabela1[[#This Row],[CIDADE]],",",Tabela1[[#This Row],[UF]])</f>
        <v>Brasília,DF</v>
      </c>
      <c r="F1295" s="2">
        <v>45833</v>
      </c>
      <c r="G1295" s="13">
        <v>7586.35</v>
      </c>
      <c r="H1295" s="13">
        <v>11438</v>
      </c>
      <c r="I1295" s="5">
        <f>Tabela1[[#This Row],[Valor total]]-Tabela1[[#This Row],[Valor custo]]</f>
        <v>3851.6499999999996</v>
      </c>
      <c r="J1295" s="6">
        <f>Tabela1[[#This Row],[MARGEM BRUTA]]/Tabela1[[#This Row],[Valor total]]</f>
        <v>0.33674156321035142</v>
      </c>
      <c r="K1295" s="1" t="str">
        <f>VLOOKUP(Tabela1[[#This Row],[Cliente]],'BASE DE CLIENTES'!A:D,4,0)</f>
        <v>EMPRESA COM MAQUINA</v>
      </c>
      <c r="L1295" s="1" t="str">
        <f>VLOOKUP(Tabela1[[#This Row],[Cliente]],'BASE DE CLIENTES'!A:E,5,0)</f>
        <v>SAMAMBAIA SUL (SAMAMBAIA)</v>
      </c>
    </row>
    <row r="1296" spans="1:12" x14ac:dyDescent="0.3">
      <c r="A1296" s="1" t="s">
        <v>202</v>
      </c>
      <c r="B1296" s="1" t="s">
        <v>193</v>
      </c>
      <c r="C1296" s="4" t="str">
        <f>VLOOKUP(Tabela1[[#This Row],[Cliente]],'BASE DE CLIENTES'!A:E,2,0)</f>
        <v>Goiânia</v>
      </c>
      <c r="D1296" s="1" t="str">
        <f>VLOOKUP(Tabela1[[#This Row],[Cliente]],'BASE DE CLIENTES'!A:C,3,0)</f>
        <v>GO</v>
      </c>
      <c r="E1296" s="4" t="str">
        <f>CONCATENATE(Tabela1[[#This Row],[CIDADE]],",",Tabela1[[#This Row],[UF]])</f>
        <v>Goiânia,GO</v>
      </c>
      <c r="F1296" s="2">
        <v>45680</v>
      </c>
      <c r="G1296" s="13">
        <v>798.81</v>
      </c>
      <c r="H1296" s="13">
        <v>1500</v>
      </c>
      <c r="I1296" s="5">
        <f>Tabela1[[#This Row],[Valor total]]-Tabela1[[#This Row],[Valor custo]]</f>
        <v>701.19</v>
      </c>
      <c r="J1296" s="6">
        <f>Tabela1[[#This Row],[MARGEM BRUTA]]/Tabela1[[#This Row],[Valor total]]</f>
        <v>0.46746000000000004</v>
      </c>
      <c r="K1296" s="1" t="str">
        <f>VLOOKUP(Tabela1[[#This Row],[Cliente]],'BASE DE CLIENTES'!A:D,4,0)</f>
        <v>SEM CLASSIFICAÇÃO</v>
      </c>
      <c r="L1296" s="1" t="str">
        <f>VLOOKUP(Tabela1[[#This Row],[Cliente]],'BASE DE CLIENTES'!A:E,5,0)</f>
        <v>Goiânia</v>
      </c>
    </row>
    <row r="1297" spans="2:12" x14ac:dyDescent="0.3">
      <c r="B1297" s="1" t="s">
        <v>203</v>
      </c>
      <c r="C1297" s="4" t="str">
        <f>VLOOKUP(Tabela1[[#This Row],[Cliente]],'BASE DE CLIENTES'!A:E,2,0)</f>
        <v>Goiânia</v>
      </c>
      <c r="D1297" s="1" t="str">
        <f>VLOOKUP(Tabela1[[#This Row],[Cliente]],'BASE DE CLIENTES'!A:C,3,0)</f>
        <v>GO</v>
      </c>
      <c r="E1297" s="4" t="str">
        <f>CONCATENATE(Tabela1[[#This Row],[CIDADE]],",",Tabela1[[#This Row],[UF]])</f>
        <v>Goiânia,GO</v>
      </c>
      <c r="F1297" s="2">
        <v>45678</v>
      </c>
      <c r="G1297" s="13">
        <v>571.29999999999995</v>
      </c>
      <c r="H1297" s="13">
        <v>1800</v>
      </c>
      <c r="I1297" s="5">
        <f>Tabela1[[#This Row],[Valor total]]-Tabela1[[#This Row],[Valor custo]]</f>
        <v>1228.7</v>
      </c>
      <c r="J1297" s="6">
        <f>Tabela1[[#This Row],[MARGEM BRUTA]]/Tabela1[[#This Row],[Valor total]]</f>
        <v>0.68261111111111117</v>
      </c>
      <c r="K1297" s="1" t="str">
        <f>VLOOKUP(Tabela1[[#This Row],[Cliente]],'BASE DE CLIENTES'!A:D,4,0)</f>
        <v>EMPRESA COM MAQUINA</v>
      </c>
      <c r="L1297" s="1" t="str">
        <f>VLOOKUP(Tabela1[[#This Row],[Cliente]],'BASE DE CLIENTES'!A:E,5,0)</f>
        <v>Goiânia</v>
      </c>
    </row>
    <row r="1298" spans="2:12" x14ac:dyDescent="0.3">
      <c r="B1298" s="1" t="s">
        <v>204</v>
      </c>
      <c r="C1298" s="4" t="str">
        <f>VLOOKUP(Tabela1[[#This Row],[Cliente]],'BASE DE CLIENTES'!A:E,2,0)</f>
        <v>Goiânia</v>
      </c>
      <c r="D1298" s="1" t="str">
        <f>VLOOKUP(Tabela1[[#This Row],[Cliente]],'BASE DE CLIENTES'!A:C,3,0)</f>
        <v>GO</v>
      </c>
      <c r="E1298" s="4" t="str">
        <f>CONCATENATE(Tabela1[[#This Row],[CIDADE]],",",Tabela1[[#This Row],[UF]])</f>
        <v>Goiânia,GO</v>
      </c>
      <c r="F1298" s="2">
        <v>45678</v>
      </c>
      <c r="G1298" s="13">
        <v>17814.900000000001</v>
      </c>
      <c r="H1298" s="13">
        <v>23965</v>
      </c>
      <c r="I1298" s="5">
        <f>Tabela1[[#This Row],[Valor total]]-Tabela1[[#This Row],[Valor custo]]</f>
        <v>6150.0999999999985</v>
      </c>
      <c r="J1298" s="6">
        <f>Tabela1[[#This Row],[MARGEM BRUTA]]/Tabela1[[#This Row],[Valor total]]</f>
        <v>0.25662841644064255</v>
      </c>
      <c r="K1298" s="1" t="str">
        <f>VLOOKUP(Tabela1[[#This Row],[Cliente]],'BASE DE CLIENTES'!A:D,4,0)</f>
        <v>EMPRESA COM MAQUINA</v>
      </c>
      <c r="L1298" s="1" t="str">
        <f>VLOOKUP(Tabela1[[#This Row],[Cliente]],'BASE DE CLIENTES'!A:E,5,0)</f>
        <v>Goiânia</v>
      </c>
    </row>
    <row r="1299" spans="2:12" x14ac:dyDescent="0.3">
      <c r="B1299" s="1" t="s">
        <v>55</v>
      </c>
      <c r="C1299" s="4" t="str">
        <f>VLOOKUP(Tabela1[[#This Row],[Cliente]],'BASE DE CLIENTES'!A:E,2,0)</f>
        <v>Brasília</v>
      </c>
      <c r="D1299" s="1" t="str">
        <f>VLOOKUP(Tabela1[[#This Row],[Cliente]],'BASE DE CLIENTES'!A:C,3,0)</f>
        <v>DF</v>
      </c>
      <c r="E1299" s="4" t="str">
        <f>CONCATENATE(Tabela1[[#This Row],[CIDADE]],",",Tabela1[[#This Row],[UF]])</f>
        <v>Brasília,DF</v>
      </c>
      <c r="F1299" s="2">
        <v>45832</v>
      </c>
      <c r="G1299" s="13">
        <v>1042</v>
      </c>
      <c r="H1299" s="13">
        <v>1680</v>
      </c>
      <c r="I1299" s="5">
        <f>Tabela1[[#This Row],[Valor total]]-Tabela1[[#This Row],[Valor custo]]</f>
        <v>638</v>
      </c>
      <c r="J1299" s="6">
        <f>Tabela1[[#This Row],[MARGEM BRUTA]]/Tabela1[[#This Row],[Valor total]]</f>
        <v>0.37976190476190474</v>
      </c>
      <c r="K1299" s="1" t="str">
        <f>VLOOKUP(Tabela1[[#This Row],[Cliente]],'BASE DE CLIENTES'!A:D,4,0)</f>
        <v>EMPRESA SEM MAQUINA</v>
      </c>
      <c r="L1299" s="1" t="str">
        <f>VLOOKUP(Tabela1[[#This Row],[Cliente]],'BASE DE CLIENTES'!A:E,5,0)</f>
        <v>RECANTO DAS EMAS</v>
      </c>
    </row>
    <row r="1300" spans="2:12" x14ac:dyDescent="0.3">
      <c r="B1300" s="1" t="s">
        <v>68</v>
      </c>
      <c r="C1300" s="4" t="str">
        <f>VLOOKUP(Tabela1[[#This Row],[Cliente]],'BASE DE CLIENTES'!A:E,2,0)</f>
        <v>Brasília</v>
      </c>
      <c r="D1300" s="1" t="str">
        <f>VLOOKUP(Tabela1[[#This Row],[Cliente]],'BASE DE CLIENTES'!A:C,3,0)</f>
        <v>DF</v>
      </c>
      <c r="E1300" s="4" t="str">
        <f>CONCATENATE(Tabela1[[#This Row],[CIDADE]],",",Tabela1[[#This Row],[UF]])</f>
        <v>Brasília,DF</v>
      </c>
      <c r="F1300" s="2">
        <v>45832</v>
      </c>
      <c r="G1300" s="13">
        <v>473</v>
      </c>
      <c r="H1300" s="13">
        <v>671</v>
      </c>
      <c r="I1300" s="5">
        <f>Tabela1[[#This Row],[Valor total]]-Tabela1[[#This Row],[Valor custo]]</f>
        <v>198</v>
      </c>
      <c r="J1300" s="6">
        <f>Tabela1[[#This Row],[MARGEM BRUTA]]/Tabela1[[#This Row],[Valor total]]</f>
        <v>0.29508196721311475</v>
      </c>
      <c r="K1300" s="1" t="str">
        <f>VLOOKUP(Tabela1[[#This Row],[Cliente]],'BASE DE CLIENTES'!A:D,4,0)</f>
        <v>EMPRESA COM MAQUINA</v>
      </c>
      <c r="L1300" s="1" t="str">
        <f>VLOOKUP(Tabela1[[#This Row],[Cliente]],'BASE DE CLIENTES'!A:E,5,0)</f>
        <v>SAMAMBAIA SUL (SAMAMBAIA)</v>
      </c>
    </row>
    <row r="1301" spans="2:12" x14ac:dyDescent="0.3">
      <c r="B1301" s="1" t="s">
        <v>187</v>
      </c>
      <c r="C1301" s="4" t="str">
        <f>VLOOKUP(Tabela1[[#This Row],[Cliente]],'BASE DE CLIENTES'!A:E,2,0)</f>
        <v>Brasília</v>
      </c>
      <c r="D1301" s="1" t="str">
        <f>VLOOKUP(Tabela1[[#This Row],[Cliente]],'BASE DE CLIENTES'!A:C,3,0)</f>
        <v>DF</v>
      </c>
      <c r="E1301" s="4" t="str">
        <f>CONCATENATE(Tabela1[[#This Row],[CIDADE]],",",Tabela1[[#This Row],[UF]])</f>
        <v>Brasília,DF</v>
      </c>
      <c r="F1301" s="2">
        <v>45832</v>
      </c>
      <c r="G1301" s="13">
        <v>710</v>
      </c>
      <c r="H1301" s="13">
        <v>1200</v>
      </c>
      <c r="I1301" s="5">
        <f>Tabela1[[#This Row],[Valor total]]-Tabela1[[#This Row],[Valor custo]]</f>
        <v>490</v>
      </c>
      <c r="J1301" s="6">
        <f>Tabela1[[#This Row],[MARGEM BRUTA]]/Tabela1[[#This Row],[Valor total]]</f>
        <v>0.40833333333333333</v>
      </c>
      <c r="K1301" s="1" t="str">
        <f>VLOOKUP(Tabela1[[#This Row],[Cliente]],'BASE DE CLIENTES'!A:D,4,0)</f>
        <v>SERRALHEIRO</v>
      </c>
      <c r="L1301" s="1" t="str">
        <f>VLOOKUP(Tabela1[[#This Row],[Cliente]],'BASE DE CLIENTES'!A:E,5,0)</f>
        <v>CEILANDIA SUL (CEILANDIA)</v>
      </c>
    </row>
    <row r="1302" spans="2:12" x14ac:dyDescent="0.3">
      <c r="B1302" s="1" t="s">
        <v>15</v>
      </c>
      <c r="C1302" s="4" t="str">
        <f>VLOOKUP(Tabela1[[#This Row],[Cliente]],'BASE DE CLIENTES'!A:E,2,0)</f>
        <v>Brasília</v>
      </c>
      <c r="D1302" s="1" t="str">
        <f>VLOOKUP(Tabela1[[#This Row],[Cliente]],'BASE DE CLIENTES'!A:C,3,0)</f>
        <v>DF</v>
      </c>
      <c r="E1302" s="4" t="str">
        <f>CONCATENATE(Tabela1[[#This Row],[CIDADE]],",",Tabela1[[#This Row],[UF]])</f>
        <v>Brasília,DF</v>
      </c>
      <c r="F1302" s="2">
        <v>45832</v>
      </c>
      <c r="G1302" s="13">
        <v>4364</v>
      </c>
      <c r="H1302" s="13">
        <v>7720</v>
      </c>
      <c r="I1302" s="5">
        <f>Tabela1[[#This Row],[Valor total]]-Tabela1[[#This Row],[Valor custo]]</f>
        <v>3356</v>
      </c>
      <c r="J1302" s="6">
        <f>Tabela1[[#This Row],[MARGEM BRUTA]]/Tabela1[[#This Row],[Valor total]]</f>
        <v>0.43471502590673577</v>
      </c>
      <c r="K1302" s="1" t="str">
        <f>VLOOKUP(Tabela1[[#This Row],[Cliente]],'BASE DE CLIENTES'!A:D,4,0)</f>
        <v>SERRALHEIRO</v>
      </c>
      <c r="L1302" s="1" t="str">
        <f>VLOOKUP(Tabela1[[#This Row],[Cliente]],'BASE DE CLIENTES'!A:E,5,0)</f>
        <v>SETOR HABITACIONAL VICENTE PIRES</v>
      </c>
    </row>
    <row r="1303" spans="2:12" x14ac:dyDescent="0.3">
      <c r="B1303" s="1" t="s">
        <v>25</v>
      </c>
      <c r="C1303" s="4" t="str">
        <f>VLOOKUP(Tabela1[[#This Row],[Cliente]],'BASE DE CLIENTES'!A:E,2,0)</f>
        <v>Brasília</v>
      </c>
      <c r="D1303" s="1" t="str">
        <f>VLOOKUP(Tabela1[[#This Row],[Cliente]],'BASE DE CLIENTES'!A:C,3,0)</f>
        <v>DF</v>
      </c>
      <c r="E1303" s="4" t="str">
        <f>CONCATENATE(Tabela1[[#This Row],[CIDADE]],",",Tabela1[[#This Row],[UF]])</f>
        <v>Brasília,DF</v>
      </c>
      <c r="F1303" s="2">
        <v>45832</v>
      </c>
      <c r="G1303" s="13">
        <v>441.47</v>
      </c>
      <c r="H1303" s="13">
        <v>705</v>
      </c>
      <c r="I1303" s="5">
        <f>Tabela1[[#This Row],[Valor total]]-Tabela1[[#This Row],[Valor custo]]</f>
        <v>263.52999999999997</v>
      </c>
      <c r="J1303" s="6">
        <f>Tabela1[[#This Row],[MARGEM BRUTA]]/Tabela1[[#This Row],[Valor total]]</f>
        <v>0.37380141843971626</v>
      </c>
      <c r="K1303" s="1" t="str">
        <f>VLOOKUP(Tabela1[[#This Row],[Cliente]],'BASE DE CLIENTES'!A:D,4,0)</f>
        <v>EMPRESA COM MAQUINA</v>
      </c>
      <c r="L1303" s="1" t="str">
        <f>VLOOKUP(Tabela1[[#This Row],[Cliente]],'BASE DE CLIENTES'!A:E,5,0)</f>
        <v>CEILANDIA NORTE (CEILANDIA)</v>
      </c>
    </row>
    <row r="1304" spans="2:12" x14ac:dyDescent="0.3">
      <c r="B1304" s="1" t="s">
        <v>205</v>
      </c>
      <c r="C1304" s="4" t="str">
        <f>VLOOKUP(Tabela1[[#This Row],[Cliente]],'BASE DE CLIENTES'!A:E,2,0)</f>
        <v>Brasília</v>
      </c>
      <c r="D1304" s="1" t="str">
        <f>VLOOKUP(Tabela1[[#This Row],[Cliente]],'BASE DE CLIENTES'!A:C,3,0)</f>
        <v>DF</v>
      </c>
      <c r="E1304" s="4" t="str">
        <f>CONCATENATE(Tabela1[[#This Row],[CIDADE]],",",Tabela1[[#This Row],[UF]])</f>
        <v>Brasília,DF</v>
      </c>
      <c r="F1304" s="2">
        <v>45832</v>
      </c>
      <c r="G1304" s="13">
        <v>237</v>
      </c>
      <c r="H1304" s="13">
        <v>750</v>
      </c>
      <c r="I1304" s="5">
        <f>Tabela1[[#This Row],[Valor total]]-Tabela1[[#This Row],[Valor custo]]</f>
        <v>513</v>
      </c>
      <c r="J1304" s="6">
        <f>Tabela1[[#This Row],[MARGEM BRUTA]]/Tabela1[[#This Row],[Valor total]]</f>
        <v>0.68400000000000005</v>
      </c>
      <c r="K1304" s="1" t="str">
        <f>VLOOKUP(Tabela1[[#This Row],[Cliente]],'BASE DE CLIENTES'!A:D,4,0)</f>
        <v>PRODUTOS ELETRONICOS</v>
      </c>
      <c r="L1304" s="1" t="str">
        <f>VLOOKUP(Tabela1[[#This Row],[Cliente]],'BASE DE CLIENTES'!A:E,5,0)</f>
        <v>AREAL (AGUAS CLARAS)</v>
      </c>
    </row>
    <row r="1305" spans="2:12" x14ac:dyDescent="0.3">
      <c r="B1305" s="1" t="s">
        <v>199</v>
      </c>
      <c r="C1305" s="4" t="str">
        <f>VLOOKUP(Tabela1[[#This Row],[Cliente]],'BASE DE CLIENTES'!A:E,2,0)</f>
        <v>Goiânia</v>
      </c>
      <c r="D1305" s="1" t="str">
        <f>VLOOKUP(Tabela1[[#This Row],[Cliente]],'BASE DE CLIENTES'!A:C,3,0)</f>
        <v>GO</v>
      </c>
      <c r="E1305" s="4" t="str">
        <f>CONCATENATE(Tabela1[[#This Row],[CIDADE]],",",Tabela1[[#This Row],[UF]])</f>
        <v>Goiânia,GO</v>
      </c>
      <c r="F1305" s="2">
        <v>45677</v>
      </c>
      <c r="G1305" s="13">
        <v>6479.52</v>
      </c>
      <c r="H1305" s="13">
        <v>9360</v>
      </c>
      <c r="I1305" s="5">
        <f>Tabela1[[#This Row],[Valor total]]-Tabela1[[#This Row],[Valor custo]]</f>
        <v>2880.4799999999996</v>
      </c>
      <c r="J1305" s="6">
        <f>Tabela1[[#This Row],[MARGEM BRUTA]]/Tabela1[[#This Row],[Valor total]]</f>
        <v>0.30774358974358967</v>
      </c>
      <c r="K1305" s="1" t="str">
        <f>VLOOKUP(Tabela1[[#This Row],[Cliente]],'BASE DE CLIENTES'!A:D,4,0)</f>
        <v>EMPRESA COM MAQUINA</v>
      </c>
      <c r="L1305" s="1" t="str">
        <f>VLOOKUP(Tabela1[[#This Row],[Cliente]],'BASE DE CLIENTES'!A:E,5,0)</f>
        <v>Goiânia</v>
      </c>
    </row>
    <row r="1306" spans="2:12" x14ac:dyDescent="0.3">
      <c r="B1306" s="1" t="s">
        <v>120</v>
      </c>
      <c r="C1306" s="4" t="str">
        <f>VLOOKUP(Tabela1[[#This Row],[Cliente]],'BASE DE CLIENTES'!A:E,2,0)</f>
        <v>Brasília</v>
      </c>
      <c r="D1306" s="1" t="str">
        <f>VLOOKUP(Tabela1[[#This Row],[Cliente]],'BASE DE CLIENTES'!A:C,3,0)</f>
        <v>DF</v>
      </c>
      <c r="E1306" s="4" t="str">
        <f>CONCATENATE(Tabela1[[#This Row],[CIDADE]],",",Tabela1[[#This Row],[UF]])</f>
        <v>Brasília,DF</v>
      </c>
      <c r="F1306" s="2">
        <v>45848</v>
      </c>
      <c r="G1306" s="13">
        <v>943.7</v>
      </c>
      <c r="H1306" s="13">
        <v>1351</v>
      </c>
      <c r="I1306" s="5">
        <f>Tabela1[[#This Row],[Valor total]]-Tabela1[[#This Row],[Valor custo]]</f>
        <v>407.29999999999995</v>
      </c>
      <c r="J1306" s="6">
        <f>Tabela1[[#This Row],[MARGEM BRUTA]]/Tabela1[[#This Row],[Valor total]]</f>
        <v>0.30148038490007401</v>
      </c>
      <c r="K1306" s="1" t="str">
        <f>VLOOKUP(Tabela1[[#This Row],[Cliente]],'BASE DE CLIENTES'!A:D,4,0)</f>
        <v>EMPRESA SEM MAQUINA</v>
      </c>
      <c r="L1306" s="1" t="str">
        <f>VLOOKUP(Tabela1[[#This Row],[Cliente]],'BASE DE CLIENTES'!A:E,5,0)</f>
        <v>SAMAMBAIA</v>
      </c>
    </row>
    <row r="1307" spans="2:12" x14ac:dyDescent="0.3">
      <c r="B1307" s="1" t="s">
        <v>88</v>
      </c>
      <c r="C1307" s="4" t="str">
        <f>VLOOKUP(Tabela1[[#This Row],[Cliente]],'BASE DE CLIENTES'!A:E,2,0)</f>
        <v>Brasília</v>
      </c>
      <c r="D1307" s="1" t="str">
        <f>VLOOKUP(Tabela1[[#This Row],[Cliente]],'BASE DE CLIENTES'!A:C,3,0)</f>
        <v>DF</v>
      </c>
      <c r="E1307" s="4" t="str">
        <f>CONCATENATE(Tabela1[[#This Row],[CIDADE]],",",Tabela1[[#This Row],[UF]])</f>
        <v>Brasília,DF</v>
      </c>
      <c r="F1307" s="2">
        <v>45832</v>
      </c>
      <c r="G1307" s="13">
        <v>33</v>
      </c>
      <c r="H1307" s="13">
        <v>150</v>
      </c>
      <c r="I1307" s="5">
        <f>Tabela1[[#This Row],[Valor total]]-Tabela1[[#This Row],[Valor custo]]</f>
        <v>117</v>
      </c>
      <c r="J1307" s="6">
        <f>Tabela1[[#This Row],[MARGEM BRUTA]]/Tabela1[[#This Row],[Valor total]]</f>
        <v>0.78</v>
      </c>
      <c r="K1307" s="1" t="str">
        <f>VLOOKUP(Tabela1[[#This Row],[Cliente]],'BASE DE CLIENTES'!A:D,4,0)</f>
        <v>SERRALHEIRO</v>
      </c>
      <c r="L1307" s="1" t="str">
        <f>VLOOKUP(Tabela1[[#This Row],[Cliente]],'BASE DE CLIENTES'!A:E,5,0)</f>
        <v>RECANTO DAS EMAS</v>
      </c>
    </row>
    <row r="1308" spans="2:12" x14ac:dyDescent="0.3">
      <c r="B1308" s="1" t="s">
        <v>105</v>
      </c>
      <c r="C1308" s="4" t="str">
        <f>VLOOKUP(Tabela1[[#This Row],[Cliente]],'BASE DE CLIENTES'!A:E,2,0)</f>
        <v>Brasília</v>
      </c>
      <c r="D1308" s="1" t="str">
        <f>VLOOKUP(Tabela1[[#This Row],[Cliente]],'BASE DE CLIENTES'!A:C,3,0)</f>
        <v>DF</v>
      </c>
      <c r="E1308" s="4" t="str">
        <f>CONCATENATE(Tabela1[[#This Row],[CIDADE]],",",Tabela1[[#This Row],[UF]])</f>
        <v>Brasília,DF</v>
      </c>
      <c r="F1308" s="2">
        <v>45832</v>
      </c>
      <c r="G1308" s="13">
        <v>12453.7</v>
      </c>
      <c r="H1308" s="13">
        <v>18800</v>
      </c>
      <c r="I1308" s="5">
        <f>Tabela1[[#This Row],[Valor total]]-Tabela1[[#This Row],[Valor custo]]</f>
        <v>6346.2999999999993</v>
      </c>
      <c r="J1308" s="6">
        <f>Tabela1[[#This Row],[MARGEM BRUTA]]/Tabela1[[#This Row],[Valor total]]</f>
        <v>0.33756914893617018</v>
      </c>
      <c r="K1308" s="1" t="str">
        <f>VLOOKUP(Tabela1[[#This Row],[Cliente]],'BASE DE CLIENTES'!A:D,4,0)</f>
        <v>EMPRESA COM MAQUINA</v>
      </c>
      <c r="L1308" s="1" t="str">
        <f>VLOOKUP(Tabela1[[#This Row],[Cliente]],'BASE DE CLIENTES'!A:E,5,0)</f>
        <v>PLANALTINA</v>
      </c>
    </row>
    <row r="1309" spans="2:12" x14ac:dyDescent="0.3">
      <c r="B1309" s="1" t="s">
        <v>55</v>
      </c>
      <c r="C1309" s="4" t="str">
        <f>VLOOKUP(Tabela1[[#This Row],[Cliente]],'BASE DE CLIENTES'!A:E,2,0)</f>
        <v>Brasília</v>
      </c>
      <c r="D1309" s="1" t="str">
        <f>VLOOKUP(Tabela1[[#This Row],[Cliente]],'BASE DE CLIENTES'!A:C,3,0)</f>
        <v>DF</v>
      </c>
      <c r="E1309" s="4" t="str">
        <f>CONCATENATE(Tabela1[[#This Row],[CIDADE]],",",Tabela1[[#This Row],[UF]])</f>
        <v>Brasília,DF</v>
      </c>
      <c r="F1309" s="2">
        <v>45832</v>
      </c>
      <c r="G1309" s="13">
        <v>98.42</v>
      </c>
      <c r="H1309" s="13">
        <v>160</v>
      </c>
      <c r="I1309" s="5">
        <f>Tabela1[[#This Row],[Valor total]]-Tabela1[[#This Row],[Valor custo]]</f>
        <v>61.58</v>
      </c>
      <c r="J1309" s="6">
        <f>Tabela1[[#This Row],[MARGEM BRUTA]]/Tabela1[[#This Row],[Valor total]]</f>
        <v>0.38487499999999997</v>
      </c>
      <c r="K1309" s="1" t="str">
        <f>VLOOKUP(Tabela1[[#This Row],[Cliente]],'BASE DE CLIENTES'!A:D,4,0)</f>
        <v>EMPRESA SEM MAQUINA</v>
      </c>
      <c r="L1309" s="1" t="str">
        <f>VLOOKUP(Tabela1[[#This Row],[Cliente]],'BASE DE CLIENTES'!A:E,5,0)</f>
        <v>RECANTO DAS EMAS</v>
      </c>
    </row>
    <row r="1310" spans="2:12" x14ac:dyDescent="0.3">
      <c r="B1310" s="1" t="s">
        <v>206</v>
      </c>
      <c r="C1310" s="4" t="str">
        <f>VLOOKUP(Tabela1[[#This Row],[Cliente]],'BASE DE CLIENTES'!A:E,2,0)</f>
        <v>Goiânia</v>
      </c>
      <c r="D1310" s="1" t="str">
        <f>VLOOKUP(Tabela1[[#This Row],[Cliente]],'BASE DE CLIENTES'!A:C,3,0)</f>
        <v>GO</v>
      </c>
      <c r="E1310" s="4" t="str">
        <f>CONCATENATE(Tabela1[[#This Row],[CIDADE]],",",Tabela1[[#This Row],[UF]])</f>
        <v>Goiânia,GO</v>
      </c>
      <c r="F1310" s="2">
        <v>45673</v>
      </c>
      <c r="G1310" s="13">
        <v>11187.9</v>
      </c>
      <c r="H1310" s="13">
        <v>17557</v>
      </c>
      <c r="I1310" s="5">
        <f>Tabela1[[#This Row],[Valor total]]-Tabela1[[#This Row],[Valor custo]]</f>
        <v>6369.1</v>
      </c>
      <c r="J1310" s="6">
        <f>Tabela1[[#This Row],[MARGEM BRUTA]]/Tabela1[[#This Row],[Valor total]]</f>
        <v>0.36276698752634279</v>
      </c>
      <c r="K1310" s="1" t="str">
        <f>VLOOKUP(Tabela1[[#This Row],[Cliente]],'BASE DE CLIENTES'!A:D,4,0)</f>
        <v>EMPRESA COM MAQUINA</v>
      </c>
      <c r="L1310" s="1" t="str">
        <f>VLOOKUP(Tabela1[[#This Row],[Cliente]],'BASE DE CLIENTES'!A:E,5,0)</f>
        <v>Goiânia</v>
      </c>
    </row>
    <row r="1311" spans="2:12" x14ac:dyDescent="0.3">
      <c r="B1311" s="1" t="s">
        <v>99</v>
      </c>
      <c r="C1311" s="4" t="str">
        <f>VLOOKUP(Tabela1[[#This Row],[Cliente]],'BASE DE CLIENTES'!A:E,2,0)</f>
        <v>Brasília</v>
      </c>
      <c r="D1311" s="1" t="str">
        <f>VLOOKUP(Tabela1[[#This Row],[Cliente]],'BASE DE CLIENTES'!A:C,3,0)</f>
        <v>DF</v>
      </c>
      <c r="E1311" s="4" t="str">
        <f>CONCATENATE(Tabela1[[#This Row],[CIDADE]],",",Tabela1[[#This Row],[UF]])</f>
        <v>Brasília,DF</v>
      </c>
      <c r="F1311" s="2">
        <v>45832</v>
      </c>
      <c r="G1311" s="13">
        <v>2690</v>
      </c>
      <c r="H1311" s="13">
        <v>3765</v>
      </c>
      <c r="I1311" s="5">
        <f>Tabela1[[#This Row],[Valor total]]-Tabela1[[#This Row],[Valor custo]]</f>
        <v>1075</v>
      </c>
      <c r="J1311" s="6">
        <f>Tabela1[[#This Row],[MARGEM BRUTA]]/Tabela1[[#This Row],[Valor total]]</f>
        <v>0.28552456839309431</v>
      </c>
      <c r="K1311" s="1" t="str">
        <f>VLOOKUP(Tabela1[[#This Row],[Cliente]],'BASE DE CLIENTES'!A:D,4,0)</f>
        <v>EMPRESA COM MAQUINA</v>
      </c>
      <c r="L1311" s="1" t="str">
        <f>VLOOKUP(Tabela1[[#This Row],[Cliente]],'BASE DE CLIENTES'!A:E,5,0)</f>
        <v>ARAPOANGA (PLANALTINA)</v>
      </c>
    </row>
    <row r="1312" spans="2:12" x14ac:dyDescent="0.3">
      <c r="B1312" s="1" t="s">
        <v>105</v>
      </c>
      <c r="C1312" s="4" t="str">
        <f>VLOOKUP(Tabela1[[#This Row],[Cliente]],'BASE DE CLIENTES'!A:E,2,0)</f>
        <v>Brasília</v>
      </c>
      <c r="D1312" s="1" t="str">
        <f>VLOOKUP(Tabela1[[#This Row],[Cliente]],'BASE DE CLIENTES'!A:C,3,0)</f>
        <v>DF</v>
      </c>
      <c r="E1312" s="4" t="str">
        <f>CONCATENATE(Tabela1[[#This Row],[CIDADE]],",",Tabela1[[#This Row],[UF]])</f>
        <v>Brasília,DF</v>
      </c>
      <c r="F1312" s="2">
        <v>45832</v>
      </c>
      <c r="G1312" s="13">
        <v>12453.7</v>
      </c>
      <c r="H1312" s="13">
        <v>18800</v>
      </c>
      <c r="I1312" s="5">
        <f>Tabela1[[#This Row],[Valor total]]-Tabela1[[#This Row],[Valor custo]]</f>
        <v>6346.2999999999993</v>
      </c>
      <c r="J1312" s="6">
        <f>Tabela1[[#This Row],[MARGEM BRUTA]]/Tabela1[[#This Row],[Valor total]]</f>
        <v>0.33756914893617018</v>
      </c>
      <c r="K1312" s="1" t="str">
        <f>VLOOKUP(Tabela1[[#This Row],[Cliente]],'BASE DE CLIENTES'!A:D,4,0)</f>
        <v>EMPRESA COM MAQUINA</v>
      </c>
      <c r="L1312" s="1" t="str">
        <f>VLOOKUP(Tabela1[[#This Row],[Cliente]],'BASE DE CLIENTES'!A:E,5,0)</f>
        <v>PLANALTINA</v>
      </c>
    </row>
    <row r="1313" spans="2:12" x14ac:dyDescent="0.3">
      <c r="B1313" s="1" t="s">
        <v>142</v>
      </c>
      <c r="C1313" s="4" t="str">
        <f>VLOOKUP(Tabela1[[#This Row],[Cliente]],'BASE DE CLIENTES'!A:E,2,0)</f>
        <v>Brasília</v>
      </c>
      <c r="D1313" s="1" t="str">
        <f>VLOOKUP(Tabela1[[#This Row],[Cliente]],'BASE DE CLIENTES'!A:C,3,0)</f>
        <v>DF</v>
      </c>
      <c r="E1313" s="4" t="str">
        <f>CONCATENATE(Tabela1[[#This Row],[CIDADE]],",",Tabela1[[#This Row],[UF]])</f>
        <v>Brasília,DF</v>
      </c>
      <c r="F1313" s="2">
        <v>45832</v>
      </c>
      <c r="G1313" s="13">
        <v>57.13</v>
      </c>
      <c r="H1313" s="13">
        <v>257.5</v>
      </c>
      <c r="I1313" s="5">
        <f>Tabela1[[#This Row],[Valor total]]-Tabela1[[#This Row],[Valor custo]]</f>
        <v>200.37</v>
      </c>
      <c r="J1313" s="6">
        <f>Tabela1[[#This Row],[MARGEM BRUTA]]/Tabela1[[#This Row],[Valor total]]</f>
        <v>0.7781359223300971</v>
      </c>
      <c r="K1313" s="1" t="str">
        <f>VLOOKUP(Tabela1[[#This Row],[Cliente]],'BASE DE CLIENTES'!A:D,4,0)</f>
        <v>OUTROS RAMOS</v>
      </c>
      <c r="L1313" s="1" t="str">
        <f>VLOOKUP(Tabela1[[#This Row],[Cliente]],'BASE DE CLIENTES'!A:E,5,0)</f>
        <v>RIACHO FUNDO II</v>
      </c>
    </row>
    <row r="1314" spans="2:12" x14ac:dyDescent="0.3">
      <c r="B1314" s="1" t="s">
        <v>141</v>
      </c>
      <c r="C1314" s="4" t="str">
        <f>VLOOKUP(Tabela1[[#This Row],[Cliente]],'BASE DE CLIENTES'!A:E,2,0)</f>
        <v>Brasília</v>
      </c>
      <c r="D1314" s="1" t="str">
        <f>VLOOKUP(Tabela1[[#This Row],[Cliente]],'BASE DE CLIENTES'!A:C,3,0)</f>
        <v>DF</v>
      </c>
      <c r="E1314" s="4" t="str">
        <f>CONCATENATE(Tabela1[[#This Row],[CIDADE]],",",Tabela1[[#This Row],[UF]])</f>
        <v>Brasília,DF</v>
      </c>
      <c r="F1314" s="2">
        <v>45832</v>
      </c>
      <c r="G1314" s="13">
        <v>4913</v>
      </c>
      <c r="H1314" s="13">
        <v>7545</v>
      </c>
      <c r="I1314" s="5">
        <f>Tabela1[[#This Row],[Valor total]]-Tabela1[[#This Row],[Valor custo]]</f>
        <v>2632</v>
      </c>
      <c r="J1314" s="6">
        <f>Tabela1[[#This Row],[MARGEM BRUTA]]/Tabela1[[#This Row],[Valor total]]</f>
        <v>0.34884029158383034</v>
      </c>
      <c r="K1314" s="1" t="str">
        <f>VLOOKUP(Tabela1[[#This Row],[Cliente]],'BASE DE CLIENTES'!A:D,4,0)</f>
        <v>EMPRESA COM MAQUINA</v>
      </c>
      <c r="L1314" s="1" t="str">
        <f>VLOOKUP(Tabela1[[#This Row],[Cliente]],'BASE DE CLIENTES'!A:E,5,0)</f>
        <v>TAGUATINGA</v>
      </c>
    </row>
    <row r="1315" spans="2:12" x14ac:dyDescent="0.3">
      <c r="B1315" s="1" t="s">
        <v>68</v>
      </c>
      <c r="C1315" s="4" t="str">
        <f>VLOOKUP(Tabela1[[#This Row],[Cliente]],'BASE DE CLIENTES'!A:E,2,0)</f>
        <v>Brasília</v>
      </c>
      <c r="D1315" s="1" t="str">
        <f>VLOOKUP(Tabela1[[#This Row],[Cliente]],'BASE DE CLIENTES'!A:C,3,0)</f>
        <v>DF</v>
      </c>
      <c r="E1315" s="4" t="str">
        <f>CONCATENATE(Tabela1[[#This Row],[CIDADE]],",",Tabela1[[#This Row],[UF]])</f>
        <v>Brasília,DF</v>
      </c>
      <c r="F1315" s="2">
        <v>45831</v>
      </c>
      <c r="G1315" s="13">
        <v>710</v>
      </c>
      <c r="H1315" s="13">
        <v>1215</v>
      </c>
      <c r="I1315" s="5">
        <f>Tabela1[[#This Row],[Valor total]]-Tabela1[[#This Row],[Valor custo]]</f>
        <v>505</v>
      </c>
      <c r="J1315" s="6">
        <f>Tabela1[[#This Row],[MARGEM BRUTA]]/Tabela1[[#This Row],[Valor total]]</f>
        <v>0.41563786008230452</v>
      </c>
      <c r="K1315" s="1" t="str">
        <f>VLOOKUP(Tabela1[[#This Row],[Cliente]],'BASE DE CLIENTES'!A:D,4,0)</f>
        <v>EMPRESA COM MAQUINA</v>
      </c>
      <c r="L1315" s="1" t="str">
        <f>VLOOKUP(Tabela1[[#This Row],[Cliente]],'BASE DE CLIENTES'!A:E,5,0)</f>
        <v>SAMAMBAIA SUL (SAMAMBAIA)</v>
      </c>
    </row>
    <row r="1316" spans="2:12" x14ac:dyDescent="0.3">
      <c r="B1316" s="1" t="s">
        <v>141</v>
      </c>
      <c r="C1316" s="4" t="str">
        <f>VLOOKUP(Tabela1[[#This Row],[Cliente]],'BASE DE CLIENTES'!A:E,2,0)</f>
        <v>Brasília</v>
      </c>
      <c r="D1316" s="1" t="str">
        <f>VLOOKUP(Tabela1[[#This Row],[Cliente]],'BASE DE CLIENTES'!A:C,3,0)</f>
        <v>DF</v>
      </c>
      <c r="E1316" s="4" t="str">
        <f>CONCATENATE(Tabela1[[#This Row],[CIDADE]],",",Tabela1[[#This Row],[UF]])</f>
        <v>Brasília,DF</v>
      </c>
      <c r="F1316" s="2">
        <v>45831</v>
      </c>
      <c r="G1316" s="13">
        <v>70</v>
      </c>
      <c r="H1316" s="13">
        <v>70</v>
      </c>
      <c r="I1316" s="5">
        <f>Tabela1[[#This Row],[Valor total]]-Tabela1[[#This Row],[Valor custo]]</f>
        <v>0</v>
      </c>
      <c r="J1316" s="6">
        <f>Tabela1[[#This Row],[MARGEM BRUTA]]/Tabela1[[#This Row],[Valor total]]</f>
        <v>0</v>
      </c>
      <c r="K1316" s="1" t="str">
        <f>VLOOKUP(Tabela1[[#This Row],[Cliente]],'BASE DE CLIENTES'!A:D,4,0)</f>
        <v>EMPRESA COM MAQUINA</v>
      </c>
      <c r="L1316" s="1" t="str">
        <f>VLOOKUP(Tabela1[[#This Row],[Cliente]],'BASE DE CLIENTES'!A:E,5,0)</f>
        <v>TAGUATINGA</v>
      </c>
    </row>
    <row r="1317" spans="2:12" x14ac:dyDescent="0.3">
      <c r="B1317" s="1" t="s">
        <v>59</v>
      </c>
      <c r="C1317" s="4" t="str">
        <f>VLOOKUP(Tabela1[[#This Row],[Cliente]],'BASE DE CLIENTES'!A:E,2,0)</f>
        <v>Brasília</v>
      </c>
      <c r="D1317" s="1" t="str">
        <f>VLOOKUP(Tabela1[[#This Row],[Cliente]],'BASE DE CLIENTES'!A:C,3,0)</f>
        <v>DF</v>
      </c>
      <c r="E1317" s="4" t="str">
        <f>CONCATENATE(Tabela1[[#This Row],[CIDADE]],",",Tabela1[[#This Row],[UF]])</f>
        <v>Brasília,DF</v>
      </c>
      <c r="F1317" s="2">
        <v>45831</v>
      </c>
      <c r="G1317" s="13">
        <v>0</v>
      </c>
      <c r="H1317" s="13">
        <v>500</v>
      </c>
      <c r="I1317" s="5">
        <f>Tabela1[[#This Row],[Valor total]]-Tabela1[[#This Row],[Valor custo]]</f>
        <v>500</v>
      </c>
      <c r="J1317" s="6">
        <f>Tabela1[[#This Row],[MARGEM BRUTA]]/Tabela1[[#This Row],[Valor total]]</f>
        <v>1</v>
      </c>
      <c r="K1317" s="1" t="str">
        <f>VLOOKUP(Tabela1[[#This Row],[Cliente]],'BASE DE CLIENTES'!A:D,4,0)</f>
        <v>EMPRESA COM MAQUINA</v>
      </c>
      <c r="L1317" s="1" t="str">
        <f>VLOOKUP(Tabela1[[#This Row],[Cliente]],'BASE DE CLIENTES'!A:E,5,0)</f>
        <v>SETOR HABITACIONAL VICENTE PIRES</v>
      </c>
    </row>
    <row r="1318" spans="2:12" x14ac:dyDescent="0.3">
      <c r="B1318" s="1" t="s">
        <v>207</v>
      </c>
      <c r="C1318" s="4" t="str">
        <f>VLOOKUP(Tabela1[[#This Row],[Cliente]],'BASE DE CLIENTES'!A:E,2,0)</f>
        <v>Brasília</v>
      </c>
      <c r="D1318" s="1" t="str">
        <f>VLOOKUP(Tabela1[[#This Row],[Cliente]],'BASE DE CLIENTES'!A:C,3,0)</f>
        <v>DF</v>
      </c>
      <c r="E1318" s="4" t="str">
        <f>CONCATENATE(Tabela1[[#This Row],[CIDADE]],",",Tabela1[[#This Row],[UF]])</f>
        <v>Brasília,DF</v>
      </c>
      <c r="F1318" s="2">
        <v>45779</v>
      </c>
      <c r="G1318" s="13">
        <v>5.2</v>
      </c>
      <c r="H1318" s="13">
        <v>494.4</v>
      </c>
      <c r="I1318" s="5">
        <f>Tabela1[[#This Row],[Valor total]]-Tabela1[[#This Row],[Valor custo]]</f>
        <v>489.2</v>
      </c>
      <c r="J1318" s="6">
        <f>Tabela1[[#This Row],[MARGEM BRUTA]]/Tabela1[[#This Row],[Valor total]]</f>
        <v>0.98948220064724923</v>
      </c>
      <c r="K1318" s="1" t="str">
        <f>VLOOKUP(Tabela1[[#This Row],[Cliente]],'BASE DE CLIENTES'!A:D,4,0)</f>
        <v>SEM CLASSIFICAÇÃO</v>
      </c>
      <c r="L1318" s="1" t="str">
        <f>VLOOKUP(Tabela1[[#This Row],[Cliente]],'BASE DE CLIENTES'!A:E,5,0)</f>
        <v>SETOR NORTE (BRAZLANDIA)</v>
      </c>
    </row>
    <row r="1319" spans="2:12" x14ac:dyDescent="0.3">
      <c r="B1319" s="1" t="s">
        <v>203</v>
      </c>
      <c r="C1319" s="4" t="str">
        <f>VLOOKUP(Tabela1[[#This Row],[Cliente]],'BASE DE CLIENTES'!A:E,2,0)</f>
        <v>Goiânia</v>
      </c>
      <c r="D1319" s="1" t="str">
        <f>VLOOKUP(Tabela1[[#This Row],[Cliente]],'BASE DE CLIENTES'!A:C,3,0)</f>
        <v>GO</v>
      </c>
      <c r="E1319" s="4" t="str">
        <f>CONCATENATE(Tabela1[[#This Row],[CIDADE]],",",Tabela1[[#This Row],[UF]])</f>
        <v>Goiânia,GO</v>
      </c>
      <c r="F1319" s="2">
        <v>45665</v>
      </c>
      <c r="G1319" s="13">
        <v>3652.15</v>
      </c>
      <c r="H1319" s="13">
        <v>5000</v>
      </c>
      <c r="I1319" s="5">
        <f>Tabela1[[#This Row],[Valor total]]-Tabela1[[#This Row],[Valor custo]]</f>
        <v>1347.85</v>
      </c>
      <c r="J1319" s="6">
        <f>Tabela1[[#This Row],[MARGEM BRUTA]]/Tabela1[[#This Row],[Valor total]]</f>
        <v>0.26956999999999998</v>
      </c>
      <c r="K1319" s="1" t="str">
        <f>VLOOKUP(Tabela1[[#This Row],[Cliente]],'BASE DE CLIENTES'!A:D,4,0)</f>
        <v>EMPRESA COM MAQUINA</v>
      </c>
      <c r="L1319" s="1" t="str">
        <f>VLOOKUP(Tabela1[[#This Row],[Cliente]],'BASE DE CLIENTES'!A:E,5,0)</f>
        <v>Goiânia</v>
      </c>
    </row>
    <row r="1320" spans="2:12" x14ac:dyDescent="0.3">
      <c r="B1320" s="1" t="s">
        <v>127</v>
      </c>
      <c r="C1320" s="4" t="str">
        <f>VLOOKUP(Tabela1[[#This Row],[Cliente]],'BASE DE CLIENTES'!A:E,2,0)</f>
        <v>Brasília</v>
      </c>
      <c r="D1320" s="1" t="str">
        <f>VLOOKUP(Tabela1[[#This Row],[Cliente]],'BASE DE CLIENTES'!A:C,3,0)</f>
        <v>DF</v>
      </c>
      <c r="E1320" s="4" t="str">
        <f>CONCATENATE(Tabela1[[#This Row],[CIDADE]],",",Tabela1[[#This Row],[UF]])</f>
        <v>Brasília,DF</v>
      </c>
      <c r="F1320" s="2">
        <v>45831</v>
      </c>
      <c r="G1320" s="13">
        <v>75</v>
      </c>
      <c r="H1320" s="13">
        <v>90</v>
      </c>
      <c r="I1320" s="5">
        <f>Tabela1[[#This Row],[Valor total]]-Tabela1[[#This Row],[Valor custo]]</f>
        <v>15</v>
      </c>
      <c r="J1320" s="6">
        <f>Tabela1[[#This Row],[MARGEM BRUTA]]/Tabela1[[#This Row],[Valor total]]</f>
        <v>0.16666666666666666</v>
      </c>
      <c r="K1320" s="1" t="str">
        <f>VLOOKUP(Tabela1[[#This Row],[Cliente]],'BASE DE CLIENTES'!A:D,4,0)</f>
        <v>EMPRESA COM MAQUINA</v>
      </c>
      <c r="L1320" s="1" t="str">
        <f>VLOOKUP(Tabela1[[#This Row],[Cliente]],'BASE DE CLIENTES'!A:E,5,0)</f>
        <v>CEILANDIA SUL (CEILANDIA)</v>
      </c>
    </row>
    <row r="1321" spans="2:12" x14ac:dyDescent="0.3">
      <c r="B1321" s="1" t="s">
        <v>38</v>
      </c>
      <c r="C1321" s="4" t="str">
        <f>VLOOKUP(Tabela1[[#This Row],[Cliente]],'BASE DE CLIENTES'!A:E,2,0)</f>
        <v>Brasília</v>
      </c>
      <c r="D1321" s="1" t="str">
        <f>VLOOKUP(Tabela1[[#This Row],[Cliente]],'BASE DE CLIENTES'!A:C,3,0)</f>
        <v>DF</v>
      </c>
      <c r="E1321" s="4" t="str">
        <f>CONCATENATE(Tabela1[[#This Row],[CIDADE]],",",Tabela1[[#This Row],[UF]])</f>
        <v>Brasília,DF</v>
      </c>
      <c r="F1321" s="2">
        <v>45831</v>
      </c>
      <c r="G1321" s="13">
        <v>147.63</v>
      </c>
      <c r="H1321" s="13">
        <v>240</v>
      </c>
      <c r="I1321" s="5">
        <f>Tabela1[[#This Row],[Valor total]]-Tabela1[[#This Row],[Valor custo]]</f>
        <v>92.37</v>
      </c>
      <c r="J1321" s="6">
        <f>Tabela1[[#This Row],[MARGEM BRUTA]]/Tabela1[[#This Row],[Valor total]]</f>
        <v>0.38487500000000002</v>
      </c>
      <c r="K1321" s="1" t="str">
        <f>VLOOKUP(Tabela1[[#This Row],[Cliente]],'BASE DE CLIENTES'!A:D,4,0)</f>
        <v>EMPRESA SEM MAQUINA</v>
      </c>
      <c r="L1321" s="1" t="str">
        <f>VLOOKUP(Tabela1[[#This Row],[Cliente]],'BASE DE CLIENTES'!A:E,5,0)</f>
        <v>PONTE ALTA NORTE (GAMA)</v>
      </c>
    </row>
    <row r="1322" spans="2:12" x14ac:dyDescent="0.3">
      <c r="B1322" s="1" t="s">
        <v>208</v>
      </c>
      <c r="C1322" s="4" t="str">
        <f>VLOOKUP(Tabela1[[#This Row],[Cliente]],'BASE DE CLIENTES'!A:E,2,0)</f>
        <v>Brasília</v>
      </c>
      <c r="D1322" s="1" t="str">
        <f>VLOOKUP(Tabela1[[#This Row],[Cliente]],'BASE DE CLIENTES'!A:C,3,0)</f>
        <v>DF</v>
      </c>
      <c r="E1322" s="4" t="str">
        <f>CONCATENATE(Tabela1[[#This Row],[CIDADE]],",",Tabela1[[#This Row],[UF]])</f>
        <v>Brasília,DF</v>
      </c>
      <c r="F1322" s="2">
        <v>45831</v>
      </c>
      <c r="G1322" s="13">
        <v>293.13</v>
      </c>
      <c r="H1322" s="13">
        <v>470</v>
      </c>
      <c r="I1322" s="5">
        <f>Tabela1[[#This Row],[Valor total]]-Tabela1[[#This Row],[Valor custo]]</f>
        <v>176.87</v>
      </c>
      <c r="J1322" s="6">
        <f>Tabela1[[#This Row],[MARGEM BRUTA]]/Tabela1[[#This Row],[Valor total]]</f>
        <v>0.37631914893617024</v>
      </c>
      <c r="K1322" s="1" t="str">
        <f>VLOOKUP(Tabela1[[#This Row],[Cliente]],'BASE DE CLIENTES'!A:D,4,0)</f>
        <v>SEM CLASSIFICAÇÃO</v>
      </c>
      <c r="L1322" s="1" t="str">
        <f>VLOOKUP(Tabela1[[#This Row],[Cliente]],'BASE DE CLIENTES'!A:E,5,0)</f>
        <v>Riacho Fundo I</v>
      </c>
    </row>
    <row r="1323" spans="2:12" x14ac:dyDescent="0.3">
      <c r="B1323" s="1" t="s">
        <v>209</v>
      </c>
      <c r="C1323" s="4" t="str">
        <f>VLOOKUP(Tabela1[[#This Row],[Cliente]],'BASE DE CLIENTES'!A:E,2,0)</f>
        <v>Brasília</v>
      </c>
      <c r="D1323" s="1" t="str">
        <f>VLOOKUP(Tabela1[[#This Row],[Cliente]],'BASE DE CLIENTES'!A:C,3,0)</f>
        <v>DF</v>
      </c>
      <c r="E1323" s="4" t="str">
        <f>CONCATENATE(Tabela1[[#This Row],[CIDADE]],",",Tabela1[[#This Row],[UF]])</f>
        <v>Brasília,DF</v>
      </c>
      <c r="F1323" s="2">
        <v>45831</v>
      </c>
      <c r="G1323" s="13">
        <v>7.9</v>
      </c>
      <c r="H1323" s="13">
        <v>35</v>
      </c>
      <c r="I1323" s="5">
        <f>Tabela1[[#This Row],[Valor total]]-Tabela1[[#This Row],[Valor custo]]</f>
        <v>27.1</v>
      </c>
      <c r="J1323" s="6">
        <f>Tabela1[[#This Row],[MARGEM BRUTA]]/Tabela1[[#This Row],[Valor total]]</f>
        <v>0.77428571428571435</v>
      </c>
      <c r="K1323" s="1" t="str">
        <f>VLOOKUP(Tabela1[[#This Row],[Cliente]],'BASE DE CLIENTES'!A:D,4,0)</f>
        <v>OUTROS RAMOS</v>
      </c>
      <c r="L1323" s="1" t="str">
        <f>VLOOKUP(Tabela1[[#This Row],[Cliente]],'BASE DE CLIENTES'!A:E,5,0)</f>
        <v>TAGUATINGA NORTE (TAGUATINGA)</v>
      </c>
    </row>
    <row r="1324" spans="2:12" x14ac:dyDescent="0.3">
      <c r="B1324" s="1" t="s">
        <v>59</v>
      </c>
      <c r="C1324" s="4" t="str">
        <f>VLOOKUP(Tabela1[[#This Row],[Cliente]],'BASE DE CLIENTES'!A:E,2,0)</f>
        <v>Brasília</v>
      </c>
      <c r="D1324" s="1" t="str">
        <f>VLOOKUP(Tabela1[[#This Row],[Cliente]],'BASE DE CLIENTES'!A:C,3,0)</f>
        <v>DF</v>
      </c>
      <c r="E1324" s="4" t="str">
        <f>CONCATENATE(Tabela1[[#This Row],[CIDADE]],",",Tabela1[[#This Row],[UF]])</f>
        <v>Brasília,DF</v>
      </c>
      <c r="F1324" s="2">
        <v>45831</v>
      </c>
      <c r="G1324" s="13">
        <v>10103.790000000001</v>
      </c>
      <c r="H1324" s="13">
        <v>14340</v>
      </c>
      <c r="I1324" s="5">
        <f>Tabela1[[#This Row],[Valor total]]-Tabela1[[#This Row],[Valor custo]]</f>
        <v>4236.2099999999991</v>
      </c>
      <c r="J1324" s="6">
        <f>Tabela1[[#This Row],[MARGEM BRUTA]]/Tabela1[[#This Row],[Valor total]]</f>
        <v>0.29541213389121335</v>
      </c>
      <c r="K1324" s="1" t="str">
        <f>VLOOKUP(Tabela1[[#This Row],[Cliente]],'BASE DE CLIENTES'!A:D,4,0)</f>
        <v>EMPRESA COM MAQUINA</v>
      </c>
      <c r="L1324" s="1" t="str">
        <f>VLOOKUP(Tabela1[[#This Row],[Cliente]],'BASE DE CLIENTES'!A:E,5,0)</f>
        <v>SETOR HABITACIONAL VICENTE PIRES</v>
      </c>
    </row>
    <row r="1325" spans="2:12" x14ac:dyDescent="0.3">
      <c r="B1325" s="1" t="s">
        <v>210</v>
      </c>
      <c r="C1325" s="4" t="str">
        <f>VLOOKUP(Tabela1[[#This Row],[Cliente]],'BASE DE CLIENTES'!A:E,2,0)</f>
        <v>Brasília</v>
      </c>
      <c r="D1325" s="1" t="str">
        <f>VLOOKUP(Tabela1[[#This Row],[Cliente]],'BASE DE CLIENTES'!A:C,3,0)</f>
        <v>DF</v>
      </c>
      <c r="E1325" s="4" t="str">
        <f>CONCATENATE(Tabela1[[#This Row],[CIDADE]],",",Tabela1[[#This Row],[UF]])</f>
        <v>Brasília,DF</v>
      </c>
      <c r="F1325" s="2">
        <v>45867</v>
      </c>
      <c r="G1325" s="13">
        <v>293.13</v>
      </c>
      <c r="H1325" s="13">
        <v>467</v>
      </c>
      <c r="I1325" s="5">
        <f>Tabela1[[#This Row],[Valor total]]-Tabela1[[#This Row],[Valor custo]]</f>
        <v>173.87</v>
      </c>
      <c r="J1325" s="6">
        <f>Tabela1[[#This Row],[MARGEM BRUTA]]/Tabela1[[#This Row],[Valor total]]</f>
        <v>0.37231263383297647</v>
      </c>
      <c r="K1325" s="1" t="str">
        <f>VLOOKUP(Tabela1[[#This Row],[Cliente]],'BASE DE CLIENTES'!A:D,4,0)</f>
        <v>SEM CLASSIFICAÇÃO</v>
      </c>
      <c r="L1325" s="1" t="str">
        <f>VLOOKUP(Tabela1[[#This Row],[Cliente]],'BASE DE CLIENTES'!A:E,5,0)</f>
        <v>ÁGUAS CLARAS</v>
      </c>
    </row>
    <row r="1326" spans="2:12" x14ac:dyDescent="0.3">
      <c r="B1326" s="1" t="s">
        <v>193</v>
      </c>
      <c r="C1326" s="4" t="str">
        <f>VLOOKUP(Tabela1[[#This Row],[Cliente]],'BASE DE CLIENTES'!A:E,2,0)</f>
        <v>Goiânia</v>
      </c>
      <c r="D1326" s="1" t="str">
        <f>VLOOKUP(Tabela1[[#This Row],[Cliente]],'BASE DE CLIENTES'!A:C,3,0)</f>
        <v>GO</v>
      </c>
      <c r="E1326" s="4" t="str">
        <f>CONCATENATE(Tabela1[[#This Row],[CIDADE]],",",Tabela1[[#This Row],[UF]])</f>
        <v>Goiânia,GO</v>
      </c>
      <c r="F1326" s="2">
        <v>45665</v>
      </c>
      <c r="G1326" s="13">
        <v>7927.12</v>
      </c>
      <c r="H1326" s="13">
        <v>11070</v>
      </c>
      <c r="I1326" s="5">
        <f>Tabela1[[#This Row],[Valor total]]-Tabela1[[#This Row],[Valor custo]]</f>
        <v>3142.88</v>
      </c>
      <c r="J1326" s="6">
        <f>Tabela1[[#This Row],[MARGEM BRUTA]]/Tabela1[[#This Row],[Valor total]]</f>
        <v>0.28390966576332433</v>
      </c>
      <c r="K1326" s="1" t="str">
        <f>VLOOKUP(Tabela1[[#This Row],[Cliente]],'BASE DE CLIENTES'!A:D,4,0)</f>
        <v>SEM CLASSIFICAÇÃO</v>
      </c>
      <c r="L1326" s="1" t="str">
        <f>VLOOKUP(Tabela1[[#This Row],[Cliente]],'BASE DE CLIENTES'!A:E,5,0)</f>
        <v>Goiânia</v>
      </c>
    </row>
    <row r="1327" spans="2:12" x14ac:dyDescent="0.3">
      <c r="B1327" s="1" t="s">
        <v>147</v>
      </c>
      <c r="C1327" s="4" t="str">
        <f>VLOOKUP(Tabela1[[#This Row],[Cliente]],'BASE DE CLIENTES'!A:E,2,0)</f>
        <v>Brasília</v>
      </c>
      <c r="D1327" s="1" t="str">
        <f>VLOOKUP(Tabela1[[#This Row],[Cliente]],'BASE DE CLIENTES'!A:C,3,0)</f>
        <v>DF</v>
      </c>
      <c r="E1327" s="4" t="str">
        <f>CONCATENATE(Tabela1[[#This Row],[CIDADE]],",",Tabela1[[#This Row],[UF]])</f>
        <v>Brasília,DF</v>
      </c>
      <c r="F1327" s="2">
        <v>45783</v>
      </c>
      <c r="G1327" s="13">
        <v>118.5</v>
      </c>
      <c r="H1327" s="13">
        <v>450</v>
      </c>
      <c r="I1327" s="5">
        <f>Tabela1[[#This Row],[Valor total]]-Tabela1[[#This Row],[Valor custo]]</f>
        <v>331.5</v>
      </c>
      <c r="J1327" s="6">
        <f>Tabela1[[#This Row],[MARGEM BRUTA]]/Tabela1[[#This Row],[Valor total]]</f>
        <v>0.73666666666666669</v>
      </c>
      <c r="K1327" s="1" t="str">
        <f>VLOOKUP(Tabela1[[#This Row],[Cliente]],'BASE DE CLIENTES'!A:D,4,0)</f>
        <v>SEM CLASSIFICAÇÃO</v>
      </c>
      <c r="L1327" s="1" t="str">
        <f>VLOOKUP(Tabela1[[#This Row],[Cliente]],'BASE DE CLIENTES'!A:E,5,0)</f>
        <v>AREAL (AGUAS CLARAS)</v>
      </c>
    </row>
    <row r="1328" spans="2:12" x14ac:dyDescent="0.3">
      <c r="B1328" s="1" t="s">
        <v>199</v>
      </c>
      <c r="C1328" s="4" t="str">
        <f>VLOOKUP(Tabela1[[#This Row],[Cliente]],'BASE DE CLIENTES'!A:E,2,0)</f>
        <v>Goiânia</v>
      </c>
      <c r="D1328" s="1" t="str">
        <f>VLOOKUP(Tabela1[[#This Row],[Cliente]],'BASE DE CLIENTES'!A:C,3,0)</f>
        <v>GO</v>
      </c>
      <c r="E1328" s="4" t="str">
        <f>CONCATENATE(Tabela1[[#This Row],[CIDADE]],",",Tabela1[[#This Row],[UF]])</f>
        <v>Goiânia,GO</v>
      </c>
      <c r="F1328" s="2">
        <v>45665</v>
      </c>
      <c r="G1328" s="13">
        <v>1981.91</v>
      </c>
      <c r="H1328" s="13">
        <v>2980</v>
      </c>
      <c r="I1328" s="5">
        <f>Tabela1[[#This Row],[Valor total]]-Tabela1[[#This Row],[Valor custo]]</f>
        <v>998.08999999999992</v>
      </c>
      <c r="J1328" s="6">
        <f>Tabela1[[#This Row],[MARGEM BRUTA]]/Tabela1[[#This Row],[Valor total]]</f>
        <v>0.33492953020134225</v>
      </c>
      <c r="K1328" s="1" t="str">
        <f>VLOOKUP(Tabela1[[#This Row],[Cliente]],'BASE DE CLIENTES'!A:D,4,0)</f>
        <v>EMPRESA COM MAQUINA</v>
      </c>
      <c r="L1328" s="1" t="str">
        <f>VLOOKUP(Tabela1[[#This Row],[Cliente]],'BASE DE CLIENTES'!A:E,5,0)</f>
        <v>Goiânia</v>
      </c>
    </row>
    <row r="1329" spans="2:12" x14ac:dyDescent="0.3">
      <c r="B1329" s="1" t="s">
        <v>199</v>
      </c>
      <c r="C1329" s="4" t="str">
        <f>VLOOKUP(Tabela1[[#This Row],[Cliente]],'BASE DE CLIENTES'!A:E,2,0)</f>
        <v>Goiânia</v>
      </c>
      <c r="D1329" s="1" t="str">
        <f>VLOOKUP(Tabela1[[#This Row],[Cliente]],'BASE DE CLIENTES'!A:C,3,0)</f>
        <v>GO</v>
      </c>
      <c r="E1329" s="4" t="str">
        <f>CONCATENATE(Tabela1[[#This Row],[CIDADE]],",",Tabela1[[#This Row],[UF]])</f>
        <v>Goiânia,GO</v>
      </c>
      <c r="F1329" s="2">
        <v>45664</v>
      </c>
      <c r="G1329" s="13">
        <v>3137.7</v>
      </c>
      <c r="H1329" s="13">
        <v>4320</v>
      </c>
      <c r="I1329" s="5">
        <f>Tabela1[[#This Row],[Valor total]]-Tabela1[[#This Row],[Valor custo]]</f>
        <v>1182.3000000000002</v>
      </c>
      <c r="J1329" s="6">
        <f>Tabela1[[#This Row],[MARGEM BRUTA]]/Tabela1[[#This Row],[Valor total]]</f>
        <v>0.27368055555555559</v>
      </c>
      <c r="K1329" s="1" t="str">
        <f>VLOOKUP(Tabela1[[#This Row],[Cliente]],'BASE DE CLIENTES'!A:D,4,0)</f>
        <v>EMPRESA COM MAQUINA</v>
      </c>
      <c r="L1329" s="1" t="str">
        <f>VLOOKUP(Tabela1[[#This Row],[Cliente]],'BASE DE CLIENTES'!A:E,5,0)</f>
        <v>Goiânia</v>
      </c>
    </row>
    <row r="1330" spans="2:12" x14ac:dyDescent="0.3">
      <c r="B1330" s="1" t="s">
        <v>211</v>
      </c>
      <c r="C1330" s="4" t="str">
        <f>VLOOKUP(Tabela1[[#This Row],[Cliente]],'BASE DE CLIENTES'!A:E,2,0)</f>
        <v>Goiânia</v>
      </c>
      <c r="D1330" s="1" t="str">
        <f>VLOOKUP(Tabela1[[#This Row],[Cliente]],'BASE DE CLIENTES'!A:C,3,0)</f>
        <v>GO</v>
      </c>
      <c r="E1330" s="4" t="str">
        <f>CONCATENATE(Tabela1[[#This Row],[CIDADE]],",",Tabela1[[#This Row],[UF]])</f>
        <v>Goiânia,GO</v>
      </c>
      <c r="F1330" s="2">
        <v>45663</v>
      </c>
      <c r="G1330" s="13">
        <v>718.57</v>
      </c>
      <c r="H1330" s="13">
        <v>1350</v>
      </c>
      <c r="I1330" s="5">
        <f>Tabela1[[#This Row],[Valor total]]-Tabela1[[#This Row],[Valor custo]]</f>
        <v>631.42999999999995</v>
      </c>
      <c r="J1330" s="6">
        <f>Tabela1[[#This Row],[MARGEM BRUTA]]/Tabela1[[#This Row],[Valor total]]</f>
        <v>0.46772592592592588</v>
      </c>
      <c r="K1330" s="1" t="str">
        <f>VLOOKUP(Tabela1[[#This Row],[Cliente]],'BASE DE CLIENTES'!A:D,4,0)</f>
        <v>EMPRESA COM MAQUINA</v>
      </c>
      <c r="L1330" s="1" t="str">
        <f>VLOOKUP(Tabela1[[#This Row],[Cliente]],'BASE DE CLIENTES'!A:E,5,0)</f>
        <v>Goiânia</v>
      </c>
    </row>
    <row r="1331" spans="2:12" x14ac:dyDescent="0.3">
      <c r="B1331" s="1" t="s">
        <v>197</v>
      </c>
      <c r="C1331" s="4" t="str">
        <f>VLOOKUP(Tabela1[[#This Row],[Cliente]],'BASE DE CLIENTES'!A:E,2,0)</f>
        <v>Goiânia</v>
      </c>
      <c r="D1331" s="1" t="str">
        <f>VLOOKUP(Tabela1[[#This Row],[Cliente]],'BASE DE CLIENTES'!A:C,3,0)</f>
        <v>GO</v>
      </c>
      <c r="E1331" s="4" t="str">
        <f>CONCATENATE(Tabela1[[#This Row],[CIDADE]],",",Tabela1[[#This Row],[UF]])</f>
        <v>Goiânia,GO</v>
      </c>
      <c r="F1331" s="2">
        <v>45663</v>
      </c>
      <c r="G1331" s="13">
        <v>10307.26</v>
      </c>
      <c r="H1331" s="13">
        <v>14800</v>
      </c>
      <c r="I1331" s="5">
        <f>Tabela1[[#This Row],[Valor total]]-Tabela1[[#This Row],[Valor custo]]</f>
        <v>4492.74</v>
      </c>
      <c r="J1331" s="6">
        <f>Tabela1[[#This Row],[MARGEM BRUTA]]/Tabela1[[#This Row],[Valor total]]</f>
        <v>0.30356351351351352</v>
      </c>
      <c r="K1331" s="1" t="str">
        <f>VLOOKUP(Tabela1[[#This Row],[Cliente]],'BASE DE CLIENTES'!A:D,4,0)</f>
        <v>EMPRESA COM MAQUINA</v>
      </c>
      <c r="L1331" s="1" t="str">
        <f>VLOOKUP(Tabela1[[#This Row],[Cliente]],'BASE DE CLIENTES'!A:E,5,0)</f>
        <v>Goiânia</v>
      </c>
    </row>
    <row r="1332" spans="2:12" x14ac:dyDescent="0.3">
      <c r="B1332" s="1" t="s">
        <v>212</v>
      </c>
      <c r="C1332" s="4" t="str">
        <f>VLOOKUP(Tabela1[[#This Row],[Cliente]],'BASE DE CLIENTES'!A:E,2,0)</f>
        <v>Brasília</v>
      </c>
      <c r="D1332" s="1" t="str">
        <f>VLOOKUP(Tabela1[[#This Row],[Cliente]],'BASE DE CLIENTES'!A:C,3,0)</f>
        <v>DF</v>
      </c>
      <c r="E1332" s="4" t="str">
        <f>CONCATENATE(Tabela1[[#This Row],[CIDADE]],",",Tabela1[[#This Row],[UF]])</f>
        <v>Brasília,DF</v>
      </c>
      <c r="F1332" s="2">
        <v>45864</v>
      </c>
      <c r="G1332" s="13">
        <v>293.13</v>
      </c>
      <c r="H1332" s="13">
        <v>450</v>
      </c>
      <c r="I1332" s="5">
        <f>Tabela1[[#This Row],[Valor total]]-Tabela1[[#This Row],[Valor custo]]</f>
        <v>156.87</v>
      </c>
      <c r="J1332" s="6">
        <f>Tabela1[[#This Row],[MARGEM BRUTA]]/Tabela1[[#This Row],[Valor total]]</f>
        <v>0.34860000000000002</v>
      </c>
      <c r="K1332" s="1" t="str">
        <f>VLOOKUP(Tabela1[[#This Row],[Cliente]],'BASE DE CLIENTES'!A:D,4,0)</f>
        <v>SEM CLASSIFICAÇÃO</v>
      </c>
      <c r="L1332" s="1" t="str">
        <f>VLOOKUP(Tabela1[[#This Row],[Cliente]],'BASE DE CLIENTES'!A:E,5,0)</f>
        <v>ÁGUAS CLARAS</v>
      </c>
    </row>
    <row r="1333" spans="2:12" x14ac:dyDescent="0.3">
      <c r="B1333" s="1" t="s">
        <v>52</v>
      </c>
      <c r="C1333" s="4" t="str">
        <f>VLOOKUP(Tabela1[[#This Row],[Cliente]],'BASE DE CLIENTES'!A:E,2,0)</f>
        <v>Brasília</v>
      </c>
      <c r="D1333" s="1" t="str">
        <f>VLOOKUP(Tabela1[[#This Row],[Cliente]],'BASE DE CLIENTES'!A:C,3,0)</f>
        <v>DF</v>
      </c>
      <c r="E1333" s="4" t="str">
        <f>CONCATENATE(Tabela1[[#This Row],[CIDADE]],",",Tabela1[[#This Row],[UF]])</f>
        <v>Brasília,DF</v>
      </c>
      <c r="F1333" s="2">
        <v>45831</v>
      </c>
      <c r="G1333" s="13">
        <v>409.87</v>
      </c>
      <c r="H1333" s="13">
        <v>585</v>
      </c>
      <c r="I1333" s="5">
        <f>Tabela1[[#This Row],[Valor total]]-Tabela1[[#This Row],[Valor custo]]</f>
        <v>175.13</v>
      </c>
      <c r="J1333" s="6">
        <f>Tabela1[[#This Row],[MARGEM BRUTA]]/Tabela1[[#This Row],[Valor total]]</f>
        <v>0.29936752136752137</v>
      </c>
      <c r="K1333" s="1" t="str">
        <f>VLOOKUP(Tabela1[[#This Row],[Cliente]],'BASE DE CLIENTES'!A:D,4,0)</f>
        <v>SERRALHEIRO</v>
      </c>
      <c r="L1333" s="1" t="str">
        <f>VLOOKUP(Tabela1[[#This Row],[Cliente]],'BASE DE CLIENTES'!A:E,5,0)</f>
        <v>Ceilândia Sul (Ceilândia)</v>
      </c>
    </row>
    <row r="1334" spans="2:12" x14ac:dyDescent="0.3">
      <c r="B1334" s="1" t="s">
        <v>38</v>
      </c>
      <c r="C1334" s="4" t="str">
        <f>VLOOKUP(Tabela1[[#This Row],[Cliente]],'BASE DE CLIENTES'!A:E,2,0)</f>
        <v>Brasília</v>
      </c>
      <c r="D1334" s="1" t="str">
        <f>VLOOKUP(Tabela1[[#This Row],[Cliente]],'BASE DE CLIENTES'!A:C,3,0)</f>
        <v>DF</v>
      </c>
      <c r="E1334" s="4" t="str">
        <f>CONCATENATE(Tabela1[[#This Row],[CIDADE]],",",Tabela1[[#This Row],[UF]])</f>
        <v>Brasília,DF</v>
      </c>
      <c r="F1334" s="2">
        <v>45831</v>
      </c>
      <c r="G1334" s="13">
        <v>1425.46</v>
      </c>
      <c r="H1334" s="13">
        <v>2479</v>
      </c>
      <c r="I1334" s="5">
        <f>Tabela1[[#This Row],[Valor total]]-Tabela1[[#This Row],[Valor custo]]</f>
        <v>1053.54</v>
      </c>
      <c r="J1334" s="6">
        <f>Tabela1[[#This Row],[MARGEM BRUTA]]/Tabela1[[#This Row],[Valor total]]</f>
        <v>0.42498588140379184</v>
      </c>
      <c r="K1334" s="1" t="str">
        <f>VLOOKUP(Tabela1[[#This Row],[Cliente]],'BASE DE CLIENTES'!A:D,4,0)</f>
        <v>EMPRESA SEM MAQUINA</v>
      </c>
      <c r="L1334" s="1" t="str">
        <f>VLOOKUP(Tabela1[[#This Row],[Cliente]],'BASE DE CLIENTES'!A:E,5,0)</f>
        <v>PONTE ALTA NORTE (GAMA)</v>
      </c>
    </row>
    <row r="1335" spans="2:12" x14ac:dyDescent="0.3">
      <c r="B1335" s="1" t="s">
        <v>15</v>
      </c>
      <c r="C1335" s="4" t="str">
        <f>VLOOKUP(Tabela1[[#This Row],[Cliente]],'BASE DE CLIENTES'!A:E,2,0)</f>
        <v>Brasília</v>
      </c>
      <c r="D1335" s="1" t="str">
        <f>VLOOKUP(Tabela1[[#This Row],[Cliente]],'BASE DE CLIENTES'!A:C,3,0)</f>
        <v>DF</v>
      </c>
      <c r="E1335" s="4" t="str">
        <f>CONCATENATE(Tabela1[[#This Row],[CIDADE]],",",Tabela1[[#This Row],[UF]])</f>
        <v>Brasília,DF</v>
      </c>
      <c r="F1335" s="2">
        <v>45831</v>
      </c>
      <c r="G1335" s="13">
        <v>710</v>
      </c>
      <c r="H1335" s="13">
        <v>1250</v>
      </c>
      <c r="I1335" s="5">
        <f>Tabela1[[#This Row],[Valor total]]-Tabela1[[#This Row],[Valor custo]]</f>
        <v>540</v>
      </c>
      <c r="J1335" s="6">
        <f>Tabela1[[#This Row],[MARGEM BRUTA]]/Tabela1[[#This Row],[Valor total]]</f>
        <v>0.432</v>
      </c>
      <c r="K1335" s="1" t="str">
        <f>VLOOKUP(Tabela1[[#This Row],[Cliente]],'BASE DE CLIENTES'!A:D,4,0)</f>
        <v>SERRALHEIRO</v>
      </c>
      <c r="L1335" s="1" t="str">
        <f>VLOOKUP(Tabela1[[#This Row],[Cliente]],'BASE DE CLIENTES'!A:E,5,0)</f>
        <v>SETOR HABITACIONAL VICENTE PIRES</v>
      </c>
    </row>
    <row r="1336" spans="2:12" x14ac:dyDescent="0.3">
      <c r="B1336" s="1" t="s">
        <v>70</v>
      </c>
      <c r="C1336" s="4" t="str">
        <f>VLOOKUP(Tabela1[[#This Row],[Cliente]],'BASE DE CLIENTES'!A:E,2,0)</f>
        <v>Brasília</v>
      </c>
      <c r="D1336" s="1" t="str">
        <f>VLOOKUP(Tabela1[[#This Row],[Cliente]],'BASE DE CLIENTES'!A:C,3,0)</f>
        <v>DF</v>
      </c>
      <c r="E1336" s="4" t="str">
        <f>CONCATENATE(Tabela1[[#This Row],[CIDADE]],",",Tabela1[[#This Row],[UF]])</f>
        <v>Brasília,DF</v>
      </c>
      <c r="F1336" s="2">
        <v>45831</v>
      </c>
      <c r="G1336" s="13">
        <v>1018</v>
      </c>
      <c r="H1336" s="13">
        <v>1560</v>
      </c>
      <c r="I1336" s="5">
        <f>Tabela1[[#This Row],[Valor total]]-Tabela1[[#This Row],[Valor custo]]</f>
        <v>542</v>
      </c>
      <c r="J1336" s="6">
        <f>Tabela1[[#This Row],[MARGEM BRUTA]]/Tabela1[[#This Row],[Valor total]]</f>
        <v>0.34743589743589742</v>
      </c>
      <c r="K1336" s="1" t="str">
        <f>VLOOKUP(Tabela1[[#This Row],[Cliente]],'BASE DE CLIENTES'!A:D,4,0)</f>
        <v>EMPRESA COM MAQUINA</v>
      </c>
      <c r="L1336" s="1" t="str">
        <f>VLOOKUP(Tabela1[[#This Row],[Cliente]],'BASE DE CLIENTES'!A:E,5,0)</f>
        <v>TAGUATINGA NORTE (TAGUATINGA)</v>
      </c>
    </row>
    <row r="1337" spans="2:12" x14ac:dyDescent="0.3">
      <c r="B1337" s="1" t="s">
        <v>55</v>
      </c>
      <c r="C1337" s="4" t="str">
        <f>VLOOKUP(Tabela1[[#This Row],[Cliente]],'BASE DE CLIENTES'!A:E,2,0)</f>
        <v>Brasília</v>
      </c>
      <c r="D1337" s="1" t="str">
        <f>VLOOKUP(Tabela1[[#This Row],[Cliente]],'BASE DE CLIENTES'!A:C,3,0)</f>
        <v>DF</v>
      </c>
      <c r="E1337" s="4" t="str">
        <f>CONCATENATE(Tabela1[[#This Row],[CIDADE]],",",Tabela1[[#This Row],[UF]])</f>
        <v>Brasília,DF</v>
      </c>
      <c r="F1337" s="2">
        <v>45831</v>
      </c>
      <c r="G1337" s="13">
        <v>2787</v>
      </c>
      <c r="H1337" s="13">
        <v>4500</v>
      </c>
      <c r="I1337" s="5">
        <f>Tabela1[[#This Row],[Valor total]]-Tabela1[[#This Row],[Valor custo]]</f>
        <v>1713</v>
      </c>
      <c r="J1337" s="6">
        <f>Tabela1[[#This Row],[MARGEM BRUTA]]/Tabela1[[#This Row],[Valor total]]</f>
        <v>0.38066666666666665</v>
      </c>
      <c r="K1337" s="1" t="str">
        <f>VLOOKUP(Tabela1[[#This Row],[Cliente]],'BASE DE CLIENTES'!A:D,4,0)</f>
        <v>EMPRESA SEM MAQUINA</v>
      </c>
      <c r="L1337" s="1" t="str">
        <f>VLOOKUP(Tabela1[[#This Row],[Cliente]],'BASE DE CLIENTES'!A:E,5,0)</f>
        <v>RECANTO DAS EMAS</v>
      </c>
    </row>
    <row r="1338" spans="2:12" x14ac:dyDescent="0.3">
      <c r="B1338" s="1" t="s">
        <v>106</v>
      </c>
      <c r="C1338" s="4" t="str">
        <f>VLOOKUP(Tabela1[[#This Row],[Cliente]],'BASE DE CLIENTES'!A:E,2,0)</f>
        <v>Brasília</v>
      </c>
      <c r="D1338" s="1" t="str">
        <f>VLOOKUP(Tabela1[[#This Row],[Cliente]],'BASE DE CLIENTES'!A:C,3,0)</f>
        <v>DF</v>
      </c>
      <c r="E1338" s="4" t="str">
        <f>CONCATENATE(Tabela1[[#This Row],[CIDADE]],",",Tabela1[[#This Row],[UF]])</f>
        <v>Brasília,DF</v>
      </c>
      <c r="F1338" s="2">
        <v>45831</v>
      </c>
      <c r="G1338" s="13">
        <v>473</v>
      </c>
      <c r="H1338" s="13">
        <v>655</v>
      </c>
      <c r="I1338" s="5">
        <f>Tabela1[[#This Row],[Valor total]]-Tabela1[[#This Row],[Valor custo]]</f>
        <v>182</v>
      </c>
      <c r="J1338" s="6">
        <f>Tabela1[[#This Row],[MARGEM BRUTA]]/Tabela1[[#This Row],[Valor total]]</f>
        <v>0.27786259541984731</v>
      </c>
      <c r="K1338" s="1" t="str">
        <f>VLOOKUP(Tabela1[[#This Row],[Cliente]],'BASE DE CLIENTES'!A:D,4,0)</f>
        <v>EMPRESA COM MAQUINA</v>
      </c>
      <c r="L1338" s="1" t="str">
        <f>VLOOKUP(Tabela1[[#This Row],[Cliente]],'BASE DE CLIENTES'!A:E,5,0)</f>
        <v>26 DE SETEMBRO</v>
      </c>
    </row>
    <row r="1339" spans="2:12" x14ac:dyDescent="0.3">
      <c r="B1339" s="1" t="s">
        <v>203</v>
      </c>
      <c r="C1339" s="4" t="str">
        <f>VLOOKUP(Tabela1[[#This Row],[Cliente]],'BASE DE CLIENTES'!A:E,2,0)</f>
        <v>Goiânia</v>
      </c>
      <c r="D1339" s="1" t="str">
        <f>VLOOKUP(Tabela1[[#This Row],[Cliente]],'BASE DE CLIENTES'!A:C,3,0)</f>
        <v>GO</v>
      </c>
      <c r="E1339" s="4" t="str">
        <f>CONCATENATE(Tabela1[[#This Row],[CIDADE]],",",Tabela1[[#This Row],[UF]])</f>
        <v>Goiânia,GO</v>
      </c>
      <c r="F1339" s="2">
        <v>45663</v>
      </c>
      <c r="G1339" s="13">
        <v>6655.11</v>
      </c>
      <c r="H1339" s="13">
        <v>9790</v>
      </c>
      <c r="I1339" s="5">
        <f>Tabela1[[#This Row],[Valor total]]-Tabela1[[#This Row],[Valor custo]]</f>
        <v>3134.8900000000003</v>
      </c>
      <c r="J1339" s="6">
        <f>Tabela1[[#This Row],[MARGEM BRUTA]]/Tabela1[[#This Row],[Valor total]]</f>
        <v>0.32021348314606746</v>
      </c>
      <c r="K1339" s="1" t="str">
        <f>VLOOKUP(Tabela1[[#This Row],[Cliente]],'BASE DE CLIENTES'!A:D,4,0)</f>
        <v>EMPRESA COM MAQUINA</v>
      </c>
      <c r="L1339" s="1" t="str">
        <f>VLOOKUP(Tabela1[[#This Row],[Cliente]],'BASE DE CLIENTES'!A:E,5,0)</f>
        <v>Goiânia</v>
      </c>
    </row>
    <row r="1340" spans="2:12" x14ac:dyDescent="0.3">
      <c r="B1340" s="1" t="s">
        <v>107</v>
      </c>
      <c r="C1340" s="4" t="str">
        <f>VLOOKUP(Tabela1[[#This Row],[Cliente]],'BASE DE CLIENTES'!A:E,2,0)</f>
        <v>Planaltina</v>
      </c>
      <c r="D1340" s="1" t="str">
        <f>VLOOKUP(Tabela1[[#This Row],[Cliente]],'BASE DE CLIENTES'!A:C,3,0)</f>
        <v>DF</v>
      </c>
      <c r="E1340" s="4" t="str">
        <f>CONCATENATE(Tabela1[[#This Row],[CIDADE]],",",Tabela1[[#This Row],[UF]])</f>
        <v>Planaltina,DF</v>
      </c>
      <c r="F1340" s="2">
        <v>45828</v>
      </c>
      <c r="G1340" s="13">
        <v>994</v>
      </c>
      <c r="H1340" s="13">
        <v>1500</v>
      </c>
      <c r="I1340" s="5">
        <f>Tabela1[[#This Row],[Valor total]]-Tabela1[[#This Row],[Valor custo]]</f>
        <v>506</v>
      </c>
      <c r="J1340" s="6">
        <f>Tabela1[[#This Row],[MARGEM BRUTA]]/Tabela1[[#This Row],[Valor total]]</f>
        <v>0.33733333333333332</v>
      </c>
      <c r="K1340" s="1" t="str">
        <f>VLOOKUP(Tabela1[[#This Row],[Cliente]],'BASE DE CLIENTES'!A:D,4,0)</f>
        <v>EMPRESA COM MAQUINA</v>
      </c>
      <c r="L1340" s="1" t="str">
        <f>VLOOKUP(Tabela1[[#This Row],[Cliente]],'BASE DE CLIENTES'!A:E,5,0)</f>
        <v>SETOR LESTE</v>
      </c>
    </row>
    <row r="1341" spans="2:12" x14ac:dyDescent="0.3">
      <c r="B1341" s="1" t="s">
        <v>193</v>
      </c>
      <c r="C1341" s="4" t="str">
        <f>VLOOKUP(Tabela1[[#This Row],[Cliente]],'BASE DE CLIENTES'!A:E,2,0)</f>
        <v>Goiânia</v>
      </c>
      <c r="D1341" s="1" t="str">
        <f>VLOOKUP(Tabela1[[#This Row],[Cliente]],'BASE DE CLIENTES'!A:C,3,0)</f>
        <v>GO</v>
      </c>
      <c r="E1341" s="4" t="str">
        <f>CONCATENATE(Tabela1[[#This Row],[CIDADE]],",",Tabela1[[#This Row],[UF]])</f>
        <v>Goiânia,GO</v>
      </c>
      <c r="F1341" s="2">
        <v>45660</v>
      </c>
      <c r="G1341" s="13">
        <v>878.4</v>
      </c>
      <c r="H1341" s="13">
        <v>1290</v>
      </c>
      <c r="I1341" s="5">
        <f>Tabela1[[#This Row],[Valor total]]-Tabela1[[#This Row],[Valor custo]]</f>
        <v>411.6</v>
      </c>
      <c r="J1341" s="6">
        <f>Tabela1[[#This Row],[MARGEM BRUTA]]/Tabela1[[#This Row],[Valor total]]</f>
        <v>0.3190697674418605</v>
      </c>
      <c r="K1341" s="1" t="str">
        <f>VLOOKUP(Tabela1[[#This Row],[Cliente]],'BASE DE CLIENTES'!A:D,4,0)</f>
        <v>SEM CLASSIFICAÇÃO</v>
      </c>
      <c r="L1341" s="1" t="str">
        <f>VLOOKUP(Tabela1[[#This Row],[Cliente]],'BASE DE CLIENTES'!A:E,5,0)</f>
        <v>Goiânia</v>
      </c>
    </row>
    <row r="1342" spans="2:12" x14ac:dyDescent="0.3">
      <c r="B1342" s="1" t="s">
        <v>187</v>
      </c>
      <c r="C1342" s="4" t="str">
        <f>VLOOKUP(Tabela1[[#This Row],[Cliente]],'BASE DE CLIENTES'!A:E,2,0)</f>
        <v>Brasília</v>
      </c>
      <c r="D1342" s="1" t="str">
        <f>VLOOKUP(Tabela1[[#This Row],[Cliente]],'BASE DE CLIENTES'!A:C,3,0)</f>
        <v>DF</v>
      </c>
      <c r="E1342" s="4" t="str">
        <f>CONCATENATE(Tabela1[[#This Row],[CIDADE]],",",Tabela1[[#This Row],[UF]])</f>
        <v>Brasília,DF</v>
      </c>
      <c r="F1342" s="2">
        <v>45828</v>
      </c>
      <c r="G1342" s="13">
        <v>710</v>
      </c>
      <c r="H1342" s="13">
        <v>580</v>
      </c>
      <c r="I1342" s="5">
        <f>Tabela1[[#This Row],[Valor total]]-Tabela1[[#This Row],[Valor custo]]</f>
        <v>-130</v>
      </c>
      <c r="J1342" s="6">
        <f>Tabela1[[#This Row],[MARGEM BRUTA]]/Tabela1[[#This Row],[Valor total]]</f>
        <v>-0.22413793103448276</v>
      </c>
      <c r="K1342" s="1" t="str">
        <f>VLOOKUP(Tabela1[[#This Row],[Cliente]],'BASE DE CLIENTES'!A:D,4,0)</f>
        <v>SERRALHEIRO</v>
      </c>
      <c r="L1342" s="1" t="str">
        <f>VLOOKUP(Tabela1[[#This Row],[Cliente]],'BASE DE CLIENTES'!A:E,5,0)</f>
        <v>CEILANDIA SUL (CEILANDIA)</v>
      </c>
    </row>
    <row r="1343" spans="2:12" x14ac:dyDescent="0.3">
      <c r="B1343" s="1" t="s">
        <v>88</v>
      </c>
      <c r="C1343" s="4" t="str">
        <f>VLOOKUP(Tabela1[[#This Row],[Cliente]],'BASE DE CLIENTES'!A:E,2,0)</f>
        <v>Brasília</v>
      </c>
      <c r="D1343" s="1" t="str">
        <f>VLOOKUP(Tabela1[[#This Row],[Cliente]],'BASE DE CLIENTES'!A:C,3,0)</f>
        <v>DF</v>
      </c>
      <c r="E1343" s="4" t="str">
        <f>CONCATENATE(Tabela1[[#This Row],[CIDADE]],",",Tabela1[[#This Row],[UF]])</f>
        <v>Brasília,DF</v>
      </c>
      <c r="F1343" s="2">
        <v>45828</v>
      </c>
      <c r="G1343" s="13">
        <v>710</v>
      </c>
      <c r="H1343" s="13">
        <v>1200</v>
      </c>
      <c r="I1343" s="5">
        <f>Tabela1[[#This Row],[Valor total]]-Tabela1[[#This Row],[Valor custo]]</f>
        <v>490</v>
      </c>
      <c r="J1343" s="6">
        <f>Tabela1[[#This Row],[MARGEM BRUTA]]/Tabela1[[#This Row],[Valor total]]</f>
        <v>0.40833333333333333</v>
      </c>
      <c r="K1343" s="1" t="str">
        <f>VLOOKUP(Tabela1[[#This Row],[Cliente]],'BASE DE CLIENTES'!A:D,4,0)</f>
        <v>SERRALHEIRO</v>
      </c>
      <c r="L1343" s="1" t="str">
        <f>VLOOKUP(Tabela1[[#This Row],[Cliente]],'BASE DE CLIENTES'!A:E,5,0)</f>
        <v>RECANTO DAS EMAS</v>
      </c>
    </row>
    <row r="1344" spans="2:12" x14ac:dyDescent="0.3">
      <c r="B1344" s="1" t="s">
        <v>187</v>
      </c>
      <c r="C1344" s="4" t="str">
        <f>VLOOKUP(Tabela1[[#This Row],[Cliente]],'BASE DE CLIENTES'!A:E,2,0)</f>
        <v>Brasília</v>
      </c>
      <c r="D1344" s="1" t="str">
        <f>VLOOKUP(Tabela1[[#This Row],[Cliente]],'BASE DE CLIENTES'!A:C,3,0)</f>
        <v>DF</v>
      </c>
      <c r="E1344" s="4" t="str">
        <f>CONCATENATE(Tabela1[[#This Row],[CIDADE]],",",Tabela1[[#This Row],[UF]])</f>
        <v>Brasília,DF</v>
      </c>
      <c r="F1344" s="2">
        <v>45828</v>
      </c>
      <c r="G1344" s="13">
        <v>1604</v>
      </c>
      <c r="H1344" s="13">
        <v>2500</v>
      </c>
      <c r="I1344" s="5">
        <f>Tabela1[[#This Row],[Valor total]]-Tabela1[[#This Row],[Valor custo]]</f>
        <v>896</v>
      </c>
      <c r="J1344" s="6">
        <f>Tabela1[[#This Row],[MARGEM BRUTA]]/Tabela1[[#This Row],[Valor total]]</f>
        <v>0.3584</v>
      </c>
      <c r="K1344" s="1" t="str">
        <f>VLOOKUP(Tabela1[[#This Row],[Cliente]],'BASE DE CLIENTES'!A:D,4,0)</f>
        <v>SERRALHEIRO</v>
      </c>
      <c r="L1344" s="1" t="str">
        <f>VLOOKUP(Tabela1[[#This Row],[Cliente]],'BASE DE CLIENTES'!A:E,5,0)</f>
        <v>CEILANDIA SUL (CEILANDIA)</v>
      </c>
    </row>
    <row r="1345" spans="2:12" x14ac:dyDescent="0.3">
      <c r="B1345" s="1" t="s">
        <v>70</v>
      </c>
      <c r="C1345" s="4" t="str">
        <f>VLOOKUP(Tabela1[[#This Row],[Cliente]],'BASE DE CLIENTES'!A:E,2,0)</f>
        <v>Brasília</v>
      </c>
      <c r="D1345" s="1" t="str">
        <f>VLOOKUP(Tabela1[[#This Row],[Cliente]],'BASE DE CLIENTES'!A:C,3,0)</f>
        <v>DF</v>
      </c>
      <c r="E1345" s="4" t="str">
        <f>CONCATENATE(Tabela1[[#This Row],[CIDADE]],",",Tabela1[[#This Row],[UF]])</f>
        <v>Brasília,DF</v>
      </c>
      <c r="F1345" s="2">
        <v>45828</v>
      </c>
      <c r="G1345" s="13">
        <v>710</v>
      </c>
      <c r="H1345" s="13">
        <v>1200</v>
      </c>
      <c r="I1345" s="5">
        <f>Tabela1[[#This Row],[Valor total]]-Tabela1[[#This Row],[Valor custo]]</f>
        <v>490</v>
      </c>
      <c r="J1345" s="6">
        <f>Tabela1[[#This Row],[MARGEM BRUTA]]/Tabela1[[#This Row],[Valor total]]</f>
        <v>0.40833333333333333</v>
      </c>
      <c r="K1345" s="1" t="str">
        <f>VLOOKUP(Tabela1[[#This Row],[Cliente]],'BASE DE CLIENTES'!A:D,4,0)</f>
        <v>EMPRESA COM MAQUINA</v>
      </c>
      <c r="L1345" s="1" t="str">
        <f>VLOOKUP(Tabela1[[#This Row],[Cliente]],'BASE DE CLIENTES'!A:E,5,0)</f>
        <v>TAGUATINGA NORTE (TAGUATINGA)</v>
      </c>
    </row>
    <row r="1346" spans="2:12" x14ac:dyDescent="0.3">
      <c r="B1346" s="1" t="s">
        <v>213</v>
      </c>
      <c r="C1346" s="4" t="str">
        <f>VLOOKUP(Tabela1[[#This Row],[Cliente]],'BASE DE CLIENTES'!A:E,2,0)</f>
        <v>Goiânia</v>
      </c>
      <c r="D1346" s="1" t="str">
        <f>VLOOKUP(Tabela1[[#This Row],[Cliente]],'BASE DE CLIENTES'!A:C,3,0)</f>
        <v>GO</v>
      </c>
      <c r="E1346" s="4" t="str">
        <f>CONCATENATE(Tabela1[[#This Row],[CIDADE]],",",Tabela1[[#This Row],[UF]])</f>
        <v>Goiânia,GO</v>
      </c>
      <c r="F1346" s="2">
        <v>45659</v>
      </c>
      <c r="G1346" s="13">
        <v>6588</v>
      </c>
      <c r="H1346" s="13">
        <v>9300</v>
      </c>
      <c r="I1346" s="5">
        <f>Tabela1[[#This Row],[Valor total]]-Tabela1[[#This Row],[Valor custo]]</f>
        <v>2712</v>
      </c>
      <c r="J1346" s="6">
        <f>Tabela1[[#This Row],[MARGEM BRUTA]]/Tabela1[[#This Row],[Valor total]]</f>
        <v>0.29161290322580646</v>
      </c>
      <c r="K1346" s="1" t="str">
        <f>VLOOKUP(Tabela1[[#This Row],[Cliente]],'BASE DE CLIENTES'!A:D,4,0)</f>
        <v>EMPRESA COM MAQUINA</v>
      </c>
      <c r="L1346" s="1" t="str">
        <f>VLOOKUP(Tabela1[[#This Row],[Cliente]],'BASE DE CLIENTES'!A:E,5,0)</f>
        <v>Goiânia</v>
      </c>
    </row>
    <row r="1347" spans="2:12" x14ac:dyDescent="0.3">
      <c r="B1347" s="1" t="s">
        <v>193</v>
      </c>
      <c r="C1347" s="4" t="str">
        <f>VLOOKUP(Tabela1[[#This Row],[Cliente]],'BASE DE CLIENTES'!A:E,2,0)</f>
        <v>Goiânia</v>
      </c>
      <c r="D1347" s="1" t="str">
        <f>VLOOKUP(Tabela1[[#This Row],[Cliente]],'BASE DE CLIENTES'!A:C,3,0)</f>
        <v>GO</v>
      </c>
      <c r="E1347" s="4" t="str">
        <f>CONCATENATE(Tabela1[[#This Row],[CIDADE]],",",Tabela1[[#This Row],[UF]])</f>
        <v>Goiânia,GO</v>
      </c>
      <c r="F1347" s="2">
        <v>45659</v>
      </c>
      <c r="G1347" s="13">
        <v>878.4</v>
      </c>
      <c r="H1347" s="13">
        <v>1290</v>
      </c>
      <c r="I1347" s="5">
        <f>Tabela1[[#This Row],[Valor total]]-Tabela1[[#This Row],[Valor custo]]</f>
        <v>411.6</v>
      </c>
      <c r="J1347" s="6">
        <f>Tabela1[[#This Row],[MARGEM BRUTA]]/Tabela1[[#This Row],[Valor total]]</f>
        <v>0.3190697674418605</v>
      </c>
      <c r="K1347" s="1" t="str">
        <f>VLOOKUP(Tabela1[[#This Row],[Cliente]],'BASE DE CLIENTES'!A:D,4,0)</f>
        <v>SEM CLASSIFICAÇÃO</v>
      </c>
      <c r="L1347" s="1" t="str">
        <f>VLOOKUP(Tabela1[[#This Row],[Cliente]],'BASE DE CLIENTES'!A:E,5,0)</f>
        <v>Goiânia</v>
      </c>
    </row>
    <row r="1348" spans="2:12" x14ac:dyDescent="0.3">
      <c r="B1348" s="1" t="s">
        <v>211</v>
      </c>
      <c r="C1348" s="4" t="str">
        <f>VLOOKUP(Tabela1[[#This Row],[Cliente]],'BASE DE CLIENTES'!A:E,2,0)</f>
        <v>Goiânia</v>
      </c>
      <c r="D1348" s="1" t="str">
        <f>VLOOKUP(Tabela1[[#This Row],[Cliente]],'BASE DE CLIENTES'!A:C,3,0)</f>
        <v>GO</v>
      </c>
      <c r="E1348" s="4" t="str">
        <f>CONCATENATE(Tabela1[[#This Row],[CIDADE]],",",Tabela1[[#This Row],[UF]])</f>
        <v>Goiânia,GO</v>
      </c>
      <c r="F1348" s="2">
        <v>45659</v>
      </c>
      <c r="G1348" s="13">
        <v>1146.43</v>
      </c>
      <c r="H1348" s="13">
        <v>1995</v>
      </c>
      <c r="I1348" s="5">
        <f>Tabela1[[#This Row],[Valor total]]-Tabela1[[#This Row],[Valor custo]]</f>
        <v>848.56999999999994</v>
      </c>
      <c r="J1348" s="6">
        <f>Tabela1[[#This Row],[MARGEM BRUTA]]/Tabela1[[#This Row],[Valor total]]</f>
        <v>0.42534837092731825</v>
      </c>
      <c r="K1348" s="1" t="str">
        <f>VLOOKUP(Tabela1[[#This Row],[Cliente]],'BASE DE CLIENTES'!A:D,4,0)</f>
        <v>EMPRESA COM MAQUINA</v>
      </c>
      <c r="L1348" s="1" t="str">
        <f>VLOOKUP(Tabela1[[#This Row],[Cliente]],'BASE DE CLIENTES'!A:E,5,0)</f>
        <v>Goiânia</v>
      </c>
    </row>
    <row r="1349" spans="2:12" x14ac:dyDescent="0.3">
      <c r="B1349" s="1" t="s">
        <v>161</v>
      </c>
      <c r="C1349" s="4" t="str">
        <f>VLOOKUP(Tabela1[[#This Row],[Cliente]],'BASE DE CLIENTES'!A:E,2,0)</f>
        <v>Brasília</v>
      </c>
      <c r="D1349" s="1" t="str">
        <f>VLOOKUP(Tabela1[[#This Row],[Cliente]],'BASE DE CLIENTES'!A:C,3,0)</f>
        <v>DF</v>
      </c>
      <c r="E1349" s="4" t="str">
        <f>CONCATENATE(Tabela1[[#This Row],[CIDADE]],",",Tabela1[[#This Row],[UF]])</f>
        <v>Brasília,DF</v>
      </c>
      <c r="F1349" s="2">
        <v>45827</v>
      </c>
      <c r="G1349" s="13">
        <v>12045</v>
      </c>
      <c r="H1349" s="13">
        <v>17400</v>
      </c>
      <c r="I1349" s="5">
        <f>Tabela1[[#This Row],[Valor total]]-Tabela1[[#This Row],[Valor custo]]</f>
        <v>5355</v>
      </c>
      <c r="J1349" s="6">
        <f>Tabela1[[#This Row],[MARGEM BRUTA]]/Tabela1[[#This Row],[Valor total]]</f>
        <v>0.30775862068965515</v>
      </c>
      <c r="K1349" s="1" t="str">
        <f>VLOOKUP(Tabela1[[#This Row],[Cliente]],'BASE DE CLIENTES'!A:D,4,0)</f>
        <v>EMPRESA COM MAQUINA</v>
      </c>
      <c r="L1349" s="1" t="str">
        <f>VLOOKUP(Tabela1[[#This Row],[Cliente]],'BASE DE CLIENTES'!A:E,5,0)</f>
        <v>RIACHO FUNDO II</v>
      </c>
    </row>
    <row r="1350" spans="2:12" x14ac:dyDescent="0.3">
      <c r="B1350" s="1" t="s">
        <v>199</v>
      </c>
      <c r="C1350" s="4" t="str">
        <f>VLOOKUP(Tabela1[[#This Row],[Cliente]],'BASE DE CLIENTES'!A:E,2,0)</f>
        <v>Goiânia</v>
      </c>
      <c r="D1350" s="1" t="str">
        <f>VLOOKUP(Tabela1[[#This Row],[Cliente]],'BASE DE CLIENTES'!A:C,3,0)</f>
        <v>GO</v>
      </c>
      <c r="E1350" s="4" t="str">
        <f>CONCATENATE(Tabela1[[#This Row],[CIDADE]],",",Tabela1[[#This Row],[UF]])</f>
        <v>Goiânia,GO</v>
      </c>
      <c r="F1350" s="2">
        <v>45714</v>
      </c>
      <c r="G1350" s="13">
        <v>5130.08</v>
      </c>
      <c r="H1350" s="13">
        <v>7240</v>
      </c>
      <c r="I1350" s="5">
        <f>Tabela1[[#This Row],[Valor total]]-Tabela1[[#This Row],[Valor custo]]</f>
        <v>2109.92</v>
      </c>
      <c r="J1350" s="6">
        <f>Tabela1[[#This Row],[MARGEM BRUTA]]/Tabela1[[#This Row],[Valor total]]</f>
        <v>0.29142541436464087</v>
      </c>
      <c r="K1350" s="1" t="str">
        <f>VLOOKUP(Tabela1[[#This Row],[Cliente]],'BASE DE CLIENTES'!A:D,4,0)</f>
        <v>EMPRESA COM MAQUINA</v>
      </c>
      <c r="L1350" s="1" t="str">
        <f>VLOOKUP(Tabela1[[#This Row],[Cliente]],'BASE DE CLIENTES'!A:E,5,0)</f>
        <v>Goiânia</v>
      </c>
    </row>
    <row r="1351" spans="2:12" x14ac:dyDescent="0.3">
      <c r="B1351" s="1" t="s">
        <v>214</v>
      </c>
      <c r="C1351" s="4" t="str">
        <f>VLOOKUP(Tabela1[[#This Row],[Cliente]],'BASE DE CLIENTES'!A:E,2,0)</f>
        <v>Goiânia</v>
      </c>
      <c r="D1351" s="1" t="str">
        <f>VLOOKUP(Tabela1[[#This Row],[Cliente]],'BASE DE CLIENTES'!A:C,3,0)</f>
        <v>GO</v>
      </c>
      <c r="E1351" s="4" t="str">
        <f>CONCATENATE(Tabela1[[#This Row],[CIDADE]],",",Tabela1[[#This Row],[UF]])</f>
        <v>Goiânia,GO</v>
      </c>
      <c r="F1351" s="2">
        <v>45714</v>
      </c>
      <c r="G1351" s="13">
        <v>6262.66</v>
      </c>
      <c r="H1351" s="13">
        <v>8850</v>
      </c>
      <c r="I1351" s="5">
        <f>Tabela1[[#This Row],[Valor total]]-Tabela1[[#This Row],[Valor custo]]</f>
        <v>2587.34</v>
      </c>
      <c r="J1351" s="6">
        <f>Tabela1[[#This Row],[MARGEM BRUTA]]/Tabela1[[#This Row],[Valor total]]</f>
        <v>0.29235480225988703</v>
      </c>
      <c r="K1351" s="1" t="str">
        <f>VLOOKUP(Tabela1[[#This Row],[Cliente]],'BASE DE CLIENTES'!A:D,4,0)</f>
        <v>EMPRESA COM MAQUINA</v>
      </c>
      <c r="L1351" s="1" t="str">
        <f>VLOOKUP(Tabela1[[#This Row],[Cliente]],'BASE DE CLIENTES'!A:E,5,0)</f>
        <v>Goiânia</v>
      </c>
    </row>
    <row r="1352" spans="2:12" x14ac:dyDescent="0.3">
      <c r="B1352" s="1" t="s">
        <v>215</v>
      </c>
      <c r="C1352" s="4" t="str">
        <f>VLOOKUP(Tabela1[[#This Row],[Cliente]],'BASE DE CLIENTES'!A:E,2,0)</f>
        <v>Goiânia</v>
      </c>
      <c r="D1352" s="1" t="str">
        <f>VLOOKUP(Tabela1[[#This Row],[Cliente]],'BASE DE CLIENTES'!A:C,3,0)</f>
        <v>GO</v>
      </c>
      <c r="E1352" s="4" t="str">
        <f>CONCATENATE(Tabela1[[#This Row],[CIDADE]],",",Tabela1[[#This Row],[UF]])</f>
        <v>Goiânia,GO</v>
      </c>
      <c r="F1352" s="2">
        <v>45708</v>
      </c>
      <c r="G1352" s="13">
        <v>4384.3500000000004</v>
      </c>
      <c r="H1352" s="13">
        <v>6300</v>
      </c>
      <c r="I1352" s="5">
        <f>Tabela1[[#This Row],[Valor total]]-Tabela1[[#This Row],[Valor custo]]</f>
        <v>1915.6499999999996</v>
      </c>
      <c r="J1352" s="6">
        <f>Tabela1[[#This Row],[MARGEM BRUTA]]/Tabela1[[#This Row],[Valor total]]</f>
        <v>0.30407142857142849</v>
      </c>
      <c r="K1352" s="1" t="str">
        <f>VLOOKUP(Tabela1[[#This Row],[Cliente]],'BASE DE CLIENTES'!A:D,4,0)</f>
        <v>EMPRESA COM MAQUINA</v>
      </c>
      <c r="L1352" s="1" t="str">
        <f>VLOOKUP(Tabela1[[#This Row],[Cliente]],'BASE DE CLIENTES'!A:E,5,0)</f>
        <v>Goiânia</v>
      </c>
    </row>
    <row r="1353" spans="2:12" x14ac:dyDescent="0.3">
      <c r="B1353" s="1" t="s">
        <v>55</v>
      </c>
      <c r="C1353" s="4" t="str">
        <f>VLOOKUP(Tabela1[[#This Row],[Cliente]],'BASE DE CLIENTES'!A:E,2,0)</f>
        <v>Brasília</v>
      </c>
      <c r="D1353" s="1" t="str">
        <f>VLOOKUP(Tabela1[[#This Row],[Cliente]],'BASE DE CLIENTES'!A:C,3,0)</f>
        <v>DF</v>
      </c>
      <c r="E1353" s="4" t="str">
        <f>CONCATENATE(Tabela1[[#This Row],[CIDADE]],",",Tabela1[[#This Row],[UF]])</f>
        <v>Brasília,DF</v>
      </c>
      <c r="F1353" s="2">
        <v>45827</v>
      </c>
      <c r="G1353" s="13">
        <v>1435</v>
      </c>
      <c r="H1353" s="13">
        <v>2600</v>
      </c>
      <c r="I1353" s="5">
        <f>Tabela1[[#This Row],[Valor total]]-Tabela1[[#This Row],[Valor custo]]</f>
        <v>1165</v>
      </c>
      <c r="J1353" s="6">
        <f>Tabela1[[#This Row],[MARGEM BRUTA]]/Tabela1[[#This Row],[Valor total]]</f>
        <v>0.44807692307692309</v>
      </c>
      <c r="K1353" s="1" t="str">
        <f>VLOOKUP(Tabela1[[#This Row],[Cliente]],'BASE DE CLIENTES'!A:D,4,0)</f>
        <v>EMPRESA SEM MAQUINA</v>
      </c>
      <c r="L1353" s="1" t="str">
        <f>VLOOKUP(Tabela1[[#This Row],[Cliente]],'BASE DE CLIENTES'!A:E,5,0)</f>
        <v>RECANTO DAS EMAS</v>
      </c>
    </row>
    <row r="1354" spans="2:12" x14ac:dyDescent="0.3">
      <c r="B1354" s="1" t="s">
        <v>195</v>
      </c>
      <c r="C1354" s="4" t="str">
        <f>VLOOKUP(Tabela1[[#This Row],[Cliente]],'BASE DE CLIENTES'!A:E,2,0)</f>
        <v>Goiânia</v>
      </c>
      <c r="D1354" s="1" t="str">
        <f>VLOOKUP(Tabela1[[#This Row],[Cliente]],'BASE DE CLIENTES'!A:C,3,0)</f>
        <v>GO</v>
      </c>
      <c r="E1354" s="4" t="str">
        <f>CONCATENATE(Tabela1[[#This Row],[CIDADE]],",",Tabela1[[#This Row],[UF]])</f>
        <v>Goiânia,GO</v>
      </c>
      <c r="F1354" s="2">
        <v>45708</v>
      </c>
      <c r="G1354" s="13">
        <v>522</v>
      </c>
      <c r="H1354" s="13">
        <v>1500</v>
      </c>
      <c r="I1354" s="5">
        <f>Tabela1[[#This Row],[Valor total]]-Tabela1[[#This Row],[Valor custo]]</f>
        <v>978</v>
      </c>
      <c r="J1354" s="6">
        <f>Tabela1[[#This Row],[MARGEM BRUTA]]/Tabela1[[#This Row],[Valor total]]</f>
        <v>0.65200000000000002</v>
      </c>
      <c r="K1354" s="1" t="str">
        <f>VLOOKUP(Tabela1[[#This Row],[Cliente]],'BASE DE CLIENTES'!A:D,4,0)</f>
        <v>EMPRESA COM MAQUINA</v>
      </c>
      <c r="L1354" s="1" t="str">
        <f>VLOOKUP(Tabela1[[#This Row],[Cliente]],'BASE DE CLIENTES'!A:E,5,0)</f>
        <v>Goiânia</v>
      </c>
    </row>
    <row r="1355" spans="2:12" x14ac:dyDescent="0.3">
      <c r="B1355" s="1" t="s">
        <v>27</v>
      </c>
      <c r="C1355" s="4" t="str">
        <f>VLOOKUP(Tabela1[[#This Row],[Cliente]],'BASE DE CLIENTES'!A:E,2,0)</f>
        <v>Brasília</v>
      </c>
      <c r="D1355" s="1" t="str">
        <f>VLOOKUP(Tabela1[[#This Row],[Cliente]],'BASE DE CLIENTES'!A:C,3,0)</f>
        <v>DF</v>
      </c>
      <c r="E1355" s="4" t="str">
        <f>CONCATENATE(Tabela1[[#This Row],[CIDADE]],",",Tabela1[[#This Row],[UF]])</f>
        <v>Brasília,DF</v>
      </c>
      <c r="F1355" s="2">
        <v>45826</v>
      </c>
      <c r="G1355" s="13">
        <v>819.74</v>
      </c>
      <c r="H1355" s="13">
        <v>1170</v>
      </c>
      <c r="I1355" s="5">
        <f>Tabela1[[#This Row],[Valor total]]-Tabela1[[#This Row],[Valor custo]]</f>
        <v>350.26</v>
      </c>
      <c r="J1355" s="6">
        <f>Tabela1[[#This Row],[MARGEM BRUTA]]/Tabela1[[#This Row],[Valor total]]</f>
        <v>0.29936752136752137</v>
      </c>
      <c r="K1355" s="1" t="str">
        <f>VLOOKUP(Tabela1[[#This Row],[Cliente]],'BASE DE CLIENTES'!A:D,4,0)</f>
        <v>EMPRESA SEM MAQUINA</v>
      </c>
      <c r="L1355" s="1" t="str">
        <f>VLOOKUP(Tabela1[[#This Row],[Cliente]],'BASE DE CLIENTES'!A:E,5,0)</f>
        <v>RECANTO DAS EMAS</v>
      </c>
    </row>
    <row r="1356" spans="2:12" x14ac:dyDescent="0.3">
      <c r="B1356" s="1" t="s">
        <v>206</v>
      </c>
      <c r="C1356" s="4" t="str">
        <f>VLOOKUP(Tabela1[[#This Row],[Cliente]],'BASE DE CLIENTES'!A:E,2,0)</f>
        <v>Goiânia</v>
      </c>
      <c r="D1356" s="1" t="str">
        <f>VLOOKUP(Tabela1[[#This Row],[Cliente]],'BASE DE CLIENTES'!A:C,3,0)</f>
        <v>GO</v>
      </c>
      <c r="E1356" s="4" t="str">
        <f>CONCATENATE(Tabela1[[#This Row],[CIDADE]],",",Tabela1[[#This Row],[UF]])</f>
        <v>Goiânia,GO</v>
      </c>
      <c r="F1356" s="2">
        <v>45708</v>
      </c>
      <c r="G1356" s="13">
        <v>10373.14</v>
      </c>
      <c r="H1356" s="13">
        <v>15020</v>
      </c>
      <c r="I1356" s="5">
        <f>Tabela1[[#This Row],[Valor total]]-Tabela1[[#This Row],[Valor custo]]</f>
        <v>4646.8600000000006</v>
      </c>
      <c r="J1356" s="6">
        <f>Tabela1[[#This Row],[MARGEM BRUTA]]/Tabela1[[#This Row],[Valor total]]</f>
        <v>0.30937816245006661</v>
      </c>
      <c r="K1356" s="1" t="str">
        <f>VLOOKUP(Tabela1[[#This Row],[Cliente]],'BASE DE CLIENTES'!A:D,4,0)</f>
        <v>EMPRESA COM MAQUINA</v>
      </c>
      <c r="L1356" s="1" t="str">
        <f>VLOOKUP(Tabela1[[#This Row],[Cliente]],'BASE DE CLIENTES'!A:E,5,0)</f>
        <v>Goiânia</v>
      </c>
    </row>
    <row r="1357" spans="2:12" x14ac:dyDescent="0.3">
      <c r="B1357" s="1" t="s">
        <v>187</v>
      </c>
      <c r="C1357" s="4" t="str">
        <f>VLOOKUP(Tabela1[[#This Row],[Cliente]],'BASE DE CLIENTES'!A:E,2,0)</f>
        <v>Brasília</v>
      </c>
      <c r="D1357" s="1" t="str">
        <f>VLOOKUP(Tabela1[[#This Row],[Cliente]],'BASE DE CLIENTES'!A:C,3,0)</f>
        <v>DF</v>
      </c>
      <c r="E1357" s="4" t="str">
        <f>CONCATENATE(Tabela1[[#This Row],[CIDADE]],",",Tabela1[[#This Row],[UF]])</f>
        <v>Brasília,DF</v>
      </c>
      <c r="F1357" s="2">
        <v>45826</v>
      </c>
      <c r="G1357" s="13">
        <v>447</v>
      </c>
      <c r="H1357" s="13">
        <v>635</v>
      </c>
      <c r="I1357" s="5">
        <f>Tabela1[[#This Row],[Valor total]]-Tabela1[[#This Row],[Valor custo]]</f>
        <v>188</v>
      </c>
      <c r="J1357" s="6">
        <f>Tabela1[[#This Row],[MARGEM BRUTA]]/Tabela1[[#This Row],[Valor total]]</f>
        <v>0.29606299212598425</v>
      </c>
      <c r="K1357" s="1" t="str">
        <f>VLOOKUP(Tabela1[[#This Row],[Cliente]],'BASE DE CLIENTES'!A:D,4,0)</f>
        <v>SERRALHEIRO</v>
      </c>
      <c r="L1357" s="1" t="str">
        <f>VLOOKUP(Tabela1[[#This Row],[Cliente]],'BASE DE CLIENTES'!A:E,5,0)</f>
        <v>CEILANDIA SUL (CEILANDIA)</v>
      </c>
    </row>
    <row r="1358" spans="2:12" x14ac:dyDescent="0.3">
      <c r="B1358" s="1" t="s">
        <v>106</v>
      </c>
      <c r="C1358" s="4" t="str">
        <f>VLOOKUP(Tabela1[[#This Row],[Cliente]],'BASE DE CLIENTES'!A:E,2,0)</f>
        <v>Brasília</v>
      </c>
      <c r="D1358" s="1" t="str">
        <f>VLOOKUP(Tabela1[[#This Row],[Cliente]],'BASE DE CLIENTES'!A:C,3,0)</f>
        <v>DF</v>
      </c>
      <c r="E1358" s="4" t="str">
        <f>CONCATENATE(Tabela1[[#This Row],[CIDADE]],",",Tabela1[[#This Row],[UF]])</f>
        <v>Brasília,DF</v>
      </c>
      <c r="F1358" s="2">
        <v>45826</v>
      </c>
      <c r="G1358" s="13">
        <v>473</v>
      </c>
      <c r="H1358" s="13">
        <v>655</v>
      </c>
      <c r="I1358" s="5">
        <f>Tabela1[[#This Row],[Valor total]]-Tabela1[[#This Row],[Valor custo]]</f>
        <v>182</v>
      </c>
      <c r="J1358" s="6">
        <f>Tabela1[[#This Row],[MARGEM BRUTA]]/Tabela1[[#This Row],[Valor total]]</f>
        <v>0.27786259541984731</v>
      </c>
      <c r="K1358" s="1" t="str">
        <f>VLOOKUP(Tabela1[[#This Row],[Cliente]],'BASE DE CLIENTES'!A:D,4,0)</f>
        <v>EMPRESA COM MAQUINA</v>
      </c>
      <c r="L1358" s="1" t="str">
        <f>VLOOKUP(Tabela1[[#This Row],[Cliente]],'BASE DE CLIENTES'!A:E,5,0)</f>
        <v>26 DE SETEMBRO</v>
      </c>
    </row>
    <row r="1359" spans="2:12" x14ac:dyDescent="0.3">
      <c r="B1359" s="1" t="s">
        <v>52</v>
      </c>
      <c r="C1359" s="4" t="str">
        <f>VLOOKUP(Tabela1[[#This Row],[Cliente]],'BASE DE CLIENTES'!A:E,2,0)</f>
        <v>Brasília</v>
      </c>
      <c r="D1359" s="1" t="str">
        <f>VLOOKUP(Tabela1[[#This Row],[Cliente]],'BASE DE CLIENTES'!A:C,3,0)</f>
        <v>DF</v>
      </c>
      <c r="E1359" s="4" t="str">
        <f>CONCATENATE(Tabela1[[#This Row],[CIDADE]],",",Tabela1[[#This Row],[UF]])</f>
        <v>Brasília,DF</v>
      </c>
      <c r="F1359" s="2">
        <v>45826</v>
      </c>
      <c r="G1359" s="13">
        <v>1311.04</v>
      </c>
      <c r="H1359" s="13">
        <v>1890</v>
      </c>
      <c r="I1359" s="5">
        <f>Tabela1[[#This Row],[Valor total]]-Tabela1[[#This Row],[Valor custo]]</f>
        <v>578.96</v>
      </c>
      <c r="J1359" s="6">
        <f>Tabela1[[#This Row],[MARGEM BRUTA]]/Tabela1[[#This Row],[Valor total]]</f>
        <v>0.30632804232804234</v>
      </c>
      <c r="K1359" s="1" t="str">
        <f>VLOOKUP(Tabela1[[#This Row],[Cliente]],'BASE DE CLIENTES'!A:D,4,0)</f>
        <v>SERRALHEIRO</v>
      </c>
      <c r="L1359" s="1" t="str">
        <f>VLOOKUP(Tabela1[[#This Row],[Cliente]],'BASE DE CLIENTES'!A:E,5,0)</f>
        <v>Ceilândia Sul (Ceilândia)</v>
      </c>
    </row>
    <row r="1360" spans="2:12" x14ac:dyDescent="0.3">
      <c r="B1360" s="1" t="s">
        <v>197</v>
      </c>
      <c r="C1360" s="4" t="str">
        <f>VLOOKUP(Tabela1[[#This Row],[Cliente]],'BASE DE CLIENTES'!A:E,2,0)</f>
        <v>Goiânia</v>
      </c>
      <c r="D1360" s="1" t="str">
        <f>VLOOKUP(Tabela1[[#This Row],[Cliente]],'BASE DE CLIENTES'!A:C,3,0)</f>
        <v>GO</v>
      </c>
      <c r="E1360" s="4" t="str">
        <f>CONCATENATE(Tabela1[[#This Row],[CIDADE]],",",Tabela1[[#This Row],[UF]])</f>
        <v>Goiânia,GO</v>
      </c>
      <c r="F1360" s="2">
        <v>45706</v>
      </c>
      <c r="G1360" s="13">
        <v>707.23</v>
      </c>
      <c r="H1360" s="13">
        <v>1300</v>
      </c>
      <c r="I1360" s="5">
        <f>Tabela1[[#This Row],[Valor total]]-Tabela1[[#This Row],[Valor custo]]</f>
        <v>592.77</v>
      </c>
      <c r="J1360" s="6">
        <f>Tabela1[[#This Row],[MARGEM BRUTA]]/Tabela1[[#This Row],[Valor total]]</f>
        <v>0.45597692307692306</v>
      </c>
      <c r="K1360" s="1" t="str">
        <f>VLOOKUP(Tabela1[[#This Row],[Cliente]],'BASE DE CLIENTES'!A:D,4,0)</f>
        <v>EMPRESA COM MAQUINA</v>
      </c>
      <c r="L1360" s="1" t="str">
        <f>VLOOKUP(Tabela1[[#This Row],[Cliente]],'BASE DE CLIENTES'!A:E,5,0)</f>
        <v>Goiânia</v>
      </c>
    </row>
    <row r="1361" spans="2:12" x14ac:dyDescent="0.3">
      <c r="B1361" s="1" t="s">
        <v>199</v>
      </c>
      <c r="C1361" s="4" t="str">
        <f>VLOOKUP(Tabela1[[#This Row],[Cliente]],'BASE DE CLIENTES'!A:E,2,0)</f>
        <v>Goiânia</v>
      </c>
      <c r="D1361" s="1" t="str">
        <f>VLOOKUP(Tabela1[[#This Row],[Cliente]],'BASE DE CLIENTES'!A:C,3,0)</f>
        <v>GO</v>
      </c>
      <c r="E1361" s="4" t="str">
        <f>CONCATENATE(Tabela1[[#This Row],[CIDADE]],",",Tabela1[[#This Row],[UF]])</f>
        <v>Goiânia,GO</v>
      </c>
      <c r="F1361" s="2">
        <v>45706</v>
      </c>
      <c r="G1361" s="13">
        <v>4071.71</v>
      </c>
      <c r="H1361" s="13">
        <v>6350</v>
      </c>
      <c r="I1361" s="5">
        <f>Tabela1[[#This Row],[Valor total]]-Tabela1[[#This Row],[Valor custo]]</f>
        <v>2278.29</v>
      </c>
      <c r="J1361" s="6">
        <f>Tabela1[[#This Row],[MARGEM BRUTA]]/Tabela1[[#This Row],[Valor total]]</f>
        <v>0.35878582677165355</v>
      </c>
      <c r="K1361" s="1" t="str">
        <f>VLOOKUP(Tabela1[[#This Row],[Cliente]],'BASE DE CLIENTES'!A:D,4,0)</f>
        <v>EMPRESA COM MAQUINA</v>
      </c>
      <c r="L1361" s="1" t="str">
        <f>VLOOKUP(Tabela1[[#This Row],[Cliente]],'BASE DE CLIENTES'!A:E,5,0)</f>
        <v>Goiânia</v>
      </c>
    </row>
    <row r="1362" spans="2:12" x14ac:dyDescent="0.3">
      <c r="B1362" s="1" t="s">
        <v>96</v>
      </c>
      <c r="C1362" s="4" t="str">
        <f>VLOOKUP(Tabela1[[#This Row],[Cliente]],'BASE DE CLIENTES'!A:E,2,0)</f>
        <v>Brasília</v>
      </c>
      <c r="D1362" s="1" t="str">
        <f>VLOOKUP(Tabela1[[#This Row],[Cliente]],'BASE DE CLIENTES'!A:C,3,0)</f>
        <v>DF</v>
      </c>
      <c r="E1362" s="4" t="str">
        <f>CONCATENATE(Tabela1[[#This Row],[CIDADE]],",",Tabela1[[#This Row],[UF]])</f>
        <v>Brasília,DF</v>
      </c>
      <c r="F1362" s="2">
        <v>45826</v>
      </c>
      <c r="G1362" s="13">
        <v>1892</v>
      </c>
      <c r="H1362" s="13">
        <v>2880</v>
      </c>
      <c r="I1362" s="5">
        <f>Tabela1[[#This Row],[Valor total]]-Tabela1[[#This Row],[Valor custo]]</f>
        <v>988</v>
      </c>
      <c r="J1362" s="6">
        <f>Tabela1[[#This Row],[MARGEM BRUTA]]/Tabela1[[#This Row],[Valor total]]</f>
        <v>0.34305555555555556</v>
      </c>
      <c r="K1362" s="1" t="str">
        <f>VLOOKUP(Tabela1[[#This Row],[Cliente]],'BASE DE CLIENTES'!A:D,4,0)</f>
        <v>EMPRESA SEM MAQUINA</v>
      </c>
      <c r="L1362" s="1" t="str">
        <f>VLOOKUP(Tabela1[[#This Row],[Cliente]],'BASE DE CLIENTES'!A:E,5,0)</f>
        <v>CEILANDIA NORTE (CEILANDIA)</v>
      </c>
    </row>
    <row r="1363" spans="2:12" x14ac:dyDescent="0.3">
      <c r="B1363" s="1" t="s">
        <v>199</v>
      </c>
      <c r="C1363" s="4" t="str">
        <f>VLOOKUP(Tabela1[[#This Row],[Cliente]],'BASE DE CLIENTES'!A:E,2,0)</f>
        <v>Goiânia</v>
      </c>
      <c r="D1363" s="1" t="str">
        <f>VLOOKUP(Tabela1[[#This Row],[Cliente]],'BASE DE CLIENTES'!A:C,3,0)</f>
        <v>GO</v>
      </c>
      <c r="E1363" s="4" t="str">
        <f>CONCATENATE(Tabela1[[#This Row],[CIDADE]],",",Tabela1[[#This Row],[UF]])</f>
        <v>Goiânia,GO</v>
      </c>
      <c r="F1363" s="2">
        <v>45700</v>
      </c>
      <c r="G1363" s="13">
        <v>4225.26</v>
      </c>
      <c r="H1363" s="13">
        <v>7050</v>
      </c>
      <c r="I1363" s="5">
        <f>Tabela1[[#This Row],[Valor total]]-Tabela1[[#This Row],[Valor custo]]</f>
        <v>2824.74</v>
      </c>
      <c r="J1363" s="6">
        <f>Tabela1[[#This Row],[MARGEM BRUTA]]/Tabela1[[#This Row],[Valor total]]</f>
        <v>0.4006723404255319</v>
      </c>
      <c r="K1363" s="1" t="str">
        <f>VLOOKUP(Tabela1[[#This Row],[Cliente]],'BASE DE CLIENTES'!A:D,4,0)</f>
        <v>EMPRESA COM MAQUINA</v>
      </c>
      <c r="L1363" s="1" t="str">
        <f>VLOOKUP(Tabela1[[#This Row],[Cliente]],'BASE DE CLIENTES'!A:E,5,0)</f>
        <v>Goiânia</v>
      </c>
    </row>
    <row r="1364" spans="2:12" x14ac:dyDescent="0.3">
      <c r="B1364" s="1" t="s">
        <v>107</v>
      </c>
      <c r="C1364" s="4" t="str">
        <f>VLOOKUP(Tabela1[[#This Row],[Cliente]],'BASE DE CLIENTES'!A:E,2,0)</f>
        <v>Planaltina</v>
      </c>
      <c r="D1364" s="1" t="str">
        <f>VLOOKUP(Tabela1[[#This Row],[Cliente]],'BASE DE CLIENTES'!A:C,3,0)</f>
        <v>DF</v>
      </c>
      <c r="E1364" s="4" t="str">
        <f>CONCATENATE(Tabela1[[#This Row],[CIDADE]],",",Tabela1[[#This Row],[UF]])</f>
        <v>Planaltina,DF</v>
      </c>
      <c r="F1364" s="2">
        <v>45826</v>
      </c>
      <c r="G1364" s="13">
        <v>497</v>
      </c>
      <c r="H1364" s="13">
        <v>650</v>
      </c>
      <c r="I1364" s="5">
        <f>Tabela1[[#This Row],[Valor total]]-Tabela1[[#This Row],[Valor custo]]</f>
        <v>153</v>
      </c>
      <c r="J1364" s="6">
        <f>Tabela1[[#This Row],[MARGEM BRUTA]]/Tabela1[[#This Row],[Valor total]]</f>
        <v>0.23538461538461539</v>
      </c>
      <c r="K1364" s="1" t="str">
        <f>VLOOKUP(Tabela1[[#This Row],[Cliente]],'BASE DE CLIENTES'!A:D,4,0)</f>
        <v>EMPRESA COM MAQUINA</v>
      </c>
      <c r="L1364" s="1" t="str">
        <f>VLOOKUP(Tabela1[[#This Row],[Cliente]],'BASE DE CLIENTES'!A:E,5,0)</f>
        <v>SETOR LESTE</v>
      </c>
    </row>
    <row r="1365" spans="2:12" x14ac:dyDescent="0.3">
      <c r="B1365" s="1" t="s">
        <v>206</v>
      </c>
      <c r="C1365" s="4" t="str">
        <f>VLOOKUP(Tabela1[[#This Row],[Cliente]],'BASE DE CLIENTES'!A:E,2,0)</f>
        <v>Goiânia</v>
      </c>
      <c r="D1365" s="1" t="str">
        <f>VLOOKUP(Tabela1[[#This Row],[Cliente]],'BASE DE CLIENTES'!A:C,3,0)</f>
        <v>GO</v>
      </c>
      <c r="E1365" s="4" t="str">
        <f>CONCATENATE(Tabela1[[#This Row],[CIDADE]],",",Tabela1[[#This Row],[UF]])</f>
        <v>Goiânia,GO</v>
      </c>
      <c r="F1365" s="2">
        <v>45694</v>
      </c>
      <c r="G1365" s="13">
        <v>6853.8</v>
      </c>
      <c r="H1365" s="13">
        <v>9540</v>
      </c>
      <c r="I1365" s="5">
        <f>Tabela1[[#This Row],[Valor total]]-Tabela1[[#This Row],[Valor custo]]</f>
        <v>2686.2</v>
      </c>
      <c r="J1365" s="6">
        <f>Tabela1[[#This Row],[MARGEM BRUTA]]/Tabela1[[#This Row],[Valor total]]</f>
        <v>0.28157232704402513</v>
      </c>
      <c r="K1365" s="1" t="str">
        <f>VLOOKUP(Tabela1[[#This Row],[Cliente]],'BASE DE CLIENTES'!A:D,4,0)</f>
        <v>EMPRESA COM MAQUINA</v>
      </c>
      <c r="L1365" s="1" t="str">
        <f>VLOOKUP(Tabela1[[#This Row],[Cliente]],'BASE DE CLIENTES'!A:E,5,0)</f>
        <v>Goiânia</v>
      </c>
    </row>
    <row r="1366" spans="2:12" x14ac:dyDescent="0.3">
      <c r="B1366" s="1" t="s">
        <v>100</v>
      </c>
      <c r="C1366" s="4" t="str">
        <f>VLOOKUP(Tabela1[[#This Row],[Cliente]],'BASE DE CLIENTES'!A:E,2,0)</f>
        <v>Águas Lindas de Goiás</v>
      </c>
      <c r="D1366" s="1" t="str">
        <f>VLOOKUP(Tabela1[[#This Row],[Cliente]],'BASE DE CLIENTES'!A:C,3,0)</f>
        <v>GO</v>
      </c>
      <c r="E1366" s="4" t="str">
        <f>CONCATENATE(Tabela1[[#This Row],[CIDADE]],",",Tabela1[[#This Row],[UF]])</f>
        <v>Águas Lindas de Goiás,GO</v>
      </c>
      <c r="F1366" s="2">
        <v>45826</v>
      </c>
      <c r="G1366" s="13">
        <v>447</v>
      </c>
      <c r="H1366" s="13">
        <v>645</v>
      </c>
      <c r="I1366" s="5">
        <f>Tabela1[[#This Row],[Valor total]]-Tabela1[[#This Row],[Valor custo]]</f>
        <v>198</v>
      </c>
      <c r="J1366" s="6">
        <f>Tabela1[[#This Row],[MARGEM BRUTA]]/Tabela1[[#This Row],[Valor total]]</f>
        <v>0.30697674418604654</v>
      </c>
      <c r="K1366" s="1" t="str">
        <f>VLOOKUP(Tabela1[[#This Row],[Cliente]],'BASE DE CLIENTES'!A:D,4,0)</f>
        <v>EMPRESA SEM MAQUINA</v>
      </c>
      <c r="L1366" s="1" t="str">
        <f>VLOOKUP(Tabela1[[#This Row],[Cliente]],'BASE DE CLIENTES'!A:E,5,0)</f>
        <v>Águas Lindas de Goiás</v>
      </c>
    </row>
    <row r="1367" spans="2:12" x14ac:dyDescent="0.3">
      <c r="B1367" s="1" t="s">
        <v>111</v>
      </c>
      <c r="C1367" s="4" t="str">
        <f>VLOOKUP(Tabela1[[#This Row],[Cliente]],'BASE DE CLIENTES'!A:E,2,0)</f>
        <v>Brasília</v>
      </c>
      <c r="D1367" s="1" t="str">
        <f>VLOOKUP(Tabela1[[#This Row],[Cliente]],'BASE DE CLIENTES'!A:C,3,0)</f>
        <v>DF</v>
      </c>
      <c r="E1367" s="4" t="str">
        <f>CONCATENATE(Tabela1[[#This Row],[CIDADE]],",",Tabela1[[#This Row],[UF]])</f>
        <v>Brasília,DF</v>
      </c>
      <c r="F1367" s="2">
        <v>45826</v>
      </c>
      <c r="G1367" s="13">
        <v>33.56</v>
      </c>
      <c r="H1367" s="13">
        <v>445</v>
      </c>
      <c r="I1367" s="5">
        <f>Tabela1[[#This Row],[Valor total]]-Tabela1[[#This Row],[Valor custo]]</f>
        <v>411.44</v>
      </c>
      <c r="J1367" s="6">
        <f>Tabela1[[#This Row],[MARGEM BRUTA]]/Tabela1[[#This Row],[Valor total]]</f>
        <v>0.9245842696629214</v>
      </c>
      <c r="K1367" s="1" t="str">
        <f>VLOOKUP(Tabela1[[#This Row],[Cliente]],'BASE DE CLIENTES'!A:D,4,0)</f>
        <v>EMPRESA SEM MAQUINA</v>
      </c>
      <c r="L1367" s="1" t="str">
        <f>VLOOKUP(Tabela1[[#This Row],[Cliente]],'BASE DE CLIENTES'!A:E,5,0)</f>
        <v>TAGUATINGA SUL (TAGUATINGA)</v>
      </c>
    </row>
    <row r="1368" spans="2:12" x14ac:dyDescent="0.3">
      <c r="B1368" s="1" t="s">
        <v>68</v>
      </c>
      <c r="C1368" s="4" t="str">
        <f>VLOOKUP(Tabela1[[#This Row],[Cliente]],'BASE DE CLIENTES'!A:E,2,0)</f>
        <v>Brasília</v>
      </c>
      <c r="D1368" s="1" t="str">
        <f>VLOOKUP(Tabela1[[#This Row],[Cliente]],'BASE DE CLIENTES'!A:C,3,0)</f>
        <v>DF</v>
      </c>
      <c r="E1368" s="4" t="str">
        <f>CONCATENATE(Tabela1[[#This Row],[CIDADE]],",",Tabela1[[#This Row],[UF]])</f>
        <v>Brasília,DF</v>
      </c>
      <c r="F1368" s="2">
        <v>45826</v>
      </c>
      <c r="G1368" s="13">
        <v>7251.48</v>
      </c>
      <c r="H1368" s="13">
        <v>10045</v>
      </c>
      <c r="I1368" s="5">
        <f>Tabela1[[#This Row],[Valor total]]-Tabela1[[#This Row],[Valor custo]]</f>
        <v>2793.5200000000004</v>
      </c>
      <c r="J1368" s="6">
        <f>Tabela1[[#This Row],[MARGEM BRUTA]]/Tabela1[[#This Row],[Valor total]]</f>
        <v>0.27810054753608765</v>
      </c>
      <c r="K1368" s="1" t="str">
        <f>VLOOKUP(Tabela1[[#This Row],[Cliente]],'BASE DE CLIENTES'!A:D,4,0)</f>
        <v>EMPRESA COM MAQUINA</v>
      </c>
      <c r="L1368" s="1" t="str">
        <f>VLOOKUP(Tabela1[[#This Row],[Cliente]],'BASE DE CLIENTES'!A:E,5,0)</f>
        <v>SAMAMBAIA SUL (SAMAMBAIA)</v>
      </c>
    </row>
    <row r="1369" spans="2:12" x14ac:dyDescent="0.3">
      <c r="B1369" s="1" t="s">
        <v>195</v>
      </c>
      <c r="C1369" s="4" t="str">
        <f>VLOOKUP(Tabela1[[#This Row],[Cliente]],'BASE DE CLIENTES'!A:E,2,0)</f>
        <v>Goiânia</v>
      </c>
      <c r="D1369" s="1" t="str">
        <f>VLOOKUP(Tabela1[[#This Row],[Cliente]],'BASE DE CLIENTES'!A:C,3,0)</f>
        <v>GO</v>
      </c>
      <c r="E1369" s="4" t="str">
        <f>CONCATENATE(Tabela1[[#This Row],[CIDADE]],",",Tabela1[[#This Row],[UF]])</f>
        <v>Goiânia,GO</v>
      </c>
      <c r="F1369" s="2">
        <v>45694</v>
      </c>
      <c r="G1369" s="13">
        <v>5748.56</v>
      </c>
      <c r="H1369" s="13">
        <v>10000</v>
      </c>
      <c r="I1369" s="5">
        <f>Tabela1[[#This Row],[Valor total]]-Tabela1[[#This Row],[Valor custo]]</f>
        <v>4251.4399999999996</v>
      </c>
      <c r="J1369" s="6">
        <f>Tabela1[[#This Row],[MARGEM BRUTA]]/Tabela1[[#This Row],[Valor total]]</f>
        <v>0.42514399999999997</v>
      </c>
      <c r="K1369" s="1" t="str">
        <f>VLOOKUP(Tabela1[[#This Row],[Cliente]],'BASE DE CLIENTES'!A:D,4,0)</f>
        <v>EMPRESA COM MAQUINA</v>
      </c>
      <c r="L1369" s="1" t="str">
        <f>VLOOKUP(Tabela1[[#This Row],[Cliente]],'BASE DE CLIENTES'!A:E,5,0)</f>
        <v>Goiânia</v>
      </c>
    </row>
    <row r="1370" spans="2:12" x14ac:dyDescent="0.3">
      <c r="B1370" s="1" t="s">
        <v>27</v>
      </c>
      <c r="C1370" s="4" t="str">
        <f>VLOOKUP(Tabela1[[#This Row],[Cliente]],'BASE DE CLIENTES'!A:E,2,0)</f>
        <v>Brasília</v>
      </c>
      <c r="D1370" s="1" t="str">
        <f>VLOOKUP(Tabela1[[#This Row],[Cliente]],'BASE DE CLIENTES'!A:C,3,0)</f>
        <v>DF</v>
      </c>
      <c r="E1370" s="4" t="str">
        <f>CONCATENATE(Tabela1[[#This Row],[CIDADE]],",",Tabela1[[#This Row],[UF]])</f>
        <v>Brasília,DF</v>
      </c>
      <c r="F1370" s="2">
        <v>45825</v>
      </c>
      <c r="G1370" s="13">
        <v>409.87</v>
      </c>
      <c r="H1370" s="13">
        <v>585</v>
      </c>
      <c r="I1370" s="5">
        <f>Tabela1[[#This Row],[Valor total]]-Tabela1[[#This Row],[Valor custo]]</f>
        <v>175.13</v>
      </c>
      <c r="J1370" s="6">
        <f>Tabela1[[#This Row],[MARGEM BRUTA]]/Tabela1[[#This Row],[Valor total]]</f>
        <v>0.29936752136752137</v>
      </c>
      <c r="K1370" s="1" t="str">
        <f>VLOOKUP(Tabela1[[#This Row],[Cliente]],'BASE DE CLIENTES'!A:D,4,0)</f>
        <v>EMPRESA SEM MAQUINA</v>
      </c>
      <c r="L1370" s="1" t="str">
        <f>VLOOKUP(Tabela1[[#This Row],[Cliente]],'BASE DE CLIENTES'!A:E,5,0)</f>
        <v>RECANTO DAS EMAS</v>
      </c>
    </row>
    <row r="1371" spans="2:12" x14ac:dyDescent="0.3">
      <c r="B1371" s="1" t="s">
        <v>190</v>
      </c>
      <c r="C1371" s="4" t="str">
        <f>VLOOKUP(Tabela1[[#This Row],[Cliente]],'BASE DE CLIENTES'!A:E,2,0)</f>
        <v>Brasília</v>
      </c>
      <c r="D1371" s="1" t="str">
        <f>VLOOKUP(Tabela1[[#This Row],[Cliente]],'BASE DE CLIENTES'!A:C,3,0)</f>
        <v>DF</v>
      </c>
      <c r="E1371" s="4" t="str">
        <f>CONCATENATE(Tabela1[[#This Row],[CIDADE]],",",Tabela1[[#This Row],[UF]])</f>
        <v>Brasília,DF</v>
      </c>
      <c r="F1371" s="2">
        <v>45825</v>
      </c>
      <c r="G1371" s="13">
        <v>540.99</v>
      </c>
      <c r="H1371" s="13">
        <v>800</v>
      </c>
      <c r="I1371" s="5">
        <f>Tabela1[[#This Row],[Valor total]]-Tabela1[[#This Row],[Valor custo]]</f>
        <v>259.01</v>
      </c>
      <c r="J1371" s="6">
        <f>Tabela1[[#This Row],[MARGEM BRUTA]]/Tabela1[[#This Row],[Valor total]]</f>
        <v>0.32376250000000001</v>
      </c>
      <c r="K1371" s="1" t="str">
        <f>VLOOKUP(Tabela1[[#This Row],[Cliente]],'BASE DE CLIENTES'!A:D,4,0)</f>
        <v>EMPRESA COM MAQUINA</v>
      </c>
      <c r="L1371" s="1" t="str">
        <f>VLOOKUP(Tabela1[[#This Row],[Cliente]],'BASE DE CLIENTES'!A:E,5,0)</f>
        <v>RIACHO FUNDO I</v>
      </c>
    </row>
    <row r="1372" spans="2:12" x14ac:dyDescent="0.3">
      <c r="B1372" s="1" t="s">
        <v>36</v>
      </c>
      <c r="C1372" s="4" t="str">
        <f>VLOOKUP(Tabela1[[#This Row],[Cliente]],'BASE DE CLIENTES'!A:E,2,0)</f>
        <v>Brasília</v>
      </c>
      <c r="D1372" s="1" t="str">
        <f>VLOOKUP(Tabela1[[#This Row],[Cliente]],'BASE DE CLIENTES'!A:C,3,0)</f>
        <v>DF</v>
      </c>
      <c r="E1372" s="4" t="str">
        <f>CONCATENATE(Tabela1[[#This Row],[CIDADE]],",",Tabela1[[#This Row],[UF]])</f>
        <v>Brasília,DF</v>
      </c>
      <c r="F1372" s="2">
        <v>45825</v>
      </c>
      <c r="G1372" s="13">
        <v>447</v>
      </c>
      <c r="H1372" s="13">
        <v>640</v>
      </c>
      <c r="I1372" s="5">
        <f>Tabela1[[#This Row],[Valor total]]-Tabela1[[#This Row],[Valor custo]]</f>
        <v>193</v>
      </c>
      <c r="J1372" s="6">
        <f>Tabela1[[#This Row],[MARGEM BRUTA]]/Tabela1[[#This Row],[Valor total]]</f>
        <v>0.30156250000000001</v>
      </c>
      <c r="K1372" s="1" t="str">
        <f>VLOOKUP(Tabela1[[#This Row],[Cliente]],'BASE DE CLIENTES'!A:D,4,0)</f>
        <v>SERRALHEIRO</v>
      </c>
      <c r="L1372" s="1" t="str">
        <f>VLOOKUP(Tabela1[[#This Row],[Cliente]],'BASE DE CLIENTES'!A:E,5,0)</f>
        <v>CEILANDIA SUL (CEILANDIA)</v>
      </c>
    </row>
    <row r="1373" spans="2:12" x14ac:dyDescent="0.3">
      <c r="B1373" s="1" t="s">
        <v>193</v>
      </c>
      <c r="C1373" s="4" t="str">
        <f>VLOOKUP(Tabela1[[#This Row],[Cliente]],'BASE DE CLIENTES'!A:E,2,0)</f>
        <v>Goiânia</v>
      </c>
      <c r="D1373" s="1" t="str">
        <f>VLOOKUP(Tabela1[[#This Row],[Cliente]],'BASE DE CLIENTES'!A:C,3,0)</f>
        <v>GO</v>
      </c>
      <c r="E1373" s="4" t="str">
        <f>CONCATENATE(Tabela1[[#This Row],[CIDADE]],",",Tabela1[[#This Row],[UF]])</f>
        <v>Goiânia,GO</v>
      </c>
      <c r="F1373" s="2">
        <v>45693</v>
      </c>
      <c r="G1373" s="13">
        <v>4887.3500000000004</v>
      </c>
      <c r="H1373" s="13">
        <v>7080</v>
      </c>
      <c r="I1373" s="5">
        <f>Tabela1[[#This Row],[Valor total]]-Tabela1[[#This Row],[Valor custo]]</f>
        <v>2192.6499999999996</v>
      </c>
      <c r="J1373" s="6">
        <f>Tabela1[[#This Row],[MARGEM BRUTA]]/Tabela1[[#This Row],[Valor total]]</f>
        <v>0.30969632768361577</v>
      </c>
      <c r="K1373" s="1" t="str">
        <f>VLOOKUP(Tabela1[[#This Row],[Cliente]],'BASE DE CLIENTES'!A:D,4,0)</f>
        <v>SEM CLASSIFICAÇÃO</v>
      </c>
      <c r="L1373" s="1" t="str">
        <f>VLOOKUP(Tabela1[[#This Row],[Cliente]],'BASE DE CLIENTES'!A:E,5,0)</f>
        <v>Goiânia</v>
      </c>
    </row>
    <row r="1374" spans="2:12" x14ac:dyDescent="0.3">
      <c r="B1374" s="1" t="s">
        <v>120</v>
      </c>
      <c r="C1374" s="4" t="str">
        <f>VLOOKUP(Tabela1[[#This Row],[Cliente]],'BASE DE CLIENTES'!A:E,2,0)</f>
        <v>Brasília</v>
      </c>
      <c r="D1374" s="1" t="str">
        <f>VLOOKUP(Tabela1[[#This Row],[Cliente]],'BASE DE CLIENTES'!A:C,3,0)</f>
        <v>DF</v>
      </c>
      <c r="E1374" s="4" t="str">
        <f>CONCATENATE(Tabela1[[#This Row],[CIDADE]],",",Tabela1[[#This Row],[UF]])</f>
        <v>Brasília,DF</v>
      </c>
      <c r="F1374" s="2">
        <v>45846</v>
      </c>
      <c r="G1374" s="13">
        <v>2982</v>
      </c>
      <c r="H1374" s="13">
        <v>4500</v>
      </c>
      <c r="I1374" s="5">
        <f>Tabela1[[#This Row],[Valor total]]-Tabela1[[#This Row],[Valor custo]]</f>
        <v>1518</v>
      </c>
      <c r="J1374" s="6">
        <f>Tabela1[[#This Row],[MARGEM BRUTA]]/Tabela1[[#This Row],[Valor total]]</f>
        <v>0.33733333333333332</v>
      </c>
      <c r="K1374" s="1" t="str">
        <f>VLOOKUP(Tabela1[[#This Row],[Cliente]],'BASE DE CLIENTES'!A:D,4,0)</f>
        <v>EMPRESA SEM MAQUINA</v>
      </c>
      <c r="L1374" s="1" t="str">
        <f>VLOOKUP(Tabela1[[#This Row],[Cliente]],'BASE DE CLIENTES'!A:E,5,0)</f>
        <v>SAMAMBAIA</v>
      </c>
    </row>
    <row r="1375" spans="2:12" x14ac:dyDescent="0.3">
      <c r="B1375" s="1" t="s">
        <v>216</v>
      </c>
      <c r="C1375" s="4" t="str">
        <f>VLOOKUP(Tabela1[[#This Row],[Cliente]],'BASE DE CLIENTES'!A:E,2,0)</f>
        <v>Brasília</v>
      </c>
      <c r="D1375" s="1" t="str">
        <f>VLOOKUP(Tabela1[[#This Row],[Cliente]],'BASE DE CLIENTES'!A:C,3,0)</f>
        <v>DF</v>
      </c>
      <c r="E1375" s="4" t="str">
        <f>CONCATENATE(Tabela1[[#This Row],[CIDADE]],",",Tabela1[[#This Row],[UF]])</f>
        <v>Brasília,DF</v>
      </c>
      <c r="F1375" s="2">
        <v>45825</v>
      </c>
      <c r="G1375" s="13">
        <v>11513</v>
      </c>
      <c r="H1375" s="13">
        <v>15000</v>
      </c>
      <c r="I1375" s="5">
        <f>Tabela1[[#This Row],[Valor total]]-Tabela1[[#This Row],[Valor custo]]</f>
        <v>3487</v>
      </c>
      <c r="J1375" s="6">
        <f>Tabela1[[#This Row],[MARGEM BRUTA]]/Tabela1[[#This Row],[Valor total]]</f>
        <v>0.23246666666666665</v>
      </c>
      <c r="K1375" s="1" t="str">
        <f>VLOOKUP(Tabela1[[#This Row],[Cliente]],'BASE DE CLIENTES'!A:D,4,0)</f>
        <v>EMPRESA COM MAQUINA</v>
      </c>
      <c r="L1375" s="1" t="str">
        <f>VLOOKUP(Tabela1[[#This Row],[Cliente]],'BASE DE CLIENTES'!A:E,5,0)</f>
        <v>RIACHO FUNDO II</v>
      </c>
    </row>
    <row r="1376" spans="2:12" x14ac:dyDescent="0.3">
      <c r="B1376" s="1" t="s">
        <v>106</v>
      </c>
      <c r="C1376" s="4" t="str">
        <f>VLOOKUP(Tabela1[[#This Row],[Cliente]],'BASE DE CLIENTES'!A:E,2,0)</f>
        <v>Brasília</v>
      </c>
      <c r="D1376" s="1" t="str">
        <f>VLOOKUP(Tabela1[[#This Row],[Cliente]],'BASE DE CLIENTES'!A:C,3,0)</f>
        <v>DF</v>
      </c>
      <c r="E1376" s="4" t="str">
        <f>CONCATENATE(Tabela1[[#This Row],[CIDADE]],",",Tabela1[[#This Row],[UF]])</f>
        <v>Brasília,DF</v>
      </c>
      <c r="F1376" s="2">
        <v>45825</v>
      </c>
      <c r="G1376" s="13">
        <v>409.87</v>
      </c>
      <c r="H1376" s="13">
        <v>570</v>
      </c>
      <c r="I1376" s="5">
        <f>Tabela1[[#This Row],[Valor total]]-Tabela1[[#This Row],[Valor custo]]</f>
        <v>160.13</v>
      </c>
      <c r="J1376" s="6">
        <f>Tabela1[[#This Row],[MARGEM BRUTA]]/Tabela1[[#This Row],[Valor total]]</f>
        <v>0.28092982456140347</v>
      </c>
      <c r="K1376" s="1" t="str">
        <f>VLOOKUP(Tabela1[[#This Row],[Cliente]],'BASE DE CLIENTES'!A:D,4,0)</f>
        <v>EMPRESA COM MAQUINA</v>
      </c>
      <c r="L1376" s="1" t="str">
        <f>VLOOKUP(Tabela1[[#This Row],[Cliente]],'BASE DE CLIENTES'!A:E,5,0)</f>
        <v>26 DE SETEMBRO</v>
      </c>
    </row>
    <row r="1377" spans="2:12" x14ac:dyDescent="0.3">
      <c r="B1377" s="1" t="s">
        <v>68</v>
      </c>
      <c r="C1377" s="4" t="str">
        <f>VLOOKUP(Tabela1[[#This Row],[Cliente]],'BASE DE CLIENTES'!A:E,2,0)</f>
        <v>Brasília</v>
      </c>
      <c r="D1377" s="1" t="str">
        <f>VLOOKUP(Tabela1[[#This Row],[Cliente]],'BASE DE CLIENTES'!A:C,3,0)</f>
        <v>DF</v>
      </c>
      <c r="E1377" s="4" t="str">
        <f>CONCATENATE(Tabela1[[#This Row],[CIDADE]],",",Tabela1[[#This Row],[UF]])</f>
        <v>Brasília,DF</v>
      </c>
      <c r="F1377" s="2">
        <v>45825</v>
      </c>
      <c r="G1377" s="13">
        <v>0</v>
      </c>
      <c r="H1377" s="13">
        <v>350</v>
      </c>
      <c r="I1377" s="5">
        <f>Tabela1[[#This Row],[Valor total]]-Tabela1[[#This Row],[Valor custo]]</f>
        <v>350</v>
      </c>
      <c r="J1377" s="6">
        <f>Tabela1[[#This Row],[MARGEM BRUTA]]/Tabela1[[#This Row],[Valor total]]</f>
        <v>1</v>
      </c>
      <c r="K1377" s="1" t="str">
        <f>VLOOKUP(Tabela1[[#This Row],[Cliente]],'BASE DE CLIENTES'!A:D,4,0)</f>
        <v>EMPRESA COM MAQUINA</v>
      </c>
      <c r="L1377" s="1" t="str">
        <f>VLOOKUP(Tabela1[[#This Row],[Cliente]],'BASE DE CLIENTES'!A:E,5,0)</f>
        <v>SAMAMBAIA SUL (SAMAMBAIA)</v>
      </c>
    </row>
    <row r="1378" spans="2:12" x14ac:dyDescent="0.3">
      <c r="B1378" s="1" t="s">
        <v>107</v>
      </c>
      <c r="C1378" s="4" t="str">
        <f>VLOOKUP(Tabela1[[#This Row],[Cliente]],'BASE DE CLIENTES'!A:E,2,0)</f>
        <v>Planaltina</v>
      </c>
      <c r="D1378" s="1" t="str">
        <f>VLOOKUP(Tabela1[[#This Row],[Cliente]],'BASE DE CLIENTES'!A:C,3,0)</f>
        <v>DF</v>
      </c>
      <c r="E1378" s="4" t="str">
        <f>CONCATENATE(Tabela1[[#This Row],[CIDADE]],",",Tabela1[[#This Row],[UF]])</f>
        <v>Planaltina,DF</v>
      </c>
      <c r="F1378" s="2">
        <v>45825</v>
      </c>
      <c r="G1378" s="13">
        <v>1645</v>
      </c>
      <c r="H1378" s="13">
        <v>2400</v>
      </c>
      <c r="I1378" s="5">
        <f>Tabela1[[#This Row],[Valor total]]-Tabela1[[#This Row],[Valor custo]]</f>
        <v>755</v>
      </c>
      <c r="J1378" s="6">
        <f>Tabela1[[#This Row],[MARGEM BRUTA]]/Tabela1[[#This Row],[Valor total]]</f>
        <v>0.31458333333333333</v>
      </c>
      <c r="K1378" s="1" t="str">
        <f>VLOOKUP(Tabela1[[#This Row],[Cliente]],'BASE DE CLIENTES'!A:D,4,0)</f>
        <v>EMPRESA COM MAQUINA</v>
      </c>
      <c r="L1378" s="1" t="str">
        <f>VLOOKUP(Tabela1[[#This Row],[Cliente]],'BASE DE CLIENTES'!A:E,5,0)</f>
        <v>SETOR LESTE</v>
      </c>
    </row>
    <row r="1379" spans="2:12" x14ac:dyDescent="0.3">
      <c r="B1379" s="1" t="s">
        <v>199</v>
      </c>
      <c r="C1379" s="4" t="str">
        <f>VLOOKUP(Tabela1[[#This Row],[Cliente]],'BASE DE CLIENTES'!A:E,2,0)</f>
        <v>Goiânia</v>
      </c>
      <c r="D1379" s="1" t="str">
        <f>VLOOKUP(Tabela1[[#This Row],[Cliente]],'BASE DE CLIENTES'!A:C,3,0)</f>
        <v>GO</v>
      </c>
      <c r="E1379" s="4" t="str">
        <f>CONCATENATE(Tabela1[[#This Row],[CIDADE]],",",Tabela1[[#This Row],[UF]])</f>
        <v>Goiânia,GO</v>
      </c>
      <c r="F1379" s="2">
        <v>45691</v>
      </c>
      <c r="G1379" s="13">
        <v>4459.29</v>
      </c>
      <c r="H1379" s="13">
        <v>6560</v>
      </c>
      <c r="I1379" s="5">
        <f>Tabela1[[#This Row],[Valor total]]-Tabela1[[#This Row],[Valor custo]]</f>
        <v>2100.71</v>
      </c>
      <c r="J1379" s="6">
        <f>Tabela1[[#This Row],[MARGEM BRUTA]]/Tabela1[[#This Row],[Valor total]]</f>
        <v>0.32023018292682925</v>
      </c>
      <c r="K1379" s="1" t="str">
        <f>VLOOKUP(Tabela1[[#This Row],[Cliente]],'BASE DE CLIENTES'!A:D,4,0)</f>
        <v>EMPRESA COM MAQUINA</v>
      </c>
      <c r="L1379" s="1" t="str">
        <f>VLOOKUP(Tabela1[[#This Row],[Cliente]],'BASE DE CLIENTES'!A:E,5,0)</f>
        <v>Goiânia</v>
      </c>
    </row>
    <row r="1380" spans="2:12" x14ac:dyDescent="0.3">
      <c r="B1380" s="1" t="s">
        <v>213</v>
      </c>
      <c r="C1380" s="4" t="str">
        <f>VLOOKUP(Tabela1[[#This Row],[Cliente]],'BASE DE CLIENTES'!A:E,2,0)</f>
        <v>Goiânia</v>
      </c>
      <c r="D1380" s="1" t="str">
        <f>VLOOKUP(Tabela1[[#This Row],[Cliente]],'BASE DE CLIENTES'!A:C,3,0)</f>
        <v>GO</v>
      </c>
      <c r="E1380" s="4" t="str">
        <f>CONCATENATE(Tabela1[[#This Row],[CIDADE]],",",Tabela1[[#This Row],[UF]])</f>
        <v>Goiânia,GO</v>
      </c>
      <c r="F1380" s="2">
        <v>45691</v>
      </c>
      <c r="G1380" s="13">
        <v>6629</v>
      </c>
      <c r="H1380" s="13">
        <v>9380</v>
      </c>
      <c r="I1380" s="5">
        <f>Tabela1[[#This Row],[Valor total]]-Tabela1[[#This Row],[Valor custo]]</f>
        <v>2751</v>
      </c>
      <c r="J1380" s="6">
        <f>Tabela1[[#This Row],[MARGEM BRUTA]]/Tabela1[[#This Row],[Valor total]]</f>
        <v>0.29328358208955224</v>
      </c>
      <c r="K1380" s="1" t="str">
        <f>VLOOKUP(Tabela1[[#This Row],[Cliente]],'BASE DE CLIENTES'!A:D,4,0)</f>
        <v>EMPRESA COM MAQUINA</v>
      </c>
      <c r="L1380" s="1" t="str">
        <f>VLOOKUP(Tabela1[[#This Row],[Cliente]],'BASE DE CLIENTES'!A:E,5,0)</f>
        <v>Goiânia</v>
      </c>
    </row>
    <row r="1381" spans="2:12" x14ac:dyDescent="0.3">
      <c r="B1381" s="1" t="s">
        <v>195</v>
      </c>
      <c r="C1381" s="4" t="str">
        <f>VLOOKUP(Tabela1[[#This Row],[Cliente]],'BASE DE CLIENTES'!A:E,2,0)</f>
        <v>Goiânia</v>
      </c>
      <c r="D1381" s="1" t="str">
        <f>VLOOKUP(Tabela1[[#This Row],[Cliente]],'BASE DE CLIENTES'!A:C,3,0)</f>
        <v>GO</v>
      </c>
      <c r="E1381" s="4" t="str">
        <f>CONCATENATE(Tabela1[[#This Row],[CIDADE]],",",Tabela1[[#This Row],[UF]])</f>
        <v>Goiânia,GO</v>
      </c>
      <c r="F1381" s="2">
        <v>45689</v>
      </c>
      <c r="G1381" s="13">
        <v>4485.04</v>
      </c>
      <c r="H1381" s="13">
        <v>7600</v>
      </c>
      <c r="I1381" s="5">
        <f>Tabela1[[#This Row],[Valor total]]-Tabela1[[#This Row],[Valor custo]]</f>
        <v>3114.96</v>
      </c>
      <c r="J1381" s="6">
        <f>Tabela1[[#This Row],[MARGEM BRUTA]]/Tabela1[[#This Row],[Valor total]]</f>
        <v>0.40986315789473687</v>
      </c>
      <c r="K1381" s="1" t="str">
        <f>VLOOKUP(Tabela1[[#This Row],[Cliente]],'BASE DE CLIENTES'!A:D,4,0)</f>
        <v>EMPRESA COM MAQUINA</v>
      </c>
      <c r="L1381" s="1" t="str">
        <f>VLOOKUP(Tabela1[[#This Row],[Cliente]],'BASE DE CLIENTES'!A:E,5,0)</f>
        <v>Goiânia</v>
      </c>
    </row>
    <row r="1382" spans="2:12" x14ac:dyDescent="0.3">
      <c r="B1382" s="1" t="s">
        <v>193</v>
      </c>
      <c r="C1382" s="4" t="str">
        <f>VLOOKUP(Tabela1[[#This Row],[Cliente]],'BASE DE CLIENTES'!A:E,2,0)</f>
        <v>Goiânia</v>
      </c>
      <c r="D1382" s="1" t="str">
        <f>VLOOKUP(Tabela1[[#This Row],[Cliente]],'BASE DE CLIENTES'!A:C,3,0)</f>
        <v>GO</v>
      </c>
      <c r="E1382" s="4" t="str">
        <f>CONCATENATE(Tabela1[[#This Row],[CIDADE]],",",Tabela1[[#This Row],[UF]])</f>
        <v>Goiânia,GO</v>
      </c>
      <c r="F1382" s="2">
        <v>45747</v>
      </c>
      <c r="G1382" s="13">
        <v>725</v>
      </c>
      <c r="H1382" s="13">
        <v>1300</v>
      </c>
      <c r="I1382" s="5">
        <f>Tabela1[[#This Row],[Valor total]]-Tabela1[[#This Row],[Valor custo]]</f>
        <v>575</v>
      </c>
      <c r="J1382" s="6">
        <f>Tabela1[[#This Row],[MARGEM BRUTA]]/Tabela1[[#This Row],[Valor total]]</f>
        <v>0.44230769230769229</v>
      </c>
      <c r="K1382" s="1" t="str">
        <f>VLOOKUP(Tabela1[[#This Row],[Cliente]],'BASE DE CLIENTES'!A:D,4,0)</f>
        <v>SEM CLASSIFICAÇÃO</v>
      </c>
      <c r="L1382" s="1" t="str">
        <f>VLOOKUP(Tabela1[[#This Row],[Cliente]],'BASE DE CLIENTES'!A:E,5,0)</f>
        <v>Goiânia</v>
      </c>
    </row>
    <row r="1383" spans="2:12" x14ac:dyDescent="0.3">
      <c r="B1383" s="1" t="s">
        <v>193</v>
      </c>
      <c r="C1383" s="4" t="str">
        <f>VLOOKUP(Tabela1[[#This Row],[Cliente]],'BASE DE CLIENTES'!A:E,2,0)</f>
        <v>Goiânia</v>
      </c>
      <c r="D1383" s="1" t="str">
        <f>VLOOKUP(Tabela1[[#This Row],[Cliente]],'BASE DE CLIENTES'!A:C,3,0)</f>
        <v>GO</v>
      </c>
      <c r="E1383" s="4" t="str">
        <f>CONCATENATE(Tabela1[[#This Row],[CIDADE]],",",Tabela1[[#This Row],[UF]])</f>
        <v>Goiânia,GO</v>
      </c>
      <c r="F1383" s="2">
        <v>45743</v>
      </c>
      <c r="G1383" s="13">
        <v>1788</v>
      </c>
      <c r="H1383" s="13">
        <v>2480</v>
      </c>
      <c r="I1383" s="5">
        <f>Tabela1[[#This Row],[Valor total]]-Tabela1[[#This Row],[Valor custo]]</f>
        <v>692</v>
      </c>
      <c r="J1383" s="6">
        <f>Tabela1[[#This Row],[MARGEM BRUTA]]/Tabela1[[#This Row],[Valor total]]</f>
        <v>0.27903225806451615</v>
      </c>
      <c r="K1383" s="1" t="str">
        <f>VLOOKUP(Tabela1[[#This Row],[Cliente]],'BASE DE CLIENTES'!A:D,4,0)</f>
        <v>SEM CLASSIFICAÇÃO</v>
      </c>
      <c r="L1383" s="1" t="str">
        <f>VLOOKUP(Tabela1[[#This Row],[Cliente]],'BASE DE CLIENTES'!A:E,5,0)</f>
        <v>Goiânia</v>
      </c>
    </row>
    <row r="1384" spans="2:12" x14ac:dyDescent="0.3">
      <c r="B1384" s="1" t="s">
        <v>68</v>
      </c>
      <c r="C1384" s="4" t="str">
        <f>VLOOKUP(Tabela1[[#This Row],[Cliente]],'BASE DE CLIENTES'!A:E,2,0)</f>
        <v>Brasília</v>
      </c>
      <c r="D1384" s="1" t="str">
        <f>VLOOKUP(Tabela1[[#This Row],[Cliente]],'BASE DE CLIENTES'!A:C,3,0)</f>
        <v>DF</v>
      </c>
      <c r="E1384" s="4" t="str">
        <f>CONCATENATE(Tabela1[[#This Row],[CIDADE]],",",Tabela1[[#This Row],[UF]])</f>
        <v>Brasília,DF</v>
      </c>
      <c r="F1384" s="2">
        <v>45824</v>
      </c>
      <c r="G1384" s="13">
        <v>1169.08</v>
      </c>
      <c r="H1384" s="13">
        <v>1825</v>
      </c>
      <c r="I1384" s="5">
        <f>Tabela1[[#This Row],[Valor total]]-Tabela1[[#This Row],[Valor custo]]</f>
        <v>655.92000000000007</v>
      </c>
      <c r="J1384" s="6">
        <f>Tabela1[[#This Row],[MARGEM BRUTA]]/Tabela1[[#This Row],[Valor total]]</f>
        <v>0.35940821917808224</v>
      </c>
      <c r="K1384" s="1" t="str">
        <f>VLOOKUP(Tabela1[[#This Row],[Cliente]],'BASE DE CLIENTES'!A:D,4,0)</f>
        <v>EMPRESA COM MAQUINA</v>
      </c>
      <c r="L1384" s="1" t="str">
        <f>VLOOKUP(Tabela1[[#This Row],[Cliente]],'BASE DE CLIENTES'!A:E,5,0)</f>
        <v>SAMAMBAIA SUL (SAMAMBAIA)</v>
      </c>
    </row>
    <row r="1385" spans="2:12" x14ac:dyDescent="0.3">
      <c r="B1385" s="1" t="s">
        <v>27</v>
      </c>
      <c r="C1385" s="4" t="str">
        <f>VLOOKUP(Tabela1[[#This Row],[Cliente]],'BASE DE CLIENTES'!A:E,2,0)</f>
        <v>Brasília</v>
      </c>
      <c r="D1385" s="1" t="str">
        <f>VLOOKUP(Tabela1[[#This Row],[Cliente]],'BASE DE CLIENTES'!A:C,3,0)</f>
        <v>DF</v>
      </c>
      <c r="E1385" s="4" t="str">
        <f>CONCATENATE(Tabela1[[#This Row],[CIDADE]],",",Tabela1[[#This Row],[UF]])</f>
        <v>Brasília,DF</v>
      </c>
      <c r="F1385" s="2">
        <v>45824</v>
      </c>
      <c r="G1385" s="13">
        <v>819.74</v>
      </c>
      <c r="H1385" s="13">
        <v>1170</v>
      </c>
      <c r="I1385" s="5">
        <f>Tabela1[[#This Row],[Valor total]]-Tabela1[[#This Row],[Valor custo]]</f>
        <v>350.26</v>
      </c>
      <c r="J1385" s="6">
        <f>Tabela1[[#This Row],[MARGEM BRUTA]]/Tabela1[[#This Row],[Valor total]]</f>
        <v>0.29936752136752137</v>
      </c>
      <c r="K1385" s="1" t="str">
        <f>VLOOKUP(Tabela1[[#This Row],[Cliente]],'BASE DE CLIENTES'!A:D,4,0)</f>
        <v>EMPRESA SEM MAQUINA</v>
      </c>
      <c r="L1385" s="1" t="str">
        <f>VLOOKUP(Tabela1[[#This Row],[Cliente]],'BASE DE CLIENTES'!A:E,5,0)</f>
        <v>RECANTO DAS EMAS</v>
      </c>
    </row>
    <row r="1386" spans="2:12" x14ac:dyDescent="0.3">
      <c r="B1386" s="1" t="s">
        <v>217</v>
      </c>
      <c r="C1386" s="4" t="str">
        <f>VLOOKUP(Tabela1[[#This Row],[Cliente]],'BASE DE CLIENTES'!A:E,2,0)</f>
        <v>Brasília</v>
      </c>
      <c r="D1386" s="1" t="str">
        <f>VLOOKUP(Tabela1[[#This Row],[Cliente]],'BASE DE CLIENTES'!A:C,3,0)</f>
        <v>DF</v>
      </c>
      <c r="E1386" s="4" t="str">
        <f>CONCATENATE(Tabela1[[#This Row],[CIDADE]],",",Tabela1[[#This Row],[UF]])</f>
        <v>Brasília,DF</v>
      </c>
      <c r="F1386" s="2">
        <v>45824</v>
      </c>
      <c r="G1386" s="13">
        <v>521</v>
      </c>
      <c r="H1386" s="13">
        <v>840</v>
      </c>
      <c r="I1386" s="5">
        <f>Tabela1[[#This Row],[Valor total]]-Tabela1[[#This Row],[Valor custo]]</f>
        <v>319</v>
      </c>
      <c r="J1386" s="6">
        <f>Tabela1[[#This Row],[MARGEM BRUTA]]/Tabela1[[#This Row],[Valor total]]</f>
        <v>0.37976190476190474</v>
      </c>
      <c r="K1386" s="1" t="str">
        <f>VLOOKUP(Tabela1[[#This Row],[Cliente]],'BASE DE CLIENTES'!A:D,4,0)</f>
        <v>EMPRESA SEM MAQUINA</v>
      </c>
      <c r="L1386" s="1" t="str">
        <f>VLOOKUP(Tabela1[[#This Row],[Cliente]],'BASE DE CLIENTES'!A:E,5,0)</f>
        <v>SETOR HABITACIONAL VICENTE PIRES</v>
      </c>
    </row>
    <row r="1387" spans="2:12" x14ac:dyDescent="0.3">
      <c r="B1387" s="1" t="s">
        <v>206</v>
      </c>
      <c r="C1387" s="4" t="str">
        <f>VLOOKUP(Tabela1[[#This Row],[Cliente]],'BASE DE CLIENTES'!A:E,2,0)</f>
        <v>Goiânia</v>
      </c>
      <c r="D1387" s="1" t="str">
        <f>VLOOKUP(Tabela1[[#This Row],[Cliente]],'BASE DE CLIENTES'!A:C,3,0)</f>
        <v>GO</v>
      </c>
      <c r="E1387" s="4" t="str">
        <f>CONCATENATE(Tabela1[[#This Row],[CIDADE]],",",Tabela1[[#This Row],[UF]])</f>
        <v>Goiânia,GO</v>
      </c>
      <c r="F1387" s="2">
        <v>45736</v>
      </c>
      <c r="G1387" s="13">
        <v>7194.36</v>
      </c>
      <c r="H1387" s="13">
        <v>14300</v>
      </c>
      <c r="I1387" s="5">
        <f>Tabela1[[#This Row],[Valor total]]-Tabela1[[#This Row],[Valor custo]]</f>
        <v>7105.64</v>
      </c>
      <c r="J1387" s="6">
        <f>Tabela1[[#This Row],[MARGEM BRUTA]]/Tabela1[[#This Row],[Valor total]]</f>
        <v>0.49689790209790213</v>
      </c>
      <c r="K1387" s="1" t="str">
        <f>VLOOKUP(Tabela1[[#This Row],[Cliente]],'BASE DE CLIENTES'!A:D,4,0)</f>
        <v>EMPRESA COM MAQUINA</v>
      </c>
      <c r="L1387" s="1" t="str">
        <f>VLOOKUP(Tabela1[[#This Row],[Cliente]],'BASE DE CLIENTES'!A:E,5,0)</f>
        <v>Goiânia</v>
      </c>
    </row>
    <row r="1388" spans="2:12" x14ac:dyDescent="0.3">
      <c r="B1388" s="1" t="s">
        <v>197</v>
      </c>
      <c r="C1388" s="4" t="str">
        <f>VLOOKUP(Tabela1[[#This Row],[Cliente]],'BASE DE CLIENTES'!A:E,2,0)</f>
        <v>Goiânia</v>
      </c>
      <c r="D1388" s="1" t="str">
        <f>VLOOKUP(Tabela1[[#This Row],[Cliente]],'BASE DE CLIENTES'!A:C,3,0)</f>
        <v>GO</v>
      </c>
      <c r="E1388" s="4" t="str">
        <f>CONCATENATE(Tabela1[[#This Row],[CIDADE]],",",Tabela1[[#This Row],[UF]])</f>
        <v>Goiânia,GO</v>
      </c>
      <c r="F1388" s="2">
        <v>45735</v>
      </c>
      <c r="G1388" s="13">
        <v>8707.44</v>
      </c>
      <c r="H1388" s="13">
        <v>12500</v>
      </c>
      <c r="I1388" s="5">
        <f>Tabela1[[#This Row],[Valor total]]-Tabela1[[#This Row],[Valor custo]]</f>
        <v>3792.5599999999995</v>
      </c>
      <c r="J1388" s="6">
        <f>Tabela1[[#This Row],[MARGEM BRUTA]]/Tabela1[[#This Row],[Valor total]]</f>
        <v>0.30340479999999997</v>
      </c>
      <c r="K1388" s="1" t="str">
        <f>VLOOKUP(Tabela1[[#This Row],[Cliente]],'BASE DE CLIENTES'!A:D,4,0)</f>
        <v>EMPRESA COM MAQUINA</v>
      </c>
      <c r="L1388" s="1" t="str">
        <f>VLOOKUP(Tabela1[[#This Row],[Cliente]],'BASE DE CLIENTES'!A:E,5,0)</f>
        <v>Goiânia</v>
      </c>
    </row>
    <row r="1389" spans="2:12" x14ac:dyDescent="0.3">
      <c r="B1389" s="1" t="s">
        <v>199</v>
      </c>
      <c r="C1389" s="4" t="str">
        <f>VLOOKUP(Tabela1[[#This Row],[Cliente]],'BASE DE CLIENTES'!A:E,2,0)</f>
        <v>Goiânia</v>
      </c>
      <c r="D1389" s="1" t="str">
        <f>VLOOKUP(Tabela1[[#This Row],[Cliente]],'BASE DE CLIENTES'!A:C,3,0)</f>
        <v>GO</v>
      </c>
      <c r="E1389" s="4" t="str">
        <f>CONCATENATE(Tabela1[[#This Row],[CIDADE]],",",Tabela1[[#This Row],[UF]])</f>
        <v>Goiânia,GO</v>
      </c>
      <c r="F1389" s="2">
        <v>45735</v>
      </c>
      <c r="G1389" s="13">
        <v>5314.5</v>
      </c>
      <c r="H1389" s="13">
        <v>7400</v>
      </c>
      <c r="I1389" s="5">
        <f>Tabela1[[#This Row],[Valor total]]-Tabela1[[#This Row],[Valor custo]]</f>
        <v>2085.5</v>
      </c>
      <c r="J1389" s="6">
        <f>Tabela1[[#This Row],[MARGEM BRUTA]]/Tabela1[[#This Row],[Valor total]]</f>
        <v>0.2818243243243243</v>
      </c>
      <c r="K1389" s="1" t="str">
        <f>VLOOKUP(Tabela1[[#This Row],[Cliente]],'BASE DE CLIENTES'!A:D,4,0)</f>
        <v>EMPRESA COM MAQUINA</v>
      </c>
      <c r="L1389" s="1" t="str">
        <f>VLOOKUP(Tabela1[[#This Row],[Cliente]],'BASE DE CLIENTES'!A:E,5,0)</f>
        <v>Goiânia</v>
      </c>
    </row>
    <row r="1390" spans="2:12" x14ac:dyDescent="0.3">
      <c r="B1390" s="1" t="s">
        <v>68</v>
      </c>
      <c r="C1390" s="4" t="str">
        <f>VLOOKUP(Tabela1[[#This Row],[Cliente]],'BASE DE CLIENTES'!A:E,2,0)</f>
        <v>Brasília</v>
      </c>
      <c r="D1390" s="1" t="str">
        <f>VLOOKUP(Tabela1[[#This Row],[Cliente]],'BASE DE CLIENTES'!A:C,3,0)</f>
        <v>DF</v>
      </c>
      <c r="E1390" s="4" t="str">
        <f>CONCATENATE(Tabela1[[#This Row],[CIDADE]],",",Tabela1[[#This Row],[UF]])</f>
        <v>Brasília,DF</v>
      </c>
      <c r="F1390" s="2">
        <v>45824</v>
      </c>
      <c r="G1390" s="13">
        <v>79</v>
      </c>
      <c r="H1390" s="13">
        <v>300</v>
      </c>
      <c r="I1390" s="5">
        <f>Tabela1[[#This Row],[Valor total]]-Tabela1[[#This Row],[Valor custo]]</f>
        <v>221</v>
      </c>
      <c r="J1390" s="6">
        <f>Tabela1[[#This Row],[MARGEM BRUTA]]/Tabela1[[#This Row],[Valor total]]</f>
        <v>0.73666666666666669</v>
      </c>
      <c r="K1390" s="1" t="str">
        <f>VLOOKUP(Tabela1[[#This Row],[Cliente]],'BASE DE CLIENTES'!A:D,4,0)</f>
        <v>EMPRESA COM MAQUINA</v>
      </c>
      <c r="L1390" s="1" t="str">
        <f>VLOOKUP(Tabela1[[#This Row],[Cliente]],'BASE DE CLIENTES'!A:E,5,0)</f>
        <v>SAMAMBAIA SUL (SAMAMBAIA)</v>
      </c>
    </row>
    <row r="1391" spans="2:12" x14ac:dyDescent="0.3">
      <c r="B1391" s="1" t="s">
        <v>195</v>
      </c>
      <c r="C1391" s="4" t="str">
        <f>VLOOKUP(Tabela1[[#This Row],[Cliente]],'BASE DE CLIENTES'!A:E,2,0)</f>
        <v>Goiânia</v>
      </c>
      <c r="D1391" s="1" t="str">
        <f>VLOOKUP(Tabela1[[#This Row],[Cliente]],'BASE DE CLIENTES'!A:C,3,0)</f>
        <v>GO</v>
      </c>
      <c r="E1391" s="4" t="str">
        <f>CONCATENATE(Tabela1[[#This Row],[CIDADE]],",",Tabela1[[#This Row],[UF]])</f>
        <v>Goiânia,GO</v>
      </c>
      <c r="F1391" s="2">
        <v>45735</v>
      </c>
      <c r="G1391" s="13">
        <v>7771.01</v>
      </c>
      <c r="H1391" s="13">
        <v>10750</v>
      </c>
      <c r="I1391" s="5">
        <f>Tabela1[[#This Row],[Valor total]]-Tabela1[[#This Row],[Valor custo]]</f>
        <v>2978.99</v>
      </c>
      <c r="J1391" s="6">
        <f>Tabela1[[#This Row],[MARGEM BRUTA]]/Tabela1[[#This Row],[Valor total]]</f>
        <v>0.27711534883720929</v>
      </c>
      <c r="K1391" s="1" t="str">
        <f>VLOOKUP(Tabela1[[#This Row],[Cliente]],'BASE DE CLIENTES'!A:D,4,0)</f>
        <v>EMPRESA COM MAQUINA</v>
      </c>
      <c r="L1391" s="1" t="str">
        <f>VLOOKUP(Tabela1[[#This Row],[Cliente]],'BASE DE CLIENTES'!A:E,5,0)</f>
        <v>Goiânia</v>
      </c>
    </row>
    <row r="1392" spans="2:12" x14ac:dyDescent="0.3">
      <c r="B1392" s="1" t="s">
        <v>101</v>
      </c>
      <c r="C1392" s="4" t="str">
        <f>VLOOKUP(Tabela1[[#This Row],[Cliente]],'BASE DE CLIENTES'!A:E,2,0)</f>
        <v>Brasília</v>
      </c>
      <c r="D1392" s="1" t="str">
        <f>VLOOKUP(Tabela1[[#This Row],[Cliente]],'BASE DE CLIENTES'!A:C,3,0)</f>
        <v>DF</v>
      </c>
      <c r="E1392" s="4" t="str">
        <f>CONCATENATE(Tabela1[[#This Row],[CIDADE]],",",Tabela1[[#This Row],[UF]])</f>
        <v>Brasília,DF</v>
      </c>
      <c r="F1392" s="2">
        <v>45824</v>
      </c>
      <c r="G1392" s="13">
        <v>725</v>
      </c>
      <c r="H1392" s="13">
        <v>1325</v>
      </c>
      <c r="I1392" s="5">
        <f>Tabela1[[#This Row],[Valor total]]-Tabela1[[#This Row],[Valor custo]]</f>
        <v>600</v>
      </c>
      <c r="J1392" s="6">
        <f>Tabela1[[#This Row],[MARGEM BRUTA]]/Tabela1[[#This Row],[Valor total]]</f>
        <v>0.45283018867924529</v>
      </c>
      <c r="K1392" s="1" t="str">
        <f>VLOOKUP(Tabela1[[#This Row],[Cliente]],'BASE DE CLIENTES'!A:D,4,0)</f>
        <v>SERRALHEIRO</v>
      </c>
      <c r="L1392" s="1" t="str">
        <f>VLOOKUP(Tabela1[[#This Row],[Cliente]],'BASE DE CLIENTES'!A:E,5,0)</f>
        <v>TAGUATINGA SUL (TAGUATINGA)</v>
      </c>
    </row>
    <row r="1393" spans="2:12" x14ac:dyDescent="0.3">
      <c r="B1393" s="1" t="s">
        <v>76</v>
      </c>
      <c r="C1393" s="4" t="str">
        <f>VLOOKUP(Tabela1[[#This Row],[Cliente]],'BASE DE CLIENTES'!A:E,2,0)</f>
        <v>Brasília</v>
      </c>
      <c r="D1393" s="1" t="str">
        <f>VLOOKUP(Tabela1[[#This Row],[Cliente]],'BASE DE CLIENTES'!A:C,3,0)</f>
        <v>DF</v>
      </c>
      <c r="E1393" s="4" t="str">
        <f>CONCATENATE(Tabela1[[#This Row],[CIDADE]],",",Tabela1[[#This Row],[UF]])</f>
        <v>Brasília,DF</v>
      </c>
      <c r="F1393" s="2">
        <v>45824</v>
      </c>
      <c r="G1393" s="13">
        <v>4320</v>
      </c>
      <c r="H1393" s="13">
        <v>7220</v>
      </c>
      <c r="I1393" s="5">
        <f>Tabela1[[#This Row],[Valor total]]-Tabela1[[#This Row],[Valor custo]]</f>
        <v>2900</v>
      </c>
      <c r="J1393" s="6">
        <f>Tabela1[[#This Row],[MARGEM BRUTA]]/Tabela1[[#This Row],[Valor total]]</f>
        <v>0.40166204986149584</v>
      </c>
      <c r="K1393" s="1" t="str">
        <f>VLOOKUP(Tabela1[[#This Row],[Cliente]],'BASE DE CLIENTES'!A:D,4,0)</f>
        <v>EMPRESA COM MAQUINA</v>
      </c>
      <c r="L1393" s="1" t="str">
        <f>VLOOKUP(Tabela1[[#This Row],[Cliente]],'BASE DE CLIENTES'!A:E,5,0)</f>
        <v>Setor Placa da Mercedes (Núcleo Bandeirante)</v>
      </c>
    </row>
    <row r="1394" spans="2:12" x14ac:dyDescent="0.3">
      <c r="B1394" s="1" t="s">
        <v>190</v>
      </c>
      <c r="C1394" s="4" t="str">
        <f>VLOOKUP(Tabela1[[#This Row],[Cliente]],'BASE DE CLIENTES'!A:E,2,0)</f>
        <v>Brasília</v>
      </c>
      <c r="D1394" s="1" t="str">
        <f>VLOOKUP(Tabela1[[#This Row],[Cliente]],'BASE DE CLIENTES'!A:C,3,0)</f>
        <v>DF</v>
      </c>
      <c r="E1394" s="4" t="str">
        <f>CONCATENATE(Tabela1[[#This Row],[CIDADE]],",",Tabela1[[#This Row],[UF]])</f>
        <v>Brasília,DF</v>
      </c>
      <c r="F1394" s="2">
        <v>45824</v>
      </c>
      <c r="G1394" s="13">
        <v>710</v>
      </c>
      <c r="H1394" s="13">
        <v>1170</v>
      </c>
      <c r="I1394" s="5">
        <f>Tabela1[[#This Row],[Valor total]]-Tabela1[[#This Row],[Valor custo]]</f>
        <v>460</v>
      </c>
      <c r="J1394" s="6">
        <f>Tabela1[[#This Row],[MARGEM BRUTA]]/Tabela1[[#This Row],[Valor total]]</f>
        <v>0.39316239316239315</v>
      </c>
      <c r="K1394" s="1" t="str">
        <f>VLOOKUP(Tabela1[[#This Row],[Cliente]],'BASE DE CLIENTES'!A:D,4,0)</f>
        <v>EMPRESA COM MAQUINA</v>
      </c>
      <c r="L1394" s="1" t="str">
        <f>VLOOKUP(Tabela1[[#This Row],[Cliente]],'BASE DE CLIENTES'!A:E,5,0)</f>
        <v>RIACHO FUNDO I</v>
      </c>
    </row>
    <row r="1395" spans="2:12" x14ac:dyDescent="0.3">
      <c r="B1395" s="1" t="s">
        <v>15</v>
      </c>
      <c r="C1395" s="4" t="str">
        <f>VLOOKUP(Tabela1[[#This Row],[Cliente]],'BASE DE CLIENTES'!A:E,2,0)</f>
        <v>Brasília</v>
      </c>
      <c r="D1395" s="1" t="str">
        <f>VLOOKUP(Tabela1[[#This Row],[Cliente]],'BASE DE CLIENTES'!A:C,3,0)</f>
        <v>DF</v>
      </c>
      <c r="E1395" s="4" t="str">
        <f>CONCATENATE(Tabela1[[#This Row],[CIDADE]],",",Tabela1[[#This Row],[UF]])</f>
        <v>Brasília,DF</v>
      </c>
      <c r="F1395" s="2">
        <v>45824</v>
      </c>
      <c r="G1395" s="13">
        <v>473</v>
      </c>
      <c r="H1395" s="13">
        <v>690</v>
      </c>
      <c r="I1395" s="5">
        <f>Tabela1[[#This Row],[Valor total]]-Tabela1[[#This Row],[Valor custo]]</f>
        <v>217</v>
      </c>
      <c r="J1395" s="6">
        <f>Tabela1[[#This Row],[MARGEM BRUTA]]/Tabela1[[#This Row],[Valor total]]</f>
        <v>0.3144927536231884</v>
      </c>
      <c r="K1395" s="1" t="str">
        <f>VLOOKUP(Tabela1[[#This Row],[Cliente]],'BASE DE CLIENTES'!A:D,4,0)</f>
        <v>SERRALHEIRO</v>
      </c>
      <c r="L1395" s="1" t="str">
        <f>VLOOKUP(Tabela1[[#This Row],[Cliente]],'BASE DE CLIENTES'!A:E,5,0)</f>
        <v>SETOR HABITACIONAL VICENTE PIRES</v>
      </c>
    </row>
    <row r="1396" spans="2:12" x14ac:dyDescent="0.3">
      <c r="B1396" s="1" t="s">
        <v>193</v>
      </c>
      <c r="C1396" s="4" t="str">
        <f>VLOOKUP(Tabela1[[#This Row],[Cliente]],'BASE DE CLIENTES'!A:E,2,0)</f>
        <v>Goiânia</v>
      </c>
      <c r="D1396" s="1" t="str">
        <f>VLOOKUP(Tabela1[[#This Row],[Cliente]],'BASE DE CLIENTES'!A:C,3,0)</f>
        <v>GO</v>
      </c>
      <c r="E1396" s="4" t="str">
        <f>CONCATENATE(Tabela1[[#This Row],[CIDADE]],",",Tabela1[[#This Row],[UF]])</f>
        <v>Goiânia,GO</v>
      </c>
      <c r="F1396" s="2">
        <v>45733</v>
      </c>
      <c r="G1396" s="13">
        <v>593.83000000000004</v>
      </c>
      <c r="H1396" s="13">
        <v>869</v>
      </c>
      <c r="I1396" s="5">
        <f>Tabela1[[#This Row],[Valor total]]-Tabela1[[#This Row],[Valor custo]]</f>
        <v>275.16999999999996</v>
      </c>
      <c r="J1396" s="6">
        <f>Tabela1[[#This Row],[MARGEM BRUTA]]/Tabela1[[#This Row],[Valor total]]</f>
        <v>0.31665132336018409</v>
      </c>
      <c r="K1396" s="1" t="str">
        <f>VLOOKUP(Tabela1[[#This Row],[Cliente]],'BASE DE CLIENTES'!A:D,4,0)</f>
        <v>SEM CLASSIFICAÇÃO</v>
      </c>
      <c r="L1396" s="1" t="str">
        <f>VLOOKUP(Tabela1[[#This Row],[Cliente]],'BASE DE CLIENTES'!A:E,5,0)</f>
        <v>Goiânia</v>
      </c>
    </row>
    <row r="1397" spans="2:12" x14ac:dyDescent="0.3">
      <c r="B1397" s="1" t="s">
        <v>25</v>
      </c>
      <c r="C1397" s="4" t="str">
        <f>VLOOKUP(Tabela1[[#This Row],[Cliente]],'BASE DE CLIENTES'!A:E,2,0)</f>
        <v>Brasília</v>
      </c>
      <c r="D1397" s="1" t="str">
        <f>VLOOKUP(Tabela1[[#This Row],[Cliente]],'BASE DE CLIENTES'!A:C,3,0)</f>
        <v>DF</v>
      </c>
      <c r="E1397" s="4" t="str">
        <f>CONCATENATE(Tabela1[[#This Row],[CIDADE]],",",Tabela1[[#This Row],[UF]])</f>
        <v>Brasília,DF</v>
      </c>
      <c r="F1397" s="2">
        <v>45824</v>
      </c>
      <c r="G1397" s="13">
        <v>1119.8699999999999</v>
      </c>
      <c r="H1397" s="13">
        <v>1785</v>
      </c>
      <c r="I1397" s="5">
        <f>Tabela1[[#This Row],[Valor total]]-Tabela1[[#This Row],[Valor custo]]</f>
        <v>665.13000000000011</v>
      </c>
      <c r="J1397" s="6">
        <f>Tabela1[[#This Row],[MARGEM BRUTA]]/Tabela1[[#This Row],[Valor total]]</f>
        <v>0.37262184873949589</v>
      </c>
      <c r="K1397" s="1" t="str">
        <f>VLOOKUP(Tabela1[[#This Row],[Cliente]],'BASE DE CLIENTES'!A:D,4,0)</f>
        <v>EMPRESA COM MAQUINA</v>
      </c>
      <c r="L1397" s="1" t="str">
        <f>VLOOKUP(Tabela1[[#This Row],[Cliente]],'BASE DE CLIENTES'!A:E,5,0)</f>
        <v>CEILANDIA NORTE (CEILANDIA)</v>
      </c>
    </row>
    <row r="1398" spans="2:12" x14ac:dyDescent="0.3">
      <c r="B1398" s="1" t="s">
        <v>193</v>
      </c>
      <c r="C1398" s="4" t="str">
        <f>VLOOKUP(Tabela1[[#This Row],[Cliente]],'BASE DE CLIENTES'!A:E,2,0)</f>
        <v>Goiânia</v>
      </c>
      <c r="D1398" s="1" t="str">
        <f>VLOOKUP(Tabela1[[#This Row],[Cliente]],'BASE DE CLIENTES'!A:C,3,0)</f>
        <v>GO</v>
      </c>
      <c r="E1398" s="4" t="str">
        <f>CONCATENATE(Tabela1[[#This Row],[CIDADE]],",",Tabela1[[#This Row],[UF]])</f>
        <v>Goiânia,GO</v>
      </c>
      <c r="F1398" s="2">
        <v>45734</v>
      </c>
      <c r="G1398" s="13">
        <v>6180.7</v>
      </c>
      <c r="H1398" s="13">
        <v>8850</v>
      </c>
      <c r="I1398" s="5">
        <f>Tabela1[[#This Row],[Valor total]]-Tabela1[[#This Row],[Valor custo]]</f>
        <v>2669.3</v>
      </c>
      <c r="J1398" s="6">
        <f>Tabela1[[#This Row],[MARGEM BRUTA]]/Tabela1[[#This Row],[Valor total]]</f>
        <v>0.30161581920903957</v>
      </c>
      <c r="K1398" s="1" t="str">
        <f>VLOOKUP(Tabela1[[#This Row],[Cliente]],'BASE DE CLIENTES'!A:D,4,0)</f>
        <v>SEM CLASSIFICAÇÃO</v>
      </c>
      <c r="L1398" s="1" t="str">
        <f>VLOOKUP(Tabela1[[#This Row],[Cliente]],'BASE DE CLIENTES'!A:E,5,0)</f>
        <v>Goiânia</v>
      </c>
    </row>
    <row r="1399" spans="2:12" x14ac:dyDescent="0.3">
      <c r="B1399" s="1" t="s">
        <v>55</v>
      </c>
      <c r="C1399" s="4" t="str">
        <f>VLOOKUP(Tabela1[[#This Row],[Cliente]],'BASE DE CLIENTES'!A:E,2,0)</f>
        <v>Brasília</v>
      </c>
      <c r="D1399" s="1" t="str">
        <f>VLOOKUP(Tabela1[[#This Row],[Cliente]],'BASE DE CLIENTES'!A:C,3,0)</f>
        <v>DF</v>
      </c>
      <c r="E1399" s="4" t="str">
        <f>CONCATENATE(Tabela1[[#This Row],[CIDADE]],",",Tabela1[[#This Row],[UF]])</f>
        <v>Brasília,DF</v>
      </c>
      <c r="F1399" s="2">
        <v>45824</v>
      </c>
      <c r="G1399" s="13">
        <v>2554</v>
      </c>
      <c r="H1399" s="13">
        <v>4105</v>
      </c>
      <c r="I1399" s="5">
        <f>Tabela1[[#This Row],[Valor total]]-Tabela1[[#This Row],[Valor custo]]</f>
        <v>1551</v>
      </c>
      <c r="J1399" s="6">
        <f>Tabela1[[#This Row],[MARGEM BRUTA]]/Tabela1[[#This Row],[Valor total]]</f>
        <v>0.37783191230207064</v>
      </c>
      <c r="K1399" s="1" t="str">
        <f>VLOOKUP(Tabela1[[#This Row],[Cliente]],'BASE DE CLIENTES'!A:D,4,0)</f>
        <v>EMPRESA SEM MAQUINA</v>
      </c>
      <c r="L1399" s="1" t="str">
        <f>VLOOKUP(Tabela1[[#This Row],[Cliente]],'BASE DE CLIENTES'!A:E,5,0)</f>
        <v>RECANTO DAS EMAS</v>
      </c>
    </row>
    <row r="1400" spans="2:12" x14ac:dyDescent="0.3">
      <c r="B1400" s="1" t="s">
        <v>27</v>
      </c>
      <c r="C1400" s="4" t="str">
        <f>VLOOKUP(Tabela1[[#This Row],[Cliente]],'BASE DE CLIENTES'!A:E,2,0)</f>
        <v>Brasília</v>
      </c>
      <c r="D1400" s="1" t="str">
        <f>VLOOKUP(Tabela1[[#This Row],[Cliente]],'BASE DE CLIENTES'!A:C,3,0)</f>
        <v>DF</v>
      </c>
      <c r="E1400" s="4" t="str">
        <f>CONCATENATE(Tabela1[[#This Row],[CIDADE]],",",Tabela1[[#This Row],[UF]])</f>
        <v>Brasília,DF</v>
      </c>
      <c r="F1400" s="2">
        <v>45821</v>
      </c>
      <c r="G1400" s="13">
        <v>831.93</v>
      </c>
      <c r="H1400" s="13">
        <v>826.5</v>
      </c>
      <c r="I1400" s="5">
        <f>Tabela1[[#This Row],[Valor total]]-Tabela1[[#This Row],[Valor custo]]</f>
        <v>-5.42999999999995</v>
      </c>
      <c r="J1400" s="6">
        <f>Tabela1[[#This Row],[MARGEM BRUTA]]/Tabela1[[#This Row],[Valor total]]</f>
        <v>-6.569872958257653E-3</v>
      </c>
      <c r="K1400" s="1" t="str">
        <f>VLOOKUP(Tabela1[[#This Row],[Cliente]],'BASE DE CLIENTES'!A:D,4,0)</f>
        <v>EMPRESA SEM MAQUINA</v>
      </c>
      <c r="L1400" s="1" t="str">
        <f>VLOOKUP(Tabela1[[#This Row],[Cliente]],'BASE DE CLIENTES'!A:E,5,0)</f>
        <v>RECANTO DAS EMAS</v>
      </c>
    </row>
    <row r="1401" spans="2:12" x14ac:dyDescent="0.3">
      <c r="B1401" s="1" t="s">
        <v>68</v>
      </c>
      <c r="C1401" s="4" t="str">
        <f>VLOOKUP(Tabela1[[#This Row],[Cliente]],'BASE DE CLIENTES'!A:E,2,0)</f>
        <v>Brasília</v>
      </c>
      <c r="D1401" s="1" t="str">
        <f>VLOOKUP(Tabela1[[#This Row],[Cliente]],'BASE DE CLIENTES'!A:C,3,0)</f>
        <v>DF</v>
      </c>
      <c r="E1401" s="4" t="str">
        <f>CONCATENATE(Tabela1[[#This Row],[CIDADE]],",",Tabela1[[#This Row],[UF]])</f>
        <v>Brasília,DF</v>
      </c>
      <c r="F1401" s="2">
        <v>45821</v>
      </c>
      <c r="G1401" s="13">
        <v>1626</v>
      </c>
      <c r="H1401" s="13">
        <v>2225</v>
      </c>
      <c r="I1401" s="5">
        <f>Tabela1[[#This Row],[Valor total]]-Tabela1[[#This Row],[Valor custo]]</f>
        <v>599</v>
      </c>
      <c r="J1401" s="6">
        <f>Tabela1[[#This Row],[MARGEM BRUTA]]/Tabela1[[#This Row],[Valor total]]</f>
        <v>0.26921348314606741</v>
      </c>
      <c r="K1401" s="1" t="str">
        <f>VLOOKUP(Tabela1[[#This Row],[Cliente]],'BASE DE CLIENTES'!A:D,4,0)</f>
        <v>EMPRESA COM MAQUINA</v>
      </c>
      <c r="L1401" s="1" t="str">
        <f>VLOOKUP(Tabela1[[#This Row],[Cliente]],'BASE DE CLIENTES'!A:E,5,0)</f>
        <v>SAMAMBAIA SUL (SAMAMBAIA)</v>
      </c>
    </row>
    <row r="1402" spans="2:12" x14ac:dyDescent="0.3">
      <c r="B1402" s="1" t="s">
        <v>133</v>
      </c>
      <c r="C1402" s="4" t="str">
        <f>VLOOKUP(Tabela1[[#This Row],[Cliente]],'BASE DE CLIENTES'!A:E,2,0)</f>
        <v>Brasília</v>
      </c>
      <c r="D1402" s="1" t="str">
        <f>VLOOKUP(Tabela1[[#This Row],[Cliente]],'BASE DE CLIENTES'!A:C,3,0)</f>
        <v>DF</v>
      </c>
      <c r="E1402" s="4" t="str">
        <f>CONCATENATE(Tabela1[[#This Row],[CIDADE]],",",Tabela1[[#This Row],[UF]])</f>
        <v>Brasília,DF</v>
      </c>
      <c r="F1402" s="2">
        <v>45821</v>
      </c>
      <c r="G1402" s="13">
        <v>447</v>
      </c>
      <c r="H1402" s="13">
        <v>500</v>
      </c>
      <c r="I1402" s="5">
        <f>Tabela1[[#This Row],[Valor total]]-Tabela1[[#This Row],[Valor custo]]</f>
        <v>53</v>
      </c>
      <c r="J1402" s="6">
        <f>Tabela1[[#This Row],[MARGEM BRUTA]]/Tabela1[[#This Row],[Valor total]]</f>
        <v>0.106</v>
      </c>
      <c r="K1402" s="1" t="str">
        <f>VLOOKUP(Tabela1[[#This Row],[Cliente]],'BASE DE CLIENTES'!A:D,4,0)</f>
        <v>SERRALHEIRO</v>
      </c>
      <c r="L1402" s="1" t="str">
        <f>VLOOKUP(Tabela1[[#This Row],[Cliente]],'BASE DE CLIENTES'!A:E,5,0)</f>
        <v>RECANTO DAS EMAS</v>
      </c>
    </row>
    <row r="1403" spans="2:12" x14ac:dyDescent="0.3">
      <c r="B1403" s="1" t="s">
        <v>52</v>
      </c>
      <c r="C1403" s="4" t="str">
        <f>VLOOKUP(Tabela1[[#This Row],[Cliente]],'BASE DE CLIENTES'!A:E,2,0)</f>
        <v>Brasília</v>
      </c>
      <c r="D1403" s="1" t="str">
        <f>VLOOKUP(Tabela1[[#This Row],[Cliente]],'BASE DE CLIENTES'!A:C,3,0)</f>
        <v>DF</v>
      </c>
      <c r="E1403" s="4" t="str">
        <f>CONCATENATE(Tabela1[[#This Row],[CIDADE]],",",Tabela1[[#This Row],[UF]])</f>
        <v>Brasília,DF</v>
      </c>
      <c r="F1403" s="2">
        <v>45821</v>
      </c>
      <c r="G1403" s="13">
        <v>485.2</v>
      </c>
      <c r="H1403" s="13">
        <v>716</v>
      </c>
      <c r="I1403" s="5">
        <f>Tabela1[[#This Row],[Valor total]]-Tabela1[[#This Row],[Valor custo]]</f>
        <v>230.8</v>
      </c>
      <c r="J1403" s="6">
        <f>Tabela1[[#This Row],[MARGEM BRUTA]]/Tabela1[[#This Row],[Valor total]]</f>
        <v>0.32234636871508382</v>
      </c>
      <c r="K1403" s="1" t="str">
        <f>VLOOKUP(Tabela1[[#This Row],[Cliente]],'BASE DE CLIENTES'!A:D,4,0)</f>
        <v>SERRALHEIRO</v>
      </c>
      <c r="L1403" s="1" t="str">
        <f>VLOOKUP(Tabela1[[#This Row],[Cliente]],'BASE DE CLIENTES'!A:E,5,0)</f>
        <v>Ceilândia Sul (Ceilândia)</v>
      </c>
    </row>
    <row r="1404" spans="2:12" x14ac:dyDescent="0.3">
      <c r="B1404" s="1" t="s">
        <v>199</v>
      </c>
      <c r="C1404" s="4" t="str">
        <f>VLOOKUP(Tabela1[[#This Row],[Cliente]],'BASE DE CLIENTES'!A:E,2,0)</f>
        <v>Goiânia</v>
      </c>
      <c r="D1404" s="1" t="str">
        <f>VLOOKUP(Tabela1[[#This Row],[Cliente]],'BASE DE CLIENTES'!A:C,3,0)</f>
        <v>GO</v>
      </c>
      <c r="E1404" s="4" t="str">
        <f>CONCATENATE(Tabela1[[#This Row],[CIDADE]],",",Tabela1[[#This Row],[UF]])</f>
        <v>Goiânia,GO</v>
      </c>
      <c r="F1404" s="2">
        <v>45734</v>
      </c>
      <c r="G1404" s="13">
        <v>6635.26</v>
      </c>
      <c r="H1404" s="13">
        <v>9694</v>
      </c>
      <c r="I1404" s="5">
        <f>Tabela1[[#This Row],[Valor total]]-Tabela1[[#This Row],[Valor custo]]</f>
        <v>3058.74</v>
      </c>
      <c r="J1404" s="6">
        <f>Tabela1[[#This Row],[MARGEM BRUTA]]/Tabela1[[#This Row],[Valor total]]</f>
        <v>0.31552919331545282</v>
      </c>
      <c r="K1404" s="1" t="str">
        <f>VLOOKUP(Tabela1[[#This Row],[Cliente]],'BASE DE CLIENTES'!A:D,4,0)</f>
        <v>EMPRESA COM MAQUINA</v>
      </c>
      <c r="L1404" s="1" t="str">
        <f>VLOOKUP(Tabela1[[#This Row],[Cliente]],'BASE DE CLIENTES'!A:E,5,0)</f>
        <v>Goiânia</v>
      </c>
    </row>
    <row r="1405" spans="2:12" x14ac:dyDescent="0.3">
      <c r="B1405" s="1" t="s">
        <v>25</v>
      </c>
      <c r="C1405" s="4" t="str">
        <f>VLOOKUP(Tabela1[[#This Row],[Cliente]],'BASE DE CLIENTES'!A:E,2,0)</f>
        <v>Brasília</v>
      </c>
      <c r="D1405" s="1" t="str">
        <f>VLOOKUP(Tabela1[[#This Row],[Cliente]],'BASE DE CLIENTES'!A:C,3,0)</f>
        <v>DF</v>
      </c>
      <c r="E1405" s="4" t="str">
        <f>CONCATENATE(Tabela1[[#This Row],[CIDADE]],",",Tabela1[[#This Row],[UF]])</f>
        <v>Brasília,DF</v>
      </c>
      <c r="F1405" s="2">
        <v>45821</v>
      </c>
      <c r="G1405" s="13">
        <v>90</v>
      </c>
      <c r="H1405" s="13">
        <v>180</v>
      </c>
      <c r="I1405" s="5">
        <f>Tabela1[[#This Row],[Valor total]]-Tabela1[[#This Row],[Valor custo]]</f>
        <v>90</v>
      </c>
      <c r="J1405" s="6">
        <f>Tabela1[[#This Row],[MARGEM BRUTA]]/Tabela1[[#This Row],[Valor total]]</f>
        <v>0.5</v>
      </c>
      <c r="K1405" s="1" t="str">
        <f>VLOOKUP(Tabela1[[#This Row],[Cliente]],'BASE DE CLIENTES'!A:D,4,0)</f>
        <v>EMPRESA COM MAQUINA</v>
      </c>
      <c r="L1405" s="1" t="str">
        <f>VLOOKUP(Tabela1[[#This Row],[Cliente]],'BASE DE CLIENTES'!A:E,5,0)</f>
        <v>CEILANDIA NORTE (CEILANDIA)</v>
      </c>
    </row>
    <row r="1406" spans="2:12" x14ac:dyDescent="0.3">
      <c r="B1406" s="1" t="s">
        <v>197</v>
      </c>
      <c r="C1406" s="4" t="str">
        <f>VLOOKUP(Tabela1[[#This Row],[Cliente]],'BASE DE CLIENTES'!A:E,2,0)</f>
        <v>Goiânia</v>
      </c>
      <c r="D1406" s="1" t="str">
        <f>VLOOKUP(Tabela1[[#This Row],[Cliente]],'BASE DE CLIENTES'!A:C,3,0)</f>
        <v>GO</v>
      </c>
      <c r="E1406" s="4" t="str">
        <f>CONCATENATE(Tabela1[[#This Row],[CIDADE]],",",Tabela1[[#This Row],[UF]])</f>
        <v>Goiânia,GO</v>
      </c>
      <c r="F1406" s="2">
        <v>45734</v>
      </c>
      <c r="G1406" s="13">
        <v>439.2</v>
      </c>
      <c r="H1406" s="13">
        <v>620</v>
      </c>
      <c r="I1406" s="5">
        <f>Tabela1[[#This Row],[Valor total]]-Tabela1[[#This Row],[Valor custo]]</f>
        <v>180.8</v>
      </c>
      <c r="J1406" s="6">
        <f>Tabela1[[#This Row],[MARGEM BRUTA]]/Tabela1[[#This Row],[Valor total]]</f>
        <v>0.29161290322580646</v>
      </c>
      <c r="K1406" s="1" t="str">
        <f>VLOOKUP(Tabela1[[#This Row],[Cliente]],'BASE DE CLIENTES'!A:D,4,0)</f>
        <v>EMPRESA COM MAQUINA</v>
      </c>
      <c r="L1406" s="1" t="str">
        <f>VLOOKUP(Tabela1[[#This Row],[Cliente]],'BASE DE CLIENTES'!A:E,5,0)</f>
        <v>Goiânia</v>
      </c>
    </row>
    <row r="1407" spans="2:12" x14ac:dyDescent="0.3">
      <c r="B1407" s="1" t="s">
        <v>55</v>
      </c>
      <c r="C1407" s="4" t="str">
        <f>VLOOKUP(Tabela1[[#This Row],[Cliente]],'BASE DE CLIENTES'!A:E,2,0)</f>
        <v>Brasília</v>
      </c>
      <c r="D1407" s="1" t="str">
        <f>VLOOKUP(Tabela1[[#This Row],[Cliente]],'BASE DE CLIENTES'!A:C,3,0)</f>
        <v>DF</v>
      </c>
      <c r="E1407" s="4" t="str">
        <f>CONCATENATE(Tabela1[[#This Row],[CIDADE]],",",Tabela1[[#This Row],[UF]])</f>
        <v>Brasília,DF</v>
      </c>
      <c r="F1407" s="2">
        <v>45821</v>
      </c>
      <c r="G1407" s="13">
        <v>493.58</v>
      </c>
      <c r="H1407" s="13">
        <v>1320</v>
      </c>
      <c r="I1407" s="5">
        <f>Tabela1[[#This Row],[Valor total]]-Tabela1[[#This Row],[Valor custo]]</f>
        <v>826.42000000000007</v>
      </c>
      <c r="J1407" s="6">
        <f>Tabela1[[#This Row],[MARGEM BRUTA]]/Tabela1[[#This Row],[Valor total]]</f>
        <v>0.62607575757575762</v>
      </c>
      <c r="K1407" s="1" t="str">
        <f>VLOOKUP(Tabela1[[#This Row],[Cliente]],'BASE DE CLIENTES'!A:D,4,0)</f>
        <v>EMPRESA SEM MAQUINA</v>
      </c>
      <c r="L1407" s="1" t="str">
        <f>VLOOKUP(Tabela1[[#This Row],[Cliente]],'BASE DE CLIENTES'!A:E,5,0)</f>
        <v>RECANTO DAS EMAS</v>
      </c>
    </row>
    <row r="1408" spans="2:12" x14ac:dyDescent="0.3">
      <c r="B1408" s="1" t="s">
        <v>23</v>
      </c>
      <c r="C1408" s="4" t="str">
        <f>VLOOKUP(Tabela1[[#This Row],[Cliente]],'BASE DE CLIENTES'!A:E,2,0)</f>
        <v>Brasília</v>
      </c>
      <c r="D1408" s="1" t="str">
        <f>VLOOKUP(Tabela1[[#This Row],[Cliente]],'BASE DE CLIENTES'!A:C,3,0)</f>
        <v>DF</v>
      </c>
      <c r="E1408" s="4" t="str">
        <f>CONCATENATE(Tabela1[[#This Row],[CIDADE]],",",Tabela1[[#This Row],[UF]])</f>
        <v>Brasília,DF</v>
      </c>
      <c r="F1408" s="2">
        <v>45821</v>
      </c>
      <c r="G1408" s="13">
        <v>1229.6099999999999</v>
      </c>
      <c r="H1408" s="13">
        <v>1740</v>
      </c>
      <c r="I1408" s="5">
        <f>Tabela1[[#This Row],[Valor total]]-Tabela1[[#This Row],[Valor custo]]</f>
        <v>510.3900000000001</v>
      </c>
      <c r="J1408" s="6">
        <f>Tabela1[[#This Row],[MARGEM BRUTA]]/Tabela1[[#This Row],[Valor total]]</f>
        <v>0.29332758620689658</v>
      </c>
      <c r="K1408" s="1" t="str">
        <f>VLOOKUP(Tabela1[[#This Row],[Cliente]],'BASE DE CLIENTES'!A:D,4,0)</f>
        <v>EMPRESA SEM MAQUINA</v>
      </c>
      <c r="L1408" s="1" t="str">
        <f>VLOOKUP(Tabela1[[#This Row],[Cliente]],'BASE DE CLIENTES'!A:E,5,0)</f>
        <v>SETOR INDUSTRIAL (TAGUATINGA)</v>
      </c>
    </row>
    <row r="1409" spans="2:12" x14ac:dyDescent="0.3">
      <c r="B1409" s="1" t="s">
        <v>78</v>
      </c>
      <c r="C1409" s="4" t="str">
        <f>VLOOKUP(Tabela1[[#This Row],[Cliente]],'BASE DE CLIENTES'!A:E,2,0)</f>
        <v>Brasília</v>
      </c>
      <c r="D1409" s="1" t="str">
        <f>VLOOKUP(Tabela1[[#This Row],[Cliente]],'BASE DE CLIENTES'!A:C,3,0)</f>
        <v>DF</v>
      </c>
      <c r="E1409" s="4" t="str">
        <f>CONCATENATE(Tabela1[[#This Row],[CIDADE]],",",Tabela1[[#This Row],[UF]])</f>
        <v>Brasília,DF</v>
      </c>
      <c r="F1409" s="2">
        <v>45821</v>
      </c>
      <c r="G1409" s="13">
        <v>2360.38</v>
      </c>
      <c r="H1409" s="13">
        <v>3170</v>
      </c>
      <c r="I1409" s="5">
        <f>Tabela1[[#This Row],[Valor total]]-Tabela1[[#This Row],[Valor custo]]</f>
        <v>809.61999999999989</v>
      </c>
      <c r="J1409" s="6">
        <f>Tabela1[[#This Row],[MARGEM BRUTA]]/Tabela1[[#This Row],[Valor total]]</f>
        <v>0.25540063091482645</v>
      </c>
      <c r="K1409" s="1" t="str">
        <f>VLOOKUP(Tabela1[[#This Row],[Cliente]],'BASE DE CLIENTES'!A:D,4,0)</f>
        <v>SERRALHEIRO</v>
      </c>
      <c r="L1409" s="1" t="str">
        <f>VLOOKUP(Tabela1[[#This Row],[Cliente]],'BASE DE CLIENTES'!A:E,5,0)</f>
        <v>Vila do Boa (São Sebastião)</v>
      </c>
    </row>
    <row r="1410" spans="2:12" x14ac:dyDescent="0.3">
      <c r="B1410" s="1" t="s">
        <v>161</v>
      </c>
      <c r="C1410" s="4" t="str">
        <f>VLOOKUP(Tabela1[[#This Row],[Cliente]],'BASE DE CLIENTES'!A:E,2,0)</f>
        <v>Brasília</v>
      </c>
      <c r="D1410" s="1" t="str">
        <f>VLOOKUP(Tabela1[[#This Row],[Cliente]],'BASE DE CLIENTES'!A:C,3,0)</f>
        <v>DF</v>
      </c>
      <c r="E1410" s="4" t="str">
        <f>CONCATENATE(Tabela1[[#This Row],[CIDADE]],",",Tabela1[[#This Row],[UF]])</f>
        <v>Brasília,DF</v>
      </c>
      <c r="F1410" s="2">
        <v>45820</v>
      </c>
      <c r="G1410" s="13">
        <v>13870.05</v>
      </c>
      <c r="H1410" s="13">
        <v>19325</v>
      </c>
      <c r="I1410" s="5">
        <f>Tabela1[[#This Row],[Valor total]]-Tabela1[[#This Row],[Valor custo]]</f>
        <v>5454.9500000000007</v>
      </c>
      <c r="J1410" s="6">
        <f>Tabela1[[#This Row],[MARGEM BRUTA]]/Tabela1[[#This Row],[Valor total]]</f>
        <v>0.2822742561448901</v>
      </c>
      <c r="K1410" s="1" t="str">
        <f>VLOOKUP(Tabela1[[#This Row],[Cliente]],'BASE DE CLIENTES'!A:D,4,0)</f>
        <v>EMPRESA COM MAQUINA</v>
      </c>
      <c r="L1410" s="1" t="str">
        <f>VLOOKUP(Tabela1[[#This Row],[Cliente]],'BASE DE CLIENTES'!A:E,5,0)</f>
        <v>RIACHO FUNDO II</v>
      </c>
    </row>
    <row r="1411" spans="2:12" x14ac:dyDescent="0.3">
      <c r="B1411" s="1" t="s">
        <v>213</v>
      </c>
      <c r="C1411" s="4" t="str">
        <f>VLOOKUP(Tabela1[[#This Row],[Cliente]],'BASE DE CLIENTES'!A:E,2,0)</f>
        <v>Goiânia</v>
      </c>
      <c r="D1411" s="1" t="str">
        <f>VLOOKUP(Tabela1[[#This Row],[Cliente]],'BASE DE CLIENTES'!A:C,3,0)</f>
        <v>GO</v>
      </c>
      <c r="E1411" s="4" t="str">
        <f>CONCATENATE(Tabela1[[#This Row],[CIDADE]],",",Tabela1[[#This Row],[UF]])</f>
        <v>Goiânia,GO</v>
      </c>
      <c r="F1411" s="2">
        <v>45730</v>
      </c>
      <c r="G1411" s="13">
        <v>6588</v>
      </c>
      <c r="H1411" s="13">
        <v>9300</v>
      </c>
      <c r="I1411" s="5">
        <f>Tabela1[[#This Row],[Valor total]]-Tabela1[[#This Row],[Valor custo]]</f>
        <v>2712</v>
      </c>
      <c r="J1411" s="6">
        <f>Tabela1[[#This Row],[MARGEM BRUTA]]/Tabela1[[#This Row],[Valor total]]</f>
        <v>0.29161290322580646</v>
      </c>
      <c r="K1411" s="1" t="str">
        <f>VLOOKUP(Tabela1[[#This Row],[Cliente]],'BASE DE CLIENTES'!A:D,4,0)</f>
        <v>EMPRESA COM MAQUINA</v>
      </c>
      <c r="L1411" s="1" t="str">
        <f>VLOOKUP(Tabela1[[#This Row],[Cliente]],'BASE DE CLIENTES'!A:E,5,0)</f>
        <v>Goiânia</v>
      </c>
    </row>
    <row r="1412" spans="2:12" x14ac:dyDescent="0.3">
      <c r="B1412" s="1" t="s">
        <v>123</v>
      </c>
      <c r="C1412" s="4" t="str">
        <f>VLOOKUP(Tabela1[[#This Row],[Cliente]],'BASE DE CLIENTES'!A:E,2,0)</f>
        <v>Brasília</v>
      </c>
      <c r="D1412" s="1" t="str">
        <f>VLOOKUP(Tabela1[[#This Row],[Cliente]],'BASE DE CLIENTES'!A:C,3,0)</f>
        <v>DF</v>
      </c>
      <c r="E1412" s="4" t="str">
        <f>CONCATENATE(Tabela1[[#This Row],[CIDADE]],",",Tabela1[[#This Row],[UF]])</f>
        <v>Brasília,DF</v>
      </c>
      <c r="F1412" s="2">
        <v>45820</v>
      </c>
      <c r="G1412" s="13">
        <v>13.69</v>
      </c>
      <c r="H1412" s="13">
        <v>100</v>
      </c>
      <c r="I1412" s="5">
        <f>Tabela1[[#This Row],[Valor total]]-Tabela1[[#This Row],[Valor custo]]</f>
        <v>86.31</v>
      </c>
      <c r="J1412" s="6">
        <f>Tabela1[[#This Row],[MARGEM BRUTA]]/Tabela1[[#This Row],[Valor total]]</f>
        <v>0.86309999999999998</v>
      </c>
      <c r="K1412" s="1" t="str">
        <f>VLOOKUP(Tabela1[[#This Row],[Cliente]],'BASE DE CLIENTES'!A:D,4,0)</f>
        <v>EMPRESA COM MAQUINA</v>
      </c>
      <c r="L1412" s="1" t="str">
        <f>VLOOKUP(Tabela1[[#This Row],[Cliente]],'BASE DE CLIENTES'!A:E,5,0)</f>
        <v>ADE CEILÂNDIA</v>
      </c>
    </row>
    <row r="1413" spans="2:12" x14ac:dyDescent="0.3">
      <c r="B1413" s="1" t="s">
        <v>42</v>
      </c>
      <c r="C1413" s="4" t="str">
        <f>VLOOKUP(Tabela1[[#This Row],[Cliente]],'BASE DE CLIENTES'!A:E,2,0)</f>
        <v>Brasília</v>
      </c>
      <c r="D1413" s="1" t="str">
        <f>VLOOKUP(Tabela1[[#This Row],[Cliente]],'BASE DE CLIENTES'!A:C,3,0)</f>
        <v>DF</v>
      </c>
      <c r="E1413" s="4" t="str">
        <f>CONCATENATE(Tabela1[[#This Row],[CIDADE]],",",Tabela1[[#This Row],[UF]])</f>
        <v>Brasília,DF</v>
      </c>
      <c r="F1413" s="2">
        <v>45820</v>
      </c>
      <c r="G1413" s="13">
        <v>1892</v>
      </c>
      <c r="H1413" s="13">
        <v>2600</v>
      </c>
      <c r="I1413" s="5">
        <f>Tabela1[[#This Row],[Valor total]]-Tabela1[[#This Row],[Valor custo]]</f>
        <v>708</v>
      </c>
      <c r="J1413" s="6">
        <f>Tabela1[[#This Row],[MARGEM BRUTA]]/Tabela1[[#This Row],[Valor total]]</f>
        <v>0.27230769230769231</v>
      </c>
      <c r="K1413" s="1" t="str">
        <f>VLOOKUP(Tabela1[[#This Row],[Cliente]],'BASE DE CLIENTES'!A:D,4,0)</f>
        <v>EMPRESA SEM MAQUINA</v>
      </c>
      <c r="L1413" s="1" t="str">
        <f>VLOOKUP(Tabela1[[#This Row],[Cliente]],'BASE DE CLIENTES'!A:E,5,0)</f>
        <v>SAMAMBAIA</v>
      </c>
    </row>
    <row r="1414" spans="2:12" x14ac:dyDescent="0.3">
      <c r="B1414" s="1" t="s">
        <v>68</v>
      </c>
      <c r="C1414" s="4" t="str">
        <f>VLOOKUP(Tabela1[[#This Row],[Cliente]],'BASE DE CLIENTES'!A:E,2,0)</f>
        <v>Brasília</v>
      </c>
      <c r="D1414" s="1" t="str">
        <f>VLOOKUP(Tabela1[[#This Row],[Cliente]],'BASE DE CLIENTES'!A:C,3,0)</f>
        <v>DF</v>
      </c>
      <c r="E1414" s="4" t="str">
        <f>CONCATENATE(Tabela1[[#This Row],[CIDADE]],",",Tabela1[[#This Row],[UF]])</f>
        <v>Brasília,DF</v>
      </c>
      <c r="F1414" s="2">
        <v>45820</v>
      </c>
      <c r="G1414" s="13">
        <v>894</v>
      </c>
      <c r="H1414" s="13">
        <v>1248</v>
      </c>
      <c r="I1414" s="5">
        <f>Tabela1[[#This Row],[Valor total]]-Tabela1[[#This Row],[Valor custo]]</f>
        <v>354</v>
      </c>
      <c r="J1414" s="6">
        <f>Tabela1[[#This Row],[MARGEM BRUTA]]/Tabela1[[#This Row],[Valor total]]</f>
        <v>0.28365384615384615</v>
      </c>
      <c r="K1414" s="1" t="str">
        <f>VLOOKUP(Tabela1[[#This Row],[Cliente]],'BASE DE CLIENTES'!A:D,4,0)</f>
        <v>EMPRESA COM MAQUINA</v>
      </c>
      <c r="L1414" s="1" t="str">
        <f>VLOOKUP(Tabela1[[#This Row],[Cliente]],'BASE DE CLIENTES'!A:E,5,0)</f>
        <v>SAMAMBAIA SUL (SAMAMBAIA)</v>
      </c>
    </row>
    <row r="1415" spans="2:12" x14ac:dyDescent="0.3">
      <c r="B1415" s="1" t="s">
        <v>27</v>
      </c>
      <c r="C1415" s="4" t="str">
        <f>VLOOKUP(Tabela1[[#This Row],[Cliente]],'BASE DE CLIENTES'!A:E,2,0)</f>
        <v>Brasília</v>
      </c>
      <c r="D1415" s="1" t="str">
        <f>VLOOKUP(Tabela1[[#This Row],[Cliente]],'BASE DE CLIENTES'!A:C,3,0)</f>
        <v>DF</v>
      </c>
      <c r="E1415" s="4" t="str">
        <f>CONCATENATE(Tabela1[[#This Row],[CIDADE]],",",Tabela1[[#This Row],[UF]])</f>
        <v>Brasília,DF</v>
      </c>
      <c r="F1415" s="2">
        <v>45820</v>
      </c>
      <c r="G1415" s="13">
        <v>1852.87</v>
      </c>
      <c r="H1415" s="13">
        <v>2340</v>
      </c>
      <c r="I1415" s="5">
        <f>Tabela1[[#This Row],[Valor total]]-Tabela1[[#This Row],[Valor custo]]</f>
        <v>487.13000000000011</v>
      </c>
      <c r="J1415" s="6">
        <f>Tabela1[[#This Row],[MARGEM BRUTA]]/Tabela1[[#This Row],[Valor total]]</f>
        <v>0.20817521367521372</v>
      </c>
      <c r="K1415" s="1" t="str">
        <f>VLOOKUP(Tabela1[[#This Row],[Cliente]],'BASE DE CLIENTES'!A:D,4,0)</f>
        <v>EMPRESA SEM MAQUINA</v>
      </c>
      <c r="L1415" s="1" t="str">
        <f>VLOOKUP(Tabela1[[#This Row],[Cliente]],'BASE DE CLIENTES'!A:E,5,0)</f>
        <v>RECANTO DAS EMAS</v>
      </c>
    </row>
    <row r="1416" spans="2:12" x14ac:dyDescent="0.3">
      <c r="B1416" s="1" t="s">
        <v>193</v>
      </c>
      <c r="C1416" s="4" t="str">
        <f>VLOOKUP(Tabela1[[#This Row],[Cliente]],'BASE DE CLIENTES'!A:E,2,0)</f>
        <v>Goiânia</v>
      </c>
      <c r="D1416" s="1" t="str">
        <f>VLOOKUP(Tabela1[[#This Row],[Cliente]],'BASE DE CLIENTES'!A:C,3,0)</f>
        <v>GO</v>
      </c>
      <c r="E1416" s="4" t="str">
        <f>CONCATENATE(Tabela1[[#This Row],[CIDADE]],",",Tabela1[[#This Row],[UF]])</f>
        <v>Goiânia,GO</v>
      </c>
      <c r="F1416" s="2">
        <v>45730</v>
      </c>
      <c r="G1416" s="13">
        <v>1594.35</v>
      </c>
      <c r="H1416" s="13">
        <v>2070</v>
      </c>
      <c r="I1416" s="5">
        <f>Tabela1[[#This Row],[Valor total]]-Tabela1[[#This Row],[Valor custo]]</f>
        <v>475.65000000000009</v>
      </c>
      <c r="J1416" s="6">
        <f>Tabela1[[#This Row],[MARGEM BRUTA]]/Tabela1[[#This Row],[Valor total]]</f>
        <v>0.22978260869565223</v>
      </c>
      <c r="K1416" s="1" t="str">
        <f>VLOOKUP(Tabela1[[#This Row],[Cliente]],'BASE DE CLIENTES'!A:D,4,0)</f>
        <v>SEM CLASSIFICAÇÃO</v>
      </c>
      <c r="L1416" s="1" t="str">
        <f>VLOOKUP(Tabela1[[#This Row],[Cliente]],'BASE DE CLIENTES'!A:E,5,0)</f>
        <v>Goiânia</v>
      </c>
    </row>
    <row r="1417" spans="2:12" x14ac:dyDescent="0.3">
      <c r="B1417" s="1" t="s">
        <v>199</v>
      </c>
      <c r="C1417" s="4" t="str">
        <f>VLOOKUP(Tabela1[[#This Row],[Cliente]],'BASE DE CLIENTES'!A:E,2,0)</f>
        <v>Goiânia</v>
      </c>
      <c r="D1417" s="1" t="str">
        <f>VLOOKUP(Tabela1[[#This Row],[Cliente]],'BASE DE CLIENTES'!A:C,3,0)</f>
        <v>GO</v>
      </c>
      <c r="E1417" s="4" t="str">
        <f>CONCATENATE(Tabela1[[#This Row],[CIDADE]],",",Tabela1[[#This Row],[UF]])</f>
        <v>Goiânia,GO</v>
      </c>
      <c r="F1417" s="2">
        <v>45729</v>
      </c>
      <c r="G1417" s="13">
        <v>3293.1</v>
      </c>
      <c r="H1417" s="13">
        <v>4490</v>
      </c>
      <c r="I1417" s="5">
        <f>Tabela1[[#This Row],[Valor total]]-Tabela1[[#This Row],[Valor custo]]</f>
        <v>1196.9000000000001</v>
      </c>
      <c r="J1417" s="6">
        <f>Tabela1[[#This Row],[MARGEM BRUTA]]/Tabela1[[#This Row],[Valor total]]</f>
        <v>0.2665701559020045</v>
      </c>
      <c r="K1417" s="1" t="str">
        <f>VLOOKUP(Tabela1[[#This Row],[Cliente]],'BASE DE CLIENTES'!A:D,4,0)</f>
        <v>EMPRESA COM MAQUINA</v>
      </c>
      <c r="L1417" s="1" t="str">
        <f>VLOOKUP(Tabela1[[#This Row],[Cliente]],'BASE DE CLIENTES'!A:E,5,0)</f>
        <v>Goiânia</v>
      </c>
    </row>
    <row r="1418" spans="2:12" x14ac:dyDescent="0.3">
      <c r="B1418" s="1" t="s">
        <v>218</v>
      </c>
      <c r="C1418" s="4" t="str">
        <f>VLOOKUP(Tabela1[[#This Row],[Cliente]],'BASE DE CLIENTES'!A:E,2,0)</f>
        <v>Brasília</v>
      </c>
      <c r="D1418" s="1" t="str">
        <f>VLOOKUP(Tabela1[[#This Row],[Cliente]],'BASE DE CLIENTES'!A:C,3,0)</f>
        <v>DF</v>
      </c>
      <c r="E1418" s="4" t="str">
        <f>CONCATENATE(Tabela1[[#This Row],[CIDADE]],",",Tabela1[[#This Row],[UF]])</f>
        <v>Brasília,DF</v>
      </c>
      <c r="F1418" s="2">
        <v>45842</v>
      </c>
      <c r="G1418" s="13">
        <v>293.13</v>
      </c>
      <c r="H1418" s="13">
        <v>450</v>
      </c>
      <c r="I1418" s="5">
        <f>Tabela1[[#This Row],[Valor total]]-Tabela1[[#This Row],[Valor custo]]</f>
        <v>156.87</v>
      </c>
      <c r="J1418" s="6">
        <f>Tabela1[[#This Row],[MARGEM BRUTA]]/Tabela1[[#This Row],[Valor total]]</f>
        <v>0.34860000000000002</v>
      </c>
      <c r="K1418" s="1" t="str">
        <f>VLOOKUP(Tabela1[[#This Row],[Cliente]],'BASE DE CLIENTES'!A:D,4,0)</f>
        <v>SEM CLASSIFICAÇÃO</v>
      </c>
      <c r="L1418" s="1" t="str">
        <f>VLOOKUP(Tabela1[[#This Row],[Cliente]],'BASE DE CLIENTES'!A:E,5,0)</f>
        <v>Riacho Fundo II</v>
      </c>
    </row>
    <row r="1419" spans="2:12" x14ac:dyDescent="0.3">
      <c r="B1419" s="1" t="s">
        <v>199</v>
      </c>
      <c r="C1419" s="4" t="str">
        <f>VLOOKUP(Tabela1[[#This Row],[Cliente]],'BASE DE CLIENTES'!A:E,2,0)</f>
        <v>Goiânia</v>
      </c>
      <c r="D1419" s="1" t="str">
        <f>VLOOKUP(Tabela1[[#This Row],[Cliente]],'BASE DE CLIENTES'!A:C,3,0)</f>
        <v>GO</v>
      </c>
      <c r="E1419" s="4" t="str">
        <f>CONCATENATE(Tabela1[[#This Row],[CIDADE]],",",Tabela1[[#This Row],[UF]])</f>
        <v>Goiânia,GO</v>
      </c>
      <c r="F1419" s="2">
        <v>45726</v>
      </c>
      <c r="G1419" s="13">
        <v>5556.2</v>
      </c>
      <c r="H1419" s="13">
        <v>8325</v>
      </c>
      <c r="I1419" s="5">
        <f>Tabela1[[#This Row],[Valor total]]-Tabela1[[#This Row],[Valor custo]]</f>
        <v>2768.8</v>
      </c>
      <c r="J1419" s="6">
        <f>Tabela1[[#This Row],[MARGEM BRUTA]]/Tabela1[[#This Row],[Valor total]]</f>
        <v>0.33258858858858859</v>
      </c>
      <c r="K1419" s="1" t="str">
        <f>VLOOKUP(Tabela1[[#This Row],[Cliente]],'BASE DE CLIENTES'!A:D,4,0)</f>
        <v>EMPRESA COM MAQUINA</v>
      </c>
      <c r="L1419" s="1" t="str">
        <f>VLOOKUP(Tabela1[[#This Row],[Cliente]],'BASE DE CLIENTES'!A:E,5,0)</f>
        <v>Goiânia</v>
      </c>
    </row>
    <row r="1420" spans="2:12" x14ac:dyDescent="0.3">
      <c r="B1420" s="1" t="s">
        <v>106</v>
      </c>
      <c r="C1420" s="4" t="str">
        <f>VLOOKUP(Tabela1[[#This Row],[Cliente]],'BASE DE CLIENTES'!A:E,2,0)</f>
        <v>Brasília</v>
      </c>
      <c r="D1420" s="1" t="str">
        <f>VLOOKUP(Tabela1[[#This Row],[Cliente]],'BASE DE CLIENTES'!A:C,3,0)</f>
        <v>DF</v>
      </c>
      <c r="E1420" s="4" t="str">
        <f>CONCATENATE(Tabela1[[#This Row],[CIDADE]],",",Tabela1[[#This Row],[UF]])</f>
        <v>Brasília,DF</v>
      </c>
      <c r="F1420" s="2">
        <v>45819</v>
      </c>
      <c r="G1420" s="13">
        <v>2516.11</v>
      </c>
      <c r="H1420" s="13">
        <v>3660</v>
      </c>
      <c r="I1420" s="5">
        <f>Tabela1[[#This Row],[Valor total]]-Tabela1[[#This Row],[Valor custo]]</f>
        <v>1143.8899999999999</v>
      </c>
      <c r="J1420" s="6">
        <f>Tabela1[[#This Row],[MARGEM BRUTA]]/Tabela1[[#This Row],[Valor total]]</f>
        <v>0.31253825136612018</v>
      </c>
      <c r="K1420" s="1" t="str">
        <f>VLOOKUP(Tabela1[[#This Row],[Cliente]],'BASE DE CLIENTES'!A:D,4,0)</f>
        <v>EMPRESA COM MAQUINA</v>
      </c>
      <c r="L1420" s="1" t="str">
        <f>VLOOKUP(Tabela1[[#This Row],[Cliente]],'BASE DE CLIENTES'!A:E,5,0)</f>
        <v>26 DE SETEMBRO</v>
      </c>
    </row>
    <row r="1421" spans="2:12" x14ac:dyDescent="0.3">
      <c r="B1421" s="1" t="s">
        <v>27</v>
      </c>
      <c r="C1421" s="4" t="str">
        <f>VLOOKUP(Tabela1[[#This Row],[Cliente]],'BASE DE CLIENTES'!A:E,2,0)</f>
        <v>Brasília</v>
      </c>
      <c r="D1421" s="1" t="str">
        <f>VLOOKUP(Tabela1[[#This Row],[Cliente]],'BASE DE CLIENTES'!A:C,3,0)</f>
        <v>DF</v>
      </c>
      <c r="E1421" s="4" t="str">
        <f>CONCATENATE(Tabela1[[#This Row],[CIDADE]],",",Tabela1[[#This Row],[UF]])</f>
        <v>Brasília,DF</v>
      </c>
      <c r="F1421" s="2">
        <v>45819</v>
      </c>
      <c r="G1421" s="13">
        <v>706.94</v>
      </c>
      <c r="H1421" s="13">
        <v>1245</v>
      </c>
      <c r="I1421" s="5">
        <f>Tabela1[[#This Row],[Valor total]]-Tabela1[[#This Row],[Valor custo]]</f>
        <v>538.05999999999995</v>
      </c>
      <c r="J1421" s="6">
        <f>Tabela1[[#This Row],[MARGEM BRUTA]]/Tabela1[[#This Row],[Valor total]]</f>
        <v>0.43217670682730919</v>
      </c>
      <c r="K1421" s="1" t="str">
        <f>VLOOKUP(Tabela1[[#This Row],[Cliente]],'BASE DE CLIENTES'!A:D,4,0)</f>
        <v>EMPRESA SEM MAQUINA</v>
      </c>
      <c r="L1421" s="1" t="str">
        <f>VLOOKUP(Tabela1[[#This Row],[Cliente]],'BASE DE CLIENTES'!A:E,5,0)</f>
        <v>RECANTO DAS EMAS</v>
      </c>
    </row>
    <row r="1422" spans="2:12" x14ac:dyDescent="0.3">
      <c r="B1422" s="1" t="s">
        <v>120</v>
      </c>
      <c r="C1422" s="4" t="str">
        <f>VLOOKUP(Tabela1[[#This Row],[Cliente]],'BASE DE CLIENTES'!A:E,2,0)</f>
        <v>Brasília</v>
      </c>
      <c r="D1422" s="1" t="str">
        <f>VLOOKUP(Tabela1[[#This Row],[Cliente]],'BASE DE CLIENTES'!A:C,3,0)</f>
        <v>DF</v>
      </c>
      <c r="E1422" s="4" t="str">
        <f>CONCATENATE(Tabela1[[#This Row],[CIDADE]],",",Tabela1[[#This Row],[UF]])</f>
        <v>Brasília,DF</v>
      </c>
      <c r="F1422" s="2">
        <v>45842</v>
      </c>
      <c r="G1422" s="13">
        <v>473</v>
      </c>
      <c r="H1422" s="13">
        <v>655</v>
      </c>
      <c r="I1422" s="5">
        <f>Tabela1[[#This Row],[Valor total]]-Tabela1[[#This Row],[Valor custo]]</f>
        <v>182</v>
      </c>
      <c r="J1422" s="6">
        <f>Tabela1[[#This Row],[MARGEM BRUTA]]/Tabela1[[#This Row],[Valor total]]</f>
        <v>0.27786259541984731</v>
      </c>
      <c r="K1422" s="1" t="str">
        <f>VLOOKUP(Tabela1[[#This Row],[Cliente]],'BASE DE CLIENTES'!A:D,4,0)</f>
        <v>EMPRESA SEM MAQUINA</v>
      </c>
      <c r="L1422" s="1" t="str">
        <f>VLOOKUP(Tabela1[[#This Row],[Cliente]],'BASE DE CLIENTES'!A:E,5,0)</f>
        <v>SAMAMBAIA</v>
      </c>
    </row>
    <row r="1423" spans="2:12" x14ac:dyDescent="0.3">
      <c r="B1423" s="1" t="s">
        <v>111</v>
      </c>
      <c r="C1423" s="4" t="str">
        <f>VLOOKUP(Tabela1[[#This Row],[Cliente]],'BASE DE CLIENTES'!A:E,2,0)</f>
        <v>Brasília</v>
      </c>
      <c r="D1423" s="1" t="str">
        <f>VLOOKUP(Tabela1[[#This Row],[Cliente]],'BASE DE CLIENTES'!A:C,3,0)</f>
        <v>DF</v>
      </c>
      <c r="E1423" s="4" t="str">
        <f>CONCATENATE(Tabela1[[#This Row],[CIDADE]],",",Tabela1[[#This Row],[UF]])</f>
        <v>Brasília,DF</v>
      </c>
      <c r="F1423" s="2">
        <v>45819</v>
      </c>
      <c r="G1423" s="13">
        <v>3078</v>
      </c>
      <c r="H1423" s="13">
        <v>5000</v>
      </c>
      <c r="I1423" s="5">
        <f>Tabela1[[#This Row],[Valor total]]-Tabela1[[#This Row],[Valor custo]]</f>
        <v>1922</v>
      </c>
      <c r="J1423" s="6">
        <f>Tabela1[[#This Row],[MARGEM BRUTA]]/Tabela1[[#This Row],[Valor total]]</f>
        <v>0.38440000000000002</v>
      </c>
      <c r="K1423" s="1" t="str">
        <f>VLOOKUP(Tabela1[[#This Row],[Cliente]],'BASE DE CLIENTES'!A:D,4,0)</f>
        <v>EMPRESA SEM MAQUINA</v>
      </c>
      <c r="L1423" s="1" t="str">
        <f>VLOOKUP(Tabela1[[#This Row],[Cliente]],'BASE DE CLIENTES'!A:E,5,0)</f>
        <v>TAGUATINGA SUL (TAGUATINGA)</v>
      </c>
    </row>
    <row r="1424" spans="2:12" x14ac:dyDescent="0.3">
      <c r="B1424" s="1" t="s">
        <v>36</v>
      </c>
      <c r="C1424" s="4" t="str">
        <f>VLOOKUP(Tabela1[[#This Row],[Cliente]],'BASE DE CLIENTES'!A:E,2,0)</f>
        <v>Brasília</v>
      </c>
      <c r="D1424" s="1" t="str">
        <f>VLOOKUP(Tabela1[[#This Row],[Cliente]],'BASE DE CLIENTES'!A:C,3,0)</f>
        <v>DF</v>
      </c>
      <c r="E1424" s="4" t="str">
        <f>CONCATENATE(Tabela1[[#This Row],[CIDADE]],",",Tabela1[[#This Row],[UF]])</f>
        <v>Brasília,DF</v>
      </c>
      <c r="F1424" s="2">
        <v>45819</v>
      </c>
      <c r="G1424" s="13">
        <v>165.8</v>
      </c>
      <c r="H1424" s="13">
        <v>255</v>
      </c>
      <c r="I1424" s="5">
        <f>Tabela1[[#This Row],[Valor total]]-Tabela1[[#This Row],[Valor custo]]</f>
        <v>89.199999999999989</v>
      </c>
      <c r="J1424" s="6">
        <f>Tabela1[[#This Row],[MARGEM BRUTA]]/Tabela1[[#This Row],[Valor total]]</f>
        <v>0.34980392156862739</v>
      </c>
      <c r="K1424" s="1" t="str">
        <f>VLOOKUP(Tabela1[[#This Row],[Cliente]],'BASE DE CLIENTES'!A:D,4,0)</f>
        <v>SERRALHEIRO</v>
      </c>
      <c r="L1424" s="1" t="str">
        <f>VLOOKUP(Tabela1[[#This Row],[Cliente]],'BASE DE CLIENTES'!A:E,5,0)</f>
        <v>CEILANDIA SUL (CEILANDIA)</v>
      </c>
    </row>
    <row r="1425" spans="2:12" x14ac:dyDescent="0.3">
      <c r="B1425" s="1" t="s">
        <v>193</v>
      </c>
      <c r="C1425" s="4" t="str">
        <f>VLOOKUP(Tabela1[[#This Row],[Cliente]],'BASE DE CLIENTES'!A:E,2,0)</f>
        <v>Goiânia</v>
      </c>
      <c r="D1425" s="1" t="str">
        <f>VLOOKUP(Tabela1[[#This Row],[Cliente]],'BASE DE CLIENTES'!A:C,3,0)</f>
        <v>GO</v>
      </c>
      <c r="E1425" s="4" t="str">
        <f>CONCATENATE(Tabela1[[#This Row],[CIDADE]],",",Tabela1[[#This Row],[UF]])</f>
        <v>Goiânia,GO</v>
      </c>
      <c r="F1425" s="2">
        <v>45723</v>
      </c>
      <c r="G1425" s="13">
        <v>4630.05</v>
      </c>
      <c r="H1425" s="13">
        <v>6210</v>
      </c>
      <c r="I1425" s="5">
        <f>Tabela1[[#This Row],[Valor total]]-Tabela1[[#This Row],[Valor custo]]</f>
        <v>1579.9499999999998</v>
      </c>
      <c r="J1425" s="6">
        <f>Tabela1[[#This Row],[MARGEM BRUTA]]/Tabela1[[#This Row],[Valor total]]</f>
        <v>0.25442028985507242</v>
      </c>
      <c r="K1425" s="1" t="str">
        <f>VLOOKUP(Tabela1[[#This Row],[Cliente]],'BASE DE CLIENTES'!A:D,4,0)</f>
        <v>SEM CLASSIFICAÇÃO</v>
      </c>
      <c r="L1425" s="1" t="str">
        <f>VLOOKUP(Tabela1[[#This Row],[Cliente]],'BASE DE CLIENTES'!A:E,5,0)</f>
        <v>Goiânia</v>
      </c>
    </row>
    <row r="1426" spans="2:12" x14ac:dyDescent="0.3">
      <c r="B1426" s="1" t="s">
        <v>97</v>
      </c>
      <c r="C1426" s="4" t="str">
        <f>VLOOKUP(Tabela1[[#This Row],[Cliente]],'BASE DE CLIENTES'!A:E,2,0)</f>
        <v>Brasília</v>
      </c>
      <c r="D1426" s="1" t="str">
        <f>VLOOKUP(Tabela1[[#This Row],[Cliente]],'BASE DE CLIENTES'!A:C,3,0)</f>
        <v>DF</v>
      </c>
      <c r="E1426" s="4" t="str">
        <f>CONCATENATE(Tabela1[[#This Row],[CIDADE]],",",Tabela1[[#This Row],[UF]])</f>
        <v>Brasília,DF</v>
      </c>
      <c r="F1426" s="2">
        <v>45819</v>
      </c>
      <c r="G1426" s="13">
        <v>946</v>
      </c>
      <c r="H1426" s="13">
        <v>1440</v>
      </c>
      <c r="I1426" s="5">
        <f>Tabela1[[#This Row],[Valor total]]-Tabela1[[#This Row],[Valor custo]]</f>
        <v>494</v>
      </c>
      <c r="J1426" s="6">
        <f>Tabela1[[#This Row],[MARGEM BRUTA]]/Tabela1[[#This Row],[Valor total]]</f>
        <v>0.34305555555555556</v>
      </c>
      <c r="K1426" s="1" t="str">
        <f>VLOOKUP(Tabela1[[#This Row],[Cliente]],'BASE DE CLIENTES'!A:D,4,0)</f>
        <v>SERRALHEIRO</v>
      </c>
      <c r="L1426" s="1" t="str">
        <f>VLOOKUP(Tabela1[[#This Row],[Cliente]],'BASE DE CLIENTES'!A:E,5,0)</f>
        <v>CEILANDIA NORTE</v>
      </c>
    </row>
    <row r="1427" spans="2:12" x14ac:dyDescent="0.3">
      <c r="B1427" s="1" t="s">
        <v>55</v>
      </c>
      <c r="C1427" s="4" t="str">
        <f>VLOOKUP(Tabela1[[#This Row],[Cliente]],'BASE DE CLIENTES'!A:E,2,0)</f>
        <v>Brasília</v>
      </c>
      <c r="D1427" s="1" t="str">
        <f>VLOOKUP(Tabela1[[#This Row],[Cliente]],'BASE DE CLIENTES'!A:C,3,0)</f>
        <v>DF</v>
      </c>
      <c r="E1427" s="4" t="str">
        <f>CONCATENATE(Tabela1[[#This Row],[CIDADE]],",",Tabela1[[#This Row],[UF]])</f>
        <v>Brasília,DF</v>
      </c>
      <c r="F1427" s="2">
        <v>45819</v>
      </c>
      <c r="G1427" s="13">
        <v>1814</v>
      </c>
      <c r="H1427" s="13">
        <v>2655</v>
      </c>
      <c r="I1427" s="5">
        <f>Tabela1[[#This Row],[Valor total]]-Tabela1[[#This Row],[Valor custo]]</f>
        <v>841</v>
      </c>
      <c r="J1427" s="6">
        <f>Tabela1[[#This Row],[MARGEM BRUTA]]/Tabela1[[#This Row],[Valor total]]</f>
        <v>0.31676082862523541</v>
      </c>
      <c r="K1427" s="1" t="str">
        <f>VLOOKUP(Tabela1[[#This Row],[Cliente]],'BASE DE CLIENTES'!A:D,4,0)</f>
        <v>EMPRESA SEM MAQUINA</v>
      </c>
      <c r="L1427" s="1" t="str">
        <f>VLOOKUP(Tabela1[[#This Row],[Cliente]],'BASE DE CLIENTES'!A:E,5,0)</f>
        <v>RECANTO DAS EMAS</v>
      </c>
    </row>
    <row r="1428" spans="2:12" x14ac:dyDescent="0.3">
      <c r="B1428" s="1" t="s">
        <v>68</v>
      </c>
      <c r="C1428" s="4" t="str">
        <f>VLOOKUP(Tabela1[[#This Row],[Cliente]],'BASE DE CLIENTES'!A:E,2,0)</f>
        <v>Brasília</v>
      </c>
      <c r="D1428" s="1" t="str">
        <f>VLOOKUP(Tabela1[[#This Row],[Cliente]],'BASE DE CLIENTES'!A:C,3,0)</f>
        <v>DF</v>
      </c>
      <c r="E1428" s="4" t="str">
        <f>CONCATENATE(Tabela1[[#This Row],[CIDADE]],",",Tabela1[[#This Row],[UF]])</f>
        <v>Brasília,DF</v>
      </c>
      <c r="F1428" s="2">
        <v>45819</v>
      </c>
      <c r="G1428" s="13">
        <v>250</v>
      </c>
      <c r="H1428" s="13">
        <v>300</v>
      </c>
      <c r="I1428" s="5">
        <f>Tabela1[[#This Row],[Valor total]]-Tabela1[[#This Row],[Valor custo]]</f>
        <v>50</v>
      </c>
      <c r="J1428" s="6">
        <f>Tabela1[[#This Row],[MARGEM BRUTA]]/Tabela1[[#This Row],[Valor total]]</f>
        <v>0.16666666666666666</v>
      </c>
      <c r="K1428" s="1" t="str">
        <f>VLOOKUP(Tabela1[[#This Row],[Cliente]],'BASE DE CLIENTES'!A:D,4,0)</f>
        <v>EMPRESA COM MAQUINA</v>
      </c>
      <c r="L1428" s="1" t="str">
        <f>VLOOKUP(Tabela1[[#This Row],[Cliente]],'BASE DE CLIENTES'!A:E,5,0)</f>
        <v>SAMAMBAIA SUL (SAMAMBAIA)</v>
      </c>
    </row>
    <row r="1429" spans="2:12" x14ac:dyDescent="0.3">
      <c r="B1429" s="1" t="s">
        <v>219</v>
      </c>
      <c r="C1429" s="4" t="str">
        <f>VLOOKUP(Tabela1[[#This Row],[Cliente]],'BASE DE CLIENTES'!A:E,2,0)</f>
        <v>Goiânia</v>
      </c>
      <c r="D1429" s="1" t="str">
        <f>VLOOKUP(Tabela1[[#This Row],[Cliente]],'BASE DE CLIENTES'!A:C,3,0)</f>
        <v>GO</v>
      </c>
      <c r="E1429" s="4" t="str">
        <f>CONCATENATE(Tabela1[[#This Row],[CIDADE]],",",Tabela1[[#This Row],[UF]])</f>
        <v>Goiânia,GO</v>
      </c>
      <c r="F1429" s="2">
        <v>45721</v>
      </c>
      <c r="G1429" s="13">
        <v>13864.8</v>
      </c>
      <c r="H1429" s="13">
        <v>17175</v>
      </c>
      <c r="I1429" s="5">
        <f>Tabela1[[#This Row],[Valor total]]-Tabela1[[#This Row],[Valor custo]]</f>
        <v>3310.2000000000007</v>
      </c>
      <c r="J1429" s="6">
        <f>Tabela1[[#This Row],[MARGEM BRUTA]]/Tabela1[[#This Row],[Valor total]]</f>
        <v>0.19273362445414852</v>
      </c>
      <c r="K1429" s="1" t="str">
        <f>VLOOKUP(Tabela1[[#This Row],[Cliente]],'BASE DE CLIENTES'!A:D,4,0)</f>
        <v>EMPRESA COM MAQUINA</v>
      </c>
      <c r="L1429" s="1" t="str">
        <f>VLOOKUP(Tabela1[[#This Row],[Cliente]],'BASE DE CLIENTES'!A:E,5,0)</f>
        <v>Goiânia</v>
      </c>
    </row>
    <row r="1430" spans="2:12" x14ac:dyDescent="0.3">
      <c r="B1430" s="1" t="s">
        <v>78</v>
      </c>
      <c r="C1430" s="4" t="str">
        <f>VLOOKUP(Tabela1[[#This Row],[Cliente]],'BASE DE CLIENTES'!A:E,2,0)</f>
        <v>Brasília</v>
      </c>
      <c r="D1430" s="1" t="str">
        <f>VLOOKUP(Tabela1[[#This Row],[Cliente]],'BASE DE CLIENTES'!A:C,3,0)</f>
        <v>DF</v>
      </c>
      <c r="E1430" s="4" t="str">
        <f>CONCATENATE(Tabela1[[#This Row],[CIDADE]],",",Tabela1[[#This Row],[UF]])</f>
        <v>Brasília,DF</v>
      </c>
      <c r="F1430" s="2">
        <v>45819</v>
      </c>
      <c r="G1430" s="13">
        <v>631.6</v>
      </c>
      <c r="H1430" s="13">
        <v>1300</v>
      </c>
      <c r="I1430" s="5">
        <f>Tabela1[[#This Row],[Valor total]]-Tabela1[[#This Row],[Valor custo]]</f>
        <v>668.4</v>
      </c>
      <c r="J1430" s="6">
        <f>Tabela1[[#This Row],[MARGEM BRUTA]]/Tabela1[[#This Row],[Valor total]]</f>
        <v>0.51415384615384618</v>
      </c>
      <c r="K1430" s="1" t="str">
        <f>VLOOKUP(Tabela1[[#This Row],[Cliente]],'BASE DE CLIENTES'!A:D,4,0)</f>
        <v>SERRALHEIRO</v>
      </c>
      <c r="L1430" s="1" t="str">
        <f>VLOOKUP(Tabela1[[#This Row],[Cliente]],'BASE DE CLIENTES'!A:E,5,0)</f>
        <v>Vila do Boa (São Sebastião)</v>
      </c>
    </row>
    <row r="1431" spans="2:12" x14ac:dyDescent="0.3">
      <c r="B1431" s="1" t="s">
        <v>199</v>
      </c>
      <c r="C1431" s="4" t="str">
        <f>VLOOKUP(Tabela1[[#This Row],[Cliente]],'BASE DE CLIENTES'!A:E,2,0)</f>
        <v>Goiânia</v>
      </c>
      <c r="D1431" s="1" t="str">
        <f>VLOOKUP(Tabela1[[#This Row],[Cliente]],'BASE DE CLIENTES'!A:C,3,0)</f>
        <v>GO</v>
      </c>
      <c r="E1431" s="4" t="str">
        <f>CONCATENATE(Tabela1[[#This Row],[CIDADE]],",",Tabela1[[#This Row],[UF]])</f>
        <v>Goiânia,GO</v>
      </c>
      <c r="F1431" s="2">
        <v>45776</v>
      </c>
      <c r="G1431" s="13">
        <v>3126</v>
      </c>
      <c r="H1431" s="13">
        <v>4860</v>
      </c>
      <c r="I1431" s="5">
        <f>Tabela1[[#This Row],[Valor total]]-Tabela1[[#This Row],[Valor custo]]</f>
        <v>1734</v>
      </c>
      <c r="J1431" s="6">
        <f>Tabela1[[#This Row],[MARGEM BRUTA]]/Tabela1[[#This Row],[Valor total]]</f>
        <v>0.35679012345679012</v>
      </c>
      <c r="K1431" s="1" t="str">
        <f>VLOOKUP(Tabela1[[#This Row],[Cliente]],'BASE DE CLIENTES'!A:D,4,0)</f>
        <v>EMPRESA COM MAQUINA</v>
      </c>
      <c r="L1431" s="1" t="str">
        <f>VLOOKUP(Tabela1[[#This Row],[Cliente]],'BASE DE CLIENTES'!A:E,5,0)</f>
        <v>Goiânia</v>
      </c>
    </row>
    <row r="1432" spans="2:12" x14ac:dyDescent="0.3">
      <c r="B1432" s="1" t="s">
        <v>206</v>
      </c>
      <c r="C1432" s="4" t="str">
        <f>VLOOKUP(Tabela1[[#This Row],[Cliente]],'BASE DE CLIENTES'!A:E,2,0)</f>
        <v>Goiânia</v>
      </c>
      <c r="D1432" s="1" t="str">
        <f>VLOOKUP(Tabela1[[#This Row],[Cliente]],'BASE DE CLIENTES'!A:C,3,0)</f>
        <v>GO</v>
      </c>
      <c r="E1432" s="4" t="str">
        <f>CONCATENATE(Tabela1[[#This Row],[CIDADE]],",",Tabela1[[#This Row],[UF]])</f>
        <v>Goiânia,GO</v>
      </c>
      <c r="F1432" s="2">
        <v>45772</v>
      </c>
      <c r="G1432" s="13">
        <v>7497.8</v>
      </c>
      <c r="H1432" s="13">
        <v>10970</v>
      </c>
      <c r="I1432" s="5">
        <f>Tabela1[[#This Row],[Valor total]]-Tabela1[[#This Row],[Valor custo]]</f>
        <v>3472.2</v>
      </c>
      <c r="J1432" s="6">
        <f>Tabela1[[#This Row],[MARGEM BRUTA]]/Tabela1[[#This Row],[Valor total]]</f>
        <v>0.31651777575205103</v>
      </c>
      <c r="K1432" s="1" t="str">
        <f>VLOOKUP(Tabela1[[#This Row],[Cliente]],'BASE DE CLIENTES'!A:D,4,0)</f>
        <v>EMPRESA COM MAQUINA</v>
      </c>
      <c r="L1432" s="1" t="str">
        <f>VLOOKUP(Tabela1[[#This Row],[Cliente]],'BASE DE CLIENTES'!A:E,5,0)</f>
        <v>Goiânia</v>
      </c>
    </row>
    <row r="1433" spans="2:12" x14ac:dyDescent="0.3">
      <c r="B1433" s="1" t="s">
        <v>213</v>
      </c>
      <c r="C1433" s="4" t="str">
        <f>VLOOKUP(Tabela1[[#This Row],[Cliente]],'BASE DE CLIENTES'!A:E,2,0)</f>
        <v>Goiânia</v>
      </c>
      <c r="D1433" s="1" t="str">
        <f>VLOOKUP(Tabela1[[#This Row],[Cliente]],'BASE DE CLIENTES'!A:C,3,0)</f>
        <v>GO</v>
      </c>
      <c r="E1433" s="4" t="str">
        <f>CONCATENATE(Tabela1[[#This Row],[CIDADE]],",",Tabela1[[#This Row],[UF]])</f>
        <v>Goiânia,GO</v>
      </c>
      <c r="F1433" s="2">
        <v>45772</v>
      </c>
      <c r="G1433" s="13">
        <v>5454</v>
      </c>
      <c r="H1433" s="13">
        <v>7470</v>
      </c>
      <c r="I1433" s="5">
        <f>Tabela1[[#This Row],[Valor total]]-Tabela1[[#This Row],[Valor custo]]</f>
        <v>2016</v>
      </c>
      <c r="J1433" s="6">
        <f>Tabela1[[#This Row],[MARGEM BRUTA]]/Tabela1[[#This Row],[Valor total]]</f>
        <v>0.26987951807228916</v>
      </c>
      <c r="K1433" s="1" t="str">
        <f>VLOOKUP(Tabela1[[#This Row],[Cliente]],'BASE DE CLIENTES'!A:D,4,0)</f>
        <v>EMPRESA COM MAQUINA</v>
      </c>
      <c r="L1433" s="1" t="str">
        <f>VLOOKUP(Tabela1[[#This Row],[Cliente]],'BASE DE CLIENTES'!A:E,5,0)</f>
        <v>Goiânia</v>
      </c>
    </row>
    <row r="1434" spans="2:12" x14ac:dyDescent="0.3">
      <c r="B1434" s="1" t="s">
        <v>70</v>
      </c>
      <c r="C1434" s="4" t="str">
        <f>VLOOKUP(Tabela1[[#This Row],[Cliente]],'BASE DE CLIENTES'!A:E,2,0)</f>
        <v>Brasília</v>
      </c>
      <c r="D1434" s="1" t="str">
        <f>VLOOKUP(Tabela1[[#This Row],[Cliente]],'BASE DE CLIENTES'!A:C,3,0)</f>
        <v>DF</v>
      </c>
      <c r="E1434" s="4" t="str">
        <f>CONCATENATE(Tabela1[[#This Row],[CIDADE]],",",Tabela1[[#This Row],[UF]])</f>
        <v>Brasília,DF</v>
      </c>
      <c r="F1434" s="2">
        <v>45819</v>
      </c>
      <c r="G1434" s="13">
        <v>5100</v>
      </c>
      <c r="H1434" s="13">
        <v>7170</v>
      </c>
      <c r="I1434" s="5">
        <f>Tabela1[[#This Row],[Valor total]]-Tabela1[[#This Row],[Valor custo]]</f>
        <v>2070</v>
      </c>
      <c r="J1434" s="6">
        <f>Tabela1[[#This Row],[MARGEM BRUTA]]/Tabela1[[#This Row],[Valor total]]</f>
        <v>0.28870292887029286</v>
      </c>
      <c r="K1434" s="1" t="str">
        <f>VLOOKUP(Tabela1[[#This Row],[Cliente]],'BASE DE CLIENTES'!A:D,4,0)</f>
        <v>EMPRESA COM MAQUINA</v>
      </c>
      <c r="L1434" s="1" t="str">
        <f>VLOOKUP(Tabela1[[#This Row],[Cliente]],'BASE DE CLIENTES'!A:E,5,0)</f>
        <v>TAGUATINGA NORTE (TAGUATINGA)</v>
      </c>
    </row>
    <row r="1435" spans="2:12" x14ac:dyDescent="0.3">
      <c r="B1435" s="1" t="s">
        <v>25</v>
      </c>
      <c r="C1435" s="4" t="str">
        <f>VLOOKUP(Tabela1[[#This Row],[Cliente]],'BASE DE CLIENTES'!A:E,2,0)</f>
        <v>Brasília</v>
      </c>
      <c r="D1435" s="1" t="str">
        <f>VLOOKUP(Tabela1[[#This Row],[Cliente]],'BASE DE CLIENTES'!A:C,3,0)</f>
        <v>DF</v>
      </c>
      <c r="E1435" s="4" t="str">
        <f>CONCATENATE(Tabela1[[#This Row],[CIDADE]],",",Tabela1[[#This Row],[UF]])</f>
        <v>Brasília,DF</v>
      </c>
      <c r="F1435" s="2">
        <v>45818</v>
      </c>
      <c r="G1435" s="13">
        <v>90</v>
      </c>
      <c r="H1435" s="13">
        <v>180</v>
      </c>
      <c r="I1435" s="5">
        <f>Tabela1[[#This Row],[Valor total]]-Tabela1[[#This Row],[Valor custo]]</f>
        <v>90</v>
      </c>
      <c r="J1435" s="6">
        <f>Tabela1[[#This Row],[MARGEM BRUTA]]/Tabela1[[#This Row],[Valor total]]</f>
        <v>0.5</v>
      </c>
      <c r="K1435" s="1" t="str">
        <f>VLOOKUP(Tabela1[[#This Row],[Cliente]],'BASE DE CLIENTES'!A:D,4,0)</f>
        <v>EMPRESA COM MAQUINA</v>
      </c>
      <c r="L1435" s="1" t="str">
        <f>VLOOKUP(Tabela1[[#This Row],[Cliente]],'BASE DE CLIENTES'!A:E,5,0)</f>
        <v>CEILANDIA NORTE (CEILANDIA)</v>
      </c>
    </row>
    <row r="1436" spans="2:12" x14ac:dyDescent="0.3">
      <c r="B1436" s="1" t="s">
        <v>68</v>
      </c>
      <c r="C1436" s="4" t="str">
        <f>VLOOKUP(Tabela1[[#This Row],[Cliente]],'BASE DE CLIENTES'!A:E,2,0)</f>
        <v>Brasília</v>
      </c>
      <c r="D1436" s="1" t="str">
        <f>VLOOKUP(Tabela1[[#This Row],[Cliente]],'BASE DE CLIENTES'!A:C,3,0)</f>
        <v>DF</v>
      </c>
      <c r="E1436" s="4" t="str">
        <f>CONCATENATE(Tabela1[[#This Row],[CIDADE]],",",Tabela1[[#This Row],[UF]])</f>
        <v>Brasília,DF</v>
      </c>
      <c r="F1436" s="2">
        <v>45818</v>
      </c>
      <c r="G1436" s="13">
        <v>882.87</v>
      </c>
      <c r="H1436" s="13">
        <v>912</v>
      </c>
      <c r="I1436" s="5">
        <f>Tabela1[[#This Row],[Valor total]]-Tabela1[[#This Row],[Valor custo]]</f>
        <v>29.129999999999995</v>
      </c>
      <c r="J1436" s="6">
        <f>Tabela1[[#This Row],[MARGEM BRUTA]]/Tabela1[[#This Row],[Valor total]]</f>
        <v>3.1940789473684207E-2</v>
      </c>
      <c r="K1436" s="1" t="str">
        <f>VLOOKUP(Tabela1[[#This Row],[Cliente]],'BASE DE CLIENTES'!A:D,4,0)</f>
        <v>EMPRESA COM MAQUINA</v>
      </c>
      <c r="L1436" s="1" t="str">
        <f>VLOOKUP(Tabela1[[#This Row],[Cliente]],'BASE DE CLIENTES'!A:E,5,0)</f>
        <v>SAMAMBAIA SUL (SAMAMBAIA)</v>
      </c>
    </row>
    <row r="1437" spans="2:12" x14ac:dyDescent="0.3">
      <c r="B1437" s="1" t="s">
        <v>106</v>
      </c>
      <c r="C1437" s="4" t="str">
        <f>VLOOKUP(Tabela1[[#This Row],[Cliente]],'BASE DE CLIENTES'!A:E,2,0)</f>
        <v>Brasília</v>
      </c>
      <c r="D1437" s="1" t="str">
        <f>VLOOKUP(Tabela1[[#This Row],[Cliente]],'BASE DE CLIENTES'!A:C,3,0)</f>
        <v>DF</v>
      </c>
      <c r="E1437" s="4" t="str">
        <f>CONCATENATE(Tabela1[[#This Row],[CIDADE]],",",Tabela1[[#This Row],[UF]])</f>
        <v>Brasília,DF</v>
      </c>
      <c r="F1437" s="2">
        <v>45818</v>
      </c>
      <c r="G1437" s="13">
        <v>473</v>
      </c>
      <c r="H1437" s="13">
        <v>655</v>
      </c>
      <c r="I1437" s="5">
        <f>Tabela1[[#This Row],[Valor total]]-Tabela1[[#This Row],[Valor custo]]</f>
        <v>182</v>
      </c>
      <c r="J1437" s="6">
        <f>Tabela1[[#This Row],[MARGEM BRUTA]]/Tabela1[[#This Row],[Valor total]]</f>
        <v>0.27786259541984731</v>
      </c>
      <c r="K1437" s="1" t="str">
        <f>VLOOKUP(Tabela1[[#This Row],[Cliente]],'BASE DE CLIENTES'!A:D,4,0)</f>
        <v>EMPRESA COM MAQUINA</v>
      </c>
      <c r="L1437" s="1" t="str">
        <f>VLOOKUP(Tabela1[[#This Row],[Cliente]],'BASE DE CLIENTES'!A:E,5,0)</f>
        <v>26 DE SETEMBRO</v>
      </c>
    </row>
    <row r="1438" spans="2:12" x14ac:dyDescent="0.3">
      <c r="B1438" s="1" t="s">
        <v>98</v>
      </c>
      <c r="C1438" s="4" t="str">
        <f>VLOOKUP(Tabela1[[#This Row],[Cliente]],'BASE DE CLIENTES'!A:E,2,0)</f>
        <v>Brasília</v>
      </c>
      <c r="D1438" s="1" t="str">
        <f>VLOOKUP(Tabela1[[#This Row],[Cliente]],'BASE DE CLIENTES'!A:C,3,0)</f>
        <v>DF</v>
      </c>
      <c r="E1438" s="4" t="str">
        <f>CONCATENATE(Tabela1[[#This Row],[CIDADE]],",",Tabela1[[#This Row],[UF]])</f>
        <v>Brasília,DF</v>
      </c>
      <c r="F1438" s="2">
        <v>45818</v>
      </c>
      <c r="G1438" s="13">
        <v>31.6</v>
      </c>
      <c r="H1438" s="13">
        <v>140</v>
      </c>
      <c r="I1438" s="5">
        <f>Tabela1[[#This Row],[Valor total]]-Tabela1[[#This Row],[Valor custo]]</f>
        <v>108.4</v>
      </c>
      <c r="J1438" s="6">
        <f>Tabela1[[#This Row],[MARGEM BRUTA]]/Tabela1[[#This Row],[Valor total]]</f>
        <v>0.77428571428571435</v>
      </c>
      <c r="K1438" s="1" t="str">
        <f>VLOOKUP(Tabela1[[#This Row],[Cliente]],'BASE DE CLIENTES'!A:D,4,0)</f>
        <v>SERRALHEIRO</v>
      </c>
      <c r="L1438" s="1" t="str">
        <f>VLOOKUP(Tabela1[[#This Row],[Cliente]],'BASE DE CLIENTES'!A:E,5,0)</f>
        <v>SANTA MARIA</v>
      </c>
    </row>
    <row r="1439" spans="2:12" x14ac:dyDescent="0.3">
      <c r="B1439" s="1" t="s">
        <v>27</v>
      </c>
      <c r="C1439" s="4" t="str">
        <f>VLOOKUP(Tabela1[[#This Row],[Cliente]],'BASE DE CLIENTES'!A:E,2,0)</f>
        <v>Brasília</v>
      </c>
      <c r="D1439" s="1" t="str">
        <f>VLOOKUP(Tabela1[[#This Row],[Cliente]],'BASE DE CLIENTES'!A:C,3,0)</f>
        <v>DF</v>
      </c>
      <c r="E1439" s="4" t="str">
        <f>CONCATENATE(Tabela1[[#This Row],[CIDADE]],",",Tabela1[[#This Row],[UF]])</f>
        <v>Brasília,DF</v>
      </c>
      <c r="F1439" s="2">
        <v>45818</v>
      </c>
      <c r="G1439" s="13">
        <v>534.87</v>
      </c>
      <c r="H1439" s="13">
        <v>735</v>
      </c>
      <c r="I1439" s="5">
        <f>Tabela1[[#This Row],[Valor total]]-Tabela1[[#This Row],[Valor custo]]</f>
        <v>200.13</v>
      </c>
      <c r="J1439" s="6">
        <f>Tabela1[[#This Row],[MARGEM BRUTA]]/Tabela1[[#This Row],[Valor total]]</f>
        <v>0.2722857142857143</v>
      </c>
      <c r="K1439" s="1" t="str">
        <f>VLOOKUP(Tabela1[[#This Row],[Cliente]],'BASE DE CLIENTES'!A:D,4,0)</f>
        <v>EMPRESA SEM MAQUINA</v>
      </c>
      <c r="L1439" s="1" t="str">
        <f>VLOOKUP(Tabela1[[#This Row],[Cliente]],'BASE DE CLIENTES'!A:E,5,0)</f>
        <v>RECANTO DAS EMAS</v>
      </c>
    </row>
    <row r="1440" spans="2:12" x14ac:dyDescent="0.3">
      <c r="B1440" s="1" t="s">
        <v>161</v>
      </c>
      <c r="C1440" s="4" t="str">
        <f>VLOOKUP(Tabela1[[#This Row],[Cliente]],'BASE DE CLIENTES'!A:E,2,0)</f>
        <v>Brasília</v>
      </c>
      <c r="D1440" s="1" t="str">
        <f>VLOOKUP(Tabela1[[#This Row],[Cliente]],'BASE DE CLIENTES'!A:C,3,0)</f>
        <v>DF</v>
      </c>
      <c r="E1440" s="4" t="str">
        <f>CONCATENATE(Tabela1[[#This Row],[CIDADE]],",",Tabela1[[#This Row],[UF]])</f>
        <v>Brasília,DF</v>
      </c>
      <c r="F1440" s="2">
        <v>45818</v>
      </c>
      <c r="G1440" s="13">
        <v>2336</v>
      </c>
      <c r="H1440" s="13">
        <v>3600</v>
      </c>
      <c r="I1440" s="5">
        <f>Tabela1[[#This Row],[Valor total]]-Tabela1[[#This Row],[Valor custo]]</f>
        <v>1264</v>
      </c>
      <c r="J1440" s="6">
        <f>Tabela1[[#This Row],[MARGEM BRUTA]]/Tabela1[[#This Row],[Valor total]]</f>
        <v>0.3511111111111111</v>
      </c>
      <c r="K1440" s="1" t="str">
        <f>VLOOKUP(Tabela1[[#This Row],[Cliente]],'BASE DE CLIENTES'!A:D,4,0)</f>
        <v>EMPRESA COM MAQUINA</v>
      </c>
      <c r="L1440" s="1" t="str">
        <f>VLOOKUP(Tabela1[[#This Row],[Cliente]],'BASE DE CLIENTES'!A:E,5,0)</f>
        <v>RIACHO FUNDO II</v>
      </c>
    </row>
    <row r="1441" spans="2:12" x14ac:dyDescent="0.3">
      <c r="B1441" s="1" t="s">
        <v>34</v>
      </c>
      <c r="C1441" s="4" t="str">
        <f>VLOOKUP(Tabela1[[#This Row],[Cliente]],'BASE DE CLIENTES'!A:E,2,0)</f>
        <v>Brasília</v>
      </c>
      <c r="D1441" s="1" t="str">
        <f>VLOOKUP(Tabela1[[#This Row],[Cliente]],'BASE DE CLIENTES'!A:C,3,0)</f>
        <v>DF</v>
      </c>
      <c r="E1441" s="4" t="str">
        <f>CONCATENATE(Tabela1[[#This Row],[CIDADE]],",",Tabela1[[#This Row],[UF]])</f>
        <v>Brasília,DF</v>
      </c>
      <c r="F1441" s="2">
        <v>45818</v>
      </c>
      <c r="G1441" s="13">
        <v>473</v>
      </c>
      <c r="H1441" s="13">
        <v>741.2</v>
      </c>
      <c r="I1441" s="5">
        <f>Tabela1[[#This Row],[Valor total]]-Tabela1[[#This Row],[Valor custo]]</f>
        <v>268.20000000000005</v>
      </c>
      <c r="J1441" s="6">
        <f>Tabela1[[#This Row],[MARGEM BRUTA]]/Tabela1[[#This Row],[Valor total]]</f>
        <v>0.3618456556934701</v>
      </c>
      <c r="K1441" s="1" t="str">
        <f>VLOOKUP(Tabela1[[#This Row],[Cliente]],'BASE DE CLIENTES'!A:D,4,0)</f>
        <v>SERRALHEIRO</v>
      </c>
      <c r="L1441" s="1" t="str">
        <f>VLOOKUP(Tabela1[[#This Row],[Cliente]],'BASE DE CLIENTES'!A:E,5,0)</f>
        <v>RECANTO DAS EMAS</v>
      </c>
    </row>
    <row r="1442" spans="2:12" x14ac:dyDescent="0.3">
      <c r="B1442" s="1" t="s">
        <v>220</v>
      </c>
      <c r="C1442" s="4" t="str">
        <f>VLOOKUP(Tabela1[[#This Row],[Cliente]],'BASE DE CLIENTES'!A:E,2,0)</f>
        <v>Goiânia</v>
      </c>
      <c r="D1442" s="1" t="str">
        <f>VLOOKUP(Tabela1[[#This Row],[Cliente]],'BASE DE CLIENTES'!A:C,3,0)</f>
        <v>GO</v>
      </c>
      <c r="E1442" s="4" t="str">
        <f>CONCATENATE(Tabela1[[#This Row],[CIDADE]],",",Tabela1[[#This Row],[UF]])</f>
        <v>Goiânia,GO</v>
      </c>
      <c r="F1442" s="2">
        <v>45771</v>
      </c>
      <c r="G1442" s="13">
        <v>994</v>
      </c>
      <c r="H1442" s="13">
        <v>1460</v>
      </c>
      <c r="I1442" s="5">
        <f>Tabela1[[#This Row],[Valor total]]-Tabela1[[#This Row],[Valor custo]]</f>
        <v>466</v>
      </c>
      <c r="J1442" s="6">
        <f>Tabela1[[#This Row],[MARGEM BRUTA]]/Tabela1[[#This Row],[Valor total]]</f>
        <v>0.31917808219178084</v>
      </c>
      <c r="K1442" s="1" t="str">
        <f>VLOOKUP(Tabela1[[#This Row],[Cliente]],'BASE DE CLIENTES'!A:D,4,0)</f>
        <v>EMPRESA COM MAQUINA</v>
      </c>
      <c r="L1442" s="1" t="str">
        <f>VLOOKUP(Tabela1[[#This Row],[Cliente]],'BASE DE CLIENTES'!A:E,5,0)</f>
        <v>Goiânia</v>
      </c>
    </row>
    <row r="1443" spans="2:12" x14ac:dyDescent="0.3">
      <c r="B1443" s="1" t="s">
        <v>199</v>
      </c>
      <c r="C1443" s="4" t="str">
        <f>VLOOKUP(Tabela1[[#This Row],[Cliente]],'BASE DE CLIENTES'!A:E,2,0)</f>
        <v>Goiânia</v>
      </c>
      <c r="D1443" s="1" t="str">
        <f>VLOOKUP(Tabela1[[#This Row],[Cliente]],'BASE DE CLIENTES'!A:C,3,0)</f>
        <v>GO</v>
      </c>
      <c r="E1443" s="4" t="str">
        <f>CONCATENATE(Tabela1[[#This Row],[CIDADE]],",",Tabela1[[#This Row],[UF]])</f>
        <v>Goiânia,GO</v>
      </c>
      <c r="F1443" s="2">
        <v>45769</v>
      </c>
      <c r="G1443" s="13">
        <v>2838</v>
      </c>
      <c r="H1443" s="13">
        <v>3930</v>
      </c>
      <c r="I1443" s="5">
        <f>Tabela1[[#This Row],[Valor total]]-Tabela1[[#This Row],[Valor custo]]</f>
        <v>1092</v>
      </c>
      <c r="J1443" s="6">
        <f>Tabela1[[#This Row],[MARGEM BRUTA]]/Tabela1[[#This Row],[Valor total]]</f>
        <v>0.27786259541984731</v>
      </c>
      <c r="K1443" s="1" t="str">
        <f>VLOOKUP(Tabela1[[#This Row],[Cliente]],'BASE DE CLIENTES'!A:D,4,0)</f>
        <v>EMPRESA COM MAQUINA</v>
      </c>
      <c r="L1443" s="1" t="str">
        <f>VLOOKUP(Tabela1[[#This Row],[Cliente]],'BASE DE CLIENTES'!A:E,5,0)</f>
        <v>Goiânia</v>
      </c>
    </row>
    <row r="1444" spans="2:12" x14ac:dyDescent="0.3">
      <c r="B1444" s="1" t="s">
        <v>221</v>
      </c>
      <c r="C1444" s="4" t="str">
        <f>VLOOKUP(Tabela1[[#This Row],[Cliente]],'BASE DE CLIENTES'!A:E,2,0)</f>
        <v>Goiânia</v>
      </c>
      <c r="D1444" s="1" t="str">
        <f>VLOOKUP(Tabela1[[#This Row],[Cliente]],'BASE DE CLIENTES'!A:C,3,0)</f>
        <v>GO</v>
      </c>
      <c r="E1444" s="4" t="str">
        <f>CONCATENATE(Tabela1[[#This Row],[CIDADE]],",",Tabela1[[#This Row],[UF]])</f>
        <v>Goiânia,GO</v>
      </c>
      <c r="F1444" s="2">
        <v>45769</v>
      </c>
      <c r="G1444" s="13">
        <v>2474</v>
      </c>
      <c r="H1444" s="13">
        <v>4400</v>
      </c>
      <c r="I1444" s="5">
        <f>Tabela1[[#This Row],[Valor total]]-Tabela1[[#This Row],[Valor custo]]</f>
        <v>1926</v>
      </c>
      <c r="J1444" s="6">
        <f>Tabela1[[#This Row],[MARGEM BRUTA]]/Tabela1[[#This Row],[Valor total]]</f>
        <v>0.43772727272727274</v>
      </c>
      <c r="K1444" s="1" t="str">
        <f>VLOOKUP(Tabela1[[#This Row],[Cliente]],'BASE DE CLIENTES'!A:D,4,0)</f>
        <v>EMPRESA COM MAQUINA</v>
      </c>
      <c r="L1444" s="1" t="str">
        <f>VLOOKUP(Tabela1[[#This Row],[Cliente]],'BASE DE CLIENTES'!A:E,5,0)</f>
        <v>Goiânia</v>
      </c>
    </row>
    <row r="1445" spans="2:12" x14ac:dyDescent="0.3">
      <c r="B1445" s="1" t="s">
        <v>220</v>
      </c>
      <c r="C1445" s="4" t="str">
        <f>VLOOKUP(Tabela1[[#This Row],[Cliente]],'BASE DE CLIENTES'!A:E,2,0)</f>
        <v>Goiânia</v>
      </c>
      <c r="D1445" s="1" t="str">
        <f>VLOOKUP(Tabela1[[#This Row],[Cliente]],'BASE DE CLIENTES'!A:C,3,0)</f>
        <v>GO</v>
      </c>
      <c r="E1445" s="4" t="str">
        <f>CONCATENATE(Tabela1[[#This Row],[CIDADE]],",",Tabela1[[#This Row],[UF]])</f>
        <v>Goiânia,GO</v>
      </c>
      <c r="F1445" s="2">
        <v>45769</v>
      </c>
      <c r="G1445" s="13">
        <v>584</v>
      </c>
      <c r="H1445" s="13">
        <v>869</v>
      </c>
      <c r="I1445" s="5">
        <f>Tabela1[[#This Row],[Valor total]]-Tabela1[[#This Row],[Valor custo]]</f>
        <v>285</v>
      </c>
      <c r="J1445" s="6">
        <f>Tabela1[[#This Row],[MARGEM BRUTA]]/Tabela1[[#This Row],[Valor total]]</f>
        <v>0.32796317606444186</v>
      </c>
      <c r="K1445" s="1" t="str">
        <f>VLOOKUP(Tabela1[[#This Row],[Cliente]],'BASE DE CLIENTES'!A:D,4,0)</f>
        <v>EMPRESA COM MAQUINA</v>
      </c>
      <c r="L1445" s="1" t="str">
        <f>VLOOKUP(Tabela1[[#This Row],[Cliente]],'BASE DE CLIENTES'!A:E,5,0)</f>
        <v>Goiânia</v>
      </c>
    </row>
    <row r="1446" spans="2:12" x14ac:dyDescent="0.3">
      <c r="B1446" s="1" t="s">
        <v>120</v>
      </c>
      <c r="C1446" s="4" t="str">
        <f>VLOOKUP(Tabela1[[#This Row],[Cliente]],'BASE DE CLIENTES'!A:E,2,0)</f>
        <v>Brasília</v>
      </c>
      <c r="D1446" s="1" t="str">
        <f>VLOOKUP(Tabela1[[#This Row],[Cliente]],'BASE DE CLIENTES'!A:C,3,0)</f>
        <v>DF</v>
      </c>
      <c r="E1446" s="4" t="str">
        <f>CONCATENATE(Tabela1[[#This Row],[CIDADE]],",",Tabela1[[#This Row],[UF]])</f>
        <v>Brasília,DF</v>
      </c>
      <c r="F1446" s="2">
        <v>45841</v>
      </c>
      <c r="G1446" s="13">
        <v>57.13</v>
      </c>
      <c r="H1446" s="13">
        <v>190</v>
      </c>
      <c r="I1446" s="5">
        <f>Tabela1[[#This Row],[Valor total]]-Tabela1[[#This Row],[Valor custo]]</f>
        <v>132.87</v>
      </c>
      <c r="J1446" s="6">
        <f>Tabela1[[#This Row],[MARGEM BRUTA]]/Tabela1[[#This Row],[Valor total]]</f>
        <v>0.69931578947368422</v>
      </c>
      <c r="K1446" s="1" t="str">
        <f>VLOOKUP(Tabela1[[#This Row],[Cliente]],'BASE DE CLIENTES'!A:D,4,0)</f>
        <v>EMPRESA SEM MAQUINA</v>
      </c>
      <c r="L1446" s="1" t="str">
        <f>VLOOKUP(Tabela1[[#This Row],[Cliente]],'BASE DE CLIENTES'!A:E,5,0)</f>
        <v>SAMAMBAIA</v>
      </c>
    </row>
    <row r="1447" spans="2:12" x14ac:dyDescent="0.3">
      <c r="B1447" s="1" t="s">
        <v>52</v>
      </c>
      <c r="C1447" s="4" t="str">
        <f>VLOOKUP(Tabela1[[#This Row],[Cliente]],'BASE DE CLIENTES'!A:E,2,0)</f>
        <v>Brasília</v>
      </c>
      <c r="D1447" s="1" t="str">
        <f>VLOOKUP(Tabela1[[#This Row],[Cliente]],'BASE DE CLIENTES'!A:C,3,0)</f>
        <v>DF</v>
      </c>
      <c r="E1447" s="4" t="str">
        <f>CONCATENATE(Tabela1[[#This Row],[CIDADE]],",",Tabela1[[#This Row],[UF]])</f>
        <v>Brasília,DF</v>
      </c>
      <c r="F1447" s="2">
        <v>45817</v>
      </c>
      <c r="G1447" s="13">
        <v>18.3</v>
      </c>
      <c r="H1447" s="13">
        <v>24</v>
      </c>
      <c r="I1447" s="5">
        <f>Tabela1[[#This Row],[Valor total]]-Tabela1[[#This Row],[Valor custo]]</f>
        <v>5.6999999999999993</v>
      </c>
      <c r="J1447" s="6">
        <f>Tabela1[[#This Row],[MARGEM BRUTA]]/Tabela1[[#This Row],[Valor total]]</f>
        <v>0.23749999999999996</v>
      </c>
      <c r="K1447" s="1" t="str">
        <f>VLOOKUP(Tabela1[[#This Row],[Cliente]],'BASE DE CLIENTES'!A:D,4,0)</f>
        <v>SERRALHEIRO</v>
      </c>
      <c r="L1447" s="1" t="str">
        <f>VLOOKUP(Tabela1[[#This Row],[Cliente]],'BASE DE CLIENTES'!A:E,5,0)</f>
        <v>Ceilândia Sul (Ceilândia)</v>
      </c>
    </row>
    <row r="1448" spans="2:12" x14ac:dyDescent="0.3">
      <c r="B1448" s="1" t="s">
        <v>52</v>
      </c>
      <c r="C1448" s="4" t="str">
        <f>VLOOKUP(Tabela1[[#This Row],[Cliente]],'BASE DE CLIENTES'!A:E,2,0)</f>
        <v>Brasília</v>
      </c>
      <c r="D1448" s="1" t="str">
        <f>VLOOKUP(Tabela1[[#This Row],[Cliente]],'BASE DE CLIENTES'!A:C,3,0)</f>
        <v>DF</v>
      </c>
      <c r="E1448" s="4" t="str">
        <f>CONCATENATE(Tabela1[[#This Row],[CIDADE]],",",Tabela1[[#This Row],[UF]])</f>
        <v>Brasília,DF</v>
      </c>
      <c r="F1448" s="2">
        <v>45817</v>
      </c>
      <c r="G1448" s="13">
        <v>1229.6099999999999</v>
      </c>
      <c r="H1448" s="13">
        <v>1755</v>
      </c>
      <c r="I1448" s="5">
        <f>Tabela1[[#This Row],[Valor total]]-Tabela1[[#This Row],[Valor custo]]</f>
        <v>525.3900000000001</v>
      </c>
      <c r="J1448" s="6">
        <f>Tabela1[[#This Row],[MARGEM BRUTA]]/Tabela1[[#This Row],[Valor total]]</f>
        <v>0.29936752136752143</v>
      </c>
      <c r="K1448" s="1" t="str">
        <f>VLOOKUP(Tabela1[[#This Row],[Cliente]],'BASE DE CLIENTES'!A:D,4,0)</f>
        <v>SERRALHEIRO</v>
      </c>
      <c r="L1448" s="1" t="str">
        <f>VLOOKUP(Tabela1[[#This Row],[Cliente]],'BASE DE CLIENTES'!A:E,5,0)</f>
        <v>Ceilândia Sul (Ceilândia)</v>
      </c>
    </row>
    <row r="1449" spans="2:12" x14ac:dyDescent="0.3">
      <c r="B1449" s="1" t="s">
        <v>68</v>
      </c>
      <c r="C1449" s="4" t="str">
        <f>VLOOKUP(Tabela1[[#This Row],[Cliente]],'BASE DE CLIENTES'!A:E,2,0)</f>
        <v>Brasília</v>
      </c>
      <c r="D1449" s="1" t="str">
        <f>VLOOKUP(Tabela1[[#This Row],[Cliente]],'BASE DE CLIENTES'!A:C,3,0)</f>
        <v>DF</v>
      </c>
      <c r="E1449" s="4" t="str">
        <f>CONCATENATE(Tabela1[[#This Row],[CIDADE]],",",Tabela1[[#This Row],[UF]])</f>
        <v>Brasília,DF</v>
      </c>
      <c r="F1449" s="2">
        <v>45817</v>
      </c>
      <c r="G1449" s="13">
        <v>1303.8699999999999</v>
      </c>
      <c r="H1449" s="13">
        <v>1815</v>
      </c>
      <c r="I1449" s="5">
        <f>Tabela1[[#This Row],[Valor total]]-Tabela1[[#This Row],[Valor custo]]</f>
        <v>511.13000000000011</v>
      </c>
      <c r="J1449" s="6">
        <f>Tabela1[[#This Row],[MARGEM BRUTA]]/Tabela1[[#This Row],[Valor total]]</f>
        <v>0.28161432506887057</v>
      </c>
      <c r="K1449" s="1" t="str">
        <f>VLOOKUP(Tabela1[[#This Row],[Cliente]],'BASE DE CLIENTES'!A:D,4,0)</f>
        <v>EMPRESA COM MAQUINA</v>
      </c>
      <c r="L1449" s="1" t="str">
        <f>VLOOKUP(Tabela1[[#This Row],[Cliente]],'BASE DE CLIENTES'!A:E,5,0)</f>
        <v>SAMAMBAIA SUL (SAMAMBAIA)</v>
      </c>
    </row>
    <row r="1450" spans="2:12" x14ac:dyDescent="0.3">
      <c r="B1450" s="1" t="s">
        <v>106</v>
      </c>
      <c r="C1450" s="4" t="str">
        <f>VLOOKUP(Tabela1[[#This Row],[Cliente]],'BASE DE CLIENTES'!A:E,2,0)</f>
        <v>Brasília</v>
      </c>
      <c r="D1450" s="1" t="str">
        <f>VLOOKUP(Tabela1[[#This Row],[Cliente]],'BASE DE CLIENTES'!A:C,3,0)</f>
        <v>DF</v>
      </c>
      <c r="E1450" s="4" t="str">
        <f>CONCATENATE(Tabela1[[#This Row],[CIDADE]],",",Tabela1[[#This Row],[UF]])</f>
        <v>Brasília,DF</v>
      </c>
      <c r="F1450" s="2">
        <v>45817</v>
      </c>
      <c r="G1450" s="13">
        <v>1564.37</v>
      </c>
      <c r="H1450" s="13">
        <v>1575</v>
      </c>
      <c r="I1450" s="5">
        <f>Tabela1[[#This Row],[Valor total]]-Tabela1[[#This Row],[Valor custo]]</f>
        <v>10.630000000000109</v>
      </c>
      <c r="J1450" s="6">
        <f>Tabela1[[#This Row],[MARGEM BRUTA]]/Tabela1[[#This Row],[Valor total]]</f>
        <v>6.7492063492064188E-3</v>
      </c>
      <c r="K1450" s="1" t="str">
        <f>VLOOKUP(Tabela1[[#This Row],[Cliente]],'BASE DE CLIENTES'!A:D,4,0)</f>
        <v>EMPRESA COM MAQUINA</v>
      </c>
      <c r="L1450" s="1" t="str">
        <f>VLOOKUP(Tabela1[[#This Row],[Cliente]],'BASE DE CLIENTES'!A:E,5,0)</f>
        <v>26 DE SETEMBRO</v>
      </c>
    </row>
    <row r="1451" spans="2:12" x14ac:dyDescent="0.3">
      <c r="B1451" s="1" t="s">
        <v>76</v>
      </c>
      <c r="C1451" s="4" t="str">
        <f>VLOOKUP(Tabela1[[#This Row],[Cliente]],'BASE DE CLIENTES'!A:E,2,0)</f>
        <v>Brasília</v>
      </c>
      <c r="D1451" s="1" t="str">
        <f>VLOOKUP(Tabela1[[#This Row],[Cliente]],'BASE DE CLIENTES'!A:C,3,0)</f>
        <v>DF</v>
      </c>
      <c r="E1451" s="4" t="str">
        <f>CONCATENATE(Tabela1[[#This Row],[CIDADE]],",",Tabela1[[#This Row],[UF]])</f>
        <v>Brasília,DF</v>
      </c>
      <c r="F1451" s="2">
        <v>45817</v>
      </c>
      <c r="G1451" s="13">
        <v>5797.3</v>
      </c>
      <c r="H1451" s="13">
        <v>7550</v>
      </c>
      <c r="I1451" s="5">
        <f>Tabela1[[#This Row],[Valor total]]-Tabela1[[#This Row],[Valor custo]]</f>
        <v>1752.6999999999998</v>
      </c>
      <c r="J1451" s="6">
        <f>Tabela1[[#This Row],[MARGEM BRUTA]]/Tabela1[[#This Row],[Valor total]]</f>
        <v>0.23214569536423837</v>
      </c>
      <c r="K1451" s="1" t="str">
        <f>VLOOKUP(Tabela1[[#This Row],[Cliente]],'BASE DE CLIENTES'!A:D,4,0)</f>
        <v>EMPRESA COM MAQUINA</v>
      </c>
      <c r="L1451" s="1" t="str">
        <f>VLOOKUP(Tabela1[[#This Row],[Cliente]],'BASE DE CLIENTES'!A:E,5,0)</f>
        <v>Setor Placa da Mercedes (Núcleo Bandeirante)</v>
      </c>
    </row>
    <row r="1452" spans="2:12" x14ac:dyDescent="0.3">
      <c r="B1452" s="1" t="s">
        <v>206</v>
      </c>
      <c r="C1452" s="4" t="str">
        <f>VLOOKUP(Tabela1[[#This Row],[Cliente]],'BASE DE CLIENTES'!A:E,2,0)</f>
        <v>Goiânia</v>
      </c>
      <c r="D1452" s="1" t="str">
        <f>VLOOKUP(Tabela1[[#This Row],[Cliente]],'BASE DE CLIENTES'!A:C,3,0)</f>
        <v>GO</v>
      </c>
      <c r="E1452" s="4" t="str">
        <f>CONCATENATE(Tabela1[[#This Row],[CIDADE]],",",Tabela1[[#This Row],[UF]])</f>
        <v>Goiânia,GO</v>
      </c>
      <c r="F1452" s="2">
        <v>45763</v>
      </c>
      <c r="G1452" s="13">
        <v>5746.92</v>
      </c>
      <c r="H1452" s="13">
        <v>8750</v>
      </c>
      <c r="I1452" s="5">
        <f>Tabela1[[#This Row],[Valor total]]-Tabela1[[#This Row],[Valor custo]]</f>
        <v>3003.08</v>
      </c>
      <c r="J1452" s="6">
        <f>Tabela1[[#This Row],[MARGEM BRUTA]]/Tabela1[[#This Row],[Valor total]]</f>
        <v>0.34320914285714282</v>
      </c>
      <c r="K1452" s="1" t="str">
        <f>VLOOKUP(Tabela1[[#This Row],[Cliente]],'BASE DE CLIENTES'!A:D,4,0)</f>
        <v>EMPRESA COM MAQUINA</v>
      </c>
      <c r="L1452" s="1" t="str">
        <f>VLOOKUP(Tabela1[[#This Row],[Cliente]],'BASE DE CLIENTES'!A:E,5,0)</f>
        <v>Goiânia</v>
      </c>
    </row>
    <row r="1453" spans="2:12" x14ac:dyDescent="0.3">
      <c r="B1453" s="1" t="s">
        <v>195</v>
      </c>
      <c r="C1453" s="4" t="str">
        <f>VLOOKUP(Tabela1[[#This Row],[Cliente]],'BASE DE CLIENTES'!A:E,2,0)</f>
        <v>Goiânia</v>
      </c>
      <c r="D1453" s="1" t="str">
        <f>VLOOKUP(Tabela1[[#This Row],[Cliente]],'BASE DE CLIENTES'!A:C,3,0)</f>
        <v>GO</v>
      </c>
      <c r="E1453" s="4" t="str">
        <f>CONCATENATE(Tabela1[[#This Row],[CIDADE]],",",Tabela1[[#This Row],[UF]])</f>
        <v>Goiânia,GO</v>
      </c>
      <c r="F1453" s="2">
        <v>45761</v>
      </c>
      <c r="G1453" s="13">
        <v>9460</v>
      </c>
      <c r="H1453" s="13">
        <v>11980</v>
      </c>
      <c r="I1453" s="5">
        <f>Tabela1[[#This Row],[Valor total]]-Tabela1[[#This Row],[Valor custo]]</f>
        <v>2520</v>
      </c>
      <c r="J1453" s="6">
        <f>Tabela1[[#This Row],[MARGEM BRUTA]]/Tabela1[[#This Row],[Valor total]]</f>
        <v>0.21035058430717862</v>
      </c>
      <c r="K1453" s="1" t="str">
        <f>VLOOKUP(Tabela1[[#This Row],[Cliente]],'BASE DE CLIENTES'!A:D,4,0)</f>
        <v>EMPRESA COM MAQUINA</v>
      </c>
      <c r="L1453" s="1" t="str">
        <f>VLOOKUP(Tabela1[[#This Row],[Cliente]],'BASE DE CLIENTES'!A:E,5,0)</f>
        <v>Goiânia</v>
      </c>
    </row>
    <row r="1454" spans="2:12" x14ac:dyDescent="0.3">
      <c r="B1454" s="1" t="s">
        <v>220</v>
      </c>
      <c r="C1454" s="4" t="str">
        <f>VLOOKUP(Tabela1[[#This Row],[Cliente]],'BASE DE CLIENTES'!A:E,2,0)</f>
        <v>Goiânia</v>
      </c>
      <c r="D1454" s="1" t="str">
        <f>VLOOKUP(Tabela1[[#This Row],[Cliente]],'BASE DE CLIENTES'!A:C,3,0)</f>
        <v>GO</v>
      </c>
      <c r="E1454" s="4" t="str">
        <f>CONCATENATE(Tabela1[[#This Row],[CIDADE]],",",Tabela1[[#This Row],[UF]])</f>
        <v>Goiânia,GO</v>
      </c>
      <c r="F1454" s="2">
        <v>45761</v>
      </c>
      <c r="G1454" s="13">
        <v>6215</v>
      </c>
      <c r="H1454" s="13">
        <v>8905</v>
      </c>
      <c r="I1454" s="5">
        <f>Tabela1[[#This Row],[Valor total]]-Tabela1[[#This Row],[Valor custo]]</f>
        <v>2690</v>
      </c>
      <c r="J1454" s="6">
        <f>Tabela1[[#This Row],[MARGEM BRUTA]]/Tabela1[[#This Row],[Valor total]]</f>
        <v>0.30207748455923639</v>
      </c>
      <c r="K1454" s="1" t="str">
        <f>VLOOKUP(Tabela1[[#This Row],[Cliente]],'BASE DE CLIENTES'!A:D,4,0)</f>
        <v>EMPRESA COM MAQUINA</v>
      </c>
      <c r="L1454" s="1" t="str">
        <f>VLOOKUP(Tabela1[[#This Row],[Cliente]],'BASE DE CLIENTES'!A:E,5,0)</f>
        <v>Goiânia</v>
      </c>
    </row>
    <row r="1455" spans="2:12" x14ac:dyDescent="0.3">
      <c r="B1455" s="1" t="s">
        <v>123</v>
      </c>
      <c r="C1455" s="4" t="str">
        <f>VLOOKUP(Tabela1[[#This Row],[Cliente]],'BASE DE CLIENTES'!A:E,2,0)</f>
        <v>Brasília</v>
      </c>
      <c r="D1455" s="1" t="str">
        <f>VLOOKUP(Tabela1[[#This Row],[Cliente]],'BASE DE CLIENTES'!A:C,3,0)</f>
        <v>DF</v>
      </c>
      <c r="E1455" s="4" t="str">
        <f>CONCATENATE(Tabela1[[#This Row],[CIDADE]],",",Tabela1[[#This Row],[UF]])</f>
        <v>Brasília,DF</v>
      </c>
      <c r="F1455" s="2">
        <v>45814</v>
      </c>
      <c r="G1455" s="13">
        <v>697.1</v>
      </c>
      <c r="H1455" s="13">
        <v>955</v>
      </c>
      <c r="I1455" s="5">
        <f>Tabela1[[#This Row],[Valor total]]-Tabela1[[#This Row],[Valor custo]]</f>
        <v>257.89999999999998</v>
      </c>
      <c r="J1455" s="6">
        <f>Tabela1[[#This Row],[MARGEM BRUTA]]/Tabela1[[#This Row],[Valor total]]</f>
        <v>0.27005235602094241</v>
      </c>
      <c r="K1455" s="1" t="str">
        <f>VLOOKUP(Tabela1[[#This Row],[Cliente]],'BASE DE CLIENTES'!A:D,4,0)</f>
        <v>EMPRESA COM MAQUINA</v>
      </c>
      <c r="L1455" s="1" t="str">
        <f>VLOOKUP(Tabela1[[#This Row],[Cliente]],'BASE DE CLIENTES'!A:E,5,0)</f>
        <v>ADE CEILÂNDIA</v>
      </c>
    </row>
    <row r="1456" spans="2:12" x14ac:dyDescent="0.3">
      <c r="B1456" s="1" t="s">
        <v>55</v>
      </c>
      <c r="C1456" s="4" t="str">
        <f>VLOOKUP(Tabela1[[#This Row],[Cliente]],'BASE DE CLIENTES'!A:E,2,0)</f>
        <v>Brasília</v>
      </c>
      <c r="D1456" s="1" t="str">
        <f>VLOOKUP(Tabela1[[#This Row],[Cliente]],'BASE DE CLIENTES'!A:C,3,0)</f>
        <v>DF</v>
      </c>
      <c r="E1456" s="4" t="str">
        <f>CONCATENATE(Tabela1[[#This Row],[CIDADE]],",",Tabela1[[#This Row],[UF]])</f>
        <v>Brasília,DF</v>
      </c>
      <c r="F1456" s="2">
        <v>45814</v>
      </c>
      <c r="G1456" s="13">
        <v>219.42</v>
      </c>
      <c r="H1456" s="13">
        <v>270</v>
      </c>
      <c r="I1456" s="5">
        <f>Tabela1[[#This Row],[Valor total]]-Tabela1[[#This Row],[Valor custo]]</f>
        <v>50.580000000000013</v>
      </c>
      <c r="J1456" s="6">
        <f>Tabela1[[#This Row],[MARGEM BRUTA]]/Tabela1[[#This Row],[Valor total]]</f>
        <v>0.18733333333333338</v>
      </c>
      <c r="K1456" s="1" t="str">
        <f>VLOOKUP(Tabela1[[#This Row],[Cliente]],'BASE DE CLIENTES'!A:D,4,0)</f>
        <v>EMPRESA SEM MAQUINA</v>
      </c>
      <c r="L1456" s="1" t="str">
        <f>VLOOKUP(Tabela1[[#This Row],[Cliente]],'BASE DE CLIENTES'!A:E,5,0)</f>
        <v>RECANTO DAS EMAS</v>
      </c>
    </row>
    <row r="1457" spans="2:12" x14ac:dyDescent="0.3">
      <c r="B1457" s="1" t="s">
        <v>27</v>
      </c>
      <c r="C1457" s="4" t="str">
        <f>VLOOKUP(Tabela1[[#This Row],[Cliente]],'BASE DE CLIENTES'!A:E,2,0)</f>
        <v>Brasília</v>
      </c>
      <c r="D1457" s="1" t="str">
        <f>VLOOKUP(Tabela1[[#This Row],[Cliente]],'BASE DE CLIENTES'!A:C,3,0)</f>
        <v>DF</v>
      </c>
      <c r="E1457" s="4" t="str">
        <f>CONCATENATE(Tabela1[[#This Row],[CIDADE]],",",Tabela1[[#This Row],[UF]])</f>
        <v>Brasília,DF</v>
      </c>
      <c r="F1457" s="2">
        <v>45814</v>
      </c>
      <c r="G1457" s="13">
        <v>2238.7399999999998</v>
      </c>
      <c r="H1457" s="13">
        <v>2790</v>
      </c>
      <c r="I1457" s="5">
        <f>Tabela1[[#This Row],[Valor total]]-Tabela1[[#This Row],[Valor custo]]</f>
        <v>551.26000000000022</v>
      </c>
      <c r="J1457" s="6">
        <f>Tabela1[[#This Row],[MARGEM BRUTA]]/Tabela1[[#This Row],[Valor total]]</f>
        <v>0.19758422939068107</v>
      </c>
      <c r="K1457" s="1" t="str">
        <f>VLOOKUP(Tabela1[[#This Row],[Cliente]],'BASE DE CLIENTES'!A:D,4,0)</f>
        <v>EMPRESA SEM MAQUINA</v>
      </c>
      <c r="L1457" s="1" t="str">
        <f>VLOOKUP(Tabela1[[#This Row],[Cliente]],'BASE DE CLIENTES'!A:E,5,0)</f>
        <v>RECANTO DAS EMAS</v>
      </c>
    </row>
    <row r="1458" spans="2:12" x14ac:dyDescent="0.3">
      <c r="B1458" s="1" t="s">
        <v>187</v>
      </c>
      <c r="C1458" s="4" t="str">
        <f>VLOOKUP(Tabela1[[#This Row],[Cliente]],'BASE DE CLIENTES'!A:E,2,0)</f>
        <v>Brasília</v>
      </c>
      <c r="D1458" s="1" t="str">
        <f>VLOOKUP(Tabela1[[#This Row],[Cliente]],'BASE DE CLIENTES'!A:C,3,0)</f>
        <v>DF</v>
      </c>
      <c r="E1458" s="4" t="str">
        <f>CONCATENATE(Tabela1[[#This Row],[CIDADE]],",",Tabela1[[#This Row],[UF]])</f>
        <v>Brasília,DF</v>
      </c>
      <c r="F1458" s="2">
        <v>45814</v>
      </c>
      <c r="G1458" s="13">
        <v>521</v>
      </c>
      <c r="H1458" s="13">
        <v>700</v>
      </c>
      <c r="I1458" s="5">
        <f>Tabela1[[#This Row],[Valor total]]-Tabela1[[#This Row],[Valor custo]]</f>
        <v>179</v>
      </c>
      <c r="J1458" s="6">
        <f>Tabela1[[#This Row],[MARGEM BRUTA]]/Tabela1[[#This Row],[Valor total]]</f>
        <v>0.25571428571428573</v>
      </c>
      <c r="K1458" s="1" t="str">
        <f>VLOOKUP(Tabela1[[#This Row],[Cliente]],'BASE DE CLIENTES'!A:D,4,0)</f>
        <v>SERRALHEIRO</v>
      </c>
      <c r="L1458" s="1" t="str">
        <f>VLOOKUP(Tabela1[[#This Row],[Cliente]],'BASE DE CLIENTES'!A:E,5,0)</f>
        <v>CEILANDIA SUL (CEILANDIA)</v>
      </c>
    </row>
    <row r="1459" spans="2:12" x14ac:dyDescent="0.3">
      <c r="B1459" s="1" t="s">
        <v>120</v>
      </c>
      <c r="C1459" s="4" t="str">
        <f>VLOOKUP(Tabela1[[#This Row],[Cliente]],'BASE DE CLIENTES'!A:E,2,0)</f>
        <v>Brasília</v>
      </c>
      <c r="D1459" s="1" t="str">
        <f>VLOOKUP(Tabela1[[#This Row],[Cliente]],'BASE DE CLIENTES'!A:C,3,0)</f>
        <v>DF</v>
      </c>
      <c r="E1459" s="4" t="str">
        <f>CONCATENATE(Tabela1[[#This Row],[CIDADE]],",",Tabela1[[#This Row],[UF]])</f>
        <v>Brasília,DF</v>
      </c>
      <c r="F1459" s="2">
        <v>45898</v>
      </c>
      <c r="G1459" s="13">
        <v>1813.87</v>
      </c>
      <c r="H1459" s="13">
        <v>2915</v>
      </c>
      <c r="I1459" s="5">
        <f>Tabela1[[#This Row],[Valor total]]-Tabela1[[#This Row],[Valor custo]]</f>
        <v>1101.1300000000001</v>
      </c>
      <c r="J1459" s="6">
        <f>Tabela1[[#This Row],[MARGEM BRUTA]]/Tabela1[[#This Row],[Valor total]]</f>
        <v>0.37774614065180107</v>
      </c>
      <c r="K1459" s="1" t="str">
        <f>VLOOKUP(Tabela1[[#This Row],[Cliente]],'BASE DE CLIENTES'!A:D,4,0)</f>
        <v>EMPRESA SEM MAQUINA</v>
      </c>
      <c r="L1459" s="1" t="str">
        <f>VLOOKUP(Tabela1[[#This Row],[Cliente]],'BASE DE CLIENTES'!A:E,5,0)</f>
        <v>SAMAMBAIA</v>
      </c>
    </row>
    <row r="1460" spans="2:12" x14ac:dyDescent="0.3">
      <c r="B1460" s="1" t="s">
        <v>199</v>
      </c>
      <c r="C1460" s="4" t="str">
        <f>VLOOKUP(Tabela1[[#This Row],[Cliente]],'BASE DE CLIENTES'!A:E,2,0)</f>
        <v>Goiânia</v>
      </c>
      <c r="D1460" s="1" t="str">
        <f>VLOOKUP(Tabela1[[#This Row],[Cliente]],'BASE DE CLIENTES'!A:C,3,0)</f>
        <v>GO</v>
      </c>
      <c r="E1460" s="4" t="str">
        <f>CONCATENATE(Tabela1[[#This Row],[CIDADE]],",",Tabela1[[#This Row],[UF]])</f>
        <v>Goiânia,GO</v>
      </c>
      <c r="F1460" s="2">
        <v>45757</v>
      </c>
      <c r="G1460" s="13">
        <v>3479</v>
      </c>
      <c r="H1460" s="13">
        <v>5250</v>
      </c>
      <c r="I1460" s="5">
        <f>Tabela1[[#This Row],[Valor total]]-Tabela1[[#This Row],[Valor custo]]</f>
        <v>1771</v>
      </c>
      <c r="J1460" s="6">
        <f>Tabela1[[#This Row],[MARGEM BRUTA]]/Tabela1[[#This Row],[Valor total]]</f>
        <v>0.33733333333333332</v>
      </c>
      <c r="K1460" s="1" t="str">
        <f>VLOOKUP(Tabela1[[#This Row],[Cliente]],'BASE DE CLIENTES'!A:D,4,0)</f>
        <v>EMPRESA COM MAQUINA</v>
      </c>
      <c r="L1460" s="1" t="str">
        <f>VLOOKUP(Tabela1[[#This Row],[Cliente]],'BASE DE CLIENTES'!A:E,5,0)</f>
        <v>Goiânia</v>
      </c>
    </row>
    <row r="1461" spans="2:12" x14ac:dyDescent="0.3">
      <c r="B1461" s="1" t="s">
        <v>221</v>
      </c>
      <c r="C1461" s="4" t="str">
        <f>VLOOKUP(Tabela1[[#This Row],[Cliente]],'BASE DE CLIENTES'!A:E,2,0)</f>
        <v>Goiânia</v>
      </c>
      <c r="D1461" s="1" t="str">
        <f>VLOOKUP(Tabela1[[#This Row],[Cliente]],'BASE DE CLIENTES'!A:C,3,0)</f>
        <v>GO</v>
      </c>
      <c r="E1461" s="4" t="str">
        <f>CONCATENATE(Tabela1[[#This Row],[CIDADE]],",",Tabela1[[#This Row],[UF]])</f>
        <v>Goiânia,GO</v>
      </c>
      <c r="F1461" s="2">
        <v>45757</v>
      </c>
      <c r="G1461" s="13">
        <v>9460</v>
      </c>
      <c r="H1461" s="13">
        <v>11980</v>
      </c>
      <c r="I1461" s="5">
        <f>Tabela1[[#This Row],[Valor total]]-Tabela1[[#This Row],[Valor custo]]</f>
        <v>2520</v>
      </c>
      <c r="J1461" s="6">
        <f>Tabela1[[#This Row],[MARGEM BRUTA]]/Tabela1[[#This Row],[Valor total]]</f>
        <v>0.21035058430717862</v>
      </c>
      <c r="K1461" s="1" t="str">
        <f>VLOOKUP(Tabela1[[#This Row],[Cliente]],'BASE DE CLIENTES'!A:D,4,0)</f>
        <v>EMPRESA COM MAQUINA</v>
      </c>
      <c r="L1461" s="1" t="str">
        <f>VLOOKUP(Tabela1[[#This Row],[Cliente]],'BASE DE CLIENTES'!A:E,5,0)</f>
        <v>Goiânia</v>
      </c>
    </row>
    <row r="1462" spans="2:12" x14ac:dyDescent="0.3">
      <c r="B1462" s="1" t="s">
        <v>52</v>
      </c>
      <c r="C1462" s="4" t="str">
        <f>VLOOKUP(Tabela1[[#This Row],[Cliente]],'BASE DE CLIENTES'!A:E,2,0)</f>
        <v>Brasília</v>
      </c>
      <c r="D1462" s="1" t="str">
        <f>VLOOKUP(Tabela1[[#This Row],[Cliente]],'BASE DE CLIENTES'!A:C,3,0)</f>
        <v>DF</v>
      </c>
      <c r="E1462" s="4" t="str">
        <f>CONCATENATE(Tabela1[[#This Row],[CIDADE]],",",Tabela1[[#This Row],[UF]])</f>
        <v>Brasília,DF</v>
      </c>
      <c r="F1462" s="2">
        <v>45814</v>
      </c>
      <c r="G1462" s="13">
        <v>584</v>
      </c>
      <c r="H1462" s="13">
        <v>940</v>
      </c>
      <c r="I1462" s="5">
        <f>Tabela1[[#This Row],[Valor total]]-Tabela1[[#This Row],[Valor custo]]</f>
        <v>356</v>
      </c>
      <c r="J1462" s="6">
        <f>Tabela1[[#This Row],[MARGEM BRUTA]]/Tabela1[[#This Row],[Valor total]]</f>
        <v>0.37872340425531914</v>
      </c>
      <c r="K1462" s="1" t="str">
        <f>VLOOKUP(Tabela1[[#This Row],[Cliente]],'BASE DE CLIENTES'!A:D,4,0)</f>
        <v>SERRALHEIRO</v>
      </c>
      <c r="L1462" s="1" t="str">
        <f>VLOOKUP(Tabela1[[#This Row],[Cliente]],'BASE DE CLIENTES'!A:E,5,0)</f>
        <v>Ceilândia Sul (Ceilândia)</v>
      </c>
    </row>
    <row r="1463" spans="2:12" x14ac:dyDescent="0.3">
      <c r="B1463" s="1" t="s">
        <v>220</v>
      </c>
      <c r="C1463" s="4" t="str">
        <f>VLOOKUP(Tabela1[[#This Row],[Cliente]],'BASE DE CLIENTES'!A:E,2,0)</f>
        <v>Goiânia</v>
      </c>
      <c r="D1463" s="1" t="str">
        <f>VLOOKUP(Tabela1[[#This Row],[Cliente]],'BASE DE CLIENTES'!A:C,3,0)</f>
        <v>GO</v>
      </c>
      <c r="E1463" s="4" t="str">
        <f>CONCATENATE(Tabela1[[#This Row],[CIDADE]],",",Tabela1[[#This Row],[UF]])</f>
        <v>Goiânia,GO</v>
      </c>
      <c r="F1463" s="2">
        <v>45757</v>
      </c>
      <c r="G1463" s="13">
        <v>1042</v>
      </c>
      <c r="H1463" s="13">
        <v>1620</v>
      </c>
      <c r="I1463" s="5">
        <f>Tabela1[[#This Row],[Valor total]]-Tabela1[[#This Row],[Valor custo]]</f>
        <v>578</v>
      </c>
      <c r="J1463" s="6">
        <f>Tabela1[[#This Row],[MARGEM BRUTA]]/Tabela1[[#This Row],[Valor total]]</f>
        <v>0.35679012345679012</v>
      </c>
      <c r="K1463" s="1" t="str">
        <f>VLOOKUP(Tabela1[[#This Row],[Cliente]],'BASE DE CLIENTES'!A:D,4,0)</f>
        <v>EMPRESA COM MAQUINA</v>
      </c>
      <c r="L1463" s="1" t="str">
        <f>VLOOKUP(Tabela1[[#This Row],[Cliente]],'BASE DE CLIENTES'!A:E,5,0)</f>
        <v>Goiânia</v>
      </c>
    </row>
    <row r="1464" spans="2:12" x14ac:dyDescent="0.3">
      <c r="B1464" s="1" t="s">
        <v>107</v>
      </c>
      <c r="C1464" s="4" t="str">
        <f>VLOOKUP(Tabela1[[#This Row],[Cliente]],'BASE DE CLIENTES'!A:E,2,0)</f>
        <v>Planaltina</v>
      </c>
      <c r="D1464" s="1" t="str">
        <f>VLOOKUP(Tabela1[[#This Row],[Cliente]],'BASE DE CLIENTES'!A:C,3,0)</f>
        <v>DF</v>
      </c>
      <c r="E1464" s="4" t="str">
        <f>CONCATENATE(Tabela1[[#This Row],[CIDADE]],",",Tabela1[[#This Row],[UF]])</f>
        <v>Planaltina,DF</v>
      </c>
      <c r="F1464" s="2">
        <v>45814</v>
      </c>
      <c r="G1464" s="13">
        <v>1443</v>
      </c>
      <c r="H1464" s="13">
        <v>2060</v>
      </c>
      <c r="I1464" s="5">
        <f>Tabela1[[#This Row],[Valor total]]-Tabela1[[#This Row],[Valor custo]]</f>
        <v>617</v>
      </c>
      <c r="J1464" s="6">
        <f>Tabela1[[#This Row],[MARGEM BRUTA]]/Tabela1[[#This Row],[Valor total]]</f>
        <v>0.29951456310679614</v>
      </c>
      <c r="K1464" s="1" t="str">
        <f>VLOOKUP(Tabela1[[#This Row],[Cliente]],'BASE DE CLIENTES'!A:D,4,0)</f>
        <v>EMPRESA COM MAQUINA</v>
      </c>
      <c r="L1464" s="1" t="str">
        <f>VLOOKUP(Tabela1[[#This Row],[Cliente]],'BASE DE CLIENTES'!A:E,5,0)</f>
        <v>SETOR LESTE</v>
      </c>
    </row>
    <row r="1465" spans="2:12" x14ac:dyDescent="0.3">
      <c r="B1465" s="1" t="s">
        <v>55</v>
      </c>
      <c r="C1465" s="4" t="str">
        <f>VLOOKUP(Tabela1[[#This Row],[Cliente]],'BASE DE CLIENTES'!A:E,2,0)</f>
        <v>Brasília</v>
      </c>
      <c r="D1465" s="1" t="str">
        <f>VLOOKUP(Tabela1[[#This Row],[Cliente]],'BASE DE CLIENTES'!A:C,3,0)</f>
        <v>DF</v>
      </c>
      <c r="E1465" s="4" t="str">
        <f>CONCATENATE(Tabela1[[#This Row],[CIDADE]],",",Tabela1[[#This Row],[UF]])</f>
        <v>Brasília,DF</v>
      </c>
      <c r="F1465" s="2">
        <v>45814</v>
      </c>
      <c r="G1465" s="13">
        <v>2129.8000000000002</v>
      </c>
      <c r="H1465" s="13">
        <v>3320</v>
      </c>
      <c r="I1465" s="5">
        <f>Tabela1[[#This Row],[Valor total]]-Tabela1[[#This Row],[Valor custo]]</f>
        <v>1190.1999999999998</v>
      </c>
      <c r="J1465" s="6">
        <f>Tabela1[[#This Row],[MARGEM BRUTA]]/Tabela1[[#This Row],[Valor total]]</f>
        <v>0.35849397590361443</v>
      </c>
      <c r="K1465" s="1" t="str">
        <f>VLOOKUP(Tabela1[[#This Row],[Cliente]],'BASE DE CLIENTES'!A:D,4,0)</f>
        <v>EMPRESA SEM MAQUINA</v>
      </c>
      <c r="L1465" s="1" t="str">
        <f>VLOOKUP(Tabela1[[#This Row],[Cliente]],'BASE DE CLIENTES'!A:E,5,0)</f>
        <v>RECANTO DAS EMAS</v>
      </c>
    </row>
    <row r="1466" spans="2:12" x14ac:dyDescent="0.3">
      <c r="B1466" s="1" t="s">
        <v>68</v>
      </c>
      <c r="C1466" s="4" t="str">
        <f>VLOOKUP(Tabela1[[#This Row],[Cliente]],'BASE DE CLIENTES'!A:E,2,0)</f>
        <v>Brasília</v>
      </c>
      <c r="D1466" s="1" t="str">
        <f>VLOOKUP(Tabela1[[#This Row],[Cliente]],'BASE DE CLIENTES'!A:C,3,0)</f>
        <v>DF</v>
      </c>
      <c r="E1466" s="4" t="str">
        <f>CONCATENATE(Tabela1[[#This Row],[CIDADE]],",",Tabela1[[#This Row],[UF]])</f>
        <v>Brasília,DF</v>
      </c>
      <c r="F1466" s="2">
        <v>45814</v>
      </c>
      <c r="G1466" s="13">
        <v>409.87</v>
      </c>
      <c r="H1466" s="13">
        <v>585</v>
      </c>
      <c r="I1466" s="5">
        <f>Tabela1[[#This Row],[Valor total]]-Tabela1[[#This Row],[Valor custo]]</f>
        <v>175.13</v>
      </c>
      <c r="J1466" s="6">
        <f>Tabela1[[#This Row],[MARGEM BRUTA]]/Tabela1[[#This Row],[Valor total]]</f>
        <v>0.29936752136752137</v>
      </c>
      <c r="K1466" s="1" t="str">
        <f>VLOOKUP(Tabela1[[#This Row],[Cliente]],'BASE DE CLIENTES'!A:D,4,0)</f>
        <v>EMPRESA COM MAQUINA</v>
      </c>
      <c r="L1466" s="1" t="str">
        <f>VLOOKUP(Tabela1[[#This Row],[Cliente]],'BASE DE CLIENTES'!A:E,5,0)</f>
        <v>SAMAMBAIA SUL (SAMAMBAIA)</v>
      </c>
    </row>
    <row r="1467" spans="2:12" x14ac:dyDescent="0.3">
      <c r="B1467" s="1" t="s">
        <v>36</v>
      </c>
      <c r="C1467" s="4" t="str">
        <f>VLOOKUP(Tabela1[[#This Row],[Cliente]],'BASE DE CLIENTES'!A:E,2,0)</f>
        <v>Brasília</v>
      </c>
      <c r="D1467" s="1" t="str">
        <f>VLOOKUP(Tabela1[[#This Row],[Cliente]],'BASE DE CLIENTES'!A:C,3,0)</f>
        <v>DF</v>
      </c>
      <c r="E1467" s="4" t="str">
        <f>CONCATENATE(Tabela1[[#This Row],[CIDADE]],",",Tabela1[[#This Row],[UF]])</f>
        <v>Brasília,DF</v>
      </c>
      <c r="F1467" s="2">
        <v>45813</v>
      </c>
      <c r="G1467" s="13">
        <v>946</v>
      </c>
      <c r="H1467" s="13">
        <v>2000</v>
      </c>
      <c r="I1467" s="5">
        <f>Tabela1[[#This Row],[Valor total]]-Tabela1[[#This Row],[Valor custo]]</f>
        <v>1054</v>
      </c>
      <c r="J1467" s="6">
        <f>Tabela1[[#This Row],[MARGEM BRUTA]]/Tabela1[[#This Row],[Valor total]]</f>
        <v>0.52700000000000002</v>
      </c>
      <c r="K1467" s="1" t="str">
        <f>VLOOKUP(Tabela1[[#This Row],[Cliente]],'BASE DE CLIENTES'!A:D,4,0)</f>
        <v>SERRALHEIRO</v>
      </c>
      <c r="L1467" s="1" t="str">
        <f>VLOOKUP(Tabela1[[#This Row],[Cliente]],'BASE DE CLIENTES'!A:E,5,0)</f>
        <v>CEILANDIA SUL (CEILANDIA)</v>
      </c>
    </row>
    <row r="1468" spans="2:12" x14ac:dyDescent="0.3">
      <c r="B1468" s="1" t="s">
        <v>36</v>
      </c>
      <c r="C1468" s="4" t="str">
        <f>VLOOKUP(Tabela1[[#This Row],[Cliente]],'BASE DE CLIENTES'!A:E,2,0)</f>
        <v>Brasília</v>
      </c>
      <c r="D1468" s="1" t="str">
        <f>VLOOKUP(Tabela1[[#This Row],[Cliente]],'BASE DE CLIENTES'!A:C,3,0)</f>
        <v>DF</v>
      </c>
      <c r="E1468" s="4" t="str">
        <f>CONCATENATE(Tabela1[[#This Row],[CIDADE]],",",Tabela1[[#This Row],[UF]])</f>
        <v>Brasília,DF</v>
      </c>
      <c r="F1468" s="2">
        <v>45813</v>
      </c>
      <c r="G1468" s="13">
        <v>103.69</v>
      </c>
      <c r="H1468" s="13">
        <v>300</v>
      </c>
      <c r="I1468" s="5">
        <f>Tabela1[[#This Row],[Valor total]]-Tabela1[[#This Row],[Valor custo]]</f>
        <v>196.31</v>
      </c>
      <c r="J1468" s="6">
        <f>Tabela1[[#This Row],[MARGEM BRUTA]]/Tabela1[[#This Row],[Valor total]]</f>
        <v>0.65436666666666665</v>
      </c>
      <c r="K1468" s="1" t="str">
        <f>VLOOKUP(Tabela1[[#This Row],[Cliente]],'BASE DE CLIENTES'!A:D,4,0)</f>
        <v>SERRALHEIRO</v>
      </c>
      <c r="L1468" s="1" t="str">
        <f>VLOOKUP(Tabela1[[#This Row],[Cliente]],'BASE DE CLIENTES'!A:E,5,0)</f>
        <v>CEILANDIA SUL (CEILANDIA)</v>
      </c>
    </row>
    <row r="1469" spans="2:12" x14ac:dyDescent="0.3">
      <c r="B1469" s="1" t="s">
        <v>222</v>
      </c>
      <c r="C1469" s="4" t="str">
        <f>VLOOKUP(Tabela1[[#This Row],[Cliente]],'BASE DE CLIENTES'!A:E,2,0)</f>
        <v>Goiânia</v>
      </c>
      <c r="D1469" s="1" t="str">
        <f>VLOOKUP(Tabela1[[#This Row],[Cliente]],'BASE DE CLIENTES'!A:C,3,0)</f>
        <v>GO</v>
      </c>
      <c r="E1469" s="4" t="str">
        <f>CONCATENATE(Tabela1[[#This Row],[CIDADE]],",",Tabela1[[#This Row],[UF]])</f>
        <v>Goiânia,GO</v>
      </c>
      <c r="F1469" s="2">
        <v>45755</v>
      </c>
      <c r="G1469" s="13">
        <v>7804</v>
      </c>
      <c r="H1469" s="13">
        <v>11000.01</v>
      </c>
      <c r="I1469" s="5">
        <f>Tabela1[[#This Row],[Valor total]]-Tabela1[[#This Row],[Valor custo]]</f>
        <v>3196.01</v>
      </c>
      <c r="J1469" s="6">
        <f>Tabela1[[#This Row],[MARGEM BRUTA]]/Tabela1[[#This Row],[Valor total]]</f>
        <v>0.29054609950354593</v>
      </c>
      <c r="K1469" s="1" t="str">
        <f>VLOOKUP(Tabela1[[#This Row],[Cliente]],'BASE DE CLIENTES'!A:D,4,0)</f>
        <v>EMPRESA COM MAQUINA</v>
      </c>
      <c r="L1469" s="1" t="str">
        <f>VLOOKUP(Tabela1[[#This Row],[Cliente]],'BASE DE CLIENTES'!A:E,5,0)</f>
        <v>Goiânia</v>
      </c>
    </row>
    <row r="1470" spans="2:12" x14ac:dyDescent="0.3">
      <c r="B1470" s="1" t="s">
        <v>68</v>
      </c>
      <c r="C1470" s="4" t="str">
        <f>VLOOKUP(Tabela1[[#This Row],[Cliente]],'BASE DE CLIENTES'!A:E,2,0)</f>
        <v>Brasília</v>
      </c>
      <c r="D1470" s="1" t="str">
        <f>VLOOKUP(Tabela1[[#This Row],[Cliente]],'BASE DE CLIENTES'!A:C,3,0)</f>
        <v>DF</v>
      </c>
      <c r="E1470" s="4" t="str">
        <f>CONCATENATE(Tabela1[[#This Row],[CIDADE]],",",Tabela1[[#This Row],[UF]])</f>
        <v>Brasília,DF</v>
      </c>
      <c r="F1470" s="2">
        <v>45813</v>
      </c>
      <c r="G1470" s="13">
        <v>923.87</v>
      </c>
      <c r="H1470" s="13">
        <v>1295</v>
      </c>
      <c r="I1470" s="5">
        <f>Tabela1[[#This Row],[Valor total]]-Tabela1[[#This Row],[Valor custo]]</f>
        <v>371.13</v>
      </c>
      <c r="J1470" s="6">
        <f>Tabela1[[#This Row],[MARGEM BRUTA]]/Tabela1[[#This Row],[Valor total]]</f>
        <v>0.2865868725868726</v>
      </c>
      <c r="K1470" s="1" t="str">
        <f>VLOOKUP(Tabela1[[#This Row],[Cliente]],'BASE DE CLIENTES'!A:D,4,0)</f>
        <v>EMPRESA COM MAQUINA</v>
      </c>
      <c r="L1470" s="1" t="str">
        <f>VLOOKUP(Tabela1[[#This Row],[Cliente]],'BASE DE CLIENTES'!A:E,5,0)</f>
        <v>SAMAMBAIA SUL (SAMAMBAIA)</v>
      </c>
    </row>
    <row r="1471" spans="2:12" x14ac:dyDescent="0.3">
      <c r="B1471" s="1" t="s">
        <v>123</v>
      </c>
      <c r="C1471" s="4" t="str">
        <f>VLOOKUP(Tabela1[[#This Row],[Cliente]],'BASE DE CLIENTES'!A:E,2,0)</f>
        <v>Brasília</v>
      </c>
      <c r="D1471" s="1" t="str">
        <f>VLOOKUP(Tabela1[[#This Row],[Cliente]],'BASE DE CLIENTES'!A:C,3,0)</f>
        <v>DF</v>
      </c>
      <c r="E1471" s="4" t="str">
        <f>CONCATENATE(Tabela1[[#This Row],[CIDADE]],",",Tabela1[[#This Row],[UF]])</f>
        <v>Brasília,DF</v>
      </c>
      <c r="F1471" s="2">
        <v>45813</v>
      </c>
      <c r="G1471" s="13">
        <v>473</v>
      </c>
      <c r="H1471" s="13">
        <v>650</v>
      </c>
      <c r="I1471" s="5">
        <f>Tabela1[[#This Row],[Valor total]]-Tabela1[[#This Row],[Valor custo]]</f>
        <v>177</v>
      </c>
      <c r="J1471" s="6">
        <f>Tabela1[[#This Row],[MARGEM BRUTA]]/Tabela1[[#This Row],[Valor total]]</f>
        <v>0.27230769230769231</v>
      </c>
      <c r="K1471" s="1" t="str">
        <f>VLOOKUP(Tabela1[[#This Row],[Cliente]],'BASE DE CLIENTES'!A:D,4,0)</f>
        <v>EMPRESA COM MAQUINA</v>
      </c>
      <c r="L1471" s="1" t="str">
        <f>VLOOKUP(Tabela1[[#This Row],[Cliente]],'BASE DE CLIENTES'!A:E,5,0)</f>
        <v>ADE CEILÂNDIA</v>
      </c>
    </row>
    <row r="1472" spans="2:12" x14ac:dyDescent="0.3">
      <c r="B1472" s="1" t="s">
        <v>123</v>
      </c>
      <c r="C1472" s="4" t="str">
        <f>VLOOKUP(Tabela1[[#This Row],[Cliente]],'BASE DE CLIENTES'!A:E,2,0)</f>
        <v>Brasília</v>
      </c>
      <c r="D1472" s="1" t="str">
        <f>VLOOKUP(Tabela1[[#This Row],[Cliente]],'BASE DE CLIENTES'!A:C,3,0)</f>
        <v>DF</v>
      </c>
      <c r="E1472" s="4" t="str">
        <f>CONCATENATE(Tabela1[[#This Row],[CIDADE]],",",Tabela1[[#This Row],[UF]])</f>
        <v>Brasília,DF</v>
      </c>
      <c r="F1472" s="2">
        <v>45813</v>
      </c>
      <c r="G1472" s="13">
        <v>32.5</v>
      </c>
      <c r="H1472" s="13">
        <v>50</v>
      </c>
      <c r="I1472" s="5">
        <f>Tabela1[[#This Row],[Valor total]]-Tabela1[[#This Row],[Valor custo]]</f>
        <v>17.5</v>
      </c>
      <c r="J1472" s="6">
        <f>Tabela1[[#This Row],[MARGEM BRUTA]]/Tabela1[[#This Row],[Valor total]]</f>
        <v>0.35</v>
      </c>
      <c r="K1472" s="1" t="str">
        <f>VLOOKUP(Tabela1[[#This Row],[Cliente]],'BASE DE CLIENTES'!A:D,4,0)</f>
        <v>EMPRESA COM MAQUINA</v>
      </c>
      <c r="L1472" s="1" t="str">
        <f>VLOOKUP(Tabela1[[#This Row],[Cliente]],'BASE DE CLIENTES'!A:E,5,0)</f>
        <v>ADE CEILÂNDIA</v>
      </c>
    </row>
    <row r="1473" spans="2:12" x14ac:dyDescent="0.3">
      <c r="B1473" s="1" t="s">
        <v>38</v>
      </c>
      <c r="C1473" s="4" t="str">
        <f>VLOOKUP(Tabela1[[#This Row],[Cliente]],'BASE DE CLIENTES'!A:E,2,0)</f>
        <v>Brasília</v>
      </c>
      <c r="D1473" s="1" t="str">
        <f>VLOOKUP(Tabela1[[#This Row],[Cliente]],'BASE DE CLIENTES'!A:C,3,0)</f>
        <v>DF</v>
      </c>
      <c r="E1473" s="4" t="str">
        <f>CONCATENATE(Tabela1[[#This Row],[CIDADE]],",",Tabela1[[#This Row],[UF]])</f>
        <v>Brasília,DF</v>
      </c>
      <c r="F1473" s="2">
        <v>45813</v>
      </c>
      <c r="G1473" s="13">
        <v>146.12</v>
      </c>
      <c r="H1473" s="13">
        <v>570</v>
      </c>
      <c r="I1473" s="5">
        <f>Tabela1[[#This Row],[Valor total]]-Tabela1[[#This Row],[Valor custo]]</f>
        <v>423.88</v>
      </c>
      <c r="J1473" s="6">
        <f>Tabela1[[#This Row],[MARGEM BRUTA]]/Tabela1[[#This Row],[Valor total]]</f>
        <v>0.74364912280701756</v>
      </c>
      <c r="K1473" s="1" t="str">
        <f>VLOOKUP(Tabela1[[#This Row],[Cliente]],'BASE DE CLIENTES'!A:D,4,0)</f>
        <v>EMPRESA SEM MAQUINA</v>
      </c>
      <c r="L1473" s="1" t="str">
        <f>VLOOKUP(Tabela1[[#This Row],[Cliente]],'BASE DE CLIENTES'!A:E,5,0)</f>
        <v>PONTE ALTA NORTE (GAMA)</v>
      </c>
    </row>
    <row r="1474" spans="2:12" x14ac:dyDescent="0.3">
      <c r="B1474" s="1" t="s">
        <v>88</v>
      </c>
      <c r="C1474" s="4" t="str">
        <f>VLOOKUP(Tabela1[[#This Row],[Cliente]],'BASE DE CLIENTES'!A:E,2,0)</f>
        <v>Brasília</v>
      </c>
      <c r="D1474" s="1" t="str">
        <f>VLOOKUP(Tabela1[[#This Row],[Cliente]],'BASE DE CLIENTES'!A:C,3,0)</f>
        <v>DF</v>
      </c>
      <c r="E1474" s="4" t="str">
        <f>CONCATENATE(Tabela1[[#This Row],[CIDADE]],",",Tabela1[[#This Row],[UF]])</f>
        <v>Brasília,DF</v>
      </c>
      <c r="F1474" s="2">
        <v>45813</v>
      </c>
      <c r="G1474" s="13">
        <v>506</v>
      </c>
      <c r="H1474" s="13">
        <v>850</v>
      </c>
      <c r="I1474" s="5">
        <f>Tabela1[[#This Row],[Valor total]]-Tabela1[[#This Row],[Valor custo]]</f>
        <v>344</v>
      </c>
      <c r="J1474" s="6">
        <f>Tabela1[[#This Row],[MARGEM BRUTA]]/Tabela1[[#This Row],[Valor total]]</f>
        <v>0.40470588235294119</v>
      </c>
      <c r="K1474" s="1" t="str">
        <f>VLOOKUP(Tabela1[[#This Row],[Cliente]],'BASE DE CLIENTES'!A:D,4,0)</f>
        <v>SERRALHEIRO</v>
      </c>
      <c r="L1474" s="1" t="str">
        <f>VLOOKUP(Tabela1[[#This Row],[Cliente]],'BASE DE CLIENTES'!A:E,5,0)</f>
        <v>RECANTO DAS EMAS</v>
      </c>
    </row>
    <row r="1475" spans="2:12" x14ac:dyDescent="0.3">
      <c r="B1475" s="1" t="s">
        <v>27</v>
      </c>
      <c r="C1475" s="4" t="str">
        <f>VLOOKUP(Tabela1[[#This Row],[Cliente]],'BASE DE CLIENTES'!A:E,2,0)</f>
        <v>Brasília</v>
      </c>
      <c r="D1475" s="1" t="str">
        <f>VLOOKUP(Tabela1[[#This Row],[Cliente]],'BASE DE CLIENTES'!A:C,3,0)</f>
        <v>DF</v>
      </c>
      <c r="E1475" s="4" t="str">
        <f>CONCATENATE(Tabela1[[#This Row],[CIDADE]],",",Tabela1[[#This Row],[UF]])</f>
        <v>Brasília,DF</v>
      </c>
      <c r="F1475" s="2">
        <v>45813</v>
      </c>
      <c r="G1475" s="13">
        <v>1168</v>
      </c>
      <c r="H1475" s="13">
        <v>1620</v>
      </c>
      <c r="I1475" s="5">
        <f>Tabela1[[#This Row],[Valor total]]-Tabela1[[#This Row],[Valor custo]]</f>
        <v>452</v>
      </c>
      <c r="J1475" s="6">
        <f>Tabela1[[#This Row],[MARGEM BRUTA]]/Tabela1[[#This Row],[Valor total]]</f>
        <v>0.27901234567901234</v>
      </c>
      <c r="K1475" s="1" t="str">
        <f>VLOOKUP(Tabela1[[#This Row],[Cliente]],'BASE DE CLIENTES'!A:D,4,0)</f>
        <v>EMPRESA SEM MAQUINA</v>
      </c>
      <c r="L1475" s="1" t="str">
        <f>VLOOKUP(Tabela1[[#This Row],[Cliente]],'BASE DE CLIENTES'!A:E,5,0)</f>
        <v>RECANTO DAS EMAS</v>
      </c>
    </row>
    <row r="1476" spans="2:12" x14ac:dyDescent="0.3">
      <c r="B1476" s="1" t="s">
        <v>78</v>
      </c>
      <c r="C1476" s="4" t="str">
        <f>VLOOKUP(Tabela1[[#This Row],[Cliente]],'BASE DE CLIENTES'!A:E,2,0)</f>
        <v>Brasília</v>
      </c>
      <c r="D1476" s="1" t="str">
        <f>VLOOKUP(Tabela1[[#This Row],[Cliente]],'BASE DE CLIENTES'!A:C,3,0)</f>
        <v>DF</v>
      </c>
      <c r="E1476" s="4" t="str">
        <f>CONCATENATE(Tabela1[[#This Row],[CIDADE]],",",Tabela1[[#This Row],[UF]])</f>
        <v>Brasília,DF</v>
      </c>
      <c r="F1476" s="2">
        <v>45813</v>
      </c>
      <c r="G1476" s="13">
        <v>49.21</v>
      </c>
      <c r="H1476" s="13">
        <v>80</v>
      </c>
      <c r="I1476" s="5">
        <f>Tabela1[[#This Row],[Valor total]]-Tabela1[[#This Row],[Valor custo]]</f>
        <v>30.79</v>
      </c>
      <c r="J1476" s="6">
        <f>Tabela1[[#This Row],[MARGEM BRUTA]]/Tabela1[[#This Row],[Valor total]]</f>
        <v>0.38487499999999997</v>
      </c>
      <c r="K1476" s="1" t="str">
        <f>VLOOKUP(Tabela1[[#This Row],[Cliente]],'BASE DE CLIENTES'!A:D,4,0)</f>
        <v>SERRALHEIRO</v>
      </c>
      <c r="L1476" s="1" t="str">
        <f>VLOOKUP(Tabela1[[#This Row],[Cliente]],'BASE DE CLIENTES'!A:E,5,0)</f>
        <v>Vila do Boa (São Sebastião)</v>
      </c>
    </row>
    <row r="1477" spans="2:12" x14ac:dyDescent="0.3">
      <c r="B1477" s="1" t="s">
        <v>106</v>
      </c>
      <c r="C1477" s="4" t="str">
        <f>VLOOKUP(Tabela1[[#This Row],[Cliente]],'BASE DE CLIENTES'!A:E,2,0)</f>
        <v>Brasília</v>
      </c>
      <c r="D1477" s="1" t="str">
        <f>VLOOKUP(Tabela1[[#This Row],[Cliente]],'BASE DE CLIENTES'!A:C,3,0)</f>
        <v>DF</v>
      </c>
      <c r="E1477" s="4" t="str">
        <f>CONCATENATE(Tabela1[[#This Row],[CIDADE]],",",Tabela1[[#This Row],[UF]])</f>
        <v>Brasília,DF</v>
      </c>
      <c r="F1477" s="2">
        <v>45813</v>
      </c>
      <c r="G1477" s="13">
        <v>521</v>
      </c>
      <c r="H1477" s="13">
        <v>750</v>
      </c>
      <c r="I1477" s="5">
        <f>Tabela1[[#This Row],[Valor total]]-Tabela1[[#This Row],[Valor custo]]</f>
        <v>229</v>
      </c>
      <c r="J1477" s="6">
        <f>Tabela1[[#This Row],[MARGEM BRUTA]]/Tabela1[[#This Row],[Valor total]]</f>
        <v>0.30533333333333335</v>
      </c>
      <c r="K1477" s="1" t="str">
        <f>VLOOKUP(Tabela1[[#This Row],[Cliente]],'BASE DE CLIENTES'!A:D,4,0)</f>
        <v>EMPRESA COM MAQUINA</v>
      </c>
      <c r="L1477" s="1" t="str">
        <f>VLOOKUP(Tabela1[[#This Row],[Cliente]],'BASE DE CLIENTES'!A:E,5,0)</f>
        <v>26 DE SETEMBRO</v>
      </c>
    </row>
    <row r="1478" spans="2:12" x14ac:dyDescent="0.3">
      <c r="B1478" s="1" t="s">
        <v>220</v>
      </c>
      <c r="C1478" s="4" t="str">
        <f>VLOOKUP(Tabela1[[#This Row],[Cliente]],'BASE DE CLIENTES'!A:E,2,0)</f>
        <v>Goiânia</v>
      </c>
      <c r="D1478" s="1" t="str">
        <f>VLOOKUP(Tabela1[[#This Row],[Cliente]],'BASE DE CLIENTES'!A:C,3,0)</f>
        <v>GO</v>
      </c>
      <c r="E1478" s="4" t="str">
        <f>CONCATENATE(Tabela1[[#This Row],[CIDADE]],",",Tabela1[[#This Row],[UF]])</f>
        <v>Goiânia,GO</v>
      </c>
      <c r="F1478" s="2">
        <v>45755</v>
      </c>
      <c r="G1478" s="13">
        <v>1500</v>
      </c>
      <c r="H1478" s="13">
        <v>2270</v>
      </c>
      <c r="I1478" s="5">
        <f>Tabela1[[#This Row],[Valor total]]-Tabela1[[#This Row],[Valor custo]]</f>
        <v>770</v>
      </c>
      <c r="J1478" s="6">
        <f>Tabela1[[#This Row],[MARGEM BRUTA]]/Tabela1[[#This Row],[Valor total]]</f>
        <v>0.33920704845814981</v>
      </c>
      <c r="K1478" s="1" t="str">
        <f>VLOOKUP(Tabela1[[#This Row],[Cliente]],'BASE DE CLIENTES'!A:D,4,0)</f>
        <v>EMPRESA COM MAQUINA</v>
      </c>
      <c r="L1478" s="1" t="str">
        <f>VLOOKUP(Tabela1[[#This Row],[Cliente]],'BASE DE CLIENTES'!A:E,5,0)</f>
        <v>Goiânia</v>
      </c>
    </row>
    <row r="1479" spans="2:12" x14ac:dyDescent="0.3">
      <c r="B1479" s="1" t="s">
        <v>223</v>
      </c>
      <c r="C1479" s="4" t="str">
        <f>VLOOKUP(Tabela1[[#This Row],[Cliente]],'BASE DE CLIENTES'!A:E,2,0)</f>
        <v>Goiânia</v>
      </c>
      <c r="D1479" s="1" t="str">
        <f>VLOOKUP(Tabela1[[#This Row],[Cliente]],'BASE DE CLIENTES'!A:C,3,0)</f>
        <v>GO</v>
      </c>
      <c r="E1479" s="4" t="str">
        <f>CONCATENATE(Tabela1[[#This Row],[CIDADE]],",",Tabela1[[#This Row],[UF]])</f>
        <v>Goiânia,GO</v>
      </c>
      <c r="F1479" s="2">
        <v>45754</v>
      </c>
      <c r="G1479" s="13">
        <v>931.21</v>
      </c>
      <c r="H1479" s="13">
        <v>1780</v>
      </c>
      <c r="I1479" s="5">
        <f>Tabela1[[#This Row],[Valor total]]-Tabela1[[#This Row],[Valor custo]]</f>
        <v>848.79</v>
      </c>
      <c r="J1479" s="6">
        <f>Tabela1[[#This Row],[MARGEM BRUTA]]/Tabela1[[#This Row],[Valor total]]</f>
        <v>0.47684831460674154</v>
      </c>
      <c r="K1479" s="1" t="str">
        <f>VLOOKUP(Tabela1[[#This Row],[Cliente]],'BASE DE CLIENTES'!A:D,4,0)</f>
        <v>EMPRESA COM MAQUINA</v>
      </c>
      <c r="L1479" s="1" t="str">
        <f>VLOOKUP(Tabela1[[#This Row],[Cliente]],'BASE DE CLIENTES'!A:E,5,0)</f>
        <v>Goiânia</v>
      </c>
    </row>
    <row r="1480" spans="2:12" x14ac:dyDescent="0.3">
      <c r="B1480" s="1" t="s">
        <v>199</v>
      </c>
      <c r="C1480" s="4" t="str">
        <f>VLOOKUP(Tabela1[[#This Row],[Cliente]],'BASE DE CLIENTES'!A:E,2,0)</f>
        <v>Goiânia</v>
      </c>
      <c r="D1480" s="1" t="str">
        <f>VLOOKUP(Tabela1[[#This Row],[Cliente]],'BASE DE CLIENTES'!A:C,3,0)</f>
        <v>GO</v>
      </c>
      <c r="E1480" s="4" t="str">
        <f>CONCATENATE(Tabela1[[#This Row],[CIDADE]],",",Tabela1[[#This Row],[UF]])</f>
        <v>Goiânia,GO</v>
      </c>
      <c r="F1480" s="2">
        <v>45750</v>
      </c>
      <c r="G1480" s="13">
        <v>3558</v>
      </c>
      <c r="H1480" s="13">
        <v>5425</v>
      </c>
      <c r="I1480" s="5">
        <f>Tabela1[[#This Row],[Valor total]]-Tabela1[[#This Row],[Valor custo]]</f>
        <v>1867</v>
      </c>
      <c r="J1480" s="6">
        <f>Tabela1[[#This Row],[MARGEM BRUTA]]/Tabela1[[#This Row],[Valor total]]</f>
        <v>0.34414746543778801</v>
      </c>
      <c r="K1480" s="1" t="str">
        <f>VLOOKUP(Tabela1[[#This Row],[Cliente]],'BASE DE CLIENTES'!A:D,4,0)</f>
        <v>EMPRESA COM MAQUINA</v>
      </c>
      <c r="L1480" s="1" t="str">
        <f>VLOOKUP(Tabela1[[#This Row],[Cliente]],'BASE DE CLIENTES'!A:E,5,0)</f>
        <v>Goiânia</v>
      </c>
    </row>
    <row r="1481" spans="2:12" x14ac:dyDescent="0.3">
      <c r="B1481" s="1" t="s">
        <v>199</v>
      </c>
      <c r="C1481" s="4" t="str">
        <f>VLOOKUP(Tabela1[[#This Row],[Cliente]],'BASE DE CLIENTES'!A:E,2,0)</f>
        <v>Goiânia</v>
      </c>
      <c r="D1481" s="1" t="str">
        <f>VLOOKUP(Tabela1[[#This Row],[Cliente]],'BASE DE CLIENTES'!A:C,3,0)</f>
        <v>GO</v>
      </c>
      <c r="E1481" s="4" t="str">
        <f>CONCATENATE(Tabela1[[#This Row],[CIDADE]],",",Tabela1[[#This Row],[UF]])</f>
        <v>Goiânia,GO</v>
      </c>
      <c r="F1481" s="2">
        <v>45749</v>
      </c>
      <c r="G1481" s="13">
        <v>4730</v>
      </c>
      <c r="H1481" s="13">
        <v>6550</v>
      </c>
      <c r="I1481" s="5">
        <f>Tabela1[[#This Row],[Valor total]]-Tabela1[[#This Row],[Valor custo]]</f>
        <v>1820</v>
      </c>
      <c r="J1481" s="6">
        <f>Tabela1[[#This Row],[MARGEM BRUTA]]/Tabela1[[#This Row],[Valor total]]</f>
        <v>0.27786259541984731</v>
      </c>
      <c r="K1481" s="1" t="str">
        <f>VLOOKUP(Tabela1[[#This Row],[Cliente]],'BASE DE CLIENTES'!A:D,4,0)</f>
        <v>EMPRESA COM MAQUINA</v>
      </c>
      <c r="L1481" s="1" t="str">
        <f>VLOOKUP(Tabela1[[#This Row],[Cliente]],'BASE DE CLIENTES'!A:E,5,0)</f>
        <v>Goiânia</v>
      </c>
    </row>
    <row r="1482" spans="2:12" x14ac:dyDescent="0.3">
      <c r="B1482" s="1" t="s">
        <v>220</v>
      </c>
      <c r="C1482" s="4" t="str">
        <f>VLOOKUP(Tabela1[[#This Row],[Cliente]],'BASE DE CLIENTES'!A:E,2,0)</f>
        <v>Goiânia</v>
      </c>
      <c r="D1482" s="1" t="str">
        <f>VLOOKUP(Tabela1[[#This Row],[Cliente]],'BASE DE CLIENTES'!A:C,3,0)</f>
        <v>GO</v>
      </c>
      <c r="E1482" s="4" t="str">
        <f>CONCATENATE(Tabela1[[#This Row],[CIDADE]],",",Tabela1[[#This Row],[UF]])</f>
        <v>Goiânia,GO</v>
      </c>
      <c r="F1482" s="2">
        <v>45749</v>
      </c>
      <c r="G1482" s="13">
        <v>2819</v>
      </c>
      <c r="H1482" s="13">
        <v>3969</v>
      </c>
      <c r="I1482" s="5">
        <f>Tabela1[[#This Row],[Valor total]]-Tabela1[[#This Row],[Valor custo]]</f>
        <v>1150</v>
      </c>
      <c r="J1482" s="6">
        <f>Tabela1[[#This Row],[MARGEM BRUTA]]/Tabela1[[#This Row],[Valor total]]</f>
        <v>0.28974552784076596</v>
      </c>
      <c r="K1482" s="1" t="str">
        <f>VLOOKUP(Tabela1[[#This Row],[Cliente]],'BASE DE CLIENTES'!A:D,4,0)</f>
        <v>EMPRESA COM MAQUINA</v>
      </c>
      <c r="L1482" s="1" t="str">
        <f>VLOOKUP(Tabela1[[#This Row],[Cliente]],'BASE DE CLIENTES'!A:E,5,0)</f>
        <v>Goiânia</v>
      </c>
    </row>
    <row r="1483" spans="2:12" x14ac:dyDescent="0.3">
      <c r="B1483" s="1" t="s">
        <v>161</v>
      </c>
      <c r="C1483" s="4" t="str">
        <f>VLOOKUP(Tabela1[[#This Row],[Cliente]],'BASE DE CLIENTES'!A:E,2,0)</f>
        <v>Brasília</v>
      </c>
      <c r="D1483" s="1" t="str">
        <f>VLOOKUP(Tabela1[[#This Row],[Cliente]],'BASE DE CLIENTES'!A:C,3,0)</f>
        <v>DF</v>
      </c>
      <c r="E1483" s="4" t="str">
        <f>CONCATENATE(Tabela1[[#This Row],[CIDADE]],",",Tabela1[[#This Row],[UF]])</f>
        <v>Brasília,DF</v>
      </c>
      <c r="F1483" s="2">
        <v>45813</v>
      </c>
      <c r="G1483" s="13">
        <v>8292.2000000000007</v>
      </c>
      <c r="H1483" s="13">
        <v>11700</v>
      </c>
      <c r="I1483" s="5">
        <f>Tabela1[[#This Row],[Valor total]]-Tabela1[[#This Row],[Valor custo]]</f>
        <v>3407.7999999999993</v>
      </c>
      <c r="J1483" s="6">
        <f>Tabela1[[#This Row],[MARGEM BRUTA]]/Tabela1[[#This Row],[Valor total]]</f>
        <v>0.29126495726495721</v>
      </c>
      <c r="K1483" s="1" t="str">
        <f>VLOOKUP(Tabela1[[#This Row],[Cliente]],'BASE DE CLIENTES'!A:D,4,0)</f>
        <v>EMPRESA COM MAQUINA</v>
      </c>
      <c r="L1483" s="1" t="str">
        <f>VLOOKUP(Tabela1[[#This Row],[Cliente]],'BASE DE CLIENTES'!A:E,5,0)</f>
        <v>RIACHO FUNDO II</v>
      </c>
    </row>
    <row r="1484" spans="2:12" x14ac:dyDescent="0.3">
      <c r="B1484" s="1" t="s">
        <v>195</v>
      </c>
      <c r="C1484" s="4" t="str">
        <f>VLOOKUP(Tabela1[[#This Row],[Cliente]],'BASE DE CLIENTES'!A:E,2,0)</f>
        <v>Goiânia</v>
      </c>
      <c r="D1484" s="1" t="str">
        <f>VLOOKUP(Tabela1[[#This Row],[Cliente]],'BASE DE CLIENTES'!A:C,3,0)</f>
        <v>GO</v>
      </c>
      <c r="E1484" s="4" t="str">
        <f>CONCATENATE(Tabela1[[#This Row],[CIDADE]],",",Tabela1[[#This Row],[UF]])</f>
        <v>Goiânia,GO</v>
      </c>
      <c r="F1484" s="2">
        <v>45807</v>
      </c>
      <c r="G1484" s="13">
        <v>1025</v>
      </c>
      <c r="H1484" s="13">
        <v>1600</v>
      </c>
      <c r="I1484" s="5">
        <f>Tabela1[[#This Row],[Valor total]]-Tabela1[[#This Row],[Valor custo]]</f>
        <v>575</v>
      </c>
      <c r="J1484" s="6">
        <f>Tabela1[[#This Row],[MARGEM BRUTA]]/Tabela1[[#This Row],[Valor total]]</f>
        <v>0.359375</v>
      </c>
      <c r="K1484" s="1" t="str">
        <f>VLOOKUP(Tabela1[[#This Row],[Cliente]],'BASE DE CLIENTES'!A:D,4,0)</f>
        <v>EMPRESA COM MAQUINA</v>
      </c>
      <c r="L1484" s="1" t="str">
        <f>VLOOKUP(Tabela1[[#This Row],[Cliente]],'BASE DE CLIENTES'!A:E,5,0)</f>
        <v>Goiânia</v>
      </c>
    </row>
    <row r="1485" spans="2:12" x14ac:dyDescent="0.3">
      <c r="B1485" s="1" t="s">
        <v>106</v>
      </c>
      <c r="C1485" s="4" t="str">
        <f>VLOOKUP(Tabela1[[#This Row],[Cliente]],'BASE DE CLIENTES'!A:E,2,0)</f>
        <v>Brasília</v>
      </c>
      <c r="D1485" s="1" t="str">
        <f>VLOOKUP(Tabela1[[#This Row],[Cliente]],'BASE DE CLIENTES'!A:C,3,0)</f>
        <v>DF</v>
      </c>
      <c r="E1485" s="4" t="str">
        <f>CONCATENATE(Tabela1[[#This Row],[CIDADE]],",",Tabela1[[#This Row],[UF]])</f>
        <v>Brasília,DF</v>
      </c>
      <c r="F1485" s="2">
        <v>45813</v>
      </c>
      <c r="G1485" s="13">
        <v>833.43</v>
      </c>
      <c r="H1485" s="13">
        <v>1250</v>
      </c>
      <c r="I1485" s="5">
        <f>Tabela1[[#This Row],[Valor total]]-Tabela1[[#This Row],[Valor custo]]</f>
        <v>416.57000000000005</v>
      </c>
      <c r="J1485" s="6">
        <f>Tabela1[[#This Row],[MARGEM BRUTA]]/Tabela1[[#This Row],[Valor total]]</f>
        <v>0.33325600000000005</v>
      </c>
      <c r="K1485" s="1" t="str">
        <f>VLOOKUP(Tabela1[[#This Row],[Cliente]],'BASE DE CLIENTES'!A:D,4,0)</f>
        <v>EMPRESA COM MAQUINA</v>
      </c>
      <c r="L1485" s="1" t="str">
        <f>VLOOKUP(Tabela1[[#This Row],[Cliente]],'BASE DE CLIENTES'!A:E,5,0)</f>
        <v>26 DE SETEMBRO</v>
      </c>
    </row>
    <row r="1486" spans="2:12" x14ac:dyDescent="0.3">
      <c r="B1486" s="1" t="s">
        <v>195</v>
      </c>
      <c r="C1486" s="4" t="str">
        <f>VLOOKUP(Tabela1[[#This Row],[Cliente]],'BASE DE CLIENTES'!A:E,2,0)</f>
        <v>Goiânia</v>
      </c>
      <c r="D1486" s="1" t="str">
        <f>VLOOKUP(Tabela1[[#This Row],[Cliente]],'BASE DE CLIENTES'!A:C,3,0)</f>
        <v>GO</v>
      </c>
      <c r="E1486" s="4" t="str">
        <f>CONCATENATE(Tabela1[[#This Row],[CIDADE]],",",Tabela1[[#This Row],[UF]])</f>
        <v>Goiânia,GO</v>
      </c>
      <c r="F1486" s="2">
        <v>45806</v>
      </c>
      <c r="G1486" s="13">
        <v>17029.400000000001</v>
      </c>
      <c r="H1486" s="13">
        <v>22625</v>
      </c>
      <c r="I1486" s="5">
        <f>Tabela1[[#This Row],[Valor total]]-Tabela1[[#This Row],[Valor custo]]</f>
        <v>5595.5999999999985</v>
      </c>
      <c r="J1486" s="6">
        <f>Tabela1[[#This Row],[MARGEM BRUTA]]/Tabela1[[#This Row],[Valor total]]</f>
        <v>0.24731933701657452</v>
      </c>
      <c r="K1486" s="1" t="str">
        <f>VLOOKUP(Tabela1[[#This Row],[Cliente]],'BASE DE CLIENTES'!A:D,4,0)</f>
        <v>EMPRESA COM MAQUINA</v>
      </c>
      <c r="L1486" s="1" t="str">
        <f>VLOOKUP(Tabela1[[#This Row],[Cliente]],'BASE DE CLIENTES'!A:E,5,0)</f>
        <v>Goiânia</v>
      </c>
    </row>
    <row r="1487" spans="2:12" x14ac:dyDescent="0.3">
      <c r="B1487" s="1" t="s">
        <v>199</v>
      </c>
      <c r="C1487" s="4" t="str">
        <f>VLOOKUP(Tabela1[[#This Row],[Cliente]],'BASE DE CLIENTES'!A:E,2,0)</f>
        <v>Goiânia</v>
      </c>
      <c r="D1487" s="1" t="str">
        <f>VLOOKUP(Tabela1[[#This Row],[Cliente]],'BASE DE CLIENTES'!A:C,3,0)</f>
        <v>GO</v>
      </c>
      <c r="E1487" s="4" t="str">
        <f>CONCATENATE(Tabela1[[#This Row],[CIDADE]],",",Tabela1[[#This Row],[UF]])</f>
        <v>Goiânia,GO</v>
      </c>
      <c r="F1487" s="2">
        <v>45803</v>
      </c>
      <c r="G1487" s="13">
        <v>5435</v>
      </c>
      <c r="H1487" s="13">
        <v>7710</v>
      </c>
      <c r="I1487" s="5">
        <f>Tabela1[[#This Row],[Valor total]]-Tabela1[[#This Row],[Valor custo]]</f>
        <v>2275</v>
      </c>
      <c r="J1487" s="6">
        <f>Tabela1[[#This Row],[MARGEM BRUTA]]/Tabela1[[#This Row],[Valor total]]</f>
        <v>0.29507133592736706</v>
      </c>
      <c r="K1487" s="1" t="str">
        <f>VLOOKUP(Tabela1[[#This Row],[Cliente]],'BASE DE CLIENTES'!A:D,4,0)</f>
        <v>EMPRESA COM MAQUINA</v>
      </c>
      <c r="L1487" s="1" t="str">
        <f>VLOOKUP(Tabela1[[#This Row],[Cliente]],'BASE DE CLIENTES'!A:E,5,0)</f>
        <v>Goiânia</v>
      </c>
    </row>
    <row r="1488" spans="2:12" x14ac:dyDescent="0.3">
      <c r="B1488" s="1" t="s">
        <v>52</v>
      </c>
      <c r="C1488" s="4" t="str">
        <f>VLOOKUP(Tabela1[[#This Row],[Cliente]],'BASE DE CLIENTES'!A:E,2,0)</f>
        <v>Brasília</v>
      </c>
      <c r="D1488" s="1" t="str">
        <f>VLOOKUP(Tabela1[[#This Row],[Cliente]],'BASE DE CLIENTES'!A:C,3,0)</f>
        <v>DF</v>
      </c>
      <c r="E1488" s="4" t="str">
        <f>CONCATENATE(Tabela1[[#This Row],[CIDADE]],",",Tabela1[[#This Row],[UF]])</f>
        <v>Brasília,DF</v>
      </c>
      <c r="F1488" s="2">
        <v>45812</v>
      </c>
      <c r="G1488" s="13">
        <v>473</v>
      </c>
      <c r="H1488" s="13">
        <v>696</v>
      </c>
      <c r="I1488" s="5">
        <f>Tabela1[[#This Row],[Valor total]]-Tabela1[[#This Row],[Valor custo]]</f>
        <v>223</v>
      </c>
      <c r="J1488" s="6">
        <f>Tabela1[[#This Row],[MARGEM BRUTA]]/Tabela1[[#This Row],[Valor total]]</f>
        <v>0.3204022988505747</v>
      </c>
      <c r="K1488" s="1" t="str">
        <f>VLOOKUP(Tabela1[[#This Row],[Cliente]],'BASE DE CLIENTES'!A:D,4,0)</f>
        <v>SERRALHEIRO</v>
      </c>
      <c r="L1488" s="1" t="str">
        <f>VLOOKUP(Tabela1[[#This Row],[Cliente]],'BASE DE CLIENTES'!A:E,5,0)</f>
        <v>Ceilândia Sul (Ceilândia)</v>
      </c>
    </row>
    <row r="1489" spans="2:12" x14ac:dyDescent="0.3">
      <c r="B1489" s="1" t="s">
        <v>165</v>
      </c>
      <c r="C1489" s="4" t="str">
        <f>VLOOKUP(Tabela1[[#This Row],[Cliente]],'BASE DE CLIENTES'!A:E,2,0)</f>
        <v>Brasília</v>
      </c>
      <c r="D1489" s="1" t="str">
        <f>VLOOKUP(Tabela1[[#This Row],[Cliente]],'BASE DE CLIENTES'!A:C,3,0)</f>
        <v>DF</v>
      </c>
      <c r="E1489" s="4" t="str">
        <f>CONCATENATE(Tabela1[[#This Row],[CIDADE]],",",Tabela1[[#This Row],[UF]])</f>
        <v>Brasília,DF</v>
      </c>
      <c r="F1489" s="2">
        <v>45812</v>
      </c>
      <c r="G1489" s="13">
        <v>2217.9</v>
      </c>
      <c r="H1489" s="13">
        <v>3465</v>
      </c>
      <c r="I1489" s="5">
        <f>Tabela1[[#This Row],[Valor total]]-Tabela1[[#This Row],[Valor custo]]</f>
        <v>1247.0999999999999</v>
      </c>
      <c r="J1489" s="6">
        <f>Tabela1[[#This Row],[MARGEM BRUTA]]/Tabela1[[#This Row],[Valor total]]</f>
        <v>0.35991341991341991</v>
      </c>
      <c r="K1489" s="1" t="str">
        <f>VLOOKUP(Tabela1[[#This Row],[Cliente]],'BASE DE CLIENTES'!A:D,4,0)</f>
        <v>EMPRESA SEM MAQUINA</v>
      </c>
      <c r="L1489" s="1" t="str">
        <f>VLOOKUP(Tabela1[[#This Row],[Cliente]],'BASE DE CLIENTES'!A:E,5,0)</f>
        <v>SETOR HABITACIONAL VICENTE PIRES</v>
      </c>
    </row>
    <row r="1490" spans="2:12" x14ac:dyDescent="0.3">
      <c r="B1490" s="1" t="s">
        <v>38</v>
      </c>
      <c r="C1490" s="4" t="str">
        <f>VLOOKUP(Tabela1[[#This Row],[Cliente]],'BASE DE CLIENTES'!A:E,2,0)</f>
        <v>Brasília</v>
      </c>
      <c r="D1490" s="1" t="str">
        <f>VLOOKUP(Tabela1[[#This Row],[Cliente]],'BASE DE CLIENTES'!A:C,3,0)</f>
        <v>DF</v>
      </c>
      <c r="E1490" s="4" t="str">
        <f>CONCATENATE(Tabela1[[#This Row],[CIDADE]],",",Tabela1[[#This Row],[UF]])</f>
        <v>Brasília,DF</v>
      </c>
      <c r="F1490" s="2">
        <v>45812</v>
      </c>
      <c r="G1490" s="13">
        <v>473</v>
      </c>
      <c r="H1490" s="13">
        <v>720</v>
      </c>
      <c r="I1490" s="5">
        <f>Tabela1[[#This Row],[Valor total]]-Tabela1[[#This Row],[Valor custo]]</f>
        <v>247</v>
      </c>
      <c r="J1490" s="6">
        <f>Tabela1[[#This Row],[MARGEM BRUTA]]/Tabela1[[#This Row],[Valor total]]</f>
        <v>0.34305555555555556</v>
      </c>
      <c r="K1490" s="1" t="str">
        <f>VLOOKUP(Tabela1[[#This Row],[Cliente]],'BASE DE CLIENTES'!A:D,4,0)</f>
        <v>EMPRESA SEM MAQUINA</v>
      </c>
      <c r="L1490" s="1" t="str">
        <f>VLOOKUP(Tabela1[[#This Row],[Cliente]],'BASE DE CLIENTES'!A:E,5,0)</f>
        <v>PONTE ALTA NORTE (GAMA)</v>
      </c>
    </row>
    <row r="1491" spans="2:12" x14ac:dyDescent="0.3">
      <c r="B1491" s="1" t="s">
        <v>224</v>
      </c>
      <c r="C1491" s="4" t="str">
        <f>VLOOKUP(Tabela1[[#This Row],[Cliente]],'BASE DE CLIENTES'!A:E,2,0)</f>
        <v>Brasília</v>
      </c>
      <c r="D1491" s="1" t="str">
        <f>VLOOKUP(Tabela1[[#This Row],[Cliente]],'BASE DE CLIENTES'!A:C,3,0)</f>
        <v>DF</v>
      </c>
      <c r="E1491" s="4" t="str">
        <f>CONCATENATE(Tabela1[[#This Row],[CIDADE]],",",Tabela1[[#This Row],[UF]])</f>
        <v>Brasília,DF</v>
      </c>
      <c r="F1491" s="2">
        <v>45812</v>
      </c>
      <c r="G1491" s="13">
        <v>0</v>
      </c>
      <c r="H1491" s="13">
        <v>520</v>
      </c>
      <c r="I1491" s="5">
        <f>Tabela1[[#This Row],[Valor total]]-Tabela1[[#This Row],[Valor custo]]</f>
        <v>520</v>
      </c>
      <c r="J1491" s="6">
        <f>Tabela1[[#This Row],[MARGEM BRUTA]]/Tabela1[[#This Row],[Valor total]]</f>
        <v>1</v>
      </c>
      <c r="K1491" s="1" t="str">
        <f>VLOOKUP(Tabela1[[#This Row],[Cliente]],'BASE DE CLIENTES'!A:D,4,0)</f>
        <v>EMPRESA COM MAQUINA</v>
      </c>
      <c r="L1491" s="1" t="str">
        <f>VLOOKUP(Tabela1[[#This Row],[Cliente]],'BASE DE CLIENTES'!A:E,5,0)</f>
        <v>SETOR INDUSTRIAL (CEILANDIA)</v>
      </c>
    </row>
    <row r="1492" spans="2:12" x14ac:dyDescent="0.3">
      <c r="B1492" s="1" t="s">
        <v>137</v>
      </c>
      <c r="C1492" s="4" t="str">
        <f>VLOOKUP(Tabela1[[#This Row],[Cliente]],'BASE DE CLIENTES'!A:E,2,0)</f>
        <v>Brasília</v>
      </c>
      <c r="D1492" s="1" t="str">
        <f>VLOOKUP(Tabela1[[#This Row],[Cliente]],'BASE DE CLIENTES'!A:C,3,0)</f>
        <v>DF</v>
      </c>
      <c r="E1492" s="4" t="str">
        <f>CONCATENATE(Tabela1[[#This Row],[CIDADE]],",",Tabela1[[#This Row],[UF]])</f>
        <v>Brasília,DF</v>
      </c>
      <c r="F1492" s="2">
        <v>45812</v>
      </c>
      <c r="G1492" s="13">
        <v>9.3800000000000008</v>
      </c>
      <c r="H1492" s="13">
        <v>0</v>
      </c>
      <c r="I1492" s="5">
        <f>Tabela1[[#This Row],[Valor total]]-Tabela1[[#This Row],[Valor custo]]</f>
        <v>-9.3800000000000008</v>
      </c>
      <c r="J1492" s="6" t="e">
        <f>Tabela1[[#This Row],[MARGEM BRUTA]]/Tabela1[[#This Row],[Valor total]]</f>
        <v>#DIV/0!</v>
      </c>
      <c r="K1492" s="1" t="str">
        <f>VLOOKUP(Tabela1[[#This Row],[Cliente]],'BASE DE CLIENTES'!A:D,4,0)</f>
        <v>SÓCIO</v>
      </c>
      <c r="L1492" s="1" t="str">
        <f>VLOOKUP(Tabela1[[#This Row],[Cliente]],'BASE DE CLIENTES'!A:E,5,0)</f>
        <v>Taguatinga Sul (Taguatinga)</v>
      </c>
    </row>
    <row r="1493" spans="2:12" x14ac:dyDescent="0.3">
      <c r="B1493" s="1" t="s">
        <v>225</v>
      </c>
      <c r="C1493" s="4" t="str">
        <f>VLOOKUP(Tabela1[[#This Row],[Cliente]],'BASE DE CLIENTES'!A:E,2,0)</f>
        <v>Goiânia</v>
      </c>
      <c r="D1493" s="1" t="str">
        <f>VLOOKUP(Tabela1[[#This Row],[Cliente]],'BASE DE CLIENTES'!A:C,3,0)</f>
        <v>GO</v>
      </c>
      <c r="E1493" s="4" t="str">
        <f>CONCATENATE(Tabela1[[#This Row],[CIDADE]],",",Tabela1[[#This Row],[UF]])</f>
        <v>Goiânia,GO</v>
      </c>
      <c r="F1493" s="2">
        <v>45799</v>
      </c>
      <c r="G1493" s="13">
        <v>1025</v>
      </c>
      <c r="H1493" s="13">
        <v>1500</v>
      </c>
      <c r="I1493" s="5">
        <f>Tabela1[[#This Row],[Valor total]]-Tabela1[[#This Row],[Valor custo]]</f>
        <v>475</v>
      </c>
      <c r="J1493" s="6">
        <f>Tabela1[[#This Row],[MARGEM BRUTA]]/Tabela1[[#This Row],[Valor total]]</f>
        <v>0.31666666666666665</v>
      </c>
      <c r="K1493" s="1" t="str">
        <f>VLOOKUP(Tabela1[[#This Row],[Cliente]],'BASE DE CLIENTES'!A:D,4,0)</f>
        <v>EMPRESA SEM MAQUINA</v>
      </c>
      <c r="L1493" s="1" t="str">
        <f>VLOOKUP(Tabela1[[#This Row],[Cliente]],'BASE DE CLIENTES'!A:E,5,0)</f>
        <v>Goiânia</v>
      </c>
    </row>
    <row r="1494" spans="2:12" x14ac:dyDescent="0.3">
      <c r="B1494" s="1" t="s">
        <v>111</v>
      </c>
      <c r="C1494" s="4" t="str">
        <f>VLOOKUP(Tabela1[[#This Row],[Cliente]],'BASE DE CLIENTES'!A:E,2,0)</f>
        <v>Brasília</v>
      </c>
      <c r="D1494" s="1" t="str">
        <f>VLOOKUP(Tabela1[[#This Row],[Cliente]],'BASE DE CLIENTES'!A:C,3,0)</f>
        <v>DF</v>
      </c>
      <c r="E1494" s="4" t="str">
        <f>CONCATENATE(Tabela1[[#This Row],[CIDADE]],",",Tabela1[[#This Row],[UF]])</f>
        <v>Brasília,DF</v>
      </c>
      <c r="F1494" s="2">
        <v>45812</v>
      </c>
      <c r="G1494" s="13">
        <v>5211</v>
      </c>
      <c r="H1494" s="13">
        <v>7960</v>
      </c>
      <c r="I1494" s="5">
        <f>Tabela1[[#This Row],[Valor total]]-Tabela1[[#This Row],[Valor custo]]</f>
        <v>2749</v>
      </c>
      <c r="J1494" s="6">
        <f>Tabela1[[#This Row],[MARGEM BRUTA]]/Tabela1[[#This Row],[Valor total]]</f>
        <v>0.34535175879396984</v>
      </c>
      <c r="K1494" s="1" t="str">
        <f>VLOOKUP(Tabela1[[#This Row],[Cliente]],'BASE DE CLIENTES'!A:D,4,0)</f>
        <v>EMPRESA SEM MAQUINA</v>
      </c>
      <c r="L1494" s="1" t="str">
        <f>VLOOKUP(Tabela1[[#This Row],[Cliente]],'BASE DE CLIENTES'!A:E,5,0)</f>
        <v>TAGUATINGA SUL (TAGUATINGA)</v>
      </c>
    </row>
    <row r="1495" spans="2:12" x14ac:dyDescent="0.3">
      <c r="B1495" s="1" t="s">
        <v>68</v>
      </c>
      <c r="C1495" s="4" t="str">
        <f>VLOOKUP(Tabela1[[#This Row],[Cliente]],'BASE DE CLIENTES'!A:E,2,0)</f>
        <v>Brasília</v>
      </c>
      <c r="D1495" s="1" t="str">
        <f>VLOOKUP(Tabela1[[#This Row],[Cliente]],'BASE DE CLIENTES'!A:C,3,0)</f>
        <v>DF</v>
      </c>
      <c r="E1495" s="4" t="str">
        <f>CONCATENATE(Tabela1[[#This Row],[CIDADE]],",",Tabela1[[#This Row],[UF]])</f>
        <v>Brasília,DF</v>
      </c>
      <c r="F1495" s="2">
        <v>45812</v>
      </c>
      <c r="G1495" s="13">
        <v>823.27</v>
      </c>
      <c r="H1495" s="13">
        <v>1158</v>
      </c>
      <c r="I1495" s="5">
        <f>Tabela1[[#This Row],[Valor total]]-Tabela1[[#This Row],[Valor custo]]</f>
        <v>334.73</v>
      </c>
      <c r="J1495" s="6">
        <f>Tabela1[[#This Row],[MARGEM BRUTA]]/Tabela1[[#This Row],[Valor total]]</f>
        <v>0.2890587219343696</v>
      </c>
      <c r="K1495" s="1" t="str">
        <f>VLOOKUP(Tabela1[[#This Row],[Cliente]],'BASE DE CLIENTES'!A:D,4,0)</f>
        <v>EMPRESA COM MAQUINA</v>
      </c>
      <c r="L1495" s="1" t="str">
        <f>VLOOKUP(Tabela1[[#This Row],[Cliente]],'BASE DE CLIENTES'!A:E,5,0)</f>
        <v>SAMAMBAIA SUL (SAMAMBAIA)</v>
      </c>
    </row>
    <row r="1496" spans="2:12" x14ac:dyDescent="0.3">
      <c r="B1496" s="1" t="s">
        <v>96</v>
      </c>
      <c r="C1496" s="4" t="str">
        <f>VLOOKUP(Tabela1[[#This Row],[Cliente]],'BASE DE CLIENTES'!A:E,2,0)</f>
        <v>Brasília</v>
      </c>
      <c r="D1496" s="1" t="str">
        <f>VLOOKUP(Tabela1[[#This Row],[Cliente]],'BASE DE CLIENTES'!A:C,3,0)</f>
        <v>DF</v>
      </c>
      <c r="E1496" s="4" t="str">
        <f>CONCATENATE(Tabela1[[#This Row],[CIDADE]],",",Tabela1[[#This Row],[UF]])</f>
        <v>Brasília,DF</v>
      </c>
      <c r="F1496" s="2">
        <v>45812</v>
      </c>
      <c r="G1496" s="13">
        <v>1042</v>
      </c>
      <c r="H1496" s="13">
        <v>1680</v>
      </c>
      <c r="I1496" s="5">
        <f>Tabela1[[#This Row],[Valor total]]-Tabela1[[#This Row],[Valor custo]]</f>
        <v>638</v>
      </c>
      <c r="J1496" s="6">
        <f>Tabela1[[#This Row],[MARGEM BRUTA]]/Tabela1[[#This Row],[Valor total]]</f>
        <v>0.37976190476190474</v>
      </c>
      <c r="K1496" s="1" t="str">
        <f>VLOOKUP(Tabela1[[#This Row],[Cliente]],'BASE DE CLIENTES'!A:D,4,0)</f>
        <v>EMPRESA SEM MAQUINA</v>
      </c>
      <c r="L1496" s="1" t="str">
        <f>VLOOKUP(Tabela1[[#This Row],[Cliente]],'BASE DE CLIENTES'!A:E,5,0)</f>
        <v>CEILANDIA NORTE (CEILANDIA)</v>
      </c>
    </row>
    <row r="1497" spans="2:12" x14ac:dyDescent="0.3">
      <c r="B1497" s="1" t="s">
        <v>220</v>
      </c>
      <c r="C1497" s="4" t="str">
        <f>VLOOKUP(Tabela1[[#This Row],[Cliente]],'BASE DE CLIENTES'!A:E,2,0)</f>
        <v>Goiânia</v>
      </c>
      <c r="D1497" s="1" t="str">
        <f>VLOOKUP(Tabela1[[#This Row],[Cliente]],'BASE DE CLIENTES'!A:C,3,0)</f>
        <v>GO</v>
      </c>
      <c r="E1497" s="4" t="str">
        <f>CONCATENATE(Tabela1[[#This Row],[CIDADE]],",",Tabela1[[#This Row],[UF]])</f>
        <v>Goiânia,GO</v>
      </c>
      <c r="F1497" s="2">
        <v>45799</v>
      </c>
      <c r="G1497" s="13">
        <v>4749.6000000000004</v>
      </c>
      <c r="H1497" s="13">
        <v>6810</v>
      </c>
      <c r="I1497" s="5">
        <f>Tabela1[[#This Row],[Valor total]]-Tabela1[[#This Row],[Valor custo]]</f>
        <v>2060.3999999999996</v>
      </c>
      <c r="J1497" s="6">
        <f>Tabela1[[#This Row],[MARGEM BRUTA]]/Tabela1[[#This Row],[Valor total]]</f>
        <v>0.30255506607929511</v>
      </c>
      <c r="K1497" s="1" t="str">
        <f>VLOOKUP(Tabela1[[#This Row],[Cliente]],'BASE DE CLIENTES'!A:D,4,0)</f>
        <v>EMPRESA COM MAQUINA</v>
      </c>
      <c r="L1497" s="1" t="str">
        <f>VLOOKUP(Tabela1[[#This Row],[Cliente]],'BASE DE CLIENTES'!A:E,5,0)</f>
        <v>Goiânia</v>
      </c>
    </row>
    <row r="1498" spans="2:12" x14ac:dyDescent="0.3">
      <c r="B1498" s="1" t="s">
        <v>70</v>
      </c>
      <c r="C1498" s="4" t="str">
        <f>VLOOKUP(Tabela1[[#This Row],[Cliente]],'BASE DE CLIENTES'!A:E,2,0)</f>
        <v>Brasília</v>
      </c>
      <c r="D1498" s="1" t="str">
        <f>VLOOKUP(Tabela1[[#This Row],[Cliente]],'BASE DE CLIENTES'!A:C,3,0)</f>
        <v>DF</v>
      </c>
      <c r="E1498" s="4" t="str">
        <f>CONCATENATE(Tabela1[[#This Row],[CIDADE]],",",Tabela1[[#This Row],[UF]])</f>
        <v>Brasília,DF</v>
      </c>
      <c r="F1498" s="2">
        <v>45811</v>
      </c>
      <c r="G1498" s="13">
        <v>970</v>
      </c>
      <c r="H1498" s="13">
        <v>1355</v>
      </c>
      <c r="I1498" s="5">
        <f>Tabela1[[#This Row],[Valor total]]-Tabela1[[#This Row],[Valor custo]]</f>
        <v>385</v>
      </c>
      <c r="J1498" s="6">
        <f>Tabela1[[#This Row],[MARGEM BRUTA]]/Tabela1[[#This Row],[Valor total]]</f>
        <v>0.28413284132841327</v>
      </c>
      <c r="K1498" s="1" t="str">
        <f>VLOOKUP(Tabela1[[#This Row],[Cliente]],'BASE DE CLIENTES'!A:D,4,0)</f>
        <v>EMPRESA COM MAQUINA</v>
      </c>
      <c r="L1498" s="1" t="str">
        <f>VLOOKUP(Tabela1[[#This Row],[Cliente]],'BASE DE CLIENTES'!A:E,5,0)</f>
        <v>TAGUATINGA NORTE (TAGUATINGA)</v>
      </c>
    </row>
    <row r="1499" spans="2:12" x14ac:dyDescent="0.3">
      <c r="B1499" s="1" t="s">
        <v>27</v>
      </c>
      <c r="C1499" s="4" t="str">
        <f>VLOOKUP(Tabela1[[#This Row],[Cliente]],'BASE DE CLIENTES'!A:E,2,0)</f>
        <v>Brasília</v>
      </c>
      <c r="D1499" s="1" t="str">
        <f>VLOOKUP(Tabela1[[#This Row],[Cliente]],'BASE DE CLIENTES'!A:C,3,0)</f>
        <v>DF</v>
      </c>
      <c r="E1499" s="4" t="str">
        <f>CONCATENATE(Tabela1[[#This Row],[CIDADE]],",",Tabela1[[#This Row],[UF]])</f>
        <v>Brasília,DF</v>
      </c>
      <c r="F1499" s="2">
        <v>45811</v>
      </c>
      <c r="G1499" s="13">
        <v>29.49</v>
      </c>
      <c r="H1499" s="13">
        <v>160</v>
      </c>
      <c r="I1499" s="5">
        <f>Tabela1[[#This Row],[Valor total]]-Tabela1[[#This Row],[Valor custo]]</f>
        <v>130.51</v>
      </c>
      <c r="J1499" s="6">
        <f>Tabela1[[#This Row],[MARGEM BRUTA]]/Tabela1[[#This Row],[Valor total]]</f>
        <v>0.8156874999999999</v>
      </c>
      <c r="K1499" s="1" t="str">
        <f>VLOOKUP(Tabela1[[#This Row],[Cliente]],'BASE DE CLIENTES'!A:D,4,0)</f>
        <v>EMPRESA SEM MAQUINA</v>
      </c>
      <c r="L1499" s="1" t="str">
        <f>VLOOKUP(Tabela1[[#This Row],[Cliente]],'BASE DE CLIENTES'!A:E,5,0)</f>
        <v>RECANTO DAS EMAS</v>
      </c>
    </row>
    <row r="1500" spans="2:12" x14ac:dyDescent="0.3">
      <c r="B1500" s="1" t="s">
        <v>226</v>
      </c>
      <c r="C1500" s="4" t="str">
        <f>VLOOKUP(Tabela1[[#This Row],[Cliente]],'BASE DE CLIENTES'!A:E,2,0)</f>
        <v>Brasília</v>
      </c>
      <c r="D1500" s="1" t="str">
        <f>VLOOKUP(Tabela1[[#This Row],[Cliente]],'BASE DE CLIENTES'!A:C,3,0)</f>
        <v>DF</v>
      </c>
      <c r="E1500" s="4" t="str">
        <f>CONCATENATE(Tabela1[[#This Row],[CIDADE]],",",Tabela1[[#This Row],[UF]])</f>
        <v>Brasília,DF</v>
      </c>
      <c r="F1500" s="2">
        <v>45898</v>
      </c>
      <c r="G1500" s="13">
        <v>293.13</v>
      </c>
      <c r="H1500" s="13">
        <v>450</v>
      </c>
      <c r="I1500" s="5">
        <f>Tabela1[[#This Row],[Valor total]]-Tabela1[[#This Row],[Valor custo]]</f>
        <v>156.87</v>
      </c>
      <c r="J1500" s="6">
        <f>Tabela1[[#This Row],[MARGEM BRUTA]]/Tabela1[[#This Row],[Valor total]]</f>
        <v>0.34860000000000002</v>
      </c>
      <c r="K1500" s="1" t="str">
        <f>VLOOKUP(Tabela1[[#This Row],[Cliente]],'BASE DE CLIENTES'!A:D,4,0)</f>
        <v>SEM CLASSIFICAÇÃO</v>
      </c>
      <c r="L1500" s="1" t="str">
        <f>VLOOKUP(Tabela1[[#This Row],[Cliente]],'BASE DE CLIENTES'!A:E,5,0)</f>
        <v>Areal (Águas Claras)</v>
      </c>
    </row>
    <row r="1501" spans="2:12" x14ac:dyDescent="0.3">
      <c r="B1501" s="1" t="s">
        <v>38</v>
      </c>
      <c r="C1501" s="4" t="str">
        <f>VLOOKUP(Tabela1[[#This Row],[Cliente]],'BASE DE CLIENTES'!A:E,2,0)</f>
        <v>Brasília</v>
      </c>
      <c r="D1501" s="1" t="str">
        <f>VLOOKUP(Tabela1[[#This Row],[Cliente]],'BASE DE CLIENTES'!A:C,3,0)</f>
        <v>DF</v>
      </c>
      <c r="E1501" s="4" t="str">
        <f>CONCATENATE(Tabela1[[#This Row],[CIDADE]],",",Tabela1[[#This Row],[UF]])</f>
        <v>Brasília,DF</v>
      </c>
      <c r="F1501" s="2">
        <v>45811</v>
      </c>
      <c r="G1501" s="13">
        <v>473</v>
      </c>
      <c r="H1501" s="13">
        <v>750</v>
      </c>
      <c r="I1501" s="5">
        <f>Tabela1[[#This Row],[Valor total]]-Tabela1[[#This Row],[Valor custo]]</f>
        <v>277</v>
      </c>
      <c r="J1501" s="6">
        <f>Tabela1[[#This Row],[MARGEM BRUTA]]/Tabela1[[#This Row],[Valor total]]</f>
        <v>0.36933333333333335</v>
      </c>
      <c r="K1501" s="1" t="str">
        <f>VLOOKUP(Tabela1[[#This Row],[Cliente]],'BASE DE CLIENTES'!A:D,4,0)</f>
        <v>EMPRESA SEM MAQUINA</v>
      </c>
      <c r="L1501" s="1" t="str">
        <f>VLOOKUP(Tabela1[[#This Row],[Cliente]],'BASE DE CLIENTES'!A:E,5,0)</f>
        <v>PONTE ALTA NORTE (GAMA)</v>
      </c>
    </row>
    <row r="1502" spans="2:12" x14ac:dyDescent="0.3">
      <c r="B1502" s="1" t="s">
        <v>55</v>
      </c>
      <c r="C1502" s="4" t="str">
        <f>VLOOKUP(Tabela1[[#This Row],[Cliente]],'BASE DE CLIENTES'!A:E,2,0)</f>
        <v>Brasília</v>
      </c>
      <c r="D1502" s="1" t="str">
        <f>VLOOKUP(Tabela1[[#This Row],[Cliente]],'BASE DE CLIENTES'!A:C,3,0)</f>
        <v>DF</v>
      </c>
      <c r="E1502" s="4" t="str">
        <f>CONCATENATE(Tabela1[[#This Row],[CIDADE]],",",Tabela1[[#This Row],[UF]])</f>
        <v>Brasília,DF</v>
      </c>
      <c r="F1502" s="2">
        <v>45811</v>
      </c>
      <c r="G1502" s="13">
        <v>50</v>
      </c>
      <c r="H1502" s="13">
        <v>60</v>
      </c>
      <c r="I1502" s="5">
        <f>Tabela1[[#This Row],[Valor total]]-Tabela1[[#This Row],[Valor custo]]</f>
        <v>10</v>
      </c>
      <c r="J1502" s="6">
        <f>Tabela1[[#This Row],[MARGEM BRUTA]]/Tabela1[[#This Row],[Valor total]]</f>
        <v>0.16666666666666666</v>
      </c>
      <c r="K1502" s="1" t="str">
        <f>VLOOKUP(Tabela1[[#This Row],[Cliente]],'BASE DE CLIENTES'!A:D,4,0)</f>
        <v>EMPRESA SEM MAQUINA</v>
      </c>
      <c r="L1502" s="1" t="str">
        <f>VLOOKUP(Tabela1[[#This Row],[Cliente]],'BASE DE CLIENTES'!A:E,5,0)</f>
        <v>RECANTO DAS EMAS</v>
      </c>
    </row>
    <row r="1503" spans="2:12" x14ac:dyDescent="0.3">
      <c r="B1503" s="1" t="s">
        <v>120</v>
      </c>
      <c r="C1503" s="4" t="str">
        <f>VLOOKUP(Tabela1[[#This Row],[Cliente]],'BASE DE CLIENTES'!A:E,2,0)</f>
        <v>Brasília</v>
      </c>
      <c r="D1503" s="1" t="str">
        <f>VLOOKUP(Tabela1[[#This Row],[Cliente]],'BASE DE CLIENTES'!A:C,3,0)</f>
        <v>DF</v>
      </c>
      <c r="E1503" s="4" t="str">
        <f>CONCATENATE(Tabela1[[#This Row],[CIDADE]],",",Tabela1[[#This Row],[UF]])</f>
        <v>Brasília,DF</v>
      </c>
      <c r="F1503" s="2">
        <v>45895</v>
      </c>
      <c r="G1503" s="13">
        <v>455</v>
      </c>
      <c r="H1503" s="13">
        <v>650</v>
      </c>
      <c r="I1503" s="5">
        <f>Tabela1[[#This Row],[Valor total]]-Tabela1[[#This Row],[Valor custo]]</f>
        <v>195</v>
      </c>
      <c r="J1503" s="6">
        <f>Tabela1[[#This Row],[MARGEM BRUTA]]/Tabela1[[#This Row],[Valor total]]</f>
        <v>0.3</v>
      </c>
      <c r="K1503" s="1" t="str">
        <f>VLOOKUP(Tabela1[[#This Row],[Cliente]],'BASE DE CLIENTES'!A:D,4,0)</f>
        <v>EMPRESA SEM MAQUINA</v>
      </c>
      <c r="L1503" s="1" t="str">
        <f>VLOOKUP(Tabela1[[#This Row],[Cliente]],'BASE DE CLIENTES'!A:E,5,0)</f>
        <v>SAMAMBAIA</v>
      </c>
    </row>
    <row r="1504" spans="2:12" x14ac:dyDescent="0.3">
      <c r="B1504" s="1" t="s">
        <v>220</v>
      </c>
      <c r="C1504" s="4" t="str">
        <f>VLOOKUP(Tabela1[[#This Row],[Cliente]],'BASE DE CLIENTES'!A:E,2,0)</f>
        <v>Goiânia</v>
      </c>
      <c r="D1504" s="1" t="str">
        <f>VLOOKUP(Tabela1[[#This Row],[Cliente]],'BASE DE CLIENTES'!A:C,3,0)</f>
        <v>GO</v>
      </c>
      <c r="E1504" s="4" t="str">
        <f>CONCATENATE(Tabela1[[#This Row],[CIDADE]],",",Tabela1[[#This Row],[UF]])</f>
        <v>Goiânia,GO</v>
      </c>
      <c r="F1504" s="2">
        <v>45798</v>
      </c>
      <c r="G1504" s="13">
        <v>1419</v>
      </c>
      <c r="H1504" s="13">
        <v>1965</v>
      </c>
      <c r="I1504" s="5">
        <f>Tabela1[[#This Row],[Valor total]]-Tabela1[[#This Row],[Valor custo]]</f>
        <v>546</v>
      </c>
      <c r="J1504" s="6">
        <f>Tabela1[[#This Row],[MARGEM BRUTA]]/Tabela1[[#This Row],[Valor total]]</f>
        <v>0.27786259541984731</v>
      </c>
      <c r="K1504" s="1" t="str">
        <f>VLOOKUP(Tabela1[[#This Row],[Cliente]],'BASE DE CLIENTES'!A:D,4,0)</f>
        <v>EMPRESA COM MAQUINA</v>
      </c>
      <c r="L1504" s="1" t="str">
        <f>VLOOKUP(Tabela1[[#This Row],[Cliente]],'BASE DE CLIENTES'!A:E,5,0)</f>
        <v>Goiânia</v>
      </c>
    </row>
    <row r="1505" spans="2:12" x14ac:dyDescent="0.3">
      <c r="B1505" s="1" t="s">
        <v>206</v>
      </c>
      <c r="C1505" s="4" t="str">
        <f>VLOOKUP(Tabela1[[#This Row],[Cliente]],'BASE DE CLIENTES'!A:E,2,0)</f>
        <v>Goiânia</v>
      </c>
      <c r="D1505" s="1" t="str">
        <f>VLOOKUP(Tabela1[[#This Row],[Cliente]],'BASE DE CLIENTES'!A:C,3,0)</f>
        <v>GO</v>
      </c>
      <c r="E1505" s="4" t="str">
        <f>CONCATENATE(Tabela1[[#This Row],[CIDADE]],",",Tabela1[[#This Row],[UF]])</f>
        <v>Goiânia,GO</v>
      </c>
      <c r="F1505" s="2">
        <v>45798</v>
      </c>
      <c r="G1505" s="13">
        <v>16218.7</v>
      </c>
      <c r="H1505" s="13">
        <v>21620</v>
      </c>
      <c r="I1505" s="5">
        <f>Tabela1[[#This Row],[Valor total]]-Tabela1[[#This Row],[Valor custo]]</f>
        <v>5401.2999999999993</v>
      </c>
      <c r="J1505" s="6">
        <f>Tabela1[[#This Row],[MARGEM BRUTA]]/Tabela1[[#This Row],[Valor total]]</f>
        <v>0.24982886216466232</v>
      </c>
      <c r="K1505" s="1" t="str">
        <f>VLOOKUP(Tabela1[[#This Row],[Cliente]],'BASE DE CLIENTES'!A:D,4,0)</f>
        <v>EMPRESA COM MAQUINA</v>
      </c>
      <c r="L1505" s="1" t="str">
        <f>VLOOKUP(Tabela1[[#This Row],[Cliente]],'BASE DE CLIENTES'!A:E,5,0)</f>
        <v>Goiânia</v>
      </c>
    </row>
    <row r="1506" spans="2:12" x14ac:dyDescent="0.3">
      <c r="B1506" s="1" t="s">
        <v>227</v>
      </c>
      <c r="C1506" s="4" t="str">
        <f>VLOOKUP(Tabela1[[#This Row],[Cliente]],'BASE DE CLIENTES'!A:E,2,0)</f>
        <v>Goiânia</v>
      </c>
      <c r="D1506" s="1" t="str">
        <f>VLOOKUP(Tabela1[[#This Row],[Cliente]],'BASE DE CLIENTES'!A:C,3,0)</f>
        <v>GO</v>
      </c>
      <c r="E1506" s="4" t="str">
        <f>CONCATENATE(Tabela1[[#This Row],[CIDADE]],",",Tabela1[[#This Row],[UF]])</f>
        <v>Goiânia,GO</v>
      </c>
      <c r="F1506" s="2">
        <v>45792</v>
      </c>
      <c r="G1506" s="13">
        <v>584</v>
      </c>
      <c r="H1506" s="13">
        <v>845</v>
      </c>
      <c r="I1506" s="5">
        <f>Tabela1[[#This Row],[Valor total]]-Tabela1[[#This Row],[Valor custo]]</f>
        <v>261</v>
      </c>
      <c r="J1506" s="6">
        <f>Tabela1[[#This Row],[MARGEM BRUTA]]/Tabela1[[#This Row],[Valor total]]</f>
        <v>0.30887573964497039</v>
      </c>
      <c r="K1506" s="1" t="str">
        <f>VLOOKUP(Tabela1[[#This Row],[Cliente]],'BASE DE CLIENTES'!A:D,4,0)</f>
        <v>EMPRESA SEM MAQUINA</v>
      </c>
      <c r="L1506" s="1" t="str">
        <f>VLOOKUP(Tabela1[[#This Row],[Cliente]],'BASE DE CLIENTES'!A:E,5,0)</f>
        <v>Goiânia</v>
      </c>
    </row>
    <row r="1507" spans="2:12" x14ac:dyDescent="0.3">
      <c r="B1507" s="1" t="s">
        <v>111</v>
      </c>
      <c r="C1507" s="4" t="str">
        <f>VLOOKUP(Tabela1[[#This Row],[Cliente]],'BASE DE CLIENTES'!A:E,2,0)</f>
        <v>Brasília</v>
      </c>
      <c r="D1507" s="1" t="str">
        <f>VLOOKUP(Tabela1[[#This Row],[Cliente]],'BASE DE CLIENTES'!A:C,3,0)</f>
        <v>DF</v>
      </c>
      <c r="E1507" s="4" t="str">
        <f>CONCATENATE(Tabela1[[#This Row],[CIDADE]],",",Tabela1[[#This Row],[UF]])</f>
        <v>Brasília,DF</v>
      </c>
      <c r="F1507" s="2">
        <v>45811</v>
      </c>
      <c r="G1507" s="13">
        <v>134.30000000000001</v>
      </c>
      <c r="H1507" s="13">
        <v>595</v>
      </c>
      <c r="I1507" s="5">
        <f>Tabela1[[#This Row],[Valor total]]-Tabela1[[#This Row],[Valor custo]]</f>
        <v>460.7</v>
      </c>
      <c r="J1507" s="6">
        <f>Tabela1[[#This Row],[MARGEM BRUTA]]/Tabela1[[#This Row],[Valor total]]</f>
        <v>0.77428571428571424</v>
      </c>
      <c r="K1507" s="1" t="str">
        <f>VLOOKUP(Tabela1[[#This Row],[Cliente]],'BASE DE CLIENTES'!A:D,4,0)</f>
        <v>EMPRESA SEM MAQUINA</v>
      </c>
      <c r="L1507" s="1" t="str">
        <f>VLOOKUP(Tabela1[[#This Row],[Cliente]],'BASE DE CLIENTES'!A:E,5,0)</f>
        <v>TAGUATINGA SUL (TAGUATINGA)</v>
      </c>
    </row>
    <row r="1508" spans="2:12" x14ac:dyDescent="0.3">
      <c r="B1508" s="1" t="s">
        <v>161</v>
      </c>
      <c r="C1508" s="4" t="str">
        <f>VLOOKUP(Tabela1[[#This Row],[Cliente]],'BASE DE CLIENTES'!A:E,2,0)</f>
        <v>Brasília</v>
      </c>
      <c r="D1508" s="1" t="str">
        <f>VLOOKUP(Tabela1[[#This Row],[Cliente]],'BASE DE CLIENTES'!A:C,3,0)</f>
        <v>DF</v>
      </c>
      <c r="E1508" s="4" t="str">
        <f>CONCATENATE(Tabela1[[#This Row],[CIDADE]],",",Tabela1[[#This Row],[UF]])</f>
        <v>Brasília,DF</v>
      </c>
      <c r="F1508" s="2">
        <v>45811</v>
      </c>
      <c r="G1508" s="13">
        <v>2605</v>
      </c>
      <c r="H1508" s="13">
        <v>3750</v>
      </c>
      <c r="I1508" s="5">
        <f>Tabela1[[#This Row],[Valor total]]-Tabela1[[#This Row],[Valor custo]]</f>
        <v>1145</v>
      </c>
      <c r="J1508" s="6">
        <f>Tabela1[[#This Row],[MARGEM BRUTA]]/Tabela1[[#This Row],[Valor total]]</f>
        <v>0.30533333333333335</v>
      </c>
      <c r="K1508" s="1" t="str">
        <f>VLOOKUP(Tabela1[[#This Row],[Cliente]],'BASE DE CLIENTES'!A:D,4,0)</f>
        <v>EMPRESA COM MAQUINA</v>
      </c>
      <c r="L1508" s="1" t="str">
        <f>VLOOKUP(Tabela1[[#This Row],[Cliente]],'BASE DE CLIENTES'!A:E,5,0)</f>
        <v>RIACHO FUNDO II</v>
      </c>
    </row>
    <row r="1509" spans="2:12" x14ac:dyDescent="0.3">
      <c r="B1509" s="1" t="s">
        <v>68</v>
      </c>
      <c r="C1509" s="4" t="str">
        <f>VLOOKUP(Tabela1[[#This Row],[Cliente]],'BASE DE CLIENTES'!A:E,2,0)</f>
        <v>Brasília</v>
      </c>
      <c r="D1509" s="1" t="str">
        <f>VLOOKUP(Tabela1[[#This Row],[Cliente]],'BASE DE CLIENTES'!A:C,3,0)</f>
        <v>DF</v>
      </c>
      <c r="E1509" s="4" t="str">
        <f>CONCATENATE(Tabela1[[#This Row],[CIDADE]],",",Tabela1[[#This Row],[UF]])</f>
        <v>Brasília,DF</v>
      </c>
      <c r="F1509" s="2">
        <v>45811</v>
      </c>
      <c r="G1509" s="13">
        <v>419.25</v>
      </c>
      <c r="H1509" s="13">
        <v>600</v>
      </c>
      <c r="I1509" s="5">
        <f>Tabela1[[#This Row],[Valor total]]-Tabela1[[#This Row],[Valor custo]]</f>
        <v>180.75</v>
      </c>
      <c r="J1509" s="6">
        <f>Tabela1[[#This Row],[MARGEM BRUTA]]/Tabela1[[#This Row],[Valor total]]</f>
        <v>0.30125000000000002</v>
      </c>
      <c r="K1509" s="1" t="str">
        <f>VLOOKUP(Tabela1[[#This Row],[Cliente]],'BASE DE CLIENTES'!A:D,4,0)</f>
        <v>EMPRESA COM MAQUINA</v>
      </c>
      <c r="L1509" s="1" t="str">
        <f>VLOOKUP(Tabela1[[#This Row],[Cliente]],'BASE DE CLIENTES'!A:E,5,0)</f>
        <v>SAMAMBAIA SUL (SAMAMBAIA)</v>
      </c>
    </row>
    <row r="1510" spans="2:12" x14ac:dyDescent="0.3">
      <c r="B1510" s="1" t="s">
        <v>52</v>
      </c>
      <c r="C1510" s="4" t="str">
        <f>VLOOKUP(Tabela1[[#This Row],[Cliente]],'BASE DE CLIENTES'!A:E,2,0)</f>
        <v>Brasília</v>
      </c>
      <c r="D1510" s="1" t="str">
        <f>VLOOKUP(Tabela1[[#This Row],[Cliente]],'BASE DE CLIENTES'!A:C,3,0)</f>
        <v>DF</v>
      </c>
      <c r="E1510" s="4" t="str">
        <f>CONCATENATE(Tabela1[[#This Row],[CIDADE]],",",Tabela1[[#This Row],[UF]])</f>
        <v>Brasília,DF</v>
      </c>
      <c r="F1510" s="2">
        <v>45810</v>
      </c>
      <c r="G1510" s="13">
        <v>831.94</v>
      </c>
      <c r="H1510" s="13">
        <v>1186</v>
      </c>
      <c r="I1510" s="5">
        <f>Tabela1[[#This Row],[Valor total]]-Tabela1[[#This Row],[Valor custo]]</f>
        <v>354.05999999999995</v>
      </c>
      <c r="J1510" s="6">
        <f>Tabela1[[#This Row],[MARGEM BRUTA]]/Tabela1[[#This Row],[Valor total]]</f>
        <v>0.29853288364249575</v>
      </c>
      <c r="K1510" s="1" t="str">
        <f>VLOOKUP(Tabela1[[#This Row],[Cliente]],'BASE DE CLIENTES'!A:D,4,0)</f>
        <v>SERRALHEIRO</v>
      </c>
      <c r="L1510" s="1" t="str">
        <f>VLOOKUP(Tabela1[[#This Row],[Cliente]],'BASE DE CLIENTES'!A:E,5,0)</f>
        <v>Ceilândia Sul (Ceilândia)</v>
      </c>
    </row>
    <row r="1511" spans="2:12" x14ac:dyDescent="0.3">
      <c r="B1511" s="1" t="s">
        <v>220</v>
      </c>
      <c r="C1511" s="4" t="str">
        <f>VLOOKUP(Tabela1[[#This Row],[Cliente]],'BASE DE CLIENTES'!A:E,2,0)</f>
        <v>Goiânia</v>
      </c>
      <c r="D1511" s="1" t="str">
        <f>VLOOKUP(Tabela1[[#This Row],[Cliente]],'BASE DE CLIENTES'!A:C,3,0)</f>
        <v>GO</v>
      </c>
      <c r="E1511" s="4" t="str">
        <f>CONCATENATE(Tabela1[[#This Row],[CIDADE]],",",Tabela1[[#This Row],[UF]])</f>
        <v>Goiânia,GO</v>
      </c>
      <c r="F1511" s="2">
        <v>45792</v>
      </c>
      <c r="G1511" s="13">
        <v>2335</v>
      </c>
      <c r="H1511" s="13">
        <v>3310</v>
      </c>
      <c r="I1511" s="5">
        <f>Tabela1[[#This Row],[Valor total]]-Tabela1[[#This Row],[Valor custo]]</f>
        <v>975</v>
      </c>
      <c r="J1511" s="6">
        <f>Tabela1[[#This Row],[MARGEM BRUTA]]/Tabela1[[#This Row],[Valor total]]</f>
        <v>0.29456193353474319</v>
      </c>
      <c r="K1511" s="1" t="str">
        <f>VLOOKUP(Tabela1[[#This Row],[Cliente]],'BASE DE CLIENTES'!A:D,4,0)</f>
        <v>EMPRESA COM MAQUINA</v>
      </c>
      <c r="L1511" s="1" t="str">
        <f>VLOOKUP(Tabela1[[#This Row],[Cliente]],'BASE DE CLIENTES'!A:E,5,0)</f>
        <v>Goiânia</v>
      </c>
    </row>
    <row r="1512" spans="2:12" x14ac:dyDescent="0.3">
      <c r="B1512" s="1" t="s">
        <v>106</v>
      </c>
      <c r="C1512" s="4" t="str">
        <f>VLOOKUP(Tabela1[[#This Row],[Cliente]],'BASE DE CLIENTES'!A:E,2,0)</f>
        <v>Brasília</v>
      </c>
      <c r="D1512" s="1" t="str">
        <f>VLOOKUP(Tabela1[[#This Row],[Cliente]],'BASE DE CLIENTES'!A:C,3,0)</f>
        <v>DF</v>
      </c>
      <c r="E1512" s="4" t="str">
        <f>CONCATENATE(Tabela1[[#This Row],[CIDADE]],",",Tabela1[[#This Row],[UF]])</f>
        <v>Brasília,DF</v>
      </c>
      <c r="F1512" s="2">
        <v>45810</v>
      </c>
      <c r="G1512" s="13">
        <v>1292.74</v>
      </c>
      <c r="H1512" s="13">
        <v>1795</v>
      </c>
      <c r="I1512" s="5">
        <f>Tabela1[[#This Row],[Valor total]]-Tabela1[[#This Row],[Valor custo]]</f>
        <v>502.26</v>
      </c>
      <c r="J1512" s="6">
        <f>Tabela1[[#This Row],[MARGEM BRUTA]]/Tabela1[[#This Row],[Valor total]]</f>
        <v>0.27981058495821726</v>
      </c>
      <c r="K1512" s="1" t="str">
        <f>VLOOKUP(Tabela1[[#This Row],[Cliente]],'BASE DE CLIENTES'!A:D,4,0)</f>
        <v>EMPRESA COM MAQUINA</v>
      </c>
      <c r="L1512" s="1" t="str">
        <f>VLOOKUP(Tabela1[[#This Row],[Cliente]],'BASE DE CLIENTES'!A:E,5,0)</f>
        <v>26 DE SETEMBRO</v>
      </c>
    </row>
    <row r="1513" spans="2:12" x14ac:dyDescent="0.3">
      <c r="B1513" s="1" t="s">
        <v>199</v>
      </c>
      <c r="C1513" s="4" t="str">
        <f>VLOOKUP(Tabela1[[#This Row],[Cliente]],'BASE DE CLIENTES'!A:E,2,0)</f>
        <v>Goiânia</v>
      </c>
      <c r="D1513" s="1" t="str">
        <f>VLOOKUP(Tabela1[[#This Row],[Cliente]],'BASE DE CLIENTES'!A:C,3,0)</f>
        <v>GO</v>
      </c>
      <c r="E1513" s="4" t="str">
        <f>CONCATENATE(Tabela1[[#This Row],[CIDADE]],",",Tabela1[[#This Row],[UF]])</f>
        <v>Goiânia,GO</v>
      </c>
      <c r="F1513" s="2">
        <v>45791</v>
      </c>
      <c r="G1513" s="13">
        <v>3904</v>
      </c>
      <c r="H1513" s="13">
        <v>5715</v>
      </c>
      <c r="I1513" s="5">
        <f>Tabela1[[#This Row],[Valor total]]-Tabela1[[#This Row],[Valor custo]]</f>
        <v>1811</v>
      </c>
      <c r="J1513" s="6">
        <f>Tabela1[[#This Row],[MARGEM BRUTA]]/Tabela1[[#This Row],[Valor total]]</f>
        <v>0.3168853893263342</v>
      </c>
      <c r="K1513" s="1" t="str">
        <f>VLOOKUP(Tabela1[[#This Row],[Cliente]],'BASE DE CLIENTES'!A:D,4,0)</f>
        <v>EMPRESA COM MAQUINA</v>
      </c>
      <c r="L1513" s="1" t="str">
        <f>VLOOKUP(Tabela1[[#This Row],[Cliente]],'BASE DE CLIENTES'!A:E,5,0)</f>
        <v>Goiânia</v>
      </c>
    </row>
    <row r="1514" spans="2:12" x14ac:dyDescent="0.3">
      <c r="B1514" s="1" t="s">
        <v>220</v>
      </c>
      <c r="C1514" s="4" t="str">
        <f>VLOOKUP(Tabela1[[#This Row],[Cliente]],'BASE DE CLIENTES'!A:E,2,0)</f>
        <v>Goiânia</v>
      </c>
      <c r="D1514" s="1" t="str">
        <f>VLOOKUP(Tabela1[[#This Row],[Cliente]],'BASE DE CLIENTES'!A:C,3,0)</f>
        <v>GO</v>
      </c>
      <c r="E1514" s="4" t="str">
        <f>CONCATENATE(Tabela1[[#This Row],[CIDADE]],",",Tabela1[[#This Row],[UF]])</f>
        <v>Goiânia,GO</v>
      </c>
      <c r="F1514" s="2">
        <v>45790</v>
      </c>
      <c r="G1514" s="13">
        <v>1788</v>
      </c>
      <c r="H1514" s="13">
        <v>2460</v>
      </c>
      <c r="I1514" s="5">
        <f>Tabela1[[#This Row],[Valor total]]-Tabela1[[#This Row],[Valor custo]]</f>
        <v>672</v>
      </c>
      <c r="J1514" s="6">
        <f>Tabela1[[#This Row],[MARGEM BRUTA]]/Tabela1[[#This Row],[Valor total]]</f>
        <v>0.27317073170731709</v>
      </c>
      <c r="K1514" s="1" t="str">
        <f>VLOOKUP(Tabela1[[#This Row],[Cliente]],'BASE DE CLIENTES'!A:D,4,0)</f>
        <v>EMPRESA COM MAQUINA</v>
      </c>
      <c r="L1514" s="1" t="str">
        <f>VLOOKUP(Tabela1[[#This Row],[Cliente]],'BASE DE CLIENTES'!A:E,5,0)</f>
        <v>Goiânia</v>
      </c>
    </row>
    <row r="1515" spans="2:12" x14ac:dyDescent="0.3">
      <c r="B1515" s="1" t="s">
        <v>199</v>
      </c>
      <c r="C1515" s="4" t="str">
        <f>VLOOKUP(Tabela1[[#This Row],[Cliente]],'BASE DE CLIENTES'!A:E,2,0)</f>
        <v>Goiânia</v>
      </c>
      <c r="D1515" s="1" t="str">
        <f>VLOOKUP(Tabela1[[#This Row],[Cliente]],'BASE DE CLIENTES'!A:C,3,0)</f>
        <v>GO</v>
      </c>
      <c r="E1515" s="4" t="str">
        <f>CONCATENATE(Tabela1[[#This Row],[CIDADE]],",",Tabela1[[#This Row],[UF]])</f>
        <v>Goiânia,GO</v>
      </c>
      <c r="F1515" s="2">
        <v>45785</v>
      </c>
      <c r="G1515" s="13">
        <v>3706</v>
      </c>
      <c r="H1515" s="13">
        <v>5120</v>
      </c>
      <c r="I1515" s="5">
        <f>Tabela1[[#This Row],[Valor total]]-Tabela1[[#This Row],[Valor custo]]</f>
        <v>1414</v>
      </c>
      <c r="J1515" s="6">
        <f>Tabela1[[#This Row],[MARGEM BRUTA]]/Tabela1[[#This Row],[Valor total]]</f>
        <v>0.27617187500000001</v>
      </c>
      <c r="K1515" s="1" t="str">
        <f>VLOOKUP(Tabela1[[#This Row],[Cliente]],'BASE DE CLIENTES'!A:D,4,0)</f>
        <v>EMPRESA COM MAQUINA</v>
      </c>
      <c r="L1515" s="1" t="str">
        <f>VLOOKUP(Tabela1[[#This Row],[Cliente]],'BASE DE CLIENTES'!A:E,5,0)</f>
        <v>Goiânia</v>
      </c>
    </row>
    <row r="1516" spans="2:12" x14ac:dyDescent="0.3">
      <c r="B1516" s="1" t="s">
        <v>197</v>
      </c>
      <c r="C1516" s="4" t="str">
        <f>VLOOKUP(Tabela1[[#This Row],[Cliente]],'BASE DE CLIENTES'!A:E,2,0)</f>
        <v>Goiânia</v>
      </c>
      <c r="D1516" s="1" t="str">
        <f>VLOOKUP(Tabela1[[#This Row],[Cliente]],'BASE DE CLIENTES'!A:C,3,0)</f>
        <v>GO</v>
      </c>
      <c r="E1516" s="4" t="str">
        <f>CONCATENATE(Tabela1[[#This Row],[CIDADE]],",",Tabela1[[#This Row],[UF]])</f>
        <v>Goiânia,GO</v>
      </c>
      <c r="F1516" s="2">
        <v>45785</v>
      </c>
      <c r="G1516" s="13">
        <v>5210.8999999999996</v>
      </c>
      <c r="H1516" s="13">
        <v>6900</v>
      </c>
      <c r="I1516" s="5">
        <f>Tabela1[[#This Row],[Valor total]]-Tabela1[[#This Row],[Valor custo]]</f>
        <v>1689.1000000000004</v>
      </c>
      <c r="J1516" s="6">
        <f>Tabela1[[#This Row],[MARGEM BRUTA]]/Tabela1[[#This Row],[Valor total]]</f>
        <v>0.24479710144927541</v>
      </c>
      <c r="K1516" s="1" t="str">
        <f>VLOOKUP(Tabela1[[#This Row],[Cliente]],'BASE DE CLIENTES'!A:D,4,0)</f>
        <v>EMPRESA COM MAQUINA</v>
      </c>
      <c r="L1516" s="1" t="str">
        <f>VLOOKUP(Tabela1[[#This Row],[Cliente]],'BASE DE CLIENTES'!A:E,5,0)</f>
        <v>Goiânia</v>
      </c>
    </row>
    <row r="1517" spans="2:12" x14ac:dyDescent="0.3">
      <c r="B1517" s="1" t="s">
        <v>220</v>
      </c>
      <c r="C1517" s="4" t="str">
        <f>VLOOKUP(Tabela1[[#This Row],[Cliente]],'BASE DE CLIENTES'!A:E,2,0)</f>
        <v>Goiânia</v>
      </c>
      <c r="D1517" s="1" t="str">
        <f>VLOOKUP(Tabela1[[#This Row],[Cliente]],'BASE DE CLIENTES'!A:C,3,0)</f>
        <v>GO</v>
      </c>
      <c r="E1517" s="4" t="str">
        <f>CONCATENATE(Tabela1[[#This Row],[CIDADE]],",",Tabela1[[#This Row],[UF]])</f>
        <v>Goiânia,GO</v>
      </c>
      <c r="F1517" s="2">
        <v>45784</v>
      </c>
      <c r="G1517" s="13">
        <v>894</v>
      </c>
      <c r="H1517" s="13">
        <v>1230</v>
      </c>
      <c r="I1517" s="5">
        <f>Tabela1[[#This Row],[Valor total]]-Tabela1[[#This Row],[Valor custo]]</f>
        <v>336</v>
      </c>
      <c r="J1517" s="6">
        <f>Tabela1[[#This Row],[MARGEM BRUTA]]/Tabela1[[#This Row],[Valor total]]</f>
        <v>0.27317073170731709</v>
      </c>
      <c r="K1517" s="1" t="str">
        <f>VLOOKUP(Tabela1[[#This Row],[Cliente]],'BASE DE CLIENTES'!A:D,4,0)</f>
        <v>EMPRESA COM MAQUINA</v>
      </c>
      <c r="L1517" s="1" t="str">
        <f>VLOOKUP(Tabela1[[#This Row],[Cliente]],'BASE DE CLIENTES'!A:E,5,0)</f>
        <v>Goiânia</v>
      </c>
    </row>
    <row r="1518" spans="2:12" x14ac:dyDescent="0.3">
      <c r="B1518" s="1" t="s">
        <v>220</v>
      </c>
      <c r="C1518" s="4" t="str">
        <f>VLOOKUP(Tabela1[[#This Row],[Cliente]],'BASE DE CLIENTES'!A:E,2,0)</f>
        <v>Goiânia</v>
      </c>
      <c r="D1518" s="1" t="str">
        <f>VLOOKUP(Tabela1[[#This Row],[Cliente]],'BASE DE CLIENTES'!A:C,3,0)</f>
        <v>GO</v>
      </c>
      <c r="E1518" s="4" t="str">
        <f>CONCATENATE(Tabela1[[#This Row],[CIDADE]],",",Tabela1[[#This Row],[UF]])</f>
        <v>Goiânia,GO</v>
      </c>
      <c r="F1518" s="2">
        <v>45779</v>
      </c>
      <c r="G1518" s="13">
        <v>2285</v>
      </c>
      <c r="H1518" s="13">
        <v>3210</v>
      </c>
      <c r="I1518" s="5">
        <f>Tabela1[[#This Row],[Valor total]]-Tabela1[[#This Row],[Valor custo]]</f>
        <v>925</v>
      </c>
      <c r="J1518" s="6">
        <f>Tabela1[[#This Row],[MARGEM BRUTA]]/Tabela1[[#This Row],[Valor total]]</f>
        <v>0.28816199376947038</v>
      </c>
      <c r="K1518" s="1" t="str">
        <f>VLOOKUP(Tabela1[[#This Row],[Cliente]],'BASE DE CLIENTES'!A:D,4,0)</f>
        <v>EMPRESA COM MAQUINA</v>
      </c>
      <c r="L1518" s="1" t="str">
        <f>VLOOKUP(Tabela1[[#This Row],[Cliente]],'BASE DE CLIENTES'!A:E,5,0)</f>
        <v>Goiânia</v>
      </c>
    </row>
    <row r="1519" spans="2:12" x14ac:dyDescent="0.3">
      <c r="B1519" s="1" t="s">
        <v>199</v>
      </c>
      <c r="C1519" s="4" t="str">
        <f>VLOOKUP(Tabela1[[#This Row],[Cliente]],'BASE DE CLIENTES'!A:E,2,0)</f>
        <v>Goiânia</v>
      </c>
      <c r="D1519" s="1" t="str">
        <f>VLOOKUP(Tabela1[[#This Row],[Cliente]],'BASE DE CLIENTES'!A:C,3,0)</f>
        <v>GO</v>
      </c>
      <c r="E1519" s="4" t="str">
        <f>CONCATENATE(Tabela1[[#This Row],[CIDADE]],",",Tabela1[[#This Row],[UF]])</f>
        <v>Goiânia,GO</v>
      </c>
      <c r="F1519" s="2">
        <v>45779</v>
      </c>
      <c r="G1519" s="13">
        <v>3126</v>
      </c>
      <c r="H1519" s="13">
        <v>4860</v>
      </c>
      <c r="I1519" s="5">
        <f>Tabela1[[#This Row],[Valor total]]-Tabela1[[#This Row],[Valor custo]]</f>
        <v>1734</v>
      </c>
      <c r="J1519" s="6">
        <f>Tabela1[[#This Row],[MARGEM BRUTA]]/Tabela1[[#This Row],[Valor total]]</f>
        <v>0.35679012345679012</v>
      </c>
      <c r="K1519" s="1" t="str">
        <f>VLOOKUP(Tabela1[[#This Row],[Cliente]],'BASE DE CLIENTES'!A:D,4,0)</f>
        <v>EMPRESA COM MAQUINA</v>
      </c>
      <c r="L1519" s="1" t="str">
        <f>VLOOKUP(Tabela1[[#This Row],[Cliente]],'BASE DE CLIENTES'!A:E,5,0)</f>
        <v>Goiânia</v>
      </c>
    </row>
    <row r="1520" spans="2:12" x14ac:dyDescent="0.3">
      <c r="B1520" s="1" t="s">
        <v>68</v>
      </c>
      <c r="C1520" s="4" t="str">
        <f>VLOOKUP(Tabela1[[#This Row],[Cliente]],'BASE DE CLIENTES'!A:E,2,0)</f>
        <v>Brasília</v>
      </c>
      <c r="D1520" s="1" t="str">
        <f>VLOOKUP(Tabela1[[#This Row],[Cliente]],'BASE DE CLIENTES'!A:C,3,0)</f>
        <v>DF</v>
      </c>
      <c r="E1520" s="4" t="str">
        <f>CONCATENATE(Tabela1[[#This Row],[CIDADE]],",",Tabela1[[#This Row],[UF]])</f>
        <v>Brasília,DF</v>
      </c>
      <c r="F1520" s="2">
        <v>45810</v>
      </c>
      <c r="G1520" s="13">
        <v>894.74</v>
      </c>
      <c r="H1520" s="13">
        <v>1260</v>
      </c>
      <c r="I1520" s="5">
        <f>Tabela1[[#This Row],[Valor total]]-Tabela1[[#This Row],[Valor custo]]</f>
        <v>365.26</v>
      </c>
      <c r="J1520" s="6">
        <f>Tabela1[[#This Row],[MARGEM BRUTA]]/Tabela1[[#This Row],[Valor total]]</f>
        <v>0.28988888888888886</v>
      </c>
      <c r="K1520" s="1" t="str">
        <f>VLOOKUP(Tabela1[[#This Row],[Cliente]],'BASE DE CLIENTES'!A:D,4,0)</f>
        <v>EMPRESA COM MAQUINA</v>
      </c>
      <c r="L1520" s="1" t="str">
        <f>VLOOKUP(Tabela1[[#This Row],[Cliente]],'BASE DE CLIENTES'!A:E,5,0)</f>
        <v>SAMAMBAIA SUL (SAMAMBAIA)</v>
      </c>
    </row>
    <row r="1521" spans="2:12" x14ac:dyDescent="0.3">
      <c r="B1521" s="1" t="s">
        <v>197</v>
      </c>
      <c r="C1521" s="4" t="str">
        <f>VLOOKUP(Tabela1[[#This Row],[Cliente]],'BASE DE CLIENTES'!A:E,2,0)</f>
        <v>Goiânia</v>
      </c>
      <c r="D1521" s="1" t="str">
        <f>VLOOKUP(Tabela1[[#This Row],[Cliente]],'BASE DE CLIENTES'!A:C,3,0)</f>
        <v>GO</v>
      </c>
      <c r="E1521" s="4" t="str">
        <f>CONCATENATE(Tabela1[[#This Row],[CIDADE]],",",Tabela1[[#This Row],[UF]])</f>
        <v>Goiânia,GO</v>
      </c>
      <c r="F1521" s="2">
        <v>45838</v>
      </c>
      <c r="G1521" s="13">
        <v>1480</v>
      </c>
      <c r="H1521" s="13">
        <v>2800</v>
      </c>
      <c r="I1521" s="5">
        <f>Tabela1[[#This Row],[Valor total]]-Tabela1[[#This Row],[Valor custo]]</f>
        <v>1320</v>
      </c>
      <c r="J1521" s="6">
        <f>Tabela1[[#This Row],[MARGEM BRUTA]]/Tabela1[[#This Row],[Valor total]]</f>
        <v>0.47142857142857142</v>
      </c>
      <c r="K1521" s="1" t="str">
        <f>VLOOKUP(Tabela1[[#This Row],[Cliente]],'BASE DE CLIENTES'!A:D,4,0)</f>
        <v>EMPRESA COM MAQUINA</v>
      </c>
      <c r="L1521" s="1" t="str">
        <f>VLOOKUP(Tabela1[[#This Row],[Cliente]],'BASE DE CLIENTES'!A:E,5,0)</f>
        <v>Goiânia</v>
      </c>
    </row>
    <row r="1522" spans="2:12" x14ac:dyDescent="0.3">
      <c r="B1522" s="1" t="s">
        <v>140</v>
      </c>
      <c r="C1522" s="4" t="str">
        <f>VLOOKUP(Tabela1[[#This Row],[Cliente]],'BASE DE CLIENTES'!A:E,2,0)</f>
        <v>Brasília</v>
      </c>
      <c r="D1522" s="1" t="str">
        <f>VLOOKUP(Tabela1[[#This Row],[Cliente]],'BASE DE CLIENTES'!A:C,3,0)</f>
        <v>DF</v>
      </c>
      <c r="E1522" s="4" t="str">
        <f>CONCATENATE(Tabela1[[#This Row],[CIDADE]],",",Tabela1[[#This Row],[UF]])</f>
        <v>Brasília,DF</v>
      </c>
      <c r="F1522" s="2">
        <v>45869</v>
      </c>
      <c r="G1522" s="13">
        <v>1410</v>
      </c>
      <c r="H1522" s="13">
        <v>3000</v>
      </c>
      <c r="I1522" s="5">
        <f>Tabela1[[#This Row],[Valor total]]-Tabela1[[#This Row],[Valor custo]]</f>
        <v>1590</v>
      </c>
      <c r="J1522" s="6">
        <f>Tabela1[[#This Row],[MARGEM BRUTA]]/Tabela1[[#This Row],[Valor total]]</f>
        <v>0.53</v>
      </c>
      <c r="K1522" s="1" t="str">
        <f>VLOOKUP(Tabela1[[#This Row],[Cliente]],'BASE DE CLIENTES'!A:D,4,0)</f>
        <v>EMPRESA COM MAQUINA</v>
      </c>
      <c r="L1522" s="1" t="str">
        <f>VLOOKUP(Tabela1[[#This Row],[Cliente]],'BASE DE CLIENTES'!A:E,5,0)</f>
        <v>RECANTO DAS EMAS</v>
      </c>
    </row>
    <row r="1523" spans="2:12" x14ac:dyDescent="0.3">
      <c r="B1523" s="1" t="s">
        <v>120</v>
      </c>
      <c r="C1523" s="4" t="str">
        <f>VLOOKUP(Tabela1[[#This Row],[Cliente]],'BASE DE CLIENTES'!A:E,2,0)</f>
        <v>Brasília</v>
      </c>
      <c r="D1523" s="1" t="str">
        <f>VLOOKUP(Tabela1[[#This Row],[Cliente]],'BASE DE CLIENTES'!A:C,3,0)</f>
        <v>DF</v>
      </c>
      <c r="E1523" s="4" t="str">
        <f>CONCATENATE(Tabela1[[#This Row],[CIDADE]],",",Tabela1[[#This Row],[UF]])</f>
        <v>Brasília,DF</v>
      </c>
      <c r="F1523" s="2">
        <v>45895</v>
      </c>
      <c r="G1523" s="13">
        <v>932</v>
      </c>
      <c r="H1523" s="13">
        <v>1560</v>
      </c>
      <c r="I1523" s="5">
        <f>Tabela1[[#This Row],[Valor total]]-Tabela1[[#This Row],[Valor custo]]</f>
        <v>628</v>
      </c>
      <c r="J1523" s="6">
        <f>Tabela1[[#This Row],[MARGEM BRUTA]]/Tabela1[[#This Row],[Valor total]]</f>
        <v>0.40256410256410258</v>
      </c>
      <c r="K1523" s="1" t="str">
        <f>VLOOKUP(Tabela1[[#This Row],[Cliente]],'BASE DE CLIENTES'!A:D,4,0)</f>
        <v>EMPRESA SEM MAQUINA</v>
      </c>
      <c r="L1523" s="1" t="str">
        <f>VLOOKUP(Tabela1[[#This Row],[Cliente]],'BASE DE CLIENTES'!A:E,5,0)</f>
        <v>SAMAMBAIA</v>
      </c>
    </row>
    <row r="1524" spans="2:12" x14ac:dyDescent="0.3">
      <c r="B1524" s="1" t="s">
        <v>106</v>
      </c>
      <c r="C1524" s="4" t="str">
        <f>VLOOKUP(Tabela1[[#This Row],[Cliente]],'BASE DE CLIENTES'!A:E,2,0)</f>
        <v>Brasília</v>
      </c>
      <c r="D1524" s="1" t="str">
        <f>VLOOKUP(Tabela1[[#This Row],[Cliente]],'BASE DE CLIENTES'!A:C,3,0)</f>
        <v>DF</v>
      </c>
      <c r="E1524" s="4" t="str">
        <f>CONCATENATE(Tabela1[[#This Row],[CIDADE]],",",Tabela1[[#This Row],[UF]])</f>
        <v>Brasília,DF</v>
      </c>
      <c r="F1524" s="2">
        <v>45869</v>
      </c>
      <c r="G1524" s="13">
        <v>1602</v>
      </c>
      <c r="H1524" s="13">
        <v>2607</v>
      </c>
      <c r="I1524" s="5">
        <f>Tabela1[[#This Row],[Valor total]]-Tabela1[[#This Row],[Valor custo]]</f>
        <v>1005</v>
      </c>
      <c r="J1524" s="6">
        <f>Tabela1[[#This Row],[MARGEM BRUTA]]/Tabela1[[#This Row],[Valor total]]</f>
        <v>0.38550057537399307</v>
      </c>
      <c r="K1524" s="1" t="str">
        <f>VLOOKUP(Tabela1[[#This Row],[Cliente]],'BASE DE CLIENTES'!A:D,4,0)</f>
        <v>EMPRESA COM MAQUINA</v>
      </c>
      <c r="L1524" s="1" t="str">
        <f>VLOOKUP(Tabela1[[#This Row],[Cliente]],'BASE DE CLIENTES'!A:E,5,0)</f>
        <v>26 DE SETEMBRO</v>
      </c>
    </row>
    <row r="1525" spans="2:12" x14ac:dyDescent="0.3">
      <c r="B1525" s="1" t="s">
        <v>222</v>
      </c>
      <c r="C1525" s="4" t="str">
        <f>VLOOKUP(Tabela1[[#This Row],[Cliente]],'BASE DE CLIENTES'!A:E,2,0)</f>
        <v>Goiânia</v>
      </c>
      <c r="D1525" s="1" t="str">
        <f>VLOOKUP(Tabela1[[#This Row],[Cliente]],'BASE DE CLIENTES'!A:C,3,0)</f>
        <v>GO</v>
      </c>
      <c r="E1525" s="4" t="str">
        <f>CONCATENATE(Tabela1[[#This Row],[CIDADE]],",",Tabela1[[#This Row],[UF]])</f>
        <v>Goiânia,GO</v>
      </c>
      <c r="F1525" s="2">
        <v>45834</v>
      </c>
      <c r="G1525" s="13">
        <v>9929.9500000000007</v>
      </c>
      <c r="H1525" s="13">
        <v>15795</v>
      </c>
      <c r="I1525" s="5">
        <f>Tabela1[[#This Row],[Valor total]]-Tabela1[[#This Row],[Valor custo]]</f>
        <v>5865.0499999999993</v>
      </c>
      <c r="J1525" s="6">
        <f>Tabela1[[#This Row],[MARGEM BRUTA]]/Tabela1[[#This Row],[Valor total]]</f>
        <v>0.3713232035454257</v>
      </c>
      <c r="K1525" s="1" t="str">
        <f>VLOOKUP(Tabela1[[#This Row],[Cliente]],'BASE DE CLIENTES'!A:D,4,0)</f>
        <v>EMPRESA COM MAQUINA</v>
      </c>
      <c r="L1525" s="1" t="str">
        <f>VLOOKUP(Tabela1[[#This Row],[Cliente]],'BASE DE CLIENTES'!A:E,5,0)</f>
        <v>Goiânia</v>
      </c>
    </row>
    <row r="1526" spans="2:12" x14ac:dyDescent="0.3">
      <c r="B1526" s="1" t="s">
        <v>220</v>
      </c>
      <c r="C1526" s="4" t="str">
        <f>VLOOKUP(Tabela1[[#This Row],[Cliente]],'BASE DE CLIENTES'!A:E,2,0)</f>
        <v>Goiânia</v>
      </c>
      <c r="D1526" s="1" t="str">
        <f>VLOOKUP(Tabela1[[#This Row],[Cliente]],'BASE DE CLIENTES'!A:C,3,0)</f>
        <v>GO</v>
      </c>
      <c r="E1526" s="4" t="str">
        <f>CONCATENATE(Tabela1[[#This Row],[CIDADE]],",",Tabela1[[#This Row],[UF]])</f>
        <v>Goiânia,GO</v>
      </c>
      <c r="F1526" s="2">
        <v>45833</v>
      </c>
      <c r="G1526" s="13">
        <v>584</v>
      </c>
      <c r="H1526" s="13">
        <v>869</v>
      </c>
      <c r="I1526" s="5">
        <f>Tabela1[[#This Row],[Valor total]]-Tabela1[[#This Row],[Valor custo]]</f>
        <v>285</v>
      </c>
      <c r="J1526" s="6">
        <f>Tabela1[[#This Row],[MARGEM BRUTA]]/Tabela1[[#This Row],[Valor total]]</f>
        <v>0.32796317606444186</v>
      </c>
      <c r="K1526" s="1" t="str">
        <f>VLOOKUP(Tabela1[[#This Row],[Cliente]],'BASE DE CLIENTES'!A:D,4,0)</f>
        <v>EMPRESA COM MAQUINA</v>
      </c>
      <c r="L1526" s="1" t="str">
        <f>VLOOKUP(Tabela1[[#This Row],[Cliente]],'BASE DE CLIENTES'!A:E,5,0)</f>
        <v>Goiânia</v>
      </c>
    </row>
    <row r="1527" spans="2:12" x14ac:dyDescent="0.3">
      <c r="B1527" s="1" t="s">
        <v>42</v>
      </c>
      <c r="C1527" s="4" t="str">
        <f>VLOOKUP(Tabela1[[#This Row],[Cliente]],'BASE DE CLIENTES'!A:E,2,0)</f>
        <v>Brasília</v>
      </c>
      <c r="D1527" s="1" t="str">
        <f>VLOOKUP(Tabela1[[#This Row],[Cliente]],'BASE DE CLIENTES'!A:C,3,0)</f>
        <v>DF</v>
      </c>
      <c r="E1527" s="4" t="str">
        <f>CONCATENATE(Tabela1[[#This Row],[CIDADE]],",",Tabela1[[#This Row],[UF]])</f>
        <v>Brasília,DF</v>
      </c>
      <c r="F1527" s="2">
        <v>45869</v>
      </c>
      <c r="G1527" s="13">
        <v>815.09</v>
      </c>
      <c r="H1527" s="13">
        <v>1300</v>
      </c>
      <c r="I1527" s="5">
        <f>Tabela1[[#This Row],[Valor total]]-Tabela1[[#This Row],[Valor custo]]</f>
        <v>484.90999999999997</v>
      </c>
      <c r="J1527" s="6">
        <f>Tabela1[[#This Row],[MARGEM BRUTA]]/Tabela1[[#This Row],[Valor total]]</f>
        <v>0.37300769230769226</v>
      </c>
      <c r="K1527" s="1" t="str">
        <f>VLOOKUP(Tabela1[[#This Row],[Cliente]],'BASE DE CLIENTES'!A:D,4,0)</f>
        <v>EMPRESA SEM MAQUINA</v>
      </c>
      <c r="L1527" s="1" t="str">
        <f>VLOOKUP(Tabela1[[#This Row],[Cliente]],'BASE DE CLIENTES'!A:E,5,0)</f>
        <v>SAMAMBAIA</v>
      </c>
    </row>
    <row r="1528" spans="2:12" x14ac:dyDescent="0.3">
      <c r="B1528" s="1" t="s">
        <v>52</v>
      </c>
      <c r="C1528" s="4" t="str">
        <f>VLOOKUP(Tabela1[[#This Row],[Cliente]],'BASE DE CLIENTES'!A:E,2,0)</f>
        <v>Brasília</v>
      </c>
      <c r="D1528" s="1" t="str">
        <f>VLOOKUP(Tabela1[[#This Row],[Cliente]],'BASE DE CLIENTES'!A:C,3,0)</f>
        <v>DF</v>
      </c>
      <c r="E1528" s="4" t="str">
        <f>CONCATENATE(Tabela1[[#This Row],[CIDADE]],",",Tabela1[[#This Row],[UF]])</f>
        <v>Brasília,DF</v>
      </c>
      <c r="F1528" s="2">
        <v>45869</v>
      </c>
      <c r="G1528" s="13">
        <v>2192.29</v>
      </c>
      <c r="H1528" s="13">
        <v>3648</v>
      </c>
      <c r="I1528" s="5">
        <f>Tabela1[[#This Row],[Valor total]]-Tabela1[[#This Row],[Valor custo]]</f>
        <v>1455.71</v>
      </c>
      <c r="J1528" s="6">
        <f>Tabela1[[#This Row],[MARGEM BRUTA]]/Tabela1[[#This Row],[Valor total]]</f>
        <v>0.39904331140350879</v>
      </c>
      <c r="K1528" s="1" t="str">
        <f>VLOOKUP(Tabela1[[#This Row],[Cliente]],'BASE DE CLIENTES'!A:D,4,0)</f>
        <v>SERRALHEIRO</v>
      </c>
      <c r="L1528" s="1" t="str">
        <f>VLOOKUP(Tabela1[[#This Row],[Cliente]],'BASE DE CLIENTES'!A:E,5,0)</f>
        <v>Ceilândia Sul (Ceilândia)</v>
      </c>
    </row>
    <row r="1529" spans="2:12" x14ac:dyDescent="0.3">
      <c r="B1529" s="1" t="s">
        <v>195</v>
      </c>
      <c r="C1529" s="4" t="str">
        <f>VLOOKUP(Tabela1[[#This Row],[Cliente]],'BASE DE CLIENTES'!A:E,2,0)</f>
        <v>Goiânia</v>
      </c>
      <c r="D1529" s="1" t="str">
        <f>VLOOKUP(Tabela1[[#This Row],[Cliente]],'BASE DE CLIENTES'!A:C,3,0)</f>
        <v>GO</v>
      </c>
      <c r="E1529" s="4" t="str">
        <f>CONCATENATE(Tabela1[[#This Row],[CIDADE]],",",Tabela1[[#This Row],[UF]])</f>
        <v>Goiânia,GO</v>
      </c>
      <c r="F1529" s="2">
        <v>45833</v>
      </c>
      <c r="G1529" s="13">
        <v>757</v>
      </c>
      <c r="H1529" s="13">
        <v>1500</v>
      </c>
      <c r="I1529" s="5">
        <f>Tabela1[[#This Row],[Valor total]]-Tabela1[[#This Row],[Valor custo]]</f>
        <v>743</v>
      </c>
      <c r="J1529" s="6">
        <f>Tabela1[[#This Row],[MARGEM BRUTA]]/Tabela1[[#This Row],[Valor total]]</f>
        <v>0.49533333333333335</v>
      </c>
      <c r="K1529" s="1" t="str">
        <f>VLOOKUP(Tabela1[[#This Row],[Cliente]],'BASE DE CLIENTES'!A:D,4,0)</f>
        <v>EMPRESA COM MAQUINA</v>
      </c>
      <c r="L1529" s="1" t="str">
        <f>VLOOKUP(Tabela1[[#This Row],[Cliente]],'BASE DE CLIENTES'!A:E,5,0)</f>
        <v>Goiânia</v>
      </c>
    </row>
    <row r="1530" spans="2:12" x14ac:dyDescent="0.3">
      <c r="B1530" s="1" t="s">
        <v>38</v>
      </c>
      <c r="C1530" s="4" t="str">
        <f>VLOOKUP(Tabela1[[#This Row],[Cliente]],'BASE DE CLIENTES'!A:E,2,0)</f>
        <v>Brasília</v>
      </c>
      <c r="D1530" s="1" t="str">
        <f>VLOOKUP(Tabela1[[#This Row],[Cliente]],'BASE DE CLIENTES'!A:C,3,0)</f>
        <v>DF</v>
      </c>
      <c r="E1530" s="4" t="str">
        <f>CONCATENATE(Tabela1[[#This Row],[CIDADE]],",",Tabela1[[#This Row],[UF]])</f>
        <v>Brasília,DF</v>
      </c>
      <c r="F1530" s="2">
        <v>45869</v>
      </c>
      <c r="G1530" s="13">
        <v>910</v>
      </c>
      <c r="H1530" s="13">
        <v>1570</v>
      </c>
      <c r="I1530" s="5">
        <f>Tabela1[[#This Row],[Valor total]]-Tabela1[[#This Row],[Valor custo]]</f>
        <v>660</v>
      </c>
      <c r="J1530" s="6">
        <f>Tabela1[[#This Row],[MARGEM BRUTA]]/Tabela1[[#This Row],[Valor total]]</f>
        <v>0.42038216560509556</v>
      </c>
      <c r="K1530" s="1" t="str">
        <f>VLOOKUP(Tabela1[[#This Row],[Cliente]],'BASE DE CLIENTES'!A:D,4,0)</f>
        <v>EMPRESA SEM MAQUINA</v>
      </c>
      <c r="L1530" s="1" t="str">
        <f>VLOOKUP(Tabela1[[#This Row],[Cliente]],'BASE DE CLIENTES'!A:E,5,0)</f>
        <v>PONTE ALTA NORTE (GAMA)</v>
      </c>
    </row>
    <row r="1531" spans="2:12" x14ac:dyDescent="0.3">
      <c r="B1531" s="1" t="s">
        <v>120</v>
      </c>
      <c r="C1531" s="4" t="str">
        <f>VLOOKUP(Tabela1[[#This Row],[Cliente]],'BASE DE CLIENTES'!A:E,2,0)</f>
        <v>Brasília</v>
      </c>
      <c r="D1531" s="1" t="str">
        <f>VLOOKUP(Tabela1[[#This Row],[Cliente]],'BASE DE CLIENTES'!A:C,3,0)</f>
        <v>DF</v>
      </c>
      <c r="E1531" s="4" t="str">
        <f>CONCATENATE(Tabela1[[#This Row],[CIDADE]],",",Tabela1[[#This Row],[UF]])</f>
        <v>Brasília,DF</v>
      </c>
      <c r="F1531" s="2">
        <v>45880</v>
      </c>
      <c r="G1531" s="13">
        <v>2590.67</v>
      </c>
      <c r="H1531" s="13">
        <v>4080</v>
      </c>
      <c r="I1531" s="5">
        <f>Tabela1[[#This Row],[Valor total]]-Tabela1[[#This Row],[Valor custo]]</f>
        <v>1489.33</v>
      </c>
      <c r="J1531" s="6">
        <f>Tabela1[[#This Row],[MARGEM BRUTA]]/Tabela1[[#This Row],[Valor total]]</f>
        <v>0.36503186274509802</v>
      </c>
      <c r="K1531" s="1" t="str">
        <f>VLOOKUP(Tabela1[[#This Row],[Cliente]],'BASE DE CLIENTES'!A:D,4,0)</f>
        <v>EMPRESA SEM MAQUINA</v>
      </c>
      <c r="L1531" s="1" t="str">
        <f>VLOOKUP(Tabela1[[#This Row],[Cliente]],'BASE DE CLIENTES'!A:E,5,0)</f>
        <v>SAMAMBAIA</v>
      </c>
    </row>
    <row r="1532" spans="2:12" x14ac:dyDescent="0.3">
      <c r="B1532" s="1" t="s">
        <v>55</v>
      </c>
      <c r="C1532" s="4" t="str">
        <f>VLOOKUP(Tabela1[[#This Row],[Cliente]],'BASE DE CLIENTES'!A:E,2,0)</f>
        <v>Brasília</v>
      </c>
      <c r="D1532" s="1" t="str">
        <f>VLOOKUP(Tabela1[[#This Row],[Cliente]],'BASE DE CLIENTES'!A:C,3,0)</f>
        <v>DF</v>
      </c>
      <c r="E1532" s="4" t="str">
        <f>CONCATENATE(Tabela1[[#This Row],[CIDADE]],",",Tabela1[[#This Row],[UF]])</f>
        <v>Brasília,DF</v>
      </c>
      <c r="F1532" s="2">
        <v>45869</v>
      </c>
      <c r="G1532" s="13">
        <v>937.78</v>
      </c>
      <c r="H1532" s="13">
        <v>1500</v>
      </c>
      <c r="I1532" s="5">
        <f>Tabela1[[#This Row],[Valor total]]-Tabela1[[#This Row],[Valor custo]]</f>
        <v>562.22</v>
      </c>
      <c r="J1532" s="6">
        <f>Tabela1[[#This Row],[MARGEM BRUTA]]/Tabela1[[#This Row],[Valor total]]</f>
        <v>0.37481333333333333</v>
      </c>
      <c r="K1532" s="1" t="str">
        <f>VLOOKUP(Tabela1[[#This Row],[Cliente]],'BASE DE CLIENTES'!A:D,4,0)</f>
        <v>EMPRESA SEM MAQUINA</v>
      </c>
      <c r="L1532" s="1" t="str">
        <f>VLOOKUP(Tabela1[[#This Row],[Cliente]],'BASE DE CLIENTES'!A:E,5,0)</f>
        <v>RECANTO DAS EMAS</v>
      </c>
    </row>
    <row r="1533" spans="2:12" x14ac:dyDescent="0.3">
      <c r="B1533" s="1" t="s">
        <v>228</v>
      </c>
      <c r="C1533" s="4" t="str">
        <f>VLOOKUP(Tabela1[[#This Row],[Cliente]],'BASE DE CLIENTES'!A:E,2,0)</f>
        <v>Brasília</v>
      </c>
      <c r="D1533" s="1" t="str">
        <f>VLOOKUP(Tabela1[[#This Row],[Cliente]],'BASE DE CLIENTES'!A:C,3,0)</f>
        <v>DF</v>
      </c>
      <c r="E1533" s="4" t="str">
        <f>CONCATENATE(Tabela1[[#This Row],[CIDADE]],",",Tabela1[[#This Row],[UF]])</f>
        <v>Brasília,DF</v>
      </c>
      <c r="F1533" s="2">
        <v>45869</v>
      </c>
      <c r="G1533" s="13">
        <v>72.2</v>
      </c>
      <c r="H1533" s="13">
        <v>55</v>
      </c>
      <c r="I1533" s="5">
        <f>Tabela1[[#This Row],[Valor total]]-Tabela1[[#This Row],[Valor custo]]</f>
        <v>-17.200000000000003</v>
      </c>
      <c r="J1533" s="6">
        <f>Tabela1[[#This Row],[MARGEM BRUTA]]/Tabela1[[#This Row],[Valor total]]</f>
        <v>-0.3127272727272728</v>
      </c>
      <c r="K1533" s="1" t="str">
        <f>VLOOKUP(Tabela1[[#This Row],[Cliente]],'BASE DE CLIENTES'!A:D,4,0)</f>
        <v>FUNCIONÁRIO</v>
      </c>
      <c r="L1533" s="1" t="str">
        <f>VLOOKUP(Tabela1[[#This Row],[Cliente]],'BASE DE CLIENTES'!A:E,5,0)</f>
        <v>Taguatinga Sul (Taguatinga)</v>
      </c>
    </row>
    <row r="1534" spans="2:12" x14ac:dyDescent="0.3">
      <c r="B1534" s="1" t="s">
        <v>206</v>
      </c>
      <c r="C1534" s="4" t="str">
        <f>VLOOKUP(Tabela1[[#This Row],[Cliente]],'BASE DE CLIENTES'!A:E,2,0)</f>
        <v>Goiânia</v>
      </c>
      <c r="D1534" s="1" t="str">
        <f>VLOOKUP(Tabela1[[#This Row],[Cliente]],'BASE DE CLIENTES'!A:C,3,0)</f>
        <v>GO</v>
      </c>
      <c r="E1534" s="4" t="str">
        <f>CONCATENATE(Tabela1[[#This Row],[CIDADE]],",",Tabela1[[#This Row],[UF]])</f>
        <v>Goiânia,GO</v>
      </c>
      <c r="F1534" s="2">
        <v>45832</v>
      </c>
      <c r="G1534" s="13">
        <v>10019</v>
      </c>
      <c r="H1534" s="13">
        <v>13800</v>
      </c>
      <c r="I1534" s="5">
        <f>Tabela1[[#This Row],[Valor total]]-Tabela1[[#This Row],[Valor custo]]</f>
        <v>3781</v>
      </c>
      <c r="J1534" s="6">
        <f>Tabela1[[#This Row],[MARGEM BRUTA]]/Tabela1[[#This Row],[Valor total]]</f>
        <v>0.27398550724637682</v>
      </c>
      <c r="K1534" s="1" t="str">
        <f>VLOOKUP(Tabela1[[#This Row],[Cliente]],'BASE DE CLIENTES'!A:D,4,0)</f>
        <v>EMPRESA COM MAQUINA</v>
      </c>
      <c r="L1534" s="1" t="str">
        <f>VLOOKUP(Tabela1[[#This Row],[Cliente]],'BASE DE CLIENTES'!A:E,5,0)</f>
        <v>Goiânia</v>
      </c>
    </row>
    <row r="1535" spans="2:12" x14ac:dyDescent="0.3">
      <c r="B1535" s="1" t="s">
        <v>106</v>
      </c>
      <c r="C1535" s="4" t="str">
        <f>VLOOKUP(Tabela1[[#This Row],[Cliente]],'BASE DE CLIENTES'!A:E,2,0)</f>
        <v>Brasília</v>
      </c>
      <c r="D1535" s="1" t="str">
        <f>VLOOKUP(Tabela1[[#This Row],[Cliente]],'BASE DE CLIENTES'!A:C,3,0)</f>
        <v>DF</v>
      </c>
      <c r="E1535" s="4" t="str">
        <f>CONCATENATE(Tabela1[[#This Row],[CIDADE]],",",Tabela1[[#This Row],[UF]])</f>
        <v>Brasília,DF</v>
      </c>
      <c r="F1535" s="2">
        <v>45868</v>
      </c>
      <c r="G1535" s="13">
        <v>2907.69</v>
      </c>
      <c r="H1535" s="13">
        <v>4855</v>
      </c>
      <c r="I1535" s="5">
        <f>Tabela1[[#This Row],[Valor total]]-Tabela1[[#This Row],[Valor custo]]</f>
        <v>1947.31</v>
      </c>
      <c r="J1535" s="6">
        <f>Tabela1[[#This Row],[MARGEM BRUTA]]/Tabela1[[#This Row],[Valor total]]</f>
        <v>0.40109371781668379</v>
      </c>
      <c r="K1535" s="1" t="str">
        <f>VLOOKUP(Tabela1[[#This Row],[Cliente]],'BASE DE CLIENTES'!A:D,4,0)</f>
        <v>EMPRESA COM MAQUINA</v>
      </c>
      <c r="L1535" s="1" t="str">
        <f>VLOOKUP(Tabela1[[#This Row],[Cliente]],'BASE DE CLIENTES'!A:E,5,0)</f>
        <v>26 DE SETEMBRO</v>
      </c>
    </row>
    <row r="1536" spans="2:12" x14ac:dyDescent="0.3">
      <c r="B1536" s="1" t="s">
        <v>120</v>
      </c>
      <c r="C1536" s="4" t="str">
        <f>VLOOKUP(Tabela1[[#This Row],[Cliente]],'BASE DE CLIENTES'!A:E,2,0)</f>
        <v>Brasília</v>
      </c>
      <c r="D1536" s="1" t="str">
        <f>VLOOKUP(Tabela1[[#This Row],[Cliente]],'BASE DE CLIENTES'!A:C,3,0)</f>
        <v>DF</v>
      </c>
      <c r="E1536" s="4" t="str">
        <f>CONCATENATE(Tabela1[[#This Row],[CIDADE]],",",Tabela1[[#This Row],[UF]])</f>
        <v>Brasília,DF</v>
      </c>
      <c r="F1536" s="2">
        <v>45876</v>
      </c>
      <c r="G1536" s="13">
        <v>613.74</v>
      </c>
      <c r="H1536" s="13">
        <v>820</v>
      </c>
      <c r="I1536" s="5">
        <f>Tabela1[[#This Row],[Valor total]]-Tabela1[[#This Row],[Valor custo]]</f>
        <v>206.26</v>
      </c>
      <c r="J1536" s="6">
        <f>Tabela1[[#This Row],[MARGEM BRUTA]]/Tabela1[[#This Row],[Valor total]]</f>
        <v>0.25153658536585366</v>
      </c>
      <c r="K1536" s="1" t="str">
        <f>VLOOKUP(Tabela1[[#This Row],[Cliente]],'BASE DE CLIENTES'!A:D,4,0)</f>
        <v>EMPRESA SEM MAQUINA</v>
      </c>
      <c r="L1536" s="1" t="str">
        <f>VLOOKUP(Tabela1[[#This Row],[Cliente]],'BASE DE CLIENTES'!A:E,5,0)</f>
        <v>SAMAMBAIA</v>
      </c>
    </row>
    <row r="1537" spans="2:12" x14ac:dyDescent="0.3">
      <c r="B1537" s="1" t="s">
        <v>229</v>
      </c>
      <c r="C1537" s="4" t="str">
        <f>VLOOKUP(Tabela1[[#This Row],[Cliente]],'BASE DE CLIENTES'!A:E,2,0)</f>
        <v>Brasília</v>
      </c>
      <c r="D1537" s="1" t="str">
        <f>VLOOKUP(Tabela1[[#This Row],[Cliente]],'BASE DE CLIENTES'!A:C,3,0)</f>
        <v>DF</v>
      </c>
      <c r="E1537" s="4" t="str">
        <f>CONCATENATE(Tabela1[[#This Row],[CIDADE]],",",Tabela1[[#This Row],[UF]])</f>
        <v>Brasília,DF</v>
      </c>
      <c r="F1537" s="2">
        <v>45873</v>
      </c>
      <c r="G1537" s="13">
        <v>293.13</v>
      </c>
      <c r="H1537" s="13">
        <v>450</v>
      </c>
      <c r="I1537" s="5">
        <f>Tabela1[[#This Row],[Valor total]]-Tabela1[[#This Row],[Valor custo]]</f>
        <v>156.87</v>
      </c>
      <c r="J1537" s="6">
        <f>Tabela1[[#This Row],[MARGEM BRUTA]]/Tabela1[[#This Row],[Valor total]]</f>
        <v>0.34860000000000002</v>
      </c>
      <c r="K1537" s="1" t="str">
        <f>VLOOKUP(Tabela1[[#This Row],[Cliente]],'BASE DE CLIENTES'!A:D,4,0)</f>
        <v>SEM CLASSIFICAÇÃO</v>
      </c>
      <c r="L1537" s="1" t="str">
        <f>VLOOKUP(Tabela1[[#This Row],[Cliente]],'BASE DE CLIENTES'!A:E,5,0)</f>
        <v>Zona Industrial (Guará)</v>
      </c>
    </row>
    <row r="1538" spans="2:12" x14ac:dyDescent="0.3">
      <c r="B1538" s="1" t="s">
        <v>133</v>
      </c>
      <c r="C1538" s="4" t="str">
        <f>VLOOKUP(Tabela1[[#This Row],[Cliente]],'BASE DE CLIENTES'!A:E,2,0)</f>
        <v>Brasília</v>
      </c>
      <c r="D1538" s="1" t="str">
        <f>VLOOKUP(Tabela1[[#This Row],[Cliente]],'BASE DE CLIENTES'!A:C,3,0)</f>
        <v>DF</v>
      </c>
      <c r="E1538" s="4" t="str">
        <f>CONCATENATE(Tabela1[[#This Row],[CIDADE]],",",Tabela1[[#This Row],[UF]])</f>
        <v>Brasília,DF</v>
      </c>
      <c r="F1538" s="2">
        <v>45868</v>
      </c>
      <c r="G1538" s="13">
        <v>1775.58</v>
      </c>
      <c r="H1538" s="13">
        <v>2900</v>
      </c>
      <c r="I1538" s="5">
        <f>Tabela1[[#This Row],[Valor total]]-Tabela1[[#This Row],[Valor custo]]</f>
        <v>1124.42</v>
      </c>
      <c r="J1538" s="6">
        <f>Tabela1[[#This Row],[MARGEM BRUTA]]/Tabela1[[#This Row],[Valor total]]</f>
        <v>0.38773103448275864</v>
      </c>
      <c r="K1538" s="1" t="str">
        <f>VLOOKUP(Tabela1[[#This Row],[Cliente]],'BASE DE CLIENTES'!A:D,4,0)</f>
        <v>SERRALHEIRO</v>
      </c>
      <c r="L1538" s="1" t="str">
        <f>VLOOKUP(Tabela1[[#This Row],[Cliente]],'BASE DE CLIENTES'!A:E,5,0)</f>
        <v>RECANTO DAS EMAS</v>
      </c>
    </row>
    <row r="1539" spans="2:12" x14ac:dyDescent="0.3">
      <c r="B1539" s="1" t="s">
        <v>199</v>
      </c>
      <c r="C1539" s="4" t="str">
        <f>VLOOKUP(Tabela1[[#This Row],[Cliente]],'BASE DE CLIENTES'!A:E,2,0)</f>
        <v>Goiânia</v>
      </c>
      <c r="D1539" s="1" t="str">
        <f>VLOOKUP(Tabela1[[#This Row],[Cliente]],'BASE DE CLIENTES'!A:C,3,0)</f>
        <v>GO</v>
      </c>
      <c r="E1539" s="4" t="str">
        <f>CONCATENATE(Tabela1[[#This Row],[CIDADE]],",",Tabela1[[#This Row],[UF]])</f>
        <v>Goiânia,GO</v>
      </c>
      <c r="F1539" s="2">
        <v>45831</v>
      </c>
      <c r="G1539" s="13">
        <v>7760</v>
      </c>
      <c r="H1539" s="13">
        <v>11240</v>
      </c>
      <c r="I1539" s="5">
        <f>Tabela1[[#This Row],[Valor total]]-Tabela1[[#This Row],[Valor custo]]</f>
        <v>3480</v>
      </c>
      <c r="J1539" s="6">
        <f>Tabela1[[#This Row],[MARGEM BRUTA]]/Tabela1[[#This Row],[Valor total]]</f>
        <v>0.30960854092526691</v>
      </c>
      <c r="K1539" s="1" t="str">
        <f>VLOOKUP(Tabela1[[#This Row],[Cliente]],'BASE DE CLIENTES'!A:D,4,0)</f>
        <v>EMPRESA COM MAQUINA</v>
      </c>
      <c r="L1539" s="1" t="str">
        <f>VLOOKUP(Tabela1[[#This Row],[Cliente]],'BASE DE CLIENTES'!A:E,5,0)</f>
        <v>Goiânia</v>
      </c>
    </row>
    <row r="1540" spans="2:12" x14ac:dyDescent="0.3">
      <c r="B1540" s="1" t="s">
        <v>195</v>
      </c>
      <c r="C1540" s="4" t="str">
        <f>VLOOKUP(Tabela1[[#This Row],[Cliente]],'BASE DE CLIENTES'!A:E,2,0)</f>
        <v>Goiânia</v>
      </c>
      <c r="D1540" s="1" t="str">
        <f>VLOOKUP(Tabela1[[#This Row],[Cliente]],'BASE DE CLIENTES'!A:C,3,0)</f>
        <v>GO</v>
      </c>
      <c r="E1540" s="4" t="str">
        <f>CONCATENATE(Tabela1[[#This Row],[CIDADE]],",",Tabela1[[#This Row],[UF]])</f>
        <v>Goiânia,GO</v>
      </c>
      <c r="F1540" s="2">
        <v>45831</v>
      </c>
      <c r="G1540" s="13">
        <v>8610</v>
      </c>
      <c r="H1540" s="13">
        <v>12600</v>
      </c>
      <c r="I1540" s="5">
        <f>Tabela1[[#This Row],[Valor total]]-Tabela1[[#This Row],[Valor custo]]</f>
        <v>3990</v>
      </c>
      <c r="J1540" s="6">
        <f>Tabela1[[#This Row],[MARGEM BRUTA]]/Tabela1[[#This Row],[Valor total]]</f>
        <v>0.31666666666666665</v>
      </c>
      <c r="K1540" s="1" t="str">
        <f>VLOOKUP(Tabela1[[#This Row],[Cliente]],'BASE DE CLIENTES'!A:D,4,0)</f>
        <v>EMPRESA COM MAQUINA</v>
      </c>
      <c r="L1540" s="1" t="str">
        <f>VLOOKUP(Tabela1[[#This Row],[Cliente]],'BASE DE CLIENTES'!A:E,5,0)</f>
        <v>Goiânia</v>
      </c>
    </row>
    <row r="1541" spans="2:12" x14ac:dyDescent="0.3">
      <c r="B1541" s="1" t="s">
        <v>165</v>
      </c>
      <c r="C1541" s="4" t="str">
        <f>VLOOKUP(Tabela1[[#This Row],[Cliente]],'BASE DE CLIENTES'!A:E,2,0)</f>
        <v>Brasília</v>
      </c>
      <c r="D1541" s="1" t="str">
        <f>VLOOKUP(Tabela1[[#This Row],[Cliente]],'BASE DE CLIENTES'!A:C,3,0)</f>
        <v>DF</v>
      </c>
      <c r="E1541" s="4" t="str">
        <f>CONCATENATE(Tabela1[[#This Row],[CIDADE]],",",Tabela1[[#This Row],[UF]])</f>
        <v>Brasília,DF</v>
      </c>
      <c r="F1541" s="2">
        <v>45868</v>
      </c>
      <c r="G1541" s="13">
        <v>1652.39</v>
      </c>
      <c r="H1541" s="13">
        <v>2750</v>
      </c>
      <c r="I1541" s="5">
        <f>Tabela1[[#This Row],[Valor total]]-Tabela1[[#This Row],[Valor custo]]</f>
        <v>1097.6099999999999</v>
      </c>
      <c r="J1541" s="6">
        <f>Tabela1[[#This Row],[MARGEM BRUTA]]/Tabela1[[#This Row],[Valor total]]</f>
        <v>0.39913090909090904</v>
      </c>
      <c r="K1541" s="1" t="str">
        <f>VLOOKUP(Tabela1[[#This Row],[Cliente]],'BASE DE CLIENTES'!A:D,4,0)</f>
        <v>EMPRESA SEM MAQUINA</v>
      </c>
      <c r="L1541" s="1" t="str">
        <f>VLOOKUP(Tabela1[[#This Row],[Cliente]],'BASE DE CLIENTES'!A:E,5,0)</f>
        <v>SETOR HABITACIONAL VICENTE PIRES</v>
      </c>
    </row>
    <row r="1542" spans="2:12" x14ac:dyDescent="0.3">
      <c r="B1542" s="1" t="s">
        <v>230</v>
      </c>
      <c r="C1542" s="4" t="str">
        <f>VLOOKUP(Tabela1[[#This Row],[Cliente]],'BASE DE CLIENTES'!A:E,2,0)</f>
        <v>Brasília</v>
      </c>
      <c r="D1542" s="1" t="str">
        <f>VLOOKUP(Tabela1[[#This Row],[Cliente]],'BASE DE CLIENTES'!A:C,3,0)</f>
        <v>DF</v>
      </c>
      <c r="E1542" s="4" t="str">
        <f>CONCATENATE(Tabela1[[#This Row],[CIDADE]],",",Tabela1[[#This Row],[UF]])</f>
        <v>Brasília,DF</v>
      </c>
      <c r="F1542" s="2">
        <v>45868</v>
      </c>
      <c r="G1542" s="13">
        <v>26.61</v>
      </c>
      <c r="H1542" s="13">
        <v>96.5</v>
      </c>
      <c r="I1542" s="5">
        <f>Tabela1[[#This Row],[Valor total]]-Tabela1[[#This Row],[Valor custo]]</f>
        <v>69.89</v>
      </c>
      <c r="J1542" s="6">
        <f>Tabela1[[#This Row],[MARGEM BRUTA]]/Tabela1[[#This Row],[Valor total]]</f>
        <v>0.72424870466321245</v>
      </c>
      <c r="K1542" s="1" t="str">
        <f>VLOOKUP(Tabela1[[#This Row],[Cliente]],'BASE DE CLIENTES'!A:D,4,0)</f>
        <v>SERRALHEIRO</v>
      </c>
      <c r="L1542" s="1" t="str">
        <f>VLOOKUP(Tabela1[[#This Row],[Cliente]],'BASE DE CLIENTES'!A:E,5,0)</f>
        <v>SETOR HABITACIONAL SAMAMBAIA (VICENTE PIRES)</v>
      </c>
    </row>
    <row r="1543" spans="2:12" x14ac:dyDescent="0.3">
      <c r="B1543" s="1" t="s">
        <v>220</v>
      </c>
      <c r="C1543" s="4" t="str">
        <f>VLOOKUP(Tabela1[[#This Row],[Cliente]],'BASE DE CLIENTES'!A:E,2,0)</f>
        <v>Goiânia</v>
      </c>
      <c r="D1543" s="1" t="str">
        <f>VLOOKUP(Tabela1[[#This Row],[Cliente]],'BASE DE CLIENTES'!A:C,3,0)</f>
        <v>GO</v>
      </c>
      <c r="E1543" s="4" t="str">
        <f>CONCATENATE(Tabela1[[#This Row],[CIDADE]],",",Tabela1[[#This Row],[UF]])</f>
        <v>Goiânia,GO</v>
      </c>
      <c r="F1543" s="2">
        <v>45831</v>
      </c>
      <c r="G1543" s="13">
        <v>584</v>
      </c>
      <c r="H1543" s="13">
        <v>869</v>
      </c>
      <c r="I1543" s="5">
        <f>Tabela1[[#This Row],[Valor total]]-Tabela1[[#This Row],[Valor custo]]</f>
        <v>285</v>
      </c>
      <c r="J1543" s="6">
        <f>Tabela1[[#This Row],[MARGEM BRUTA]]/Tabela1[[#This Row],[Valor total]]</f>
        <v>0.32796317606444186</v>
      </c>
      <c r="K1543" s="1" t="str">
        <f>VLOOKUP(Tabela1[[#This Row],[Cliente]],'BASE DE CLIENTES'!A:D,4,0)</f>
        <v>EMPRESA COM MAQUINA</v>
      </c>
      <c r="L1543" s="1" t="str">
        <f>VLOOKUP(Tabela1[[#This Row],[Cliente]],'BASE DE CLIENTES'!A:E,5,0)</f>
        <v>Goiânia</v>
      </c>
    </row>
    <row r="1544" spans="2:12" x14ac:dyDescent="0.3">
      <c r="B1544" s="1" t="s">
        <v>231</v>
      </c>
      <c r="C1544" s="4" t="str">
        <f>VLOOKUP(Tabela1[[#This Row],[Cliente]],'BASE DE CLIENTES'!A:E,2,0)</f>
        <v>Brasília</v>
      </c>
      <c r="D1544" s="1" t="str">
        <f>VLOOKUP(Tabela1[[#This Row],[Cliente]],'BASE DE CLIENTES'!A:C,3,0)</f>
        <v>DF</v>
      </c>
      <c r="E1544" s="4" t="str">
        <f>CONCATENATE(Tabela1[[#This Row],[CIDADE]],",",Tabela1[[#This Row],[UF]])</f>
        <v>Brasília,DF</v>
      </c>
      <c r="F1544" s="2">
        <v>45880</v>
      </c>
      <c r="G1544" s="13">
        <v>293.13</v>
      </c>
      <c r="H1544" s="13">
        <v>430</v>
      </c>
      <c r="I1544" s="5">
        <f>Tabela1[[#This Row],[Valor total]]-Tabela1[[#This Row],[Valor custo]]</f>
        <v>136.87</v>
      </c>
      <c r="J1544" s="6">
        <f>Tabela1[[#This Row],[MARGEM BRUTA]]/Tabela1[[#This Row],[Valor total]]</f>
        <v>0.31830232558139537</v>
      </c>
      <c r="K1544" s="1" t="str">
        <f>VLOOKUP(Tabela1[[#This Row],[Cliente]],'BASE DE CLIENTES'!A:D,4,0)</f>
        <v>SEM CLASSIFICAÇÃO</v>
      </c>
      <c r="L1544" s="1" t="str">
        <f>VLOOKUP(Tabela1[[#This Row],[Cliente]],'BASE DE CLIENTES'!A:E,5,0)</f>
        <v>Setor Habitacional Vicente Pires</v>
      </c>
    </row>
    <row r="1545" spans="2:12" x14ac:dyDescent="0.3">
      <c r="B1545" s="1" t="s">
        <v>68</v>
      </c>
      <c r="C1545" s="4" t="str">
        <f>VLOOKUP(Tabela1[[#This Row],[Cliente]],'BASE DE CLIENTES'!A:E,2,0)</f>
        <v>Brasília</v>
      </c>
      <c r="D1545" s="1" t="str">
        <f>VLOOKUP(Tabela1[[#This Row],[Cliente]],'BASE DE CLIENTES'!A:C,3,0)</f>
        <v>DF</v>
      </c>
      <c r="E1545" s="4" t="str">
        <f>CONCATENATE(Tabela1[[#This Row],[CIDADE]],",",Tabela1[[#This Row],[UF]])</f>
        <v>Brasília,DF</v>
      </c>
      <c r="F1545" s="2">
        <v>45868</v>
      </c>
      <c r="G1545" s="13">
        <v>1064.3</v>
      </c>
      <c r="H1545" s="13">
        <v>1960</v>
      </c>
      <c r="I1545" s="5">
        <f>Tabela1[[#This Row],[Valor total]]-Tabela1[[#This Row],[Valor custo]]</f>
        <v>895.7</v>
      </c>
      <c r="J1545" s="6">
        <f>Tabela1[[#This Row],[MARGEM BRUTA]]/Tabela1[[#This Row],[Valor total]]</f>
        <v>0.45698979591836736</v>
      </c>
      <c r="K1545" s="1" t="str">
        <f>VLOOKUP(Tabela1[[#This Row],[Cliente]],'BASE DE CLIENTES'!A:D,4,0)</f>
        <v>EMPRESA COM MAQUINA</v>
      </c>
      <c r="L1545" s="1" t="str">
        <f>VLOOKUP(Tabela1[[#This Row],[Cliente]],'BASE DE CLIENTES'!A:E,5,0)</f>
        <v>SAMAMBAIA SUL (SAMAMBAIA)</v>
      </c>
    </row>
    <row r="1546" spans="2:12" x14ac:dyDescent="0.3">
      <c r="B1546" s="1" t="s">
        <v>199</v>
      </c>
      <c r="C1546" s="4" t="str">
        <f>VLOOKUP(Tabela1[[#This Row],[Cliente]],'BASE DE CLIENTES'!A:E,2,0)</f>
        <v>Goiânia</v>
      </c>
      <c r="D1546" s="1" t="str">
        <f>VLOOKUP(Tabela1[[#This Row],[Cliente]],'BASE DE CLIENTES'!A:C,3,0)</f>
        <v>GO</v>
      </c>
      <c r="E1546" s="4" t="str">
        <f>CONCATENATE(Tabela1[[#This Row],[CIDADE]],",",Tabela1[[#This Row],[UF]])</f>
        <v>Goiânia,GO</v>
      </c>
      <c r="F1546" s="2">
        <v>45826</v>
      </c>
      <c r="G1546" s="13">
        <v>3518.92</v>
      </c>
      <c r="H1546" s="13">
        <v>5500</v>
      </c>
      <c r="I1546" s="5">
        <f>Tabela1[[#This Row],[Valor total]]-Tabela1[[#This Row],[Valor custo]]</f>
        <v>1981.08</v>
      </c>
      <c r="J1546" s="6">
        <f>Tabela1[[#This Row],[MARGEM BRUTA]]/Tabela1[[#This Row],[Valor total]]</f>
        <v>0.36019636363636365</v>
      </c>
      <c r="K1546" s="1" t="str">
        <f>VLOOKUP(Tabela1[[#This Row],[Cliente]],'BASE DE CLIENTES'!A:D,4,0)</f>
        <v>EMPRESA COM MAQUINA</v>
      </c>
      <c r="L1546" s="1" t="str">
        <f>VLOOKUP(Tabela1[[#This Row],[Cliente]],'BASE DE CLIENTES'!A:E,5,0)</f>
        <v>Goiânia</v>
      </c>
    </row>
    <row r="1547" spans="2:12" x14ac:dyDescent="0.3">
      <c r="B1547" s="1" t="s">
        <v>106</v>
      </c>
      <c r="C1547" s="4" t="str">
        <f>VLOOKUP(Tabela1[[#This Row],[Cliente]],'BASE DE CLIENTES'!A:E,2,0)</f>
        <v>Brasília</v>
      </c>
      <c r="D1547" s="1" t="str">
        <f>VLOOKUP(Tabela1[[#This Row],[Cliente]],'BASE DE CLIENTES'!A:C,3,0)</f>
        <v>DF</v>
      </c>
      <c r="E1547" s="4" t="str">
        <f>CONCATENATE(Tabela1[[#This Row],[CIDADE]],",",Tabela1[[#This Row],[UF]])</f>
        <v>Brasília,DF</v>
      </c>
      <c r="F1547" s="2">
        <v>45867</v>
      </c>
      <c r="G1547" s="13">
        <v>432.79</v>
      </c>
      <c r="H1547" s="13">
        <v>0</v>
      </c>
      <c r="I1547" s="5">
        <f>Tabela1[[#This Row],[Valor total]]-Tabela1[[#This Row],[Valor custo]]</f>
        <v>-432.79</v>
      </c>
      <c r="J1547" s="6" t="e">
        <f>Tabela1[[#This Row],[MARGEM BRUTA]]/Tabela1[[#This Row],[Valor total]]</f>
        <v>#DIV/0!</v>
      </c>
      <c r="K1547" s="1" t="str">
        <f>VLOOKUP(Tabela1[[#This Row],[Cliente]],'BASE DE CLIENTES'!A:D,4,0)</f>
        <v>EMPRESA COM MAQUINA</v>
      </c>
      <c r="L1547" s="1" t="str">
        <f>VLOOKUP(Tabela1[[#This Row],[Cliente]],'BASE DE CLIENTES'!A:E,5,0)</f>
        <v>26 DE SETEMBRO</v>
      </c>
    </row>
    <row r="1548" spans="2:12" x14ac:dyDescent="0.3">
      <c r="B1548" s="1" t="s">
        <v>232</v>
      </c>
      <c r="C1548" s="4" t="str">
        <f>VLOOKUP(Tabela1[[#This Row],[Cliente]],'BASE DE CLIENTES'!A:E,2,0)</f>
        <v>Brasília</v>
      </c>
      <c r="D1548" s="1" t="str">
        <f>VLOOKUP(Tabela1[[#This Row],[Cliente]],'BASE DE CLIENTES'!A:C,3,0)</f>
        <v>DF</v>
      </c>
      <c r="E1548" s="4" t="str">
        <f>CONCATENATE(Tabela1[[#This Row],[CIDADE]],",",Tabela1[[#This Row],[UF]])</f>
        <v>Brasília,DF</v>
      </c>
      <c r="F1548" s="2">
        <v>45867</v>
      </c>
      <c r="G1548" s="13">
        <v>293.13</v>
      </c>
      <c r="H1548" s="13">
        <v>430</v>
      </c>
      <c r="I1548" s="5">
        <f>Tabela1[[#This Row],[Valor total]]-Tabela1[[#This Row],[Valor custo]]</f>
        <v>136.87</v>
      </c>
      <c r="J1548" s="6">
        <f>Tabela1[[#This Row],[MARGEM BRUTA]]/Tabela1[[#This Row],[Valor total]]</f>
        <v>0.31830232558139537</v>
      </c>
      <c r="K1548" s="1" t="str">
        <f>VLOOKUP(Tabela1[[#This Row],[Cliente]],'BASE DE CLIENTES'!A:D,4,0)</f>
        <v>CHAVEIRO</v>
      </c>
      <c r="L1548" s="1" t="str">
        <f>VLOOKUP(Tabela1[[#This Row],[Cliente]],'BASE DE CLIENTES'!A:E,5,0)</f>
        <v>Areal (Águas Claras)</v>
      </c>
    </row>
    <row r="1549" spans="2:12" x14ac:dyDescent="0.3">
      <c r="B1549" s="1" t="s">
        <v>85</v>
      </c>
      <c r="C1549" s="4" t="str">
        <f>VLOOKUP(Tabela1[[#This Row],[Cliente]],'BASE DE CLIENTES'!A:E,2,0)</f>
        <v>Brasília</v>
      </c>
      <c r="D1549" s="1" t="str">
        <f>VLOOKUP(Tabela1[[#This Row],[Cliente]],'BASE DE CLIENTES'!A:C,3,0)</f>
        <v>DF</v>
      </c>
      <c r="E1549" s="4" t="str">
        <f>CONCATENATE(Tabela1[[#This Row],[CIDADE]],",",Tabela1[[#This Row],[UF]])</f>
        <v>Brasília,DF</v>
      </c>
      <c r="F1549" s="2">
        <v>45867</v>
      </c>
      <c r="G1549" s="13">
        <v>519</v>
      </c>
      <c r="H1549" s="13">
        <v>795</v>
      </c>
      <c r="I1549" s="5">
        <f>Tabela1[[#This Row],[Valor total]]-Tabela1[[#This Row],[Valor custo]]</f>
        <v>276</v>
      </c>
      <c r="J1549" s="6">
        <f>Tabela1[[#This Row],[MARGEM BRUTA]]/Tabela1[[#This Row],[Valor total]]</f>
        <v>0.3471698113207547</v>
      </c>
      <c r="K1549" s="1" t="str">
        <f>VLOOKUP(Tabela1[[#This Row],[Cliente]],'BASE DE CLIENTES'!A:D,4,0)</f>
        <v>SERRALHEIRO</v>
      </c>
      <c r="L1549" s="1" t="str">
        <f>VLOOKUP(Tabela1[[#This Row],[Cliente]],'BASE DE CLIENTES'!A:E,5,0)</f>
        <v>SAMAMBAIA NORTE (SAMAMBAIA)</v>
      </c>
    </row>
    <row r="1550" spans="2:12" x14ac:dyDescent="0.3">
      <c r="B1550" s="1" t="s">
        <v>197</v>
      </c>
      <c r="C1550" s="4" t="str">
        <f>VLOOKUP(Tabela1[[#This Row],[Cliente]],'BASE DE CLIENTES'!A:E,2,0)</f>
        <v>Goiânia</v>
      </c>
      <c r="D1550" s="1" t="str">
        <f>VLOOKUP(Tabela1[[#This Row],[Cliente]],'BASE DE CLIENTES'!A:C,3,0)</f>
        <v>GO</v>
      </c>
      <c r="E1550" s="4" t="str">
        <f>CONCATENATE(Tabela1[[#This Row],[CIDADE]],",",Tabela1[[#This Row],[UF]])</f>
        <v>Goiânia,GO</v>
      </c>
      <c r="F1550" s="2">
        <v>45824</v>
      </c>
      <c r="G1550" s="13">
        <v>13515</v>
      </c>
      <c r="H1550" s="13">
        <v>19925</v>
      </c>
      <c r="I1550" s="5">
        <f>Tabela1[[#This Row],[Valor total]]-Tabela1[[#This Row],[Valor custo]]</f>
        <v>6410</v>
      </c>
      <c r="J1550" s="6">
        <f>Tabela1[[#This Row],[MARGEM BRUTA]]/Tabela1[[#This Row],[Valor total]]</f>
        <v>0.32170639899623588</v>
      </c>
      <c r="K1550" s="1" t="str">
        <f>VLOOKUP(Tabela1[[#This Row],[Cliente]],'BASE DE CLIENTES'!A:D,4,0)</f>
        <v>EMPRESA COM MAQUINA</v>
      </c>
      <c r="L1550" s="1" t="str">
        <f>VLOOKUP(Tabela1[[#This Row],[Cliente]],'BASE DE CLIENTES'!A:E,5,0)</f>
        <v>Goiânia</v>
      </c>
    </row>
    <row r="1551" spans="2:12" x14ac:dyDescent="0.3">
      <c r="B1551" s="1" t="s">
        <v>111</v>
      </c>
      <c r="C1551" s="4" t="str">
        <f>VLOOKUP(Tabela1[[#This Row],[Cliente]],'BASE DE CLIENTES'!A:E,2,0)</f>
        <v>Brasília</v>
      </c>
      <c r="D1551" s="1" t="str">
        <f>VLOOKUP(Tabela1[[#This Row],[Cliente]],'BASE DE CLIENTES'!A:C,3,0)</f>
        <v>DF</v>
      </c>
      <c r="E1551" s="4" t="str">
        <f>CONCATENATE(Tabela1[[#This Row],[CIDADE]],",",Tabela1[[#This Row],[UF]])</f>
        <v>Brasília,DF</v>
      </c>
      <c r="F1551" s="2">
        <v>45867</v>
      </c>
      <c r="G1551" s="13">
        <v>292.56</v>
      </c>
      <c r="H1551" s="13">
        <v>360</v>
      </c>
      <c r="I1551" s="5">
        <f>Tabela1[[#This Row],[Valor total]]-Tabela1[[#This Row],[Valor custo]]</f>
        <v>67.44</v>
      </c>
      <c r="J1551" s="6">
        <f>Tabela1[[#This Row],[MARGEM BRUTA]]/Tabela1[[#This Row],[Valor total]]</f>
        <v>0.18733333333333332</v>
      </c>
      <c r="K1551" s="1" t="str">
        <f>VLOOKUP(Tabela1[[#This Row],[Cliente]],'BASE DE CLIENTES'!A:D,4,0)</f>
        <v>EMPRESA SEM MAQUINA</v>
      </c>
      <c r="L1551" s="1" t="str">
        <f>VLOOKUP(Tabela1[[#This Row],[Cliente]],'BASE DE CLIENTES'!A:E,5,0)</f>
        <v>TAGUATINGA SUL (TAGUATINGA)</v>
      </c>
    </row>
    <row r="1552" spans="2:12" x14ac:dyDescent="0.3">
      <c r="B1552" s="1" t="s">
        <v>233</v>
      </c>
      <c r="C1552" s="4" t="str">
        <f>VLOOKUP(Tabela1[[#This Row],[Cliente]],'BASE DE CLIENTES'!A:E,2,0)</f>
        <v>Brasília</v>
      </c>
      <c r="D1552" s="1" t="str">
        <f>VLOOKUP(Tabela1[[#This Row],[Cliente]],'BASE DE CLIENTES'!A:C,3,0)</f>
        <v>DF</v>
      </c>
      <c r="E1552" s="4" t="str">
        <f>CONCATENATE(Tabela1[[#This Row],[CIDADE]],",",Tabela1[[#This Row],[UF]])</f>
        <v>Brasília,DF</v>
      </c>
      <c r="F1552" s="2">
        <v>45887</v>
      </c>
      <c r="G1552" s="13">
        <v>293.13</v>
      </c>
      <c r="H1552" s="13">
        <v>410</v>
      </c>
      <c r="I1552" s="5">
        <f>Tabela1[[#This Row],[Valor total]]-Tabela1[[#This Row],[Valor custo]]</f>
        <v>116.87</v>
      </c>
      <c r="J1552" s="6">
        <f>Tabela1[[#This Row],[MARGEM BRUTA]]/Tabela1[[#This Row],[Valor total]]</f>
        <v>0.28504878048780491</v>
      </c>
      <c r="K1552" s="1" t="str">
        <f>VLOOKUP(Tabela1[[#This Row],[Cliente]],'BASE DE CLIENTES'!A:D,4,0)</f>
        <v>SEM CLASSIFICAÇÃO</v>
      </c>
      <c r="L1552" s="1" t="str">
        <f>VLOOKUP(Tabela1[[#This Row],[Cliente]],'BASE DE CLIENTES'!A:E,5,0)</f>
        <v>Recanto das Emas</v>
      </c>
    </row>
    <row r="1553" spans="2:12" x14ac:dyDescent="0.3">
      <c r="B1553" s="1" t="s">
        <v>88</v>
      </c>
      <c r="C1553" s="4" t="str">
        <f>VLOOKUP(Tabela1[[#This Row],[Cliente]],'BASE DE CLIENTES'!A:E,2,0)</f>
        <v>Brasília</v>
      </c>
      <c r="D1553" s="1" t="str">
        <f>VLOOKUP(Tabela1[[#This Row],[Cliente]],'BASE DE CLIENTES'!A:C,3,0)</f>
        <v>DF</v>
      </c>
      <c r="E1553" s="4" t="str">
        <f>CONCATENATE(Tabela1[[#This Row],[CIDADE]],",",Tabela1[[#This Row],[UF]])</f>
        <v>Brasília,DF</v>
      </c>
      <c r="F1553" s="2">
        <v>45867</v>
      </c>
      <c r="G1553" s="13">
        <v>382.3</v>
      </c>
      <c r="H1553" s="13">
        <v>590</v>
      </c>
      <c r="I1553" s="5">
        <f>Tabela1[[#This Row],[Valor total]]-Tabela1[[#This Row],[Valor custo]]</f>
        <v>207.7</v>
      </c>
      <c r="J1553" s="6">
        <f>Tabela1[[#This Row],[MARGEM BRUTA]]/Tabela1[[#This Row],[Valor total]]</f>
        <v>0.35203389830508475</v>
      </c>
      <c r="K1553" s="1" t="str">
        <f>VLOOKUP(Tabela1[[#This Row],[Cliente]],'BASE DE CLIENTES'!A:D,4,0)</f>
        <v>SERRALHEIRO</v>
      </c>
      <c r="L1553" s="1" t="str">
        <f>VLOOKUP(Tabela1[[#This Row],[Cliente]],'BASE DE CLIENTES'!A:E,5,0)</f>
        <v>RECANTO DAS EMAS</v>
      </c>
    </row>
    <row r="1554" spans="2:12" x14ac:dyDescent="0.3">
      <c r="B1554" s="1" t="s">
        <v>230</v>
      </c>
      <c r="C1554" s="4" t="str">
        <f>VLOOKUP(Tabela1[[#This Row],[Cliente]],'BASE DE CLIENTES'!A:E,2,0)</f>
        <v>Brasília</v>
      </c>
      <c r="D1554" s="1" t="str">
        <f>VLOOKUP(Tabela1[[#This Row],[Cliente]],'BASE DE CLIENTES'!A:C,3,0)</f>
        <v>DF</v>
      </c>
      <c r="E1554" s="4" t="str">
        <f>CONCATENATE(Tabela1[[#This Row],[CIDADE]],",",Tabela1[[#This Row],[UF]])</f>
        <v>Brasília,DF</v>
      </c>
      <c r="F1554" s="2">
        <v>45867</v>
      </c>
      <c r="G1554" s="13">
        <v>382.3</v>
      </c>
      <c r="H1554" s="13">
        <v>640</v>
      </c>
      <c r="I1554" s="5">
        <f>Tabela1[[#This Row],[Valor total]]-Tabela1[[#This Row],[Valor custo]]</f>
        <v>257.7</v>
      </c>
      <c r="J1554" s="6">
        <f>Tabela1[[#This Row],[MARGEM BRUTA]]/Tabela1[[#This Row],[Valor total]]</f>
        <v>0.40265624999999999</v>
      </c>
      <c r="K1554" s="1" t="str">
        <f>VLOOKUP(Tabela1[[#This Row],[Cliente]],'BASE DE CLIENTES'!A:D,4,0)</f>
        <v>SERRALHEIRO</v>
      </c>
      <c r="L1554" s="1" t="str">
        <f>VLOOKUP(Tabela1[[#This Row],[Cliente]],'BASE DE CLIENTES'!A:E,5,0)</f>
        <v>SETOR HABITACIONAL SAMAMBAIA (VICENTE PIRES)</v>
      </c>
    </row>
    <row r="1555" spans="2:12" x14ac:dyDescent="0.3">
      <c r="B1555" s="1" t="s">
        <v>111</v>
      </c>
      <c r="C1555" s="4" t="str">
        <f>VLOOKUP(Tabela1[[#This Row],[Cliente]],'BASE DE CLIENTES'!A:E,2,0)</f>
        <v>Brasília</v>
      </c>
      <c r="D1555" s="1" t="str">
        <f>VLOOKUP(Tabela1[[#This Row],[Cliente]],'BASE DE CLIENTES'!A:C,3,0)</f>
        <v>DF</v>
      </c>
      <c r="E1555" s="4" t="str">
        <f>CONCATENATE(Tabela1[[#This Row],[CIDADE]],",",Tabela1[[#This Row],[UF]])</f>
        <v>Brasília,DF</v>
      </c>
      <c r="F1555" s="2">
        <v>45867</v>
      </c>
      <c r="G1555" s="13">
        <v>9962.89</v>
      </c>
      <c r="H1555" s="13">
        <v>16929</v>
      </c>
      <c r="I1555" s="5">
        <f>Tabela1[[#This Row],[Valor total]]-Tabela1[[#This Row],[Valor custo]]</f>
        <v>6966.1100000000006</v>
      </c>
      <c r="J1555" s="6">
        <f>Tabela1[[#This Row],[MARGEM BRUTA]]/Tabela1[[#This Row],[Valor total]]</f>
        <v>0.41148975131431276</v>
      </c>
      <c r="K1555" s="1" t="str">
        <f>VLOOKUP(Tabela1[[#This Row],[Cliente]],'BASE DE CLIENTES'!A:D,4,0)</f>
        <v>EMPRESA SEM MAQUINA</v>
      </c>
      <c r="L1555" s="1" t="str">
        <f>VLOOKUP(Tabela1[[#This Row],[Cliente]],'BASE DE CLIENTES'!A:E,5,0)</f>
        <v>TAGUATINGA SUL (TAGUATINGA)</v>
      </c>
    </row>
    <row r="1556" spans="2:12" x14ac:dyDescent="0.3">
      <c r="B1556" s="1" t="s">
        <v>206</v>
      </c>
      <c r="C1556" s="4" t="str">
        <f>VLOOKUP(Tabela1[[#This Row],[Cliente]],'BASE DE CLIENTES'!A:E,2,0)</f>
        <v>Goiânia</v>
      </c>
      <c r="D1556" s="1" t="str">
        <f>VLOOKUP(Tabela1[[#This Row],[Cliente]],'BASE DE CLIENTES'!A:C,3,0)</f>
        <v>GO</v>
      </c>
      <c r="E1556" s="4" t="str">
        <f>CONCATENATE(Tabela1[[#This Row],[CIDADE]],",",Tabela1[[#This Row],[UF]])</f>
        <v>Goiânia,GO</v>
      </c>
      <c r="F1556" s="2">
        <v>45824</v>
      </c>
      <c r="G1556" s="13">
        <v>10231.6</v>
      </c>
      <c r="H1556" s="13">
        <v>18470</v>
      </c>
      <c r="I1556" s="5">
        <f>Tabela1[[#This Row],[Valor total]]-Tabela1[[#This Row],[Valor custo]]</f>
        <v>8238.4</v>
      </c>
      <c r="J1556" s="6">
        <f>Tabela1[[#This Row],[MARGEM BRUTA]]/Tabela1[[#This Row],[Valor total]]</f>
        <v>0.446042230644288</v>
      </c>
      <c r="K1556" s="1" t="str">
        <f>VLOOKUP(Tabela1[[#This Row],[Cliente]],'BASE DE CLIENTES'!A:D,4,0)</f>
        <v>EMPRESA COM MAQUINA</v>
      </c>
      <c r="L1556" s="1" t="str">
        <f>VLOOKUP(Tabela1[[#This Row],[Cliente]],'BASE DE CLIENTES'!A:E,5,0)</f>
        <v>Goiânia</v>
      </c>
    </row>
    <row r="1557" spans="2:12" x14ac:dyDescent="0.3">
      <c r="B1557" s="1" t="s">
        <v>199</v>
      </c>
      <c r="C1557" s="4" t="str">
        <f>VLOOKUP(Tabela1[[#This Row],[Cliente]],'BASE DE CLIENTES'!A:E,2,0)</f>
        <v>Goiânia</v>
      </c>
      <c r="D1557" s="1" t="str">
        <f>VLOOKUP(Tabela1[[#This Row],[Cliente]],'BASE DE CLIENTES'!A:C,3,0)</f>
        <v>GO</v>
      </c>
      <c r="E1557" s="4" t="str">
        <f>CONCATENATE(Tabela1[[#This Row],[CIDADE]],",",Tabela1[[#This Row],[UF]])</f>
        <v>Goiânia,GO</v>
      </c>
      <c r="F1557" s="2">
        <v>45824</v>
      </c>
      <c r="G1557" s="13">
        <v>3706</v>
      </c>
      <c r="H1557" s="13">
        <v>5120</v>
      </c>
      <c r="I1557" s="5">
        <f>Tabela1[[#This Row],[Valor total]]-Tabela1[[#This Row],[Valor custo]]</f>
        <v>1414</v>
      </c>
      <c r="J1557" s="6">
        <f>Tabela1[[#This Row],[MARGEM BRUTA]]/Tabela1[[#This Row],[Valor total]]</f>
        <v>0.27617187500000001</v>
      </c>
      <c r="K1557" s="1" t="str">
        <f>VLOOKUP(Tabela1[[#This Row],[Cliente]],'BASE DE CLIENTES'!A:D,4,0)</f>
        <v>EMPRESA COM MAQUINA</v>
      </c>
      <c r="L1557" s="1" t="str">
        <f>VLOOKUP(Tabela1[[#This Row],[Cliente]],'BASE DE CLIENTES'!A:E,5,0)</f>
        <v>Goiânia</v>
      </c>
    </row>
    <row r="1558" spans="2:12" x14ac:dyDescent="0.3">
      <c r="B1558" s="1" t="s">
        <v>206</v>
      </c>
      <c r="C1558" s="4" t="str">
        <f>VLOOKUP(Tabela1[[#This Row],[Cliente]],'BASE DE CLIENTES'!A:E,2,0)</f>
        <v>Goiânia</v>
      </c>
      <c r="D1558" s="1" t="str">
        <f>VLOOKUP(Tabela1[[#This Row],[Cliente]],'BASE DE CLIENTES'!A:C,3,0)</f>
        <v>GO</v>
      </c>
      <c r="E1558" s="4" t="str">
        <f>CONCATENATE(Tabela1[[#This Row],[CIDADE]],",",Tabela1[[#This Row],[UF]])</f>
        <v>Goiânia,GO</v>
      </c>
      <c r="F1558" s="2">
        <v>45817</v>
      </c>
      <c r="G1558" s="13">
        <v>11680</v>
      </c>
      <c r="H1558" s="13">
        <v>15800</v>
      </c>
      <c r="I1558" s="5">
        <f>Tabela1[[#This Row],[Valor total]]-Tabela1[[#This Row],[Valor custo]]</f>
        <v>4120</v>
      </c>
      <c r="J1558" s="6">
        <f>Tabela1[[#This Row],[MARGEM BRUTA]]/Tabela1[[#This Row],[Valor total]]</f>
        <v>0.26075949367088608</v>
      </c>
      <c r="K1558" s="1" t="str">
        <f>VLOOKUP(Tabela1[[#This Row],[Cliente]],'BASE DE CLIENTES'!A:D,4,0)</f>
        <v>EMPRESA COM MAQUINA</v>
      </c>
      <c r="L1558" s="1" t="str">
        <f>VLOOKUP(Tabela1[[#This Row],[Cliente]],'BASE DE CLIENTES'!A:E,5,0)</f>
        <v>Goiânia</v>
      </c>
    </row>
    <row r="1559" spans="2:12" x14ac:dyDescent="0.3">
      <c r="B1559" s="1" t="s">
        <v>78</v>
      </c>
      <c r="C1559" s="4" t="str">
        <f>VLOOKUP(Tabela1[[#This Row],[Cliente]],'BASE DE CLIENTES'!A:E,2,0)</f>
        <v>Brasília</v>
      </c>
      <c r="D1559" s="1" t="str">
        <f>VLOOKUP(Tabela1[[#This Row],[Cliente]],'BASE DE CLIENTES'!A:C,3,0)</f>
        <v>DF</v>
      </c>
      <c r="E1559" s="4" t="str">
        <f>CONCATENATE(Tabela1[[#This Row],[CIDADE]],",",Tabela1[[#This Row],[UF]])</f>
        <v>Brasília,DF</v>
      </c>
      <c r="F1559" s="2">
        <v>45867</v>
      </c>
      <c r="G1559" s="13">
        <v>406.68</v>
      </c>
      <c r="H1559" s="13">
        <v>678</v>
      </c>
      <c r="I1559" s="5">
        <f>Tabela1[[#This Row],[Valor total]]-Tabela1[[#This Row],[Valor custo]]</f>
        <v>271.32</v>
      </c>
      <c r="J1559" s="6">
        <f>Tabela1[[#This Row],[MARGEM BRUTA]]/Tabela1[[#This Row],[Valor total]]</f>
        <v>0.40017699115044247</v>
      </c>
      <c r="K1559" s="1" t="str">
        <f>VLOOKUP(Tabela1[[#This Row],[Cliente]],'BASE DE CLIENTES'!A:D,4,0)</f>
        <v>SERRALHEIRO</v>
      </c>
      <c r="L1559" s="1" t="str">
        <f>VLOOKUP(Tabela1[[#This Row],[Cliente]],'BASE DE CLIENTES'!A:E,5,0)</f>
        <v>Vila do Boa (São Sebastião)</v>
      </c>
    </row>
    <row r="1560" spans="2:12" x14ac:dyDescent="0.3">
      <c r="B1560" s="1" t="s">
        <v>106</v>
      </c>
      <c r="C1560" s="4" t="str">
        <f>VLOOKUP(Tabela1[[#This Row],[Cliente]],'BASE DE CLIENTES'!A:E,2,0)</f>
        <v>Brasília</v>
      </c>
      <c r="D1560" s="1" t="str">
        <f>VLOOKUP(Tabela1[[#This Row],[Cliente]],'BASE DE CLIENTES'!A:C,3,0)</f>
        <v>DF</v>
      </c>
      <c r="E1560" s="4" t="str">
        <f>CONCATENATE(Tabela1[[#This Row],[CIDADE]],",",Tabela1[[#This Row],[UF]])</f>
        <v>Brasília,DF</v>
      </c>
      <c r="F1560" s="2">
        <v>45866</v>
      </c>
      <c r="G1560" s="13">
        <v>455</v>
      </c>
      <c r="H1560" s="13">
        <v>750</v>
      </c>
      <c r="I1560" s="5">
        <f>Tabela1[[#This Row],[Valor total]]-Tabela1[[#This Row],[Valor custo]]</f>
        <v>295</v>
      </c>
      <c r="J1560" s="6">
        <f>Tabela1[[#This Row],[MARGEM BRUTA]]/Tabela1[[#This Row],[Valor total]]</f>
        <v>0.39333333333333331</v>
      </c>
      <c r="K1560" s="1" t="str">
        <f>VLOOKUP(Tabela1[[#This Row],[Cliente]],'BASE DE CLIENTES'!A:D,4,0)</f>
        <v>EMPRESA COM MAQUINA</v>
      </c>
      <c r="L1560" s="1" t="str">
        <f>VLOOKUP(Tabela1[[#This Row],[Cliente]],'BASE DE CLIENTES'!A:E,5,0)</f>
        <v>26 DE SETEMBRO</v>
      </c>
    </row>
    <row r="1561" spans="2:12" x14ac:dyDescent="0.3">
      <c r="B1561" s="1" t="s">
        <v>55</v>
      </c>
      <c r="C1561" s="4" t="str">
        <f>VLOOKUP(Tabela1[[#This Row],[Cliente]],'BASE DE CLIENTES'!A:E,2,0)</f>
        <v>Brasília</v>
      </c>
      <c r="D1561" s="1" t="str">
        <f>VLOOKUP(Tabela1[[#This Row],[Cliente]],'BASE DE CLIENTES'!A:C,3,0)</f>
        <v>DF</v>
      </c>
      <c r="E1561" s="4" t="str">
        <f>CONCATENATE(Tabela1[[#This Row],[CIDADE]],",",Tabela1[[#This Row],[UF]])</f>
        <v>Brasília,DF</v>
      </c>
      <c r="F1561" s="2">
        <v>45866</v>
      </c>
      <c r="G1561" s="13">
        <v>2178.1999999999998</v>
      </c>
      <c r="H1561" s="13">
        <v>3830</v>
      </c>
      <c r="I1561" s="5">
        <f>Tabela1[[#This Row],[Valor total]]-Tabela1[[#This Row],[Valor custo]]</f>
        <v>1651.8000000000002</v>
      </c>
      <c r="J1561" s="6">
        <f>Tabela1[[#This Row],[MARGEM BRUTA]]/Tabela1[[#This Row],[Valor total]]</f>
        <v>0.43127937336814626</v>
      </c>
      <c r="K1561" s="1" t="str">
        <f>VLOOKUP(Tabela1[[#This Row],[Cliente]],'BASE DE CLIENTES'!A:D,4,0)</f>
        <v>EMPRESA SEM MAQUINA</v>
      </c>
      <c r="L1561" s="1" t="str">
        <f>VLOOKUP(Tabela1[[#This Row],[Cliente]],'BASE DE CLIENTES'!A:E,5,0)</f>
        <v>RECANTO DAS EMAS</v>
      </c>
    </row>
    <row r="1562" spans="2:12" x14ac:dyDescent="0.3">
      <c r="B1562" s="1" t="s">
        <v>76</v>
      </c>
      <c r="C1562" s="4" t="str">
        <f>VLOOKUP(Tabela1[[#This Row],[Cliente]],'BASE DE CLIENTES'!A:E,2,0)</f>
        <v>Brasília</v>
      </c>
      <c r="D1562" s="1" t="str">
        <f>VLOOKUP(Tabela1[[#This Row],[Cliente]],'BASE DE CLIENTES'!A:C,3,0)</f>
        <v>DF</v>
      </c>
      <c r="E1562" s="4" t="str">
        <f>CONCATENATE(Tabela1[[#This Row],[CIDADE]],",",Tabela1[[#This Row],[UF]])</f>
        <v>Brasília,DF</v>
      </c>
      <c r="F1562" s="2">
        <v>45866</v>
      </c>
      <c r="G1562" s="13">
        <v>613.70000000000005</v>
      </c>
      <c r="H1562" s="13">
        <v>0</v>
      </c>
      <c r="I1562" s="5">
        <f>Tabela1[[#This Row],[Valor total]]-Tabela1[[#This Row],[Valor custo]]</f>
        <v>-613.70000000000005</v>
      </c>
      <c r="J1562" s="6" t="e">
        <f>Tabela1[[#This Row],[MARGEM BRUTA]]/Tabela1[[#This Row],[Valor total]]</f>
        <v>#DIV/0!</v>
      </c>
      <c r="K1562" s="1" t="str">
        <f>VLOOKUP(Tabela1[[#This Row],[Cliente]],'BASE DE CLIENTES'!A:D,4,0)</f>
        <v>EMPRESA COM MAQUINA</v>
      </c>
      <c r="L1562" s="1" t="str">
        <f>VLOOKUP(Tabela1[[#This Row],[Cliente]],'BASE DE CLIENTES'!A:E,5,0)</f>
        <v>Setor Placa da Mercedes (Núcleo Bandeirante)</v>
      </c>
    </row>
    <row r="1563" spans="2:12" x14ac:dyDescent="0.3">
      <c r="B1563" s="1" t="s">
        <v>96</v>
      </c>
      <c r="C1563" s="4" t="str">
        <f>VLOOKUP(Tabela1[[#This Row],[Cliente]],'BASE DE CLIENTES'!A:E,2,0)</f>
        <v>Brasília</v>
      </c>
      <c r="D1563" s="1" t="str">
        <f>VLOOKUP(Tabela1[[#This Row],[Cliente]],'BASE DE CLIENTES'!A:C,3,0)</f>
        <v>DF</v>
      </c>
      <c r="E1563" s="4" t="str">
        <f>CONCATENATE(Tabela1[[#This Row],[CIDADE]],",",Tabela1[[#This Row],[UF]])</f>
        <v>Brasília,DF</v>
      </c>
      <c r="F1563" s="2">
        <v>45866</v>
      </c>
      <c r="G1563" s="13">
        <v>289</v>
      </c>
      <c r="H1563" s="13">
        <v>565</v>
      </c>
      <c r="I1563" s="5">
        <f>Tabela1[[#This Row],[Valor total]]-Tabela1[[#This Row],[Valor custo]]</f>
        <v>276</v>
      </c>
      <c r="J1563" s="6">
        <f>Tabela1[[#This Row],[MARGEM BRUTA]]/Tabela1[[#This Row],[Valor total]]</f>
        <v>0.48849557522123893</v>
      </c>
      <c r="K1563" s="1" t="str">
        <f>VLOOKUP(Tabela1[[#This Row],[Cliente]],'BASE DE CLIENTES'!A:D,4,0)</f>
        <v>EMPRESA SEM MAQUINA</v>
      </c>
      <c r="L1563" s="1" t="str">
        <f>VLOOKUP(Tabela1[[#This Row],[Cliente]],'BASE DE CLIENTES'!A:E,5,0)</f>
        <v>CEILANDIA NORTE (CEILANDIA)</v>
      </c>
    </row>
    <row r="1564" spans="2:12" x14ac:dyDescent="0.3">
      <c r="B1564" s="1" t="s">
        <v>38</v>
      </c>
      <c r="C1564" s="4" t="str">
        <f>VLOOKUP(Tabela1[[#This Row],[Cliente]],'BASE DE CLIENTES'!A:E,2,0)</f>
        <v>Brasília</v>
      </c>
      <c r="D1564" s="1" t="str">
        <f>VLOOKUP(Tabela1[[#This Row],[Cliente]],'BASE DE CLIENTES'!A:C,3,0)</f>
        <v>DF</v>
      </c>
      <c r="E1564" s="4" t="str">
        <f>CONCATENATE(Tabela1[[#This Row],[CIDADE]],",",Tabela1[[#This Row],[UF]])</f>
        <v>Brasília,DF</v>
      </c>
      <c r="F1564" s="2">
        <v>45866</v>
      </c>
      <c r="G1564" s="13">
        <v>245.48</v>
      </c>
      <c r="H1564" s="13">
        <v>340</v>
      </c>
      <c r="I1564" s="5">
        <f>Tabela1[[#This Row],[Valor total]]-Tabela1[[#This Row],[Valor custo]]</f>
        <v>94.52000000000001</v>
      </c>
      <c r="J1564" s="6">
        <f>Tabela1[[#This Row],[MARGEM BRUTA]]/Tabela1[[#This Row],[Valor total]]</f>
        <v>0.27800000000000002</v>
      </c>
      <c r="K1564" s="1" t="str">
        <f>VLOOKUP(Tabela1[[#This Row],[Cliente]],'BASE DE CLIENTES'!A:D,4,0)</f>
        <v>EMPRESA SEM MAQUINA</v>
      </c>
      <c r="L1564" s="1" t="str">
        <f>VLOOKUP(Tabela1[[#This Row],[Cliente]],'BASE DE CLIENTES'!A:E,5,0)</f>
        <v>PONTE ALTA NORTE (GAMA)</v>
      </c>
    </row>
    <row r="1565" spans="2:12" x14ac:dyDescent="0.3">
      <c r="B1565" s="1" t="s">
        <v>38</v>
      </c>
      <c r="C1565" s="4" t="str">
        <f>VLOOKUP(Tabela1[[#This Row],[Cliente]],'BASE DE CLIENTES'!A:E,2,0)</f>
        <v>Brasília</v>
      </c>
      <c r="D1565" s="1" t="str">
        <f>VLOOKUP(Tabela1[[#This Row],[Cliente]],'BASE DE CLIENTES'!A:C,3,0)</f>
        <v>DF</v>
      </c>
      <c r="E1565" s="4" t="str">
        <f>CONCATENATE(Tabela1[[#This Row],[CIDADE]],",",Tabela1[[#This Row],[UF]])</f>
        <v>Brasília,DF</v>
      </c>
      <c r="F1565" s="2">
        <v>45866</v>
      </c>
      <c r="G1565" s="13">
        <v>368.22</v>
      </c>
      <c r="H1565" s="13">
        <v>0</v>
      </c>
      <c r="I1565" s="5">
        <f>Tabela1[[#This Row],[Valor total]]-Tabela1[[#This Row],[Valor custo]]</f>
        <v>-368.22</v>
      </c>
      <c r="J1565" s="6" t="e">
        <f>Tabela1[[#This Row],[MARGEM BRUTA]]/Tabela1[[#This Row],[Valor total]]</f>
        <v>#DIV/0!</v>
      </c>
      <c r="K1565" s="1" t="str">
        <f>VLOOKUP(Tabela1[[#This Row],[Cliente]],'BASE DE CLIENTES'!A:D,4,0)</f>
        <v>EMPRESA SEM MAQUINA</v>
      </c>
      <c r="L1565" s="1" t="str">
        <f>VLOOKUP(Tabela1[[#This Row],[Cliente]],'BASE DE CLIENTES'!A:E,5,0)</f>
        <v>PONTE ALTA NORTE (GAMA)</v>
      </c>
    </row>
    <row r="1566" spans="2:12" x14ac:dyDescent="0.3">
      <c r="B1566" s="1" t="s">
        <v>133</v>
      </c>
      <c r="C1566" s="4" t="str">
        <f>VLOOKUP(Tabela1[[#This Row],[Cliente]],'BASE DE CLIENTES'!A:E,2,0)</f>
        <v>Brasília</v>
      </c>
      <c r="D1566" s="1" t="str">
        <f>VLOOKUP(Tabela1[[#This Row],[Cliente]],'BASE DE CLIENTES'!A:C,3,0)</f>
        <v>DF</v>
      </c>
      <c r="E1566" s="4" t="str">
        <f>CONCATENATE(Tabela1[[#This Row],[CIDADE]],",",Tabela1[[#This Row],[UF]])</f>
        <v>Brasília,DF</v>
      </c>
      <c r="F1566" s="2">
        <v>45866</v>
      </c>
      <c r="G1566" s="13">
        <v>966.79</v>
      </c>
      <c r="H1566" s="13">
        <v>1560</v>
      </c>
      <c r="I1566" s="5">
        <f>Tabela1[[#This Row],[Valor total]]-Tabela1[[#This Row],[Valor custo]]</f>
        <v>593.21</v>
      </c>
      <c r="J1566" s="6">
        <f>Tabela1[[#This Row],[MARGEM BRUTA]]/Tabela1[[#This Row],[Valor total]]</f>
        <v>0.38026282051282051</v>
      </c>
      <c r="K1566" s="1" t="str">
        <f>VLOOKUP(Tabela1[[#This Row],[Cliente]],'BASE DE CLIENTES'!A:D,4,0)</f>
        <v>SERRALHEIRO</v>
      </c>
      <c r="L1566" s="1" t="str">
        <f>VLOOKUP(Tabela1[[#This Row],[Cliente]],'BASE DE CLIENTES'!A:E,5,0)</f>
        <v>RECANTO DAS EMAS</v>
      </c>
    </row>
    <row r="1567" spans="2:12" x14ac:dyDescent="0.3">
      <c r="B1567" s="1" t="s">
        <v>206</v>
      </c>
      <c r="C1567" s="4" t="str">
        <f>VLOOKUP(Tabela1[[#This Row],[Cliente]],'BASE DE CLIENTES'!A:E,2,0)</f>
        <v>Goiânia</v>
      </c>
      <c r="D1567" s="1" t="str">
        <f>VLOOKUP(Tabela1[[#This Row],[Cliente]],'BASE DE CLIENTES'!A:C,3,0)</f>
        <v>GO</v>
      </c>
      <c r="E1567" s="4" t="str">
        <f>CONCATENATE(Tabela1[[#This Row],[CIDADE]],",",Tabela1[[#This Row],[UF]])</f>
        <v>Goiânia,GO</v>
      </c>
      <c r="F1567" s="2">
        <v>45813</v>
      </c>
      <c r="G1567" s="13">
        <v>7095</v>
      </c>
      <c r="H1567" s="13">
        <v>8700</v>
      </c>
      <c r="I1567" s="5">
        <f>Tabela1[[#This Row],[Valor total]]-Tabela1[[#This Row],[Valor custo]]</f>
        <v>1605</v>
      </c>
      <c r="J1567" s="6">
        <f>Tabela1[[#This Row],[MARGEM BRUTA]]/Tabela1[[#This Row],[Valor total]]</f>
        <v>0.18448275862068966</v>
      </c>
      <c r="K1567" s="1" t="str">
        <f>VLOOKUP(Tabela1[[#This Row],[Cliente]],'BASE DE CLIENTES'!A:D,4,0)</f>
        <v>EMPRESA COM MAQUINA</v>
      </c>
      <c r="L1567" s="1" t="str">
        <f>VLOOKUP(Tabela1[[#This Row],[Cliente]],'BASE DE CLIENTES'!A:E,5,0)</f>
        <v>Goiânia</v>
      </c>
    </row>
    <row r="1568" spans="2:12" x14ac:dyDescent="0.3">
      <c r="B1568" s="1" t="s">
        <v>234</v>
      </c>
      <c r="C1568" s="4" t="str">
        <f>VLOOKUP(Tabela1[[#This Row],[Cliente]],'BASE DE CLIENTES'!A:E,2,0)</f>
        <v>Brasília</v>
      </c>
      <c r="D1568" s="1" t="str">
        <f>VLOOKUP(Tabela1[[#This Row],[Cliente]],'BASE DE CLIENTES'!A:C,3,0)</f>
        <v>DF</v>
      </c>
      <c r="E1568" s="4" t="str">
        <f>CONCATENATE(Tabela1[[#This Row],[CIDADE]],",",Tabela1[[#This Row],[UF]])</f>
        <v>Brasília,DF</v>
      </c>
      <c r="F1568" s="2">
        <v>45831</v>
      </c>
      <c r="G1568" s="13">
        <v>293.13</v>
      </c>
      <c r="H1568" s="13">
        <v>400</v>
      </c>
      <c r="I1568" s="5">
        <f>Tabela1[[#This Row],[Valor total]]-Tabela1[[#This Row],[Valor custo]]</f>
        <v>106.87</v>
      </c>
      <c r="J1568" s="6">
        <f>Tabela1[[#This Row],[MARGEM BRUTA]]/Tabela1[[#This Row],[Valor total]]</f>
        <v>0.267175</v>
      </c>
      <c r="K1568" s="1" t="str">
        <f>VLOOKUP(Tabela1[[#This Row],[Cliente]],'BASE DE CLIENTES'!A:D,4,0)</f>
        <v>SEM CLASSIFICAÇÃO</v>
      </c>
      <c r="L1568" s="1" t="str">
        <f>VLOOKUP(Tabela1[[#This Row],[Cliente]],'BASE DE CLIENTES'!A:E,5,0)</f>
        <v>Zona Industrial (Guará)</v>
      </c>
    </row>
    <row r="1569" spans="2:12" x14ac:dyDescent="0.3">
      <c r="B1569" s="1" t="s">
        <v>76</v>
      </c>
      <c r="C1569" s="4" t="str">
        <f>VLOOKUP(Tabela1[[#This Row],[Cliente]],'BASE DE CLIENTES'!A:E,2,0)</f>
        <v>Brasília</v>
      </c>
      <c r="D1569" s="1" t="str">
        <f>VLOOKUP(Tabela1[[#This Row],[Cliente]],'BASE DE CLIENTES'!A:C,3,0)</f>
        <v>DF</v>
      </c>
      <c r="E1569" s="4" t="str">
        <f>CONCATENATE(Tabela1[[#This Row],[CIDADE]],",",Tabela1[[#This Row],[UF]])</f>
        <v>Brasília,DF</v>
      </c>
      <c r="F1569" s="2">
        <v>45866</v>
      </c>
      <c r="G1569" s="13">
        <v>750</v>
      </c>
      <c r="H1569" s="13">
        <v>900</v>
      </c>
      <c r="I1569" s="5">
        <f>Tabela1[[#This Row],[Valor total]]-Tabela1[[#This Row],[Valor custo]]</f>
        <v>150</v>
      </c>
      <c r="J1569" s="6">
        <f>Tabela1[[#This Row],[MARGEM BRUTA]]/Tabela1[[#This Row],[Valor total]]</f>
        <v>0.16666666666666666</v>
      </c>
      <c r="K1569" s="1" t="str">
        <f>VLOOKUP(Tabela1[[#This Row],[Cliente]],'BASE DE CLIENTES'!A:D,4,0)</f>
        <v>EMPRESA COM MAQUINA</v>
      </c>
      <c r="L1569" s="1" t="str">
        <f>VLOOKUP(Tabela1[[#This Row],[Cliente]],'BASE DE CLIENTES'!A:E,5,0)</f>
        <v>Setor Placa da Mercedes (Núcleo Bandeirante)</v>
      </c>
    </row>
    <row r="1570" spans="2:12" x14ac:dyDescent="0.3">
      <c r="B1570" s="1" t="s">
        <v>161</v>
      </c>
      <c r="C1570" s="4" t="str">
        <f>VLOOKUP(Tabela1[[#This Row],[Cliente]],'BASE DE CLIENTES'!A:E,2,0)</f>
        <v>Brasília</v>
      </c>
      <c r="D1570" s="1" t="str">
        <f>VLOOKUP(Tabela1[[#This Row],[Cliente]],'BASE DE CLIENTES'!A:C,3,0)</f>
        <v>DF</v>
      </c>
      <c r="E1570" s="4" t="str">
        <f>CONCATENATE(Tabela1[[#This Row],[CIDADE]],",",Tabela1[[#This Row],[UF]])</f>
        <v>Brasília,DF</v>
      </c>
      <c r="F1570" s="2">
        <v>45866</v>
      </c>
      <c r="G1570" s="13">
        <v>18793.099999999999</v>
      </c>
      <c r="H1570" s="13">
        <v>28850</v>
      </c>
      <c r="I1570" s="5">
        <f>Tabela1[[#This Row],[Valor total]]-Tabela1[[#This Row],[Valor custo]]</f>
        <v>10056.900000000001</v>
      </c>
      <c r="J1570" s="6">
        <f>Tabela1[[#This Row],[MARGEM BRUTA]]/Tabela1[[#This Row],[Valor total]]</f>
        <v>0.34859272097053734</v>
      </c>
      <c r="K1570" s="1" t="str">
        <f>VLOOKUP(Tabela1[[#This Row],[Cliente]],'BASE DE CLIENTES'!A:D,4,0)</f>
        <v>EMPRESA COM MAQUINA</v>
      </c>
      <c r="L1570" s="1" t="str">
        <f>VLOOKUP(Tabela1[[#This Row],[Cliente]],'BASE DE CLIENTES'!A:E,5,0)</f>
        <v>RIACHO FUNDO II</v>
      </c>
    </row>
    <row r="1571" spans="2:12" x14ac:dyDescent="0.3">
      <c r="B1571" s="1" t="s">
        <v>165</v>
      </c>
      <c r="C1571" s="4" t="str">
        <f>VLOOKUP(Tabela1[[#This Row],[Cliente]],'BASE DE CLIENTES'!A:E,2,0)</f>
        <v>Brasília</v>
      </c>
      <c r="D1571" s="1" t="str">
        <f>VLOOKUP(Tabela1[[#This Row],[Cliente]],'BASE DE CLIENTES'!A:C,3,0)</f>
        <v>DF</v>
      </c>
      <c r="E1571" s="4" t="str">
        <f>CONCATENATE(Tabela1[[#This Row],[CIDADE]],",",Tabela1[[#This Row],[UF]])</f>
        <v>Brasília,DF</v>
      </c>
      <c r="F1571" s="2">
        <v>45866</v>
      </c>
      <c r="G1571" s="13">
        <v>1413.6</v>
      </c>
      <c r="H1571" s="13">
        <v>2450</v>
      </c>
      <c r="I1571" s="5">
        <f>Tabela1[[#This Row],[Valor total]]-Tabela1[[#This Row],[Valor custo]]</f>
        <v>1036.4000000000001</v>
      </c>
      <c r="J1571" s="6">
        <f>Tabela1[[#This Row],[MARGEM BRUTA]]/Tabela1[[#This Row],[Valor total]]</f>
        <v>0.42302040816326536</v>
      </c>
      <c r="K1571" s="1" t="str">
        <f>VLOOKUP(Tabela1[[#This Row],[Cliente]],'BASE DE CLIENTES'!A:D,4,0)</f>
        <v>EMPRESA SEM MAQUINA</v>
      </c>
      <c r="L1571" s="1" t="str">
        <f>VLOOKUP(Tabela1[[#This Row],[Cliente]],'BASE DE CLIENTES'!A:E,5,0)</f>
        <v>SETOR HABITACIONAL VICENTE PIRES</v>
      </c>
    </row>
    <row r="1572" spans="2:12" x14ac:dyDescent="0.3">
      <c r="B1572" s="1" t="s">
        <v>199</v>
      </c>
      <c r="C1572" s="4" t="str">
        <f>VLOOKUP(Tabela1[[#This Row],[Cliente]],'BASE DE CLIENTES'!A:E,2,0)</f>
        <v>Goiânia</v>
      </c>
      <c r="D1572" s="1" t="str">
        <f>VLOOKUP(Tabela1[[#This Row],[Cliente]],'BASE DE CLIENTES'!A:C,3,0)</f>
        <v>GO</v>
      </c>
      <c r="E1572" s="4" t="str">
        <f>CONCATENATE(Tabela1[[#This Row],[CIDADE]],",",Tabela1[[#This Row],[UF]])</f>
        <v>Goiânia,GO</v>
      </c>
      <c r="F1572" s="2">
        <v>45813</v>
      </c>
      <c r="G1572" s="13">
        <v>2620.4</v>
      </c>
      <c r="H1572" s="13">
        <v>4445</v>
      </c>
      <c r="I1572" s="5">
        <f>Tabela1[[#This Row],[Valor total]]-Tabela1[[#This Row],[Valor custo]]</f>
        <v>1824.6</v>
      </c>
      <c r="J1572" s="6">
        <f>Tabela1[[#This Row],[MARGEM BRUTA]]/Tabela1[[#This Row],[Valor total]]</f>
        <v>0.41048368953880765</v>
      </c>
      <c r="K1572" s="1" t="str">
        <f>VLOOKUP(Tabela1[[#This Row],[Cliente]],'BASE DE CLIENTES'!A:D,4,0)</f>
        <v>EMPRESA COM MAQUINA</v>
      </c>
      <c r="L1572" s="1" t="str">
        <f>VLOOKUP(Tabela1[[#This Row],[Cliente]],'BASE DE CLIENTES'!A:E,5,0)</f>
        <v>Goiânia</v>
      </c>
    </row>
    <row r="1573" spans="2:12" x14ac:dyDescent="0.3">
      <c r="B1573" s="1" t="s">
        <v>97</v>
      </c>
      <c r="C1573" s="4" t="str">
        <f>VLOOKUP(Tabela1[[#This Row],[Cliente]],'BASE DE CLIENTES'!A:E,2,0)</f>
        <v>Brasília</v>
      </c>
      <c r="D1573" s="1" t="str">
        <f>VLOOKUP(Tabela1[[#This Row],[Cliente]],'BASE DE CLIENTES'!A:C,3,0)</f>
        <v>DF</v>
      </c>
      <c r="E1573" s="4" t="str">
        <f>CONCATENATE(Tabela1[[#This Row],[CIDADE]],",",Tabela1[[#This Row],[UF]])</f>
        <v>Brasília,DF</v>
      </c>
      <c r="F1573" s="2">
        <v>45866</v>
      </c>
      <c r="G1573" s="13">
        <v>2447</v>
      </c>
      <c r="H1573" s="13">
        <v>4835</v>
      </c>
      <c r="I1573" s="5">
        <f>Tabela1[[#This Row],[Valor total]]-Tabela1[[#This Row],[Valor custo]]</f>
        <v>2388</v>
      </c>
      <c r="J1573" s="6">
        <f>Tabela1[[#This Row],[MARGEM BRUTA]]/Tabela1[[#This Row],[Valor total]]</f>
        <v>0.49389865563598762</v>
      </c>
      <c r="K1573" s="1" t="str">
        <f>VLOOKUP(Tabela1[[#This Row],[Cliente]],'BASE DE CLIENTES'!A:D,4,0)</f>
        <v>SERRALHEIRO</v>
      </c>
      <c r="L1573" s="1" t="str">
        <f>VLOOKUP(Tabela1[[#This Row],[Cliente]],'BASE DE CLIENTES'!A:E,5,0)</f>
        <v>CEILANDIA NORTE</v>
      </c>
    </row>
    <row r="1574" spans="2:12" x14ac:dyDescent="0.3">
      <c r="B1574" s="1" t="s">
        <v>235</v>
      </c>
      <c r="C1574" s="4" t="str">
        <f>VLOOKUP(Tabela1[[#This Row],[Cliente]],'BASE DE CLIENTES'!A:E,2,0)</f>
        <v>Brasília</v>
      </c>
      <c r="D1574" s="1" t="str">
        <f>VLOOKUP(Tabela1[[#This Row],[Cliente]],'BASE DE CLIENTES'!A:C,3,0)</f>
        <v>DF</v>
      </c>
      <c r="E1574" s="4" t="str">
        <f>CONCATENATE(Tabela1[[#This Row],[CIDADE]],",",Tabela1[[#This Row],[UF]])</f>
        <v>Brasília,DF</v>
      </c>
      <c r="F1574" s="2">
        <v>45820</v>
      </c>
      <c r="G1574" s="13">
        <v>293.13</v>
      </c>
      <c r="H1574" s="13">
        <v>400</v>
      </c>
      <c r="I1574" s="5">
        <f>Tabela1[[#This Row],[Valor total]]-Tabela1[[#This Row],[Valor custo]]</f>
        <v>106.87</v>
      </c>
      <c r="J1574" s="6">
        <f>Tabela1[[#This Row],[MARGEM BRUTA]]/Tabela1[[#This Row],[Valor total]]</f>
        <v>0.267175</v>
      </c>
      <c r="K1574" s="1" t="str">
        <f>VLOOKUP(Tabela1[[#This Row],[Cliente]],'BASE DE CLIENTES'!A:D,4,0)</f>
        <v>SEM CLASSIFICAÇÃO</v>
      </c>
      <c r="L1574" s="1" t="str">
        <f>VLOOKUP(Tabela1[[#This Row],[Cliente]],'BASE DE CLIENTES'!A:E,5,0)</f>
        <v>ÁGUAS CLARAS</v>
      </c>
    </row>
    <row r="1575" spans="2:12" x14ac:dyDescent="0.3">
      <c r="B1575" s="1" t="s">
        <v>52</v>
      </c>
      <c r="C1575" s="4" t="str">
        <f>VLOOKUP(Tabela1[[#This Row],[Cliente]],'BASE DE CLIENTES'!A:E,2,0)</f>
        <v>Brasília</v>
      </c>
      <c r="D1575" s="1" t="str">
        <f>VLOOKUP(Tabela1[[#This Row],[Cliente]],'BASE DE CLIENTES'!A:C,3,0)</f>
        <v>DF</v>
      </c>
      <c r="E1575" s="4" t="str">
        <f>CONCATENATE(Tabela1[[#This Row],[CIDADE]],",",Tabela1[[#This Row],[UF]])</f>
        <v>Brasília,DF</v>
      </c>
      <c r="F1575" s="2">
        <v>45863</v>
      </c>
      <c r="G1575" s="13">
        <v>432.79</v>
      </c>
      <c r="H1575" s="13">
        <v>700</v>
      </c>
      <c r="I1575" s="5">
        <f>Tabela1[[#This Row],[Valor total]]-Tabela1[[#This Row],[Valor custo]]</f>
        <v>267.20999999999998</v>
      </c>
      <c r="J1575" s="6">
        <f>Tabela1[[#This Row],[MARGEM BRUTA]]/Tabela1[[#This Row],[Valor total]]</f>
        <v>0.38172857142857142</v>
      </c>
      <c r="K1575" s="1" t="str">
        <f>VLOOKUP(Tabela1[[#This Row],[Cliente]],'BASE DE CLIENTES'!A:D,4,0)</f>
        <v>SERRALHEIRO</v>
      </c>
      <c r="L1575" s="1" t="str">
        <f>VLOOKUP(Tabela1[[#This Row],[Cliente]],'BASE DE CLIENTES'!A:E,5,0)</f>
        <v>Ceilândia Sul (Ceilândia)</v>
      </c>
    </row>
    <row r="1576" spans="2:12" x14ac:dyDescent="0.3">
      <c r="B1576" s="1" t="s">
        <v>221</v>
      </c>
      <c r="C1576" s="4" t="str">
        <f>VLOOKUP(Tabela1[[#This Row],[Cliente]],'BASE DE CLIENTES'!A:E,2,0)</f>
        <v>Goiânia</v>
      </c>
      <c r="D1576" s="1" t="str">
        <f>VLOOKUP(Tabela1[[#This Row],[Cliente]],'BASE DE CLIENTES'!A:C,3,0)</f>
        <v>GO</v>
      </c>
      <c r="E1576" s="4" t="str">
        <f>CONCATENATE(Tabela1[[#This Row],[CIDADE]],",",Tabela1[[#This Row],[UF]])</f>
        <v>Goiânia,GO</v>
      </c>
      <c r="F1576" s="2">
        <v>45813</v>
      </c>
      <c r="G1576" s="13">
        <v>4098.7</v>
      </c>
      <c r="H1576" s="13">
        <v>5500</v>
      </c>
      <c r="I1576" s="5">
        <f>Tabela1[[#This Row],[Valor total]]-Tabela1[[#This Row],[Valor custo]]</f>
        <v>1401.3000000000002</v>
      </c>
      <c r="J1576" s="6">
        <f>Tabela1[[#This Row],[MARGEM BRUTA]]/Tabela1[[#This Row],[Valor total]]</f>
        <v>0.25478181818181822</v>
      </c>
      <c r="K1576" s="1" t="str">
        <f>VLOOKUP(Tabela1[[#This Row],[Cliente]],'BASE DE CLIENTES'!A:D,4,0)</f>
        <v>EMPRESA COM MAQUINA</v>
      </c>
      <c r="L1576" s="1" t="str">
        <f>VLOOKUP(Tabela1[[#This Row],[Cliente]],'BASE DE CLIENTES'!A:E,5,0)</f>
        <v>Goiânia</v>
      </c>
    </row>
    <row r="1577" spans="2:12" x14ac:dyDescent="0.3">
      <c r="B1577" s="1" t="s">
        <v>107</v>
      </c>
      <c r="C1577" s="4" t="str">
        <f>VLOOKUP(Tabela1[[#This Row],[Cliente]],'BASE DE CLIENTES'!A:E,2,0)</f>
        <v>Planaltina</v>
      </c>
      <c r="D1577" s="1" t="str">
        <f>VLOOKUP(Tabela1[[#This Row],[Cliente]],'BASE DE CLIENTES'!A:C,3,0)</f>
        <v>DF</v>
      </c>
      <c r="E1577" s="4" t="str">
        <f>CONCATENATE(Tabela1[[#This Row],[CIDADE]],",",Tabela1[[#This Row],[UF]])</f>
        <v>Planaltina,DF</v>
      </c>
      <c r="F1577" s="2">
        <v>45863</v>
      </c>
      <c r="G1577" s="13">
        <v>432.79</v>
      </c>
      <c r="H1577" s="13">
        <v>520</v>
      </c>
      <c r="I1577" s="5">
        <f>Tabela1[[#This Row],[Valor total]]-Tabela1[[#This Row],[Valor custo]]</f>
        <v>87.20999999999998</v>
      </c>
      <c r="J1577" s="6">
        <f>Tabela1[[#This Row],[MARGEM BRUTA]]/Tabela1[[#This Row],[Valor total]]</f>
        <v>0.16771153846153841</v>
      </c>
      <c r="K1577" s="1" t="str">
        <f>VLOOKUP(Tabela1[[#This Row],[Cliente]],'BASE DE CLIENTES'!A:D,4,0)</f>
        <v>EMPRESA COM MAQUINA</v>
      </c>
      <c r="L1577" s="1" t="str">
        <f>VLOOKUP(Tabela1[[#This Row],[Cliente]],'BASE DE CLIENTES'!A:E,5,0)</f>
        <v>SETOR LESTE</v>
      </c>
    </row>
    <row r="1578" spans="2:12" x14ac:dyDescent="0.3">
      <c r="B1578" s="1" t="s">
        <v>153</v>
      </c>
      <c r="C1578" s="4" t="str">
        <f>VLOOKUP(Tabela1[[#This Row],[Cliente]],'BASE DE CLIENTES'!A:E,2,0)</f>
        <v>Brasília</v>
      </c>
      <c r="D1578" s="1" t="str">
        <f>VLOOKUP(Tabela1[[#This Row],[Cliente]],'BASE DE CLIENTES'!A:C,3,0)</f>
        <v>DF</v>
      </c>
      <c r="E1578" s="4" t="str">
        <f>CONCATENATE(Tabela1[[#This Row],[CIDADE]],",",Tabela1[[#This Row],[UF]])</f>
        <v>Brasília,DF</v>
      </c>
      <c r="F1578" s="2">
        <v>45863</v>
      </c>
      <c r="G1578" s="13">
        <v>2656</v>
      </c>
      <c r="H1578" s="13">
        <v>5200</v>
      </c>
      <c r="I1578" s="5">
        <f>Tabela1[[#This Row],[Valor total]]-Tabela1[[#This Row],[Valor custo]]</f>
        <v>2544</v>
      </c>
      <c r="J1578" s="6">
        <f>Tabela1[[#This Row],[MARGEM BRUTA]]/Tabela1[[#This Row],[Valor total]]</f>
        <v>0.48923076923076925</v>
      </c>
      <c r="K1578" s="1" t="str">
        <f>VLOOKUP(Tabela1[[#This Row],[Cliente]],'BASE DE CLIENTES'!A:D,4,0)</f>
        <v>SERRALHEIRO</v>
      </c>
      <c r="L1578" s="1" t="str">
        <f>VLOOKUP(Tabela1[[#This Row],[Cliente]],'BASE DE CLIENTES'!A:E,5,0)</f>
        <v>PLANALTINA</v>
      </c>
    </row>
    <row r="1579" spans="2:12" x14ac:dyDescent="0.3">
      <c r="B1579" s="1" t="s">
        <v>147</v>
      </c>
      <c r="C1579" s="4" t="str">
        <f>VLOOKUP(Tabela1[[#This Row],[Cliente]],'BASE DE CLIENTES'!A:E,2,0)</f>
        <v>Brasília</v>
      </c>
      <c r="D1579" s="1" t="str">
        <f>VLOOKUP(Tabela1[[#This Row],[Cliente]],'BASE DE CLIENTES'!A:C,3,0)</f>
        <v>DF</v>
      </c>
      <c r="E1579" s="4" t="str">
        <f>CONCATENATE(Tabela1[[#This Row],[CIDADE]],",",Tabela1[[#This Row],[UF]])</f>
        <v>Brasília,DF</v>
      </c>
      <c r="F1579" s="2">
        <v>45884</v>
      </c>
      <c r="G1579" s="13">
        <v>293.13</v>
      </c>
      <c r="H1579" s="13">
        <v>400</v>
      </c>
      <c r="I1579" s="5">
        <f>Tabela1[[#This Row],[Valor total]]-Tabela1[[#This Row],[Valor custo]]</f>
        <v>106.87</v>
      </c>
      <c r="J1579" s="6">
        <f>Tabela1[[#This Row],[MARGEM BRUTA]]/Tabela1[[#This Row],[Valor total]]</f>
        <v>0.267175</v>
      </c>
      <c r="K1579" s="1" t="str">
        <f>VLOOKUP(Tabela1[[#This Row],[Cliente]],'BASE DE CLIENTES'!A:D,4,0)</f>
        <v>SEM CLASSIFICAÇÃO</v>
      </c>
      <c r="L1579" s="1" t="str">
        <f>VLOOKUP(Tabela1[[#This Row],[Cliente]],'BASE DE CLIENTES'!A:E,5,0)</f>
        <v>AREAL (AGUAS CLARAS)</v>
      </c>
    </row>
    <row r="1580" spans="2:12" x14ac:dyDescent="0.3">
      <c r="B1580" s="1" t="s">
        <v>106</v>
      </c>
      <c r="C1580" s="4" t="str">
        <f>VLOOKUP(Tabela1[[#This Row],[Cliente]],'BASE DE CLIENTES'!A:E,2,0)</f>
        <v>Brasília</v>
      </c>
      <c r="D1580" s="1" t="str">
        <f>VLOOKUP(Tabela1[[#This Row],[Cliente]],'BASE DE CLIENTES'!A:C,3,0)</f>
        <v>DF</v>
      </c>
      <c r="E1580" s="4" t="str">
        <f>CONCATENATE(Tabela1[[#This Row],[CIDADE]],",",Tabela1[[#This Row],[UF]])</f>
        <v>Brasília,DF</v>
      </c>
      <c r="F1580" s="2">
        <v>45863</v>
      </c>
      <c r="G1580" s="13">
        <v>1680.9</v>
      </c>
      <c r="H1580" s="13">
        <v>2669</v>
      </c>
      <c r="I1580" s="5">
        <f>Tabela1[[#This Row],[Valor total]]-Tabela1[[#This Row],[Valor custo]]</f>
        <v>988.09999999999991</v>
      </c>
      <c r="J1580" s="6">
        <f>Tabela1[[#This Row],[MARGEM BRUTA]]/Tabela1[[#This Row],[Valor total]]</f>
        <v>0.37021356313225923</v>
      </c>
      <c r="K1580" s="1" t="str">
        <f>VLOOKUP(Tabela1[[#This Row],[Cliente]],'BASE DE CLIENTES'!A:D,4,0)</f>
        <v>EMPRESA COM MAQUINA</v>
      </c>
      <c r="L1580" s="1" t="str">
        <f>VLOOKUP(Tabela1[[#This Row],[Cliente]],'BASE DE CLIENTES'!A:E,5,0)</f>
        <v>26 DE SETEMBRO</v>
      </c>
    </row>
    <row r="1581" spans="2:12" x14ac:dyDescent="0.3">
      <c r="B1581" s="1" t="s">
        <v>120</v>
      </c>
      <c r="C1581" s="4" t="str">
        <f>VLOOKUP(Tabela1[[#This Row],[Cliente]],'BASE DE CLIENTES'!A:E,2,0)</f>
        <v>Brasília</v>
      </c>
      <c r="D1581" s="1" t="str">
        <f>VLOOKUP(Tabela1[[#This Row],[Cliente]],'BASE DE CLIENTES'!A:C,3,0)</f>
        <v>DF</v>
      </c>
      <c r="E1581" s="4" t="str">
        <f>CONCATENATE(Tabela1[[#This Row],[CIDADE]],",",Tabela1[[#This Row],[UF]])</f>
        <v>Brasília,DF</v>
      </c>
      <c r="F1581" s="2">
        <v>45924</v>
      </c>
      <c r="G1581" s="13">
        <v>455</v>
      </c>
      <c r="H1581" s="13">
        <v>0</v>
      </c>
      <c r="I1581" s="5">
        <f>Tabela1[[#This Row],[Valor total]]-Tabela1[[#This Row],[Valor custo]]</f>
        <v>-455</v>
      </c>
      <c r="J1581" s="6" t="e">
        <f>Tabela1[[#This Row],[MARGEM BRUTA]]/Tabela1[[#This Row],[Valor total]]</f>
        <v>#DIV/0!</v>
      </c>
      <c r="K1581" s="1" t="str">
        <f>VLOOKUP(Tabela1[[#This Row],[Cliente]],'BASE DE CLIENTES'!A:D,4,0)</f>
        <v>EMPRESA SEM MAQUINA</v>
      </c>
      <c r="L1581" s="1" t="str">
        <f>VLOOKUP(Tabela1[[#This Row],[Cliente]],'BASE DE CLIENTES'!A:E,5,0)</f>
        <v>SAMAMBAIA</v>
      </c>
    </row>
    <row r="1582" spans="2:12" x14ac:dyDescent="0.3">
      <c r="B1582" s="1" t="s">
        <v>204</v>
      </c>
      <c r="C1582" s="4" t="str">
        <f>VLOOKUP(Tabela1[[#This Row],[Cliente]],'BASE DE CLIENTES'!A:E,2,0)</f>
        <v>Goiânia</v>
      </c>
      <c r="D1582" s="1" t="str">
        <f>VLOOKUP(Tabela1[[#This Row],[Cliente]],'BASE DE CLIENTES'!A:C,3,0)</f>
        <v>GO</v>
      </c>
      <c r="E1582" s="4" t="str">
        <f>CONCATENATE(Tabela1[[#This Row],[CIDADE]],",",Tabela1[[#This Row],[UF]])</f>
        <v>Goiânia,GO</v>
      </c>
      <c r="F1582" s="2">
        <v>45810</v>
      </c>
      <c r="G1582" s="13">
        <v>16423</v>
      </c>
      <c r="H1582" s="13">
        <v>22850</v>
      </c>
      <c r="I1582" s="5">
        <f>Tabela1[[#This Row],[Valor total]]-Tabela1[[#This Row],[Valor custo]]</f>
        <v>6427</v>
      </c>
      <c r="J1582" s="6">
        <f>Tabela1[[#This Row],[MARGEM BRUTA]]/Tabela1[[#This Row],[Valor total]]</f>
        <v>0.28126914660831509</v>
      </c>
      <c r="K1582" s="1" t="str">
        <f>VLOOKUP(Tabela1[[#This Row],[Cliente]],'BASE DE CLIENTES'!A:D,4,0)</f>
        <v>EMPRESA COM MAQUINA</v>
      </c>
      <c r="L1582" s="1" t="str">
        <f>VLOOKUP(Tabela1[[#This Row],[Cliente]],'BASE DE CLIENTES'!A:E,5,0)</f>
        <v>Goiânia</v>
      </c>
    </row>
    <row r="1583" spans="2:12" x14ac:dyDescent="0.3">
      <c r="B1583" s="1" t="s">
        <v>236</v>
      </c>
      <c r="C1583" s="4" t="str">
        <f>VLOOKUP(Tabela1[[#This Row],[Cliente]],'BASE DE CLIENTES'!A:E,2,0)</f>
        <v>Goiânia</v>
      </c>
      <c r="D1583" s="1" t="str">
        <f>VLOOKUP(Tabela1[[#This Row],[Cliente]],'BASE DE CLIENTES'!A:C,3,0)</f>
        <v>GO</v>
      </c>
      <c r="E1583" s="4" t="str">
        <f>CONCATENATE(Tabela1[[#This Row],[CIDADE]],",",Tabela1[[#This Row],[UF]])</f>
        <v>Goiânia,GO</v>
      </c>
      <c r="F1583" s="2">
        <v>45866</v>
      </c>
      <c r="G1583" s="13">
        <v>3823</v>
      </c>
      <c r="H1583" s="13">
        <v>5200</v>
      </c>
      <c r="I1583" s="5">
        <f>Tabela1[[#This Row],[Valor total]]-Tabela1[[#This Row],[Valor custo]]</f>
        <v>1377</v>
      </c>
      <c r="J1583" s="6">
        <f>Tabela1[[#This Row],[MARGEM BRUTA]]/Tabela1[[#This Row],[Valor total]]</f>
        <v>0.2648076923076923</v>
      </c>
      <c r="K1583" s="1" t="str">
        <f>VLOOKUP(Tabela1[[#This Row],[Cliente]],'BASE DE CLIENTES'!A:D,4,0)</f>
        <v>EMPRESA COM MAQUINA</v>
      </c>
      <c r="L1583" s="1" t="str">
        <f>VLOOKUP(Tabela1[[#This Row],[Cliente]],'BASE DE CLIENTES'!A:E,5,0)</f>
        <v>Goiânia</v>
      </c>
    </row>
    <row r="1584" spans="2:12" x14ac:dyDescent="0.3">
      <c r="B1584" s="1" t="s">
        <v>27</v>
      </c>
      <c r="C1584" s="4" t="str">
        <f>VLOOKUP(Tabela1[[#This Row],[Cliente]],'BASE DE CLIENTES'!A:E,2,0)</f>
        <v>Brasília</v>
      </c>
      <c r="D1584" s="1" t="str">
        <f>VLOOKUP(Tabela1[[#This Row],[Cliente]],'BASE DE CLIENTES'!A:C,3,0)</f>
        <v>DF</v>
      </c>
      <c r="E1584" s="4" t="str">
        <f>CONCATENATE(Tabela1[[#This Row],[CIDADE]],",",Tabela1[[#This Row],[UF]])</f>
        <v>Brasília,DF</v>
      </c>
      <c r="F1584" s="2">
        <v>45863</v>
      </c>
      <c r="G1584" s="13">
        <v>5855.99</v>
      </c>
      <c r="H1584" s="13">
        <v>9265</v>
      </c>
      <c r="I1584" s="5">
        <f>Tabela1[[#This Row],[Valor total]]-Tabela1[[#This Row],[Valor custo]]</f>
        <v>3409.01</v>
      </c>
      <c r="J1584" s="6">
        <f>Tabela1[[#This Row],[MARGEM BRUTA]]/Tabela1[[#This Row],[Valor total]]</f>
        <v>0.36794495412844042</v>
      </c>
      <c r="K1584" s="1" t="str">
        <f>VLOOKUP(Tabela1[[#This Row],[Cliente]],'BASE DE CLIENTES'!A:D,4,0)</f>
        <v>EMPRESA SEM MAQUINA</v>
      </c>
      <c r="L1584" s="1" t="str">
        <f>VLOOKUP(Tabela1[[#This Row],[Cliente]],'BASE DE CLIENTES'!A:E,5,0)</f>
        <v>RECANTO DAS EMAS</v>
      </c>
    </row>
    <row r="1585" spans="2:12" x14ac:dyDescent="0.3">
      <c r="B1585" s="1" t="s">
        <v>128</v>
      </c>
      <c r="C1585" s="4" t="str">
        <f>VLOOKUP(Tabela1[[#This Row],[Cliente]],'BASE DE CLIENTES'!A:E,2,0)</f>
        <v>Brasília</v>
      </c>
      <c r="D1585" s="1" t="str">
        <f>VLOOKUP(Tabela1[[#This Row],[Cliente]],'BASE DE CLIENTES'!A:C,3,0)</f>
        <v>DF</v>
      </c>
      <c r="E1585" s="4" t="str">
        <f>CONCATENATE(Tabela1[[#This Row],[CIDADE]],",",Tabela1[[#This Row],[UF]])</f>
        <v>Brasília,DF</v>
      </c>
      <c r="F1585" s="2">
        <v>45863</v>
      </c>
      <c r="G1585" s="13">
        <v>2518.4899999999998</v>
      </c>
      <c r="H1585" s="13">
        <v>4731.5</v>
      </c>
      <c r="I1585" s="5">
        <f>Tabela1[[#This Row],[Valor total]]-Tabela1[[#This Row],[Valor custo]]</f>
        <v>2213.0100000000002</v>
      </c>
      <c r="J1585" s="6">
        <f>Tabela1[[#This Row],[MARGEM BRUTA]]/Tabela1[[#This Row],[Valor total]]</f>
        <v>0.4677184825108317</v>
      </c>
      <c r="K1585" s="1" t="str">
        <f>VLOOKUP(Tabela1[[#This Row],[Cliente]],'BASE DE CLIENTES'!A:D,4,0)</f>
        <v>SERRALHEIRO</v>
      </c>
      <c r="L1585" s="1" t="str">
        <f>VLOOKUP(Tabela1[[#This Row],[Cliente]],'BASE DE CLIENTES'!A:E,5,0)</f>
        <v>TAGUATINGA NORTE</v>
      </c>
    </row>
    <row r="1586" spans="2:12" x14ac:dyDescent="0.3">
      <c r="B1586" s="1" t="s">
        <v>106</v>
      </c>
      <c r="C1586" s="4" t="str">
        <f>VLOOKUP(Tabela1[[#This Row],[Cliente]],'BASE DE CLIENTES'!A:E,2,0)</f>
        <v>Brasília</v>
      </c>
      <c r="D1586" s="1" t="str">
        <f>VLOOKUP(Tabela1[[#This Row],[Cliente]],'BASE DE CLIENTES'!A:C,3,0)</f>
        <v>DF</v>
      </c>
      <c r="E1586" s="4" t="str">
        <f>CONCATENATE(Tabela1[[#This Row],[CIDADE]],",",Tabela1[[#This Row],[UF]])</f>
        <v>Brasília,DF</v>
      </c>
      <c r="F1586" s="2">
        <v>45862</v>
      </c>
      <c r="G1586" s="13">
        <v>50</v>
      </c>
      <c r="H1586" s="13">
        <v>60</v>
      </c>
      <c r="I1586" s="5">
        <f>Tabela1[[#This Row],[Valor total]]-Tabela1[[#This Row],[Valor custo]]</f>
        <v>10</v>
      </c>
      <c r="J1586" s="6">
        <f>Tabela1[[#This Row],[MARGEM BRUTA]]/Tabela1[[#This Row],[Valor total]]</f>
        <v>0.16666666666666666</v>
      </c>
      <c r="K1586" s="1" t="str">
        <f>VLOOKUP(Tabela1[[#This Row],[Cliente]],'BASE DE CLIENTES'!A:D,4,0)</f>
        <v>EMPRESA COM MAQUINA</v>
      </c>
      <c r="L1586" s="1" t="str">
        <f>VLOOKUP(Tabela1[[#This Row],[Cliente]],'BASE DE CLIENTES'!A:E,5,0)</f>
        <v>26 DE SETEMBRO</v>
      </c>
    </row>
    <row r="1587" spans="2:12" x14ac:dyDescent="0.3">
      <c r="B1587" s="1" t="s">
        <v>236</v>
      </c>
      <c r="C1587" s="4" t="str">
        <f>VLOOKUP(Tabela1[[#This Row],[Cliente]],'BASE DE CLIENTES'!A:E,2,0)</f>
        <v>Goiânia</v>
      </c>
      <c r="D1587" s="1" t="str">
        <f>VLOOKUP(Tabela1[[#This Row],[Cliente]],'BASE DE CLIENTES'!A:C,3,0)</f>
        <v>GO</v>
      </c>
      <c r="E1587" s="4" t="str">
        <f>CONCATENATE(Tabela1[[#This Row],[CIDADE]],",",Tabela1[[#This Row],[UF]])</f>
        <v>Goiânia,GO</v>
      </c>
      <c r="F1587" s="2">
        <v>45863</v>
      </c>
      <c r="G1587" s="13">
        <v>2670</v>
      </c>
      <c r="H1587" s="13">
        <v>3950</v>
      </c>
      <c r="I1587" s="5">
        <f>Tabela1[[#This Row],[Valor total]]-Tabela1[[#This Row],[Valor custo]]</f>
        <v>1280</v>
      </c>
      <c r="J1587" s="6">
        <f>Tabela1[[#This Row],[MARGEM BRUTA]]/Tabela1[[#This Row],[Valor total]]</f>
        <v>0.32405063291139241</v>
      </c>
      <c r="K1587" s="1" t="str">
        <f>VLOOKUP(Tabela1[[#This Row],[Cliente]],'BASE DE CLIENTES'!A:D,4,0)</f>
        <v>EMPRESA COM MAQUINA</v>
      </c>
      <c r="L1587" s="1" t="str">
        <f>VLOOKUP(Tabela1[[#This Row],[Cliente]],'BASE DE CLIENTES'!A:E,5,0)</f>
        <v>Goiânia</v>
      </c>
    </row>
    <row r="1588" spans="2:12" x14ac:dyDescent="0.3">
      <c r="B1588" s="1" t="s">
        <v>70</v>
      </c>
      <c r="C1588" s="4" t="str">
        <f>VLOOKUP(Tabela1[[#This Row],[Cliente]],'BASE DE CLIENTES'!A:E,2,0)</f>
        <v>Brasília</v>
      </c>
      <c r="D1588" s="1" t="str">
        <f>VLOOKUP(Tabela1[[#This Row],[Cliente]],'BASE DE CLIENTES'!A:C,3,0)</f>
        <v>DF</v>
      </c>
      <c r="E1588" s="4" t="str">
        <f>CONCATENATE(Tabela1[[#This Row],[CIDADE]],",",Tabela1[[#This Row],[UF]])</f>
        <v>Brasília,DF</v>
      </c>
      <c r="F1588" s="2">
        <v>45862</v>
      </c>
      <c r="G1588" s="13">
        <v>3478.48</v>
      </c>
      <c r="H1588" s="13">
        <v>5559</v>
      </c>
      <c r="I1588" s="5">
        <f>Tabela1[[#This Row],[Valor total]]-Tabela1[[#This Row],[Valor custo]]</f>
        <v>2080.52</v>
      </c>
      <c r="J1588" s="6">
        <f>Tabela1[[#This Row],[MARGEM BRUTA]]/Tabela1[[#This Row],[Valor total]]</f>
        <v>0.37426155783414283</v>
      </c>
      <c r="K1588" s="1" t="str">
        <f>VLOOKUP(Tabela1[[#This Row],[Cliente]],'BASE DE CLIENTES'!A:D,4,0)</f>
        <v>EMPRESA COM MAQUINA</v>
      </c>
      <c r="L1588" s="1" t="str">
        <f>VLOOKUP(Tabela1[[#This Row],[Cliente]],'BASE DE CLIENTES'!A:E,5,0)</f>
        <v>TAGUATINGA NORTE (TAGUATINGA)</v>
      </c>
    </row>
    <row r="1589" spans="2:12" x14ac:dyDescent="0.3">
      <c r="B1589" s="1" t="s">
        <v>120</v>
      </c>
      <c r="C1589" s="4" t="str">
        <f>VLOOKUP(Tabela1[[#This Row],[Cliente]],'BASE DE CLIENTES'!A:E,2,0)</f>
        <v>Brasília</v>
      </c>
      <c r="D1589" s="1" t="str">
        <f>VLOOKUP(Tabela1[[#This Row],[Cliente]],'BASE DE CLIENTES'!A:C,3,0)</f>
        <v>DF</v>
      </c>
      <c r="E1589" s="4" t="str">
        <f>CONCATENATE(Tabela1[[#This Row],[CIDADE]],",",Tabela1[[#This Row],[UF]])</f>
        <v>Brasília,DF</v>
      </c>
      <c r="F1589" s="2">
        <v>45918</v>
      </c>
      <c r="G1589" s="13">
        <v>1169.04</v>
      </c>
      <c r="H1589" s="13">
        <v>2085</v>
      </c>
      <c r="I1589" s="5">
        <f>Tabela1[[#This Row],[Valor total]]-Tabela1[[#This Row],[Valor custo]]</f>
        <v>915.96</v>
      </c>
      <c r="J1589" s="6">
        <f>Tabela1[[#This Row],[MARGEM BRUTA]]/Tabela1[[#This Row],[Valor total]]</f>
        <v>0.43930935251798564</v>
      </c>
      <c r="K1589" s="1" t="str">
        <f>VLOOKUP(Tabela1[[#This Row],[Cliente]],'BASE DE CLIENTES'!A:D,4,0)</f>
        <v>EMPRESA SEM MAQUINA</v>
      </c>
      <c r="L1589" s="1" t="str">
        <f>VLOOKUP(Tabela1[[#This Row],[Cliente]],'BASE DE CLIENTES'!A:E,5,0)</f>
        <v>SAMAMBAIA</v>
      </c>
    </row>
    <row r="1590" spans="2:12" x14ac:dyDescent="0.3">
      <c r="B1590" s="1" t="s">
        <v>206</v>
      </c>
      <c r="C1590" s="4" t="str">
        <f>VLOOKUP(Tabela1[[#This Row],[Cliente]],'BASE DE CLIENTES'!A:E,2,0)</f>
        <v>Goiânia</v>
      </c>
      <c r="D1590" s="1" t="str">
        <f>VLOOKUP(Tabela1[[#This Row],[Cliente]],'BASE DE CLIENTES'!A:C,3,0)</f>
        <v>GO</v>
      </c>
      <c r="E1590" s="4" t="str">
        <f>CONCATENATE(Tabela1[[#This Row],[CIDADE]],",",Tabela1[[#This Row],[UF]])</f>
        <v>Goiânia,GO</v>
      </c>
      <c r="F1590" s="2">
        <v>45862</v>
      </c>
      <c r="G1590" s="13">
        <v>5860</v>
      </c>
      <c r="H1590" s="13">
        <v>9600</v>
      </c>
      <c r="I1590" s="5">
        <f>Tabela1[[#This Row],[Valor total]]-Tabela1[[#This Row],[Valor custo]]</f>
        <v>3740</v>
      </c>
      <c r="J1590" s="6">
        <f>Tabela1[[#This Row],[MARGEM BRUTA]]/Tabela1[[#This Row],[Valor total]]</f>
        <v>0.38958333333333334</v>
      </c>
      <c r="K1590" s="1" t="str">
        <f>VLOOKUP(Tabela1[[#This Row],[Cliente]],'BASE DE CLIENTES'!A:D,4,0)</f>
        <v>EMPRESA COM MAQUINA</v>
      </c>
      <c r="L1590" s="1" t="str">
        <f>VLOOKUP(Tabela1[[#This Row],[Cliente]],'BASE DE CLIENTES'!A:E,5,0)</f>
        <v>Goiânia</v>
      </c>
    </row>
    <row r="1591" spans="2:12" x14ac:dyDescent="0.3">
      <c r="B1591" s="1" t="s">
        <v>197</v>
      </c>
      <c r="C1591" s="4" t="str">
        <f>VLOOKUP(Tabela1[[#This Row],[Cliente]],'BASE DE CLIENTES'!A:E,2,0)</f>
        <v>Goiânia</v>
      </c>
      <c r="D1591" s="1" t="str">
        <f>VLOOKUP(Tabela1[[#This Row],[Cliente]],'BASE DE CLIENTES'!A:C,3,0)</f>
        <v>GO</v>
      </c>
      <c r="E1591" s="4" t="str">
        <f>CONCATENATE(Tabela1[[#This Row],[CIDADE]],",",Tabela1[[#This Row],[UF]])</f>
        <v>Goiânia,GO</v>
      </c>
      <c r="F1591" s="2">
        <v>45860</v>
      </c>
      <c r="G1591" s="13">
        <v>867</v>
      </c>
      <c r="H1591" s="13">
        <v>1650</v>
      </c>
      <c r="I1591" s="5">
        <f>Tabela1[[#This Row],[Valor total]]-Tabela1[[#This Row],[Valor custo]]</f>
        <v>783</v>
      </c>
      <c r="J1591" s="6">
        <f>Tabela1[[#This Row],[MARGEM BRUTA]]/Tabela1[[#This Row],[Valor total]]</f>
        <v>0.47454545454545455</v>
      </c>
      <c r="K1591" s="1" t="str">
        <f>VLOOKUP(Tabela1[[#This Row],[Cliente]],'BASE DE CLIENTES'!A:D,4,0)</f>
        <v>EMPRESA COM MAQUINA</v>
      </c>
      <c r="L1591" s="1" t="str">
        <f>VLOOKUP(Tabela1[[#This Row],[Cliente]],'BASE DE CLIENTES'!A:E,5,0)</f>
        <v>Goiânia</v>
      </c>
    </row>
    <row r="1592" spans="2:12" x14ac:dyDescent="0.3">
      <c r="B1592" s="1" t="s">
        <v>206</v>
      </c>
      <c r="C1592" s="4" t="str">
        <f>VLOOKUP(Tabela1[[#This Row],[Cliente]],'BASE DE CLIENTES'!A:E,2,0)</f>
        <v>Goiânia</v>
      </c>
      <c r="D1592" s="1" t="str">
        <f>VLOOKUP(Tabela1[[#This Row],[Cliente]],'BASE DE CLIENTES'!A:C,3,0)</f>
        <v>GO</v>
      </c>
      <c r="E1592" s="4" t="str">
        <f>CONCATENATE(Tabela1[[#This Row],[CIDADE]],",",Tabela1[[#This Row],[UF]])</f>
        <v>Goiânia,GO</v>
      </c>
      <c r="F1592" s="2">
        <v>45859</v>
      </c>
      <c r="G1592" s="13">
        <v>3204</v>
      </c>
      <c r="H1592" s="13">
        <v>4700</v>
      </c>
      <c r="I1592" s="5">
        <f>Tabela1[[#This Row],[Valor total]]-Tabela1[[#This Row],[Valor custo]]</f>
        <v>1496</v>
      </c>
      <c r="J1592" s="6">
        <f>Tabela1[[#This Row],[MARGEM BRUTA]]/Tabela1[[#This Row],[Valor total]]</f>
        <v>0.31829787234042556</v>
      </c>
      <c r="K1592" s="1" t="str">
        <f>VLOOKUP(Tabela1[[#This Row],[Cliente]],'BASE DE CLIENTES'!A:D,4,0)</f>
        <v>EMPRESA COM MAQUINA</v>
      </c>
      <c r="L1592" s="1" t="str">
        <f>VLOOKUP(Tabela1[[#This Row],[Cliente]],'BASE DE CLIENTES'!A:E,5,0)</f>
        <v>Goiânia</v>
      </c>
    </row>
    <row r="1593" spans="2:12" x14ac:dyDescent="0.3">
      <c r="B1593" s="1" t="s">
        <v>165</v>
      </c>
      <c r="C1593" s="4" t="str">
        <f>VLOOKUP(Tabela1[[#This Row],[Cliente]],'BASE DE CLIENTES'!A:E,2,0)</f>
        <v>Brasília</v>
      </c>
      <c r="D1593" s="1" t="str">
        <f>VLOOKUP(Tabela1[[#This Row],[Cliente]],'BASE DE CLIENTES'!A:C,3,0)</f>
        <v>DF</v>
      </c>
      <c r="E1593" s="4" t="str">
        <f>CONCATENATE(Tabela1[[#This Row],[CIDADE]],",",Tabela1[[#This Row],[UF]])</f>
        <v>Brasília,DF</v>
      </c>
      <c r="F1593" s="2">
        <v>45862</v>
      </c>
      <c r="G1593" s="13">
        <v>1068</v>
      </c>
      <c r="H1593" s="13">
        <v>1780</v>
      </c>
      <c r="I1593" s="5">
        <f>Tabela1[[#This Row],[Valor total]]-Tabela1[[#This Row],[Valor custo]]</f>
        <v>712</v>
      </c>
      <c r="J1593" s="6">
        <f>Tabela1[[#This Row],[MARGEM BRUTA]]/Tabela1[[#This Row],[Valor total]]</f>
        <v>0.4</v>
      </c>
      <c r="K1593" s="1" t="str">
        <f>VLOOKUP(Tabela1[[#This Row],[Cliente]],'BASE DE CLIENTES'!A:D,4,0)</f>
        <v>EMPRESA SEM MAQUINA</v>
      </c>
      <c r="L1593" s="1" t="str">
        <f>VLOOKUP(Tabela1[[#This Row],[Cliente]],'BASE DE CLIENTES'!A:E,5,0)</f>
        <v>SETOR HABITACIONAL VICENTE PIRES</v>
      </c>
    </row>
    <row r="1594" spans="2:12" x14ac:dyDescent="0.3">
      <c r="B1594" s="1" t="s">
        <v>220</v>
      </c>
      <c r="C1594" s="4" t="str">
        <f>VLOOKUP(Tabela1[[#This Row],[Cliente]],'BASE DE CLIENTES'!A:E,2,0)</f>
        <v>Goiânia</v>
      </c>
      <c r="D1594" s="1" t="str">
        <f>VLOOKUP(Tabela1[[#This Row],[Cliente]],'BASE DE CLIENTES'!A:C,3,0)</f>
        <v>GO</v>
      </c>
      <c r="E1594" s="4" t="str">
        <f>CONCATENATE(Tabela1[[#This Row],[CIDADE]],",",Tabela1[[#This Row],[UF]])</f>
        <v>Goiânia,GO</v>
      </c>
      <c r="F1594" s="2">
        <v>45859</v>
      </c>
      <c r="G1594" s="13">
        <v>559</v>
      </c>
      <c r="H1594" s="13">
        <v>869</v>
      </c>
      <c r="I1594" s="5">
        <f>Tabela1[[#This Row],[Valor total]]-Tabela1[[#This Row],[Valor custo]]</f>
        <v>310</v>
      </c>
      <c r="J1594" s="6">
        <f>Tabela1[[#This Row],[MARGEM BRUTA]]/Tabela1[[#This Row],[Valor total]]</f>
        <v>0.35673187571921749</v>
      </c>
      <c r="K1594" s="1" t="str">
        <f>VLOOKUP(Tabela1[[#This Row],[Cliente]],'BASE DE CLIENTES'!A:D,4,0)</f>
        <v>EMPRESA COM MAQUINA</v>
      </c>
      <c r="L1594" s="1" t="str">
        <f>VLOOKUP(Tabela1[[#This Row],[Cliente]],'BASE DE CLIENTES'!A:E,5,0)</f>
        <v>Goiânia</v>
      </c>
    </row>
    <row r="1595" spans="2:12" x14ac:dyDescent="0.3">
      <c r="B1595" s="1" t="s">
        <v>96</v>
      </c>
      <c r="C1595" s="4" t="str">
        <f>VLOOKUP(Tabela1[[#This Row],[Cliente]],'BASE DE CLIENTES'!A:E,2,0)</f>
        <v>Brasília</v>
      </c>
      <c r="D1595" s="1" t="str">
        <f>VLOOKUP(Tabela1[[#This Row],[Cliente]],'BASE DE CLIENTES'!A:C,3,0)</f>
        <v>DF</v>
      </c>
      <c r="E1595" s="4" t="str">
        <f>CONCATENATE(Tabela1[[#This Row],[CIDADE]],",",Tabela1[[#This Row],[UF]])</f>
        <v>Brasília,DF</v>
      </c>
      <c r="F1595" s="2">
        <v>45862</v>
      </c>
      <c r="G1595" s="13">
        <v>766</v>
      </c>
      <c r="H1595" s="13">
        <v>1390</v>
      </c>
      <c r="I1595" s="5">
        <f>Tabela1[[#This Row],[Valor total]]-Tabela1[[#This Row],[Valor custo]]</f>
        <v>624</v>
      </c>
      <c r="J1595" s="6">
        <f>Tabela1[[#This Row],[MARGEM BRUTA]]/Tabela1[[#This Row],[Valor total]]</f>
        <v>0.44892086330935249</v>
      </c>
      <c r="K1595" s="1" t="str">
        <f>VLOOKUP(Tabela1[[#This Row],[Cliente]],'BASE DE CLIENTES'!A:D,4,0)</f>
        <v>EMPRESA SEM MAQUINA</v>
      </c>
      <c r="L1595" s="1" t="str">
        <f>VLOOKUP(Tabela1[[#This Row],[Cliente]],'BASE DE CLIENTES'!A:E,5,0)</f>
        <v>CEILANDIA NORTE (CEILANDIA)</v>
      </c>
    </row>
    <row r="1596" spans="2:12" x14ac:dyDescent="0.3">
      <c r="B1596" s="1" t="s">
        <v>27</v>
      </c>
      <c r="C1596" s="4" t="str">
        <f>VLOOKUP(Tabela1[[#This Row],[Cliente]],'BASE DE CLIENTES'!A:E,2,0)</f>
        <v>Brasília</v>
      </c>
      <c r="D1596" s="1" t="str">
        <f>VLOOKUP(Tabela1[[#This Row],[Cliente]],'BASE DE CLIENTES'!A:C,3,0)</f>
        <v>DF</v>
      </c>
      <c r="E1596" s="4" t="str">
        <f>CONCATENATE(Tabela1[[#This Row],[CIDADE]],",",Tabela1[[#This Row],[UF]])</f>
        <v>Brasília,DF</v>
      </c>
      <c r="F1596" s="2">
        <v>45862</v>
      </c>
      <c r="G1596" s="13">
        <v>505</v>
      </c>
      <c r="H1596" s="13">
        <v>1080</v>
      </c>
      <c r="I1596" s="5">
        <f>Tabela1[[#This Row],[Valor total]]-Tabela1[[#This Row],[Valor custo]]</f>
        <v>575</v>
      </c>
      <c r="J1596" s="6">
        <f>Tabela1[[#This Row],[MARGEM BRUTA]]/Tabela1[[#This Row],[Valor total]]</f>
        <v>0.53240740740740744</v>
      </c>
      <c r="K1596" s="1" t="str">
        <f>VLOOKUP(Tabela1[[#This Row],[Cliente]],'BASE DE CLIENTES'!A:D,4,0)</f>
        <v>EMPRESA SEM MAQUINA</v>
      </c>
      <c r="L1596" s="1" t="str">
        <f>VLOOKUP(Tabela1[[#This Row],[Cliente]],'BASE DE CLIENTES'!A:E,5,0)</f>
        <v>RECANTO DAS EMAS</v>
      </c>
    </row>
    <row r="1597" spans="2:12" x14ac:dyDescent="0.3">
      <c r="B1597" s="1" t="s">
        <v>195</v>
      </c>
      <c r="C1597" s="4" t="str">
        <f>VLOOKUP(Tabela1[[#This Row],[Cliente]],'BASE DE CLIENTES'!A:E,2,0)</f>
        <v>Goiânia</v>
      </c>
      <c r="D1597" s="1" t="str">
        <f>VLOOKUP(Tabela1[[#This Row],[Cliente]],'BASE DE CLIENTES'!A:C,3,0)</f>
        <v>GO</v>
      </c>
      <c r="E1597" s="4" t="str">
        <f>CONCATENATE(Tabela1[[#This Row],[CIDADE]],",",Tabela1[[#This Row],[UF]])</f>
        <v>Goiânia,GO</v>
      </c>
      <c r="F1597" s="2">
        <v>45859</v>
      </c>
      <c r="G1597" s="13">
        <v>20500</v>
      </c>
      <c r="H1597" s="13">
        <v>32375</v>
      </c>
      <c r="I1597" s="5">
        <f>Tabela1[[#This Row],[Valor total]]-Tabela1[[#This Row],[Valor custo]]</f>
        <v>11875</v>
      </c>
      <c r="J1597" s="6">
        <f>Tabela1[[#This Row],[MARGEM BRUTA]]/Tabela1[[#This Row],[Valor total]]</f>
        <v>0.36679536679536678</v>
      </c>
      <c r="K1597" s="1" t="str">
        <f>VLOOKUP(Tabela1[[#This Row],[Cliente]],'BASE DE CLIENTES'!A:D,4,0)</f>
        <v>EMPRESA COM MAQUINA</v>
      </c>
      <c r="L1597" s="1" t="str">
        <f>VLOOKUP(Tabela1[[#This Row],[Cliente]],'BASE DE CLIENTES'!A:E,5,0)</f>
        <v>Goiânia</v>
      </c>
    </row>
    <row r="1598" spans="2:12" x14ac:dyDescent="0.3">
      <c r="B1598" s="1" t="s">
        <v>199</v>
      </c>
      <c r="C1598" s="4" t="str">
        <f>VLOOKUP(Tabela1[[#This Row],[Cliente]],'BASE DE CLIENTES'!A:E,2,0)</f>
        <v>Goiânia</v>
      </c>
      <c r="D1598" s="1" t="str">
        <f>VLOOKUP(Tabela1[[#This Row],[Cliente]],'BASE DE CLIENTES'!A:C,3,0)</f>
        <v>GO</v>
      </c>
      <c r="E1598" s="4" t="str">
        <f>CONCATENATE(Tabela1[[#This Row],[CIDADE]],",",Tabela1[[#This Row],[UF]])</f>
        <v>Goiânia,GO</v>
      </c>
      <c r="F1598" s="2">
        <v>45859</v>
      </c>
      <c r="G1598" s="13">
        <v>4092</v>
      </c>
      <c r="H1598" s="13">
        <v>6180</v>
      </c>
      <c r="I1598" s="5">
        <f>Tabela1[[#This Row],[Valor total]]-Tabela1[[#This Row],[Valor custo]]</f>
        <v>2088</v>
      </c>
      <c r="J1598" s="6">
        <f>Tabela1[[#This Row],[MARGEM BRUTA]]/Tabela1[[#This Row],[Valor total]]</f>
        <v>0.3378640776699029</v>
      </c>
      <c r="K1598" s="1" t="str">
        <f>VLOOKUP(Tabela1[[#This Row],[Cliente]],'BASE DE CLIENTES'!A:D,4,0)</f>
        <v>EMPRESA COM MAQUINA</v>
      </c>
      <c r="L1598" s="1" t="str">
        <f>VLOOKUP(Tabela1[[#This Row],[Cliente]],'BASE DE CLIENTES'!A:E,5,0)</f>
        <v>Goiânia</v>
      </c>
    </row>
    <row r="1599" spans="2:12" x14ac:dyDescent="0.3">
      <c r="B1599" s="1" t="s">
        <v>96</v>
      </c>
      <c r="C1599" s="4" t="str">
        <f>VLOOKUP(Tabela1[[#This Row],[Cliente]],'BASE DE CLIENTES'!A:E,2,0)</f>
        <v>Brasília</v>
      </c>
      <c r="D1599" s="1" t="str">
        <f>VLOOKUP(Tabela1[[#This Row],[Cliente]],'BASE DE CLIENTES'!A:C,3,0)</f>
        <v>DF</v>
      </c>
      <c r="E1599" s="4" t="str">
        <f>CONCATENATE(Tabela1[[#This Row],[CIDADE]],",",Tabela1[[#This Row],[UF]])</f>
        <v>Brasília,DF</v>
      </c>
      <c r="F1599" s="2">
        <v>45862</v>
      </c>
      <c r="G1599" s="13">
        <v>766</v>
      </c>
      <c r="H1599" s="13">
        <v>1390</v>
      </c>
      <c r="I1599" s="5">
        <f>Tabela1[[#This Row],[Valor total]]-Tabela1[[#This Row],[Valor custo]]</f>
        <v>624</v>
      </c>
      <c r="J1599" s="6">
        <f>Tabela1[[#This Row],[MARGEM BRUTA]]/Tabela1[[#This Row],[Valor total]]</f>
        <v>0.44892086330935249</v>
      </c>
      <c r="K1599" s="1" t="str">
        <f>VLOOKUP(Tabela1[[#This Row],[Cliente]],'BASE DE CLIENTES'!A:D,4,0)</f>
        <v>EMPRESA SEM MAQUINA</v>
      </c>
      <c r="L1599" s="1" t="str">
        <f>VLOOKUP(Tabela1[[#This Row],[Cliente]],'BASE DE CLIENTES'!A:E,5,0)</f>
        <v>CEILANDIA NORTE (CEILANDIA)</v>
      </c>
    </row>
    <row r="1600" spans="2:12" x14ac:dyDescent="0.3">
      <c r="B1600" s="1" t="s">
        <v>220</v>
      </c>
      <c r="C1600" s="4" t="str">
        <f>VLOOKUP(Tabela1[[#This Row],[Cliente]],'BASE DE CLIENTES'!A:E,2,0)</f>
        <v>Goiânia</v>
      </c>
      <c r="D1600" s="1" t="str">
        <f>VLOOKUP(Tabela1[[#This Row],[Cliente]],'BASE DE CLIENTES'!A:C,3,0)</f>
        <v>GO</v>
      </c>
      <c r="E1600" s="4" t="str">
        <f>CONCATENATE(Tabela1[[#This Row],[CIDADE]],",",Tabela1[[#This Row],[UF]])</f>
        <v>Goiânia,GO</v>
      </c>
      <c r="F1600" s="2">
        <v>45855</v>
      </c>
      <c r="G1600" s="13">
        <v>1904</v>
      </c>
      <c r="H1600" s="13">
        <v>3000</v>
      </c>
      <c r="I1600" s="5">
        <f>Tabela1[[#This Row],[Valor total]]-Tabela1[[#This Row],[Valor custo]]</f>
        <v>1096</v>
      </c>
      <c r="J1600" s="6">
        <f>Tabela1[[#This Row],[MARGEM BRUTA]]/Tabela1[[#This Row],[Valor total]]</f>
        <v>0.36533333333333334</v>
      </c>
      <c r="K1600" s="1" t="str">
        <f>VLOOKUP(Tabela1[[#This Row],[Cliente]],'BASE DE CLIENTES'!A:D,4,0)</f>
        <v>EMPRESA COM MAQUINA</v>
      </c>
      <c r="L1600" s="1" t="str">
        <f>VLOOKUP(Tabela1[[#This Row],[Cliente]],'BASE DE CLIENTES'!A:E,5,0)</f>
        <v>Goiânia</v>
      </c>
    </row>
    <row r="1601" spans="2:12" x14ac:dyDescent="0.3">
      <c r="B1601" s="1" t="s">
        <v>220</v>
      </c>
      <c r="C1601" s="4" t="str">
        <f>VLOOKUP(Tabela1[[#This Row],[Cliente]],'BASE DE CLIENTES'!A:E,2,0)</f>
        <v>Goiânia</v>
      </c>
      <c r="D1601" s="1" t="str">
        <f>VLOOKUP(Tabela1[[#This Row],[Cliente]],'BASE DE CLIENTES'!A:C,3,0)</f>
        <v>GO</v>
      </c>
      <c r="E1601" s="4" t="str">
        <f>CONCATENATE(Tabela1[[#This Row],[CIDADE]],",",Tabela1[[#This Row],[UF]])</f>
        <v>Goiânia,GO</v>
      </c>
      <c r="F1601" s="2">
        <v>45852</v>
      </c>
      <c r="G1601" s="13">
        <v>1105</v>
      </c>
      <c r="H1601" s="13">
        <v>1705</v>
      </c>
      <c r="I1601" s="5">
        <f>Tabela1[[#This Row],[Valor total]]-Tabela1[[#This Row],[Valor custo]]</f>
        <v>600</v>
      </c>
      <c r="J1601" s="6">
        <f>Tabela1[[#This Row],[MARGEM BRUTA]]/Tabela1[[#This Row],[Valor total]]</f>
        <v>0.35190615835777128</v>
      </c>
      <c r="K1601" s="1" t="str">
        <f>VLOOKUP(Tabela1[[#This Row],[Cliente]],'BASE DE CLIENTES'!A:D,4,0)</f>
        <v>EMPRESA COM MAQUINA</v>
      </c>
      <c r="L1601" s="1" t="str">
        <f>VLOOKUP(Tabela1[[#This Row],[Cliente]],'BASE DE CLIENTES'!A:E,5,0)</f>
        <v>Goiânia</v>
      </c>
    </row>
    <row r="1602" spans="2:12" x14ac:dyDescent="0.3">
      <c r="B1602" s="1" t="s">
        <v>206</v>
      </c>
      <c r="C1602" s="4" t="str">
        <f>VLOOKUP(Tabela1[[#This Row],[Cliente]],'BASE DE CLIENTES'!A:E,2,0)</f>
        <v>Goiânia</v>
      </c>
      <c r="D1602" s="1" t="str">
        <f>VLOOKUP(Tabela1[[#This Row],[Cliente]],'BASE DE CLIENTES'!A:C,3,0)</f>
        <v>GO</v>
      </c>
      <c r="E1602" s="4" t="str">
        <f>CONCATENATE(Tabela1[[#This Row],[CIDADE]],",",Tabela1[[#This Row],[UF]])</f>
        <v>Goiânia,GO</v>
      </c>
      <c r="F1602" s="2">
        <v>45848</v>
      </c>
      <c r="G1602" s="13">
        <v>5157</v>
      </c>
      <c r="H1602" s="13">
        <v>7680</v>
      </c>
      <c r="I1602" s="5">
        <f>Tabela1[[#This Row],[Valor total]]-Tabela1[[#This Row],[Valor custo]]</f>
        <v>2523</v>
      </c>
      <c r="J1602" s="6">
        <f>Tabela1[[#This Row],[MARGEM BRUTA]]/Tabela1[[#This Row],[Valor total]]</f>
        <v>0.32851562499999998</v>
      </c>
      <c r="K1602" s="1" t="str">
        <f>VLOOKUP(Tabela1[[#This Row],[Cliente]],'BASE DE CLIENTES'!A:D,4,0)</f>
        <v>EMPRESA COM MAQUINA</v>
      </c>
      <c r="L1602" s="1" t="str">
        <f>VLOOKUP(Tabela1[[#This Row],[Cliente]],'BASE DE CLIENTES'!A:E,5,0)</f>
        <v>Goiânia</v>
      </c>
    </row>
    <row r="1603" spans="2:12" x14ac:dyDescent="0.3">
      <c r="B1603" s="1" t="s">
        <v>221</v>
      </c>
      <c r="C1603" s="4" t="str">
        <f>VLOOKUP(Tabela1[[#This Row],[Cliente]],'BASE DE CLIENTES'!A:E,2,0)</f>
        <v>Goiânia</v>
      </c>
      <c r="D1603" s="1" t="str">
        <f>VLOOKUP(Tabela1[[#This Row],[Cliente]],'BASE DE CLIENTES'!A:C,3,0)</f>
        <v>GO</v>
      </c>
      <c r="E1603" s="4" t="str">
        <f>CONCATENATE(Tabela1[[#This Row],[CIDADE]],",",Tabela1[[#This Row],[UF]])</f>
        <v>Goiânia,GO</v>
      </c>
      <c r="F1603" s="2">
        <v>45848</v>
      </c>
      <c r="G1603" s="13">
        <v>2859.99</v>
      </c>
      <c r="H1603" s="13">
        <v>5350</v>
      </c>
      <c r="I1603" s="5">
        <f>Tabela1[[#This Row],[Valor total]]-Tabela1[[#This Row],[Valor custo]]</f>
        <v>2490.0100000000002</v>
      </c>
      <c r="J1603" s="6">
        <f>Tabela1[[#This Row],[MARGEM BRUTA]]/Tabela1[[#This Row],[Valor total]]</f>
        <v>0.46542242990654209</v>
      </c>
      <c r="K1603" s="1" t="str">
        <f>VLOOKUP(Tabela1[[#This Row],[Cliente]],'BASE DE CLIENTES'!A:D,4,0)</f>
        <v>EMPRESA COM MAQUINA</v>
      </c>
      <c r="L1603" s="1" t="str">
        <f>VLOOKUP(Tabela1[[#This Row],[Cliente]],'BASE DE CLIENTES'!A:E,5,0)</f>
        <v>Goiânia</v>
      </c>
    </row>
    <row r="1604" spans="2:12" x14ac:dyDescent="0.3">
      <c r="B1604" s="1" t="s">
        <v>55</v>
      </c>
      <c r="C1604" s="4" t="str">
        <f>VLOOKUP(Tabela1[[#This Row],[Cliente]],'BASE DE CLIENTES'!A:E,2,0)</f>
        <v>Brasília</v>
      </c>
      <c r="D1604" s="1" t="str">
        <f>VLOOKUP(Tabela1[[#This Row],[Cliente]],'BASE DE CLIENTES'!A:C,3,0)</f>
        <v>DF</v>
      </c>
      <c r="E1604" s="4" t="str">
        <f>CONCATENATE(Tabela1[[#This Row],[CIDADE]],",",Tabela1[[#This Row],[UF]])</f>
        <v>Brasília,DF</v>
      </c>
      <c r="F1604" s="2">
        <v>45862</v>
      </c>
      <c r="G1604" s="13">
        <v>477</v>
      </c>
      <c r="H1604" s="13">
        <v>840</v>
      </c>
      <c r="I1604" s="5">
        <f>Tabela1[[#This Row],[Valor total]]-Tabela1[[#This Row],[Valor custo]]</f>
        <v>363</v>
      </c>
      <c r="J1604" s="6">
        <f>Tabela1[[#This Row],[MARGEM BRUTA]]/Tabela1[[#This Row],[Valor total]]</f>
        <v>0.43214285714285716</v>
      </c>
      <c r="K1604" s="1" t="str">
        <f>VLOOKUP(Tabela1[[#This Row],[Cliente]],'BASE DE CLIENTES'!A:D,4,0)</f>
        <v>EMPRESA SEM MAQUINA</v>
      </c>
      <c r="L1604" s="1" t="str">
        <f>VLOOKUP(Tabela1[[#This Row],[Cliente]],'BASE DE CLIENTES'!A:E,5,0)</f>
        <v>RECANTO DAS EMAS</v>
      </c>
    </row>
    <row r="1605" spans="2:12" x14ac:dyDescent="0.3">
      <c r="B1605" s="1" t="s">
        <v>106</v>
      </c>
      <c r="C1605" s="4" t="str">
        <f>VLOOKUP(Tabela1[[#This Row],[Cliente]],'BASE DE CLIENTES'!A:E,2,0)</f>
        <v>Brasília</v>
      </c>
      <c r="D1605" s="1" t="str">
        <f>VLOOKUP(Tabela1[[#This Row],[Cliente]],'BASE DE CLIENTES'!A:C,3,0)</f>
        <v>DF</v>
      </c>
      <c r="E1605" s="4" t="str">
        <f>CONCATENATE(Tabela1[[#This Row],[CIDADE]],",",Tabela1[[#This Row],[UF]])</f>
        <v>Brasília,DF</v>
      </c>
      <c r="F1605" s="2">
        <v>45862</v>
      </c>
      <c r="G1605" s="13">
        <v>1529.2</v>
      </c>
      <c r="H1605" s="13">
        <v>2400</v>
      </c>
      <c r="I1605" s="5">
        <f>Tabela1[[#This Row],[Valor total]]-Tabela1[[#This Row],[Valor custo]]</f>
        <v>870.8</v>
      </c>
      <c r="J1605" s="6">
        <f>Tabela1[[#This Row],[MARGEM BRUTA]]/Tabela1[[#This Row],[Valor total]]</f>
        <v>0.36283333333333334</v>
      </c>
      <c r="K1605" s="1" t="str">
        <f>VLOOKUP(Tabela1[[#This Row],[Cliente]],'BASE DE CLIENTES'!A:D,4,0)</f>
        <v>EMPRESA COM MAQUINA</v>
      </c>
      <c r="L1605" s="1" t="str">
        <f>VLOOKUP(Tabela1[[#This Row],[Cliente]],'BASE DE CLIENTES'!A:E,5,0)</f>
        <v>26 DE SETEMBRO</v>
      </c>
    </row>
    <row r="1606" spans="2:12" x14ac:dyDescent="0.3">
      <c r="B1606" s="1" t="s">
        <v>120</v>
      </c>
      <c r="C1606" s="4" t="str">
        <f>VLOOKUP(Tabela1[[#This Row],[Cliente]],'BASE DE CLIENTES'!A:E,2,0)</f>
        <v>Brasília</v>
      </c>
      <c r="D1606" s="1" t="str">
        <f>VLOOKUP(Tabela1[[#This Row],[Cliente]],'BASE DE CLIENTES'!A:C,3,0)</f>
        <v>DF</v>
      </c>
      <c r="E1606" s="4" t="str">
        <f>CONCATENATE(Tabela1[[#This Row],[CIDADE]],",",Tabela1[[#This Row],[UF]])</f>
        <v>Brasília,DF</v>
      </c>
      <c r="F1606" s="2">
        <v>45916</v>
      </c>
      <c r="G1606" s="13">
        <v>482.79</v>
      </c>
      <c r="H1606" s="13">
        <v>715</v>
      </c>
      <c r="I1606" s="5">
        <f>Tabela1[[#This Row],[Valor total]]-Tabela1[[#This Row],[Valor custo]]</f>
        <v>232.20999999999998</v>
      </c>
      <c r="J1606" s="6">
        <f>Tabela1[[#This Row],[MARGEM BRUTA]]/Tabela1[[#This Row],[Valor total]]</f>
        <v>0.32476923076923075</v>
      </c>
      <c r="K1606" s="1" t="str">
        <f>VLOOKUP(Tabela1[[#This Row],[Cliente]],'BASE DE CLIENTES'!A:D,4,0)</f>
        <v>EMPRESA SEM MAQUINA</v>
      </c>
      <c r="L1606" s="1" t="str">
        <f>VLOOKUP(Tabela1[[#This Row],[Cliente]],'BASE DE CLIENTES'!A:E,5,0)</f>
        <v>SAMAMBAIA</v>
      </c>
    </row>
    <row r="1607" spans="2:12" x14ac:dyDescent="0.3">
      <c r="B1607" s="1" t="s">
        <v>199</v>
      </c>
      <c r="C1607" s="4" t="str">
        <f>VLOOKUP(Tabela1[[#This Row],[Cliente]],'BASE DE CLIENTES'!A:E,2,0)</f>
        <v>Goiânia</v>
      </c>
      <c r="D1607" s="1" t="str">
        <f>VLOOKUP(Tabela1[[#This Row],[Cliente]],'BASE DE CLIENTES'!A:C,3,0)</f>
        <v>GO</v>
      </c>
      <c r="E1607" s="4" t="str">
        <f>CONCATENATE(Tabela1[[#This Row],[CIDADE]],",",Tabela1[[#This Row],[UF]])</f>
        <v>Goiânia,GO</v>
      </c>
      <c r="F1607" s="2">
        <v>45847</v>
      </c>
      <c r="G1607" s="13">
        <v>5282</v>
      </c>
      <c r="H1607" s="13">
        <v>8659</v>
      </c>
      <c r="I1607" s="5">
        <f>Tabela1[[#This Row],[Valor total]]-Tabela1[[#This Row],[Valor custo]]</f>
        <v>3377</v>
      </c>
      <c r="J1607" s="6">
        <f>Tabela1[[#This Row],[MARGEM BRUTA]]/Tabela1[[#This Row],[Valor total]]</f>
        <v>0.38999884513223237</v>
      </c>
      <c r="K1607" s="1" t="str">
        <f>VLOOKUP(Tabela1[[#This Row],[Cliente]],'BASE DE CLIENTES'!A:D,4,0)</f>
        <v>EMPRESA COM MAQUINA</v>
      </c>
      <c r="L1607" s="1" t="str">
        <f>VLOOKUP(Tabela1[[#This Row],[Cliente]],'BASE DE CLIENTES'!A:E,5,0)</f>
        <v>Goiânia</v>
      </c>
    </row>
    <row r="1608" spans="2:12" x14ac:dyDescent="0.3">
      <c r="B1608" s="1" t="s">
        <v>68</v>
      </c>
      <c r="C1608" s="4" t="str">
        <f>VLOOKUP(Tabela1[[#This Row],[Cliente]],'BASE DE CLIENTES'!A:E,2,0)</f>
        <v>Brasília</v>
      </c>
      <c r="D1608" s="1" t="str">
        <f>VLOOKUP(Tabela1[[#This Row],[Cliente]],'BASE DE CLIENTES'!A:C,3,0)</f>
        <v>DF</v>
      </c>
      <c r="E1608" s="4" t="str">
        <f>CONCATENATE(Tabela1[[#This Row],[CIDADE]],",",Tabela1[[#This Row],[UF]])</f>
        <v>Brasília,DF</v>
      </c>
      <c r="F1608" s="2">
        <v>45861</v>
      </c>
      <c r="G1608" s="13">
        <v>49.21</v>
      </c>
      <c r="H1608" s="13">
        <v>80</v>
      </c>
      <c r="I1608" s="5">
        <f>Tabela1[[#This Row],[Valor total]]-Tabela1[[#This Row],[Valor custo]]</f>
        <v>30.79</v>
      </c>
      <c r="J1608" s="6">
        <f>Tabela1[[#This Row],[MARGEM BRUTA]]/Tabela1[[#This Row],[Valor total]]</f>
        <v>0.38487499999999997</v>
      </c>
      <c r="K1608" s="1" t="str">
        <f>VLOOKUP(Tabela1[[#This Row],[Cliente]],'BASE DE CLIENTES'!A:D,4,0)</f>
        <v>EMPRESA COM MAQUINA</v>
      </c>
      <c r="L1608" s="1" t="str">
        <f>VLOOKUP(Tabela1[[#This Row],[Cliente]],'BASE DE CLIENTES'!A:E,5,0)</f>
        <v>SAMAMBAIA SUL (SAMAMBAIA)</v>
      </c>
    </row>
    <row r="1609" spans="2:12" x14ac:dyDescent="0.3">
      <c r="B1609" s="1" t="s">
        <v>42</v>
      </c>
      <c r="C1609" s="4" t="str">
        <f>VLOOKUP(Tabela1[[#This Row],[Cliente]],'BASE DE CLIENTES'!A:E,2,0)</f>
        <v>Brasília</v>
      </c>
      <c r="D1609" s="1" t="str">
        <f>VLOOKUP(Tabela1[[#This Row],[Cliente]],'BASE DE CLIENTES'!A:C,3,0)</f>
        <v>DF</v>
      </c>
      <c r="E1609" s="4" t="str">
        <f>CONCATENATE(Tabela1[[#This Row],[CIDADE]],",",Tabela1[[#This Row],[UF]])</f>
        <v>Brasília,DF</v>
      </c>
      <c r="F1609" s="2">
        <v>45861</v>
      </c>
      <c r="G1609" s="13">
        <v>2351.9699999999998</v>
      </c>
      <c r="H1609" s="13">
        <v>3720</v>
      </c>
      <c r="I1609" s="5">
        <f>Tabela1[[#This Row],[Valor total]]-Tabela1[[#This Row],[Valor custo]]</f>
        <v>1368.0300000000002</v>
      </c>
      <c r="J1609" s="6">
        <f>Tabela1[[#This Row],[MARGEM BRUTA]]/Tabela1[[#This Row],[Valor total]]</f>
        <v>0.36775000000000008</v>
      </c>
      <c r="K1609" s="1" t="str">
        <f>VLOOKUP(Tabela1[[#This Row],[Cliente]],'BASE DE CLIENTES'!A:D,4,0)</f>
        <v>EMPRESA SEM MAQUINA</v>
      </c>
      <c r="L1609" s="1" t="str">
        <f>VLOOKUP(Tabela1[[#This Row],[Cliente]],'BASE DE CLIENTES'!A:E,5,0)</f>
        <v>SAMAMBAIA</v>
      </c>
    </row>
    <row r="1610" spans="2:12" x14ac:dyDescent="0.3">
      <c r="B1610" s="1" t="s">
        <v>195</v>
      </c>
      <c r="C1610" s="4" t="str">
        <f>VLOOKUP(Tabela1[[#This Row],[Cliente]],'BASE DE CLIENTES'!A:E,2,0)</f>
        <v>Goiânia</v>
      </c>
      <c r="D1610" s="1" t="str">
        <f>VLOOKUP(Tabela1[[#This Row],[Cliente]],'BASE DE CLIENTES'!A:C,3,0)</f>
        <v>GO</v>
      </c>
      <c r="E1610" s="4" t="str">
        <f>CONCATENATE(Tabela1[[#This Row],[CIDADE]],",",Tabela1[[#This Row],[UF]])</f>
        <v>Goiânia,GO</v>
      </c>
      <c r="F1610" s="2">
        <v>45842</v>
      </c>
      <c r="G1610" s="13">
        <v>757</v>
      </c>
      <c r="H1610" s="13">
        <v>1450</v>
      </c>
      <c r="I1610" s="5">
        <f>Tabela1[[#This Row],[Valor total]]-Tabela1[[#This Row],[Valor custo]]</f>
        <v>693</v>
      </c>
      <c r="J1610" s="6">
        <f>Tabela1[[#This Row],[MARGEM BRUTA]]/Tabela1[[#This Row],[Valor total]]</f>
        <v>0.47793103448275864</v>
      </c>
      <c r="K1610" s="1" t="str">
        <f>VLOOKUP(Tabela1[[#This Row],[Cliente]],'BASE DE CLIENTES'!A:D,4,0)</f>
        <v>EMPRESA COM MAQUINA</v>
      </c>
      <c r="L1610" s="1" t="str">
        <f>VLOOKUP(Tabela1[[#This Row],[Cliente]],'BASE DE CLIENTES'!A:E,5,0)</f>
        <v>Goiânia</v>
      </c>
    </row>
    <row r="1611" spans="2:12" x14ac:dyDescent="0.3">
      <c r="B1611" s="1" t="s">
        <v>223</v>
      </c>
      <c r="C1611" s="4" t="str">
        <f>VLOOKUP(Tabela1[[#This Row],[Cliente]],'BASE DE CLIENTES'!A:E,2,0)</f>
        <v>Goiânia</v>
      </c>
      <c r="D1611" s="1" t="str">
        <f>VLOOKUP(Tabela1[[#This Row],[Cliente]],'BASE DE CLIENTES'!A:C,3,0)</f>
        <v>GO</v>
      </c>
      <c r="E1611" s="4" t="str">
        <f>CONCATENATE(Tabela1[[#This Row],[CIDADE]],",",Tabela1[[#This Row],[UF]])</f>
        <v>Goiânia,GO</v>
      </c>
      <c r="F1611" s="2">
        <v>45840</v>
      </c>
      <c r="G1611" s="13">
        <v>725</v>
      </c>
      <c r="H1611" s="13">
        <v>1150</v>
      </c>
      <c r="I1611" s="5">
        <f>Tabela1[[#This Row],[Valor total]]-Tabela1[[#This Row],[Valor custo]]</f>
        <v>425</v>
      </c>
      <c r="J1611" s="6">
        <f>Tabela1[[#This Row],[MARGEM BRUTA]]/Tabela1[[#This Row],[Valor total]]</f>
        <v>0.36956521739130432</v>
      </c>
      <c r="K1611" s="1" t="str">
        <f>VLOOKUP(Tabela1[[#This Row],[Cliente]],'BASE DE CLIENTES'!A:D,4,0)</f>
        <v>EMPRESA COM MAQUINA</v>
      </c>
      <c r="L1611" s="1" t="str">
        <f>VLOOKUP(Tabela1[[#This Row],[Cliente]],'BASE DE CLIENTES'!A:E,5,0)</f>
        <v>Goiânia</v>
      </c>
    </row>
    <row r="1612" spans="2:12" x14ac:dyDescent="0.3">
      <c r="B1612" s="1" t="s">
        <v>165</v>
      </c>
      <c r="C1612" s="4" t="str">
        <f>VLOOKUP(Tabela1[[#This Row],[Cliente]],'BASE DE CLIENTES'!A:E,2,0)</f>
        <v>Brasília</v>
      </c>
      <c r="D1612" s="1" t="str">
        <f>VLOOKUP(Tabela1[[#This Row],[Cliente]],'BASE DE CLIENTES'!A:C,3,0)</f>
        <v>DF</v>
      </c>
      <c r="E1612" s="4" t="str">
        <f>CONCATENATE(Tabela1[[#This Row],[CIDADE]],",",Tabela1[[#This Row],[UF]])</f>
        <v>Brasília,DF</v>
      </c>
      <c r="F1612" s="2">
        <v>45861</v>
      </c>
      <c r="G1612" s="13">
        <v>289</v>
      </c>
      <c r="H1612" s="13">
        <v>550</v>
      </c>
      <c r="I1612" s="5">
        <f>Tabela1[[#This Row],[Valor total]]-Tabela1[[#This Row],[Valor custo]]</f>
        <v>261</v>
      </c>
      <c r="J1612" s="6">
        <f>Tabela1[[#This Row],[MARGEM BRUTA]]/Tabela1[[#This Row],[Valor total]]</f>
        <v>0.47454545454545455</v>
      </c>
      <c r="K1612" s="1" t="str">
        <f>VLOOKUP(Tabela1[[#This Row],[Cliente]],'BASE DE CLIENTES'!A:D,4,0)</f>
        <v>EMPRESA SEM MAQUINA</v>
      </c>
      <c r="L1612" s="1" t="str">
        <f>VLOOKUP(Tabela1[[#This Row],[Cliente]],'BASE DE CLIENTES'!A:E,5,0)</f>
        <v>SETOR HABITACIONAL VICENTE PIRES</v>
      </c>
    </row>
    <row r="1613" spans="2:12" x14ac:dyDescent="0.3">
      <c r="B1613" s="1" t="s">
        <v>52</v>
      </c>
      <c r="C1613" s="4" t="str">
        <f>VLOOKUP(Tabela1[[#This Row],[Cliente]],'BASE DE CLIENTES'!A:E,2,0)</f>
        <v>Brasília</v>
      </c>
      <c r="D1613" s="1" t="str">
        <f>VLOOKUP(Tabela1[[#This Row],[Cliente]],'BASE DE CLIENTES'!A:C,3,0)</f>
        <v>DF</v>
      </c>
      <c r="E1613" s="4" t="str">
        <f>CONCATENATE(Tabela1[[#This Row],[CIDADE]],",",Tabela1[[#This Row],[UF]])</f>
        <v>Brasília,DF</v>
      </c>
      <c r="F1613" s="2">
        <v>45861</v>
      </c>
      <c r="G1613" s="13">
        <v>2341.87</v>
      </c>
      <c r="H1613" s="13">
        <v>3961</v>
      </c>
      <c r="I1613" s="5">
        <f>Tabela1[[#This Row],[Valor total]]-Tabela1[[#This Row],[Valor custo]]</f>
        <v>1619.13</v>
      </c>
      <c r="J1613" s="6">
        <f>Tabela1[[#This Row],[MARGEM BRUTA]]/Tabela1[[#This Row],[Valor total]]</f>
        <v>0.40876798788184804</v>
      </c>
      <c r="K1613" s="1" t="str">
        <f>VLOOKUP(Tabela1[[#This Row],[Cliente]],'BASE DE CLIENTES'!A:D,4,0)</f>
        <v>SERRALHEIRO</v>
      </c>
      <c r="L1613" s="1" t="str">
        <f>VLOOKUP(Tabela1[[#This Row],[Cliente]],'BASE DE CLIENTES'!A:E,5,0)</f>
        <v>Ceilândia Sul (Ceilândia)</v>
      </c>
    </row>
    <row r="1614" spans="2:12" x14ac:dyDescent="0.3">
      <c r="B1614" s="1" t="s">
        <v>221</v>
      </c>
      <c r="C1614" s="4" t="str">
        <f>VLOOKUP(Tabela1[[#This Row],[Cliente]],'BASE DE CLIENTES'!A:E,2,0)</f>
        <v>Goiânia</v>
      </c>
      <c r="D1614" s="1" t="str">
        <f>VLOOKUP(Tabela1[[#This Row],[Cliente]],'BASE DE CLIENTES'!A:C,3,0)</f>
        <v>GO</v>
      </c>
      <c r="E1614" s="4" t="str">
        <f>CONCATENATE(Tabela1[[#This Row],[CIDADE]],",",Tabela1[[#This Row],[UF]])</f>
        <v>Goiânia,GO</v>
      </c>
      <c r="F1614" s="2">
        <v>45840</v>
      </c>
      <c r="G1614" s="13">
        <v>5785</v>
      </c>
      <c r="H1614" s="13">
        <v>9700</v>
      </c>
      <c r="I1614" s="5">
        <f>Tabela1[[#This Row],[Valor total]]-Tabela1[[#This Row],[Valor custo]]</f>
        <v>3915</v>
      </c>
      <c r="J1614" s="6">
        <f>Tabela1[[#This Row],[MARGEM BRUTA]]/Tabela1[[#This Row],[Valor total]]</f>
        <v>0.40360824742268042</v>
      </c>
      <c r="K1614" s="1" t="str">
        <f>VLOOKUP(Tabela1[[#This Row],[Cliente]],'BASE DE CLIENTES'!A:D,4,0)</f>
        <v>EMPRESA COM MAQUINA</v>
      </c>
      <c r="L1614" s="1" t="str">
        <f>VLOOKUP(Tabela1[[#This Row],[Cliente]],'BASE DE CLIENTES'!A:E,5,0)</f>
        <v>Goiânia</v>
      </c>
    </row>
    <row r="1615" spans="2:12" x14ac:dyDescent="0.3">
      <c r="B1615" s="1" t="s">
        <v>206</v>
      </c>
      <c r="C1615" s="4" t="str">
        <f>VLOOKUP(Tabela1[[#This Row],[Cliente]],'BASE DE CLIENTES'!A:E,2,0)</f>
        <v>Goiânia</v>
      </c>
      <c r="D1615" s="1" t="str">
        <f>VLOOKUP(Tabela1[[#This Row],[Cliente]],'BASE DE CLIENTES'!A:C,3,0)</f>
        <v>GO</v>
      </c>
      <c r="E1615" s="4" t="str">
        <f>CONCATENATE(Tabela1[[#This Row],[CIDADE]],",",Tabela1[[#This Row],[UF]])</f>
        <v>Goiânia,GO</v>
      </c>
      <c r="F1615" s="2">
        <v>45840</v>
      </c>
      <c r="G1615" s="13">
        <v>16919</v>
      </c>
      <c r="H1615" s="13">
        <v>21210</v>
      </c>
      <c r="I1615" s="5">
        <f>Tabela1[[#This Row],[Valor total]]-Tabela1[[#This Row],[Valor custo]]</f>
        <v>4291</v>
      </c>
      <c r="J1615" s="6">
        <f>Tabela1[[#This Row],[MARGEM BRUTA]]/Tabela1[[#This Row],[Valor total]]</f>
        <v>0.2023102310231023</v>
      </c>
      <c r="K1615" s="1" t="str">
        <f>VLOOKUP(Tabela1[[#This Row],[Cliente]],'BASE DE CLIENTES'!A:D,4,0)</f>
        <v>EMPRESA COM MAQUINA</v>
      </c>
      <c r="L1615" s="1" t="str">
        <f>VLOOKUP(Tabela1[[#This Row],[Cliente]],'BASE DE CLIENTES'!A:E,5,0)</f>
        <v>Goiânia</v>
      </c>
    </row>
    <row r="1616" spans="2:12" x14ac:dyDescent="0.3">
      <c r="B1616" s="1" t="s">
        <v>220</v>
      </c>
      <c r="C1616" s="4" t="str">
        <f>VLOOKUP(Tabela1[[#This Row],[Cliente]],'BASE DE CLIENTES'!A:E,2,0)</f>
        <v>Goiânia</v>
      </c>
      <c r="D1616" s="1" t="str">
        <f>VLOOKUP(Tabela1[[#This Row],[Cliente]],'BASE DE CLIENTES'!A:C,3,0)</f>
        <v>GO</v>
      </c>
      <c r="E1616" s="4" t="str">
        <f>CONCATENATE(Tabela1[[#This Row],[CIDADE]],",",Tabela1[[#This Row],[UF]])</f>
        <v>Goiânia,GO</v>
      </c>
      <c r="F1616" s="2">
        <v>45840</v>
      </c>
      <c r="G1616" s="13">
        <v>5655</v>
      </c>
      <c r="H1616" s="13">
        <v>8649</v>
      </c>
      <c r="I1616" s="5">
        <f>Tabela1[[#This Row],[Valor total]]-Tabela1[[#This Row],[Valor custo]]</f>
        <v>2994</v>
      </c>
      <c r="J1616" s="6">
        <f>Tabela1[[#This Row],[MARGEM BRUTA]]/Tabela1[[#This Row],[Valor total]]</f>
        <v>0.34616718695802984</v>
      </c>
      <c r="K1616" s="1" t="str">
        <f>VLOOKUP(Tabela1[[#This Row],[Cliente]],'BASE DE CLIENTES'!A:D,4,0)</f>
        <v>EMPRESA COM MAQUINA</v>
      </c>
      <c r="L1616" s="1" t="str">
        <f>VLOOKUP(Tabela1[[#This Row],[Cliente]],'BASE DE CLIENTES'!A:E,5,0)</f>
        <v>Goiânia</v>
      </c>
    </row>
    <row r="1617" spans="2:12" x14ac:dyDescent="0.3">
      <c r="B1617" s="1" t="s">
        <v>199</v>
      </c>
      <c r="C1617" s="4" t="str">
        <f>VLOOKUP(Tabela1[[#This Row],[Cliente]],'BASE DE CLIENTES'!A:E,2,0)</f>
        <v>Goiânia</v>
      </c>
      <c r="D1617" s="1" t="str">
        <f>VLOOKUP(Tabela1[[#This Row],[Cliente]],'BASE DE CLIENTES'!A:C,3,0)</f>
        <v>GO</v>
      </c>
      <c r="E1617" s="4" t="str">
        <f>CONCATENATE(Tabela1[[#This Row],[CIDADE]],",",Tabela1[[#This Row],[UF]])</f>
        <v>Goiânia,GO</v>
      </c>
      <c r="F1617" s="2">
        <v>45839</v>
      </c>
      <c r="G1617" s="13">
        <v>5129.5</v>
      </c>
      <c r="H1617" s="13">
        <v>7800</v>
      </c>
      <c r="I1617" s="5">
        <f>Tabela1[[#This Row],[Valor total]]-Tabela1[[#This Row],[Valor custo]]</f>
        <v>2670.5</v>
      </c>
      <c r="J1617" s="6">
        <f>Tabela1[[#This Row],[MARGEM BRUTA]]/Tabela1[[#This Row],[Valor total]]</f>
        <v>0.34237179487179487</v>
      </c>
      <c r="K1617" s="1" t="str">
        <f>VLOOKUP(Tabela1[[#This Row],[Cliente]],'BASE DE CLIENTES'!A:D,4,0)</f>
        <v>EMPRESA COM MAQUINA</v>
      </c>
      <c r="L1617" s="1" t="str">
        <f>VLOOKUP(Tabela1[[#This Row],[Cliente]],'BASE DE CLIENTES'!A:E,5,0)</f>
        <v>Goiânia</v>
      </c>
    </row>
    <row r="1618" spans="2:12" x14ac:dyDescent="0.3">
      <c r="B1618" s="1" t="s">
        <v>38</v>
      </c>
      <c r="C1618" s="4" t="str">
        <f>VLOOKUP(Tabela1[[#This Row],[Cliente]],'BASE DE CLIENTES'!A:E,2,0)</f>
        <v>Brasília</v>
      </c>
      <c r="D1618" s="1" t="str">
        <f>VLOOKUP(Tabela1[[#This Row],[Cliente]],'BASE DE CLIENTES'!A:C,3,0)</f>
        <v>DF</v>
      </c>
      <c r="E1618" s="4" t="str">
        <f>CONCATENATE(Tabela1[[#This Row],[CIDADE]],",",Tabela1[[#This Row],[UF]])</f>
        <v>Brasília,DF</v>
      </c>
      <c r="F1618" s="2">
        <v>45861</v>
      </c>
      <c r="G1618" s="13">
        <v>649</v>
      </c>
      <c r="H1618" s="13">
        <v>1250</v>
      </c>
      <c r="I1618" s="5">
        <f>Tabela1[[#This Row],[Valor total]]-Tabela1[[#This Row],[Valor custo]]</f>
        <v>601</v>
      </c>
      <c r="J1618" s="6">
        <f>Tabela1[[#This Row],[MARGEM BRUTA]]/Tabela1[[#This Row],[Valor total]]</f>
        <v>0.48080000000000001</v>
      </c>
      <c r="K1618" s="1" t="str">
        <f>VLOOKUP(Tabela1[[#This Row],[Cliente]],'BASE DE CLIENTES'!A:D,4,0)</f>
        <v>EMPRESA SEM MAQUINA</v>
      </c>
      <c r="L1618" s="1" t="str">
        <f>VLOOKUP(Tabela1[[#This Row],[Cliente]],'BASE DE CLIENTES'!A:E,5,0)</f>
        <v>PONTE ALTA NORTE (GAMA)</v>
      </c>
    </row>
    <row r="1619" spans="2:12" x14ac:dyDescent="0.3">
      <c r="B1619" s="1" t="s">
        <v>42</v>
      </c>
      <c r="C1619" s="4" t="str">
        <f>VLOOKUP(Tabela1[[#This Row],[Cliente]],'BASE DE CLIENTES'!A:E,2,0)</f>
        <v>Brasília</v>
      </c>
      <c r="D1619" s="1" t="str">
        <f>VLOOKUP(Tabela1[[#This Row],[Cliente]],'BASE DE CLIENTES'!A:C,3,0)</f>
        <v>DF</v>
      </c>
      <c r="E1619" s="4" t="str">
        <f>CONCATENATE(Tabela1[[#This Row],[CIDADE]],",",Tabela1[[#This Row],[UF]])</f>
        <v>Brasília,DF</v>
      </c>
      <c r="F1619" s="2">
        <v>45860</v>
      </c>
      <c r="G1619" s="13">
        <v>382.3</v>
      </c>
      <c r="H1619" s="13">
        <v>515</v>
      </c>
      <c r="I1619" s="5">
        <f>Tabela1[[#This Row],[Valor total]]-Tabela1[[#This Row],[Valor custo]]</f>
        <v>132.69999999999999</v>
      </c>
      <c r="J1619" s="6">
        <f>Tabela1[[#This Row],[MARGEM BRUTA]]/Tabela1[[#This Row],[Valor total]]</f>
        <v>0.25766990291262132</v>
      </c>
      <c r="K1619" s="1" t="str">
        <f>VLOOKUP(Tabela1[[#This Row],[Cliente]],'BASE DE CLIENTES'!A:D,4,0)</f>
        <v>EMPRESA SEM MAQUINA</v>
      </c>
      <c r="L1619" s="1" t="str">
        <f>VLOOKUP(Tabela1[[#This Row],[Cliente]],'BASE DE CLIENTES'!A:E,5,0)</f>
        <v>SAMAMBAIA</v>
      </c>
    </row>
    <row r="1620" spans="2:12" x14ac:dyDescent="0.3">
      <c r="B1620" s="1" t="s">
        <v>70</v>
      </c>
      <c r="C1620" s="4" t="str">
        <f>VLOOKUP(Tabela1[[#This Row],[Cliente]],'BASE DE CLIENTES'!A:E,2,0)</f>
        <v>Brasília</v>
      </c>
      <c r="D1620" s="1" t="str">
        <f>VLOOKUP(Tabela1[[#This Row],[Cliente]],'BASE DE CLIENTES'!A:C,3,0)</f>
        <v>DF</v>
      </c>
      <c r="E1620" s="4" t="str">
        <f>CONCATENATE(Tabela1[[#This Row],[CIDADE]],",",Tabela1[[#This Row],[UF]])</f>
        <v>Brasília,DF</v>
      </c>
      <c r="F1620" s="2">
        <v>45860</v>
      </c>
      <c r="G1620" s="13">
        <v>649</v>
      </c>
      <c r="H1620" s="13">
        <v>1150</v>
      </c>
      <c r="I1620" s="5">
        <f>Tabela1[[#This Row],[Valor total]]-Tabela1[[#This Row],[Valor custo]]</f>
        <v>501</v>
      </c>
      <c r="J1620" s="6">
        <f>Tabela1[[#This Row],[MARGEM BRUTA]]/Tabela1[[#This Row],[Valor total]]</f>
        <v>0.43565217391304351</v>
      </c>
      <c r="K1620" s="1" t="str">
        <f>VLOOKUP(Tabela1[[#This Row],[Cliente]],'BASE DE CLIENTES'!A:D,4,0)</f>
        <v>EMPRESA COM MAQUINA</v>
      </c>
      <c r="L1620" s="1" t="str">
        <f>VLOOKUP(Tabela1[[#This Row],[Cliente]],'BASE DE CLIENTES'!A:E,5,0)</f>
        <v>TAGUATINGA NORTE (TAGUATINGA)</v>
      </c>
    </row>
    <row r="1621" spans="2:12" x14ac:dyDescent="0.3">
      <c r="B1621" s="1" t="s">
        <v>230</v>
      </c>
      <c r="C1621" s="4" t="str">
        <f>VLOOKUP(Tabela1[[#This Row],[Cliente]],'BASE DE CLIENTES'!A:E,2,0)</f>
        <v>Brasília</v>
      </c>
      <c r="D1621" s="1" t="str">
        <f>VLOOKUP(Tabela1[[#This Row],[Cliente]],'BASE DE CLIENTES'!A:C,3,0)</f>
        <v>DF</v>
      </c>
      <c r="E1621" s="4" t="str">
        <f>CONCATENATE(Tabela1[[#This Row],[CIDADE]],",",Tabela1[[#This Row],[UF]])</f>
        <v>Brasília,DF</v>
      </c>
      <c r="F1621" s="2">
        <v>45860</v>
      </c>
      <c r="G1621" s="13">
        <v>865.58</v>
      </c>
      <c r="H1621" s="13">
        <v>1440</v>
      </c>
      <c r="I1621" s="5">
        <f>Tabela1[[#This Row],[Valor total]]-Tabela1[[#This Row],[Valor custo]]</f>
        <v>574.41999999999996</v>
      </c>
      <c r="J1621" s="6">
        <f>Tabela1[[#This Row],[MARGEM BRUTA]]/Tabela1[[#This Row],[Valor total]]</f>
        <v>0.39890277777777777</v>
      </c>
      <c r="K1621" s="1" t="str">
        <f>VLOOKUP(Tabela1[[#This Row],[Cliente]],'BASE DE CLIENTES'!A:D,4,0)</f>
        <v>SERRALHEIRO</v>
      </c>
      <c r="L1621" s="1" t="str">
        <f>VLOOKUP(Tabela1[[#This Row],[Cliente]],'BASE DE CLIENTES'!A:E,5,0)</f>
        <v>SETOR HABITACIONAL SAMAMBAIA (VICENTE PIRES)</v>
      </c>
    </row>
    <row r="1622" spans="2:12" x14ac:dyDescent="0.3">
      <c r="B1622" s="1" t="s">
        <v>220</v>
      </c>
      <c r="C1622" s="4" t="str">
        <f>VLOOKUP(Tabela1[[#This Row],[Cliente]],'BASE DE CLIENTES'!A:E,2,0)</f>
        <v>Goiânia</v>
      </c>
      <c r="D1622" s="1" t="str">
        <f>VLOOKUP(Tabela1[[#This Row],[Cliente]],'BASE DE CLIENTES'!A:C,3,0)</f>
        <v>GO</v>
      </c>
      <c r="E1622" s="4" t="str">
        <f>CONCATENATE(Tabela1[[#This Row],[CIDADE]],",",Tabela1[[#This Row],[UF]])</f>
        <v>Goiânia,GO</v>
      </c>
      <c r="F1622" s="2">
        <v>45898</v>
      </c>
      <c r="G1622" s="13">
        <v>2482</v>
      </c>
      <c r="H1622" s="13">
        <v>3920</v>
      </c>
      <c r="I1622" s="5">
        <f>Tabela1[[#This Row],[Valor total]]-Tabela1[[#This Row],[Valor custo]]</f>
        <v>1438</v>
      </c>
      <c r="J1622" s="6">
        <f>Tabela1[[#This Row],[MARGEM BRUTA]]/Tabela1[[#This Row],[Valor total]]</f>
        <v>0.36683673469387756</v>
      </c>
      <c r="K1622" s="1" t="str">
        <f>VLOOKUP(Tabela1[[#This Row],[Cliente]],'BASE DE CLIENTES'!A:D,4,0)</f>
        <v>EMPRESA COM MAQUINA</v>
      </c>
      <c r="L1622" s="1" t="str">
        <f>VLOOKUP(Tabela1[[#This Row],[Cliente]],'BASE DE CLIENTES'!A:E,5,0)</f>
        <v>Goiânia</v>
      </c>
    </row>
    <row r="1623" spans="2:12" x14ac:dyDescent="0.3">
      <c r="B1623" s="1" t="s">
        <v>52</v>
      </c>
      <c r="C1623" s="4" t="str">
        <f>VLOOKUP(Tabela1[[#This Row],[Cliente]],'BASE DE CLIENTES'!A:E,2,0)</f>
        <v>Brasília</v>
      </c>
      <c r="D1623" s="1" t="str">
        <f>VLOOKUP(Tabela1[[#This Row],[Cliente]],'BASE DE CLIENTES'!A:C,3,0)</f>
        <v>DF</v>
      </c>
      <c r="E1623" s="4" t="str">
        <f>CONCATENATE(Tabela1[[#This Row],[CIDADE]],",",Tabela1[[#This Row],[UF]])</f>
        <v>Brasília,DF</v>
      </c>
      <c r="F1623" s="2">
        <v>45860</v>
      </c>
      <c r="G1623" s="13">
        <v>382.3</v>
      </c>
      <c r="H1623" s="13">
        <v>645</v>
      </c>
      <c r="I1623" s="5">
        <f>Tabela1[[#This Row],[Valor total]]-Tabela1[[#This Row],[Valor custo]]</f>
        <v>262.7</v>
      </c>
      <c r="J1623" s="6">
        <f>Tabela1[[#This Row],[MARGEM BRUTA]]/Tabela1[[#This Row],[Valor total]]</f>
        <v>0.40728682170542635</v>
      </c>
      <c r="K1623" s="1" t="str">
        <f>VLOOKUP(Tabela1[[#This Row],[Cliente]],'BASE DE CLIENTES'!A:D,4,0)</f>
        <v>SERRALHEIRO</v>
      </c>
      <c r="L1623" s="1" t="str">
        <f>VLOOKUP(Tabela1[[#This Row],[Cliente]],'BASE DE CLIENTES'!A:E,5,0)</f>
        <v>Ceilândia Sul (Ceilândia)</v>
      </c>
    </row>
    <row r="1624" spans="2:12" x14ac:dyDescent="0.3">
      <c r="B1624" s="1" t="s">
        <v>236</v>
      </c>
      <c r="C1624" s="4" t="str">
        <f>VLOOKUP(Tabela1[[#This Row],[Cliente]],'BASE DE CLIENTES'!A:E,2,0)</f>
        <v>Goiânia</v>
      </c>
      <c r="D1624" s="1" t="str">
        <f>VLOOKUP(Tabela1[[#This Row],[Cliente]],'BASE DE CLIENTES'!A:C,3,0)</f>
        <v>GO</v>
      </c>
      <c r="E1624" s="4" t="str">
        <f>CONCATENATE(Tabela1[[#This Row],[CIDADE]],",",Tabela1[[#This Row],[UF]])</f>
        <v>Goiânia,GO</v>
      </c>
      <c r="F1624" s="2">
        <v>45898</v>
      </c>
      <c r="G1624" s="13">
        <v>4025.19</v>
      </c>
      <c r="H1624" s="13">
        <v>5533</v>
      </c>
      <c r="I1624" s="5">
        <f>Tabela1[[#This Row],[Valor total]]-Tabela1[[#This Row],[Valor custo]]</f>
        <v>1507.81</v>
      </c>
      <c r="J1624" s="6">
        <f>Tabela1[[#This Row],[MARGEM BRUTA]]/Tabela1[[#This Row],[Valor total]]</f>
        <v>0.27251219953009215</v>
      </c>
      <c r="K1624" s="1" t="str">
        <f>VLOOKUP(Tabela1[[#This Row],[Cliente]],'BASE DE CLIENTES'!A:D,4,0)</f>
        <v>EMPRESA COM MAQUINA</v>
      </c>
      <c r="L1624" s="1" t="str">
        <f>VLOOKUP(Tabela1[[#This Row],[Cliente]],'BASE DE CLIENTES'!A:E,5,0)</f>
        <v>Goiânia</v>
      </c>
    </row>
    <row r="1625" spans="2:12" x14ac:dyDescent="0.3">
      <c r="B1625" s="1" t="s">
        <v>197</v>
      </c>
      <c r="C1625" s="4" t="str">
        <f>VLOOKUP(Tabela1[[#This Row],[Cliente]],'BASE DE CLIENTES'!A:E,2,0)</f>
        <v>Goiânia</v>
      </c>
      <c r="D1625" s="1" t="str">
        <f>VLOOKUP(Tabela1[[#This Row],[Cliente]],'BASE DE CLIENTES'!A:C,3,0)</f>
        <v>GO</v>
      </c>
      <c r="E1625" s="4" t="str">
        <f>CONCATENATE(Tabela1[[#This Row],[CIDADE]],",",Tabela1[[#This Row],[UF]])</f>
        <v>Goiânia,GO</v>
      </c>
      <c r="F1625" s="2">
        <v>45897</v>
      </c>
      <c r="G1625" s="13">
        <v>938</v>
      </c>
      <c r="H1625" s="13">
        <v>1600</v>
      </c>
      <c r="I1625" s="5">
        <f>Tabela1[[#This Row],[Valor total]]-Tabela1[[#This Row],[Valor custo]]</f>
        <v>662</v>
      </c>
      <c r="J1625" s="6">
        <f>Tabela1[[#This Row],[MARGEM BRUTA]]/Tabela1[[#This Row],[Valor total]]</f>
        <v>0.41375000000000001</v>
      </c>
      <c r="K1625" s="1" t="str">
        <f>VLOOKUP(Tabela1[[#This Row],[Cliente]],'BASE DE CLIENTES'!A:D,4,0)</f>
        <v>EMPRESA COM MAQUINA</v>
      </c>
      <c r="L1625" s="1" t="str">
        <f>VLOOKUP(Tabela1[[#This Row],[Cliente]],'BASE DE CLIENTES'!A:E,5,0)</f>
        <v>Goiânia</v>
      </c>
    </row>
    <row r="1626" spans="2:12" x14ac:dyDescent="0.3">
      <c r="B1626" s="1" t="s">
        <v>27</v>
      </c>
      <c r="C1626" s="4" t="str">
        <f>VLOOKUP(Tabela1[[#This Row],[Cliente]],'BASE DE CLIENTES'!A:E,2,0)</f>
        <v>Brasília</v>
      </c>
      <c r="D1626" s="1" t="str">
        <f>VLOOKUP(Tabela1[[#This Row],[Cliente]],'BASE DE CLIENTES'!A:C,3,0)</f>
        <v>DF</v>
      </c>
      <c r="E1626" s="4" t="str">
        <f>CONCATENATE(Tabela1[[#This Row],[CIDADE]],",",Tabela1[[#This Row],[UF]])</f>
        <v>Brasília,DF</v>
      </c>
      <c r="F1626" s="2">
        <v>45860</v>
      </c>
      <c r="G1626" s="13">
        <v>491</v>
      </c>
      <c r="H1626" s="13">
        <v>650</v>
      </c>
      <c r="I1626" s="5">
        <f>Tabela1[[#This Row],[Valor total]]-Tabela1[[#This Row],[Valor custo]]</f>
        <v>159</v>
      </c>
      <c r="J1626" s="6">
        <f>Tabela1[[#This Row],[MARGEM BRUTA]]/Tabela1[[#This Row],[Valor total]]</f>
        <v>0.24461538461538462</v>
      </c>
      <c r="K1626" s="1" t="str">
        <f>VLOOKUP(Tabela1[[#This Row],[Cliente]],'BASE DE CLIENTES'!A:D,4,0)</f>
        <v>EMPRESA SEM MAQUINA</v>
      </c>
      <c r="L1626" s="1" t="str">
        <f>VLOOKUP(Tabela1[[#This Row],[Cliente]],'BASE DE CLIENTES'!A:E,5,0)</f>
        <v>RECANTO DAS EMAS</v>
      </c>
    </row>
    <row r="1627" spans="2:12" x14ac:dyDescent="0.3">
      <c r="B1627" s="1" t="s">
        <v>107</v>
      </c>
      <c r="C1627" s="4" t="str">
        <f>VLOOKUP(Tabela1[[#This Row],[Cliente]],'BASE DE CLIENTES'!A:E,2,0)</f>
        <v>Planaltina</v>
      </c>
      <c r="D1627" s="1" t="str">
        <f>VLOOKUP(Tabela1[[#This Row],[Cliente]],'BASE DE CLIENTES'!A:C,3,0)</f>
        <v>DF</v>
      </c>
      <c r="E1627" s="4" t="str">
        <f>CONCATENATE(Tabela1[[#This Row],[CIDADE]],",",Tabela1[[#This Row],[UF]])</f>
        <v>Planaltina,DF</v>
      </c>
      <c r="F1627" s="2">
        <v>45860</v>
      </c>
      <c r="G1627" s="13">
        <v>1219.5999999999999</v>
      </c>
      <c r="H1627" s="13">
        <v>1970</v>
      </c>
      <c r="I1627" s="5">
        <f>Tabela1[[#This Row],[Valor total]]-Tabela1[[#This Row],[Valor custo]]</f>
        <v>750.40000000000009</v>
      </c>
      <c r="J1627" s="6">
        <f>Tabela1[[#This Row],[MARGEM BRUTA]]/Tabela1[[#This Row],[Valor total]]</f>
        <v>0.38091370558375637</v>
      </c>
      <c r="K1627" s="1" t="str">
        <f>VLOOKUP(Tabela1[[#This Row],[Cliente]],'BASE DE CLIENTES'!A:D,4,0)</f>
        <v>EMPRESA COM MAQUINA</v>
      </c>
      <c r="L1627" s="1" t="str">
        <f>VLOOKUP(Tabela1[[#This Row],[Cliente]],'BASE DE CLIENTES'!A:E,5,0)</f>
        <v>SETOR LESTE</v>
      </c>
    </row>
    <row r="1628" spans="2:12" x14ac:dyDescent="0.3">
      <c r="B1628" s="1" t="s">
        <v>199</v>
      </c>
      <c r="C1628" s="4" t="str">
        <f>VLOOKUP(Tabela1[[#This Row],[Cliente]],'BASE DE CLIENTES'!A:E,2,0)</f>
        <v>Goiânia</v>
      </c>
      <c r="D1628" s="1" t="str">
        <f>VLOOKUP(Tabela1[[#This Row],[Cliente]],'BASE DE CLIENTES'!A:C,3,0)</f>
        <v>GO</v>
      </c>
      <c r="E1628" s="4" t="str">
        <f>CONCATENATE(Tabela1[[#This Row],[CIDADE]],",",Tabela1[[#This Row],[UF]])</f>
        <v>Goiânia,GO</v>
      </c>
      <c r="F1628" s="2">
        <v>45896</v>
      </c>
      <c r="G1628" s="13">
        <v>1800</v>
      </c>
      <c r="H1628" s="13">
        <v>3000</v>
      </c>
      <c r="I1628" s="5">
        <f>Tabela1[[#This Row],[Valor total]]-Tabela1[[#This Row],[Valor custo]]</f>
        <v>1200</v>
      </c>
      <c r="J1628" s="6">
        <f>Tabela1[[#This Row],[MARGEM BRUTA]]/Tabela1[[#This Row],[Valor total]]</f>
        <v>0.4</v>
      </c>
      <c r="K1628" s="1" t="str">
        <f>VLOOKUP(Tabela1[[#This Row],[Cliente]],'BASE DE CLIENTES'!A:D,4,0)</f>
        <v>EMPRESA COM MAQUINA</v>
      </c>
      <c r="L1628" s="1" t="str">
        <f>VLOOKUP(Tabela1[[#This Row],[Cliente]],'BASE DE CLIENTES'!A:E,5,0)</f>
        <v>Goiânia</v>
      </c>
    </row>
    <row r="1629" spans="2:12" x14ac:dyDescent="0.3">
      <c r="B1629" s="1" t="s">
        <v>27</v>
      </c>
      <c r="C1629" s="4" t="str">
        <f>VLOOKUP(Tabela1[[#This Row],[Cliente]],'BASE DE CLIENTES'!A:E,2,0)</f>
        <v>Brasília</v>
      </c>
      <c r="D1629" s="1" t="str">
        <f>VLOOKUP(Tabela1[[#This Row],[Cliente]],'BASE DE CLIENTES'!A:C,3,0)</f>
        <v>DF</v>
      </c>
      <c r="E1629" s="4" t="str">
        <f>CONCATENATE(Tabela1[[#This Row],[CIDADE]],",",Tabela1[[#This Row],[UF]])</f>
        <v>Brasília,DF</v>
      </c>
      <c r="F1629" s="2">
        <v>45860</v>
      </c>
      <c r="G1629" s="13">
        <v>534</v>
      </c>
      <c r="H1629" s="13">
        <v>690</v>
      </c>
      <c r="I1629" s="5">
        <f>Tabela1[[#This Row],[Valor total]]-Tabela1[[#This Row],[Valor custo]]</f>
        <v>156</v>
      </c>
      <c r="J1629" s="6">
        <f>Tabela1[[#This Row],[MARGEM BRUTA]]/Tabela1[[#This Row],[Valor total]]</f>
        <v>0.22608695652173913</v>
      </c>
      <c r="K1629" s="1" t="str">
        <f>VLOOKUP(Tabela1[[#This Row],[Cliente]],'BASE DE CLIENTES'!A:D,4,0)</f>
        <v>EMPRESA SEM MAQUINA</v>
      </c>
      <c r="L1629" s="1" t="str">
        <f>VLOOKUP(Tabela1[[#This Row],[Cliente]],'BASE DE CLIENTES'!A:E,5,0)</f>
        <v>RECANTO DAS EMAS</v>
      </c>
    </row>
    <row r="1630" spans="2:12" x14ac:dyDescent="0.3">
      <c r="B1630" s="1" t="s">
        <v>169</v>
      </c>
      <c r="C1630" s="4" t="str">
        <f>VLOOKUP(Tabela1[[#This Row],[Cliente]],'BASE DE CLIENTES'!A:E,2,0)</f>
        <v>Planaltina</v>
      </c>
      <c r="D1630" s="1" t="str">
        <f>VLOOKUP(Tabela1[[#This Row],[Cliente]],'BASE DE CLIENTES'!A:C,3,0)</f>
        <v>GO</v>
      </c>
      <c r="E1630" s="4" t="str">
        <f>CONCATENATE(Tabela1[[#This Row],[CIDADE]],",",Tabela1[[#This Row],[UF]])</f>
        <v>Planaltina,GO</v>
      </c>
      <c r="F1630" s="2">
        <v>45860</v>
      </c>
      <c r="G1630" s="13">
        <v>432.79</v>
      </c>
      <c r="H1630" s="13">
        <v>720</v>
      </c>
      <c r="I1630" s="5">
        <f>Tabela1[[#This Row],[Valor total]]-Tabela1[[#This Row],[Valor custo]]</f>
        <v>287.20999999999998</v>
      </c>
      <c r="J1630" s="6">
        <f>Tabela1[[#This Row],[MARGEM BRUTA]]/Tabela1[[#This Row],[Valor total]]</f>
        <v>0.39890277777777777</v>
      </c>
      <c r="K1630" s="1" t="str">
        <f>VLOOKUP(Tabela1[[#This Row],[Cliente]],'BASE DE CLIENTES'!A:D,4,0)</f>
        <v>SERRALHEIRO</v>
      </c>
      <c r="L1630" s="1" t="str">
        <f>VLOOKUP(Tabela1[[#This Row],[Cliente]],'BASE DE CLIENTES'!A:E,5,0)</f>
        <v>Planaltina</v>
      </c>
    </row>
    <row r="1631" spans="2:12" x14ac:dyDescent="0.3">
      <c r="B1631" s="1" t="s">
        <v>99</v>
      </c>
      <c r="C1631" s="4" t="str">
        <f>VLOOKUP(Tabela1[[#This Row],[Cliente]],'BASE DE CLIENTES'!A:E,2,0)</f>
        <v>Brasília</v>
      </c>
      <c r="D1631" s="1" t="str">
        <f>VLOOKUP(Tabela1[[#This Row],[Cliente]],'BASE DE CLIENTES'!A:C,3,0)</f>
        <v>DF</v>
      </c>
      <c r="E1631" s="4" t="str">
        <f>CONCATENATE(Tabela1[[#This Row],[CIDADE]],",",Tabela1[[#This Row],[UF]])</f>
        <v>Brasília,DF</v>
      </c>
      <c r="F1631" s="2">
        <v>45860</v>
      </c>
      <c r="G1631" s="13">
        <v>2093.6</v>
      </c>
      <c r="H1631" s="13">
        <v>3420</v>
      </c>
      <c r="I1631" s="5">
        <f>Tabela1[[#This Row],[Valor total]]-Tabela1[[#This Row],[Valor custo]]</f>
        <v>1326.4</v>
      </c>
      <c r="J1631" s="6">
        <f>Tabela1[[#This Row],[MARGEM BRUTA]]/Tabela1[[#This Row],[Valor total]]</f>
        <v>0.38783625730994153</v>
      </c>
      <c r="K1631" s="1" t="str">
        <f>VLOOKUP(Tabela1[[#This Row],[Cliente]],'BASE DE CLIENTES'!A:D,4,0)</f>
        <v>EMPRESA COM MAQUINA</v>
      </c>
      <c r="L1631" s="1" t="str">
        <f>VLOOKUP(Tabela1[[#This Row],[Cliente]],'BASE DE CLIENTES'!A:E,5,0)</f>
        <v>ARAPOANGA (PLANALTINA)</v>
      </c>
    </row>
    <row r="1632" spans="2:12" x14ac:dyDescent="0.3">
      <c r="B1632" s="1" t="s">
        <v>161</v>
      </c>
      <c r="C1632" s="4" t="str">
        <f>VLOOKUP(Tabela1[[#This Row],[Cliente]],'BASE DE CLIENTES'!A:E,2,0)</f>
        <v>Brasília</v>
      </c>
      <c r="D1632" s="1" t="str">
        <f>VLOOKUP(Tabela1[[#This Row],[Cliente]],'BASE DE CLIENTES'!A:C,3,0)</f>
        <v>DF</v>
      </c>
      <c r="E1632" s="4" t="str">
        <f>CONCATENATE(Tabela1[[#This Row],[CIDADE]],",",Tabela1[[#This Row],[UF]])</f>
        <v>Brasília,DF</v>
      </c>
      <c r="F1632" s="2">
        <v>45860</v>
      </c>
      <c r="G1632" s="13">
        <v>6469.7</v>
      </c>
      <c r="H1632" s="13">
        <v>10220</v>
      </c>
      <c r="I1632" s="5">
        <f>Tabela1[[#This Row],[Valor total]]-Tabela1[[#This Row],[Valor custo]]</f>
        <v>3750.3</v>
      </c>
      <c r="J1632" s="6">
        <f>Tabela1[[#This Row],[MARGEM BRUTA]]/Tabela1[[#This Row],[Valor total]]</f>
        <v>0.36695694716242661</v>
      </c>
      <c r="K1632" s="1" t="str">
        <f>VLOOKUP(Tabela1[[#This Row],[Cliente]],'BASE DE CLIENTES'!A:D,4,0)</f>
        <v>EMPRESA COM MAQUINA</v>
      </c>
      <c r="L1632" s="1" t="str">
        <f>VLOOKUP(Tabela1[[#This Row],[Cliente]],'BASE DE CLIENTES'!A:E,5,0)</f>
        <v>RIACHO FUNDO II</v>
      </c>
    </row>
    <row r="1633" spans="2:12" x14ac:dyDescent="0.3">
      <c r="B1633" s="1" t="s">
        <v>15</v>
      </c>
      <c r="C1633" s="4" t="str">
        <f>VLOOKUP(Tabela1[[#This Row],[Cliente]],'BASE DE CLIENTES'!A:E,2,0)</f>
        <v>Brasília</v>
      </c>
      <c r="D1633" s="1" t="str">
        <f>VLOOKUP(Tabela1[[#This Row],[Cliente]],'BASE DE CLIENTES'!A:C,3,0)</f>
        <v>DF</v>
      </c>
      <c r="E1633" s="4" t="str">
        <f>CONCATENATE(Tabela1[[#This Row],[CIDADE]],",",Tabela1[[#This Row],[UF]])</f>
        <v>Brasília,DF</v>
      </c>
      <c r="F1633" s="2">
        <v>45860</v>
      </c>
      <c r="G1633" s="13">
        <v>1842.79</v>
      </c>
      <c r="H1633" s="13">
        <v>4000</v>
      </c>
      <c r="I1633" s="5">
        <f>Tabela1[[#This Row],[Valor total]]-Tabela1[[#This Row],[Valor custo]]</f>
        <v>2157.21</v>
      </c>
      <c r="J1633" s="6">
        <f>Tabela1[[#This Row],[MARGEM BRUTA]]/Tabela1[[#This Row],[Valor total]]</f>
        <v>0.53930250000000002</v>
      </c>
      <c r="K1633" s="1" t="str">
        <f>VLOOKUP(Tabela1[[#This Row],[Cliente]],'BASE DE CLIENTES'!A:D,4,0)</f>
        <v>SERRALHEIRO</v>
      </c>
      <c r="L1633" s="1" t="str">
        <f>VLOOKUP(Tabela1[[#This Row],[Cliente]],'BASE DE CLIENTES'!A:E,5,0)</f>
        <v>SETOR HABITACIONAL VICENTE PIRES</v>
      </c>
    </row>
    <row r="1634" spans="2:12" x14ac:dyDescent="0.3">
      <c r="B1634" s="1" t="s">
        <v>236</v>
      </c>
      <c r="C1634" s="4" t="str">
        <f>VLOOKUP(Tabela1[[#This Row],[Cliente]],'BASE DE CLIENTES'!A:E,2,0)</f>
        <v>Goiânia</v>
      </c>
      <c r="D1634" s="1" t="str">
        <f>VLOOKUP(Tabela1[[#This Row],[Cliente]],'BASE DE CLIENTES'!A:C,3,0)</f>
        <v>GO</v>
      </c>
      <c r="E1634" s="4" t="str">
        <f>CONCATENATE(Tabela1[[#This Row],[CIDADE]],",",Tabela1[[#This Row],[UF]])</f>
        <v>Goiânia,GO</v>
      </c>
      <c r="F1634" s="2">
        <v>45896</v>
      </c>
      <c r="G1634" s="13">
        <v>2618.9499999999998</v>
      </c>
      <c r="H1634" s="13">
        <v>3500</v>
      </c>
      <c r="I1634" s="5">
        <f>Tabela1[[#This Row],[Valor total]]-Tabela1[[#This Row],[Valor custo]]</f>
        <v>881.05000000000018</v>
      </c>
      <c r="J1634" s="6">
        <f>Tabela1[[#This Row],[MARGEM BRUTA]]/Tabela1[[#This Row],[Valor total]]</f>
        <v>0.25172857142857147</v>
      </c>
      <c r="K1634" s="1" t="str">
        <f>VLOOKUP(Tabela1[[#This Row],[Cliente]],'BASE DE CLIENTES'!A:D,4,0)</f>
        <v>EMPRESA COM MAQUINA</v>
      </c>
      <c r="L1634" s="1" t="str">
        <f>VLOOKUP(Tabela1[[#This Row],[Cliente]],'BASE DE CLIENTES'!A:E,5,0)</f>
        <v>Goiânia</v>
      </c>
    </row>
    <row r="1635" spans="2:12" x14ac:dyDescent="0.3">
      <c r="B1635" s="1" t="s">
        <v>52</v>
      </c>
      <c r="C1635" s="4" t="str">
        <f>VLOOKUP(Tabela1[[#This Row],[Cliente]],'BASE DE CLIENTES'!A:E,2,0)</f>
        <v>Brasília</v>
      </c>
      <c r="D1635" s="1" t="str">
        <f>VLOOKUP(Tabela1[[#This Row],[Cliente]],'BASE DE CLIENTES'!A:C,3,0)</f>
        <v>DF</v>
      </c>
      <c r="E1635" s="4" t="str">
        <f>CONCATENATE(Tabela1[[#This Row],[CIDADE]],",",Tabela1[[#This Row],[UF]])</f>
        <v>Brasília,DF</v>
      </c>
      <c r="F1635" s="2">
        <v>45859</v>
      </c>
      <c r="G1635" s="13">
        <v>1019.5</v>
      </c>
      <c r="H1635" s="13">
        <v>1725</v>
      </c>
      <c r="I1635" s="5">
        <f>Tabela1[[#This Row],[Valor total]]-Tabela1[[#This Row],[Valor custo]]</f>
        <v>705.5</v>
      </c>
      <c r="J1635" s="6">
        <f>Tabela1[[#This Row],[MARGEM BRUTA]]/Tabela1[[#This Row],[Valor total]]</f>
        <v>0.40898550724637683</v>
      </c>
      <c r="K1635" s="1" t="str">
        <f>VLOOKUP(Tabela1[[#This Row],[Cliente]],'BASE DE CLIENTES'!A:D,4,0)</f>
        <v>SERRALHEIRO</v>
      </c>
      <c r="L1635" s="1" t="str">
        <f>VLOOKUP(Tabela1[[#This Row],[Cliente]],'BASE DE CLIENTES'!A:E,5,0)</f>
        <v>Ceilândia Sul (Ceilândia)</v>
      </c>
    </row>
    <row r="1636" spans="2:12" x14ac:dyDescent="0.3">
      <c r="B1636" s="1" t="s">
        <v>220</v>
      </c>
      <c r="C1636" s="4" t="str">
        <f>VLOOKUP(Tabela1[[#This Row],[Cliente]],'BASE DE CLIENTES'!A:E,2,0)</f>
        <v>Goiânia</v>
      </c>
      <c r="D1636" s="1" t="str">
        <f>VLOOKUP(Tabela1[[#This Row],[Cliente]],'BASE DE CLIENTES'!A:C,3,0)</f>
        <v>GO</v>
      </c>
      <c r="E1636" s="4" t="str">
        <f>CONCATENATE(Tabela1[[#This Row],[CIDADE]],",",Tabela1[[#This Row],[UF]])</f>
        <v>Goiânia,GO</v>
      </c>
      <c r="F1636" s="2">
        <v>45895</v>
      </c>
      <c r="G1636" s="13">
        <v>289</v>
      </c>
      <c r="H1636" s="13">
        <v>600</v>
      </c>
      <c r="I1636" s="5">
        <f>Tabela1[[#This Row],[Valor total]]-Tabela1[[#This Row],[Valor custo]]</f>
        <v>311</v>
      </c>
      <c r="J1636" s="6">
        <f>Tabela1[[#This Row],[MARGEM BRUTA]]/Tabela1[[#This Row],[Valor total]]</f>
        <v>0.51833333333333331</v>
      </c>
      <c r="K1636" s="1" t="str">
        <f>VLOOKUP(Tabela1[[#This Row],[Cliente]],'BASE DE CLIENTES'!A:D,4,0)</f>
        <v>EMPRESA COM MAQUINA</v>
      </c>
      <c r="L1636" s="1" t="str">
        <f>VLOOKUP(Tabela1[[#This Row],[Cliente]],'BASE DE CLIENTES'!A:E,5,0)</f>
        <v>Goiânia</v>
      </c>
    </row>
    <row r="1637" spans="2:12" x14ac:dyDescent="0.3">
      <c r="B1637" s="1" t="s">
        <v>70</v>
      </c>
      <c r="C1637" s="4" t="str">
        <f>VLOOKUP(Tabela1[[#This Row],[Cliente]],'BASE DE CLIENTES'!A:E,2,0)</f>
        <v>Brasília</v>
      </c>
      <c r="D1637" s="1" t="str">
        <f>VLOOKUP(Tabela1[[#This Row],[Cliente]],'BASE DE CLIENTES'!A:C,3,0)</f>
        <v>DF</v>
      </c>
      <c r="E1637" s="4" t="str">
        <f>CONCATENATE(Tabela1[[#This Row],[CIDADE]],",",Tabela1[[#This Row],[UF]])</f>
        <v>Brasília,DF</v>
      </c>
      <c r="F1637" s="2">
        <v>45859</v>
      </c>
      <c r="G1637" s="13">
        <v>477</v>
      </c>
      <c r="H1637" s="13">
        <v>810</v>
      </c>
      <c r="I1637" s="5">
        <f>Tabela1[[#This Row],[Valor total]]-Tabela1[[#This Row],[Valor custo]]</f>
        <v>333</v>
      </c>
      <c r="J1637" s="6">
        <f>Tabela1[[#This Row],[MARGEM BRUTA]]/Tabela1[[#This Row],[Valor total]]</f>
        <v>0.41111111111111109</v>
      </c>
      <c r="K1637" s="1" t="str">
        <f>VLOOKUP(Tabela1[[#This Row],[Cliente]],'BASE DE CLIENTES'!A:D,4,0)</f>
        <v>EMPRESA COM MAQUINA</v>
      </c>
      <c r="L1637" s="1" t="str">
        <f>VLOOKUP(Tabela1[[#This Row],[Cliente]],'BASE DE CLIENTES'!A:E,5,0)</f>
        <v>TAGUATINGA NORTE (TAGUATINGA)</v>
      </c>
    </row>
    <row r="1638" spans="2:12" x14ac:dyDescent="0.3">
      <c r="B1638" s="1" t="s">
        <v>199</v>
      </c>
      <c r="C1638" s="4" t="str">
        <f>VLOOKUP(Tabela1[[#This Row],[Cliente]],'BASE DE CLIENTES'!A:E,2,0)</f>
        <v>Goiânia</v>
      </c>
      <c r="D1638" s="1" t="str">
        <f>VLOOKUP(Tabela1[[#This Row],[Cliente]],'BASE DE CLIENTES'!A:C,3,0)</f>
        <v>GO</v>
      </c>
      <c r="E1638" s="4" t="str">
        <f>CONCATENATE(Tabela1[[#This Row],[CIDADE]],",",Tabela1[[#This Row],[UF]])</f>
        <v>Goiânia,GO</v>
      </c>
      <c r="F1638" s="2">
        <v>45889</v>
      </c>
      <c r="G1638" s="13">
        <v>144.19999999999999</v>
      </c>
      <c r="H1638" s="13">
        <v>500</v>
      </c>
      <c r="I1638" s="5">
        <f>Tabela1[[#This Row],[Valor total]]-Tabela1[[#This Row],[Valor custo]]</f>
        <v>355.8</v>
      </c>
      <c r="J1638" s="6">
        <f>Tabela1[[#This Row],[MARGEM BRUTA]]/Tabela1[[#This Row],[Valor total]]</f>
        <v>0.71160000000000001</v>
      </c>
      <c r="K1638" s="1" t="str">
        <f>VLOOKUP(Tabela1[[#This Row],[Cliente]],'BASE DE CLIENTES'!A:D,4,0)</f>
        <v>EMPRESA COM MAQUINA</v>
      </c>
      <c r="L1638" s="1" t="str">
        <f>VLOOKUP(Tabela1[[#This Row],[Cliente]],'BASE DE CLIENTES'!A:E,5,0)</f>
        <v>Goiânia</v>
      </c>
    </row>
    <row r="1639" spans="2:12" x14ac:dyDescent="0.3">
      <c r="B1639" s="1" t="s">
        <v>98</v>
      </c>
      <c r="C1639" s="4" t="str">
        <f>VLOOKUP(Tabela1[[#This Row],[Cliente]],'BASE DE CLIENTES'!A:E,2,0)</f>
        <v>Brasília</v>
      </c>
      <c r="D1639" s="1" t="str">
        <f>VLOOKUP(Tabela1[[#This Row],[Cliente]],'BASE DE CLIENTES'!A:C,3,0)</f>
        <v>DF</v>
      </c>
      <c r="E1639" s="4" t="str">
        <f>CONCATENATE(Tabela1[[#This Row],[CIDADE]],",",Tabela1[[#This Row],[UF]])</f>
        <v>Brasília,DF</v>
      </c>
      <c r="F1639" s="2">
        <v>45859</v>
      </c>
      <c r="G1639" s="13">
        <v>268.45999999999998</v>
      </c>
      <c r="H1639" s="13">
        <v>600</v>
      </c>
      <c r="I1639" s="5">
        <f>Tabela1[[#This Row],[Valor total]]-Tabela1[[#This Row],[Valor custo]]</f>
        <v>331.54</v>
      </c>
      <c r="J1639" s="6">
        <f>Tabela1[[#This Row],[MARGEM BRUTA]]/Tabela1[[#This Row],[Valor total]]</f>
        <v>0.55256666666666665</v>
      </c>
      <c r="K1639" s="1" t="str">
        <f>VLOOKUP(Tabela1[[#This Row],[Cliente]],'BASE DE CLIENTES'!A:D,4,0)</f>
        <v>SERRALHEIRO</v>
      </c>
      <c r="L1639" s="1" t="str">
        <f>VLOOKUP(Tabela1[[#This Row],[Cliente]],'BASE DE CLIENTES'!A:E,5,0)</f>
        <v>SANTA MARIA</v>
      </c>
    </row>
    <row r="1640" spans="2:12" x14ac:dyDescent="0.3">
      <c r="B1640" s="1" t="s">
        <v>236</v>
      </c>
      <c r="C1640" s="4" t="str">
        <f>VLOOKUP(Tabela1[[#This Row],[Cliente]],'BASE DE CLIENTES'!A:E,2,0)</f>
        <v>Goiânia</v>
      </c>
      <c r="D1640" s="1" t="str">
        <f>VLOOKUP(Tabela1[[#This Row],[Cliente]],'BASE DE CLIENTES'!A:C,3,0)</f>
        <v>GO</v>
      </c>
      <c r="E1640" s="4" t="str">
        <f>CONCATENATE(Tabela1[[#This Row],[CIDADE]],",",Tabela1[[#This Row],[UF]])</f>
        <v>Goiânia,GO</v>
      </c>
      <c r="F1640" s="2">
        <v>45888</v>
      </c>
      <c r="G1640" s="13">
        <v>2568.79</v>
      </c>
      <c r="H1640" s="13">
        <v>3770</v>
      </c>
      <c r="I1640" s="5">
        <f>Tabela1[[#This Row],[Valor total]]-Tabela1[[#This Row],[Valor custo]]</f>
        <v>1201.21</v>
      </c>
      <c r="J1640" s="6">
        <f>Tabela1[[#This Row],[MARGEM BRUTA]]/Tabela1[[#This Row],[Valor total]]</f>
        <v>0.31862334217506633</v>
      </c>
      <c r="K1640" s="1" t="str">
        <f>VLOOKUP(Tabela1[[#This Row],[Cliente]],'BASE DE CLIENTES'!A:D,4,0)</f>
        <v>EMPRESA COM MAQUINA</v>
      </c>
      <c r="L1640" s="1" t="str">
        <f>VLOOKUP(Tabela1[[#This Row],[Cliente]],'BASE DE CLIENTES'!A:E,5,0)</f>
        <v>Goiânia</v>
      </c>
    </row>
    <row r="1641" spans="2:12" x14ac:dyDescent="0.3">
      <c r="B1641" s="1" t="s">
        <v>204</v>
      </c>
      <c r="C1641" s="4" t="str">
        <f>VLOOKUP(Tabela1[[#This Row],[Cliente]],'BASE DE CLIENTES'!A:E,2,0)</f>
        <v>Goiânia</v>
      </c>
      <c r="D1641" s="1" t="str">
        <f>VLOOKUP(Tabela1[[#This Row],[Cliente]],'BASE DE CLIENTES'!A:C,3,0)</f>
        <v>GO</v>
      </c>
      <c r="E1641" s="4" t="str">
        <f>CONCATENATE(Tabela1[[#This Row],[CIDADE]],",",Tabela1[[#This Row],[UF]])</f>
        <v>Goiânia,GO</v>
      </c>
      <c r="F1641" s="2">
        <v>45888</v>
      </c>
      <c r="G1641" s="13">
        <v>293.13</v>
      </c>
      <c r="H1641" s="13">
        <v>390</v>
      </c>
      <c r="I1641" s="5">
        <f>Tabela1[[#This Row],[Valor total]]-Tabela1[[#This Row],[Valor custo]]</f>
        <v>96.87</v>
      </c>
      <c r="J1641" s="6">
        <f>Tabela1[[#This Row],[MARGEM BRUTA]]/Tabela1[[#This Row],[Valor total]]</f>
        <v>0.2483846153846154</v>
      </c>
      <c r="K1641" s="1" t="str">
        <f>VLOOKUP(Tabela1[[#This Row],[Cliente]],'BASE DE CLIENTES'!A:D,4,0)</f>
        <v>EMPRESA COM MAQUINA</v>
      </c>
      <c r="L1641" s="1" t="str">
        <f>VLOOKUP(Tabela1[[#This Row],[Cliente]],'BASE DE CLIENTES'!A:E,5,0)</f>
        <v>Goiânia</v>
      </c>
    </row>
    <row r="1642" spans="2:12" x14ac:dyDescent="0.3">
      <c r="B1642" s="1" t="s">
        <v>52</v>
      </c>
      <c r="C1642" s="4" t="str">
        <f>VLOOKUP(Tabela1[[#This Row],[Cliente]],'BASE DE CLIENTES'!A:E,2,0)</f>
        <v>Brasília</v>
      </c>
      <c r="D1642" s="1" t="str">
        <f>VLOOKUP(Tabela1[[#This Row],[Cliente]],'BASE DE CLIENTES'!A:C,3,0)</f>
        <v>DF</v>
      </c>
      <c r="E1642" s="4" t="str">
        <f>CONCATENATE(Tabela1[[#This Row],[CIDADE]],",",Tabela1[[#This Row],[UF]])</f>
        <v>Brasília,DF</v>
      </c>
      <c r="F1642" s="2">
        <v>45859</v>
      </c>
      <c r="G1642" s="13">
        <v>0</v>
      </c>
      <c r="H1642" s="13">
        <v>360</v>
      </c>
      <c r="I1642" s="5">
        <f>Tabela1[[#This Row],[Valor total]]-Tabela1[[#This Row],[Valor custo]]</f>
        <v>360</v>
      </c>
      <c r="J1642" s="6">
        <f>Tabela1[[#This Row],[MARGEM BRUTA]]/Tabela1[[#This Row],[Valor total]]</f>
        <v>1</v>
      </c>
      <c r="K1642" s="1" t="str">
        <f>VLOOKUP(Tabela1[[#This Row],[Cliente]],'BASE DE CLIENTES'!A:D,4,0)</f>
        <v>SERRALHEIRO</v>
      </c>
      <c r="L1642" s="1" t="str">
        <f>VLOOKUP(Tabela1[[#This Row],[Cliente]],'BASE DE CLIENTES'!A:E,5,0)</f>
        <v>Ceilândia Sul (Ceilândia)</v>
      </c>
    </row>
    <row r="1643" spans="2:12" x14ac:dyDescent="0.3">
      <c r="B1643" s="1" t="s">
        <v>199</v>
      </c>
      <c r="C1643" s="4" t="str">
        <f>VLOOKUP(Tabela1[[#This Row],[Cliente]],'BASE DE CLIENTES'!A:E,2,0)</f>
        <v>Goiânia</v>
      </c>
      <c r="D1643" s="1" t="str">
        <f>VLOOKUP(Tabela1[[#This Row],[Cliente]],'BASE DE CLIENTES'!A:C,3,0)</f>
        <v>GO</v>
      </c>
      <c r="E1643" s="4" t="str">
        <f>CONCATENATE(Tabela1[[#This Row],[CIDADE]],",",Tabela1[[#This Row],[UF]])</f>
        <v>Goiânia,GO</v>
      </c>
      <c r="F1643" s="2">
        <v>45884</v>
      </c>
      <c r="G1643" s="13">
        <v>954</v>
      </c>
      <c r="H1643" s="13">
        <v>1620</v>
      </c>
      <c r="I1643" s="5">
        <f>Tabela1[[#This Row],[Valor total]]-Tabela1[[#This Row],[Valor custo]]</f>
        <v>666</v>
      </c>
      <c r="J1643" s="6">
        <f>Tabela1[[#This Row],[MARGEM BRUTA]]/Tabela1[[#This Row],[Valor total]]</f>
        <v>0.41111111111111109</v>
      </c>
      <c r="K1643" s="1" t="str">
        <f>VLOOKUP(Tabela1[[#This Row],[Cliente]],'BASE DE CLIENTES'!A:D,4,0)</f>
        <v>EMPRESA COM MAQUINA</v>
      </c>
      <c r="L1643" s="1" t="str">
        <f>VLOOKUP(Tabela1[[#This Row],[Cliente]],'BASE DE CLIENTES'!A:E,5,0)</f>
        <v>Goiânia</v>
      </c>
    </row>
    <row r="1644" spans="2:12" x14ac:dyDescent="0.3">
      <c r="B1644" s="1" t="s">
        <v>237</v>
      </c>
      <c r="C1644" s="4" t="str">
        <f>VLOOKUP(Tabela1[[#This Row],[Cliente]],'BASE DE CLIENTES'!A:E,2,0)</f>
        <v>Brasília</v>
      </c>
      <c r="D1644" s="1" t="str">
        <f>VLOOKUP(Tabela1[[#This Row],[Cliente]],'BASE DE CLIENTES'!A:C,3,0)</f>
        <v>DF</v>
      </c>
      <c r="E1644" s="4" t="str">
        <f>CONCATENATE(Tabela1[[#This Row],[CIDADE]],",",Tabela1[[#This Row],[UF]])</f>
        <v>Brasília,DF</v>
      </c>
      <c r="F1644" s="2">
        <v>45873</v>
      </c>
      <c r="G1644" s="13">
        <v>293.13</v>
      </c>
      <c r="H1644" s="13">
        <v>400</v>
      </c>
      <c r="I1644" s="5">
        <f>Tabela1[[#This Row],[Valor total]]-Tabela1[[#This Row],[Valor custo]]</f>
        <v>106.87</v>
      </c>
      <c r="J1644" s="6">
        <f>Tabela1[[#This Row],[MARGEM BRUTA]]/Tabela1[[#This Row],[Valor total]]</f>
        <v>0.267175</v>
      </c>
      <c r="K1644" s="1" t="str">
        <f>VLOOKUP(Tabela1[[#This Row],[Cliente]],'BASE DE CLIENTES'!A:D,4,0)</f>
        <v>SEM CLASSIFICAÇÃO</v>
      </c>
      <c r="L1644" s="1" t="str">
        <f>VLOOKUP(Tabela1[[#This Row],[Cliente]],'BASE DE CLIENTES'!A:E,5,0)</f>
        <v>ÁGUAS CLARAS</v>
      </c>
    </row>
    <row r="1645" spans="2:12" x14ac:dyDescent="0.3">
      <c r="B1645" s="1" t="s">
        <v>238</v>
      </c>
      <c r="C1645" s="4" t="str">
        <f>VLOOKUP(Tabela1[[#This Row],[Cliente]],'BASE DE CLIENTES'!A:E,2,0)</f>
        <v>Brasília</v>
      </c>
      <c r="D1645" s="1" t="str">
        <f>VLOOKUP(Tabela1[[#This Row],[Cliente]],'BASE DE CLIENTES'!A:C,3,0)</f>
        <v>DF</v>
      </c>
      <c r="E1645" s="4" t="str">
        <f>CONCATENATE(Tabela1[[#This Row],[CIDADE]],",",Tabela1[[#This Row],[UF]])</f>
        <v>Brasília,DF</v>
      </c>
      <c r="F1645" s="2">
        <v>45859</v>
      </c>
      <c r="G1645" s="13">
        <v>293.13</v>
      </c>
      <c r="H1645" s="13">
        <v>634</v>
      </c>
      <c r="I1645" s="5">
        <f>Tabela1[[#This Row],[Valor total]]-Tabela1[[#This Row],[Valor custo]]</f>
        <v>340.87</v>
      </c>
      <c r="J1645" s="6">
        <f>Tabela1[[#This Row],[MARGEM BRUTA]]/Tabela1[[#This Row],[Valor total]]</f>
        <v>0.53764984227129342</v>
      </c>
      <c r="K1645" s="1" t="str">
        <f>VLOOKUP(Tabela1[[#This Row],[Cliente]],'BASE DE CLIENTES'!A:D,4,0)</f>
        <v>CLIENTE FECHADURA</v>
      </c>
      <c r="L1645" s="1" t="str">
        <f>VLOOKUP(Tabela1[[#This Row],[Cliente]],'BASE DE CLIENTES'!A:E,5,0)</f>
        <v>Taguatinga Norte (Taguatinga)</v>
      </c>
    </row>
    <row r="1646" spans="2:12" x14ac:dyDescent="0.3">
      <c r="B1646" s="1" t="s">
        <v>204</v>
      </c>
      <c r="C1646" s="4" t="str">
        <f>VLOOKUP(Tabela1[[#This Row],[Cliente]],'BASE DE CLIENTES'!A:E,2,0)</f>
        <v>Goiânia</v>
      </c>
      <c r="D1646" s="1" t="str">
        <f>VLOOKUP(Tabela1[[#This Row],[Cliente]],'BASE DE CLIENTES'!A:C,3,0)</f>
        <v>GO</v>
      </c>
      <c r="E1646" s="4" t="str">
        <f>CONCATENATE(Tabela1[[#This Row],[CIDADE]],",",Tabela1[[#This Row],[UF]])</f>
        <v>Goiânia,GO</v>
      </c>
      <c r="F1646" s="2">
        <v>45883</v>
      </c>
      <c r="G1646" s="13">
        <v>35392.5</v>
      </c>
      <c r="H1646" s="13">
        <v>51798</v>
      </c>
      <c r="I1646" s="5">
        <f>Tabela1[[#This Row],[Valor total]]-Tabela1[[#This Row],[Valor custo]]</f>
        <v>16405.5</v>
      </c>
      <c r="J1646" s="6">
        <f>Tabela1[[#This Row],[MARGEM BRUTA]]/Tabela1[[#This Row],[Valor total]]</f>
        <v>0.31672072280783042</v>
      </c>
      <c r="K1646" s="1" t="str">
        <f>VLOOKUP(Tabela1[[#This Row],[Cliente]],'BASE DE CLIENTES'!A:D,4,0)</f>
        <v>EMPRESA COM MAQUINA</v>
      </c>
      <c r="L1646" s="1" t="str">
        <f>VLOOKUP(Tabela1[[#This Row],[Cliente]],'BASE DE CLIENTES'!A:E,5,0)</f>
        <v>Goiânia</v>
      </c>
    </row>
    <row r="1647" spans="2:12" x14ac:dyDescent="0.3">
      <c r="B1647" s="1" t="s">
        <v>199</v>
      </c>
      <c r="C1647" s="4" t="str">
        <f>VLOOKUP(Tabela1[[#This Row],[Cliente]],'BASE DE CLIENTES'!A:E,2,0)</f>
        <v>Goiânia</v>
      </c>
      <c r="D1647" s="1" t="str">
        <f>VLOOKUP(Tabela1[[#This Row],[Cliente]],'BASE DE CLIENTES'!A:C,3,0)</f>
        <v>GO</v>
      </c>
      <c r="E1647" s="4" t="str">
        <f>CONCATENATE(Tabela1[[#This Row],[CIDADE]],",",Tabela1[[#This Row],[UF]])</f>
        <v>Goiânia,GO</v>
      </c>
      <c r="F1647" s="2">
        <v>45882</v>
      </c>
      <c r="G1647" s="13">
        <v>1044.2</v>
      </c>
      <c r="H1647" s="13">
        <v>2000</v>
      </c>
      <c r="I1647" s="5">
        <f>Tabela1[[#This Row],[Valor total]]-Tabela1[[#This Row],[Valor custo]]</f>
        <v>955.8</v>
      </c>
      <c r="J1647" s="6">
        <f>Tabela1[[#This Row],[MARGEM BRUTA]]/Tabela1[[#This Row],[Valor total]]</f>
        <v>0.47789999999999999</v>
      </c>
      <c r="K1647" s="1" t="str">
        <f>VLOOKUP(Tabela1[[#This Row],[Cliente]],'BASE DE CLIENTES'!A:D,4,0)</f>
        <v>EMPRESA COM MAQUINA</v>
      </c>
      <c r="L1647" s="1" t="str">
        <f>VLOOKUP(Tabela1[[#This Row],[Cliente]],'BASE DE CLIENTES'!A:E,5,0)</f>
        <v>Goiânia</v>
      </c>
    </row>
    <row r="1648" spans="2:12" x14ac:dyDescent="0.3">
      <c r="B1648" s="1" t="s">
        <v>239</v>
      </c>
      <c r="C1648" s="4" t="str">
        <f>VLOOKUP(Tabela1[[#This Row],[Cliente]],'BASE DE CLIENTES'!A:E,2,0)</f>
        <v>Brasília</v>
      </c>
      <c r="D1648" s="1" t="str">
        <f>VLOOKUP(Tabela1[[#This Row],[Cliente]],'BASE DE CLIENTES'!A:C,3,0)</f>
        <v>DF</v>
      </c>
      <c r="E1648" s="4" t="str">
        <f>CONCATENATE(Tabela1[[#This Row],[CIDADE]],",",Tabela1[[#This Row],[UF]])</f>
        <v>Brasília,DF</v>
      </c>
      <c r="F1648" s="2">
        <v>45859</v>
      </c>
      <c r="G1648" s="13">
        <v>4087</v>
      </c>
      <c r="H1648" s="13">
        <v>6710</v>
      </c>
      <c r="I1648" s="5">
        <f>Tabela1[[#This Row],[Valor total]]-Tabela1[[#This Row],[Valor custo]]</f>
        <v>2623</v>
      </c>
      <c r="J1648" s="6">
        <f>Tabela1[[#This Row],[MARGEM BRUTA]]/Tabela1[[#This Row],[Valor total]]</f>
        <v>0.39090909090909093</v>
      </c>
      <c r="K1648" s="1" t="str">
        <f>VLOOKUP(Tabela1[[#This Row],[Cliente]],'BASE DE CLIENTES'!A:D,4,0)</f>
        <v>EMPRESA COM MAQUINA</v>
      </c>
      <c r="L1648" s="1" t="str">
        <f>VLOOKUP(Tabela1[[#This Row],[Cliente]],'BASE DE CLIENTES'!A:E,5,0)</f>
        <v>RIACHO FUNDO II</v>
      </c>
    </row>
    <row r="1649" spans="2:12" x14ac:dyDescent="0.3">
      <c r="B1649" s="1" t="s">
        <v>68</v>
      </c>
      <c r="C1649" s="4" t="str">
        <f>VLOOKUP(Tabela1[[#This Row],[Cliente]],'BASE DE CLIENTES'!A:E,2,0)</f>
        <v>Brasília</v>
      </c>
      <c r="D1649" s="1" t="str">
        <f>VLOOKUP(Tabela1[[#This Row],[Cliente]],'BASE DE CLIENTES'!A:C,3,0)</f>
        <v>DF</v>
      </c>
      <c r="E1649" s="4" t="str">
        <f>CONCATENATE(Tabela1[[#This Row],[CIDADE]],",",Tabela1[[#This Row],[UF]])</f>
        <v>Brasília,DF</v>
      </c>
      <c r="F1649" s="2">
        <v>45859</v>
      </c>
      <c r="G1649" s="13">
        <v>6715.26</v>
      </c>
      <c r="H1649" s="13">
        <v>10755</v>
      </c>
      <c r="I1649" s="5">
        <f>Tabela1[[#This Row],[Valor total]]-Tabela1[[#This Row],[Valor custo]]</f>
        <v>4039.74</v>
      </c>
      <c r="J1649" s="6">
        <f>Tabela1[[#This Row],[MARGEM BRUTA]]/Tabela1[[#This Row],[Valor total]]</f>
        <v>0.37561506276150625</v>
      </c>
      <c r="K1649" s="1" t="str">
        <f>VLOOKUP(Tabela1[[#This Row],[Cliente]],'BASE DE CLIENTES'!A:D,4,0)</f>
        <v>EMPRESA COM MAQUINA</v>
      </c>
      <c r="L1649" s="1" t="str">
        <f>VLOOKUP(Tabela1[[#This Row],[Cliente]],'BASE DE CLIENTES'!A:E,5,0)</f>
        <v>SAMAMBAIA SUL (SAMAMBAIA)</v>
      </c>
    </row>
    <row r="1650" spans="2:12" x14ac:dyDescent="0.3">
      <c r="B1650" s="1" t="s">
        <v>165</v>
      </c>
      <c r="C1650" s="4" t="str">
        <f>VLOOKUP(Tabela1[[#This Row],[Cliente]],'BASE DE CLIENTES'!A:E,2,0)</f>
        <v>Brasília</v>
      </c>
      <c r="D1650" s="1" t="str">
        <f>VLOOKUP(Tabela1[[#This Row],[Cliente]],'BASE DE CLIENTES'!A:C,3,0)</f>
        <v>DF</v>
      </c>
      <c r="E1650" s="4" t="str">
        <f>CONCATENATE(Tabela1[[#This Row],[CIDADE]],",",Tabela1[[#This Row],[UF]])</f>
        <v>Brasília,DF</v>
      </c>
      <c r="F1650" s="2">
        <v>45859</v>
      </c>
      <c r="G1650" s="13">
        <v>31.6</v>
      </c>
      <c r="H1650" s="13">
        <v>110</v>
      </c>
      <c r="I1650" s="5">
        <f>Tabela1[[#This Row],[Valor total]]-Tabela1[[#This Row],[Valor custo]]</f>
        <v>78.400000000000006</v>
      </c>
      <c r="J1650" s="6">
        <f>Tabela1[[#This Row],[MARGEM BRUTA]]/Tabela1[[#This Row],[Valor total]]</f>
        <v>0.71272727272727276</v>
      </c>
      <c r="K1650" s="1" t="str">
        <f>VLOOKUP(Tabela1[[#This Row],[Cliente]],'BASE DE CLIENTES'!A:D,4,0)</f>
        <v>EMPRESA SEM MAQUINA</v>
      </c>
      <c r="L1650" s="1" t="str">
        <f>VLOOKUP(Tabela1[[#This Row],[Cliente]],'BASE DE CLIENTES'!A:E,5,0)</f>
        <v>SETOR HABITACIONAL VICENTE PIRES</v>
      </c>
    </row>
    <row r="1651" spans="2:12" x14ac:dyDescent="0.3">
      <c r="B1651" s="1" t="s">
        <v>108</v>
      </c>
      <c r="C1651" s="4" t="str">
        <f>VLOOKUP(Tabela1[[#This Row],[Cliente]],'BASE DE CLIENTES'!A:E,2,0)</f>
        <v>Brasília</v>
      </c>
      <c r="D1651" s="1" t="str">
        <f>VLOOKUP(Tabela1[[#This Row],[Cliente]],'BASE DE CLIENTES'!A:C,3,0)</f>
        <v>DF</v>
      </c>
      <c r="E1651" s="4" t="str">
        <f>CONCATENATE(Tabela1[[#This Row],[CIDADE]],",",Tabela1[[#This Row],[UF]])</f>
        <v>Brasília,DF</v>
      </c>
      <c r="F1651" s="2">
        <v>45859</v>
      </c>
      <c r="G1651" s="13">
        <v>6.52</v>
      </c>
      <c r="H1651" s="13">
        <v>90</v>
      </c>
      <c r="I1651" s="5">
        <f>Tabela1[[#This Row],[Valor total]]-Tabela1[[#This Row],[Valor custo]]</f>
        <v>83.48</v>
      </c>
      <c r="J1651" s="6">
        <f>Tabela1[[#This Row],[MARGEM BRUTA]]/Tabela1[[#This Row],[Valor total]]</f>
        <v>0.92755555555555558</v>
      </c>
      <c r="K1651" s="1" t="str">
        <f>VLOOKUP(Tabela1[[#This Row],[Cliente]],'BASE DE CLIENTES'!A:D,4,0)</f>
        <v>SERRALHEIRO</v>
      </c>
      <c r="L1651" s="1" t="str">
        <f>VLOOKUP(Tabela1[[#This Row],[Cliente]],'BASE DE CLIENTES'!A:E,5,0)</f>
        <v>Vila Planalto</v>
      </c>
    </row>
    <row r="1652" spans="2:12" x14ac:dyDescent="0.3">
      <c r="B1652" s="1" t="s">
        <v>42</v>
      </c>
      <c r="C1652" s="4" t="str">
        <f>VLOOKUP(Tabela1[[#This Row],[Cliente]],'BASE DE CLIENTES'!A:E,2,0)</f>
        <v>Brasília</v>
      </c>
      <c r="D1652" s="1" t="str">
        <f>VLOOKUP(Tabela1[[#This Row],[Cliente]],'BASE DE CLIENTES'!A:C,3,0)</f>
        <v>DF</v>
      </c>
      <c r="E1652" s="4" t="str">
        <f>CONCATENATE(Tabela1[[#This Row],[CIDADE]],",",Tabela1[[#This Row],[UF]])</f>
        <v>Brasília,DF</v>
      </c>
      <c r="F1652" s="2">
        <v>45859</v>
      </c>
      <c r="G1652" s="13">
        <v>385</v>
      </c>
      <c r="H1652" s="13">
        <v>645</v>
      </c>
      <c r="I1652" s="5">
        <f>Tabela1[[#This Row],[Valor total]]-Tabela1[[#This Row],[Valor custo]]</f>
        <v>260</v>
      </c>
      <c r="J1652" s="6">
        <f>Tabela1[[#This Row],[MARGEM BRUTA]]/Tabela1[[#This Row],[Valor total]]</f>
        <v>0.40310077519379844</v>
      </c>
      <c r="K1652" s="1" t="str">
        <f>VLOOKUP(Tabela1[[#This Row],[Cliente]],'BASE DE CLIENTES'!A:D,4,0)</f>
        <v>EMPRESA SEM MAQUINA</v>
      </c>
      <c r="L1652" s="1" t="str">
        <f>VLOOKUP(Tabela1[[#This Row],[Cliente]],'BASE DE CLIENTES'!A:E,5,0)</f>
        <v>SAMAMBAIA</v>
      </c>
    </row>
    <row r="1653" spans="2:12" x14ac:dyDescent="0.3">
      <c r="B1653" s="1" t="s">
        <v>195</v>
      </c>
      <c r="C1653" s="4" t="str">
        <f>VLOOKUP(Tabela1[[#This Row],[Cliente]],'BASE DE CLIENTES'!A:E,2,0)</f>
        <v>Goiânia</v>
      </c>
      <c r="D1653" s="1" t="str">
        <f>VLOOKUP(Tabela1[[#This Row],[Cliente]],'BASE DE CLIENTES'!A:C,3,0)</f>
        <v>GO</v>
      </c>
      <c r="E1653" s="4" t="str">
        <f>CONCATENATE(Tabela1[[#This Row],[CIDADE]],",",Tabela1[[#This Row],[UF]])</f>
        <v>Goiânia,GO</v>
      </c>
      <c r="F1653" s="2">
        <v>45881</v>
      </c>
      <c r="G1653" s="13">
        <v>4545</v>
      </c>
      <c r="H1653" s="13">
        <v>6500</v>
      </c>
      <c r="I1653" s="5">
        <f>Tabela1[[#This Row],[Valor total]]-Tabela1[[#This Row],[Valor custo]]</f>
        <v>1955</v>
      </c>
      <c r="J1653" s="6">
        <f>Tabela1[[#This Row],[MARGEM BRUTA]]/Tabela1[[#This Row],[Valor total]]</f>
        <v>0.30076923076923079</v>
      </c>
      <c r="K1653" s="1" t="str">
        <f>VLOOKUP(Tabela1[[#This Row],[Cliente]],'BASE DE CLIENTES'!A:D,4,0)</f>
        <v>EMPRESA COM MAQUINA</v>
      </c>
      <c r="L1653" s="1" t="str">
        <f>VLOOKUP(Tabela1[[#This Row],[Cliente]],'BASE DE CLIENTES'!A:E,5,0)</f>
        <v>Goiânia</v>
      </c>
    </row>
    <row r="1654" spans="2:12" x14ac:dyDescent="0.3">
      <c r="B1654" s="1" t="s">
        <v>27</v>
      </c>
      <c r="C1654" s="4" t="str">
        <f>VLOOKUP(Tabela1[[#This Row],[Cliente]],'BASE DE CLIENTES'!A:E,2,0)</f>
        <v>Brasília</v>
      </c>
      <c r="D1654" s="1" t="str">
        <f>VLOOKUP(Tabela1[[#This Row],[Cliente]],'BASE DE CLIENTES'!A:C,3,0)</f>
        <v>DF</v>
      </c>
      <c r="E1654" s="4" t="str">
        <f>CONCATENATE(Tabela1[[#This Row],[CIDADE]],",",Tabela1[[#This Row],[UF]])</f>
        <v>Brasília,DF</v>
      </c>
      <c r="F1654" s="2">
        <v>45856</v>
      </c>
      <c r="G1654" s="13">
        <v>559</v>
      </c>
      <c r="H1654" s="13">
        <v>720</v>
      </c>
      <c r="I1654" s="5">
        <f>Tabela1[[#This Row],[Valor total]]-Tabela1[[#This Row],[Valor custo]]</f>
        <v>161</v>
      </c>
      <c r="J1654" s="6">
        <f>Tabela1[[#This Row],[MARGEM BRUTA]]/Tabela1[[#This Row],[Valor total]]</f>
        <v>0.22361111111111112</v>
      </c>
      <c r="K1654" s="1" t="str">
        <f>VLOOKUP(Tabela1[[#This Row],[Cliente]],'BASE DE CLIENTES'!A:D,4,0)</f>
        <v>EMPRESA SEM MAQUINA</v>
      </c>
      <c r="L1654" s="1" t="str">
        <f>VLOOKUP(Tabela1[[#This Row],[Cliente]],'BASE DE CLIENTES'!A:E,5,0)</f>
        <v>RECANTO DAS EMAS</v>
      </c>
    </row>
    <row r="1655" spans="2:12" x14ac:dyDescent="0.3">
      <c r="B1655" s="1" t="s">
        <v>106</v>
      </c>
      <c r="C1655" s="4" t="str">
        <f>VLOOKUP(Tabela1[[#This Row],[Cliente]],'BASE DE CLIENTES'!A:E,2,0)</f>
        <v>Brasília</v>
      </c>
      <c r="D1655" s="1" t="str">
        <f>VLOOKUP(Tabela1[[#This Row],[Cliente]],'BASE DE CLIENTES'!A:C,3,0)</f>
        <v>DF</v>
      </c>
      <c r="E1655" s="4" t="str">
        <f>CONCATENATE(Tabela1[[#This Row],[CIDADE]],",",Tabela1[[#This Row],[UF]])</f>
        <v>Brasília,DF</v>
      </c>
      <c r="F1655" s="2">
        <v>45856</v>
      </c>
      <c r="G1655" s="13">
        <v>888</v>
      </c>
      <c r="H1655" s="13">
        <v>1310</v>
      </c>
      <c r="I1655" s="5">
        <f>Tabela1[[#This Row],[Valor total]]-Tabela1[[#This Row],[Valor custo]]</f>
        <v>422</v>
      </c>
      <c r="J1655" s="6">
        <f>Tabela1[[#This Row],[MARGEM BRUTA]]/Tabela1[[#This Row],[Valor total]]</f>
        <v>0.32213740458015266</v>
      </c>
      <c r="K1655" s="1" t="str">
        <f>VLOOKUP(Tabela1[[#This Row],[Cliente]],'BASE DE CLIENTES'!A:D,4,0)</f>
        <v>EMPRESA COM MAQUINA</v>
      </c>
      <c r="L1655" s="1" t="str">
        <f>VLOOKUP(Tabela1[[#This Row],[Cliente]],'BASE DE CLIENTES'!A:E,5,0)</f>
        <v>26 DE SETEMBRO</v>
      </c>
    </row>
    <row r="1656" spans="2:12" x14ac:dyDescent="0.3">
      <c r="B1656" s="1" t="s">
        <v>98</v>
      </c>
      <c r="C1656" s="4" t="str">
        <f>VLOOKUP(Tabela1[[#This Row],[Cliente]],'BASE DE CLIENTES'!A:E,2,0)</f>
        <v>Brasília</v>
      </c>
      <c r="D1656" s="1" t="str">
        <f>VLOOKUP(Tabela1[[#This Row],[Cliente]],'BASE DE CLIENTES'!A:C,3,0)</f>
        <v>DF</v>
      </c>
      <c r="E1656" s="4" t="str">
        <f>CONCATENATE(Tabela1[[#This Row],[CIDADE]],",",Tabela1[[#This Row],[UF]])</f>
        <v>Brasília,DF</v>
      </c>
      <c r="F1656" s="2">
        <v>45856</v>
      </c>
      <c r="G1656" s="13">
        <v>347.46</v>
      </c>
      <c r="H1656" s="13">
        <v>850</v>
      </c>
      <c r="I1656" s="5">
        <f>Tabela1[[#This Row],[Valor total]]-Tabela1[[#This Row],[Valor custo]]</f>
        <v>502.54</v>
      </c>
      <c r="J1656" s="6">
        <f>Tabela1[[#This Row],[MARGEM BRUTA]]/Tabela1[[#This Row],[Valor total]]</f>
        <v>0.5912235294117647</v>
      </c>
      <c r="K1656" s="1" t="str">
        <f>VLOOKUP(Tabela1[[#This Row],[Cliente]],'BASE DE CLIENTES'!A:D,4,0)</f>
        <v>SERRALHEIRO</v>
      </c>
      <c r="L1656" s="1" t="str">
        <f>VLOOKUP(Tabela1[[#This Row],[Cliente]],'BASE DE CLIENTES'!A:E,5,0)</f>
        <v>SANTA MARIA</v>
      </c>
    </row>
    <row r="1657" spans="2:12" x14ac:dyDescent="0.3">
      <c r="B1657" s="1" t="s">
        <v>180</v>
      </c>
      <c r="C1657" s="4" t="str">
        <f>VLOOKUP(Tabela1[[#This Row],[Cliente]],'BASE DE CLIENTES'!A:E,2,0)</f>
        <v>Brasília</v>
      </c>
      <c r="D1657" s="1" t="str">
        <f>VLOOKUP(Tabela1[[#This Row],[Cliente]],'BASE DE CLIENTES'!A:C,3,0)</f>
        <v>DF</v>
      </c>
      <c r="E1657" s="4" t="str">
        <f>CONCATENATE(Tabela1[[#This Row],[CIDADE]],",",Tabela1[[#This Row],[UF]])</f>
        <v>Brasília,DF</v>
      </c>
      <c r="F1657" s="2">
        <v>45856</v>
      </c>
      <c r="G1657" s="13">
        <v>1011</v>
      </c>
      <c r="H1657" s="13">
        <v>1600</v>
      </c>
      <c r="I1657" s="5">
        <f>Tabela1[[#This Row],[Valor total]]-Tabela1[[#This Row],[Valor custo]]</f>
        <v>589</v>
      </c>
      <c r="J1657" s="6">
        <f>Tabela1[[#This Row],[MARGEM BRUTA]]/Tabela1[[#This Row],[Valor total]]</f>
        <v>0.36812499999999998</v>
      </c>
      <c r="K1657" s="1" t="str">
        <f>VLOOKUP(Tabela1[[#This Row],[Cliente]],'BASE DE CLIENTES'!A:D,4,0)</f>
        <v>EMPRESA COM MAQUINA</v>
      </c>
      <c r="L1657" s="1" t="str">
        <f>VLOOKUP(Tabela1[[#This Row],[Cliente]],'BASE DE CLIENTES'!A:E,5,0)</f>
        <v>SETOR INDUSTRIAL (TAGUATINGA)</v>
      </c>
    </row>
    <row r="1658" spans="2:12" x14ac:dyDescent="0.3">
      <c r="B1658" s="1" t="s">
        <v>223</v>
      </c>
      <c r="C1658" s="4" t="str">
        <f>VLOOKUP(Tabela1[[#This Row],[Cliente]],'BASE DE CLIENTES'!A:E,2,0)</f>
        <v>Goiânia</v>
      </c>
      <c r="D1658" s="1" t="str">
        <f>VLOOKUP(Tabela1[[#This Row],[Cliente]],'BASE DE CLIENTES'!A:C,3,0)</f>
        <v>GO</v>
      </c>
      <c r="E1658" s="4" t="str">
        <f>CONCATENATE(Tabela1[[#This Row],[CIDADE]],",",Tabela1[[#This Row],[UF]])</f>
        <v>Goiânia,GO</v>
      </c>
      <c r="F1658" s="2">
        <v>45881</v>
      </c>
      <c r="G1658" s="13">
        <v>664</v>
      </c>
      <c r="H1658" s="13">
        <v>1200</v>
      </c>
      <c r="I1658" s="5">
        <f>Tabela1[[#This Row],[Valor total]]-Tabela1[[#This Row],[Valor custo]]</f>
        <v>536</v>
      </c>
      <c r="J1658" s="6">
        <f>Tabela1[[#This Row],[MARGEM BRUTA]]/Tabela1[[#This Row],[Valor total]]</f>
        <v>0.44666666666666666</v>
      </c>
      <c r="K1658" s="1" t="str">
        <f>VLOOKUP(Tabela1[[#This Row],[Cliente]],'BASE DE CLIENTES'!A:D,4,0)</f>
        <v>EMPRESA COM MAQUINA</v>
      </c>
      <c r="L1658" s="1" t="str">
        <f>VLOOKUP(Tabela1[[#This Row],[Cliente]],'BASE DE CLIENTES'!A:E,5,0)</f>
        <v>Goiânia</v>
      </c>
    </row>
    <row r="1659" spans="2:12" x14ac:dyDescent="0.3">
      <c r="B1659" s="1" t="s">
        <v>52</v>
      </c>
      <c r="C1659" s="4" t="str">
        <f>VLOOKUP(Tabela1[[#This Row],[Cliente]],'BASE DE CLIENTES'!A:E,2,0)</f>
        <v>Brasília</v>
      </c>
      <c r="D1659" s="1" t="str">
        <f>VLOOKUP(Tabela1[[#This Row],[Cliente]],'BASE DE CLIENTES'!A:C,3,0)</f>
        <v>DF</v>
      </c>
      <c r="E1659" s="4" t="str">
        <f>CONCATENATE(Tabela1[[#This Row],[CIDADE]],",",Tabela1[[#This Row],[UF]])</f>
        <v>Brasília,DF</v>
      </c>
      <c r="F1659" s="2">
        <v>45856</v>
      </c>
      <c r="G1659" s="13">
        <v>776.1</v>
      </c>
      <c r="H1659" s="13">
        <v>1098</v>
      </c>
      <c r="I1659" s="5">
        <f>Tabela1[[#This Row],[Valor total]]-Tabela1[[#This Row],[Valor custo]]</f>
        <v>321.89999999999998</v>
      </c>
      <c r="J1659" s="6">
        <f>Tabela1[[#This Row],[MARGEM BRUTA]]/Tabela1[[#This Row],[Valor total]]</f>
        <v>0.29316939890710381</v>
      </c>
      <c r="K1659" s="1" t="str">
        <f>VLOOKUP(Tabela1[[#This Row],[Cliente]],'BASE DE CLIENTES'!A:D,4,0)</f>
        <v>SERRALHEIRO</v>
      </c>
      <c r="L1659" s="1" t="str">
        <f>VLOOKUP(Tabela1[[#This Row],[Cliente]],'BASE DE CLIENTES'!A:E,5,0)</f>
        <v>Ceilândia Sul (Ceilândia)</v>
      </c>
    </row>
    <row r="1660" spans="2:12" x14ac:dyDescent="0.3">
      <c r="B1660" s="1" t="s">
        <v>27</v>
      </c>
      <c r="C1660" s="4" t="str">
        <f>VLOOKUP(Tabela1[[#This Row],[Cliente]],'BASE DE CLIENTES'!A:E,2,0)</f>
        <v>Brasília</v>
      </c>
      <c r="D1660" s="1" t="str">
        <f>VLOOKUP(Tabela1[[#This Row],[Cliente]],'BASE DE CLIENTES'!A:C,3,0)</f>
        <v>DF</v>
      </c>
      <c r="E1660" s="4" t="str">
        <f>CONCATENATE(Tabela1[[#This Row],[CIDADE]],",",Tabela1[[#This Row],[UF]])</f>
        <v>Brasília,DF</v>
      </c>
      <c r="F1660" s="2">
        <v>45856</v>
      </c>
      <c r="G1660" s="13">
        <v>90</v>
      </c>
      <c r="H1660" s="13">
        <v>180</v>
      </c>
      <c r="I1660" s="5">
        <f>Tabela1[[#This Row],[Valor total]]-Tabela1[[#This Row],[Valor custo]]</f>
        <v>90</v>
      </c>
      <c r="J1660" s="6">
        <f>Tabela1[[#This Row],[MARGEM BRUTA]]/Tabela1[[#This Row],[Valor total]]</f>
        <v>0.5</v>
      </c>
      <c r="K1660" s="1" t="str">
        <f>VLOOKUP(Tabela1[[#This Row],[Cliente]],'BASE DE CLIENTES'!A:D,4,0)</f>
        <v>EMPRESA SEM MAQUINA</v>
      </c>
      <c r="L1660" s="1" t="str">
        <f>VLOOKUP(Tabela1[[#This Row],[Cliente]],'BASE DE CLIENTES'!A:E,5,0)</f>
        <v>RECANTO DAS EMAS</v>
      </c>
    </row>
    <row r="1661" spans="2:12" x14ac:dyDescent="0.3">
      <c r="B1661" s="1" t="s">
        <v>68</v>
      </c>
      <c r="C1661" s="4" t="str">
        <f>VLOOKUP(Tabela1[[#This Row],[Cliente]],'BASE DE CLIENTES'!A:E,2,0)</f>
        <v>Brasília</v>
      </c>
      <c r="D1661" s="1" t="str">
        <f>VLOOKUP(Tabela1[[#This Row],[Cliente]],'BASE DE CLIENTES'!A:C,3,0)</f>
        <v>DF</v>
      </c>
      <c r="E1661" s="4" t="str">
        <f>CONCATENATE(Tabela1[[#This Row],[CIDADE]],",",Tabela1[[#This Row],[UF]])</f>
        <v>Brasília,DF</v>
      </c>
      <c r="F1661" s="2">
        <v>45856</v>
      </c>
      <c r="G1661" s="13">
        <v>375</v>
      </c>
      <c r="H1661" s="13">
        <v>450</v>
      </c>
      <c r="I1661" s="5">
        <f>Tabela1[[#This Row],[Valor total]]-Tabela1[[#This Row],[Valor custo]]</f>
        <v>75</v>
      </c>
      <c r="J1661" s="6">
        <f>Tabela1[[#This Row],[MARGEM BRUTA]]/Tabela1[[#This Row],[Valor total]]</f>
        <v>0.16666666666666666</v>
      </c>
      <c r="K1661" s="1" t="str">
        <f>VLOOKUP(Tabela1[[#This Row],[Cliente]],'BASE DE CLIENTES'!A:D,4,0)</f>
        <v>EMPRESA COM MAQUINA</v>
      </c>
      <c r="L1661" s="1" t="str">
        <f>VLOOKUP(Tabela1[[#This Row],[Cliente]],'BASE DE CLIENTES'!A:E,5,0)</f>
        <v>SAMAMBAIA SUL (SAMAMBAIA)</v>
      </c>
    </row>
    <row r="1662" spans="2:12" x14ac:dyDescent="0.3">
      <c r="B1662" s="1" t="s">
        <v>214</v>
      </c>
      <c r="C1662" s="4" t="str">
        <f>VLOOKUP(Tabela1[[#This Row],[Cliente]],'BASE DE CLIENTES'!A:E,2,0)</f>
        <v>Goiânia</v>
      </c>
      <c r="D1662" s="1" t="str">
        <f>VLOOKUP(Tabela1[[#This Row],[Cliente]],'BASE DE CLIENTES'!A:C,3,0)</f>
        <v>GO</v>
      </c>
      <c r="E1662" s="4" t="str">
        <f>CONCATENATE(Tabela1[[#This Row],[CIDADE]],",",Tabela1[[#This Row],[UF]])</f>
        <v>Goiânia,GO</v>
      </c>
      <c r="F1662" s="2">
        <v>45875</v>
      </c>
      <c r="G1662" s="13">
        <v>6745.45</v>
      </c>
      <c r="H1662" s="13">
        <v>10075</v>
      </c>
      <c r="I1662" s="5">
        <f>Tabela1[[#This Row],[Valor total]]-Tabela1[[#This Row],[Valor custo]]</f>
        <v>3329.55</v>
      </c>
      <c r="J1662" s="6">
        <f>Tabela1[[#This Row],[MARGEM BRUTA]]/Tabela1[[#This Row],[Valor total]]</f>
        <v>0.33047642679900746</v>
      </c>
      <c r="K1662" s="1" t="str">
        <f>VLOOKUP(Tabela1[[#This Row],[Cliente]],'BASE DE CLIENTES'!A:D,4,0)</f>
        <v>EMPRESA COM MAQUINA</v>
      </c>
      <c r="L1662" s="1" t="str">
        <f>VLOOKUP(Tabela1[[#This Row],[Cliente]],'BASE DE CLIENTES'!A:E,5,0)</f>
        <v>Goiânia</v>
      </c>
    </row>
    <row r="1663" spans="2:12" x14ac:dyDescent="0.3">
      <c r="B1663" s="1" t="s">
        <v>199</v>
      </c>
      <c r="C1663" s="4" t="str">
        <f>VLOOKUP(Tabela1[[#This Row],[Cliente]],'BASE DE CLIENTES'!A:E,2,0)</f>
        <v>Goiânia</v>
      </c>
      <c r="D1663" s="1" t="str">
        <f>VLOOKUP(Tabela1[[#This Row],[Cliente]],'BASE DE CLIENTES'!A:C,3,0)</f>
        <v>GO</v>
      </c>
      <c r="E1663" s="4" t="str">
        <f>CONCATENATE(Tabela1[[#This Row],[CIDADE]],",",Tabela1[[#This Row],[UF]])</f>
        <v>Goiânia,GO</v>
      </c>
      <c r="F1663" s="2">
        <v>45875</v>
      </c>
      <c r="G1663" s="13">
        <v>4438.95</v>
      </c>
      <c r="H1663" s="13">
        <v>7025</v>
      </c>
      <c r="I1663" s="5">
        <f>Tabela1[[#This Row],[Valor total]]-Tabela1[[#This Row],[Valor custo]]</f>
        <v>2586.0500000000002</v>
      </c>
      <c r="J1663" s="6">
        <f>Tabela1[[#This Row],[MARGEM BRUTA]]/Tabela1[[#This Row],[Valor total]]</f>
        <v>0.36812099644128116</v>
      </c>
      <c r="K1663" s="1" t="str">
        <f>VLOOKUP(Tabela1[[#This Row],[Cliente]],'BASE DE CLIENTES'!A:D,4,0)</f>
        <v>EMPRESA COM MAQUINA</v>
      </c>
      <c r="L1663" s="1" t="str">
        <f>VLOOKUP(Tabela1[[#This Row],[Cliente]],'BASE DE CLIENTES'!A:E,5,0)</f>
        <v>Goiânia</v>
      </c>
    </row>
    <row r="1664" spans="2:12" x14ac:dyDescent="0.3">
      <c r="B1664" s="1" t="s">
        <v>88</v>
      </c>
      <c r="C1664" s="4" t="str">
        <f>VLOOKUP(Tabela1[[#This Row],[Cliente]],'BASE DE CLIENTES'!A:E,2,0)</f>
        <v>Brasília</v>
      </c>
      <c r="D1664" s="1" t="str">
        <f>VLOOKUP(Tabela1[[#This Row],[Cliente]],'BASE DE CLIENTES'!A:C,3,0)</f>
        <v>DF</v>
      </c>
      <c r="E1664" s="4" t="str">
        <f>CONCATENATE(Tabela1[[#This Row],[CIDADE]],",",Tabela1[[#This Row],[UF]])</f>
        <v>Brasília,DF</v>
      </c>
      <c r="F1664" s="2">
        <v>45856</v>
      </c>
      <c r="G1664" s="13">
        <v>57.13</v>
      </c>
      <c r="H1664" s="13">
        <v>200</v>
      </c>
      <c r="I1664" s="5">
        <f>Tabela1[[#This Row],[Valor total]]-Tabela1[[#This Row],[Valor custo]]</f>
        <v>142.87</v>
      </c>
      <c r="J1664" s="6">
        <f>Tabela1[[#This Row],[MARGEM BRUTA]]/Tabela1[[#This Row],[Valor total]]</f>
        <v>0.71435000000000004</v>
      </c>
      <c r="K1664" s="1" t="str">
        <f>VLOOKUP(Tabela1[[#This Row],[Cliente]],'BASE DE CLIENTES'!A:D,4,0)</f>
        <v>SERRALHEIRO</v>
      </c>
      <c r="L1664" s="1" t="str">
        <f>VLOOKUP(Tabela1[[#This Row],[Cliente]],'BASE DE CLIENTES'!A:E,5,0)</f>
        <v>RECANTO DAS EMAS</v>
      </c>
    </row>
    <row r="1665" spans="2:12" x14ac:dyDescent="0.3">
      <c r="B1665" s="1" t="s">
        <v>195</v>
      </c>
      <c r="C1665" s="4" t="str">
        <f>VLOOKUP(Tabela1[[#This Row],[Cliente]],'BASE DE CLIENTES'!A:E,2,0)</f>
        <v>Goiânia</v>
      </c>
      <c r="D1665" s="1" t="str">
        <f>VLOOKUP(Tabela1[[#This Row],[Cliente]],'BASE DE CLIENTES'!A:C,3,0)</f>
        <v>GO</v>
      </c>
      <c r="E1665" s="4" t="str">
        <f>CONCATENATE(Tabela1[[#This Row],[CIDADE]],",",Tabela1[[#This Row],[UF]])</f>
        <v>Goiânia,GO</v>
      </c>
      <c r="F1665" s="2">
        <v>45870</v>
      </c>
      <c r="G1665" s="13">
        <v>2946</v>
      </c>
      <c r="H1665" s="13">
        <v>3900</v>
      </c>
      <c r="I1665" s="5">
        <f>Tabela1[[#This Row],[Valor total]]-Tabela1[[#This Row],[Valor custo]]</f>
        <v>954</v>
      </c>
      <c r="J1665" s="6">
        <f>Tabela1[[#This Row],[MARGEM BRUTA]]/Tabela1[[#This Row],[Valor total]]</f>
        <v>0.24461538461538462</v>
      </c>
      <c r="K1665" s="1" t="str">
        <f>VLOOKUP(Tabela1[[#This Row],[Cliente]],'BASE DE CLIENTES'!A:D,4,0)</f>
        <v>EMPRESA COM MAQUINA</v>
      </c>
      <c r="L1665" s="1" t="str">
        <f>VLOOKUP(Tabela1[[#This Row],[Cliente]],'BASE DE CLIENTES'!A:E,5,0)</f>
        <v>Goiânia</v>
      </c>
    </row>
    <row r="1666" spans="2:12" x14ac:dyDescent="0.3">
      <c r="B1666" s="1" t="s">
        <v>206</v>
      </c>
      <c r="C1666" s="4" t="str">
        <f>VLOOKUP(Tabela1[[#This Row],[Cliente]],'BASE DE CLIENTES'!A:E,2,0)</f>
        <v>Goiânia</v>
      </c>
      <c r="D1666" s="1" t="str">
        <f>VLOOKUP(Tabela1[[#This Row],[Cliente]],'BASE DE CLIENTES'!A:C,3,0)</f>
        <v>GO</v>
      </c>
      <c r="E1666" s="4" t="str">
        <f>CONCATENATE(Tabela1[[#This Row],[CIDADE]],",",Tabela1[[#This Row],[UF]])</f>
        <v>Goiânia,GO</v>
      </c>
      <c r="F1666" s="2">
        <v>45870</v>
      </c>
      <c r="G1666" s="13">
        <v>13719</v>
      </c>
      <c r="H1666" s="13">
        <v>20180</v>
      </c>
      <c r="I1666" s="5">
        <f>Tabela1[[#This Row],[Valor total]]-Tabela1[[#This Row],[Valor custo]]</f>
        <v>6461</v>
      </c>
      <c r="J1666" s="6">
        <f>Tabela1[[#This Row],[MARGEM BRUTA]]/Tabela1[[#This Row],[Valor total]]</f>
        <v>0.32016848364717543</v>
      </c>
      <c r="K1666" s="1" t="str">
        <f>VLOOKUP(Tabela1[[#This Row],[Cliente]],'BASE DE CLIENTES'!A:D,4,0)</f>
        <v>EMPRESA COM MAQUINA</v>
      </c>
      <c r="L1666" s="1" t="str">
        <f>VLOOKUP(Tabela1[[#This Row],[Cliente]],'BASE DE CLIENTES'!A:E,5,0)</f>
        <v>Goiânia</v>
      </c>
    </row>
    <row r="1667" spans="2:12" x14ac:dyDescent="0.3">
      <c r="B1667" s="1" t="s">
        <v>197</v>
      </c>
      <c r="C1667" s="4" t="str">
        <f>VLOOKUP(Tabela1[[#This Row],[Cliente]],'BASE DE CLIENTES'!A:E,2,0)</f>
        <v>Goiânia</v>
      </c>
      <c r="D1667" s="1" t="str">
        <f>VLOOKUP(Tabela1[[#This Row],[Cliente]],'BASE DE CLIENTES'!A:C,3,0)</f>
        <v>GO</v>
      </c>
      <c r="E1667" s="4" t="str">
        <f>CONCATENATE(Tabela1[[#This Row],[CIDADE]],",",Tabela1[[#This Row],[UF]])</f>
        <v>Goiânia,GO</v>
      </c>
      <c r="F1667" s="2">
        <v>45870</v>
      </c>
      <c r="G1667" s="13">
        <v>9580.85</v>
      </c>
      <c r="H1667" s="13">
        <v>15325</v>
      </c>
      <c r="I1667" s="5">
        <f>Tabela1[[#This Row],[Valor total]]-Tabela1[[#This Row],[Valor custo]]</f>
        <v>5744.15</v>
      </c>
      <c r="J1667" s="6">
        <f>Tabela1[[#This Row],[MARGEM BRUTA]]/Tabela1[[#This Row],[Valor total]]</f>
        <v>0.37482218597063621</v>
      </c>
      <c r="K1667" s="1" t="str">
        <f>VLOOKUP(Tabela1[[#This Row],[Cliente]],'BASE DE CLIENTES'!A:D,4,0)</f>
        <v>EMPRESA COM MAQUINA</v>
      </c>
      <c r="L1667" s="1" t="str">
        <f>VLOOKUP(Tabela1[[#This Row],[Cliente]],'BASE DE CLIENTES'!A:E,5,0)</f>
        <v>Goiânia</v>
      </c>
    </row>
    <row r="1668" spans="2:12" x14ac:dyDescent="0.3">
      <c r="B1668" s="1" t="s">
        <v>106</v>
      </c>
      <c r="C1668" s="4" t="str">
        <f>VLOOKUP(Tabela1[[#This Row],[Cliente]],'BASE DE CLIENTES'!A:E,2,0)</f>
        <v>Brasília</v>
      </c>
      <c r="D1668" s="1" t="str">
        <f>VLOOKUP(Tabela1[[#This Row],[Cliente]],'BASE DE CLIENTES'!A:C,3,0)</f>
        <v>DF</v>
      </c>
      <c r="E1668" s="4" t="str">
        <f>CONCATENATE(Tabela1[[#This Row],[CIDADE]],",",Tabela1[[#This Row],[UF]])</f>
        <v>Brasília,DF</v>
      </c>
      <c r="F1668" s="2">
        <v>45856</v>
      </c>
      <c r="G1668" s="13">
        <v>444</v>
      </c>
      <c r="H1668" s="13">
        <v>655</v>
      </c>
      <c r="I1668" s="5">
        <f>Tabela1[[#This Row],[Valor total]]-Tabela1[[#This Row],[Valor custo]]</f>
        <v>211</v>
      </c>
      <c r="J1668" s="6">
        <f>Tabela1[[#This Row],[MARGEM BRUTA]]/Tabela1[[#This Row],[Valor total]]</f>
        <v>0.32213740458015266</v>
      </c>
      <c r="K1668" s="1" t="str">
        <f>VLOOKUP(Tabela1[[#This Row],[Cliente]],'BASE DE CLIENTES'!A:D,4,0)</f>
        <v>EMPRESA COM MAQUINA</v>
      </c>
      <c r="L1668" s="1" t="str">
        <f>VLOOKUP(Tabela1[[#This Row],[Cliente]],'BASE DE CLIENTES'!A:E,5,0)</f>
        <v>26 DE SETEMBRO</v>
      </c>
    </row>
    <row r="1669" spans="2:12" x14ac:dyDescent="0.3">
      <c r="B1669" s="1" t="s">
        <v>55</v>
      </c>
      <c r="C1669" s="4" t="str">
        <f>VLOOKUP(Tabela1[[#This Row],[Cliente]],'BASE DE CLIENTES'!A:E,2,0)</f>
        <v>Brasília</v>
      </c>
      <c r="D1669" s="1" t="str">
        <f>VLOOKUP(Tabela1[[#This Row],[Cliente]],'BASE DE CLIENTES'!A:C,3,0)</f>
        <v>DF</v>
      </c>
      <c r="E1669" s="4" t="str">
        <f>CONCATENATE(Tabela1[[#This Row],[CIDADE]],",",Tabela1[[#This Row],[UF]])</f>
        <v>Brasília,DF</v>
      </c>
      <c r="F1669" s="2">
        <v>45856</v>
      </c>
      <c r="G1669" s="13">
        <v>1138</v>
      </c>
      <c r="H1669" s="13">
        <v>1950</v>
      </c>
      <c r="I1669" s="5">
        <f>Tabela1[[#This Row],[Valor total]]-Tabela1[[#This Row],[Valor custo]]</f>
        <v>812</v>
      </c>
      <c r="J1669" s="6">
        <f>Tabela1[[#This Row],[MARGEM BRUTA]]/Tabela1[[#This Row],[Valor total]]</f>
        <v>0.41641025641025642</v>
      </c>
      <c r="K1669" s="1" t="str">
        <f>VLOOKUP(Tabela1[[#This Row],[Cliente]],'BASE DE CLIENTES'!A:D,4,0)</f>
        <v>EMPRESA SEM MAQUINA</v>
      </c>
      <c r="L1669" s="1" t="str">
        <f>VLOOKUP(Tabela1[[#This Row],[Cliente]],'BASE DE CLIENTES'!A:E,5,0)</f>
        <v>RECANTO DAS EMAS</v>
      </c>
    </row>
    <row r="1670" spans="2:12" x14ac:dyDescent="0.3">
      <c r="B1670" s="1" t="s">
        <v>236</v>
      </c>
      <c r="C1670" s="4" t="str">
        <f>VLOOKUP(Tabela1[[#This Row],[Cliente]],'BASE DE CLIENTES'!A:E,2,0)</f>
        <v>Goiânia</v>
      </c>
      <c r="D1670" s="1" t="str">
        <f>VLOOKUP(Tabela1[[#This Row],[Cliente]],'BASE DE CLIENTES'!A:C,3,0)</f>
        <v>GO</v>
      </c>
      <c r="E1670" s="4" t="str">
        <f>CONCATENATE(Tabela1[[#This Row],[CIDADE]],",",Tabela1[[#This Row],[UF]])</f>
        <v>Goiânia,GO</v>
      </c>
      <c r="F1670" s="2">
        <v>45926</v>
      </c>
      <c r="G1670" s="13">
        <v>1431</v>
      </c>
      <c r="H1670" s="13">
        <v>2205</v>
      </c>
      <c r="I1670" s="5">
        <f>Tabela1[[#This Row],[Valor total]]-Tabela1[[#This Row],[Valor custo]]</f>
        <v>774</v>
      </c>
      <c r="J1670" s="6">
        <f>Tabela1[[#This Row],[MARGEM BRUTA]]/Tabela1[[#This Row],[Valor total]]</f>
        <v>0.3510204081632653</v>
      </c>
      <c r="K1670" s="1" t="str">
        <f>VLOOKUP(Tabela1[[#This Row],[Cliente]],'BASE DE CLIENTES'!A:D,4,0)</f>
        <v>EMPRESA COM MAQUINA</v>
      </c>
      <c r="L1670" s="1" t="str">
        <f>VLOOKUP(Tabela1[[#This Row],[Cliente]],'BASE DE CLIENTES'!A:E,5,0)</f>
        <v>Goiânia</v>
      </c>
    </row>
    <row r="1671" spans="2:12" x14ac:dyDescent="0.3">
      <c r="B1671" s="1" t="s">
        <v>236</v>
      </c>
      <c r="C1671" s="4" t="str">
        <f>VLOOKUP(Tabela1[[#This Row],[Cliente]],'BASE DE CLIENTES'!A:E,2,0)</f>
        <v>Goiânia</v>
      </c>
      <c r="D1671" s="1" t="str">
        <f>VLOOKUP(Tabela1[[#This Row],[Cliente]],'BASE DE CLIENTES'!A:C,3,0)</f>
        <v>GO</v>
      </c>
      <c r="E1671" s="4" t="str">
        <f>CONCATENATE(Tabela1[[#This Row],[CIDADE]],",",Tabela1[[#This Row],[UF]])</f>
        <v>Goiânia,GO</v>
      </c>
      <c r="F1671" s="2">
        <v>45925</v>
      </c>
      <c r="G1671" s="13">
        <v>360.5</v>
      </c>
      <c r="H1671" s="13">
        <v>1150</v>
      </c>
      <c r="I1671" s="5">
        <f>Tabela1[[#This Row],[Valor total]]-Tabela1[[#This Row],[Valor custo]]</f>
        <v>789.5</v>
      </c>
      <c r="J1671" s="6">
        <f>Tabela1[[#This Row],[MARGEM BRUTA]]/Tabela1[[#This Row],[Valor total]]</f>
        <v>0.68652173913043479</v>
      </c>
      <c r="K1671" s="1" t="str">
        <f>VLOOKUP(Tabela1[[#This Row],[Cliente]],'BASE DE CLIENTES'!A:D,4,0)</f>
        <v>EMPRESA COM MAQUINA</v>
      </c>
      <c r="L1671" s="1" t="str">
        <f>VLOOKUP(Tabela1[[#This Row],[Cliente]],'BASE DE CLIENTES'!A:E,5,0)</f>
        <v>Goiânia</v>
      </c>
    </row>
    <row r="1672" spans="2:12" x14ac:dyDescent="0.3">
      <c r="B1672" s="1" t="s">
        <v>206</v>
      </c>
      <c r="C1672" s="4" t="str">
        <f>VLOOKUP(Tabela1[[#This Row],[Cliente]],'BASE DE CLIENTES'!A:E,2,0)</f>
        <v>Goiânia</v>
      </c>
      <c r="D1672" s="1" t="str">
        <f>VLOOKUP(Tabela1[[#This Row],[Cliente]],'BASE DE CLIENTES'!A:C,3,0)</f>
        <v>GO</v>
      </c>
      <c r="E1672" s="4" t="str">
        <f>CONCATENATE(Tabela1[[#This Row],[CIDADE]],",",Tabela1[[#This Row],[UF]])</f>
        <v>Goiânia,GO</v>
      </c>
      <c r="F1672" s="2">
        <v>45924</v>
      </c>
      <c r="G1672" s="13">
        <v>14525.75</v>
      </c>
      <c r="H1672" s="13">
        <v>22620</v>
      </c>
      <c r="I1672" s="5">
        <f>Tabela1[[#This Row],[Valor total]]-Tabela1[[#This Row],[Valor custo]]</f>
        <v>8094.25</v>
      </c>
      <c r="J1672" s="6">
        <f>Tabela1[[#This Row],[MARGEM BRUTA]]/Tabela1[[#This Row],[Valor total]]</f>
        <v>0.35783598585322723</v>
      </c>
      <c r="K1672" s="1" t="str">
        <f>VLOOKUP(Tabela1[[#This Row],[Cliente]],'BASE DE CLIENTES'!A:D,4,0)</f>
        <v>EMPRESA COM MAQUINA</v>
      </c>
      <c r="L1672" s="1" t="str">
        <f>VLOOKUP(Tabela1[[#This Row],[Cliente]],'BASE DE CLIENTES'!A:E,5,0)</f>
        <v>Goiânia</v>
      </c>
    </row>
    <row r="1673" spans="2:12" x14ac:dyDescent="0.3">
      <c r="B1673" s="1" t="s">
        <v>42</v>
      </c>
      <c r="C1673" s="4" t="str">
        <f>VLOOKUP(Tabela1[[#This Row],[Cliente]],'BASE DE CLIENTES'!A:E,2,0)</f>
        <v>Brasília</v>
      </c>
      <c r="D1673" s="1" t="str">
        <f>VLOOKUP(Tabela1[[#This Row],[Cliente]],'BASE DE CLIENTES'!A:C,3,0)</f>
        <v>DF</v>
      </c>
      <c r="E1673" s="4" t="str">
        <f>CONCATENATE(Tabela1[[#This Row],[CIDADE]],",",Tabela1[[#This Row],[UF]])</f>
        <v>Brasília,DF</v>
      </c>
      <c r="F1673" s="2">
        <v>45855</v>
      </c>
      <c r="G1673" s="13">
        <v>1216</v>
      </c>
      <c r="H1673" s="13">
        <v>2150</v>
      </c>
      <c r="I1673" s="5">
        <f>Tabela1[[#This Row],[Valor total]]-Tabela1[[#This Row],[Valor custo]]</f>
        <v>934</v>
      </c>
      <c r="J1673" s="6">
        <f>Tabela1[[#This Row],[MARGEM BRUTA]]/Tabela1[[#This Row],[Valor total]]</f>
        <v>0.43441860465116278</v>
      </c>
      <c r="K1673" s="1" t="str">
        <f>VLOOKUP(Tabela1[[#This Row],[Cliente]],'BASE DE CLIENTES'!A:D,4,0)</f>
        <v>EMPRESA SEM MAQUINA</v>
      </c>
      <c r="L1673" s="1" t="str">
        <f>VLOOKUP(Tabela1[[#This Row],[Cliente]],'BASE DE CLIENTES'!A:E,5,0)</f>
        <v>SAMAMBAIA</v>
      </c>
    </row>
    <row r="1674" spans="2:12" x14ac:dyDescent="0.3">
      <c r="B1674" s="1" t="s">
        <v>101</v>
      </c>
      <c r="C1674" s="4" t="str">
        <f>VLOOKUP(Tabela1[[#This Row],[Cliente]],'BASE DE CLIENTES'!A:E,2,0)</f>
        <v>Brasília</v>
      </c>
      <c r="D1674" s="1" t="str">
        <f>VLOOKUP(Tabela1[[#This Row],[Cliente]],'BASE DE CLIENTES'!A:C,3,0)</f>
        <v>DF</v>
      </c>
      <c r="E1674" s="4" t="str">
        <f>CONCATENATE(Tabela1[[#This Row],[CIDADE]],",",Tabela1[[#This Row],[UF]])</f>
        <v>Brasília,DF</v>
      </c>
      <c r="F1674" s="2">
        <v>45855</v>
      </c>
      <c r="G1674" s="13">
        <v>998</v>
      </c>
      <c r="H1674" s="13">
        <v>1680</v>
      </c>
      <c r="I1674" s="5">
        <f>Tabela1[[#This Row],[Valor total]]-Tabela1[[#This Row],[Valor custo]]</f>
        <v>682</v>
      </c>
      <c r="J1674" s="6">
        <f>Tabela1[[#This Row],[MARGEM BRUTA]]/Tabela1[[#This Row],[Valor total]]</f>
        <v>0.40595238095238095</v>
      </c>
      <c r="K1674" s="1" t="str">
        <f>VLOOKUP(Tabela1[[#This Row],[Cliente]],'BASE DE CLIENTES'!A:D,4,0)</f>
        <v>SERRALHEIRO</v>
      </c>
      <c r="L1674" s="1" t="str">
        <f>VLOOKUP(Tabela1[[#This Row],[Cliente]],'BASE DE CLIENTES'!A:E,5,0)</f>
        <v>TAGUATINGA SUL (TAGUATINGA)</v>
      </c>
    </row>
    <row r="1675" spans="2:12" x14ac:dyDescent="0.3">
      <c r="B1675" s="1" t="s">
        <v>236</v>
      </c>
      <c r="C1675" s="4" t="str">
        <f>VLOOKUP(Tabela1[[#This Row],[Cliente]],'BASE DE CLIENTES'!A:E,2,0)</f>
        <v>Goiânia</v>
      </c>
      <c r="D1675" s="1" t="str">
        <f>VLOOKUP(Tabela1[[#This Row],[Cliente]],'BASE DE CLIENTES'!A:C,3,0)</f>
        <v>GO</v>
      </c>
      <c r="E1675" s="4" t="str">
        <f>CONCATENATE(Tabela1[[#This Row],[CIDADE]],",",Tabela1[[#This Row],[UF]])</f>
        <v>Goiânia,GO</v>
      </c>
      <c r="F1675" s="2">
        <v>45924</v>
      </c>
      <c r="G1675" s="13">
        <v>954</v>
      </c>
      <c r="H1675" s="13">
        <v>1470</v>
      </c>
      <c r="I1675" s="5">
        <f>Tabela1[[#This Row],[Valor total]]-Tabela1[[#This Row],[Valor custo]]</f>
        <v>516</v>
      </c>
      <c r="J1675" s="6">
        <f>Tabela1[[#This Row],[MARGEM BRUTA]]/Tabela1[[#This Row],[Valor total]]</f>
        <v>0.3510204081632653</v>
      </c>
      <c r="K1675" s="1" t="str">
        <f>VLOOKUP(Tabela1[[#This Row],[Cliente]],'BASE DE CLIENTES'!A:D,4,0)</f>
        <v>EMPRESA COM MAQUINA</v>
      </c>
      <c r="L1675" s="1" t="str">
        <f>VLOOKUP(Tabela1[[#This Row],[Cliente]],'BASE DE CLIENTES'!A:E,5,0)</f>
        <v>Goiânia</v>
      </c>
    </row>
    <row r="1676" spans="2:12" x14ac:dyDescent="0.3">
      <c r="B1676" s="1" t="s">
        <v>223</v>
      </c>
      <c r="C1676" s="4" t="str">
        <f>VLOOKUP(Tabela1[[#This Row],[Cliente]],'BASE DE CLIENTES'!A:E,2,0)</f>
        <v>Goiânia</v>
      </c>
      <c r="D1676" s="1" t="str">
        <f>VLOOKUP(Tabela1[[#This Row],[Cliente]],'BASE DE CLIENTES'!A:C,3,0)</f>
        <v>GO</v>
      </c>
      <c r="E1676" s="4" t="str">
        <f>CONCATENATE(Tabela1[[#This Row],[CIDADE]],",",Tabela1[[#This Row],[UF]])</f>
        <v>Goiânia,GO</v>
      </c>
      <c r="F1676" s="2">
        <v>45923</v>
      </c>
      <c r="G1676" s="13">
        <v>2243.69</v>
      </c>
      <c r="H1676" s="13">
        <v>3650</v>
      </c>
      <c r="I1676" s="5">
        <f>Tabela1[[#This Row],[Valor total]]-Tabela1[[#This Row],[Valor custo]]</f>
        <v>1406.31</v>
      </c>
      <c r="J1676" s="6">
        <f>Tabela1[[#This Row],[MARGEM BRUTA]]/Tabela1[[#This Row],[Valor total]]</f>
        <v>0.38529041095890409</v>
      </c>
      <c r="K1676" s="1" t="str">
        <f>VLOOKUP(Tabela1[[#This Row],[Cliente]],'BASE DE CLIENTES'!A:D,4,0)</f>
        <v>EMPRESA COM MAQUINA</v>
      </c>
      <c r="L1676" s="1" t="str">
        <f>VLOOKUP(Tabela1[[#This Row],[Cliente]],'BASE DE CLIENTES'!A:E,5,0)</f>
        <v>Goiânia</v>
      </c>
    </row>
    <row r="1677" spans="2:12" x14ac:dyDescent="0.3">
      <c r="B1677" s="1" t="s">
        <v>197</v>
      </c>
      <c r="C1677" s="4" t="str">
        <f>VLOOKUP(Tabela1[[#This Row],[Cliente]],'BASE DE CLIENTES'!A:E,2,0)</f>
        <v>Goiânia</v>
      </c>
      <c r="D1677" s="1" t="str">
        <f>VLOOKUP(Tabela1[[#This Row],[Cliente]],'BASE DE CLIENTES'!A:C,3,0)</f>
        <v>GO</v>
      </c>
      <c r="E1677" s="4" t="str">
        <f>CONCATENATE(Tabela1[[#This Row],[CIDADE]],",",Tabela1[[#This Row],[UF]])</f>
        <v>Goiânia,GO</v>
      </c>
      <c r="F1677" s="2">
        <v>45922</v>
      </c>
      <c r="G1677" s="13">
        <v>3752</v>
      </c>
      <c r="H1677" s="13">
        <v>6208</v>
      </c>
      <c r="I1677" s="5">
        <f>Tabela1[[#This Row],[Valor total]]-Tabela1[[#This Row],[Valor custo]]</f>
        <v>2456</v>
      </c>
      <c r="J1677" s="6">
        <f>Tabela1[[#This Row],[MARGEM BRUTA]]/Tabela1[[#This Row],[Valor total]]</f>
        <v>0.39561855670103091</v>
      </c>
      <c r="K1677" s="1" t="str">
        <f>VLOOKUP(Tabela1[[#This Row],[Cliente]],'BASE DE CLIENTES'!A:D,4,0)</f>
        <v>EMPRESA COM MAQUINA</v>
      </c>
      <c r="L1677" s="1" t="str">
        <f>VLOOKUP(Tabela1[[#This Row],[Cliente]],'BASE DE CLIENTES'!A:E,5,0)</f>
        <v>Goiânia</v>
      </c>
    </row>
    <row r="1678" spans="2:12" x14ac:dyDescent="0.3">
      <c r="B1678" s="1" t="s">
        <v>23</v>
      </c>
      <c r="C1678" s="4" t="str">
        <f>VLOOKUP(Tabela1[[#This Row],[Cliente]],'BASE DE CLIENTES'!A:E,2,0)</f>
        <v>Brasília</v>
      </c>
      <c r="D1678" s="1" t="str">
        <f>VLOOKUP(Tabela1[[#This Row],[Cliente]],'BASE DE CLIENTES'!A:C,3,0)</f>
        <v>DF</v>
      </c>
      <c r="E1678" s="4" t="str">
        <f>CONCATENATE(Tabela1[[#This Row],[CIDADE]],",",Tabela1[[#This Row],[UF]])</f>
        <v>Brasília,DF</v>
      </c>
      <c r="F1678" s="2">
        <v>45855</v>
      </c>
      <c r="G1678" s="13">
        <v>277.5</v>
      </c>
      <c r="H1678" s="13">
        <v>350</v>
      </c>
      <c r="I1678" s="5">
        <f>Tabela1[[#This Row],[Valor total]]-Tabela1[[#This Row],[Valor custo]]</f>
        <v>72.5</v>
      </c>
      <c r="J1678" s="6">
        <f>Tabela1[[#This Row],[MARGEM BRUTA]]/Tabela1[[#This Row],[Valor total]]</f>
        <v>0.20714285714285716</v>
      </c>
      <c r="K1678" s="1" t="str">
        <f>VLOOKUP(Tabela1[[#This Row],[Cliente]],'BASE DE CLIENTES'!A:D,4,0)</f>
        <v>EMPRESA SEM MAQUINA</v>
      </c>
      <c r="L1678" s="1" t="str">
        <f>VLOOKUP(Tabela1[[#This Row],[Cliente]],'BASE DE CLIENTES'!A:E,5,0)</f>
        <v>SETOR INDUSTRIAL (TAGUATINGA)</v>
      </c>
    </row>
    <row r="1679" spans="2:12" x14ac:dyDescent="0.3">
      <c r="B1679" s="1" t="s">
        <v>236</v>
      </c>
      <c r="C1679" s="4" t="str">
        <f>VLOOKUP(Tabela1[[#This Row],[Cliente]],'BASE DE CLIENTES'!A:E,2,0)</f>
        <v>Goiânia</v>
      </c>
      <c r="D1679" s="1" t="str">
        <f>VLOOKUP(Tabela1[[#This Row],[Cliente]],'BASE DE CLIENTES'!A:C,3,0)</f>
        <v>GO</v>
      </c>
      <c r="E1679" s="4" t="str">
        <f>CONCATENATE(Tabela1[[#This Row],[CIDADE]],",",Tabela1[[#This Row],[UF]])</f>
        <v>Goiânia,GO</v>
      </c>
      <c r="F1679" s="2">
        <v>45918</v>
      </c>
      <c r="G1679" s="13">
        <v>1602</v>
      </c>
      <c r="H1679" s="13">
        <v>2370</v>
      </c>
      <c r="I1679" s="5">
        <f>Tabela1[[#This Row],[Valor total]]-Tabela1[[#This Row],[Valor custo]]</f>
        <v>768</v>
      </c>
      <c r="J1679" s="6">
        <f>Tabela1[[#This Row],[MARGEM BRUTA]]/Tabela1[[#This Row],[Valor total]]</f>
        <v>0.32405063291139241</v>
      </c>
      <c r="K1679" s="1" t="str">
        <f>VLOOKUP(Tabela1[[#This Row],[Cliente]],'BASE DE CLIENTES'!A:D,4,0)</f>
        <v>EMPRESA COM MAQUINA</v>
      </c>
      <c r="L1679" s="1" t="str">
        <f>VLOOKUP(Tabela1[[#This Row],[Cliente]],'BASE DE CLIENTES'!A:E,5,0)</f>
        <v>Goiânia</v>
      </c>
    </row>
    <row r="1680" spans="2:12" x14ac:dyDescent="0.3">
      <c r="B1680" s="1" t="s">
        <v>153</v>
      </c>
      <c r="C1680" s="4" t="str">
        <f>VLOOKUP(Tabela1[[#This Row],[Cliente]],'BASE DE CLIENTES'!A:E,2,0)</f>
        <v>Brasília</v>
      </c>
      <c r="D1680" s="1" t="str">
        <f>VLOOKUP(Tabela1[[#This Row],[Cliente]],'BASE DE CLIENTES'!A:C,3,0)</f>
        <v>DF</v>
      </c>
      <c r="E1680" s="4" t="str">
        <f>CONCATENATE(Tabela1[[#This Row],[CIDADE]],",",Tabela1[[#This Row],[UF]])</f>
        <v>Brasília,DF</v>
      </c>
      <c r="F1680" s="2">
        <v>45855</v>
      </c>
      <c r="G1680" s="13">
        <v>385</v>
      </c>
      <c r="H1680" s="13">
        <v>635</v>
      </c>
      <c r="I1680" s="5">
        <f>Tabela1[[#This Row],[Valor total]]-Tabela1[[#This Row],[Valor custo]]</f>
        <v>250</v>
      </c>
      <c r="J1680" s="6">
        <f>Tabela1[[#This Row],[MARGEM BRUTA]]/Tabela1[[#This Row],[Valor total]]</f>
        <v>0.39370078740157483</v>
      </c>
      <c r="K1680" s="1" t="str">
        <f>VLOOKUP(Tabela1[[#This Row],[Cliente]],'BASE DE CLIENTES'!A:D,4,0)</f>
        <v>SERRALHEIRO</v>
      </c>
      <c r="L1680" s="1" t="str">
        <f>VLOOKUP(Tabela1[[#This Row],[Cliente]],'BASE DE CLIENTES'!A:E,5,0)</f>
        <v>PLANALTINA</v>
      </c>
    </row>
    <row r="1681" spans="2:12" x14ac:dyDescent="0.3">
      <c r="B1681" s="1" t="s">
        <v>99</v>
      </c>
      <c r="C1681" s="4" t="str">
        <f>VLOOKUP(Tabela1[[#This Row],[Cliente]],'BASE DE CLIENTES'!A:E,2,0)</f>
        <v>Brasília</v>
      </c>
      <c r="D1681" s="1" t="str">
        <f>VLOOKUP(Tabela1[[#This Row],[Cliente]],'BASE DE CLIENTES'!A:C,3,0)</f>
        <v>DF</v>
      </c>
      <c r="E1681" s="4" t="str">
        <f>CONCATENATE(Tabela1[[#This Row],[CIDADE]],",",Tabela1[[#This Row],[UF]])</f>
        <v>Brasília,DF</v>
      </c>
      <c r="F1681" s="2">
        <v>45855</v>
      </c>
      <c r="G1681" s="13">
        <v>2198</v>
      </c>
      <c r="H1681" s="13">
        <v>3480</v>
      </c>
      <c r="I1681" s="5">
        <f>Tabela1[[#This Row],[Valor total]]-Tabela1[[#This Row],[Valor custo]]</f>
        <v>1282</v>
      </c>
      <c r="J1681" s="6">
        <f>Tabela1[[#This Row],[MARGEM BRUTA]]/Tabela1[[#This Row],[Valor total]]</f>
        <v>0.36839080459770113</v>
      </c>
      <c r="K1681" s="1" t="str">
        <f>VLOOKUP(Tabela1[[#This Row],[Cliente]],'BASE DE CLIENTES'!A:D,4,0)</f>
        <v>EMPRESA COM MAQUINA</v>
      </c>
      <c r="L1681" s="1" t="str">
        <f>VLOOKUP(Tabela1[[#This Row],[Cliente]],'BASE DE CLIENTES'!A:E,5,0)</f>
        <v>ARAPOANGA (PLANALTINA)</v>
      </c>
    </row>
    <row r="1682" spans="2:12" x14ac:dyDescent="0.3">
      <c r="B1682" s="1" t="s">
        <v>120</v>
      </c>
      <c r="C1682" s="4" t="str">
        <f>VLOOKUP(Tabela1[[#This Row],[Cliente]],'BASE DE CLIENTES'!A:E,2,0)</f>
        <v>Brasília</v>
      </c>
      <c r="D1682" s="1" t="str">
        <f>VLOOKUP(Tabela1[[#This Row],[Cliente]],'BASE DE CLIENTES'!A:C,3,0)</f>
        <v>DF</v>
      </c>
      <c r="E1682" s="4" t="str">
        <f>CONCATENATE(Tabela1[[#This Row],[CIDADE]],",",Tabela1[[#This Row],[UF]])</f>
        <v>Brasília,DF</v>
      </c>
      <c r="F1682" s="2">
        <v>45904</v>
      </c>
      <c r="G1682" s="13">
        <v>165</v>
      </c>
      <c r="H1682" s="13">
        <v>520</v>
      </c>
      <c r="I1682" s="5">
        <f>Tabela1[[#This Row],[Valor total]]-Tabela1[[#This Row],[Valor custo]]</f>
        <v>355</v>
      </c>
      <c r="J1682" s="6">
        <f>Tabela1[[#This Row],[MARGEM BRUTA]]/Tabela1[[#This Row],[Valor total]]</f>
        <v>0.68269230769230771</v>
      </c>
      <c r="K1682" s="1" t="str">
        <f>VLOOKUP(Tabela1[[#This Row],[Cliente]],'BASE DE CLIENTES'!A:D,4,0)</f>
        <v>EMPRESA SEM MAQUINA</v>
      </c>
      <c r="L1682" s="1" t="str">
        <f>VLOOKUP(Tabela1[[#This Row],[Cliente]],'BASE DE CLIENTES'!A:E,5,0)</f>
        <v>SAMAMBAIA</v>
      </c>
    </row>
    <row r="1683" spans="2:12" x14ac:dyDescent="0.3">
      <c r="B1683" s="1" t="s">
        <v>236</v>
      </c>
      <c r="C1683" s="4" t="str">
        <f>VLOOKUP(Tabela1[[#This Row],[Cliente]],'BASE DE CLIENTES'!A:E,2,0)</f>
        <v>Goiânia</v>
      </c>
      <c r="D1683" s="1" t="str">
        <f>VLOOKUP(Tabela1[[#This Row],[Cliente]],'BASE DE CLIENTES'!A:C,3,0)</f>
        <v>GO</v>
      </c>
      <c r="E1683" s="4" t="str">
        <f>CONCATENATE(Tabela1[[#This Row],[CIDADE]],",",Tabela1[[#This Row],[UF]])</f>
        <v>Goiânia,GO</v>
      </c>
      <c r="F1683" s="2">
        <v>45917</v>
      </c>
      <c r="G1683" s="13">
        <v>865.58</v>
      </c>
      <c r="H1683" s="13">
        <v>1166</v>
      </c>
      <c r="I1683" s="5">
        <f>Tabela1[[#This Row],[Valor total]]-Tabela1[[#This Row],[Valor custo]]</f>
        <v>300.41999999999996</v>
      </c>
      <c r="J1683" s="6">
        <f>Tabela1[[#This Row],[MARGEM BRUTA]]/Tabela1[[#This Row],[Valor total]]</f>
        <v>0.25765008576329329</v>
      </c>
      <c r="K1683" s="1" t="str">
        <f>VLOOKUP(Tabela1[[#This Row],[Cliente]],'BASE DE CLIENTES'!A:D,4,0)</f>
        <v>EMPRESA COM MAQUINA</v>
      </c>
      <c r="L1683" s="1" t="str">
        <f>VLOOKUP(Tabela1[[#This Row],[Cliente]],'BASE DE CLIENTES'!A:E,5,0)</f>
        <v>Goiânia</v>
      </c>
    </row>
    <row r="1684" spans="2:12" x14ac:dyDescent="0.3">
      <c r="B1684" s="1" t="s">
        <v>199</v>
      </c>
      <c r="C1684" s="4" t="str">
        <f>VLOOKUP(Tabela1[[#This Row],[Cliente]],'BASE DE CLIENTES'!A:E,2,0)</f>
        <v>Goiânia</v>
      </c>
      <c r="D1684" s="1" t="str">
        <f>VLOOKUP(Tabela1[[#This Row],[Cliente]],'BASE DE CLIENTES'!A:C,3,0)</f>
        <v>GO</v>
      </c>
      <c r="E1684" s="4" t="str">
        <f>CONCATENATE(Tabela1[[#This Row],[CIDADE]],",",Tabela1[[#This Row],[UF]])</f>
        <v>Goiânia,GO</v>
      </c>
      <c r="F1684" s="2">
        <v>45917</v>
      </c>
      <c r="G1684" s="13">
        <v>2311.1</v>
      </c>
      <c r="H1684" s="13">
        <v>4800</v>
      </c>
      <c r="I1684" s="5">
        <f>Tabela1[[#This Row],[Valor total]]-Tabela1[[#This Row],[Valor custo]]</f>
        <v>2488.9</v>
      </c>
      <c r="J1684" s="6">
        <f>Tabela1[[#This Row],[MARGEM BRUTA]]/Tabela1[[#This Row],[Valor total]]</f>
        <v>0.51852083333333332</v>
      </c>
      <c r="K1684" s="1" t="str">
        <f>VLOOKUP(Tabela1[[#This Row],[Cliente]],'BASE DE CLIENTES'!A:D,4,0)</f>
        <v>EMPRESA COM MAQUINA</v>
      </c>
      <c r="L1684" s="1" t="str">
        <f>VLOOKUP(Tabela1[[#This Row],[Cliente]],'BASE DE CLIENTES'!A:E,5,0)</f>
        <v>Goiânia</v>
      </c>
    </row>
    <row r="1685" spans="2:12" x14ac:dyDescent="0.3">
      <c r="B1685" s="1" t="s">
        <v>140</v>
      </c>
      <c r="C1685" s="4" t="str">
        <f>VLOOKUP(Tabela1[[#This Row],[Cliente]],'BASE DE CLIENTES'!A:E,2,0)</f>
        <v>Brasília</v>
      </c>
      <c r="D1685" s="1" t="str">
        <f>VLOOKUP(Tabela1[[#This Row],[Cliente]],'BASE DE CLIENTES'!A:C,3,0)</f>
        <v>DF</v>
      </c>
      <c r="E1685" s="4" t="str">
        <f>CONCATENATE(Tabela1[[#This Row],[CIDADE]],",",Tabela1[[#This Row],[UF]])</f>
        <v>Brasília,DF</v>
      </c>
      <c r="F1685" s="2">
        <v>45854</v>
      </c>
      <c r="G1685" s="13">
        <v>20120</v>
      </c>
      <c r="H1685" s="13">
        <v>30500</v>
      </c>
      <c r="I1685" s="5">
        <f>Tabela1[[#This Row],[Valor total]]-Tabela1[[#This Row],[Valor custo]]</f>
        <v>10380</v>
      </c>
      <c r="J1685" s="6">
        <f>Tabela1[[#This Row],[MARGEM BRUTA]]/Tabela1[[#This Row],[Valor total]]</f>
        <v>0.34032786885245903</v>
      </c>
      <c r="K1685" s="1" t="str">
        <f>VLOOKUP(Tabela1[[#This Row],[Cliente]],'BASE DE CLIENTES'!A:D,4,0)</f>
        <v>EMPRESA COM MAQUINA</v>
      </c>
      <c r="L1685" s="1" t="str">
        <f>VLOOKUP(Tabela1[[#This Row],[Cliente]],'BASE DE CLIENTES'!A:E,5,0)</f>
        <v>RECANTO DAS EMAS</v>
      </c>
    </row>
    <row r="1686" spans="2:12" x14ac:dyDescent="0.3">
      <c r="B1686" s="1" t="s">
        <v>52</v>
      </c>
      <c r="C1686" s="4" t="str">
        <f>VLOOKUP(Tabela1[[#This Row],[Cliente]],'BASE DE CLIENTES'!A:E,2,0)</f>
        <v>Brasília</v>
      </c>
      <c r="D1686" s="1" t="str">
        <f>VLOOKUP(Tabela1[[#This Row],[Cliente]],'BASE DE CLIENTES'!A:C,3,0)</f>
        <v>DF</v>
      </c>
      <c r="E1686" s="4" t="str">
        <f>CONCATENATE(Tabela1[[#This Row],[CIDADE]],",",Tabela1[[#This Row],[UF]])</f>
        <v>Brasília,DF</v>
      </c>
      <c r="F1686" s="2">
        <v>45854</v>
      </c>
      <c r="G1686" s="13">
        <v>444</v>
      </c>
      <c r="H1686" s="13">
        <v>700</v>
      </c>
      <c r="I1686" s="5">
        <f>Tabela1[[#This Row],[Valor total]]-Tabela1[[#This Row],[Valor custo]]</f>
        <v>256</v>
      </c>
      <c r="J1686" s="6">
        <f>Tabela1[[#This Row],[MARGEM BRUTA]]/Tabela1[[#This Row],[Valor total]]</f>
        <v>0.36571428571428571</v>
      </c>
      <c r="K1686" s="1" t="str">
        <f>VLOOKUP(Tabela1[[#This Row],[Cliente]],'BASE DE CLIENTES'!A:D,4,0)</f>
        <v>SERRALHEIRO</v>
      </c>
      <c r="L1686" s="1" t="str">
        <f>VLOOKUP(Tabela1[[#This Row],[Cliente]],'BASE DE CLIENTES'!A:E,5,0)</f>
        <v>Ceilândia Sul (Ceilândia)</v>
      </c>
    </row>
    <row r="1687" spans="2:12" x14ac:dyDescent="0.3">
      <c r="B1687" s="1" t="s">
        <v>236</v>
      </c>
      <c r="C1687" s="4" t="str">
        <f>VLOOKUP(Tabela1[[#This Row],[Cliente]],'BASE DE CLIENTES'!A:E,2,0)</f>
        <v>Goiânia</v>
      </c>
      <c r="D1687" s="1" t="str">
        <f>VLOOKUP(Tabela1[[#This Row],[Cliente]],'BASE DE CLIENTES'!A:C,3,0)</f>
        <v>GO</v>
      </c>
      <c r="E1687" s="4" t="str">
        <f>CONCATENATE(Tabela1[[#This Row],[CIDADE]],",",Tabela1[[#This Row],[UF]])</f>
        <v>Goiânia,GO</v>
      </c>
      <c r="F1687" s="2">
        <v>45915</v>
      </c>
      <c r="G1687" s="13">
        <v>865.58</v>
      </c>
      <c r="H1687" s="13">
        <v>1166</v>
      </c>
      <c r="I1687" s="5">
        <f>Tabela1[[#This Row],[Valor total]]-Tabela1[[#This Row],[Valor custo]]</f>
        <v>300.41999999999996</v>
      </c>
      <c r="J1687" s="6">
        <f>Tabela1[[#This Row],[MARGEM BRUTA]]/Tabela1[[#This Row],[Valor total]]</f>
        <v>0.25765008576329329</v>
      </c>
      <c r="K1687" s="1" t="str">
        <f>VLOOKUP(Tabela1[[#This Row],[Cliente]],'BASE DE CLIENTES'!A:D,4,0)</f>
        <v>EMPRESA COM MAQUINA</v>
      </c>
      <c r="L1687" s="1" t="str">
        <f>VLOOKUP(Tabela1[[#This Row],[Cliente]],'BASE DE CLIENTES'!A:E,5,0)</f>
        <v>Goiânia</v>
      </c>
    </row>
    <row r="1688" spans="2:12" x14ac:dyDescent="0.3">
      <c r="B1688" s="1" t="s">
        <v>111</v>
      </c>
      <c r="C1688" s="4" t="str">
        <f>VLOOKUP(Tabela1[[#This Row],[Cliente]],'BASE DE CLIENTES'!A:E,2,0)</f>
        <v>Brasília</v>
      </c>
      <c r="D1688" s="1" t="str">
        <f>VLOOKUP(Tabela1[[#This Row],[Cliente]],'BASE DE CLIENTES'!A:C,3,0)</f>
        <v>DF</v>
      </c>
      <c r="E1688" s="4" t="str">
        <f>CONCATENATE(Tabela1[[#This Row],[CIDADE]],",",Tabela1[[#This Row],[UF]])</f>
        <v>Brasília,DF</v>
      </c>
      <c r="F1688" s="2">
        <v>45854</v>
      </c>
      <c r="G1688" s="13">
        <v>1406</v>
      </c>
      <c r="H1688" s="13">
        <v>2490</v>
      </c>
      <c r="I1688" s="5">
        <f>Tabela1[[#This Row],[Valor total]]-Tabela1[[#This Row],[Valor custo]]</f>
        <v>1084</v>
      </c>
      <c r="J1688" s="6">
        <f>Tabela1[[#This Row],[MARGEM BRUTA]]/Tabela1[[#This Row],[Valor total]]</f>
        <v>0.43534136546184737</v>
      </c>
      <c r="K1688" s="1" t="str">
        <f>VLOOKUP(Tabela1[[#This Row],[Cliente]],'BASE DE CLIENTES'!A:D,4,0)</f>
        <v>EMPRESA SEM MAQUINA</v>
      </c>
      <c r="L1688" s="1" t="str">
        <f>VLOOKUP(Tabela1[[#This Row],[Cliente]],'BASE DE CLIENTES'!A:E,5,0)</f>
        <v>TAGUATINGA SUL (TAGUATINGA)</v>
      </c>
    </row>
    <row r="1689" spans="2:12" x14ac:dyDescent="0.3">
      <c r="B1689" s="1" t="s">
        <v>230</v>
      </c>
      <c r="C1689" s="4" t="str">
        <f>VLOOKUP(Tabela1[[#This Row],[Cliente]],'BASE DE CLIENTES'!A:E,2,0)</f>
        <v>Brasília</v>
      </c>
      <c r="D1689" s="1" t="str">
        <f>VLOOKUP(Tabela1[[#This Row],[Cliente]],'BASE DE CLIENTES'!A:C,3,0)</f>
        <v>DF</v>
      </c>
      <c r="E1689" s="4" t="str">
        <f>CONCATENATE(Tabela1[[#This Row],[CIDADE]],",",Tabela1[[#This Row],[UF]])</f>
        <v>Brasília,DF</v>
      </c>
      <c r="F1689" s="2">
        <v>45854</v>
      </c>
      <c r="G1689" s="13">
        <v>444</v>
      </c>
      <c r="H1689" s="13">
        <v>750</v>
      </c>
      <c r="I1689" s="5">
        <f>Tabela1[[#This Row],[Valor total]]-Tabela1[[#This Row],[Valor custo]]</f>
        <v>306</v>
      </c>
      <c r="J1689" s="6">
        <f>Tabela1[[#This Row],[MARGEM BRUTA]]/Tabela1[[#This Row],[Valor total]]</f>
        <v>0.40799999999999997</v>
      </c>
      <c r="K1689" s="1" t="str">
        <f>VLOOKUP(Tabela1[[#This Row],[Cliente]],'BASE DE CLIENTES'!A:D,4,0)</f>
        <v>SERRALHEIRO</v>
      </c>
      <c r="L1689" s="1" t="str">
        <f>VLOOKUP(Tabela1[[#This Row],[Cliente]],'BASE DE CLIENTES'!A:E,5,0)</f>
        <v>SETOR HABITACIONAL SAMAMBAIA (VICENTE PIRES)</v>
      </c>
    </row>
    <row r="1690" spans="2:12" x14ac:dyDescent="0.3">
      <c r="B1690" s="1" t="s">
        <v>27</v>
      </c>
      <c r="C1690" s="4" t="str">
        <f>VLOOKUP(Tabela1[[#This Row],[Cliente]],'BASE DE CLIENTES'!A:E,2,0)</f>
        <v>Brasília</v>
      </c>
      <c r="D1690" s="1" t="str">
        <f>VLOOKUP(Tabela1[[#This Row],[Cliente]],'BASE DE CLIENTES'!A:C,3,0)</f>
        <v>DF</v>
      </c>
      <c r="E1690" s="4" t="str">
        <f>CONCATENATE(Tabela1[[#This Row],[CIDADE]],",",Tabela1[[#This Row],[UF]])</f>
        <v>Brasília,DF</v>
      </c>
      <c r="F1690" s="2">
        <v>45854</v>
      </c>
      <c r="G1690" s="13">
        <v>770</v>
      </c>
      <c r="H1690" s="13">
        <v>1200</v>
      </c>
      <c r="I1690" s="5">
        <f>Tabela1[[#This Row],[Valor total]]-Tabela1[[#This Row],[Valor custo]]</f>
        <v>430</v>
      </c>
      <c r="J1690" s="6">
        <f>Tabela1[[#This Row],[MARGEM BRUTA]]/Tabela1[[#This Row],[Valor total]]</f>
        <v>0.35833333333333334</v>
      </c>
      <c r="K1690" s="1" t="str">
        <f>VLOOKUP(Tabela1[[#This Row],[Cliente]],'BASE DE CLIENTES'!A:D,4,0)</f>
        <v>EMPRESA SEM MAQUINA</v>
      </c>
      <c r="L1690" s="1" t="str">
        <f>VLOOKUP(Tabela1[[#This Row],[Cliente]],'BASE DE CLIENTES'!A:E,5,0)</f>
        <v>RECANTO DAS EMAS</v>
      </c>
    </row>
    <row r="1691" spans="2:12" x14ac:dyDescent="0.3">
      <c r="B1691" s="1" t="s">
        <v>195</v>
      </c>
      <c r="C1691" s="4" t="str">
        <f>VLOOKUP(Tabela1[[#This Row],[Cliente]],'BASE DE CLIENTES'!A:E,2,0)</f>
        <v>Goiânia</v>
      </c>
      <c r="D1691" s="1" t="str">
        <f>VLOOKUP(Tabela1[[#This Row],[Cliente]],'BASE DE CLIENTES'!A:C,3,0)</f>
        <v>GO</v>
      </c>
      <c r="E1691" s="4" t="str">
        <f>CONCATENATE(Tabela1[[#This Row],[CIDADE]],",",Tabela1[[#This Row],[UF]])</f>
        <v>Goiânia,GO</v>
      </c>
      <c r="F1691" s="2">
        <v>45915</v>
      </c>
      <c r="G1691" s="13">
        <v>2455</v>
      </c>
      <c r="H1691" s="13">
        <v>3250</v>
      </c>
      <c r="I1691" s="5">
        <f>Tabela1[[#This Row],[Valor total]]-Tabela1[[#This Row],[Valor custo]]</f>
        <v>795</v>
      </c>
      <c r="J1691" s="6">
        <f>Tabela1[[#This Row],[MARGEM BRUTA]]/Tabela1[[#This Row],[Valor total]]</f>
        <v>0.24461538461538462</v>
      </c>
      <c r="K1691" s="1" t="str">
        <f>VLOOKUP(Tabela1[[#This Row],[Cliente]],'BASE DE CLIENTES'!A:D,4,0)</f>
        <v>EMPRESA COM MAQUINA</v>
      </c>
      <c r="L1691" s="1" t="str">
        <f>VLOOKUP(Tabela1[[#This Row],[Cliente]],'BASE DE CLIENTES'!A:E,5,0)</f>
        <v>Goiânia</v>
      </c>
    </row>
    <row r="1692" spans="2:12" x14ac:dyDescent="0.3">
      <c r="B1692" s="1" t="s">
        <v>70</v>
      </c>
      <c r="C1692" s="4" t="str">
        <f>VLOOKUP(Tabela1[[#This Row],[Cliente]],'BASE DE CLIENTES'!A:E,2,0)</f>
        <v>Brasília</v>
      </c>
      <c r="D1692" s="1" t="str">
        <f>VLOOKUP(Tabela1[[#This Row],[Cliente]],'BASE DE CLIENTES'!A:C,3,0)</f>
        <v>DF</v>
      </c>
      <c r="E1692" s="4" t="str">
        <f>CONCATENATE(Tabela1[[#This Row],[CIDADE]],",",Tabela1[[#This Row],[UF]])</f>
        <v>Brasília,DF</v>
      </c>
      <c r="F1692" s="2">
        <v>45854</v>
      </c>
      <c r="G1692" s="13">
        <v>2859</v>
      </c>
      <c r="H1692" s="13">
        <v>4570</v>
      </c>
      <c r="I1692" s="5">
        <f>Tabela1[[#This Row],[Valor total]]-Tabela1[[#This Row],[Valor custo]]</f>
        <v>1711</v>
      </c>
      <c r="J1692" s="6">
        <f>Tabela1[[#This Row],[MARGEM BRUTA]]/Tabela1[[#This Row],[Valor total]]</f>
        <v>0.37439824945295402</v>
      </c>
      <c r="K1692" s="1" t="str">
        <f>VLOOKUP(Tabela1[[#This Row],[Cliente]],'BASE DE CLIENTES'!A:D,4,0)</f>
        <v>EMPRESA COM MAQUINA</v>
      </c>
      <c r="L1692" s="1" t="str">
        <f>VLOOKUP(Tabela1[[#This Row],[Cliente]],'BASE DE CLIENTES'!A:E,5,0)</f>
        <v>TAGUATINGA NORTE (TAGUATINGA)</v>
      </c>
    </row>
    <row r="1693" spans="2:12" x14ac:dyDescent="0.3">
      <c r="B1693" s="1" t="s">
        <v>25</v>
      </c>
      <c r="C1693" s="4" t="str">
        <f>VLOOKUP(Tabela1[[#This Row],[Cliente]],'BASE DE CLIENTES'!A:E,2,0)</f>
        <v>Brasília</v>
      </c>
      <c r="D1693" s="1" t="str">
        <f>VLOOKUP(Tabela1[[#This Row],[Cliente]],'BASE DE CLIENTES'!A:C,3,0)</f>
        <v>DF</v>
      </c>
      <c r="E1693" s="4" t="str">
        <f>CONCATENATE(Tabela1[[#This Row],[CIDADE]],",",Tabela1[[#This Row],[UF]])</f>
        <v>Brasília,DF</v>
      </c>
      <c r="F1693" s="2">
        <v>45854</v>
      </c>
      <c r="G1693" s="13">
        <v>6548</v>
      </c>
      <c r="H1693" s="13">
        <v>10825</v>
      </c>
      <c r="I1693" s="5">
        <f>Tabela1[[#This Row],[Valor total]]-Tabela1[[#This Row],[Valor custo]]</f>
        <v>4277</v>
      </c>
      <c r="J1693" s="6">
        <f>Tabela1[[#This Row],[MARGEM BRUTA]]/Tabela1[[#This Row],[Valor total]]</f>
        <v>0.39510392609699768</v>
      </c>
      <c r="K1693" s="1" t="str">
        <f>VLOOKUP(Tabela1[[#This Row],[Cliente]],'BASE DE CLIENTES'!A:D,4,0)</f>
        <v>EMPRESA COM MAQUINA</v>
      </c>
      <c r="L1693" s="1" t="str">
        <f>VLOOKUP(Tabela1[[#This Row],[Cliente]],'BASE DE CLIENTES'!A:E,5,0)</f>
        <v>CEILANDIA NORTE (CEILANDIA)</v>
      </c>
    </row>
    <row r="1694" spans="2:12" x14ac:dyDescent="0.3">
      <c r="B1694" s="1" t="s">
        <v>236</v>
      </c>
      <c r="C1694" s="4" t="str">
        <f>VLOOKUP(Tabela1[[#This Row],[Cliente]],'BASE DE CLIENTES'!A:E,2,0)</f>
        <v>Goiânia</v>
      </c>
      <c r="D1694" s="1" t="str">
        <f>VLOOKUP(Tabela1[[#This Row],[Cliente]],'BASE DE CLIENTES'!A:C,3,0)</f>
        <v>GO</v>
      </c>
      <c r="E1694" s="4" t="str">
        <f>CONCATENATE(Tabela1[[#This Row],[CIDADE]],",",Tabela1[[#This Row],[UF]])</f>
        <v>Goiânia,GO</v>
      </c>
      <c r="F1694" s="2">
        <v>45912</v>
      </c>
      <c r="G1694" s="13">
        <v>477</v>
      </c>
      <c r="H1694" s="13">
        <v>750</v>
      </c>
      <c r="I1694" s="5">
        <f>Tabela1[[#This Row],[Valor total]]-Tabela1[[#This Row],[Valor custo]]</f>
        <v>273</v>
      </c>
      <c r="J1694" s="6">
        <f>Tabela1[[#This Row],[MARGEM BRUTA]]/Tabela1[[#This Row],[Valor total]]</f>
        <v>0.36399999999999999</v>
      </c>
      <c r="K1694" s="1" t="str">
        <f>VLOOKUP(Tabela1[[#This Row],[Cliente]],'BASE DE CLIENTES'!A:D,4,0)</f>
        <v>EMPRESA COM MAQUINA</v>
      </c>
      <c r="L1694" s="1" t="str">
        <f>VLOOKUP(Tabela1[[#This Row],[Cliente]],'BASE DE CLIENTES'!A:E,5,0)</f>
        <v>Goiânia</v>
      </c>
    </row>
    <row r="1695" spans="2:12" x14ac:dyDescent="0.3">
      <c r="B1695" s="1" t="s">
        <v>161</v>
      </c>
      <c r="C1695" s="4" t="str">
        <f>VLOOKUP(Tabela1[[#This Row],[Cliente]],'BASE DE CLIENTES'!A:E,2,0)</f>
        <v>Brasília</v>
      </c>
      <c r="D1695" s="1" t="str">
        <f>VLOOKUP(Tabela1[[#This Row],[Cliente]],'BASE DE CLIENTES'!A:C,3,0)</f>
        <v>DF</v>
      </c>
      <c r="E1695" s="4" t="str">
        <f>CONCATENATE(Tabela1[[#This Row],[CIDADE]],",",Tabela1[[#This Row],[UF]])</f>
        <v>Brasília,DF</v>
      </c>
      <c r="F1695" s="2">
        <v>45854</v>
      </c>
      <c r="G1695" s="13">
        <v>400.72</v>
      </c>
      <c r="H1695" s="13">
        <v>540</v>
      </c>
      <c r="I1695" s="5">
        <f>Tabela1[[#This Row],[Valor total]]-Tabela1[[#This Row],[Valor custo]]</f>
        <v>139.27999999999997</v>
      </c>
      <c r="J1695" s="6">
        <f>Tabela1[[#This Row],[MARGEM BRUTA]]/Tabela1[[#This Row],[Valor total]]</f>
        <v>0.25792592592592589</v>
      </c>
      <c r="K1695" s="1" t="str">
        <f>VLOOKUP(Tabela1[[#This Row],[Cliente]],'BASE DE CLIENTES'!A:D,4,0)</f>
        <v>EMPRESA COM MAQUINA</v>
      </c>
      <c r="L1695" s="1" t="str">
        <f>VLOOKUP(Tabela1[[#This Row],[Cliente]],'BASE DE CLIENTES'!A:E,5,0)</f>
        <v>RIACHO FUNDO II</v>
      </c>
    </row>
    <row r="1696" spans="2:12" x14ac:dyDescent="0.3">
      <c r="B1696" s="1" t="s">
        <v>236</v>
      </c>
      <c r="C1696" s="4" t="str">
        <f>VLOOKUP(Tabela1[[#This Row],[Cliente]],'BASE DE CLIENTES'!A:E,2,0)</f>
        <v>Goiânia</v>
      </c>
      <c r="D1696" s="1" t="str">
        <f>VLOOKUP(Tabela1[[#This Row],[Cliente]],'BASE DE CLIENTES'!A:C,3,0)</f>
        <v>GO</v>
      </c>
      <c r="E1696" s="4" t="str">
        <f>CONCATENATE(Tabela1[[#This Row],[CIDADE]],",",Tabela1[[#This Row],[UF]])</f>
        <v>Goiânia,GO</v>
      </c>
      <c r="F1696" s="2">
        <v>45911</v>
      </c>
      <c r="G1696" s="13">
        <v>7646</v>
      </c>
      <c r="H1696" s="13">
        <v>10400</v>
      </c>
      <c r="I1696" s="5">
        <f>Tabela1[[#This Row],[Valor total]]-Tabela1[[#This Row],[Valor custo]]</f>
        <v>2754</v>
      </c>
      <c r="J1696" s="6">
        <f>Tabela1[[#This Row],[MARGEM BRUTA]]/Tabela1[[#This Row],[Valor total]]</f>
        <v>0.2648076923076923</v>
      </c>
      <c r="K1696" s="1" t="str">
        <f>VLOOKUP(Tabela1[[#This Row],[Cliente]],'BASE DE CLIENTES'!A:D,4,0)</f>
        <v>EMPRESA COM MAQUINA</v>
      </c>
      <c r="L1696" s="1" t="str">
        <f>VLOOKUP(Tabela1[[#This Row],[Cliente]],'BASE DE CLIENTES'!A:E,5,0)</f>
        <v>Goiânia</v>
      </c>
    </row>
    <row r="1697" spans="2:12" x14ac:dyDescent="0.3">
      <c r="B1697" s="1" t="s">
        <v>236</v>
      </c>
      <c r="C1697" s="4" t="str">
        <f>VLOOKUP(Tabela1[[#This Row],[Cliente]],'BASE DE CLIENTES'!A:E,2,0)</f>
        <v>Goiânia</v>
      </c>
      <c r="D1697" s="1" t="str">
        <f>VLOOKUP(Tabela1[[#This Row],[Cliente]],'BASE DE CLIENTES'!A:C,3,0)</f>
        <v>GO</v>
      </c>
      <c r="E1697" s="4" t="str">
        <f>CONCATENATE(Tabela1[[#This Row],[CIDADE]],",",Tabela1[[#This Row],[UF]])</f>
        <v>Goiânia,GO</v>
      </c>
      <c r="F1697" s="2">
        <v>45908</v>
      </c>
      <c r="G1697" s="13">
        <v>675.43</v>
      </c>
      <c r="H1697" s="13">
        <v>970</v>
      </c>
      <c r="I1697" s="5">
        <f>Tabela1[[#This Row],[Valor total]]-Tabela1[[#This Row],[Valor custo]]</f>
        <v>294.57000000000005</v>
      </c>
      <c r="J1697" s="6">
        <f>Tabela1[[#This Row],[MARGEM BRUTA]]/Tabela1[[#This Row],[Valor total]]</f>
        <v>0.30368041237113408</v>
      </c>
      <c r="K1697" s="1" t="str">
        <f>VLOOKUP(Tabela1[[#This Row],[Cliente]],'BASE DE CLIENTES'!A:D,4,0)</f>
        <v>EMPRESA COM MAQUINA</v>
      </c>
      <c r="L1697" s="1" t="str">
        <f>VLOOKUP(Tabela1[[#This Row],[Cliente]],'BASE DE CLIENTES'!A:E,5,0)</f>
        <v>Goiânia</v>
      </c>
    </row>
    <row r="1698" spans="2:12" x14ac:dyDescent="0.3">
      <c r="B1698" s="1" t="s">
        <v>106</v>
      </c>
      <c r="C1698" s="4" t="str">
        <f>VLOOKUP(Tabela1[[#This Row],[Cliente]],'BASE DE CLIENTES'!A:E,2,0)</f>
        <v>Brasília</v>
      </c>
      <c r="D1698" s="1" t="str">
        <f>VLOOKUP(Tabela1[[#This Row],[Cliente]],'BASE DE CLIENTES'!A:C,3,0)</f>
        <v>DF</v>
      </c>
      <c r="E1698" s="4" t="str">
        <f>CONCATENATE(Tabela1[[#This Row],[CIDADE]],",",Tabela1[[#This Row],[UF]])</f>
        <v>Brasília,DF</v>
      </c>
      <c r="F1698" s="2">
        <v>45854</v>
      </c>
      <c r="G1698" s="13">
        <v>385</v>
      </c>
      <c r="H1698" s="13">
        <v>600</v>
      </c>
      <c r="I1698" s="5">
        <f>Tabela1[[#This Row],[Valor total]]-Tabela1[[#This Row],[Valor custo]]</f>
        <v>215</v>
      </c>
      <c r="J1698" s="6">
        <f>Tabela1[[#This Row],[MARGEM BRUTA]]/Tabela1[[#This Row],[Valor total]]</f>
        <v>0.35833333333333334</v>
      </c>
      <c r="K1698" s="1" t="str">
        <f>VLOOKUP(Tabela1[[#This Row],[Cliente]],'BASE DE CLIENTES'!A:D,4,0)</f>
        <v>EMPRESA COM MAQUINA</v>
      </c>
      <c r="L1698" s="1" t="str">
        <f>VLOOKUP(Tabela1[[#This Row],[Cliente]],'BASE DE CLIENTES'!A:E,5,0)</f>
        <v>26 DE SETEMBRO</v>
      </c>
    </row>
    <row r="1699" spans="2:12" x14ac:dyDescent="0.3">
      <c r="B1699" s="1" t="s">
        <v>120</v>
      </c>
      <c r="C1699" s="4" t="str">
        <f>VLOOKUP(Tabela1[[#This Row],[Cliente]],'BASE DE CLIENTES'!A:E,2,0)</f>
        <v>Brasília</v>
      </c>
      <c r="D1699" s="1" t="str">
        <f>VLOOKUP(Tabela1[[#This Row],[Cliente]],'BASE DE CLIENTES'!A:C,3,0)</f>
        <v>DF</v>
      </c>
      <c r="E1699" s="4" t="str">
        <f>CONCATENATE(Tabela1[[#This Row],[CIDADE]],",",Tabela1[[#This Row],[UF]])</f>
        <v>Brasília,DF</v>
      </c>
      <c r="F1699" s="2">
        <v>45902</v>
      </c>
      <c r="G1699" s="13">
        <v>122.74</v>
      </c>
      <c r="H1699" s="13">
        <v>170</v>
      </c>
      <c r="I1699" s="5">
        <f>Tabela1[[#This Row],[Valor total]]-Tabela1[[#This Row],[Valor custo]]</f>
        <v>47.260000000000005</v>
      </c>
      <c r="J1699" s="6">
        <f>Tabela1[[#This Row],[MARGEM BRUTA]]/Tabela1[[#This Row],[Valor total]]</f>
        <v>0.27800000000000002</v>
      </c>
      <c r="K1699" s="1" t="str">
        <f>VLOOKUP(Tabela1[[#This Row],[Cliente]],'BASE DE CLIENTES'!A:D,4,0)</f>
        <v>EMPRESA SEM MAQUINA</v>
      </c>
      <c r="L1699" s="1" t="str">
        <f>VLOOKUP(Tabela1[[#This Row],[Cliente]],'BASE DE CLIENTES'!A:E,5,0)</f>
        <v>SAMAMBAIA</v>
      </c>
    </row>
    <row r="1700" spans="2:12" x14ac:dyDescent="0.3">
      <c r="B1700" s="1" t="s">
        <v>240</v>
      </c>
      <c r="C1700" s="4" t="str">
        <f>VLOOKUP(Tabela1[[#This Row],[Cliente]],'BASE DE CLIENTES'!A:E,2,0)</f>
        <v>Brasília</v>
      </c>
      <c r="D1700" s="1" t="str">
        <f>VLOOKUP(Tabela1[[#This Row],[Cliente]],'BASE DE CLIENTES'!A:C,3,0)</f>
        <v>DF</v>
      </c>
      <c r="E1700" s="4" t="str">
        <f>CONCATENATE(Tabela1[[#This Row],[CIDADE]],",",Tabela1[[#This Row],[UF]])</f>
        <v>Brasília,DF</v>
      </c>
      <c r="F1700" s="2">
        <v>45877</v>
      </c>
      <c r="G1700" s="13">
        <v>293.13</v>
      </c>
      <c r="H1700" s="13">
        <v>370.2</v>
      </c>
      <c r="I1700" s="5">
        <f>Tabela1[[#This Row],[Valor total]]-Tabela1[[#This Row],[Valor custo]]</f>
        <v>77.069999999999993</v>
      </c>
      <c r="J1700" s="6">
        <f>Tabela1[[#This Row],[MARGEM BRUTA]]/Tabela1[[#This Row],[Valor total]]</f>
        <v>0.20818476499189625</v>
      </c>
      <c r="K1700" s="1" t="str">
        <f>VLOOKUP(Tabela1[[#This Row],[Cliente]],'BASE DE CLIENTES'!A:D,4,0)</f>
        <v>SEM CLASSIFICAÇÃO</v>
      </c>
      <c r="L1700" s="1" t="str">
        <f>VLOOKUP(Tabela1[[#This Row],[Cliente]],'BASE DE CLIENTES'!A:E,5,0)</f>
        <v>Asa Norte</v>
      </c>
    </row>
    <row r="1701" spans="2:12" x14ac:dyDescent="0.3">
      <c r="B1701" s="1" t="s">
        <v>106</v>
      </c>
      <c r="C1701" s="4" t="str">
        <f>VLOOKUP(Tabela1[[#This Row],[Cliente]],'BASE DE CLIENTES'!A:E,2,0)</f>
        <v>Brasília</v>
      </c>
      <c r="D1701" s="1" t="str">
        <f>VLOOKUP(Tabela1[[#This Row],[Cliente]],'BASE DE CLIENTES'!A:C,3,0)</f>
        <v>DF</v>
      </c>
      <c r="E1701" s="4" t="str">
        <f>CONCATENATE(Tabela1[[#This Row],[CIDADE]],",",Tabela1[[#This Row],[UF]])</f>
        <v>Brasília,DF</v>
      </c>
      <c r="F1701" s="2">
        <v>45853</v>
      </c>
      <c r="G1701" s="13">
        <v>2022</v>
      </c>
      <c r="H1701" s="13">
        <v>3200</v>
      </c>
      <c r="I1701" s="5">
        <f>Tabela1[[#This Row],[Valor total]]-Tabela1[[#This Row],[Valor custo]]</f>
        <v>1178</v>
      </c>
      <c r="J1701" s="6">
        <f>Tabela1[[#This Row],[MARGEM BRUTA]]/Tabela1[[#This Row],[Valor total]]</f>
        <v>0.36812499999999998</v>
      </c>
      <c r="K1701" s="1" t="str">
        <f>VLOOKUP(Tabela1[[#This Row],[Cliente]],'BASE DE CLIENTES'!A:D,4,0)</f>
        <v>EMPRESA COM MAQUINA</v>
      </c>
      <c r="L1701" s="1" t="str">
        <f>VLOOKUP(Tabela1[[#This Row],[Cliente]],'BASE DE CLIENTES'!A:E,5,0)</f>
        <v>26 DE SETEMBRO</v>
      </c>
    </row>
    <row r="1702" spans="2:12" x14ac:dyDescent="0.3">
      <c r="B1702" s="1" t="s">
        <v>68</v>
      </c>
      <c r="C1702" s="4" t="str">
        <f>VLOOKUP(Tabela1[[#This Row],[Cliente]],'BASE DE CLIENTES'!A:E,2,0)</f>
        <v>Brasília</v>
      </c>
      <c r="D1702" s="1" t="str">
        <f>VLOOKUP(Tabela1[[#This Row],[Cliente]],'BASE DE CLIENTES'!A:C,3,0)</f>
        <v>DF</v>
      </c>
      <c r="E1702" s="4" t="str">
        <f>CONCATENATE(Tabela1[[#This Row],[CIDADE]],",",Tabela1[[#This Row],[UF]])</f>
        <v>Brasília,DF</v>
      </c>
      <c r="F1702" s="2">
        <v>45853</v>
      </c>
      <c r="G1702" s="13">
        <v>4092</v>
      </c>
      <c r="H1702" s="13">
        <v>6180</v>
      </c>
      <c r="I1702" s="5">
        <f>Tabela1[[#This Row],[Valor total]]-Tabela1[[#This Row],[Valor custo]]</f>
        <v>2088</v>
      </c>
      <c r="J1702" s="6">
        <f>Tabela1[[#This Row],[MARGEM BRUTA]]/Tabela1[[#This Row],[Valor total]]</f>
        <v>0.3378640776699029</v>
      </c>
      <c r="K1702" s="1" t="str">
        <f>VLOOKUP(Tabela1[[#This Row],[Cliente]],'BASE DE CLIENTES'!A:D,4,0)</f>
        <v>EMPRESA COM MAQUINA</v>
      </c>
      <c r="L1702" s="1" t="str">
        <f>VLOOKUP(Tabela1[[#This Row],[Cliente]],'BASE DE CLIENTES'!A:E,5,0)</f>
        <v>SAMAMBAIA SUL (SAMAMBAIA)</v>
      </c>
    </row>
    <row r="1703" spans="2:12" x14ac:dyDescent="0.3">
      <c r="B1703" s="1" t="s">
        <v>123</v>
      </c>
      <c r="C1703" s="4" t="str">
        <f>VLOOKUP(Tabela1[[#This Row],[Cliente]],'BASE DE CLIENTES'!A:E,2,0)</f>
        <v>Brasília</v>
      </c>
      <c r="D1703" s="1" t="str">
        <f>VLOOKUP(Tabela1[[#This Row],[Cliente]],'BASE DE CLIENTES'!A:C,3,0)</f>
        <v>DF</v>
      </c>
      <c r="E1703" s="4" t="str">
        <f>CONCATENATE(Tabela1[[#This Row],[CIDADE]],",",Tabela1[[#This Row],[UF]])</f>
        <v>Brasília,DF</v>
      </c>
      <c r="F1703" s="2">
        <v>45853</v>
      </c>
      <c r="G1703" s="13">
        <v>499</v>
      </c>
      <c r="H1703" s="13">
        <v>800</v>
      </c>
      <c r="I1703" s="5">
        <f>Tabela1[[#This Row],[Valor total]]-Tabela1[[#This Row],[Valor custo]]</f>
        <v>301</v>
      </c>
      <c r="J1703" s="6">
        <f>Tabela1[[#This Row],[MARGEM BRUTA]]/Tabela1[[#This Row],[Valor total]]</f>
        <v>0.37624999999999997</v>
      </c>
      <c r="K1703" s="1" t="str">
        <f>VLOOKUP(Tabela1[[#This Row],[Cliente]],'BASE DE CLIENTES'!A:D,4,0)</f>
        <v>EMPRESA COM MAQUINA</v>
      </c>
      <c r="L1703" s="1" t="str">
        <f>VLOOKUP(Tabela1[[#This Row],[Cliente]],'BASE DE CLIENTES'!A:E,5,0)</f>
        <v>ADE CEILÂNDIA</v>
      </c>
    </row>
    <row r="1704" spans="2:12" x14ac:dyDescent="0.3">
      <c r="B1704" s="1" t="s">
        <v>230</v>
      </c>
      <c r="C1704" s="4" t="str">
        <f>VLOOKUP(Tabela1[[#This Row],[Cliente]],'BASE DE CLIENTES'!A:E,2,0)</f>
        <v>Brasília</v>
      </c>
      <c r="D1704" s="1" t="str">
        <f>VLOOKUP(Tabela1[[#This Row],[Cliente]],'BASE DE CLIENTES'!A:C,3,0)</f>
        <v>DF</v>
      </c>
      <c r="E1704" s="4" t="str">
        <f>CONCATENATE(Tabela1[[#This Row],[CIDADE]],",",Tabela1[[#This Row],[UF]])</f>
        <v>Brasília,DF</v>
      </c>
      <c r="F1704" s="2">
        <v>45853</v>
      </c>
      <c r="G1704" s="13">
        <v>770</v>
      </c>
      <c r="H1704" s="13">
        <v>1300</v>
      </c>
      <c r="I1704" s="5">
        <f>Tabela1[[#This Row],[Valor total]]-Tabela1[[#This Row],[Valor custo]]</f>
        <v>530</v>
      </c>
      <c r="J1704" s="6">
        <f>Tabela1[[#This Row],[MARGEM BRUTA]]/Tabela1[[#This Row],[Valor total]]</f>
        <v>0.40769230769230769</v>
      </c>
      <c r="K1704" s="1" t="str">
        <f>VLOOKUP(Tabela1[[#This Row],[Cliente]],'BASE DE CLIENTES'!A:D,4,0)</f>
        <v>SERRALHEIRO</v>
      </c>
      <c r="L1704" s="1" t="str">
        <f>VLOOKUP(Tabela1[[#This Row],[Cliente]],'BASE DE CLIENTES'!A:E,5,0)</f>
        <v>SETOR HABITACIONAL SAMAMBAIA (VICENTE PIRES)</v>
      </c>
    </row>
    <row r="1705" spans="2:12" x14ac:dyDescent="0.3">
      <c r="B1705" s="1" t="s">
        <v>236</v>
      </c>
      <c r="C1705" s="4" t="str">
        <f>VLOOKUP(Tabela1[[#This Row],[Cliente]],'BASE DE CLIENTES'!A:E,2,0)</f>
        <v>Goiânia</v>
      </c>
      <c r="D1705" s="1" t="str">
        <f>VLOOKUP(Tabela1[[#This Row],[Cliente]],'BASE DE CLIENTES'!A:C,3,0)</f>
        <v>GO</v>
      </c>
      <c r="E1705" s="4" t="str">
        <f>CONCATENATE(Tabela1[[#This Row],[CIDADE]],",",Tabela1[[#This Row],[UF]])</f>
        <v>Goiânia,GO</v>
      </c>
      <c r="F1705" s="2">
        <v>45905</v>
      </c>
      <c r="G1705" s="13">
        <v>1146.9000000000001</v>
      </c>
      <c r="H1705" s="13">
        <v>1560</v>
      </c>
      <c r="I1705" s="5">
        <f>Tabela1[[#This Row],[Valor total]]-Tabela1[[#This Row],[Valor custo]]</f>
        <v>413.09999999999991</v>
      </c>
      <c r="J1705" s="6">
        <f>Tabela1[[#This Row],[MARGEM BRUTA]]/Tabela1[[#This Row],[Valor total]]</f>
        <v>0.26480769230769224</v>
      </c>
      <c r="K1705" s="1" t="str">
        <f>VLOOKUP(Tabela1[[#This Row],[Cliente]],'BASE DE CLIENTES'!A:D,4,0)</f>
        <v>EMPRESA COM MAQUINA</v>
      </c>
      <c r="L1705" s="1" t="str">
        <f>VLOOKUP(Tabela1[[#This Row],[Cliente]],'BASE DE CLIENTES'!A:E,5,0)</f>
        <v>Goiânia</v>
      </c>
    </row>
    <row r="1706" spans="2:12" x14ac:dyDescent="0.3">
      <c r="B1706" s="1" t="s">
        <v>141</v>
      </c>
      <c r="C1706" s="4" t="str">
        <f>VLOOKUP(Tabela1[[#This Row],[Cliente]],'BASE DE CLIENTES'!A:E,2,0)</f>
        <v>Brasília</v>
      </c>
      <c r="D1706" s="1" t="str">
        <f>VLOOKUP(Tabela1[[#This Row],[Cliente]],'BASE DE CLIENTES'!A:C,3,0)</f>
        <v>DF</v>
      </c>
      <c r="E1706" s="4" t="str">
        <f>CONCATENATE(Tabela1[[#This Row],[CIDADE]],",",Tabela1[[#This Row],[UF]])</f>
        <v>Brasília,DF</v>
      </c>
      <c r="F1706" s="2">
        <v>45853</v>
      </c>
      <c r="G1706" s="13">
        <v>3260</v>
      </c>
      <c r="H1706" s="13">
        <v>4010</v>
      </c>
      <c r="I1706" s="5">
        <f>Tabela1[[#This Row],[Valor total]]-Tabela1[[#This Row],[Valor custo]]</f>
        <v>750</v>
      </c>
      <c r="J1706" s="6">
        <f>Tabela1[[#This Row],[MARGEM BRUTA]]/Tabela1[[#This Row],[Valor total]]</f>
        <v>0.18703241895261846</v>
      </c>
      <c r="K1706" s="1" t="str">
        <f>VLOOKUP(Tabela1[[#This Row],[Cliente]],'BASE DE CLIENTES'!A:D,4,0)</f>
        <v>EMPRESA COM MAQUINA</v>
      </c>
      <c r="L1706" s="1" t="str">
        <f>VLOOKUP(Tabela1[[#This Row],[Cliente]],'BASE DE CLIENTES'!A:E,5,0)</f>
        <v>TAGUATINGA</v>
      </c>
    </row>
    <row r="1707" spans="2:12" x14ac:dyDescent="0.3">
      <c r="B1707" s="1" t="s">
        <v>236</v>
      </c>
      <c r="C1707" s="4" t="str">
        <f>VLOOKUP(Tabela1[[#This Row],[Cliente]],'BASE DE CLIENTES'!A:E,2,0)</f>
        <v>Goiânia</v>
      </c>
      <c r="D1707" s="1" t="str">
        <f>VLOOKUP(Tabela1[[#This Row],[Cliente]],'BASE DE CLIENTES'!A:C,3,0)</f>
        <v>GO</v>
      </c>
      <c r="E1707" s="4" t="str">
        <f>CONCATENATE(Tabela1[[#This Row],[CIDADE]],",",Tabela1[[#This Row],[UF]])</f>
        <v>Goiânia,GO</v>
      </c>
      <c r="F1707" s="2">
        <v>45903</v>
      </c>
      <c r="G1707" s="13">
        <v>2163.9499999999998</v>
      </c>
      <c r="H1707" s="13">
        <v>2915</v>
      </c>
      <c r="I1707" s="5">
        <f>Tabela1[[#This Row],[Valor total]]-Tabela1[[#This Row],[Valor custo]]</f>
        <v>751.05000000000018</v>
      </c>
      <c r="J1707" s="6">
        <f>Tabela1[[#This Row],[MARGEM BRUTA]]/Tabela1[[#This Row],[Valor total]]</f>
        <v>0.25765008576329335</v>
      </c>
      <c r="K1707" s="1" t="str">
        <f>VLOOKUP(Tabela1[[#This Row],[Cliente]],'BASE DE CLIENTES'!A:D,4,0)</f>
        <v>EMPRESA COM MAQUINA</v>
      </c>
      <c r="L1707" s="1" t="str">
        <f>VLOOKUP(Tabela1[[#This Row],[Cliente]],'BASE DE CLIENTES'!A:E,5,0)</f>
        <v>Goiânia</v>
      </c>
    </row>
    <row r="1708" spans="2:12" x14ac:dyDescent="0.3">
      <c r="B1708" s="1" t="s">
        <v>236</v>
      </c>
      <c r="C1708" s="4" t="str">
        <f>VLOOKUP(Tabela1[[#This Row],[Cliente]],'BASE DE CLIENTES'!A:E,2,0)</f>
        <v>Goiânia</v>
      </c>
      <c r="D1708" s="1" t="str">
        <f>VLOOKUP(Tabela1[[#This Row],[Cliente]],'BASE DE CLIENTES'!A:C,3,0)</f>
        <v>GO</v>
      </c>
      <c r="E1708" s="4" t="str">
        <f>CONCATENATE(Tabela1[[#This Row],[CIDADE]],",",Tabela1[[#This Row],[UF]])</f>
        <v>Goiânia,GO</v>
      </c>
      <c r="F1708" s="2">
        <v>45903</v>
      </c>
      <c r="G1708" s="13">
        <v>534</v>
      </c>
      <c r="H1708" s="13">
        <v>790</v>
      </c>
      <c r="I1708" s="5">
        <f>Tabela1[[#This Row],[Valor total]]-Tabela1[[#This Row],[Valor custo]]</f>
        <v>256</v>
      </c>
      <c r="J1708" s="6">
        <f>Tabela1[[#This Row],[MARGEM BRUTA]]/Tabela1[[#This Row],[Valor total]]</f>
        <v>0.32405063291139241</v>
      </c>
      <c r="K1708" s="1" t="str">
        <f>VLOOKUP(Tabela1[[#This Row],[Cliente]],'BASE DE CLIENTES'!A:D,4,0)</f>
        <v>EMPRESA COM MAQUINA</v>
      </c>
      <c r="L1708" s="1" t="str">
        <f>VLOOKUP(Tabela1[[#This Row],[Cliente]],'BASE DE CLIENTES'!A:E,5,0)</f>
        <v>Goiânia</v>
      </c>
    </row>
    <row r="1709" spans="2:12" x14ac:dyDescent="0.3">
      <c r="B1709" s="1" t="s">
        <v>117</v>
      </c>
      <c r="C1709" s="4" t="str">
        <f>VLOOKUP(Tabela1[[#This Row],[Cliente]],'BASE DE CLIENTES'!A:E,2,0)</f>
        <v>Brasília</v>
      </c>
      <c r="D1709" s="1" t="str">
        <f>VLOOKUP(Tabela1[[#This Row],[Cliente]],'BASE DE CLIENTES'!A:C,3,0)</f>
        <v>DF</v>
      </c>
      <c r="E1709" s="4" t="str">
        <f>CONCATENATE(Tabela1[[#This Row],[CIDADE]],",",Tabela1[[#This Row],[UF]])</f>
        <v>Brasília,DF</v>
      </c>
      <c r="F1709" s="2">
        <v>45853</v>
      </c>
      <c r="G1709" s="13">
        <v>710</v>
      </c>
      <c r="H1709" s="13">
        <v>1180</v>
      </c>
      <c r="I1709" s="5">
        <f>Tabela1[[#This Row],[Valor total]]-Tabela1[[#This Row],[Valor custo]]</f>
        <v>470</v>
      </c>
      <c r="J1709" s="6">
        <f>Tabela1[[#This Row],[MARGEM BRUTA]]/Tabela1[[#This Row],[Valor total]]</f>
        <v>0.39830508474576271</v>
      </c>
      <c r="K1709" s="1" t="str">
        <f>VLOOKUP(Tabela1[[#This Row],[Cliente]],'BASE DE CLIENTES'!A:D,4,0)</f>
        <v>EMPRESA COM MAQUINA</v>
      </c>
      <c r="L1709" s="1" t="str">
        <f>VLOOKUP(Tabela1[[#This Row],[Cliente]],'BASE DE CLIENTES'!A:E,5,0)</f>
        <v>SETOR HABITACIONAL ARNIQUEIRA (AGUAS CLARAS)</v>
      </c>
    </row>
    <row r="1710" spans="2:12" x14ac:dyDescent="0.3">
      <c r="B1710" s="1" t="s">
        <v>106</v>
      </c>
      <c r="C1710" s="4" t="str">
        <f>VLOOKUP(Tabela1[[#This Row],[Cliente]],'BASE DE CLIENTES'!A:E,2,0)</f>
        <v>Brasília</v>
      </c>
      <c r="D1710" s="1" t="str">
        <f>VLOOKUP(Tabela1[[#This Row],[Cliente]],'BASE DE CLIENTES'!A:C,3,0)</f>
        <v>DF</v>
      </c>
      <c r="E1710" s="4" t="str">
        <f>CONCATENATE(Tabela1[[#This Row],[CIDADE]],",",Tabela1[[#This Row],[UF]])</f>
        <v>Brasília,DF</v>
      </c>
      <c r="F1710" s="2">
        <v>45853</v>
      </c>
      <c r="G1710" s="13">
        <v>970</v>
      </c>
      <c r="H1710" s="13">
        <v>1405</v>
      </c>
      <c r="I1710" s="5">
        <f>Tabela1[[#This Row],[Valor total]]-Tabela1[[#This Row],[Valor custo]]</f>
        <v>435</v>
      </c>
      <c r="J1710" s="6">
        <f>Tabela1[[#This Row],[MARGEM BRUTA]]/Tabela1[[#This Row],[Valor total]]</f>
        <v>0.30960854092526691</v>
      </c>
      <c r="K1710" s="1" t="str">
        <f>VLOOKUP(Tabela1[[#This Row],[Cliente]],'BASE DE CLIENTES'!A:D,4,0)</f>
        <v>EMPRESA COM MAQUINA</v>
      </c>
      <c r="L1710" s="1" t="str">
        <f>VLOOKUP(Tabela1[[#This Row],[Cliente]],'BASE DE CLIENTES'!A:E,5,0)</f>
        <v>26 DE SETEMBRO</v>
      </c>
    </row>
    <row r="1711" spans="2:12" x14ac:dyDescent="0.3">
      <c r="B1711" s="1" t="s">
        <v>199</v>
      </c>
      <c r="C1711" s="4" t="str">
        <f>VLOOKUP(Tabela1[[#This Row],[Cliente]],'BASE DE CLIENTES'!A:E,2,0)</f>
        <v>Goiânia</v>
      </c>
      <c r="D1711" s="1" t="str">
        <f>VLOOKUP(Tabela1[[#This Row],[Cliente]],'BASE DE CLIENTES'!A:C,3,0)</f>
        <v>GO</v>
      </c>
      <c r="E1711" s="4" t="str">
        <f>CONCATENATE(Tabela1[[#This Row],[CIDADE]],",",Tabela1[[#This Row],[UF]])</f>
        <v>Goiânia,GO</v>
      </c>
      <c r="F1711" s="2">
        <v>45902</v>
      </c>
      <c r="G1711" s="13">
        <v>2158.9</v>
      </c>
      <c r="H1711" s="13">
        <v>5000</v>
      </c>
      <c r="I1711" s="5">
        <f>Tabela1[[#This Row],[Valor total]]-Tabela1[[#This Row],[Valor custo]]</f>
        <v>2841.1</v>
      </c>
      <c r="J1711" s="6">
        <f>Tabela1[[#This Row],[MARGEM BRUTA]]/Tabela1[[#This Row],[Valor total]]</f>
        <v>0.56821999999999995</v>
      </c>
      <c r="K1711" s="1" t="str">
        <f>VLOOKUP(Tabela1[[#This Row],[Cliente]],'BASE DE CLIENTES'!A:D,4,0)</f>
        <v>EMPRESA COM MAQUINA</v>
      </c>
      <c r="L1711" s="1" t="str">
        <f>VLOOKUP(Tabela1[[#This Row],[Cliente]],'BASE DE CLIENTES'!A:E,5,0)</f>
        <v>Goiânia</v>
      </c>
    </row>
    <row r="1712" spans="2:12" x14ac:dyDescent="0.3">
      <c r="B1712" s="1" t="s">
        <v>70</v>
      </c>
      <c r="C1712" s="4" t="str">
        <f>VLOOKUP(Tabela1[[#This Row],[Cliente]],'BASE DE CLIENTES'!A:E,2,0)</f>
        <v>Brasília</v>
      </c>
      <c r="D1712" s="1" t="str">
        <f>VLOOKUP(Tabela1[[#This Row],[Cliente]],'BASE DE CLIENTES'!A:C,3,0)</f>
        <v>DF</v>
      </c>
      <c r="E1712" s="4" t="str">
        <f>CONCATENATE(Tabela1[[#This Row],[CIDADE]],",",Tabela1[[#This Row],[UF]])</f>
        <v>Brasília,DF</v>
      </c>
      <c r="F1712" s="2">
        <v>45853</v>
      </c>
      <c r="G1712" s="13">
        <v>894</v>
      </c>
      <c r="H1712" s="13">
        <v>1080</v>
      </c>
      <c r="I1712" s="5">
        <f>Tabela1[[#This Row],[Valor total]]-Tabela1[[#This Row],[Valor custo]]</f>
        <v>186</v>
      </c>
      <c r="J1712" s="6">
        <f>Tabela1[[#This Row],[MARGEM BRUTA]]/Tabela1[[#This Row],[Valor total]]</f>
        <v>0.17222222222222222</v>
      </c>
      <c r="K1712" s="1" t="str">
        <f>VLOOKUP(Tabela1[[#This Row],[Cliente]],'BASE DE CLIENTES'!A:D,4,0)</f>
        <v>EMPRESA COM MAQUINA</v>
      </c>
      <c r="L1712" s="1" t="str">
        <f>VLOOKUP(Tabela1[[#This Row],[Cliente]],'BASE DE CLIENTES'!A:E,5,0)</f>
        <v>TAGUATINGA NORTE (TAGUATINGA)</v>
      </c>
    </row>
    <row r="1713" spans="2:12" x14ac:dyDescent="0.3">
      <c r="B1713" s="1" t="s">
        <v>161</v>
      </c>
      <c r="C1713" s="4" t="str">
        <f>VLOOKUP(Tabela1[[#This Row],[Cliente]],'BASE DE CLIENTES'!A:E,2,0)</f>
        <v>Brasília</v>
      </c>
      <c r="D1713" s="1" t="str">
        <f>VLOOKUP(Tabela1[[#This Row],[Cliente]],'BASE DE CLIENTES'!A:C,3,0)</f>
        <v>DF</v>
      </c>
      <c r="E1713" s="4" t="str">
        <f>CONCATENATE(Tabela1[[#This Row],[CIDADE]],",",Tabela1[[#This Row],[UF]])</f>
        <v>Brasília,DF</v>
      </c>
      <c r="F1713" s="2">
        <v>45853</v>
      </c>
      <c r="G1713" s="13">
        <v>9982</v>
      </c>
      <c r="H1713" s="13">
        <v>13620</v>
      </c>
      <c r="I1713" s="5">
        <f>Tabela1[[#This Row],[Valor total]]-Tabela1[[#This Row],[Valor custo]]</f>
        <v>3638</v>
      </c>
      <c r="J1713" s="6">
        <f>Tabela1[[#This Row],[MARGEM BRUTA]]/Tabela1[[#This Row],[Valor total]]</f>
        <v>0.26710719530102789</v>
      </c>
      <c r="K1713" s="1" t="str">
        <f>VLOOKUP(Tabela1[[#This Row],[Cliente]],'BASE DE CLIENTES'!A:D,4,0)</f>
        <v>EMPRESA COM MAQUINA</v>
      </c>
      <c r="L1713" s="1" t="str">
        <f>VLOOKUP(Tabela1[[#This Row],[Cliente]],'BASE DE CLIENTES'!A:E,5,0)</f>
        <v>RIACHO FUNDO II</v>
      </c>
    </row>
    <row r="1714" spans="2:12" x14ac:dyDescent="0.3">
      <c r="B1714" s="1" t="s">
        <v>241</v>
      </c>
      <c r="C1714" s="4" t="str">
        <f>VLOOKUP(Tabela1[[#This Row],[Cliente]],'BASE DE CLIENTES'!A:E,2,0)</f>
        <v>Goianira</v>
      </c>
      <c r="D1714" s="1" t="str">
        <f>VLOOKUP(Tabela1[[#This Row],[Cliente]],'BASE DE CLIENTES'!A:C,3,0)</f>
        <v>GO</v>
      </c>
      <c r="E1714" s="4" t="str">
        <f>CONCATENATE(Tabela1[[#This Row],[CIDADE]],",",Tabela1[[#This Row],[UF]])</f>
        <v>Goianira,GO</v>
      </c>
      <c r="F1714" s="2">
        <v>45665</v>
      </c>
      <c r="G1714" s="13">
        <v>28450.2</v>
      </c>
      <c r="H1714" s="13">
        <v>45250</v>
      </c>
      <c r="I1714" s="5">
        <f>Tabela1[[#This Row],[Valor total]]-Tabela1[[#This Row],[Valor custo]]</f>
        <v>16799.8</v>
      </c>
      <c r="J1714" s="6">
        <f>Tabela1[[#This Row],[MARGEM BRUTA]]/Tabela1[[#This Row],[Valor total]]</f>
        <v>0.37126629834254143</v>
      </c>
      <c r="K1714" s="1" t="str">
        <f>VLOOKUP(Tabela1[[#This Row],[Cliente]],'BASE DE CLIENTES'!A:D,4,0)</f>
        <v>EMPRESA COM MAQUINA</v>
      </c>
      <c r="L1714" s="1" t="str">
        <f>VLOOKUP(Tabela1[[#This Row],[Cliente]],'BASE DE CLIENTES'!A:E,5,0)</f>
        <v>Goianira</v>
      </c>
    </row>
    <row r="1715" spans="2:12" x14ac:dyDescent="0.3">
      <c r="B1715" s="1" t="s">
        <v>242</v>
      </c>
      <c r="C1715" s="4" t="str">
        <f>VLOOKUP(Tabela1[[#This Row],[Cliente]],'BASE DE CLIENTES'!A:E,2,0)</f>
        <v>Goianira</v>
      </c>
      <c r="D1715" s="1" t="str">
        <f>VLOOKUP(Tabela1[[#This Row],[Cliente]],'BASE DE CLIENTES'!A:C,3,0)</f>
        <v>GO</v>
      </c>
      <c r="E1715" s="4" t="str">
        <f>CONCATENATE(Tabela1[[#This Row],[CIDADE]],",",Tabela1[[#This Row],[UF]])</f>
        <v>Goianira,GO</v>
      </c>
      <c r="F1715" s="2">
        <v>45714</v>
      </c>
      <c r="G1715" s="13">
        <v>707.23</v>
      </c>
      <c r="H1715" s="13">
        <v>700</v>
      </c>
      <c r="I1715" s="5">
        <f>Tabela1[[#This Row],[Valor total]]-Tabela1[[#This Row],[Valor custo]]</f>
        <v>-7.2300000000000182</v>
      </c>
      <c r="J1715" s="6">
        <f>Tabela1[[#This Row],[MARGEM BRUTA]]/Tabela1[[#This Row],[Valor total]]</f>
        <v>-1.0328571428571454E-2</v>
      </c>
      <c r="K1715" s="1" t="str">
        <f>VLOOKUP(Tabela1[[#This Row],[Cliente]],'BASE DE CLIENTES'!A:D,4,0)</f>
        <v>SEM CLASSIFICAÇÃO</v>
      </c>
      <c r="L1715" s="1" t="str">
        <f>VLOOKUP(Tabela1[[#This Row],[Cliente]],'BASE DE CLIENTES'!A:E,5,0)</f>
        <v>Goianira</v>
      </c>
    </row>
    <row r="1716" spans="2:12" x14ac:dyDescent="0.3">
      <c r="B1716" s="1" t="s">
        <v>242</v>
      </c>
      <c r="C1716" s="4" t="str">
        <f>VLOOKUP(Tabela1[[#This Row],[Cliente]],'BASE DE CLIENTES'!A:E,2,0)</f>
        <v>Goianira</v>
      </c>
      <c r="D1716" s="1" t="str">
        <f>VLOOKUP(Tabela1[[#This Row],[Cliente]],'BASE DE CLIENTES'!A:C,3,0)</f>
        <v>GO</v>
      </c>
      <c r="E1716" s="4" t="str">
        <f>CONCATENATE(Tabela1[[#This Row],[CIDADE]],",",Tabela1[[#This Row],[UF]])</f>
        <v>Goianira,GO</v>
      </c>
      <c r="F1716" s="2">
        <v>45708</v>
      </c>
      <c r="G1716" s="13">
        <v>531.45000000000005</v>
      </c>
      <c r="H1716" s="13">
        <v>750</v>
      </c>
      <c r="I1716" s="5">
        <f>Tabela1[[#This Row],[Valor total]]-Tabela1[[#This Row],[Valor custo]]</f>
        <v>218.54999999999995</v>
      </c>
      <c r="J1716" s="6">
        <f>Tabela1[[#This Row],[MARGEM BRUTA]]/Tabela1[[#This Row],[Valor total]]</f>
        <v>0.29139999999999994</v>
      </c>
      <c r="K1716" s="1" t="str">
        <f>VLOOKUP(Tabela1[[#This Row],[Cliente]],'BASE DE CLIENTES'!A:D,4,0)</f>
        <v>SEM CLASSIFICAÇÃO</v>
      </c>
      <c r="L1716" s="1" t="str">
        <f>VLOOKUP(Tabela1[[#This Row],[Cliente]],'BASE DE CLIENTES'!A:E,5,0)</f>
        <v>Goianira</v>
      </c>
    </row>
    <row r="1717" spans="2:12" x14ac:dyDescent="0.3">
      <c r="B1717" s="1" t="s">
        <v>242</v>
      </c>
      <c r="C1717" s="4" t="str">
        <f>VLOOKUP(Tabela1[[#This Row],[Cliente]],'BASE DE CLIENTES'!A:E,2,0)</f>
        <v>Goianira</v>
      </c>
      <c r="D1717" s="1" t="str">
        <f>VLOOKUP(Tabela1[[#This Row],[Cliente]],'BASE DE CLIENTES'!A:C,3,0)</f>
        <v>GO</v>
      </c>
      <c r="E1717" s="4" t="str">
        <f>CONCATENATE(Tabela1[[#This Row],[CIDADE]],",",Tabela1[[#This Row],[UF]])</f>
        <v>Goianira,GO</v>
      </c>
      <c r="F1717" s="2">
        <v>45705</v>
      </c>
      <c r="G1717" s="13">
        <v>707.23</v>
      </c>
      <c r="H1717" s="13">
        <v>1300</v>
      </c>
      <c r="I1717" s="5">
        <f>Tabela1[[#This Row],[Valor total]]-Tabela1[[#This Row],[Valor custo]]</f>
        <v>592.77</v>
      </c>
      <c r="J1717" s="6">
        <f>Tabela1[[#This Row],[MARGEM BRUTA]]/Tabela1[[#This Row],[Valor total]]</f>
        <v>0.45597692307692306</v>
      </c>
      <c r="K1717" s="1" t="str">
        <f>VLOOKUP(Tabela1[[#This Row],[Cliente]],'BASE DE CLIENTES'!A:D,4,0)</f>
        <v>SEM CLASSIFICAÇÃO</v>
      </c>
      <c r="L1717" s="1" t="str">
        <f>VLOOKUP(Tabela1[[#This Row],[Cliente]],'BASE DE CLIENTES'!A:E,5,0)</f>
        <v>Goianira</v>
      </c>
    </row>
    <row r="1718" spans="2:12" x14ac:dyDescent="0.3">
      <c r="B1718" s="1" t="s">
        <v>241</v>
      </c>
      <c r="C1718" s="4" t="str">
        <f>VLOOKUP(Tabela1[[#This Row],[Cliente]],'BASE DE CLIENTES'!A:E,2,0)</f>
        <v>Goianira</v>
      </c>
      <c r="D1718" s="1" t="str">
        <f>VLOOKUP(Tabela1[[#This Row],[Cliente]],'BASE DE CLIENTES'!A:C,3,0)</f>
        <v>GO</v>
      </c>
      <c r="E1718" s="4" t="str">
        <f>CONCATENATE(Tabela1[[#This Row],[CIDADE]],",",Tabela1[[#This Row],[UF]])</f>
        <v>Goianira,GO</v>
      </c>
      <c r="F1718" s="2">
        <v>45700</v>
      </c>
      <c r="G1718" s="13">
        <v>313.2</v>
      </c>
      <c r="H1718" s="13">
        <v>900</v>
      </c>
      <c r="I1718" s="5">
        <f>Tabela1[[#This Row],[Valor total]]-Tabela1[[#This Row],[Valor custo]]</f>
        <v>586.79999999999995</v>
      </c>
      <c r="J1718" s="6">
        <f>Tabela1[[#This Row],[MARGEM BRUTA]]/Tabela1[[#This Row],[Valor total]]</f>
        <v>0.65199999999999991</v>
      </c>
      <c r="K1718" s="1" t="str">
        <f>VLOOKUP(Tabela1[[#This Row],[Cliente]],'BASE DE CLIENTES'!A:D,4,0)</f>
        <v>EMPRESA COM MAQUINA</v>
      </c>
      <c r="L1718" s="1" t="str">
        <f>VLOOKUP(Tabela1[[#This Row],[Cliente]],'BASE DE CLIENTES'!A:E,5,0)</f>
        <v>Goianira</v>
      </c>
    </row>
    <row r="1719" spans="2:12" x14ac:dyDescent="0.3">
      <c r="B1719" s="1" t="s">
        <v>242</v>
      </c>
      <c r="C1719" s="4" t="str">
        <f>VLOOKUP(Tabela1[[#This Row],[Cliente]],'BASE DE CLIENTES'!A:E,2,0)</f>
        <v>Goianira</v>
      </c>
      <c r="D1719" s="1" t="str">
        <f>VLOOKUP(Tabela1[[#This Row],[Cliente]],'BASE DE CLIENTES'!A:C,3,0)</f>
        <v>GO</v>
      </c>
      <c r="E1719" s="4" t="str">
        <f>CONCATENATE(Tabela1[[#This Row],[CIDADE]],",",Tabela1[[#This Row],[UF]])</f>
        <v>Goianira,GO</v>
      </c>
      <c r="F1719" s="2">
        <v>45693</v>
      </c>
      <c r="G1719" s="13">
        <v>3607.35</v>
      </c>
      <c r="H1719" s="13">
        <v>5800</v>
      </c>
      <c r="I1719" s="5">
        <f>Tabela1[[#This Row],[Valor total]]-Tabela1[[#This Row],[Valor custo]]</f>
        <v>2192.65</v>
      </c>
      <c r="J1719" s="6">
        <f>Tabela1[[#This Row],[MARGEM BRUTA]]/Tabela1[[#This Row],[Valor total]]</f>
        <v>0.37804310344827585</v>
      </c>
      <c r="K1719" s="1" t="str">
        <f>VLOOKUP(Tabela1[[#This Row],[Cliente]],'BASE DE CLIENTES'!A:D,4,0)</f>
        <v>SEM CLASSIFICAÇÃO</v>
      </c>
      <c r="L1719" s="1" t="str">
        <f>VLOOKUP(Tabela1[[#This Row],[Cliente]],'BASE DE CLIENTES'!A:E,5,0)</f>
        <v>Goianira</v>
      </c>
    </row>
    <row r="1720" spans="2:12" x14ac:dyDescent="0.3">
      <c r="B1720" s="1" t="s">
        <v>242</v>
      </c>
      <c r="C1720" s="4" t="str">
        <f>VLOOKUP(Tabela1[[#This Row],[Cliente]],'BASE DE CLIENTES'!A:E,2,0)</f>
        <v>Goianira</v>
      </c>
      <c r="D1720" s="1" t="str">
        <f>VLOOKUP(Tabela1[[#This Row],[Cliente]],'BASE DE CLIENTES'!A:C,3,0)</f>
        <v>GO</v>
      </c>
      <c r="E1720" s="4" t="str">
        <f>CONCATENATE(Tabela1[[#This Row],[CIDADE]],",",Tabela1[[#This Row],[UF]])</f>
        <v>Goianira,GO</v>
      </c>
      <c r="F1720" s="2">
        <v>45744</v>
      </c>
      <c r="G1720" s="13">
        <v>1515</v>
      </c>
      <c r="H1720" s="13">
        <v>2310</v>
      </c>
      <c r="I1720" s="5">
        <f>Tabela1[[#This Row],[Valor total]]-Tabela1[[#This Row],[Valor custo]]</f>
        <v>795</v>
      </c>
      <c r="J1720" s="6">
        <f>Tabela1[[#This Row],[MARGEM BRUTA]]/Tabela1[[#This Row],[Valor total]]</f>
        <v>0.34415584415584416</v>
      </c>
      <c r="K1720" s="1" t="str">
        <f>VLOOKUP(Tabela1[[#This Row],[Cliente]],'BASE DE CLIENTES'!A:D,4,0)</f>
        <v>SEM CLASSIFICAÇÃO</v>
      </c>
      <c r="L1720" s="1" t="str">
        <f>VLOOKUP(Tabela1[[#This Row],[Cliente]],'BASE DE CLIENTES'!A:E,5,0)</f>
        <v>Goianira</v>
      </c>
    </row>
    <row r="1721" spans="2:12" x14ac:dyDescent="0.3">
      <c r="B1721" s="1" t="s">
        <v>242</v>
      </c>
      <c r="C1721" s="4" t="str">
        <f>VLOOKUP(Tabela1[[#This Row],[Cliente]],'BASE DE CLIENTES'!A:E,2,0)</f>
        <v>Goianira</v>
      </c>
      <c r="D1721" s="1" t="str">
        <f>VLOOKUP(Tabela1[[#This Row],[Cliente]],'BASE DE CLIENTES'!A:C,3,0)</f>
        <v>GO</v>
      </c>
      <c r="E1721" s="4" t="str">
        <f>CONCATENATE(Tabela1[[#This Row],[CIDADE]],",",Tabela1[[#This Row],[UF]])</f>
        <v>Goianira,GO</v>
      </c>
      <c r="F1721" s="2">
        <v>45741</v>
      </c>
      <c r="G1721" s="13">
        <v>2335.62</v>
      </c>
      <c r="H1721" s="13">
        <v>3820</v>
      </c>
      <c r="I1721" s="5">
        <f>Tabela1[[#This Row],[Valor total]]-Tabela1[[#This Row],[Valor custo]]</f>
        <v>1484.38</v>
      </c>
      <c r="J1721" s="6">
        <f>Tabela1[[#This Row],[MARGEM BRUTA]]/Tabela1[[#This Row],[Valor total]]</f>
        <v>0.38858115183246078</v>
      </c>
      <c r="K1721" s="1" t="str">
        <f>VLOOKUP(Tabela1[[#This Row],[Cliente]],'BASE DE CLIENTES'!A:D,4,0)</f>
        <v>SEM CLASSIFICAÇÃO</v>
      </c>
      <c r="L1721" s="1" t="str">
        <f>VLOOKUP(Tabela1[[#This Row],[Cliente]],'BASE DE CLIENTES'!A:E,5,0)</f>
        <v>Goianira</v>
      </c>
    </row>
    <row r="1722" spans="2:12" x14ac:dyDescent="0.3">
      <c r="B1722" s="1" t="s">
        <v>52</v>
      </c>
      <c r="C1722" s="4" t="str">
        <f>VLOOKUP(Tabela1[[#This Row],[Cliente]],'BASE DE CLIENTES'!A:E,2,0)</f>
        <v>Brasília</v>
      </c>
      <c r="D1722" s="1" t="str">
        <f>VLOOKUP(Tabela1[[#This Row],[Cliente]],'BASE DE CLIENTES'!A:C,3,0)</f>
        <v>DF</v>
      </c>
      <c r="E1722" s="4" t="str">
        <f>CONCATENATE(Tabela1[[#This Row],[CIDADE]],",",Tabela1[[#This Row],[UF]])</f>
        <v>Brasília,DF</v>
      </c>
      <c r="F1722" s="2">
        <v>45852</v>
      </c>
      <c r="G1722" s="13">
        <v>946</v>
      </c>
      <c r="H1722" s="13">
        <v>1400</v>
      </c>
      <c r="I1722" s="5">
        <f>Tabela1[[#This Row],[Valor total]]-Tabela1[[#This Row],[Valor custo]]</f>
        <v>454</v>
      </c>
      <c r="J1722" s="6">
        <f>Tabela1[[#This Row],[MARGEM BRUTA]]/Tabela1[[#This Row],[Valor total]]</f>
        <v>0.32428571428571429</v>
      </c>
      <c r="K1722" s="1" t="str">
        <f>VLOOKUP(Tabela1[[#This Row],[Cliente]],'BASE DE CLIENTES'!A:D,4,0)</f>
        <v>SERRALHEIRO</v>
      </c>
      <c r="L1722" s="1" t="str">
        <f>VLOOKUP(Tabela1[[#This Row],[Cliente]],'BASE DE CLIENTES'!A:E,5,0)</f>
        <v>Ceilândia Sul (Ceilândia)</v>
      </c>
    </row>
    <row r="1723" spans="2:12" x14ac:dyDescent="0.3">
      <c r="B1723" s="1" t="s">
        <v>242</v>
      </c>
      <c r="C1723" s="4" t="str">
        <f>VLOOKUP(Tabela1[[#This Row],[Cliente]],'BASE DE CLIENTES'!A:E,2,0)</f>
        <v>Goianira</v>
      </c>
      <c r="D1723" s="1" t="str">
        <f>VLOOKUP(Tabela1[[#This Row],[Cliente]],'BASE DE CLIENTES'!A:C,3,0)</f>
        <v>GO</v>
      </c>
      <c r="E1723" s="4" t="str">
        <f>CONCATENATE(Tabela1[[#This Row],[CIDADE]],",",Tabela1[[#This Row],[UF]])</f>
        <v>Goianira,GO</v>
      </c>
      <c r="F1723" s="2">
        <v>45740</v>
      </c>
      <c r="G1723" s="13">
        <v>514.45000000000005</v>
      </c>
      <c r="H1723" s="13">
        <v>615</v>
      </c>
      <c r="I1723" s="5">
        <f>Tabela1[[#This Row],[Valor total]]-Tabela1[[#This Row],[Valor custo]]</f>
        <v>100.54999999999995</v>
      </c>
      <c r="J1723" s="6">
        <f>Tabela1[[#This Row],[MARGEM BRUTA]]/Tabela1[[#This Row],[Valor total]]</f>
        <v>0.16349593495934953</v>
      </c>
      <c r="K1723" s="1" t="str">
        <f>VLOOKUP(Tabela1[[#This Row],[Cliente]],'BASE DE CLIENTES'!A:D,4,0)</f>
        <v>SEM CLASSIFICAÇÃO</v>
      </c>
      <c r="L1723" s="1" t="str">
        <f>VLOOKUP(Tabela1[[#This Row],[Cliente]],'BASE DE CLIENTES'!A:E,5,0)</f>
        <v>Goianira</v>
      </c>
    </row>
    <row r="1724" spans="2:12" x14ac:dyDescent="0.3">
      <c r="B1724" s="1" t="s">
        <v>128</v>
      </c>
      <c r="C1724" s="4" t="str">
        <f>VLOOKUP(Tabela1[[#This Row],[Cliente]],'BASE DE CLIENTES'!A:E,2,0)</f>
        <v>Brasília</v>
      </c>
      <c r="D1724" s="1" t="str">
        <f>VLOOKUP(Tabela1[[#This Row],[Cliente]],'BASE DE CLIENTES'!A:C,3,0)</f>
        <v>DF</v>
      </c>
      <c r="E1724" s="4" t="str">
        <f>CONCATENATE(Tabela1[[#This Row],[CIDADE]],",",Tabela1[[#This Row],[UF]])</f>
        <v>Brasília,DF</v>
      </c>
      <c r="F1724" s="2">
        <v>45852</v>
      </c>
      <c r="G1724" s="13">
        <v>43.79</v>
      </c>
      <c r="H1724" s="13">
        <v>155</v>
      </c>
      <c r="I1724" s="5">
        <f>Tabela1[[#This Row],[Valor total]]-Tabela1[[#This Row],[Valor custo]]</f>
        <v>111.21000000000001</v>
      </c>
      <c r="J1724" s="6">
        <f>Tabela1[[#This Row],[MARGEM BRUTA]]/Tabela1[[#This Row],[Valor total]]</f>
        <v>0.71748387096774202</v>
      </c>
      <c r="K1724" s="1" t="str">
        <f>VLOOKUP(Tabela1[[#This Row],[Cliente]],'BASE DE CLIENTES'!A:D,4,0)</f>
        <v>SERRALHEIRO</v>
      </c>
      <c r="L1724" s="1" t="str">
        <f>VLOOKUP(Tabela1[[#This Row],[Cliente]],'BASE DE CLIENTES'!A:E,5,0)</f>
        <v>TAGUATINGA NORTE</v>
      </c>
    </row>
    <row r="1725" spans="2:12" x14ac:dyDescent="0.3">
      <c r="B1725" s="1" t="s">
        <v>27</v>
      </c>
      <c r="C1725" s="4" t="str">
        <f>VLOOKUP(Tabela1[[#This Row],[Cliente]],'BASE DE CLIENTES'!A:E,2,0)</f>
        <v>Brasília</v>
      </c>
      <c r="D1725" s="1" t="str">
        <f>VLOOKUP(Tabela1[[#This Row],[Cliente]],'BASE DE CLIENTES'!A:C,3,0)</f>
        <v>DF</v>
      </c>
      <c r="E1725" s="4" t="str">
        <f>CONCATENATE(Tabela1[[#This Row],[CIDADE]],",",Tabela1[[#This Row],[UF]])</f>
        <v>Brasília,DF</v>
      </c>
      <c r="F1725" s="2">
        <v>45852</v>
      </c>
      <c r="G1725" s="13">
        <v>473</v>
      </c>
      <c r="H1725" s="13">
        <v>655</v>
      </c>
      <c r="I1725" s="5">
        <f>Tabela1[[#This Row],[Valor total]]-Tabela1[[#This Row],[Valor custo]]</f>
        <v>182</v>
      </c>
      <c r="J1725" s="6">
        <f>Tabela1[[#This Row],[MARGEM BRUTA]]/Tabela1[[#This Row],[Valor total]]</f>
        <v>0.27786259541984731</v>
      </c>
      <c r="K1725" s="1" t="str">
        <f>VLOOKUP(Tabela1[[#This Row],[Cliente]],'BASE DE CLIENTES'!A:D,4,0)</f>
        <v>EMPRESA SEM MAQUINA</v>
      </c>
      <c r="L1725" s="1" t="str">
        <f>VLOOKUP(Tabela1[[#This Row],[Cliente]],'BASE DE CLIENTES'!A:E,5,0)</f>
        <v>RECANTO DAS EMAS</v>
      </c>
    </row>
    <row r="1726" spans="2:12" x14ac:dyDescent="0.3">
      <c r="B1726" s="1" t="s">
        <v>242</v>
      </c>
      <c r="C1726" s="4" t="str">
        <f>VLOOKUP(Tabela1[[#This Row],[Cliente]],'BASE DE CLIENTES'!A:E,2,0)</f>
        <v>Goianira</v>
      </c>
      <c r="D1726" s="1" t="str">
        <f>VLOOKUP(Tabela1[[#This Row],[Cliente]],'BASE DE CLIENTES'!A:C,3,0)</f>
        <v>GO</v>
      </c>
      <c r="E1726" s="4" t="str">
        <f>CONCATENATE(Tabela1[[#This Row],[CIDADE]],",",Tabela1[[#This Row],[UF]])</f>
        <v>Goianira,GO</v>
      </c>
      <c r="F1726" s="2">
        <v>45736</v>
      </c>
      <c r="G1726" s="13">
        <v>2347.15</v>
      </c>
      <c r="H1726" s="13">
        <v>4650</v>
      </c>
      <c r="I1726" s="5">
        <f>Tabela1[[#This Row],[Valor total]]-Tabela1[[#This Row],[Valor custo]]</f>
        <v>2302.85</v>
      </c>
      <c r="J1726" s="6">
        <f>Tabela1[[#This Row],[MARGEM BRUTA]]/Tabela1[[#This Row],[Valor total]]</f>
        <v>0.49523655913978493</v>
      </c>
      <c r="K1726" s="1" t="str">
        <f>VLOOKUP(Tabela1[[#This Row],[Cliente]],'BASE DE CLIENTES'!A:D,4,0)</f>
        <v>SEM CLASSIFICAÇÃO</v>
      </c>
      <c r="L1726" s="1" t="str">
        <f>VLOOKUP(Tabela1[[#This Row],[Cliente]],'BASE DE CLIENTES'!A:E,5,0)</f>
        <v>Goianira</v>
      </c>
    </row>
    <row r="1727" spans="2:12" x14ac:dyDescent="0.3">
      <c r="B1727" s="1" t="s">
        <v>242</v>
      </c>
      <c r="C1727" s="4" t="str">
        <f>VLOOKUP(Tabela1[[#This Row],[Cliente]],'BASE DE CLIENTES'!A:E,2,0)</f>
        <v>Goianira</v>
      </c>
      <c r="D1727" s="1" t="str">
        <f>VLOOKUP(Tabela1[[#This Row],[Cliente]],'BASE DE CLIENTES'!A:C,3,0)</f>
        <v>GO</v>
      </c>
      <c r="E1727" s="4" t="str">
        <f>CONCATENATE(Tabela1[[#This Row],[CIDADE]],",",Tabela1[[#This Row],[UF]])</f>
        <v>Goianira,GO</v>
      </c>
      <c r="F1727" s="2">
        <v>45726</v>
      </c>
      <c r="G1727" s="13">
        <v>1079.92</v>
      </c>
      <c r="H1727" s="13">
        <v>1560</v>
      </c>
      <c r="I1727" s="5">
        <f>Tabela1[[#This Row],[Valor total]]-Tabela1[[#This Row],[Valor custo]]</f>
        <v>480.07999999999993</v>
      </c>
      <c r="J1727" s="6">
        <f>Tabela1[[#This Row],[MARGEM BRUTA]]/Tabela1[[#This Row],[Valor total]]</f>
        <v>0.30774358974358967</v>
      </c>
      <c r="K1727" s="1" t="str">
        <f>VLOOKUP(Tabela1[[#This Row],[Cliente]],'BASE DE CLIENTES'!A:D,4,0)</f>
        <v>SEM CLASSIFICAÇÃO</v>
      </c>
      <c r="L1727" s="1" t="str">
        <f>VLOOKUP(Tabela1[[#This Row],[Cliente]],'BASE DE CLIENTES'!A:E,5,0)</f>
        <v>Goianira</v>
      </c>
    </row>
    <row r="1728" spans="2:12" x14ac:dyDescent="0.3">
      <c r="B1728" s="1" t="s">
        <v>97</v>
      </c>
      <c r="C1728" s="4" t="str">
        <f>VLOOKUP(Tabela1[[#This Row],[Cliente]],'BASE DE CLIENTES'!A:E,2,0)</f>
        <v>Brasília</v>
      </c>
      <c r="D1728" s="1" t="str">
        <f>VLOOKUP(Tabela1[[#This Row],[Cliente]],'BASE DE CLIENTES'!A:C,3,0)</f>
        <v>DF</v>
      </c>
      <c r="E1728" s="4" t="str">
        <f>CONCATENATE(Tabela1[[#This Row],[CIDADE]],",",Tabela1[[#This Row],[UF]])</f>
        <v>Brasília,DF</v>
      </c>
      <c r="F1728" s="2">
        <v>45852</v>
      </c>
      <c r="G1728" s="13">
        <v>447</v>
      </c>
      <c r="H1728" s="13">
        <v>645</v>
      </c>
      <c r="I1728" s="5">
        <f>Tabela1[[#This Row],[Valor total]]-Tabela1[[#This Row],[Valor custo]]</f>
        <v>198</v>
      </c>
      <c r="J1728" s="6">
        <f>Tabela1[[#This Row],[MARGEM BRUTA]]/Tabela1[[#This Row],[Valor total]]</f>
        <v>0.30697674418604654</v>
      </c>
      <c r="K1728" s="1" t="str">
        <f>VLOOKUP(Tabela1[[#This Row],[Cliente]],'BASE DE CLIENTES'!A:D,4,0)</f>
        <v>SERRALHEIRO</v>
      </c>
      <c r="L1728" s="1" t="str">
        <f>VLOOKUP(Tabela1[[#This Row],[Cliente]],'BASE DE CLIENTES'!A:E,5,0)</f>
        <v>CEILANDIA NORTE</v>
      </c>
    </row>
    <row r="1729" spans="2:12" x14ac:dyDescent="0.3">
      <c r="B1729" s="1" t="s">
        <v>243</v>
      </c>
      <c r="C1729" s="4" t="str">
        <f>VLOOKUP(Tabela1[[#This Row],[Cliente]],'BASE DE CLIENTES'!A:E,2,0)</f>
        <v>Brasília</v>
      </c>
      <c r="D1729" s="1" t="str">
        <f>VLOOKUP(Tabela1[[#This Row],[Cliente]],'BASE DE CLIENTES'!A:C,3,0)</f>
        <v>DF</v>
      </c>
      <c r="E1729" s="4" t="str">
        <f>CONCATENATE(Tabela1[[#This Row],[CIDADE]],",",Tabela1[[#This Row],[UF]])</f>
        <v>Brasília,DF</v>
      </c>
      <c r="F1729" s="2">
        <v>45850</v>
      </c>
      <c r="G1729" s="13">
        <v>293.13</v>
      </c>
      <c r="H1729" s="13">
        <v>687</v>
      </c>
      <c r="I1729" s="5">
        <f>Tabela1[[#This Row],[Valor total]]-Tabela1[[#This Row],[Valor custo]]</f>
        <v>393.87</v>
      </c>
      <c r="J1729" s="6">
        <f>Tabela1[[#This Row],[MARGEM BRUTA]]/Tabela1[[#This Row],[Valor total]]</f>
        <v>0.57331877729257641</v>
      </c>
      <c r="K1729" s="1" t="str">
        <f>VLOOKUP(Tabela1[[#This Row],[Cliente]],'BASE DE CLIENTES'!A:D,4,0)</f>
        <v>SERRALHEIRO</v>
      </c>
      <c r="L1729" s="1" t="str">
        <f>VLOOKUP(Tabela1[[#This Row],[Cliente]],'BASE DE CLIENTES'!A:E,5,0)</f>
        <v>Taguatinga Sul (Taguatinga)</v>
      </c>
    </row>
    <row r="1730" spans="2:12" x14ac:dyDescent="0.3">
      <c r="B1730" s="1" t="s">
        <v>242</v>
      </c>
      <c r="C1730" s="4" t="str">
        <f>VLOOKUP(Tabela1[[#This Row],[Cliente]],'BASE DE CLIENTES'!A:E,2,0)</f>
        <v>Goianira</v>
      </c>
      <c r="D1730" s="1" t="str">
        <f>VLOOKUP(Tabela1[[#This Row],[Cliente]],'BASE DE CLIENTES'!A:C,3,0)</f>
        <v>GO</v>
      </c>
      <c r="E1730" s="4" t="str">
        <f>CONCATENATE(Tabela1[[#This Row],[CIDADE]],",",Tabela1[[#This Row],[UF]])</f>
        <v>Goianira,GO</v>
      </c>
      <c r="F1730" s="2">
        <v>45721</v>
      </c>
      <c r="G1730" s="13">
        <v>548.47</v>
      </c>
      <c r="H1730" s="13">
        <v>810</v>
      </c>
      <c r="I1730" s="5">
        <f>Tabela1[[#This Row],[Valor total]]-Tabela1[[#This Row],[Valor custo]]</f>
        <v>261.52999999999997</v>
      </c>
      <c r="J1730" s="6">
        <f>Tabela1[[#This Row],[MARGEM BRUTA]]/Tabela1[[#This Row],[Valor total]]</f>
        <v>0.32287654320987652</v>
      </c>
      <c r="K1730" s="1" t="str">
        <f>VLOOKUP(Tabela1[[#This Row],[Cliente]],'BASE DE CLIENTES'!A:D,4,0)</f>
        <v>SEM CLASSIFICAÇÃO</v>
      </c>
      <c r="L1730" s="1" t="str">
        <f>VLOOKUP(Tabela1[[#This Row],[Cliente]],'BASE DE CLIENTES'!A:E,5,0)</f>
        <v>Goianira</v>
      </c>
    </row>
    <row r="1731" spans="2:12" x14ac:dyDescent="0.3">
      <c r="B1731" s="1" t="s">
        <v>27</v>
      </c>
      <c r="C1731" s="4" t="str">
        <f>VLOOKUP(Tabela1[[#This Row],[Cliente]],'BASE DE CLIENTES'!A:E,2,0)</f>
        <v>Brasília</v>
      </c>
      <c r="D1731" s="1" t="str">
        <f>VLOOKUP(Tabela1[[#This Row],[Cliente]],'BASE DE CLIENTES'!A:C,3,0)</f>
        <v>DF</v>
      </c>
      <c r="E1731" s="4" t="str">
        <f>CONCATENATE(Tabela1[[#This Row],[CIDADE]],",",Tabela1[[#This Row],[UF]])</f>
        <v>Brasília,DF</v>
      </c>
      <c r="F1731" s="2">
        <v>45849</v>
      </c>
      <c r="G1731" s="13">
        <v>710</v>
      </c>
      <c r="H1731" s="13">
        <v>1200</v>
      </c>
      <c r="I1731" s="5">
        <f>Tabela1[[#This Row],[Valor total]]-Tabela1[[#This Row],[Valor custo]]</f>
        <v>490</v>
      </c>
      <c r="J1731" s="6">
        <f>Tabela1[[#This Row],[MARGEM BRUTA]]/Tabela1[[#This Row],[Valor total]]</f>
        <v>0.40833333333333333</v>
      </c>
      <c r="K1731" s="1" t="str">
        <f>VLOOKUP(Tabela1[[#This Row],[Cliente]],'BASE DE CLIENTES'!A:D,4,0)</f>
        <v>EMPRESA SEM MAQUINA</v>
      </c>
      <c r="L1731" s="1" t="str">
        <f>VLOOKUP(Tabela1[[#This Row],[Cliente]],'BASE DE CLIENTES'!A:E,5,0)</f>
        <v>RECANTO DAS EMAS</v>
      </c>
    </row>
    <row r="1732" spans="2:12" x14ac:dyDescent="0.3">
      <c r="B1732" s="1" t="s">
        <v>242</v>
      </c>
      <c r="C1732" s="4" t="str">
        <f>VLOOKUP(Tabela1[[#This Row],[Cliente]],'BASE DE CLIENTES'!A:E,2,0)</f>
        <v>Goianira</v>
      </c>
      <c r="D1732" s="1" t="str">
        <f>VLOOKUP(Tabela1[[#This Row],[Cliente]],'BASE DE CLIENTES'!A:C,3,0)</f>
        <v>GO</v>
      </c>
      <c r="E1732" s="4" t="str">
        <f>CONCATENATE(Tabela1[[#This Row],[CIDADE]],",",Tabela1[[#This Row],[UF]])</f>
        <v>Goianira,GO</v>
      </c>
      <c r="F1732" s="2">
        <v>45775</v>
      </c>
      <c r="G1732" s="13">
        <v>473</v>
      </c>
      <c r="H1732" s="13">
        <v>70</v>
      </c>
      <c r="I1732" s="5">
        <f>Tabela1[[#This Row],[Valor total]]-Tabela1[[#This Row],[Valor custo]]</f>
        <v>-403</v>
      </c>
      <c r="J1732" s="6">
        <f>Tabela1[[#This Row],[MARGEM BRUTA]]/Tabela1[[#This Row],[Valor total]]</f>
        <v>-5.7571428571428571</v>
      </c>
      <c r="K1732" s="1" t="str">
        <f>VLOOKUP(Tabela1[[#This Row],[Cliente]],'BASE DE CLIENTES'!A:D,4,0)</f>
        <v>SEM CLASSIFICAÇÃO</v>
      </c>
      <c r="L1732" s="1" t="str">
        <f>VLOOKUP(Tabela1[[#This Row],[Cliente]],'BASE DE CLIENTES'!A:E,5,0)</f>
        <v>Goianira</v>
      </c>
    </row>
    <row r="1733" spans="2:12" x14ac:dyDescent="0.3">
      <c r="B1733" s="1" t="s">
        <v>242</v>
      </c>
      <c r="C1733" s="4" t="str">
        <f>VLOOKUP(Tabela1[[#This Row],[Cliente]],'BASE DE CLIENTES'!A:E,2,0)</f>
        <v>Goianira</v>
      </c>
      <c r="D1733" s="1" t="str">
        <f>VLOOKUP(Tabela1[[#This Row],[Cliente]],'BASE DE CLIENTES'!A:C,3,0)</f>
        <v>GO</v>
      </c>
      <c r="E1733" s="4" t="str">
        <f>CONCATENATE(Tabela1[[#This Row],[CIDADE]],",",Tabela1[[#This Row],[UF]])</f>
        <v>Goianira,GO</v>
      </c>
      <c r="F1733" s="2">
        <v>45772</v>
      </c>
      <c r="G1733" s="13">
        <v>447</v>
      </c>
      <c r="H1733" s="13">
        <v>620</v>
      </c>
      <c r="I1733" s="5">
        <f>Tabela1[[#This Row],[Valor total]]-Tabela1[[#This Row],[Valor custo]]</f>
        <v>173</v>
      </c>
      <c r="J1733" s="6">
        <f>Tabela1[[#This Row],[MARGEM BRUTA]]/Tabela1[[#This Row],[Valor total]]</f>
        <v>0.27903225806451615</v>
      </c>
      <c r="K1733" s="1" t="str">
        <f>VLOOKUP(Tabela1[[#This Row],[Cliente]],'BASE DE CLIENTES'!A:D,4,0)</f>
        <v>SEM CLASSIFICAÇÃO</v>
      </c>
      <c r="L1733" s="1" t="str">
        <f>VLOOKUP(Tabela1[[#This Row],[Cliente]],'BASE DE CLIENTES'!A:E,5,0)</f>
        <v>Goianira</v>
      </c>
    </row>
    <row r="1734" spans="2:12" x14ac:dyDescent="0.3">
      <c r="B1734" s="1" t="s">
        <v>242</v>
      </c>
      <c r="C1734" s="4" t="str">
        <f>VLOOKUP(Tabela1[[#This Row],[Cliente]],'BASE DE CLIENTES'!A:E,2,0)</f>
        <v>Goianira</v>
      </c>
      <c r="D1734" s="1" t="str">
        <f>VLOOKUP(Tabela1[[#This Row],[Cliente]],'BASE DE CLIENTES'!A:C,3,0)</f>
        <v>GO</v>
      </c>
      <c r="E1734" s="4" t="str">
        <f>CONCATENATE(Tabela1[[#This Row],[CIDADE]],",",Tabela1[[#This Row],[UF]])</f>
        <v>Goianira,GO</v>
      </c>
      <c r="F1734" s="2">
        <v>45762</v>
      </c>
      <c r="G1734" s="13">
        <v>1018</v>
      </c>
      <c r="H1734" s="13">
        <v>1560</v>
      </c>
      <c r="I1734" s="5">
        <f>Tabela1[[#This Row],[Valor total]]-Tabela1[[#This Row],[Valor custo]]</f>
        <v>542</v>
      </c>
      <c r="J1734" s="6">
        <f>Tabela1[[#This Row],[MARGEM BRUTA]]/Tabela1[[#This Row],[Valor total]]</f>
        <v>0.34743589743589742</v>
      </c>
      <c r="K1734" s="1" t="str">
        <f>VLOOKUP(Tabela1[[#This Row],[Cliente]],'BASE DE CLIENTES'!A:D,4,0)</f>
        <v>SEM CLASSIFICAÇÃO</v>
      </c>
      <c r="L1734" s="1" t="str">
        <f>VLOOKUP(Tabela1[[#This Row],[Cliente]],'BASE DE CLIENTES'!A:E,5,0)</f>
        <v>Goianira</v>
      </c>
    </row>
    <row r="1735" spans="2:12" x14ac:dyDescent="0.3">
      <c r="B1735" s="1" t="s">
        <v>242</v>
      </c>
      <c r="C1735" s="4" t="str">
        <f>VLOOKUP(Tabela1[[#This Row],[Cliente]],'BASE DE CLIENTES'!A:E,2,0)</f>
        <v>Goianira</v>
      </c>
      <c r="D1735" s="1" t="str">
        <f>VLOOKUP(Tabela1[[#This Row],[Cliente]],'BASE DE CLIENTES'!A:C,3,0)</f>
        <v>GO</v>
      </c>
      <c r="E1735" s="4" t="str">
        <f>CONCATENATE(Tabela1[[#This Row],[CIDADE]],",",Tabela1[[#This Row],[UF]])</f>
        <v>Goianira,GO</v>
      </c>
      <c r="F1735" s="2">
        <v>45754</v>
      </c>
      <c r="G1735" s="13">
        <v>1660</v>
      </c>
      <c r="H1735" s="13">
        <v>2760</v>
      </c>
      <c r="I1735" s="5">
        <f>Tabela1[[#This Row],[Valor total]]-Tabela1[[#This Row],[Valor custo]]</f>
        <v>1100</v>
      </c>
      <c r="J1735" s="6">
        <f>Tabela1[[#This Row],[MARGEM BRUTA]]/Tabela1[[#This Row],[Valor total]]</f>
        <v>0.39855072463768115</v>
      </c>
      <c r="K1735" s="1" t="str">
        <f>VLOOKUP(Tabela1[[#This Row],[Cliente]],'BASE DE CLIENTES'!A:D,4,0)</f>
        <v>SEM CLASSIFICAÇÃO</v>
      </c>
      <c r="L1735" s="1" t="str">
        <f>VLOOKUP(Tabela1[[#This Row],[Cliente]],'BASE DE CLIENTES'!A:E,5,0)</f>
        <v>Goianira</v>
      </c>
    </row>
    <row r="1736" spans="2:12" x14ac:dyDescent="0.3">
      <c r="B1736" s="1" t="s">
        <v>242</v>
      </c>
      <c r="C1736" s="4" t="str">
        <f>VLOOKUP(Tabela1[[#This Row],[Cliente]],'BASE DE CLIENTES'!A:E,2,0)</f>
        <v>Goianira</v>
      </c>
      <c r="D1736" s="1" t="str">
        <f>VLOOKUP(Tabela1[[#This Row],[Cliente]],'BASE DE CLIENTES'!A:C,3,0)</f>
        <v>GO</v>
      </c>
      <c r="E1736" s="4" t="str">
        <f>CONCATENATE(Tabela1[[#This Row],[CIDADE]],",",Tabela1[[#This Row],[UF]])</f>
        <v>Goianira,GO</v>
      </c>
      <c r="F1736" s="2">
        <v>45749</v>
      </c>
      <c r="G1736" s="13">
        <v>521</v>
      </c>
      <c r="H1736" s="13">
        <v>810</v>
      </c>
      <c r="I1736" s="5">
        <f>Tabela1[[#This Row],[Valor total]]-Tabela1[[#This Row],[Valor custo]]</f>
        <v>289</v>
      </c>
      <c r="J1736" s="6">
        <f>Tabela1[[#This Row],[MARGEM BRUTA]]/Tabela1[[#This Row],[Valor total]]</f>
        <v>0.35679012345679012</v>
      </c>
      <c r="K1736" s="1" t="str">
        <f>VLOOKUP(Tabela1[[#This Row],[Cliente]],'BASE DE CLIENTES'!A:D,4,0)</f>
        <v>SEM CLASSIFICAÇÃO</v>
      </c>
      <c r="L1736" s="1" t="str">
        <f>VLOOKUP(Tabela1[[#This Row],[Cliente]],'BASE DE CLIENTES'!A:E,5,0)</f>
        <v>Goianira</v>
      </c>
    </row>
    <row r="1737" spans="2:12" x14ac:dyDescent="0.3">
      <c r="B1737" s="1" t="s">
        <v>244</v>
      </c>
      <c r="C1737" s="4" t="str">
        <f>VLOOKUP(Tabela1[[#This Row],[Cliente]],'BASE DE CLIENTES'!A:E,2,0)</f>
        <v>Brasília</v>
      </c>
      <c r="D1737" s="1" t="str">
        <f>VLOOKUP(Tabela1[[#This Row],[Cliente]],'BASE DE CLIENTES'!A:C,3,0)</f>
        <v>DF</v>
      </c>
      <c r="E1737" s="4" t="str">
        <f>CONCATENATE(Tabela1[[#This Row],[CIDADE]],",",Tabela1[[#This Row],[UF]])</f>
        <v>Brasília,DF</v>
      </c>
      <c r="F1737" s="2">
        <v>45849</v>
      </c>
      <c r="G1737" s="13">
        <v>293.13</v>
      </c>
      <c r="H1737" s="13">
        <v>687</v>
      </c>
      <c r="I1737" s="5">
        <f>Tabela1[[#This Row],[Valor total]]-Tabela1[[#This Row],[Valor custo]]</f>
        <v>393.87</v>
      </c>
      <c r="J1737" s="6">
        <f>Tabela1[[#This Row],[MARGEM BRUTA]]/Tabela1[[#This Row],[Valor total]]</f>
        <v>0.57331877729257641</v>
      </c>
      <c r="K1737" s="1" t="str">
        <f>VLOOKUP(Tabela1[[#This Row],[Cliente]],'BASE DE CLIENTES'!A:D,4,0)</f>
        <v>CLIENTE FECHADURA</v>
      </c>
      <c r="L1737" s="1" t="str">
        <f>VLOOKUP(Tabela1[[#This Row],[Cliente]],'BASE DE CLIENTES'!A:E,5,0)</f>
        <v>Setor Industrial (Taguatinga)</v>
      </c>
    </row>
    <row r="1738" spans="2:12" x14ac:dyDescent="0.3">
      <c r="B1738" s="1" t="s">
        <v>52</v>
      </c>
      <c r="C1738" s="4" t="str">
        <f>VLOOKUP(Tabela1[[#This Row],[Cliente]],'BASE DE CLIENTES'!A:E,2,0)</f>
        <v>Brasília</v>
      </c>
      <c r="D1738" s="1" t="str">
        <f>VLOOKUP(Tabela1[[#This Row],[Cliente]],'BASE DE CLIENTES'!A:C,3,0)</f>
        <v>DF</v>
      </c>
      <c r="E1738" s="4" t="str">
        <f>CONCATENATE(Tabela1[[#This Row],[CIDADE]],",",Tabela1[[#This Row],[UF]])</f>
        <v>Brasília,DF</v>
      </c>
      <c r="F1738" s="2">
        <v>45849</v>
      </c>
      <c r="G1738" s="13">
        <v>473</v>
      </c>
      <c r="H1738" s="13">
        <v>700</v>
      </c>
      <c r="I1738" s="5">
        <f>Tabela1[[#This Row],[Valor total]]-Tabela1[[#This Row],[Valor custo]]</f>
        <v>227</v>
      </c>
      <c r="J1738" s="6">
        <f>Tabela1[[#This Row],[MARGEM BRUTA]]/Tabela1[[#This Row],[Valor total]]</f>
        <v>0.32428571428571429</v>
      </c>
      <c r="K1738" s="1" t="str">
        <f>VLOOKUP(Tabela1[[#This Row],[Cliente]],'BASE DE CLIENTES'!A:D,4,0)</f>
        <v>SERRALHEIRO</v>
      </c>
      <c r="L1738" s="1" t="str">
        <f>VLOOKUP(Tabela1[[#This Row],[Cliente]],'BASE DE CLIENTES'!A:E,5,0)</f>
        <v>Ceilândia Sul (Ceilândia)</v>
      </c>
    </row>
    <row r="1739" spans="2:12" x14ac:dyDescent="0.3">
      <c r="B1739" s="1" t="s">
        <v>241</v>
      </c>
      <c r="C1739" s="4" t="str">
        <f>VLOOKUP(Tabela1[[#This Row],[Cliente]],'BASE DE CLIENTES'!A:E,2,0)</f>
        <v>Goianira</v>
      </c>
      <c r="D1739" s="1" t="str">
        <f>VLOOKUP(Tabela1[[#This Row],[Cliente]],'BASE DE CLIENTES'!A:C,3,0)</f>
        <v>GO</v>
      </c>
      <c r="E1739" s="4" t="str">
        <f>CONCATENATE(Tabela1[[#This Row],[CIDADE]],",",Tabela1[[#This Row],[UF]])</f>
        <v>Goianira,GO</v>
      </c>
      <c r="F1739" s="2">
        <v>45805</v>
      </c>
      <c r="G1739" s="13">
        <v>250</v>
      </c>
      <c r="H1739" s="13">
        <v>300</v>
      </c>
      <c r="I1739" s="5">
        <f>Tabela1[[#This Row],[Valor total]]-Tabela1[[#This Row],[Valor custo]]</f>
        <v>50</v>
      </c>
      <c r="J1739" s="6">
        <f>Tabela1[[#This Row],[MARGEM BRUTA]]/Tabela1[[#This Row],[Valor total]]</f>
        <v>0.16666666666666666</v>
      </c>
      <c r="K1739" s="1" t="str">
        <f>VLOOKUP(Tabela1[[#This Row],[Cliente]],'BASE DE CLIENTES'!A:D,4,0)</f>
        <v>EMPRESA COM MAQUINA</v>
      </c>
      <c r="L1739" s="1" t="str">
        <f>VLOOKUP(Tabela1[[#This Row],[Cliente]],'BASE DE CLIENTES'!A:E,5,0)</f>
        <v>Goianira</v>
      </c>
    </row>
    <row r="1740" spans="2:12" x14ac:dyDescent="0.3">
      <c r="B1740" s="1" t="s">
        <v>245</v>
      </c>
      <c r="C1740" s="4" t="str">
        <f>VLOOKUP(Tabela1[[#This Row],[Cliente]],'BASE DE CLIENTES'!A:E,2,0)</f>
        <v>Brasília</v>
      </c>
      <c r="D1740" s="1" t="str">
        <f>VLOOKUP(Tabela1[[#This Row],[Cliente]],'BASE DE CLIENTES'!A:C,3,0)</f>
        <v>DF</v>
      </c>
      <c r="E1740" s="4" t="str">
        <f>CONCATENATE(Tabela1[[#This Row],[CIDADE]],",",Tabela1[[#This Row],[UF]])</f>
        <v>Brasília,DF</v>
      </c>
      <c r="F1740" s="2">
        <v>45713</v>
      </c>
      <c r="G1740" s="13">
        <v>892.09</v>
      </c>
      <c r="H1740" s="13">
        <v>1420</v>
      </c>
      <c r="I1740" s="5">
        <f>Tabela1[[#This Row],[Valor total]]-Tabela1[[#This Row],[Valor custo]]</f>
        <v>527.91</v>
      </c>
      <c r="J1740" s="6">
        <f>Tabela1[[#This Row],[MARGEM BRUTA]]/Tabela1[[#This Row],[Valor total]]</f>
        <v>0.37176760563380279</v>
      </c>
      <c r="K1740" s="1" t="str">
        <f>VLOOKUP(Tabela1[[#This Row],[Cliente]],'BASE DE CLIENTES'!A:D,4,0)</f>
        <v>SEM CLASSIFICAÇÃO</v>
      </c>
      <c r="L1740" s="1" t="str">
        <f>VLOOKUP(Tabela1[[#This Row],[Cliente]],'BASE DE CLIENTES'!A:E,5,0)</f>
        <v>NA</v>
      </c>
    </row>
    <row r="1741" spans="2:12" x14ac:dyDescent="0.3">
      <c r="B1741" s="1" t="s">
        <v>147</v>
      </c>
      <c r="C1741" s="4" t="str">
        <f>VLOOKUP(Tabela1[[#This Row],[Cliente]],'BASE DE CLIENTES'!A:E,2,0)</f>
        <v>Brasília</v>
      </c>
      <c r="D1741" s="1" t="str">
        <f>VLOOKUP(Tabela1[[#This Row],[Cliente]],'BASE DE CLIENTES'!A:C,3,0)</f>
        <v>DF</v>
      </c>
      <c r="E1741" s="4" t="str">
        <f>CONCATENATE(Tabela1[[#This Row],[CIDADE]],",",Tabela1[[#This Row],[UF]])</f>
        <v>Brasília,DF</v>
      </c>
      <c r="F1741" s="2">
        <v>45733</v>
      </c>
      <c r="G1741" s="13">
        <v>104.4</v>
      </c>
      <c r="H1741" s="13">
        <v>350</v>
      </c>
      <c r="I1741" s="5">
        <f>Tabela1[[#This Row],[Valor total]]-Tabela1[[#This Row],[Valor custo]]</f>
        <v>245.6</v>
      </c>
      <c r="J1741" s="6">
        <f>Tabela1[[#This Row],[MARGEM BRUTA]]/Tabela1[[#This Row],[Valor total]]</f>
        <v>0.70171428571428573</v>
      </c>
      <c r="K1741" s="1" t="str">
        <f>VLOOKUP(Tabela1[[#This Row],[Cliente]],'BASE DE CLIENTES'!A:D,4,0)</f>
        <v>SEM CLASSIFICAÇÃO</v>
      </c>
      <c r="L1741" s="1" t="str">
        <f>VLOOKUP(Tabela1[[#This Row],[Cliente]],'BASE DE CLIENTES'!A:E,5,0)</f>
        <v>AREAL (AGUAS CLARAS)</v>
      </c>
    </row>
    <row r="1742" spans="2:12" x14ac:dyDescent="0.3">
      <c r="B1742" s="1" t="s">
        <v>88</v>
      </c>
      <c r="C1742" s="4" t="str">
        <f>VLOOKUP(Tabela1[[#This Row],[Cliente]],'BASE DE CLIENTES'!A:E,2,0)</f>
        <v>Brasília</v>
      </c>
      <c r="D1742" s="1" t="str">
        <f>VLOOKUP(Tabela1[[#This Row],[Cliente]],'BASE DE CLIENTES'!A:C,3,0)</f>
        <v>DF</v>
      </c>
      <c r="E1742" s="4" t="str">
        <f>CONCATENATE(Tabela1[[#This Row],[CIDADE]],",",Tabela1[[#This Row],[UF]])</f>
        <v>Brasília,DF</v>
      </c>
      <c r="F1742" s="2">
        <v>45849</v>
      </c>
      <c r="G1742" s="13">
        <v>33</v>
      </c>
      <c r="H1742" s="13">
        <v>150</v>
      </c>
      <c r="I1742" s="5">
        <f>Tabela1[[#This Row],[Valor total]]-Tabela1[[#This Row],[Valor custo]]</f>
        <v>117</v>
      </c>
      <c r="J1742" s="6">
        <f>Tabela1[[#This Row],[MARGEM BRUTA]]/Tabela1[[#This Row],[Valor total]]</f>
        <v>0.78</v>
      </c>
      <c r="K1742" s="1" t="str">
        <f>VLOOKUP(Tabela1[[#This Row],[Cliente]],'BASE DE CLIENTES'!A:D,4,0)</f>
        <v>SERRALHEIRO</v>
      </c>
      <c r="L1742" s="1" t="str">
        <f>VLOOKUP(Tabela1[[#This Row],[Cliente]],'BASE DE CLIENTES'!A:E,5,0)</f>
        <v>RECANTO DAS EMAS</v>
      </c>
    </row>
    <row r="1743" spans="2:12" x14ac:dyDescent="0.3">
      <c r="B1743" s="1" t="s">
        <v>88</v>
      </c>
      <c r="C1743" s="4" t="str">
        <f>VLOOKUP(Tabela1[[#This Row],[Cliente]],'BASE DE CLIENTES'!A:E,2,0)</f>
        <v>Brasília</v>
      </c>
      <c r="D1743" s="1" t="str">
        <f>VLOOKUP(Tabela1[[#This Row],[Cliente]],'BASE DE CLIENTES'!A:C,3,0)</f>
        <v>DF</v>
      </c>
      <c r="E1743" s="4" t="str">
        <f>CONCATENATE(Tabela1[[#This Row],[CIDADE]],",",Tabela1[[#This Row],[UF]])</f>
        <v>Brasília,DF</v>
      </c>
      <c r="F1743" s="2">
        <v>45849</v>
      </c>
      <c r="G1743" s="13">
        <v>521</v>
      </c>
      <c r="H1743" s="13">
        <v>810</v>
      </c>
      <c r="I1743" s="5">
        <f>Tabela1[[#This Row],[Valor total]]-Tabela1[[#This Row],[Valor custo]]</f>
        <v>289</v>
      </c>
      <c r="J1743" s="6">
        <f>Tabela1[[#This Row],[MARGEM BRUTA]]/Tabela1[[#This Row],[Valor total]]</f>
        <v>0.35679012345679012</v>
      </c>
      <c r="K1743" s="1" t="str">
        <f>VLOOKUP(Tabela1[[#This Row],[Cliente]],'BASE DE CLIENTES'!A:D,4,0)</f>
        <v>SERRALHEIRO</v>
      </c>
      <c r="L1743" s="1" t="str">
        <f>VLOOKUP(Tabela1[[#This Row],[Cliente]],'BASE DE CLIENTES'!A:E,5,0)</f>
        <v>RECANTO DAS EMAS</v>
      </c>
    </row>
    <row r="1744" spans="2:12" x14ac:dyDescent="0.3">
      <c r="B1744" s="1" t="s">
        <v>113</v>
      </c>
      <c r="C1744" s="4" t="str">
        <f>VLOOKUP(Tabela1[[#This Row],[Cliente]],'BASE DE CLIENTES'!A:E,2,0)</f>
        <v>Brasília</v>
      </c>
      <c r="D1744" s="1" t="str">
        <f>VLOOKUP(Tabela1[[#This Row],[Cliente]],'BASE DE CLIENTES'!A:C,3,0)</f>
        <v>DF</v>
      </c>
      <c r="E1744" s="4" t="str">
        <f>CONCATENATE(Tabela1[[#This Row],[CIDADE]],",",Tabela1[[#This Row],[UF]])</f>
        <v>Brasília,DF</v>
      </c>
      <c r="F1744" s="2">
        <v>45849</v>
      </c>
      <c r="G1744" s="13">
        <v>99</v>
      </c>
      <c r="H1744" s="13">
        <v>450</v>
      </c>
      <c r="I1744" s="5">
        <f>Tabela1[[#This Row],[Valor total]]-Tabela1[[#This Row],[Valor custo]]</f>
        <v>351</v>
      </c>
      <c r="J1744" s="6">
        <f>Tabela1[[#This Row],[MARGEM BRUTA]]/Tabela1[[#This Row],[Valor total]]</f>
        <v>0.78</v>
      </c>
      <c r="K1744" s="1" t="str">
        <f>VLOOKUP(Tabela1[[#This Row],[Cliente]],'BASE DE CLIENTES'!A:D,4,0)</f>
        <v>EMPRESA COM MAQUINA</v>
      </c>
      <c r="L1744" s="1" t="str">
        <f>VLOOKUP(Tabela1[[#This Row],[Cliente]],'BASE DE CLIENTES'!A:E,5,0)</f>
        <v>FAZENDA MESTRE D'ARMAS (ETAPA I - PLANALTINA)</v>
      </c>
    </row>
    <row r="1745" spans="1:12" x14ac:dyDescent="0.3">
      <c r="A1745" s="1" t="s">
        <v>246</v>
      </c>
      <c r="B1745" s="1" t="s">
        <v>245</v>
      </c>
      <c r="C1745" s="4" t="str">
        <f>VLOOKUP(Tabela1[[#This Row],[Cliente]],'BASE DE CLIENTES'!A:E,2,0)</f>
        <v>Brasília</v>
      </c>
      <c r="D1745" s="1" t="str">
        <f>VLOOKUP(Tabela1[[#This Row],[Cliente]],'BASE DE CLIENTES'!A:C,3,0)</f>
        <v>DF</v>
      </c>
      <c r="E1745" s="4" t="str">
        <f>CONCATENATE(Tabela1[[#This Row],[CIDADE]],",",Tabela1[[#This Row],[UF]])</f>
        <v>Brasília,DF</v>
      </c>
      <c r="F1745" s="2">
        <v>45680</v>
      </c>
      <c r="G1745" s="13">
        <v>718.57</v>
      </c>
      <c r="H1745" s="13">
        <v>1400</v>
      </c>
      <c r="I1745" s="5">
        <f>Tabela1[[#This Row],[Valor total]]-Tabela1[[#This Row],[Valor custo]]</f>
        <v>681.43</v>
      </c>
      <c r="J1745" s="6">
        <f>Tabela1[[#This Row],[MARGEM BRUTA]]/Tabela1[[#This Row],[Valor total]]</f>
        <v>0.48673571428571427</v>
      </c>
      <c r="K1745" s="1" t="str">
        <f>VLOOKUP(Tabela1[[#This Row],[Cliente]],'BASE DE CLIENTES'!A:D,4,0)</f>
        <v>SEM CLASSIFICAÇÃO</v>
      </c>
      <c r="L1745" s="1" t="str">
        <f>VLOOKUP(Tabela1[[#This Row],[Cliente]],'BASE DE CLIENTES'!A:E,5,0)</f>
        <v>NA</v>
      </c>
    </row>
    <row r="1746" spans="1:12" x14ac:dyDescent="0.3">
      <c r="B1746" s="1" t="s">
        <v>247</v>
      </c>
      <c r="C1746" s="4" t="str">
        <f>VLOOKUP(Tabela1[[#This Row],[Cliente]],'BASE DE CLIENTES'!A:E,2,0)</f>
        <v>Goianira</v>
      </c>
      <c r="D1746" s="1" t="str">
        <f>VLOOKUP(Tabela1[[#This Row],[Cliente]],'BASE DE CLIENTES'!A:C,3,0)</f>
        <v>GO</v>
      </c>
      <c r="E1746" s="4" t="str">
        <f>CONCATENATE(Tabela1[[#This Row],[CIDADE]],",",Tabela1[[#This Row],[UF]])</f>
        <v>Goianira,GO</v>
      </c>
      <c r="F1746" s="2">
        <v>45791</v>
      </c>
      <c r="G1746" s="13">
        <v>8257.4</v>
      </c>
      <c r="H1746" s="13">
        <v>12764</v>
      </c>
      <c r="I1746" s="5">
        <f>Tabela1[[#This Row],[Valor total]]-Tabela1[[#This Row],[Valor custo]]</f>
        <v>4506.6000000000004</v>
      </c>
      <c r="J1746" s="6">
        <f>Tabela1[[#This Row],[MARGEM BRUTA]]/Tabela1[[#This Row],[Valor total]]</f>
        <v>0.3530711375744281</v>
      </c>
      <c r="K1746" s="1" t="str">
        <f>VLOOKUP(Tabela1[[#This Row],[Cliente]],'BASE DE CLIENTES'!A:D,4,0)</f>
        <v>EMPRESA SEM MAQUINA</v>
      </c>
      <c r="L1746" s="1" t="str">
        <f>VLOOKUP(Tabela1[[#This Row],[Cliente]],'BASE DE CLIENTES'!A:E,5,0)</f>
        <v>Goianira</v>
      </c>
    </row>
    <row r="1747" spans="1:12" x14ac:dyDescent="0.3">
      <c r="B1747" s="1" t="s">
        <v>38</v>
      </c>
      <c r="C1747" s="4" t="str">
        <f>VLOOKUP(Tabela1[[#This Row],[Cliente]],'BASE DE CLIENTES'!A:E,2,0)</f>
        <v>Brasília</v>
      </c>
      <c r="D1747" s="1" t="str">
        <f>VLOOKUP(Tabela1[[#This Row],[Cliente]],'BASE DE CLIENTES'!A:C,3,0)</f>
        <v>DF</v>
      </c>
      <c r="E1747" s="4" t="str">
        <f>CONCATENATE(Tabela1[[#This Row],[CIDADE]],",",Tabela1[[#This Row],[UF]])</f>
        <v>Brasília,DF</v>
      </c>
      <c r="F1747" s="2">
        <v>45849</v>
      </c>
      <c r="G1747" s="13">
        <v>521</v>
      </c>
      <c r="H1747" s="13">
        <v>810</v>
      </c>
      <c r="I1747" s="5">
        <f>Tabela1[[#This Row],[Valor total]]-Tabela1[[#This Row],[Valor custo]]</f>
        <v>289</v>
      </c>
      <c r="J1747" s="6">
        <f>Tabela1[[#This Row],[MARGEM BRUTA]]/Tabela1[[#This Row],[Valor total]]</f>
        <v>0.35679012345679012</v>
      </c>
      <c r="K1747" s="1" t="str">
        <f>VLOOKUP(Tabela1[[#This Row],[Cliente]],'BASE DE CLIENTES'!A:D,4,0)</f>
        <v>EMPRESA SEM MAQUINA</v>
      </c>
      <c r="L1747" s="1" t="str">
        <f>VLOOKUP(Tabela1[[#This Row],[Cliente]],'BASE DE CLIENTES'!A:E,5,0)</f>
        <v>PONTE ALTA NORTE (GAMA)</v>
      </c>
    </row>
    <row r="1748" spans="1:12" x14ac:dyDescent="0.3">
      <c r="B1748" s="1" t="s">
        <v>38</v>
      </c>
      <c r="C1748" s="4" t="str">
        <f>VLOOKUP(Tabela1[[#This Row],[Cliente]],'BASE DE CLIENTES'!A:E,2,0)</f>
        <v>Brasília</v>
      </c>
      <c r="D1748" s="1" t="str">
        <f>VLOOKUP(Tabela1[[#This Row],[Cliente]],'BASE DE CLIENTES'!A:C,3,0)</f>
        <v>DF</v>
      </c>
      <c r="E1748" s="4" t="str">
        <f>CONCATENATE(Tabela1[[#This Row],[CIDADE]],",",Tabela1[[#This Row],[UF]])</f>
        <v>Brasília,DF</v>
      </c>
      <c r="F1748" s="2">
        <v>45849</v>
      </c>
      <c r="G1748" s="13">
        <v>1704</v>
      </c>
      <c r="H1748" s="13">
        <v>2750</v>
      </c>
      <c r="I1748" s="5">
        <f>Tabela1[[#This Row],[Valor total]]-Tabela1[[#This Row],[Valor custo]]</f>
        <v>1046</v>
      </c>
      <c r="J1748" s="6">
        <f>Tabela1[[#This Row],[MARGEM BRUTA]]/Tabela1[[#This Row],[Valor total]]</f>
        <v>0.38036363636363635</v>
      </c>
      <c r="K1748" s="1" t="str">
        <f>VLOOKUP(Tabela1[[#This Row],[Cliente]],'BASE DE CLIENTES'!A:D,4,0)</f>
        <v>EMPRESA SEM MAQUINA</v>
      </c>
      <c r="L1748" s="1" t="str">
        <f>VLOOKUP(Tabela1[[#This Row],[Cliente]],'BASE DE CLIENTES'!A:E,5,0)</f>
        <v>PONTE ALTA NORTE (GAMA)</v>
      </c>
    </row>
    <row r="1749" spans="1:12" x14ac:dyDescent="0.3">
      <c r="B1749" s="1" t="s">
        <v>52</v>
      </c>
      <c r="C1749" s="4" t="str">
        <f>VLOOKUP(Tabela1[[#This Row],[Cliente]],'BASE DE CLIENTES'!A:E,2,0)</f>
        <v>Brasília</v>
      </c>
      <c r="D1749" s="1" t="str">
        <f>VLOOKUP(Tabela1[[#This Row],[Cliente]],'BASE DE CLIENTES'!A:C,3,0)</f>
        <v>DF</v>
      </c>
      <c r="E1749" s="4" t="str">
        <f>CONCATENATE(Tabela1[[#This Row],[CIDADE]],",",Tabela1[[#This Row],[UF]])</f>
        <v>Brasília,DF</v>
      </c>
      <c r="F1749" s="2">
        <v>45849</v>
      </c>
      <c r="G1749" s="13">
        <v>994</v>
      </c>
      <c r="H1749" s="13">
        <v>1230</v>
      </c>
      <c r="I1749" s="5">
        <f>Tabela1[[#This Row],[Valor total]]-Tabela1[[#This Row],[Valor custo]]</f>
        <v>236</v>
      </c>
      <c r="J1749" s="6">
        <f>Tabela1[[#This Row],[MARGEM BRUTA]]/Tabela1[[#This Row],[Valor total]]</f>
        <v>0.19186991869918699</v>
      </c>
      <c r="K1749" s="1" t="str">
        <f>VLOOKUP(Tabela1[[#This Row],[Cliente]],'BASE DE CLIENTES'!A:D,4,0)</f>
        <v>SERRALHEIRO</v>
      </c>
      <c r="L1749" s="1" t="str">
        <f>VLOOKUP(Tabela1[[#This Row],[Cliente]],'BASE DE CLIENTES'!A:E,5,0)</f>
        <v>Ceilândia Sul (Ceilândia)</v>
      </c>
    </row>
    <row r="1750" spans="1:12" x14ac:dyDescent="0.3">
      <c r="B1750" s="1" t="s">
        <v>70</v>
      </c>
      <c r="C1750" s="4" t="str">
        <f>VLOOKUP(Tabela1[[#This Row],[Cliente]],'BASE DE CLIENTES'!A:E,2,0)</f>
        <v>Brasília</v>
      </c>
      <c r="D1750" s="1" t="str">
        <f>VLOOKUP(Tabela1[[#This Row],[Cliente]],'BASE DE CLIENTES'!A:C,3,0)</f>
        <v>DF</v>
      </c>
      <c r="E1750" s="4" t="str">
        <f>CONCATENATE(Tabela1[[#This Row],[CIDADE]],",",Tabela1[[#This Row],[UF]])</f>
        <v>Brasília,DF</v>
      </c>
      <c r="F1750" s="2">
        <v>45849</v>
      </c>
      <c r="G1750" s="13">
        <v>740</v>
      </c>
      <c r="H1750" s="13">
        <v>1400</v>
      </c>
      <c r="I1750" s="5">
        <f>Tabela1[[#This Row],[Valor total]]-Tabela1[[#This Row],[Valor custo]]</f>
        <v>660</v>
      </c>
      <c r="J1750" s="6">
        <f>Tabela1[[#This Row],[MARGEM BRUTA]]/Tabela1[[#This Row],[Valor total]]</f>
        <v>0.47142857142857142</v>
      </c>
      <c r="K1750" s="1" t="str">
        <f>VLOOKUP(Tabela1[[#This Row],[Cliente]],'BASE DE CLIENTES'!A:D,4,0)</f>
        <v>EMPRESA COM MAQUINA</v>
      </c>
      <c r="L1750" s="1" t="str">
        <f>VLOOKUP(Tabela1[[#This Row],[Cliente]],'BASE DE CLIENTES'!A:E,5,0)</f>
        <v>TAGUATINGA NORTE (TAGUATINGA)</v>
      </c>
    </row>
    <row r="1751" spans="1:12" x14ac:dyDescent="0.3">
      <c r="B1751" s="1" t="s">
        <v>242</v>
      </c>
      <c r="C1751" s="4" t="str">
        <f>VLOOKUP(Tabela1[[#This Row],[Cliente]],'BASE DE CLIENTES'!A:E,2,0)</f>
        <v>Goianira</v>
      </c>
      <c r="D1751" s="1" t="str">
        <f>VLOOKUP(Tabela1[[#This Row],[Cliente]],'BASE DE CLIENTES'!A:C,3,0)</f>
        <v>GO</v>
      </c>
      <c r="E1751" s="4" t="str">
        <f>CONCATENATE(Tabela1[[#This Row],[CIDADE]],",",Tabela1[[#This Row],[UF]])</f>
        <v>Goianira,GO</v>
      </c>
      <c r="F1751" s="2">
        <v>45785</v>
      </c>
      <c r="G1751" s="13">
        <v>250</v>
      </c>
      <c r="H1751" s="13">
        <v>300</v>
      </c>
      <c r="I1751" s="5">
        <f>Tabela1[[#This Row],[Valor total]]-Tabela1[[#This Row],[Valor custo]]</f>
        <v>50</v>
      </c>
      <c r="J1751" s="6">
        <f>Tabela1[[#This Row],[MARGEM BRUTA]]/Tabela1[[#This Row],[Valor total]]</f>
        <v>0.16666666666666666</v>
      </c>
      <c r="K1751" s="1" t="str">
        <f>VLOOKUP(Tabela1[[#This Row],[Cliente]],'BASE DE CLIENTES'!A:D,4,0)</f>
        <v>SEM CLASSIFICAÇÃO</v>
      </c>
      <c r="L1751" s="1" t="str">
        <f>VLOOKUP(Tabela1[[#This Row],[Cliente]],'BASE DE CLIENTES'!A:E,5,0)</f>
        <v>Goianira</v>
      </c>
    </row>
    <row r="1752" spans="1:12" x14ac:dyDescent="0.3">
      <c r="B1752" s="1" t="s">
        <v>248</v>
      </c>
      <c r="C1752" s="4" t="str">
        <f>VLOOKUP(Tabela1[[#This Row],[Cliente]],'BASE DE CLIENTES'!A:E,2,0)</f>
        <v>Brasília</v>
      </c>
      <c r="D1752" s="1" t="str">
        <f>VLOOKUP(Tabela1[[#This Row],[Cliente]],'BASE DE CLIENTES'!A:C,3,0)</f>
        <v>DF</v>
      </c>
      <c r="E1752" s="4" t="str">
        <f>CONCATENATE(Tabela1[[#This Row],[CIDADE]],",",Tabela1[[#This Row],[UF]])</f>
        <v>Brasília,DF</v>
      </c>
      <c r="F1752" s="2">
        <v>45660</v>
      </c>
      <c r="G1752" s="13">
        <v>953.65</v>
      </c>
      <c r="H1752" s="13">
        <v>1365</v>
      </c>
      <c r="I1752" s="5">
        <f>Tabela1[[#This Row],[Valor total]]-Tabela1[[#This Row],[Valor custo]]</f>
        <v>411.35</v>
      </c>
      <c r="J1752" s="6">
        <f>Tabela1[[#This Row],[MARGEM BRUTA]]/Tabela1[[#This Row],[Valor total]]</f>
        <v>0.30135531135531135</v>
      </c>
      <c r="K1752" s="1" t="str">
        <f>VLOOKUP(Tabela1[[#This Row],[Cliente]],'BASE DE CLIENTES'!A:D,4,0)</f>
        <v>SEM CLASSIFICAÇÃO</v>
      </c>
      <c r="L1752" s="1" t="str">
        <f>VLOOKUP(Tabela1[[#This Row],[Cliente]],'BASE DE CLIENTES'!A:E,5,0)</f>
        <v>NA</v>
      </c>
    </row>
    <row r="1753" spans="1:12" x14ac:dyDescent="0.3">
      <c r="B1753" s="1" t="s">
        <v>247</v>
      </c>
      <c r="C1753" s="4" t="str">
        <f>VLOOKUP(Tabela1[[#This Row],[Cliente]],'BASE DE CLIENTES'!A:E,2,0)</f>
        <v>Goianira</v>
      </c>
      <c r="D1753" s="1" t="str">
        <f>VLOOKUP(Tabela1[[#This Row],[Cliente]],'BASE DE CLIENTES'!A:C,3,0)</f>
        <v>GO</v>
      </c>
      <c r="E1753" s="4" t="str">
        <f>CONCATENATE(Tabela1[[#This Row],[CIDADE]],",",Tabela1[[#This Row],[UF]])</f>
        <v>Goianira,GO</v>
      </c>
      <c r="F1753" s="2">
        <v>45783</v>
      </c>
      <c r="G1753" s="13">
        <v>3080</v>
      </c>
      <c r="H1753" s="13">
        <v>4580</v>
      </c>
      <c r="I1753" s="5">
        <f>Tabela1[[#This Row],[Valor total]]-Tabela1[[#This Row],[Valor custo]]</f>
        <v>1500</v>
      </c>
      <c r="J1753" s="6">
        <f>Tabela1[[#This Row],[MARGEM BRUTA]]/Tabela1[[#This Row],[Valor total]]</f>
        <v>0.32751091703056767</v>
      </c>
      <c r="K1753" s="1" t="str">
        <f>VLOOKUP(Tabela1[[#This Row],[Cliente]],'BASE DE CLIENTES'!A:D,4,0)</f>
        <v>EMPRESA SEM MAQUINA</v>
      </c>
      <c r="L1753" s="1" t="str">
        <f>VLOOKUP(Tabela1[[#This Row],[Cliente]],'BASE DE CLIENTES'!A:E,5,0)</f>
        <v>Goianira</v>
      </c>
    </row>
    <row r="1754" spans="1:12" x14ac:dyDescent="0.3">
      <c r="B1754" s="1" t="s">
        <v>242</v>
      </c>
      <c r="C1754" s="4" t="str">
        <f>VLOOKUP(Tabela1[[#This Row],[Cliente]],'BASE DE CLIENTES'!A:E,2,0)</f>
        <v>Goianira</v>
      </c>
      <c r="D1754" s="1" t="str">
        <f>VLOOKUP(Tabela1[[#This Row],[Cliente]],'BASE DE CLIENTES'!A:C,3,0)</f>
        <v>GO</v>
      </c>
      <c r="E1754" s="4" t="str">
        <f>CONCATENATE(Tabela1[[#This Row],[CIDADE]],",",Tabela1[[#This Row],[UF]])</f>
        <v>Goianira,GO</v>
      </c>
      <c r="F1754" s="2">
        <v>45783</v>
      </c>
      <c r="G1754" s="13">
        <v>3080</v>
      </c>
      <c r="H1754" s="13">
        <v>4580</v>
      </c>
      <c r="I1754" s="5">
        <f>Tabela1[[#This Row],[Valor total]]-Tabela1[[#This Row],[Valor custo]]</f>
        <v>1500</v>
      </c>
      <c r="J1754" s="6">
        <f>Tabela1[[#This Row],[MARGEM BRUTA]]/Tabela1[[#This Row],[Valor total]]</f>
        <v>0.32751091703056767</v>
      </c>
      <c r="K1754" s="1" t="str">
        <f>VLOOKUP(Tabela1[[#This Row],[Cliente]],'BASE DE CLIENTES'!A:D,4,0)</f>
        <v>SEM CLASSIFICAÇÃO</v>
      </c>
      <c r="L1754" s="1" t="str">
        <f>VLOOKUP(Tabela1[[#This Row],[Cliente]],'BASE DE CLIENTES'!A:E,5,0)</f>
        <v>Goianira</v>
      </c>
    </row>
    <row r="1755" spans="1:12" x14ac:dyDescent="0.3">
      <c r="B1755" s="1" t="s">
        <v>241</v>
      </c>
      <c r="C1755" s="4" t="str">
        <f>VLOOKUP(Tabela1[[#This Row],[Cliente]],'BASE DE CLIENTES'!A:E,2,0)</f>
        <v>Goianira</v>
      </c>
      <c r="D1755" s="1" t="str">
        <f>VLOOKUP(Tabela1[[#This Row],[Cliente]],'BASE DE CLIENTES'!A:C,3,0)</f>
        <v>GO</v>
      </c>
      <c r="E1755" s="4" t="str">
        <f>CONCATENATE(Tabela1[[#This Row],[CIDADE]],",",Tabela1[[#This Row],[UF]])</f>
        <v>Goianira,GO</v>
      </c>
      <c r="F1755" s="2">
        <v>45782</v>
      </c>
      <c r="G1755" s="13">
        <v>894</v>
      </c>
      <c r="H1755" s="13">
        <v>1230</v>
      </c>
      <c r="I1755" s="5">
        <f>Tabela1[[#This Row],[Valor total]]-Tabela1[[#This Row],[Valor custo]]</f>
        <v>336</v>
      </c>
      <c r="J1755" s="6">
        <f>Tabela1[[#This Row],[MARGEM BRUTA]]/Tabela1[[#This Row],[Valor total]]</f>
        <v>0.27317073170731709</v>
      </c>
      <c r="K1755" s="1" t="str">
        <f>VLOOKUP(Tabela1[[#This Row],[Cliente]],'BASE DE CLIENTES'!A:D,4,0)</f>
        <v>EMPRESA COM MAQUINA</v>
      </c>
      <c r="L1755" s="1" t="str">
        <f>VLOOKUP(Tabela1[[#This Row],[Cliente]],'BASE DE CLIENTES'!A:E,5,0)</f>
        <v>Goianira</v>
      </c>
    </row>
    <row r="1756" spans="1:12" x14ac:dyDescent="0.3">
      <c r="B1756" s="1" t="s">
        <v>242</v>
      </c>
      <c r="C1756" s="4" t="str">
        <f>VLOOKUP(Tabela1[[#This Row],[Cliente]],'BASE DE CLIENTES'!A:E,2,0)</f>
        <v>Goianira</v>
      </c>
      <c r="D1756" s="1" t="str">
        <f>VLOOKUP(Tabela1[[#This Row],[Cliente]],'BASE DE CLIENTES'!A:C,3,0)</f>
        <v>GO</v>
      </c>
      <c r="E1756" s="4" t="str">
        <f>CONCATENATE(Tabela1[[#This Row],[CIDADE]],",",Tabela1[[#This Row],[UF]])</f>
        <v>Goianira,GO</v>
      </c>
      <c r="F1756" s="2">
        <v>45779</v>
      </c>
      <c r="G1756" s="13">
        <v>521</v>
      </c>
      <c r="H1756" s="13">
        <v>810</v>
      </c>
      <c r="I1756" s="5">
        <f>Tabela1[[#This Row],[Valor total]]-Tabela1[[#This Row],[Valor custo]]</f>
        <v>289</v>
      </c>
      <c r="J1756" s="6">
        <f>Tabela1[[#This Row],[MARGEM BRUTA]]/Tabela1[[#This Row],[Valor total]]</f>
        <v>0.35679012345679012</v>
      </c>
      <c r="K1756" s="1" t="str">
        <f>VLOOKUP(Tabela1[[#This Row],[Cliente]],'BASE DE CLIENTES'!A:D,4,0)</f>
        <v>SEM CLASSIFICAÇÃO</v>
      </c>
      <c r="L1756" s="1" t="str">
        <f>VLOOKUP(Tabela1[[#This Row],[Cliente]],'BASE DE CLIENTES'!A:E,5,0)</f>
        <v>Goianira</v>
      </c>
    </row>
    <row r="1757" spans="1:12" x14ac:dyDescent="0.3">
      <c r="B1757" s="1" t="s">
        <v>55</v>
      </c>
      <c r="C1757" s="4" t="str">
        <f>VLOOKUP(Tabela1[[#This Row],[Cliente]],'BASE DE CLIENTES'!A:E,2,0)</f>
        <v>Brasília</v>
      </c>
      <c r="D1757" s="1" t="str">
        <f>VLOOKUP(Tabela1[[#This Row],[Cliente]],'BASE DE CLIENTES'!A:C,3,0)</f>
        <v>DF</v>
      </c>
      <c r="E1757" s="4" t="str">
        <f>CONCATENATE(Tabela1[[#This Row],[CIDADE]],",",Tabela1[[#This Row],[UF]])</f>
        <v>Brasília,DF</v>
      </c>
      <c r="F1757" s="2">
        <v>45848</v>
      </c>
      <c r="G1757" s="13">
        <v>2524</v>
      </c>
      <c r="H1757" s="13">
        <v>3900</v>
      </c>
      <c r="I1757" s="5">
        <f>Tabela1[[#This Row],[Valor total]]-Tabela1[[#This Row],[Valor custo]]</f>
        <v>1376</v>
      </c>
      <c r="J1757" s="6">
        <f>Tabela1[[#This Row],[MARGEM BRUTA]]/Tabela1[[#This Row],[Valor total]]</f>
        <v>0.3528205128205128</v>
      </c>
      <c r="K1757" s="1" t="str">
        <f>VLOOKUP(Tabela1[[#This Row],[Cliente]],'BASE DE CLIENTES'!A:D,4,0)</f>
        <v>EMPRESA SEM MAQUINA</v>
      </c>
      <c r="L1757" s="1" t="str">
        <f>VLOOKUP(Tabela1[[#This Row],[Cliente]],'BASE DE CLIENTES'!A:E,5,0)</f>
        <v>RECANTO DAS EMAS</v>
      </c>
    </row>
    <row r="1758" spans="1:12" x14ac:dyDescent="0.3">
      <c r="B1758" s="1" t="s">
        <v>247</v>
      </c>
      <c r="C1758" s="4" t="str">
        <f>VLOOKUP(Tabela1[[#This Row],[Cliente]],'BASE DE CLIENTES'!A:E,2,0)</f>
        <v>Goianira</v>
      </c>
      <c r="D1758" s="1" t="str">
        <f>VLOOKUP(Tabela1[[#This Row],[Cliente]],'BASE DE CLIENTES'!A:C,3,0)</f>
        <v>GO</v>
      </c>
      <c r="E1758" s="4" t="str">
        <f>CONCATENATE(Tabela1[[#This Row],[CIDADE]],",",Tabela1[[#This Row],[UF]])</f>
        <v>Goianira,GO</v>
      </c>
      <c r="F1758" s="2">
        <v>45834</v>
      </c>
      <c r="G1758" s="13">
        <v>3575</v>
      </c>
      <c r="H1758" s="13">
        <v>5490</v>
      </c>
      <c r="I1758" s="5">
        <f>Tabela1[[#This Row],[Valor total]]-Tabela1[[#This Row],[Valor custo]]</f>
        <v>1915</v>
      </c>
      <c r="J1758" s="6">
        <f>Tabela1[[#This Row],[MARGEM BRUTA]]/Tabela1[[#This Row],[Valor total]]</f>
        <v>0.34881602914389798</v>
      </c>
      <c r="K1758" s="1" t="str">
        <f>VLOOKUP(Tabela1[[#This Row],[Cliente]],'BASE DE CLIENTES'!A:D,4,0)</f>
        <v>EMPRESA SEM MAQUINA</v>
      </c>
      <c r="L1758" s="1" t="str">
        <f>VLOOKUP(Tabela1[[#This Row],[Cliente]],'BASE DE CLIENTES'!A:E,5,0)</f>
        <v>Goianira</v>
      </c>
    </row>
    <row r="1759" spans="1:12" x14ac:dyDescent="0.3">
      <c r="B1759" s="1" t="s">
        <v>27</v>
      </c>
      <c r="C1759" s="4" t="str">
        <f>VLOOKUP(Tabela1[[#This Row],[Cliente]],'BASE DE CLIENTES'!A:E,2,0)</f>
        <v>Brasília</v>
      </c>
      <c r="D1759" s="1" t="str">
        <f>VLOOKUP(Tabela1[[#This Row],[Cliente]],'BASE DE CLIENTES'!A:C,3,0)</f>
        <v>DF</v>
      </c>
      <c r="E1759" s="4" t="str">
        <f>CONCATENATE(Tabela1[[#This Row],[CIDADE]],",",Tabela1[[#This Row],[UF]])</f>
        <v>Brasília,DF</v>
      </c>
      <c r="F1759" s="2">
        <v>45848</v>
      </c>
      <c r="G1759" s="13">
        <v>1341</v>
      </c>
      <c r="H1759" s="13">
        <v>1630</v>
      </c>
      <c r="I1759" s="5">
        <f>Tabela1[[#This Row],[Valor total]]-Tabela1[[#This Row],[Valor custo]]</f>
        <v>289</v>
      </c>
      <c r="J1759" s="6">
        <f>Tabela1[[#This Row],[MARGEM BRUTA]]/Tabela1[[#This Row],[Valor total]]</f>
        <v>0.17730061349693252</v>
      </c>
      <c r="K1759" s="1" t="str">
        <f>VLOOKUP(Tabela1[[#This Row],[Cliente]],'BASE DE CLIENTES'!A:D,4,0)</f>
        <v>EMPRESA SEM MAQUINA</v>
      </c>
      <c r="L1759" s="1" t="str">
        <f>VLOOKUP(Tabela1[[#This Row],[Cliente]],'BASE DE CLIENTES'!A:E,5,0)</f>
        <v>RECANTO DAS EMAS</v>
      </c>
    </row>
    <row r="1760" spans="1:12" x14ac:dyDescent="0.3">
      <c r="B1760" s="1" t="s">
        <v>98</v>
      </c>
      <c r="C1760" s="4" t="str">
        <f>VLOOKUP(Tabela1[[#This Row],[Cliente]],'BASE DE CLIENTES'!A:E,2,0)</f>
        <v>Brasília</v>
      </c>
      <c r="D1760" s="1" t="str">
        <f>VLOOKUP(Tabela1[[#This Row],[Cliente]],'BASE DE CLIENTES'!A:C,3,0)</f>
        <v>DF</v>
      </c>
      <c r="E1760" s="4" t="str">
        <f>CONCATENATE(Tabela1[[#This Row],[CIDADE]],",",Tabela1[[#This Row],[UF]])</f>
        <v>Brasília,DF</v>
      </c>
      <c r="F1760" s="2">
        <v>45848</v>
      </c>
      <c r="G1760" s="13">
        <v>536.79999999999995</v>
      </c>
      <c r="H1760" s="13">
        <v>800</v>
      </c>
      <c r="I1760" s="5">
        <f>Tabela1[[#This Row],[Valor total]]-Tabela1[[#This Row],[Valor custo]]</f>
        <v>263.20000000000005</v>
      </c>
      <c r="J1760" s="6">
        <f>Tabela1[[#This Row],[MARGEM BRUTA]]/Tabela1[[#This Row],[Valor total]]</f>
        <v>0.32900000000000007</v>
      </c>
      <c r="K1760" s="1" t="str">
        <f>VLOOKUP(Tabela1[[#This Row],[Cliente]],'BASE DE CLIENTES'!A:D,4,0)</f>
        <v>SERRALHEIRO</v>
      </c>
      <c r="L1760" s="1" t="str">
        <f>VLOOKUP(Tabela1[[#This Row],[Cliente]],'BASE DE CLIENTES'!A:E,5,0)</f>
        <v>SANTA MARIA</v>
      </c>
    </row>
    <row r="1761" spans="2:12" x14ac:dyDescent="0.3">
      <c r="B1761" s="1" t="s">
        <v>108</v>
      </c>
      <c r="C1761" s="4" t="str">
        <f>VLOOKUP(Tabela1[[#This Row],[Cliente]],'BASE DE CLIENTES'!A:E,2,0)</f>
        <v>Brasília</v>
      </c>
      <c r="D1761" s="1" t="str">
        <f>VLOOKUP(Tabela1[[#This Row],[Cliente]],'BASE DE CLIENTES'!A:C,3,0)</f>
        <v>DF</v>
      </c>
      <c r="E1761" s="4" t="str">
        <f>CONCATENATE(Tabela1[[#This Row],[CIDADE]],",",Tabela1[[#This Row],[UF]])</f>
        <v>Brasília,DF</v>
      </c>
      <c r="F1761" s="2">
        <v>45848</v>
      </c>
      <c r="G1761" s="13">
        <v>79</v>
      </c>
      <c r="H1761" s="13">
        <v>300</v>
      </c>
      <c r="I1761" s="5">
        <f>Tabela1[[#This Row],[Valor total]]-Tabela1[[#This Row],[Valor custo]]</f>
        <v>221</v>
      </c>
      <c r="J1761" s="6">
        <f>Tabela1[[#This Row],[MARGEM BRUTA]]/Tabela1[[#This Row],[Valor total]]</f>
        <v>0.73666666666666669</v>
      </c>
      <c r="K1761" s="1" t="str">
        <f>VLOOKUP(Tabela1[[#This Row],[Cliente]],'BASE DE CLIENTES'!A:D,4,0)</f>
        <v>SERRALHEIRO</v>
      </c>
      <c r="L1761" s="1" t="str">
        <f>VLOOKUP(Tabela1[[#This Row],[Cliente]],'BASE DE CLIENTES'!A:E,5,0)</f>
        <v>Vila Planalto</v>
      </c>
    </row>
    <row r="1762" spans="2:12" x14ac:dyDescent="0.3">
      <c r="B1762" s="1" t="s">
        <v>15</v>
      </c>
      <c r="C1762" s="4" t="str">
        <f>VLOOKUP(Tabela1[[#This Row],[Cliente]],'BASE DE CLIENTES'!A:E,2,0)</f>
        <v>Brasília</v>
      </c>
      <c r="D1762" s="1" t="str">
        <f>VLOOKUP(Tabela1[[#This Row],[Cliente]],'BASE DE CLIENTES'!A:C,3,0)</f>
        <v>DF</v>
      </c>
      <c r="E1762" s="4" t="str">
        <f>CONCATENATE(Tabela1[[#This Row],[CIDADE]],",",Tabela1[[#This Row],[UF]])</f>
        <v>Brasília,DF</v>
      </c>
      <c r="F1762" s="2">
        <v>45848</v>
      </c>
      <c r="G1762" s="13">
        <v>527.11</v>
      </c>
      <c r="H1762" s="13">
        <v>771.04</v>
      </c>
      <c r="I1762" s="5">
        <f>Tabela1[[#This Row],[Valor total]]-Tabela1[[#This Row],[Valor custo]]</f>
        <v>243.92999999999995</v>
      </c>
      <c r="J1762" s="6">
        <f>Tabela1[[#This Row],[MARGEM BRUTA]]/Tabela1[[#This Row],[Valor total]]</f>
        <v>0.31636490973230957</v>
      </c>
      <c r="K1762" s="1" t="str">
        <f>VLOOKUP(Tabela1[[#This Row],[Cliente]],'BASE DE CLIENTES'!A:D,4,0)</f>
        <v>SERRALHEIRO</v>
      </c>
      <c r="L1762" s="1" t="str">
        <f>VLOOKUP(Tabela1[[#This Row],[Cliente]],'BASE DE CLIENTES'!A:E,5,0)</f>
        <v>SETOR HABITACIONAL VICENTE PIRES</v>
      </c>
    </row>
    <row r="1763" spans="2:12" x14ac:dyDescent="0.3">
      <c r="B1763" s="1" t="s">
        <v>161</v>
      </c>
      <c r="C1763" s="4" t="str">
        <f>VLOOKUP(Tabela1[[#This Row],[Cliente]],'BASE DE CLIENTES'!A:E,2,0)</f>
        <v>Brasília</v>
      </c>
      <c r="D1763" s="1" t="str">
        <f>VLOOKUP(Tabela1[[#This Row],[Cliente]],'BASE DE CLIENTES'!A:C,3,0)</f>
        <v>DF</v>
      </c>
      <c r="E1763" s="4" t="str">
        <f>CONCATENATE(Tabela1[[#This Row],[CIDADE]],",",Tabela1[[#This Row],[UF]])</f>
        <v>Brasília,DF</v>
      </c>
      <c r="F1763" s="2">
        <v>45847</v>
      </c>
      <c r="G1763" s="13">
        <v>622.74</v>
      </c>
      <c r="H1763" s="13">
        <v>760</v>
      </c>
      <c r="I1763" s="5">
        <f>Tabela1[[#This Row],[Valor total]]-Tabela1[[#This Row],[Valor custo]]</f>
        <v>137.26</v>
      </c>
      <c r="J1763" s="6">
        <f>Tabela1[[#This Row],[MARGEM BRUTA]]/Tabela1[[#This Row],[Valor total]]</f>
        <v>0.18060526315789471</v>
      </c>
      <c r="K1763" s="1" t="str">
        <f>VLOOKUP(Tabela1[[#This Row],[Cliente]],'BASE DE CLIENTES'!A:D,4,0)</f>
        <v>EMPRESA COM MAQUINA</v>
      </c>
      <c r="L1763" s="1" t="str">
        <f>VLOOKUP(Tabela1[[#This Row],[Cliente]],'BASE DE CLIENTES'!A:E,5,0)</f>
        <v>RIACHO FUNDO II</v>
      </c>
    </row>
    <row r="1764" spans="2:12" x14ac:dyDescent="0.3">
      <c r="B1764" s="1" t="s">
        <v>247</v>
      </c>
      <c r="C1764" s="4" t="str">
        <f>VLOOKUP(Tabela1[[#This Row],[Cliente]],'BASE DE CLIENTES'!A:E,2,0)</f>
        <v>Goianira</v>
      </c>
      <c r="D1764" s="1" t="str">
        <f>VLOOKUP(Tabela1[[#This Row],[Cliente]],'BASE DE CLIENTES'!A:C,3,0)</f>
        <v>GO</v>
      </c>
      <c r="E1764" s="4" t="str">
        <f>CONCATENATE(Tabela1[[#This Row],[CIDADE]],",",Tabela1[[#This Row],[UF]])</f>
        <v>Goianira,GO</v>
      </c>
      <c r="F1764" s="2">
        <v>45832</v>
      </c>
      <c r="G1764" s="13">
        <v>5138</v>
      </c>
      <c r="H1764" s="13">
        <v>7920</v>
      </c>
      <c r="I1764" s="5">
        <f>Tabela1[[#This Row],[Valor total]]-Tabela1[[#This Row],[Valor custo]]</f>
        <v>2782</v>
      </c>
      <c r="J1764" s="6">
        <f>Tabela1[[#This Row],[MARGEM BRUTA]]/Tabela1[[#This Row],[Valor total]]</f>
        <v>0.35126262626262628</v>
      </c>
      <c r="K1764" s="1" t="str">
        <f>VLOOKUP(Tabela1[[#This Row],[Cliente]],'BASE DE CLIENTES'!A:D,4,0)</f>
        <v>EMPRESA SEM MAQUINA</v>
      </c>
      <c r="L1764" s="1" t="str">
        <f>VLOOKUP(Tabela1[[#This Row],[Cliente]],'BASE DE CLIENTES'!A:E,5,0)</f>
        <v>Goianira</v>
      </c>
    </row>
    <row r="1765" spans="2:12" x14ac:dyDescent="0.3">
      <c r="B1765" s="1" t="s">
        <v>68</v>
      </c>
      <c r="C1765" s="4" t="str">
        <f>VLOOKUP(Tabela1[[#This Row],[Cliente]],'BASE DE CLIENTES'!A:E,2,0)</f>
        <v>Brasília</v>
      </c>
      <c r="D1765" s="1" t="str">
        <f>VLOOKUP(Tabela1[[#This Row],[Cliente]],'BASE DE CLIENTES'!A:C,3,0)</f>
        <v>DF</v>
      </c>
      <c r="E1765" s="4" t="str">
        <f>CONCATENATE(Tabela1[[#This Row],[CIDADE]],",",Tabela1[[#This Row],[UF]])</f>
        <v>Brasília,DF</v>
      </c>
      <c r="F1765" s="2">
        <v>45847</v>
      </c>
      <c r="G1765" s="13">
        <v>199.14</v>
      </c>
      <c r="H1765" s="13">
        <v>255</v>
      </c>
      <c r="I1765" s="5">
        <f>Tabela1[[#This Row],[Valor total]]-Tabela1[[#This Row],[Valor custo]]</f>
        <v>55.860000000000014</v>
      </c>
      <c r="J1765" s="6">
        <f>Tabela1[[#This Row],[MARGEM BRUTA]]/Tabela1[[#This Row],[Valor total]]</f>
        <v>0.21905882352941181</v>
      </c>
      <c r="K1765" s="1" t="str">
        <f>VLOOKUP(Tabela1[[#This Row],[Cliente]],'BASE DE CLIENTES'!A:D,4,0)</f>
        <v>EMPRESA COM MAQUINA</v>
      </c>
      <c r="L1765" s="1" t="str">
        <f>VLOOKUP(Tabela1[[#This Row],[Cliente]],'BASE DE CLIENTES'!A:E,5,0)</f>
        <v>SAMAMBAIA SUL (SAMAMBAIA)</v>
      </c>
    </row>
    <row r="1766" spans="2:12" x14ac:dyDescent="0.3">
      <c r="B1766" s="1" t="s">
        <v>99</v>
      </c>
      <c r="C1766" s="4" t="str">
        <f>VLOOKUP(Tabela1[[#This Row],[Cliente]],'BASE DE CLIENTES'!A:E,2,0)</f>
        <v>Brasília</v>
      </c>
      <c r="D1766" s="1" t="str">
        <f>VLOOKUP(Tabela1[[#This Row],[Cliente]],'BASE DE CLIENTES'!A:C,3,0)</f>
        <v>DF</v>
      </c>
      <c r="E1766" s="4" t="str">
        <f>CONCATENATE(Tabela1[[#This Row],[CIDADE]],",",Tabela1[[#This Row],[UF]])</f>
        <v>Brasília,DF</v>
      </c>
      <c r="F1766" s="2">
        <v>45847</v>
      </c>
      <c r="G1766" s="13">
        <v>2062</v>
      </c>
      <c r="H1766" s="13">
        <v>3180</v>
      </c>
      <c r="I1766" s="5">
        <f>Tabela1[[#This Row],[Valor total]]-Tabela1[[#This Row],[Valor custo]]</f>
        <v>1118</v>
      </c>
      <c r="J1766" s="6">
        <f>Tabela1[[#This Row],[MARGEM BRUTA]]/Tabela1[[#This Row],[Valor total]]</f>
        <v>0.35157232704402513</v>
      </c>
      <c r="K1766" s="1" t="str">
        <f>VLOOKUP(Tabela1[[#This Row],[Cliente]],'BASE DE CLIENTES'!A:D,4,0)</f>
        <v>EMPRESA COM MAQUINA</v>
      </c>
      <c r="L1766" s="1" t="str">
        <f>VLOOKUP(Tabela1[[#This Row],[Cliente]],'BASE DE CLIENTES'!A:E,5,0)</f>
        <v>ARAPOANGA (PLANALTINA)</v>
      </c>
    </row>
    <row r="1767" spans="2:12" x14ac:dyDescent="0.3">
      <c r="B1767" s="1" t="s">
        <v>247</v>
      </c>
      <c r="C1767" s="4" t="str">
        <f>VLOOKUP(Tabela1[[#This Row],[Cliente]],'BASE DE CLIENTES'!A:E,2,0)</f>
        <v>Goianira</v>
      </c>
      <c r="D1767" s="1" t="str">
        <f>VLOOKUP(Tabela1[[#This Row],[Cliente]],'BASE DE CLIENTES'!A:C,3,0)</f>
        <v>GO</v>
      </c>
      <c r="E1767" s="4" t="str">
        <f>CONCATENATE(Tabela1[[#This Row],[CIDADE]],",",Tabela1[[#This Row],[UF]])</f>
        <v>Goianira,GO</v>
      </c>
      <c r="F1767" s="2">
        <v>45827</v>
      </c>
      <c r="G1767" s="13">
        <v>1231</v>
      </c>
      <c r="H1767" s="13">
        <v>1960</v>
      </c>
      <c r="I1767" s="5">
        <f>Tabela1[[#This Row],[Valor total]]-Tabela1[[#This Row],[Valor custo]]</f>
        <v>729</v>
      </c>
      <c r="J1767" s="6">
        <f>Tabela1[[#This Row],[MARGEM BRUTA]]/Tabela1[[#This Row],[Valor total]]</f>
        <v>0.3719387755102041</v>
      </c>
      <c r="K1767" s="1" t="str">
        <f>VLOOKUP(Tabela1[[#This Row],[Cliente]],'BASE DE CLIENTES'!A:D,4,0)</f>
        <v>EMPRESA SEM MAQUINA</v>
      </c>
      <c r="L1767" s="1" t="str">
        <f>VLOOKUP(Tabela1[[#This Row],[Cliente]],'BASE DE CLIENTES'!A:E,5,0)</f>
        <v>Goianira</v>
      </c>
    </row>
    <row r="1768" spans="2:12" x14ac:dyDescent="0.3">
      <c r="B1768" s="1" t="s">
        <v>88</v>
      </c>
      <c r="C1768" s="4" t="str">
        <f>VLOOKUP(Tabela1[[#This Row],[Cliente]],'BASE DE CLIENTES'!A:E,2,0)</f>
        <v>Brasília</v>
      </c>
      <c r="D1768" s="1" t="str">
        <f>VLOOKUP(Tabela1[[#This Row],[Cliente]],'BASE DE CLIENTES'!A:C,3,0)</f>
        <v>DF</v>
      </c>
      <c r="E1768" s="4" t="str">
        <f>CONCATENATE(Tabela1[[#This Row],[CIDADE]],",",Tabela1[[#This Row],[UF]])</f>
        <v>Brasília,DF</v>
      </c>
      <c r="F1768" s="2">
        <v>45847</v>
      </c>
      <c r="G1768" s="13">
        <v>3129</v>
      </c>
      <c r="H1768" s="13">
        <v>4350</v>
      </c>
      <c r="I1768" s="5">
        <f>Tabela1[[#This Row],[Valor total]]-Tabela1[[#This Row],[Valor custo]]</f>
        <v>1221</v>
      </c>
      <c r="J1768" s="6">
        <f>Tabela1[[#This Row],[MARGEM BRUTA]]/Tabela1[[#This Row],[Valor total]]</f>
        <v>0.28068965517241379</v>
      </c>
      <c r="K1768" s="1" t="str">
        <f>VLOOKUP(Tabela1[[#This Row],[Cliente]],'BASE DE CLIENTES'!A:D,4,0)</f>
        <v>SERRALHEIRO</v>
      </c>
      <c r="L1768" s="1" t="str">
        <f>VLOOKUP(Tabela1[[#This Row],[Cliente]],'BASE DE CLIENTES'!A:E,5,0)</f>
        <v>RECANTO DAS EMAS</v>
      </c>
    </row>
    <row r="1769" spans="2:12" x14ac:dyDescent="0.3">
      <c r="B1769" s="1" t="s">
        <v>165</v>
      </c>
      <c r="C1769" s="4" t="str">
        <f>VLOOKUP(Tabela1[[#This Row],[Cliente]],'BASE DE CLIENTES'!A:E,2,0)</f>
        <v>Brasília</v>
      </c>
      <c r="D1769" s="1" t="str">
        <f>VLOOKUP(Tabela1[[#This Row],[Cliente]],'BASE DE CLIENTES'!A:C,3,0)</f>
        <v>DF</v>
      </c>
      <c r="E1769" s="4" t="str">
        <f>CONCATENATE(Tabela1[[#This Row],[CIDADE]],",",Tabela1[[#This Row],[UF]])</f>
        <v>Brasília,DF</v>
      </c>
      <c r="F1769" s="2">
        <v>45847</v>
      </c>
      <c r="G1769" s="13">
        <v>732.9</v>
      </c>
      <c r="H1769" s="13">
        <v>1320</v>
      </c>
      <c r="I1769" s="5">
        <f>Tabela1[[#This Row],[Valor total]]-Tabela1[[#This Row],[Valor custo]]</f>
        <v>587.1</v>
      </c>
      <c r="J1769" s="6">
        <f>Tabela1[[#This Row],[MARGEM BRUTA]]/Tabela1[[#This Row],[Valor total]]</f>
        <v>0.44477272727272726</v>
      </c>
      <c r="K1769" s="1" t="str">
        <f>VLOOKUP(Tabela1[[#This Row],[Cliente]],'BASE DE CLIENTES'!A:D,4,0)</f>
        <v>EMPRESA SEM MAQUINA</v>
      </c>
      <c r="L1769" s="1" t="str">
        <f>VLOOKUP(Tabela1[[#This Row],[Cliente]],'BASE DE CLIENTES'!A:E,5,0)</f>
        <v>SETOR HABITACIONAL VICENTE PIRES</v>
      </c>
    </row>
    <row r="1770" spans="2:12" x14ac:dyDescent="0.3">
      <c r="B1770" s="1" t="s">
        <v>241</v>
      </c>
      <c r="C1770" s="4" t="str">
        <f>VLOOKUP(Tabela1[[#This Row],[Cliente]],'BASE DE CLIENTES'!A:E,2,0)</f>
        <v>Goianira</v>
      </c>
      <c r="D1770" s="1" t="str">
        <f>VLOOKUP(Tabela1[[#This Row],[Cliente]],'BASE DE CLIENTES'!A:C,3,0)</f>
        <v>GO</v>
      </c>
      <c r="E1770" s="4" t="str">
        <f>CONCATENATE(Tabela1[[#This Row],[CIDADE]],",",Tabela1[[#This Row],[UF]])</f>
        <v>Goianira,GO</v>
      </c>
      <c r="F1770" s="2">
        <v>45825</v>
      </c>
      <c r="G1770" s="13">
        <v>1474.5</v>
      </c>
      <c r="H1770" s="13">
        <v>7000</v>
      </c>
      <c r="I1770" s="5">
        <f>Tabela1[[#This Row],[Valor total]]-Tabela1[[#This Row],[Valor custo]]</f>
        <v>5525.5</v>
      </c>
      <c r="J1770" s="6">
        <f>Tabela1[[#This Row],[MARGEM BRUTA]]/Tabela1[[#This Row],[Valor total]]</f>
        <v>0.78935714285714287</v>
      </c>
      <c r="K1770" s="1" t="str">
        <f>VLOOKUP(Tabela1[[#This Row],[Cliente]],'BASE DE CLIENTES'!A:D,4,0)</f>
        <v>EMPRESA COM MAQUINA</v>
      </c>
      <c r="L1770" s="1" t="str">
        <f>VLOOKUP(Tabela1[[#This Row],[Cliente]],'BASE DE CLIENTES'!A:E,5,0)</f>
        <v>Goianira</v>
      </c>
    </row>
    <row r="1771" spans="2:12" x14ac:dyDescent="0.3">
      <c r="B1771" s="1" t="s">
        <v>242</v>
      </c>
      <c r="C1771" s="4" t="str">
        <f>VLOOKUP(Tabela1[[#This Row],[Cliente]],'BASE DE CLIENTES'!A:E,2,0)</f>
        <v>Goianira</v>
      </c>
      <c r="D1771" s="1" t="str">
        <f>VLOOKUP(Tabela1[[#This Row],[Cliente]],'BASE DE CLIENTES'!A:C,3,0)</f>
        <v>GO</v>
      </c>
      <c r="E1771" s="4" t="str">
        <f>CONCATENATE(Tabela1[[#This Row],[CIDADE]],",",Tabela1[[#This Row],[UF]])</f>
        <v>Goianira,GO</v>
      </c>
      <c r="F1771" s="2">
        <v>45818</v>
      </c>
      <c r="G1771" s="13">
        <v>1042</v>
      </c>
      <c r="H1771" s="13">
        <v>1620</v>
      </c>
      <c r="I1771" s="5">
        <f>Tabela1[[#This Row],[Valor total]]-Tabela1[[#This Row],[Valor custo]]</f>
        <v>578</v>
      </c>
      <c r="J1771" s="6">
        <f>Tabela1[[#This Row],[MARGEM BRUTA]]/Tabela1[[#This Row],[Valor total]]</f>
        <v>0.35679012345679012</v>
      </c>
      <c r="K1771" s="1" t="str">
        <f>VLOOKUP(Tabela1[[#This Row],[Cliente]],'BASE DE CLIENTES'!A:D,4,0)</f>
        <v>SEM CLASSIFICAÇÃO</v>
      </c>
      <c r="L1771" s="1" t="str">
        <f>VLOOKUP(Tabela1[[#This Row],[Cliente]],'BASE DE CLIENTES'!A:E,5,0)</f>
        <v>Goianira</v>
      </c>
    </row>
    <row r="1772" spans="2:12" x14ac:dyDescent="0.3">
      <c r="B1772" s="1" t="s">
        <v>96</v>
      </c>
      <c r="C1772" s="4" t="str">
        <f>VLOOKUP(Tabela1[[#This Row],[Cliente]],'BASE DE CLIENTES'!A:E,2,0)</f>
        <v>Brasília</v>
      </c>
      <c r="D1772" s="1" t="str">
        <f>VLOOKUP(Tabela1[[#This Row],[Cliente]],'BASE DE CLIENTES'!A:C,3,0)</f>
        <v>DF</v>
      </c>
      <c r="E1772" s="4" t="str">
        <f>CONCATENATE(Tabela1[[#This Row],[CIDADE]],",",Tabela1[[#This Row],[UF]])</f>
        <v>Brasília,DF</v>
      </c>
      <c r="F1772" s="2">
        <v>45847</v>
      </c>
      <c r="G1772" s="13">
        <v>42</v>
      </c>
      <c r="H1772" s="13">
        <v>55</v>
      </c>
      <c r="I1772" s="5">
        <f>Tabela1[[#This Row],[Valor total]]-Tabela1[[#This Row],[Valor custo]]</f>
        <v>13</v>
      </c>
      <c r="J1772" s="6">
        <f>Tabela1[[#This Row],[MARGEM BRUTA]]/Tabela1[[#This Row],[Valor total]]</f>
        <v>0.23636363636363636</v>
      </c>
      <c r="K1772" s="1" t="str">
        <f>VLOOKUP(Tabela1[[#This Row],[Cliente]],'BASE DE CLIENTES'!A:D,4,0)</f>
        <v>EMPRESA SEM MAQUINA</v>
      </c>
      <c r="L1772" s="1" t="str">
        <f>VLOOKUP(Tabela1[[#This Row],[Cliente]],'BASE DE CLIENTES'!A:E,5,0)</f>
        <v>CEILANDIA NORTE (CEILANDIA)</v>
      </c>
    </row>
    <row r="1773" spans="2:12" x14ac:dyDescent="0.3">
      <c r="B1773" s="1" t="s">
        <v>247</v>
      </c>
      <c r="C1773" s="4" t="str">
        <f>VLOOKUP(Tabela1[[#This Row],[Cliente]],'BASE DE CLIENTES'!A:E,2,0)</f>
        <v>Goianira</v>
      </c>
      <c r="D1773" s="1" t="str">
        <f>VLOOKUP(Tabela1[[#This Row],[Cliente]],'BASE DE CLIENTES'!A:C,3,0)</f>
        <v>GO</v>
      </c>
      <c r="E1773" s="4" t="str">
        <f>CONCATENATE(Tabela1[[#This Row],[CIDADE]],",",Tabela1[[#This Row],[UF]])</f>
        <v>Goianira,GO</v>
      </c>
      <c r="F1773" s="2">
        <v>45810</v>
      </c>
      <c r="G1773" s="13">
        <v>1119.21</v>
      </c>
      <c r="H1773" s="13">
        <v>1605</v>
      </c>
      <c r="I1773" s="5">
        <f>Tabela1[[#This Row],[Valor total]]-Tabela1[[#This Row],[Valor custo]]</f>
        <v>485.78999999999996</v>
      </c>
      <c r="J1773" s="6">
        <f>Tabela1[[#This Row],[MARGEM BRUTA]]/Tabela1[[#This Row],[Valor total]]</f>
        <v>0.30267289719626167</v>
      </c>
      <c r="K1773" s="1" t="str">
        <f>VLOOKUP(Tabela1[[#This Row],[Cliente]],'BASE DE CLIENTES'!A:D,4,0)</f>
        <v>EMPRESA SEM MAQUINA</v>
      </c>
      <c r="L1773" s="1" t="str">
        <f>VLOOKUP(Tabela1[[#This Row],[Cliente]],'BASE DE CLIENTES'!A:E,5,0)</f>
        <v>Goianira</v>
      </c>
    </row>
    <row r="1774" spans="2:12" x14ac:dyDescent="0.3">
      <c r="B1774" s="1" t="s">
        <v>247</v>
      </c>
      <c r="C1774" s="4" t="str">
        <f>VLOOKUP(Tabela1[[#This Row],[Cliente]],'BASE DE CLIENTES'!A:E,2,0)</f>
        <v>Goianira</v>
      </c>
      <c r="D1774" s="1" t="str">
        <f>VLOOKUP(Tabela1[[#This Row],[Cliente]],'BASE DE CLIENTES'!A:C,3,0)</f>
        <v>GO</v>
      </c>
      <c r="E1774" s="4" t="str">
        <f>CONCATENATE(Tabela1[[#This Row],[CIDADE]],",",Tabela1[[#This Row],[UF]])</f>
        <v>Goianira,GO</v>
      </c>
      <c r="F1774" s="2">
        <v>45853</v>
      </c>
      <c r="G1774" s="13">
        <v>6163.3</v>
      </c>
      <c r="H1774" s="13">
        <v>11003</v>
      </c>
      <c r="I1774" s="5">
        <f>Tabela1[[#This Row],[Valor total]]-Tabela1[[#This Row],[Valor custo]]</f>
        <v>4839.7</v>
      </c>
      <c r="J1774" s="6">
        <f>Tabela1[[#This Row],[MARGEM BRUTA]]/Tabela1[[#This Row],[Valor total]]</f>
        <v>0.43985276742706531</v>
      </c>
      <c r="K1774" s="1" t="str">
        <f>VLOOKUP(Tabela1[[#This Row],[Cliente]],'BASE DE CLIENTES'!A:D,4,0)</f>
        <v>EMPRESA SEM MAQUINA</v>
      </c>
      <c r="L1774" s="1" t="str">
        <f>VLOOKUP(Tabela1[[#This Row],[Cliente]],'BASE DE CLIENTES'!A:E,5,0)</f>
        <v>Goianira</v>
      </c>
    </row>
    <row r="1775" spans="2:12" x14ac:dyDescent="0.3">
      <c r="B1775" s="1" t="s">
        <v>241</v>
      </c>
      <c r="C1775" s="4" t="str">
        <f>VLOOKUP(Tabela1[[#This Row],[Cliente]],'BASE DE CLIENTES'!A:E,2,0)</f>
        <v>Goianira</v>
      </c>
      <c r="D1775" s="1" t="str">
        <f>VLOOKUP(Tabela1[[#This Row],[Cliente]],'BASE DE CLIENTES'!A:C,3,0)</f>
        <v>GO</v>
      </c>
      <c r="E1775" s="4" t="str">
        <f>CONCATENATE(Tabela1[[#This Row],[CIDADE]],",",Tabela1[[#This Row],[UF]])</f>
        <v>Goianira,GO</v>
      </c>
      <c r="F1775" s="2">
        <v>45842</v>
      </c>
      <c r="G1775" s="13">
        <v>5840</v>
      </c>
      <c r="H1775" s="13">
        <v>8690</v>
      </c>
      <c r="I1775" s="5">
        <f>Tabela1[[#This Row],[Valor total]]-Tabela1[[#This Row],[Valor custo]]</f>
        <v>2850</v>
      </c>
      <c r="J1775" s="6">
        <f>Tabela1[[#This Row],[MARGEM BRUTA]]/Tabela1[[#This Row],[Valor total]]</f>
        <v>0.32796317606444186</v>
      </c>
      <c r="K1775" s="1" t="str">
        <f>VLOOKUP(Tabela1[[#This Row],[Cliente]],'BASE DE CLIENTES'!A:D,4,0)</f>
        <v>EMPRESA COM MAQUINA</v>
      </c>
      <c r="L1775" s="1" t="str">
        <f>VLOOKUP(Tabela1[[#This Row],[Cliente]],'BASE DE CLIENTES'!A:E,5,0)</f>
        <v>Goianira</v>
      </c>
    </row>
    <row r="1776" spans="2:12" x14ac:dyDescent="0.3">
      <c r="B1776" s="1" t="s">
        <v>112</v>
      </c>
      <c r="C1776" s="4" t="str">
        <f>VLOOKUP(Tabela1[[#This Row],[Cliente]],'BASE DE CLIENTES'!A:E,2,0)</f>
        <v>Brasília</v>
      </c>
      <c r="D1776" s="1" t="str">
        <f>VLOOKUP(Tabela1[[#This Row],[Cliente]],'BASE DE CLIENTES'!A:C,3,0)</f>
        <v>DF</v>
      </c>
      <c r="E1776" s="4" t="str">
        <f>CONCATENATE(Tabela1[[#This Row],[CIDADE]],",",Tabela1[[#This Row],[UF]])</f>
        <v>Brasília,DF</v>
      </c>
      <c r="F1776" s="2">
        <v>45846</v>
      </c>
      <c r="G1776" s="13">
        <v>1420</v>
      </c>
      <c r="H1776" s="13">
        <v>2600</v>
      </c>
      <c r="I1776" s="5">
        <f>Tabela1[[#This Row],[Valor total]]-Tabela1[[#This Row],[Valor custo]]</f>
        <v>1180</v>
      </c>
      <c r="J1776" s="6">
        <f>Tabela1[[#This Row],[MARGEM BRUTA]]/Tabela1[[#This Row],[Valor total]]</f>
        <v>0.45384615384615384</v>
      </c>
      <c r="K1776" s="1" t="str">
        <f>VLOOKUP(Tabela1[[#This Row],[Cliente]],'BASE DE CLIENTES'!A:D,4,0)</f>
        <v>SERRALHEIRO</v>
      </c>
      <c r="L1776" s="1" t="str">
        <f>VLOOKUP(Tabela1[[#This Row],[Cliente]],'BASE DE CLIENTES'!A:E,5,0)</f>
        <v>RIACHO FUNDO I</v>
      </c>
    </row>
    <row r="1777" spans="2:12" x14ac:dyDescent="0.3">
      <c r="B1777" s="1" t="s">
        <v>111</v>
      </c>
      <c r="C1777" s="4" t="str">
        <f>VLOOKUP(Tabela1[[#This Row],[Cliente]],'BASE DE CLIENTES'!A:E,2,0)</f>
        <v>Brasília</v>
      </c>
      <c r="D1777" s="1" t="str">
        <f>VLOOKUP(Tabela1[[#This Row],[Cliente]],'BASE DE CLIENTES'!A:C,3,0)</f>
        <v>DF</v>
      </c>
      <c r="E1777" s="4" t="str">
        <f>CONCATENATE(Tabela1[[#This Row],[CIDADE]],",",Tabela1[[#This Row],[UF]])</f>
        <v>Brasília,DF</v>
      </c>
      <c r="F1777" s="2">
        <v>45846</v>
      </c>
      <c r="G1777" s="13">
        <v>2570.06</v>
      </c>
      <c r="H1777" s="13">
        <v>4150</v>
      </c>
      <c r="I1777" s="5">
        <f>Tabela1[[#This Row],[Valor total]]-Tabela1[[#This Row],[Valor custo]]</f>
        <v>1579.94</v>
      </c>
      <c r="J1777" s="6">
        <f>Tabela1[[#This Row],[MARGEM BRUTA]]/Tabela1[[#This Row],[Valor total]]</f>
        <v>0.38070843373493979</v>
      </c>
      <c r="K1777" s="1" t="str">
        <f>VLOOKUP(Tabela1[[#This Row],[Cliente]],'BASE DE CLIENTES'!A:D,4,0)</f>
        <v>EMPRESA SEM MAQUINA</v>
      </c>
      <c r="L1777" s="1" t="str">
        <f>VLOOKUP(Tabela1[[#This Row],[Cliente]],'BASE DE CLIENTES'!A:E,5,0)</f>
        <v>TAGUATINGA SUL (TAGUATINGA)</v>
      </c>
    </row>
    <row r="1778" spans="2:12" x14ac:dyDescent="0.3">
      <c r="B1778" s="1" t="s">
        <v>249</v>
      </c>
      <c r="C1778" s="4" t="str">
        <f>VLOOKUP(Tabela1[[#This Row],[Cliente]],'BASE DE CLIENTES'!A:E,2,0)</f>
        <v>Brasília</v>
      </c>
      <c r="D1778" s="1" t="str">
        <f>VLOOKUP(Tabela1[[#This Row],[Cliente]],'BASE DE CLIENTES'!A:C,3,0)</f>
        <v>DF</v>
      </c>
      <c r="E1778" s="4" t="str">
        <f>CONCATENATE(Tabela1[[#This Row],[CIDADE]],",",Tabela1[[#This Row],[UF]])</f>
        <v>Brasília,DF</v>
      </c>
      <c r="F1778" s="2">
        <v>45915</v>
      </c>
      <c r="G1778" s="13">
        <v>764.6</v>
      </c>
      <c r="H1778" s="13">
        <v>1350</v>
      </c>
      <c r="I1778" s="5">
        <f>Tabela1[[#This Row],[Valor total]]-Tabela1[[#This Row],[Valor custo]]</f>
        <v>585.4</v>
      </c>
      <c r="J1778" s="6">
        <f>Tabela1[[#This Row],[MARGEM BRUTA]]/Tabela1[[#This Row],[Valor total]]</f>
        <v>0.43362962962962959</v>
      </c>
      <c r="K1778" s="1" t="str">
        <f>VLOOKUP(Tabela1[[#This Row],[Cliente]],'BASE DE CLIENTES'!A:D,4,0)</f>
        <v>SEM CLASSIFICAÇÃO</v>
      </c>
      <c r="L1778" s="1" t="str">
        <f>VLOOKUP(Tabela1[[#This Row],[Cliente]],'BASE DE CLIENTES'!A:E,5,0)</f>
        <v>NA</v>
      </c>
    </row>
    <row r="1779" spans="2:12" x14ac:dyDescent="0.3">
      <c r="B1779" s="1" t="s">
        <v>138</v>
      </c>
      <c r="C1779" s="4" t="str">
        <f>VLOOKUP(Tabela1[[#This Row],[Cliente]],'BASE DE CLIENTES'!A:E,2,0)</f>
        <v>Brasília</v>
      </c>
      <c r="D1779" s="1" t="str">
        <f>VLOOKUP(Tabela1[[#This Row],[Cliente]],'BASE DE CLIENTES'!A:C,3,0)</f>
        <v>DF</v>
      </c>
      <c r="E1779" s="4" t="str">
        <f>CONCATENATE(Tabela1[[#This Row],[CIDADE]],",",Tabela1[[#This Row],[UF]])</f>
        <v>Brasília,DF</v>
      </c>
      <c r="F1779" s="2">
        <v>45846</v>
      </c>
      <c r="G1779" s="13">
        <v>293.13</v>
      </c>
      <c r="H1779" s="13">
        <v>390</v>
      </c>
      <c r="I1779" s="5">
        <f>Tabela1[[#This Row],[Valor total]]-Tabela1[[#This Row],[Valor custo]]</f>
        <v>96.87</v>
      </c>
      <c r="J1779" s="6">
        <f>Tabela1[[#This Row],[MARGEM BRUTA]]/Tabela1[[#This Row],[Valor total]]</f>
        <v>0.2483846153846154</v>
      </c>
      <c r="K1779" s="1" t="str">
        <f>VLOOKUP(Tabela1[[#This Row],[Cliente]],'BASE DE CLIENTES'!A:D,4,0)</f>
        <v>OUTROS RAMOS</v>
      </c>
      <c r="L1779" s="1" t="str">
        <f>VLOOKUP(Tabela1[[#This Row],[Cliente]],'BASE DE CLIENTES'!A:E,5,0)</f>
        <v>CEILANDIA NORTE (CEILANDIA)</v>
      </c>
    </row>
    <row r="1780" spans="2:12" x14ac:dyDescent="0.3">
      <c r="B1780" s="1" t="s">
        <v>241</v>
      </c>
      <c r="C1780" s="4" t="str">
        <f>VLOOKUP(Tabela1[[#This Row],[Cliente]],'BASE DE CLIENTES'!A:E,2,0)</f>
        <v>Goianira</v>
      </c>
      <c r="D1780" s="1" t="str">
        <f>VLOOKUP(Tabela1[[#This Row],[Cliente]],'BASE DE CLIENTES'!A:C,3,0)</f>
        <v>GO</v>
      </c>
      <c r="E1780" s="4" t="str">
        <f>CONCATENATE(Tabela1[[#This Row],[CIDADE]],",",Tabela1[[#This Row],[UF]])</f>
        <v>Goianira,GO</v>
      </c>
      <c r="F1780" s="2">
        <v>45896</v>
      </c>
      <c r="G1780" s="13">
        <v>26603.35</v>
      </c>
      <c r="H1780" s="13">
        <v>43000</v>
      </c>
      <c r="I1780" s="5">
        <f>Tabela1[[#This Row],[Valor total]]-Tabela1[[#This Row],[Valor custo]]</f>
        <v>16396.650000000001</v>
      </c>
      <c r="J1780" s="6">
        <f>Tabela1[[#This Row],[MARGEM BRUTA]]/Tabela1[[#This Row],[Valor total]]</f>
        <v>0.38131744186046512</v>
      </c>
      <c r="K1780" s="1" t="str">
        <f>VLOOKUP(Tabela1[[#This Row],[Cliente]],'BASE DE CLIENTES'!A:D,4,0)</f>
        <v>EMPRESA COM MAQUINA</v>
      </c>
      <c r="L1780" s="1" t="str">
        <f>VLOOKUP(Tabela1[[#This Row],[Cliente]],'BASE DE CLIENTES'!A:E,5,0)</f>
        <v>Goianira</v>
      </c>
    </row>
    <row r="1781" spans="2:12" x14ac:dyDescent="0.3">
      <c r="B1781" s="1" t="s">
        <v>247</v>
      </c>
      <c r="C1781" s="4" t="str">
        <f>VLOOKUP(Tabela1[[#This Row],[Cliente]],'BASE DE CLIENTES'!A:E,2,0)</f>
        <v>Goianira</v>
      </c>
      <c r="D1781" s="1" t="str">
        <f>VLOOKUP(Tabela1[[#This Row],[Cliente]],'BASE DE CLIENTES'!A:C,3,0)</f>
        <v>GO</v>
      </c>
      <c r="E1781" s="4" t="str">
        <f>CONCATENATE(Tabela1[[#This Row],[CIDADE]],",",Tabela1[[#This Row],[UF]])</f>
        <v>Goianira,GO</v>
      </c>
      <c r="F1781" s="2">
        <v>45882</v>
      </c>
      <c r="G1781" s="13">
        <v>679</v>
      </c>
      <c r="H1781" s="13">
        <v>1400</v>
      </c>
      <c r="I1781" s="5">
        <f>Tabela1[[#This Row],[Valor total]]-Tabela1[[#This Row],[Valor custo]]</f>
        <v>721</v>
      </c>
      <c r="J1781" s="6">
        <f>Tabela1[[#This Row],[MARGEM BRUTA]]/Tabela1[[#This Row],[Valor total]]</f>
        <v>0.51500000000000001</v>
      </c>
      <c r="K1781" s="1" t="str">
        <f>VLOOKUP(Tabela1[[#This Row],[Cliente]],'BASE DE CLIENTES'!A:D,4,0)</f>
        <v>EMPRESA SEM MAQUINA</v>
      </c>
      <c r="L1781" s="1" t="str">
        <f>VLOOKUP(Tabela1[[#This Row],[Cliente]],'BASE DE CLIENTES'!A:E,5,0)</f>
        <v>Goianira</v>
      </c>
    </row>
    <row r="1782" spans="2:12" x14ac:dyDescent="0.3">
      <c r="B1782" s="1" t="s">
        <v>207</v>
      </c>
      <c r="C1782" s="4" t="str">
        <f>VLOOKUP(Tabela1[[#This Row],[Cliente]],'BASE DE CLIENTES'!A:E,2,0)</f>
        <v>Brasília</v>
      </c>
      <c r="D1782" s="1" t="str">
        <f>VLOOKUP(Tabela1[[#This Row],[Cliente]],'BASE DE CLIENTES'!A:C,3,0)</f>
        <v>DF</v>
      </c>
      <c r="E1782" s="4" t="str">
        <f>CONCATENATE(Tabela1[[#This Row],[CIDADE]],",",Tabela1[[#This Row],[UF]])</f>
        <v>Brasília,DF</v>
      </c>
      <c r="F1782" s="2">
        <v>45785</v>
      </c>
      <c r="G1782" s="13">
        <v>168</v>
      </c>
      <c r="H1782" s="13">
        <v>240</v>
      </c>
      <c r="I1782" s="5">
        <f>Tabela1[[#This Row],[Valor total]]-Tabela1[[#This Row],[Valor custo]]</f>
        <v>72</v>
      </c>
      <c r="J1782" s="6">
        <f>Tabela1[[#This Row],[MARGEM BRUTA]]/Tabela1[[#This Row],[Valor total]]</f>
        <v>0.3</v>
      </c>
      <c r="K1782" s="1" t="str">
        <f>VLOOKUP(Tabela1[[#This Row],[Cliente]],'BASE DE CLIENTES'!A:D,4,0)</f>
        <v>SEM CLASSIFICAÇÃO</v>
      </c>
      <c r="L1782" s="1" t="str">
        <f>VLOOKUP(Tabela1[[#This Row],[Cliente]],'BASE DE CLIENTES'!A:E,5,0)</f>
        <v>SETOR NORTE (BRAZLANDIA)</v>
      </c>
    </row>
    <row r="1783" spans="2:12" x14ac:dyDescent="0.3">
      <c r="B1783" s="1" t="s">
        <v>15</v>
      </c>
      <c r="C1783" s="4" t="str">
        <f>VLOOKUP(Tabela1[[#This Row],[Cliente]],'BASE DE CLIENTES'!A:E,2,0)</f>
        <v>Brasília</v>
      </c>
      <c r="D1783" s="1" t="str">
        <f>VLOOKUP(Tabela1[[#This Row],[Cliente]],'BASE DE CLIENTES'!A:C,3,0)</f>
        <v>DF</v>
      </c>
      <c r="E1783" s="4" t="str">
        <f>CONCATENATE(Tabela1[[#This Row],[CIDADE]],",",Tabela1[[#This Row],[UF]])</f>
        <v>Brasília,DF</v>
      </c>
      <c r="F1783" s="2">
        <v>45846</v>
      </c>
      <c r="G1783" s="13">
        <v>1840</v>
      </c>
      <c r="H1783" s="13">
        <v>2700</v>
      </c>
      <c r="I1783" s="5">
        <f>Tabela1[[#This Row],[Valor total]]-Tabela1[[#This Row],[Valor custo]]</f>
        <v>860</v>
      </c>
      <c r="J1783" s="6">
        <f>Tabela1[[#This Row],[MARGEM BRUTA]]/Tabela1[[#This Row],[Valor total]]</f>
        <v>0.31851851851851853</v>
      </c>
      <c r="K1783" s="1" t="str">
        <f>VLOOKUP(Tabela1[[#This Row],[Cliente]],'BASE DE CLIENTES'!A:D,4,0)</f>
        <v>SERRALHEIRO</v>
      </c>
      <c r="L1783" s="1" t="str">
        <f>VLOOKUP(Tabela1[[#This Row],[Cliente]],'BASE DE CLIENTES'!A:E,5,0)</f>
        <v>SETOR HABITACIONAL VICENTE PIRES</v>
      </c>
    </row>
    <row r="1784" spans="2:12" x14ac:dyDescent="0.3">
      <c r="B1784" s="1" t="s">
        <v>85</v>
      </c>
      <c r="C1784" s="4" t="str">
        <f>VLOOKUP(Tabela1[[#This Row],[Cliente]],'BASE DE CLIENTES'!A:E,2,0)</f>
        <v>Brasília</v>
      </c>
      <c r="D1784" s="1" t="str">
        <f>VLOOKUP(Tabela1[[#This Row],[Cliente]],'BASE DE CLIENTES'!A:C,3,0)</f>
        <v>DF</v>
      </c>
      <c r="E1784" s="4" t="str">
        <f>CONCATENATE(Tabela1[[#This Row],[CIDADE]],",",Tabela1[[#This Row],[UF]])</f>
        <v>Brasília,DF</v>
      </c>
      <c r="F1784" s="2">
        <v>45846</v>
      </c>
      <c r="G1784" s="13">
        <v>473</v>
      </c>
      <c r="H1784" s="13">
        <v>620</v>
      </c>
      <c r="I1784" s="5">
        <f>Tabela1[[#This Row],[Valor total]]-Tabela1[[#This Row],[Valor custo]]</f>
        <v>147</v>
      </c>
      <c r="J1784" s="6">
        <f>Tabela1[[#This Row],[MARGEM BRUTA]]/Tabela1[[#This Row],[Valor total]]</f>
        <v>0.23709677419354838</v>
      </c>
      <c r="K1784" s="1" t="str">
        <f>VLOOKUP(Tabela1[[#This Row],[Cliente]],'BASE DE CLIENTES'!A:D,4,0)</f>
        <v>SERRALHEIRO</v>
      </c>
      <c r="L1784" s="1" t="str">
        <f>VLOOKUP(Tabela1[[#This Row],[Cliente]],'BASE DE CLIENTES'!A:E,5,0)</f>
        <v>SAMAMBAIA NORTE (SAMAMBAIA)</v>
      </c>
    </row>
    <row r="1785" spans="2:12" x14ac:dyDescent="0.3">
      <c r="B1785" s="1" t="s">
        <v>117</v>
      </c>
      <c r="C1785" s="4" t="str">
        <f>VLOOKUP(Tabela1[[#This Row],[Cliente]],'BASE DE CLIENTES'!A:E,2,0)</f>
        <v>Brasília</v>
      </c>
      <c r="D1785" s="1" t="str">
        <f>VLOOKUP(Tabela1[[#This Row],[Cliente]],'BASE DE CLIENTES'!A:C,3,0)</f>
        <v>DF</v>
      </c>
      <c r="E1785" s="4" t="str">
        <f>CONCATENATE(Tabela1[[#This Row],[CIDADE]],",",Tabela1[[#This Row],[UF]])</f>
        <v>Brasília,DF</v>
      </c>
      <c r="F1785" s="2">
        <v>45846</v>
      </c>
      <c r="G1785" s="13">
        <v>725</v>
      </c>
      <c r="H1785" s="13">
        <v>1300</v>
      </c>
      <c r="I1785" s="5">
        <f>Tabela1[[#This Row],[Valor total]]-Tabela1[[#This Row],[Valor custo]]</f>
        <v>575</v>
      </c>
      <c r="J1785" s="6">
        <f>Tabela1[[#This Row],[MARGEM BRUTA]]/Tabela1[[#This Row],[Valor total]]</f>
        <v>0.44230769230769229</v>
      </c>
      <c r="K1785" s="1" t="str">
        <f>VLOOKUP(Tabela1[[#This Row],[Cliente]],'BASE DE CLIENTES'!A:D,4,0)</f>
        <v>EMPRESA COM MAQUINA</v>
      </c>
      <c r="L1785" s="1" t="str">
        <f>VLOOKUP(Tabela1[[#This Row],[Cliente]],'BASE DE CLIENTES'!A:E,5,0)</f>
        <v>SETOR HABITACIONAL ARNIQUEIRA (AGUAS CLARAS)</v>
      </c>
    </row>
    <row r="1786" spans="2:12" x14ac:dyDescent="0.3">
      <c r="B1786" s="1" t="s">
        <v>228</v>
      </c>
      <c r="C1786" s="4" t="str">
        <f>VLOOKUP(Tabela1[[#This Row],[Cliente]],'BASE DE CLIENTES'!A:E,2,0)</f>
        <v>Brasília</v>
      </c>
      <c r="D1786" s="1" t="str">
        <f>VLOOKUP(Tabela1[[#This Row],[Cliente]],'BASE DE CLIENTES'!A:C,3,0)</f>
        <v>DF</v>
      </c>
      <c r="E1786" s="4" t="str">
        <f>CONCATENATE(Tabela1[[#This Row],[CIDADE]],",",Tabela1[[#This Row],[UF]])</f>
        <v>Brasília,DF</v>
      </c>
      <c r="F1786" s="2">
        <v>45845</v>
      </c>
      <c r="G1786" s="13">
        <v>293.13</v>
      </c>
      <c r="H1786" s="13">
        <v>390</v>
      </c>
      <c r="I1786" s="5">
        <f>Tabela1[[#This Row],[Valor total]]-Tabela1[[#This Row],[Valor custo]]</f>
        <v>96.87</v>
      </c>
      <c r="J1786" s="6">
        <f>Tabela1[[#This Row],[MARGEM BRUTA]]/Tabela1[[#This Row],[Valor total]]</f>
        <v>0.2483846153846154</v>
      </c>
      <c r="K1786" s="1" t="str">
        <f>VLOOKUP(Tabela1[[#This Row],[Cliente]],'BASE DE CLIENTES'!A:D,4,0)</f>
        <v>FUNCIONÁRIO</v>
      </c>
      <c r="L1786" s="1" t="str">
        <f>VLOOKUP(Tabela1[[#This Row],[Cliente]],'BASE DE CLIENTES'!A:E,5,0)</f>
        <v>Taguatinga Sul (Taguatinga)</v>
      </c>
    </row>
    <row r="1787" spans="2:12" x14ac:dyDescent="0.3">
      <c r="B1787" s="1" t="s">
        <v>247</v>
      </c>
      <c r="C1787" s="4" t="str">
        <f>VLOOKUP(Tabela1[[#This Row],[Cliente]],'BASE DE CLIENTES'!A:E,2,0)</f>
        <v>Goianira</v>
      </c>
      <c r="D1787" s="1" t="str">
        <f>VLOOKUP(Tabela1[[#This Row],[Cliente]],'BASE DE CLIENTES'!A:C,3,0)</f>
        <v>GO</v>
      </c>
      <c r="E1787" s="4" t="str">
        <f>CONCATENATE(Tabela1[[#This Row],[CIDADE]],",",Tabela1[[#This Row],[UF]])</f>
        <v>Goianira,GO</v>
      </c>
      <c r="F1787" s="2">
        <v>45881</v>
      </c>
      <c r="G1787" s="13">
        <v>865.58</v>
      </c>
      <c r="H1787" s="13">
        <v>1310</v>
      </c>
      <c r="I1787" s="5">
        <f>Tabela1[[#This Row],[Valor total]]-Tabela1[[#This Row],[Valor custo]]</f>
        <v>444.41999999999996</v>
      </c>
      <c r="J1787" s="6">
        <f>Tabela1[[#This Row],[MARGEM BRUTA]]/Tabela1[[#This Row],[Valor total]]</f>
        <v>0.33925190839694652</v>
      </c>
      <c r="K1787" s="1" t="str">
        <f>VLOOKUP(Tabela1[[#This Row],[Cliente]],'BASE DE CLIENTES'!A:D,4,0)</f>
        <v>EMPRESA SEM MAQUINA</v>
      </c>
      <c r="L1787" s="1" t="str">
        <f>VLOOKUP(Tabela1[[#This Row],[Cliente]],'BASE DE CLIENTES'!A:E,5,0)</f>
        <v>Goianira</v>
      </c>
    </row>
    <row r="1788" spans="2:12" x14ac:dyDescent="0.3">
      <c r="B1788" s="1" t="s">
        <v>88</v>
      </c>
      <c r="C1788" s="4" t="str">
        <f>VLOOKUP(Tabela1[[#This Row],[Cliente]],'BASE DE CLIENTES'!A:E,2,0)</f>
        <v>Brasília</v>
      </c>
      <c r="D1788" s="1" t="str">
        <f>VLOOKUP(Tabela1[[#This Row],[Cliente]],'BASE DE CLIENTES'!A:C,3,0)</f>
        <v>DF</v>
      </c>
      <c r="E1788" s="4" t="str">
        <f>CONCATENATE(Tabela1[[#This Row],[CIDADE]],",",Tabela1[[#This Row],[UF]])</f>
        <v>Brasília,DF</v>
      </c>
      <c r="F1788" s="2">
        <v>45845</v>
      </c>
      <c r="G1788" s="13">
        <v>20</v>
      </c>
      <c r="H1788" s="13">
        <v>70</v>
      </c>
      <c r="I1788" s="5">
        <f>Tabela1[[#This Row],[Valor total]]-Tabela1[[#This Row],[Valor custo]]</f>
        <v>50</v>
      </c>
      <c r="J1788" s="6">
        <f>Tabela1[[#This Row],[MARGEM BRUTA]]/Tabela1[[#This Row],[Valor total]]</f>
        <v>0.7142857142857143</v>
      </c>
      <c r="K1788" s="1" t="str">
        <f>VLOOKUP(Tabela1[[#This Row],[Cliente]],'BASE DE CLIENTES'!A:D,4,0)</f>
        <v>SERRALHEIRO</v>
      </c>
      <c r="L1788" s="1" t="str">
        <f>VLOOKUP(Tabela1[[#This Row],[Cliente]],'BASE DE CLIENTES'!A:E,5,0)</f>
        <v>RECANTO DAS EMAS</v>
      </c>
    </row>
    <row r="1789" spans="2:12" x14ac:dyDescent="0.3">
      <c r="B1789" s="1" t="s">
        <v>190</v>
      </c>
      <c r="C1789" s="4" t="str">
        <f>VLOOKUP(Tabela1[[#This Row],[Cliente]],'BASE DE CLIENTES'!A:E,2,0)</f>
        <v>Brasília</v>
      </c>
      <c r="D1789" s="1" t="str">
        <f>VLOOKUP(Tabela1[[#This Row],[Cliente]],'BASE DE CLIENTES'!A:C,3,0)</f>
        <v>DF</v>
      </c>
      <c r="E1789" s="4" t="str">
        <f>CONCATENATE(Tabela1[[#This Row],[CIDADE]],",",Tabela1[[#This Row],[UF]])</f>
        <v>Brasília,DF</v>
      </c>
      <c r="F1789" s="2">
        <v>45845</v>
      </c>
      <c r="G1789" s="13">
        <v>740</v>
      </c>
      <c r="H1789" s="13">
        <v>1350</v>
      </c>
      <c r="I1789" s="5">
        <f>Tabela1[[#This Row],[Valor total]]-Tabela1[[#This Row],[Valor custo]]</f>
        <v>610</v>
      </c>
      <c r="J1789" s="6">
        <f>Tabela1[[#This Row],[MARGEM BRUTA]]/Tabela1[[#This Row],[Valor total]]</f>
        <v>0.45185185185185184</v>
      </c>
      <c r="K1789" s="1" t="str">
        <f>VLOOKUP(Tabela1[[#This Row],[Cliente]],'BASE DE CLIENTES'!A:D,4,0)</f>
        <v>EMPRESA COM MAQUINA</v>
      </c>
      <c r="L1789" s="1" t="str">
        <f>VLOOKUP(Tabela1[[#This Row],[Cliente]],'BASE DE CLIENTES'!A:E,5,0)</f>
        <v>RIACHO FUNDO I</v>
      </c>
    </row>
    <row r="1790" spans="2:12" x14ac:dyDescent="0.3">
      <c r="B1790" s="1" t="s">
        <v>161</v>
      </c>
      <c r="C1790" s="4" t="str">
        <f>VLOOKUP(Tabela1[[#This Row],[Cliente]],'BASE DE CLIENTES'!A:E,2,0)</f>
        <v>Brasília</v>
      </c>
      <c r="D1790" s="1" t="str">
        <f>VLOOKUP(Tabela1[[#This Row],[Cliente]],'BASE DE CLIENTES'!A:C,3,0)</f>
        <v>DF</v>
      </c>
      <c r="E1790" s="4" t="str">
        <f>CONCATENATE(Tabela1[[#This Row],[CIDADE]],",",Tabela1[[#This Row],[UF]])</f>
        <v>Brasília,DF</v>
      </c>
      <c r="F1790" s="2">
        <v>45845</v>
      </c>
      <c r="G1790" s="13">
        <v>285.64999999999998</v>
      </c>
      <c r="H1790" s="13">
        <v>930</v>
      </c>
      <c r="I1790" s="5">
        <f>Tabela1[[#This Row],[Valor total]]-Tabela1[[#This Row],[Valor custo]]</f>
        <v>644.35</v>
      </c>
      <c r="J1790" s="6">
        <f>Tabela1[[#This Row],[MARGEM BRUTA]]/Tabela1[[#This Row],[Valor total]]</f>
        <v>0.69284946236559142</v>
      </c>
      <c r="K1790" s="1" t="str">
        <f>VLOOKUP(Tabela1[[#This Row],[Cliente]],'BASE DE CLIENTES'!A:D,4,0)</f>
        <v>EMPRESA COM MAQUINA</v>
      </c>
      <c r="L1790" s="1" t="str">
        <f>VLOOKUP(Tabela1[[#This Row],[Cliente]],'BASE DE CLIENTES'!A:E,5,0)</f>
        <v>RIACHO FUNDO II</v>
      </c>
    </row>
    <row r="1791" spans="2:12" x14ac:dyDescent="0.3">
      <c r="B1791" s="1" t="s">
        <v>25</v>
      </c>
      <c r="C1791" s="4" t="str">
        <f>VLOOKUP(Tabela1[[#This Row],[Cliente]],'BASE DE CLIENTES'!A:E,2,0)</f>
        <v>Brasília</v>
      </c>
      <c r="D1791" s="1" t="str">
        <f>VLOOKUP(Tabela1[[#This Row],[Cliente]],'BASE DE CLIENTES'!A:C,3,0)</f>
        <v>DF</v>
      </c>
      <c r="E1791" s="4" t="str">
        <f>CONCATENATE(Tabela1[[#This Row],[CIDADE]],",",Tabela1[[#This Row],[UF]])</f>
        <v>Brasília,DF</v>
      </c>
      <c r="F1791" s="2">
        <v>45845</v>
      </c>
      <c r="G1791" s="13">
        <v>1341</v>
      </c>
      <c r="H1791" s="13">
        <v>1845</v>
      </c>
      <c r="I1791" s="5">
        <f>Tabela1[[#This Row],[Valor total]]-Tabela1[[#This Row],[Valor custo]]</f>
        <v>504</v>
      </c>
      <c r="J1791" s="6">
        <f>Tabela1[[#This Row],[MARGEM BRUTA]]/Tabela1[[#This Row],[Valor total]]</f>
        <v>0.27317073170731709</v>
      </c>
      <c r="K1791" s="1" t="str">
        <f>VLOOKUP(Tabela1[[#This Row],[Cliente]],'BASE DE CLIENTES'!A:D,4,0)</f>
        <v>EMPRESA COM MAQUINA</v>
      </c>
      <c r="L1791" s="1" t="str">
        <f>VLOOKUP(Tabela1[[#This Row],[Cliente]],'BASE DE CLIENTES'!A:E,5,0)</f>
        <v>CEILANDIA NORTE (CEILANDIA)</v>
      </c>
    </row>
    <row r="1792" spans="2:12" x14ac:dyDescent="0.3">
      <c r="B1792" s="1" t="s">
        <v>241</v>
      </c>
      <c r="C1792" s="4" t="str">
        <f>VLOOKUP(Tabela1[[#This Row],[Cliente]],'BASE DE CLIENTES'!A:E,2,0)</f>
        <v>Goianira</v>
      </c>
      <c r="D1792" s="1" t="str">
        <f>VLOOKUP(Tabela1[[#This Row],[Cliente]],'BASE DE CLIENTES'!A:C,3,0)</f>
        <v>GO</v>
      </c>
      <c r="E1792" s="4" t="str">
        <f>CONCATENATE(Tabela1[[#This Row],[CIDADE]],",",Tabela1[[#This Row],[UF]])</f>
        <v>Goianira,GO</v>
      </c>
      <c r="F1792" s="2">
        <v>45873</v>
      </c>
      <c r="G1792" s="13">
        <v>982</v>
      </c>
      <c r="H1792" s="13">
        <v>1300</v>
      </c>
      <c r="I1792" s="5">
        <f>Tabela1[[#This Row],[Valor total]]-Tabela1[[#This Row],[Valor custo]]</f>
        <v>318</v>
      </c>
      <c r="J1792" s="6">
        <f>Tabela1[[#This Row],[MARGEM BRUTA]]/Tabela1[[#This Row],[Valor total]]</f>
        <v>0.24461538461538462</v>
      </c>
      <c r="K1792" s="1" t="str">
        <f>VLOOKUP(Tabela1[[#This Row],[Cliente]],'BASE DE CLIENTES'!A:D,4,0)</f>
        <v>EMPRESA COM MAQUINA</v>
      </c>
      <c r="L1792" s="1" t="str">
        <f>VLOOKUP(Tabela1[[#This Row],[Cliente]],'BASE DE CLIENTES'!A:E,5,0)</f>
        <v>Goianira</v>
      </c>
    </row>
    <row r="1793" spans="1:12" x14ac:dyDescent="0.3">
      <c r="B1793" s="1" t="s">
        <v>247</v>
      </c>
      <c r="C1793" s="4" t="str">
        <f>VLOOKUP(Tabela1[[#This Row],[Cliente]],'BASE DE CLIENTES'!A:E,2,0)</f>
        <v>Goianira</v>
      </c>
      <c r="D1793" s="1" t="str">
        <f>VLOOKUP(Tabela1[[#This Row],[Cliente]],'BASE DE CLIENTES'!A:C,3,0)</f>
        <v>GO</v>
      </c>
      <c r="E1793" s="4" t="str">
        <f>CONCATENATE(Tabela1[[#This Row],[CIDADE]],",",Tabela1[[#This Row],[UF]])</f>
        <v>Goianira,GO</v>
      </c>
      <c r="F1793" s="2">
        <v>45902</v>
      </c>
      <c r="G1793" s="13">
        <v>6024.08</v>
      </c>
      <c r="H1793" s="13">
        <v>9585</v>
      </c>
      <c r="I1793" s="5">
        <f>Tabela1[[#This Row],[Valor total]]-Tabela1[[#This Row],[Valor custo]]</f>
        <v>3560.92</v>
      </c>
      <c r="J1793" s="6">
        <f>Tabela1[[#This Row],[MARGEM BRUTA]]/Tabela1[[#This Row],[Valor total]]</f>
        <v>0.371509650495566</v>
      </c>
      <c r="K1793" s="1" t="str">
        <f>VLOOKUP(Tabela1[[#This Row],[Cliente]],'BASE DE CLIENTES'!A:D,4,0)</f>
        <v>EMPRESA SEM MAQUINA</v>
      </c>
      <c r="L1793" s="1" t="str">
        <f>VLOOKUP(Tabela1[[#This Row],[Cliente]],'BASE DE CLIENTES'!A:E,5,0)</f>
        <v>Goianira</v>
      </c>
    </row>
    <row r="1794" spans="1:12" x14ac:dyDescent="0.3">
      <c r="B1794" s="1" t="s">
        <v>52</v>
      </c>
      <c r="C1794" s="4" t="str">
        <f>VLOOKUP(Tabela1[[#This Row],[Cliente]],'BASE DE CLIENTES'!A:E,2,0)</f>
        <v>Brasília</v>
      </c>
      <c r="D1794" s="1" t="str">
        <f>VLOOKUP(Tabela1[[#This Row],[Cliente]],'BASE DE CLIENTES'!A:C,3,0)</f>
        <v>DF</v>
      </c>
      <c r="E1794" s="4" t="str">
        <f>CONCATENATE(Tabela1[[#This Row],[CIDADE]],",",Tabela1[[#This Row],[UF]])</f>
        <v>Brasília,DF</v>
      </c>
      <c r="F1794" s="2">
        <v>45845</v>
      </c>
      <c r="G1794" s="13">
        <v>1447.5</v>
      </c>
      <c r="H1794" s="13">
        <v>2160</v>
      </c>
      <c r="I1794" s="5">
        <f>Tabela1[[#This Row],[Valor total]]-Tabela1[[#This Row],[Valor custo]]</f>
        <v>712.5</v>
      </c>
      <c r="J1794" s="6">
        <f>Tabela1[[#This Row],[MARGEM BRUTA]]/Tabela1[[#This Row],[Valor total]]</f>
        <v>0.3298611111111111</v>
      </c>
      <c r="K1794" s="1" t="str">
        <f>VLOOKUP(Tabela1[[#This Row],[Cliente]],'BASE DE CLIENTES'!A:D,4,0)</f>
        <v>SERRALHEIRO</v>
      </c>
      <c r="L1794" s="1" t="str">
        <f>VLOOKUP(Tabela1[[#This Row],[Cliente]],'BASE DE CLIENTES'!A:E,5,0)</f>
        <v>Ceilândia Sul (Ceilândia)</v>
      </c>
    </row>
    <row r="1795" spans="1:12" x14ac:dyDescent="0.3">
      <c r="B1795" s="1" t="s">
        <v>36</v>
      </c>
      <c r="C1795" s="4" t="str">
        <f>VLOOKUP(Tabela1[[#This Row],[Cliente]],'BASE DE CLIENTES'!A:E,2,0)</f>
        <v>Brasília</v>
      </c>
      <c r="D1795" s="1" t="str">
        <f>VLOOKUP(Tabela1[[#This Row],[Cliente]],'BASE DE CLIENTES'!A:C,3,0)</f>
        <v>DF</v>
      </c>
      <c r="E1795" s="4" t="str">
        <f>CONCATENATE(Tabela1[[#This Row],[CIDADE]],",",Tabela1[[#This Row],[UF]])</f>
        <v>Brasília,DF</v>
      </c>
      <c r="F1795" s="2">
        <v>45845</v>
      </c>
      <c r="G1795" s="13">
        <v>725</v>
      </c>
      <c r="H1795" s="13">
        <v>1350</v>
      </c>
      <c r="I1795" s="5">
        <f>Tabela1[[#This Row],[Valor total]]-Tabela1[[#This Row],[Valor custo]]</f>
        <v>625</v>
      </c>
      <c r="J1795" s="6">
        <f>Tabela1[[#This Row],[MARGEM BRUTA]]/Tabela1[[#This Row],[Valor total]]</f>
        <v>0.46296296296296297</v>
      </c>
      <c r="K1795" s="1" t="str">
        <f>VLOOKUP(Tabela1[[#This Row],[Cliente]],'BASE DE CLIENTES'!A:D,4,0)</f>
        <v>SERRALHEIRO</v>
      </c>
      <c r="L1795" s="1" t="str">
        <f>VLOOKUP(Tabela1[[#This Row],[Cliente]],'BASE DE CLIENTES'!A:E,5,0)</f>
        <v>CEILANDIA SUL (CEILANDIA)</v>
      </c>
    </row>
    <row r="1796" spans="1:12" x14ac:dyDescent="0.3">
      <c r="B1796" s="1" t="s">
        <v>70</v>
      </c>
      <c r="C1796" s="4" t="str">
        <f>VLOOKUP(Tabela1[[#This Row],[Cliente]],'BASE DE CLIENTES'!A:E,2,0)</f>
        <v>Brasília</v>
      </c>
      <c r="D1796" s="1" t="str">
        <f>VLOOKUP(Tabela1[[#This Row],[Cliente]],'BASE DE CLIENTES'!A:C,3,0)</f>
        <v>DF</v>
      </c>
      <c r="E1796" s="4" t="str">
        <f>CONCATENATE(Tabela1[[#This Row],[CIDADE]],",",Tabela1[[#This Row],[UF]])</f>
        <v>Brasília,DF</v>
      </c>
      <c r="F1796" s="2">
        <v>45845</v>
      </c>
      <c r="G1796" s="13">
        <v>4820</v>
      </c>
      <c r="H1796" s="13">
        <v>6660</v>
      </c>
      <c r="I1796" s="5">
        <f>Tabela1[[#This Row],[Valor total]]-Tabela1[[#This Row],[Valor custo]]</f>
        <v>1840</v>
      </c>
      <c r="J1796" s="6">
        <f>Tabela1[[#This Row],[MARGEM BRUTA]]/Tabela1[[#This Row],[Valor total]]</f>
        <v>0.27627627627627627</v>
      </c>
      <c r="K1796" s="1" t="str">
        <f>VLOOKUP(Tabela1[[#This Row],[Cliente]],'BASE DE CLIENTES'!A:D,4,0)</f>
        <v>EMPRESA COM MAQUINA</v>
      </c>
      <c r="L1796" s="1" t="str">
        <f>VLOOKUP(Tabela1[[#This Row],[Cliente]],'BASE DE CLIENTES'!A:E,5,0)</f>
        <v>TAGUATINGA NORTE (TAGUATINGA)</v>
      </c>
    </row>
    <row r="1797" spans="1:12" x14ac:dyDescent="0.3">
      <c r="B1797" s="1" t="s">
        <v>68</v>
      </c>
      <c r="C1797" s="4" t="str">
        <f>VLOOKUP(Tabela1[[#This Row],[Cliente]],'BASE DE CLIENTES'!A:E,2,0)</f>
        <v>Brasília</v>
      </c>
      <c r="D1797" s="1" t="str">
        <f>VLOOKUP(Tabela1[[#This Row],[Cliente]],'BASE DE CLIENTES'!A:C,3,0)</f>
        <v>DF</v>
      </c>
      <c r="E1797" s="4" t="str">
        <f>CONCATENATE(Tabela1[[#This Row],[CIDADE]],",",Tabela1[[#This Row],[UF]])</f>
        <v>Brasília,DF</v>
      </c>
      <c r="F1797" s="2">
        <v>45846</v>
      </c>
      <c r="G1797" s="13">
        <v>3834</v>
      </c>
      <c r="H1797" s="13">
        <v>6720</v>
      </c>
      <c r="I1797" s="5">
        <f>Tabela1[[#This Row],[Valor total]]-Tabela1[[#This Row],[Valor custo]]</f>
        <v>2886</v>
      </c>
      <c r="J1797" s="6">
        <f>Tabela1[[#This Row],[MARGEM BRUTA]]/Tabela1[[#This Row],[Valor total]]</f>
        <v>0.42946428571428569</v>
      </c>
      <c r="K1797" s="1" t="str">
        <f>VLOOKUP(Tabela1[[#This Row],[Cliente]],'BASE DE CLIENTES'!A:D,4,0)</f>
        <v>EMPRESA COM MAQUINA</v>
      </c>
      <c r="L1797" s="1" t="str">
        <f>VLOOKUP(Tabela1[[#This Row],[Cliente]],'BASE DE CLIENTES'!A:E,5,0)</f>
        <v>SAMAMBAIA SUL (SAMAMBAIA)</v>
      </c>
    </row>
    <row r="1798" spans="1:12" x14ac:dyDescent="0.3">
      <c r="B1798" s="1" t="s">
        <v>250</v>
      </c>
      <c r="C1798" s="4" t="str">
        <f>VLOOKUP(Tabela1[[#This Row],[Cliente]],'BASE DE CLIENTES'!A:E,2,0)</f>
        <v>Livramento de Nossa Senhora</v>
      </c>
      <c r="D1798" s="1" t="str">
        <f>VLOOKUP(Tabela1[[#This Row],[Cliente]],'BASE DE CLIENTES'!A:C,3,0)</f>
        <v>BA</v>
      </c>
      <c r="E1798" s="4" t="str">
        <f>CONCATENATE(Tabela1[[#This Row],[CIDADE]],",",Tabela1[[#This Row],[UF]])</f>
        <v>Livramento de Nossa Senhora,BA</v>
      </c>
      <c r="F1798" s="2">
        <v>45742</v>
      </c>
      <c r="G1798" s="13">
        <v>2535.13</v>
      </c>
      <c r="H1798" s="13">
        <v>3609</v>
      </c>
      <c r="I1798" s="5">
        <f>Tabela1[[#This Row],[Valor total]]-Tabela1[[#This Row],[Valor custo]]</f>
        <v>1073.8699999999999</v>
      </c>
      <c r="J1798" s="6">
        <f>Tabela1[[#This Row],[MARGEM BRUTA]]/Tabela1[[#This Row],[Valor total]]</f>
        <v>0.2975533388750346</v>
      </c>
      <c r="K1798" s="1" t="str">
        <f>VLOOKUP(Tabela1[[#This Row],[Cliente]],'BASE DE CLIENTES'!A:D,4,0)</f>
        <v>SEM CLASSIFICAÇÃO</v>
      </c>
      <c r="L1798" s="1" t="str">
        <f>VLOOKUP(Tabela1[[#This Row],[Cliente]],'BASE DE CLIENTES'!A:E,5,0)</f>
        <v>Livramento de Nossa Senhora</v>
      </c>
    </row>
    <row r="1799" spans="1:12" x14ac:dyDescent="0.3">
      <c r="B1799" s="1" t="s">
        <v>250</v>
      </c>
      <c r="C1799" s="4" t="str">
        <f>VLOOKUP(Tabela1[[#This Row],[Cliente]],'BASE DE CLIENTES'!A:E,2,0)</f>
        <v>Livramento de Nossa Senhora</v>
      </c>
      <c r="D1799" s="1" t="str">
        <f>VLOOKUP(Tabela1[[#This Row],[Cliente]],'BASE DE CLIENTES'!A:C,3,0)</f>
        <v>BA</v>
      </c>
      <c r="E1799" s="4" t="str">
        <f>CONCATENATE(Tabela1[[#This Row],[CIDADE]],",",Tabela1[[#This Row],[UF]])</f>
        <v>Livramento de Nossa Senhora,BA</v>
      </c>
      <c r="F1799" s="2">
        <v>45748</v>
      </c>
      <c r="G1799" s="13">
        <v>894</v>
      </c>
      <c r="H1799" s="13">
        <v>1240</v>
      </c>
      <c r="I1799" s="5">
        <f>Tabela1[[#This Row],[Valor total]]-Tabela1[[#This Row],[Valor custo]]</f>
        <v>346</v>
      </c>
      <c r="J1799" s="6">
        <f>Tabela1[[#This Row],[MARGEM BRUTA]]/Tabela1[[#This Row],[Valor total]]</f>
        <v>0.27903225806451615</v>
      </c>
      <c r="K1799" s="1" t="str">
        <f>VLOOKUP(Tabela1[[#This Row],[Cliente]],'BASE DE CLIENTES'!A:D,4,0)</f>
        <v>SEM CLASSIFICAÇÃO</v>
      </c>
      <c r="L1799" s="1" t="str">
        <f>VLOOKUP(Tabela1[[#This Row],[Cliente]],'BASE DE CLIENTES'!A:E,5,0)</f>
        <v>Livramento de Nossa Senhora</v>
      </c>
    </row>
    <row r="1800" spans="1:12" x14ac:dyDescent="0.3">
      <c r="B1800" s="1" t="s">
        <v>140</v>
      </c>
      <c r="C1800" s="4" t="str">
        <f>VLOOKUP(Tabela1[[#This Row],[Cliente]],'BASE DE CLIENTES'!A:E,2,0)</f>
        <v>Brasília</v>
      </c>
      <c r="D1800" s="1" t="str">
        <f>VLOOKUP(Tabela1[[#This Row],[Cliente]],'BASE DE CLIENTES'!A:C,3,0)</f>
        <v>DF</v>
      </c>
      <c r="E1800" s="4" t="str">
        <f>CONCATENATE(Tabela1[[#This Row],[CIDADE]],",",Tabela1[[#This Row],[UF]])</f>
        <v>Brasília,DF</v>
      </c>
      <c r="F1800" s="2">
        <v>45843</v>
      </c>
      <c r="G1800" s="13">
        <v>725</v>
      </c>
      <c r="H1800" s="13">
        <v>1300</v>
      </c>
      <c r="I1800" s="5">
        <f>Tabela1[[#This Row],[Valor total]]-Tabela1[[#This Row],[Valor custo]]</f>
        <v>575</v>
      </c>
      <c r="J1800" s="6">
        <f>Tabela1[[#This Row],[MARGEM BRUTA]]/Tabela1[[#This Row],[Valor total]]</f>
        <v>0.44230769230769229</v>
      </c>
      <c r="K1800" s="1" t="str">
        <f>VLOOKUP(Tabela1[[#This Row],[Cliente]],'BASE DE CLIENTES'!A:D,4,0)</f>
        <v>EMPRESA COM MAQUINA</v>
      </c>
      <c r="L1800" s="1" t="str">
        <f>VLOOKUP(Tabela1[[#This Row],[Cliente]],'BASE DE CLIENTES'!A:E,5,0)</f>
        <v>RECANTO DAS EMAS</v>
      </c>
    </row>
    <row r="1801" spans="1:12" x14ac:dyDescent="0.3">
      <c r="B1801" s="1" t="s">
        <v>169</v>
      </c>
      <c r="C1801" s="4" t="str">
        <f>VLOOKUP(Tabela1[[#This Row],[Cliente]],'BASE DE CLIENTES'!A:E,2,0)</f>
        <v>Planaltina</v>
      </c>
      <c r="D1801" s="1" t="str">
        <f>VLOOKUP(Tabela1[[#This Row],[Cliente]],'BASE DE CLIENTES'!A:C,3,0)</f>
        <v>GO</v>
      </c>
      <c r="E1801" s="4" t="str">
        <f>CONCATENATE(Tabela1[[#This Row],[CIDADE]],",",Tabela1[[#This Row],[UF]])</f>
        <v>Planaltina,GO</v>
      </c>
      <c r="F1801" s="2">
        <v>45843</v>
      </c>
      <c r="G1801" s="13">
        <v>473</v>
      </c>
      <c r="H1801" s="13">
        <v>760</v>
      </c>
      <c r="I1801" s="5">
        <f>Tabela1[[#This Row],[Valor total]]-Tabela1[[#This Row],[Valor custo]]</f>
        <v>287</v>
      </c>
      <c r="J1801" s="6">
        <f>Tabela1[[#This Row],[MARGEM BRUTA]]/Tabela1[[#This Row],[Valor total]]</f>
        <v>0.37763157894736843</v>
      </c>
      <c r="K1801" s="1" t="str">
        <f>VLOOKUP(Tabela1[[#This Row],[Cliente]],'BASE DE CLIENTES'!A:D,4,0)</f>
        <v>SERRALHEIRO</v>
      </c>
      <c r="L1801" s="1" t="str">
        <f>VLOOKUP(Tabela1[[#This Row],[Cliente]],'BASE DE CLIENTES'!A:E,5,0)</f>
        <v>Planaltina</v>
      </c>
    </row>
    <row r="1802" spans="1:12" x14ac:dyDescent="0.3">
      <c r="A1802" s="1" t="s">
        <v>251</v>
      </c>
      <c r="B1802" s="1" t="s">
        <v>252</v>
      </c>
      <c r="C1802" s="4" t="str">
        <f>VLOOKUP(Tabela1[[#This Row],[Cliente]],'BASE DE CLIENTES'!A:E,2,0)</f>
        <v>Luziânia</v>
      </c>
      <c r="D1802" s="1" t="str">
        <f>VLOOKUP(Tabela1[[#This Row],[Cliente]],'BASE DE CLIENTES'!A:C,3,0)</f>
        <v>GO</v>
      </c>
      <c r="E1802" s="4" t="str">
        <f>CONCATENATE(Tabela1[[#This Row],[CIDADE]],",",Tabela1[[#This Row],[UF]])</f>
        <v>Luziânia,GO</v>
      </c>
      <c r="F1802" s="2">
        <v>45684</v>
      </c>
      <c r="G1802" s="13">
        <v>1712.69</v>
      </c>
      <c r="H1802" s="13">
        <v>2630</v>
      </c>
      <c r="I1802" s="5">
        <f>Tabela1[[#This Row],[Valor total]]-Tabela1[[#This Row],[Valor custo]]</f>
        <v>917.31</v>
      </c>
      <c r="J1802" s="6">
        <f>Tabela1[[#This Row],[MARGEM BRUTA]]/Tabela1[[#This Row],[Valor total]]</f>
        <v>0.34878707224334599</v>
      </c>
      <c r="K1802" s="1" t="str">
        <f>VLOOKUP(Tabela1[[#This Row],[Cliente]],'BASE DE CLIENTES'!A:D,4,0)</f>
        <v>SERRALHEIRO</v>
      </c>
      <c r="L1802" s="1" t="str">
        <f>VLOOKUP(Tabela1[[#This Row],[Cliente]],'BASE DE CLIENTES'!A:E,5,0)</f>
        <v>Luziânia</v>
      </c>
    </row>
    <row r="1803" spans="1:12" x14ac:dyDescent="0.3">
      <c r="B1803" s="1" t="s">
        <v>123</v>
      </c>
      <c r="C1803" s="4" t="str">
        <f>VLOOKUP(Tabela1[[#This Row],[Cliente]],'BASE DE CLIENTES'!A:E,2,0)</f>
        <v>Brasília</v>
      </c>
      <c r="D1803" s="1" t="str">
        <f>VLOOKUP(Tabela1[[#This Row],[Cliente]],'BASE DE CLIENTES'!A:C,3,0)</f>
        <v>DF</v>
      </c>
      <c r="E1803" s="4" t="str">
        <f>CONCATENATE(Tabela1[[#This Row],[CIDADE]],",",Tabela1[[#This Row],[UF]])</f>
        <v>Brasília,DF</v>
      </c>
      <c r="F1803" s="2">
        <v>45842</v>
      </c>
      <c r="G1803" s="13">
        <v>3331.6</v>
      </c>
      <c r="H1803" s="13">
        <v>5088</v>
      </c>
      <c r="I1803" s="5">
        <f>Tabela1[[#This Row],[Valor total]]-Tabela1[[#This Row],[Valor custo]]</f>
        <v>1756.4</v>
      </c>
      <c r="J1803" s="6">
        <f>Tabela1[[#This Row],[MARGEM BRUTA]]/Tabela1[[#This Row],[Valor total]]</f>
        <v>0.34520440251572326</v>
      </c>
      <c r="K1803" s="1" t="str">
        <f>VLOOKUP(Tabela1[[#This Row],[Cliente]],'BASE DE CLIENTES'!A:D,4,0)</f>
        <v>EMPRESA COM MAQUINA</v>
      </c>
      <c r="L1803" s="1" t="str">
        <f>VLOOKUP(Tabela1[[#This Row],[Cliente]],'BASE DE CLIENTES'!A:E,5,0)</f>
        <v>ADE CEILÂNDIA</v>
      </c>
    </row>
    <row r="1804" spans="1:12" x14ac:dyDescent="0.3">
      <c r="B1804" s="1" t="s">
        <v>253</v>
      </c>
      <c r="C1804" s="4" t="str">
        <f>VLOOKUP(Tabela1[[#This Row],[Cliente]],'BASE DE CLIENTES'!A:E,2,0)</f>
        <v>Luziânia</v>
      </c>
      <c r="D1804" s="1" t="str">
        <f>VLOOKUP(Tabela1[[#This Row],[Cliente]],'BASE DE CLIENTES'!A:C,3,0)</f>
        <v>GO</v>
      </c>
      <c r="E1804" s="4" t="str">
        <f>CONCATENATE(Tabela1[[#This Row],[CIDADE]],",",Tabela1[[#This Row],[UF]])</f>
        <v>Luziânia,GO</v>
      </c>
      <c r="F1804" s="2">
        <v>45678</v>
      </c>
      <c r="G1804" s="13">
        <v>13.69</v>
      </c>
      <c r="H1804" s="13">
        <v>470</v>
      </c>
      <c r="I1804" s="5">
        <f>Tabela1[[#This Row],[Valor total]]-Tabela1[[#This Row],[Valor custo]]</f>
        <v>456.31</v>
      </c>
      <c r="J1804" s="6">
        <f>Tabela1[[#This Row],[MARGEM BRUTA]]/Tabela1[[#This Row],[Valor total]]</f>
        <v>0.97087234042553194</v>
      </c>
      <c r="K1804" s="1" t="str">
        <f>VLOOKUP(Tabela1[[#This Row],[Cliente]],'BASE DE CLIENTES'!A:D,4,0)</f>
        <v>EMPRESA COM MAQUINA</v>
      </c>
      <c r="L1804" s="1" t="str">
        <f>VLOOKUP(Tabela1[[#This Row],[Cliente]],'BASE DE CLIENTES'!A:E,5,0)</f>
        <v>Luziânia</v>
      </c>
    </row>
    <row r="1805" spans="1:12" x14ac:dyDescent="0.3">
      <c r="B1805" s="1" t="s">
        <v>55</v>
      </c>
      <c r="C1805" s="4" t="str">
        <f>VLOOKUP(Tabela1[[#This Row],[Cliente]],'BASE DE CLIENTES'!A:E,2,0)</f>
        <v>Brasília</v>
      </c>
      <c r="D1805" s="1" t="str">
        <f>VLOOKUP(Tabela1[[#This Row],[Cliente]],'BASE DE CLIENTES'!A:C,3,0)</f>
        <v>DF</v>
      </c>
      <c r="E1805" s="4" t="str">
        <f>CONCATENATE(Tabela1[[#This Row],[CIDADE]],",",Tabela1[[#This Row],[UF]])</f>
        <v>Brasília,DF</v>
      </c>
      <c r="F1805" s="2">
        <v>45842</v>
      </c>
      <c r="G1805" s="13">
        <v>725</v>
      </c>
      <c r="H1805" s="13">
        <v>1350</v>
      </c>
      <c r="I1805" s="5">
        <f>Tabela1[[#This Row],[Valor total]]-Tabela1[[#This Row],[Valor custo]]</f>
        <v>625</v>
      </c>
      <c r="J1805" s="6">
        <f>Tabela1[[#This Row],[MARGEM BRUTA]]/Tabela1[[#This Row],[Valor total]]</f>
        <v>0.46296296296296297</v>
      </c>
      <c r="K1805" s="1" t="str">
        <f>VLOOKUP(Tabela1[[#This Row],[Cliente]],'BASE DE CLIENTES'!A:D,4,0)</f>
        <v>EMPRESA SEM MAQUINA</v>
      </c>
      <c r="L1805" s="1" t="str">
        <f>VLOOKUP(Tabela1[[#This Row],[Cliente]],'BASE DE CLIENTES'!A:E,5,0)</f>
        <v>RECANTO DAS EMAS</v>
      </c>
    </row>
    <row r="1806" spans="1:12" x14ac:dyDescent="0.3">
      <c r="B1806" s="1" t="s">
        <v>249</v>
      </c>
      <c r="C1806" s="4" t="str">
        <f>VLOOKUP(Tabela1[[#This Row],[Cliente]],'BASE DE CLIENTES'!A:E,2,0)</f>
        <v>Brasília</v>
      </c>
      <c r="D1806" s="1" t="str">
        <f>VLOOKUP(Tabela1[[#This Row],[Cliente]],'BASE DE CLIENTES'!A:C,3,0)</f>
        <v>DF</v>
      </c>
      <c r="E1806" s="4" t="str">
        <f>CONCATENATE(Tabela1[[#This Row],[CIDADE]],",",Tabela1[[#This Row],[UF]])</f>
        <v>Brasília,DF</v>
      </c>
      <c r="F1806" s="2">
        <v>45831</v>
      </c>
      <c r="G1806" s="13">
        <v>920</v>
      </c>
      <c r="H1806" s="13">
        <v>1300</v>
      </c>
      <c r="I1806" s="5">
        <f>Tabela1[[#This Row],[Valor total]]-Tabela1[[#This Row],[Valor custo]]</f>
        <v>380</v>
      </c>
      <c r="J1806" s="6">
        <f>Tabela1[[#This Row],[MARGEM BRUTA]]/Tabela1[[#This Row],[Valor total]]</f>
        <v>0.29230769230769232</v>
      </c>
      <c r="K1806" s="1" t="str">
        <f>VLOOKUP(Tabela1[[#This Row],[Cliente]],'BASE DE CLIENTES'!A:D,4,0)</f>
        <v>SEM CLASSIFICAÇÃO</v>
      </c>
      <c r="L1806" s="1" t="str">
        <f>VLOOKUP(Tabela1[[#This Row],[Cliente]],'BASE DE CLIENTES'!A:E,5,0)</f>
        <v>NA</v>
      </c>
    </row>
    <row r="1807" spans="1:12" x14ac:dyDescent="0.3">
      <c r="B1807" s="1" t="s">
        <v>128</v>
      </c>
      <c r="C1807" s="4" t="str">
        <f>VLOOKUP(Tabela1[[#This Row],[Cliente]],'BASE DE CLIENTES'!A:E,2,0)</f>
        <v>Brasília</v>
      </c>
      <c r="D1807" s="1" t="str">
        <f>VLOOKUP(Tabela1[[#This Row],[Cliente]],'BASE DE CLIENTES'!A:C,3,0)</f>
        <v>DF</v>
      </c>
      <c r="E1807" s="4" t="str">
        <f>CONCATENATE(Tabela1[[#This Row],[CIDADE]],",",Tabela1[[#This Row],[UF]])</f>
        <v>Brasília,DF</v>
      </c>
      <c r="F1807" s="2">
        <v>45842</v>
      </c>
      <c r="G1807" s="13">
        <v>909.8</v>
      </c>
      <c r="H1807" s="13">
        <v>1360</v>
      </c>
      <c r="I1807" s="5">
        <f>Tabela1[[#This Row],[Valor total]]-Tabela1[[#This Row],[Valor custo]]</f>
        <v>450.20000000000005</v>
      </c>
      <c r="J1807" s="6">
        <f>Tabela1[[#This Row],[MARGEM BRUTA]]/Tabela1[[#This Row],[Valor total]]</f>
        <v>0.33102941176470591</v>
      </c>
      <c r="K1807" s="1" t="str">
        <f>VLOOKUP(Tabela1[[#This Row],[Cliente]],'BASE DE CLIENTES'!A:D,4,0)</f>
        <v>SERRALHEIRO</v>
      </c>
      <c r="L1807" s="1" t="str">
        <f>VLOOKUP(Tabela1[[#This Row],[Cliente]],'BASE DE CLIENTES'!A:E,5,0)</f>
        <v>TAGUATINGA NORTE</v>
      </c>
    </row>
    <row r="1808" spans="1:12" x14ac:dyDescent="0.3">
      <c r="B1808" s="1" t="s">
        <v>187</v>
      </c>
      <c r="C1808" s="4" t="str">
        <f>VLOOKUP(Tabela1[[#This Row],[Cliente]],'BASE DE CLIENTES'!A:E,2,0)</f>
        <v>Brasília</v>
      </c>
      <c r="D1808" s="1" t="str">
        <f>VLOOKUP(Tabela1[[#This Row],[Cliente]],'BASE DE CLIENTES'!A:C,3,0)</f>
        <v>DF</v>
      </c>
      <c r="E1808" s="4" t="str">
        <f>CONCATENATE(Tabela1[[#This Row],[CIDADE]],",",Tabela1[[#This Row],[UF]])</f>
        <v>Brasília,DF</v>
      </c>
      <c r="F1808" s="2">
        <v>45842</v>
      </c>
      <c r="G1808" s="13">
        <v>0</v>
      </c>
      <c r="H1808" s="13">
        <v>100</v>
      </c>
      <c r="I1808" s="5">
        <f>Tabela1[[#This Row],[Valor total]]-Tabela1[[#This Row],[Valor custo]]</f>
        <v>100</v>
      </c>
      <c r="J1808" s="6">
        <f>Tabela1[[#This Row],[MARGEM BRUTA]]/Tabela1[[#This Row],[Valor total]]</f>
        <v>1</v>
      </c>
      <c r="K1808" s="1" t="str">
        <f>VLOOKUP(Tabela1[[#This Row],[Cliente]],'BASE DE CLIENTES'!A:D,4,0)</f>
        <v>SERRALHEIRO</v>
      </c>
      <c r="L1808" s="1" t="str">
        <f>VLOOKUP(Tabela1[[#This Row],[Cliente]],'BASE DE CLIENTES'!A:E,5,0)</f>
        <v>CEILANDIA SUL (CEILANDIA)</v>
      </c>
    </row>
    <row r="1809" spans="2:12" x14ac:dyDescent="0.3">
      <c r="B1809" s="1" t="s">
        <v>253</v>
      </c>
      <c r="C1809" s="4" t="str">
        <f>VLOOKUP(Tabela1[[#This Row],[Cliente]],'BASE DE CLIENTES'!A:E,2,0)</f>
        <v>Luziânia</v>
      </c>
      <c r="D1809" s="1" t="str">
        <f>VLOOKUP(Tabela1[[#This Row],[Cliente]],'BASE DE CLIENTES'!A:C,3,0)</f>
        <v>GO</v>
      </c>
      <c r="E1809" s="4" t="str">
        <f>CONCATENATE(Tabela1[[#This Row],[CIDADE]],",",Tabela1[[#This Row],[UF]])</f>
        <v>Luziânia,GO</v>
      </c>
      <c r="F1809" s="2">
        <v>45673</v>
      </c>
      <c r="G1809" s="13">
        <v>899.28</v>
      </c>
      <c r="H1809" s="13">
        <v>1360</v>
      </c>
      <c r="I1809" s="5">
        <f>Tabela1[[#This Row],[Valor total]]-Tabela1[[#This Row],[Valor custo]]</f>
        <v>460.72</v>
      </c>
      <c r="J1809" s="6">
        <f>Tabela1[[#This Row],[MARGEM BRUTA]]/Tabela1[[#This Row],[Valor total]]</f>
        <v>0.33876470588235297</v>
      </c>
      <c r="K1809" s="1" t="str">
        <f>VLOOKUP(Tabela1[[#This Row],[Cliente]],'BASE DE CLIENTES'!A:D,4,0)</f>
        <v>EMPRESA COM MAQUINA</v>
      </c>
      <c r="L1809" s="1" t="str">
        <f>VLOOKUP(Tabela1[[#This Row],[Cliente]],'BASE DE CLIENTES'!A:E,5,0)</f>
        <v>Luziânia</v>
      </c>
    </row>
    <row r="1810" spans="2:12" x14ac:dyDescent="0.3">
      <c r="B1810" s="1" t="s">
        <v>107</v>
      </c>
      <c r="C1810" s="4" t="str">
        <f>VLOOKUP(Tabela1[[#This Row],[Cliente]],'BASE DE CLIENTES'!A:E,2,0)</f>
        <v>Planaltina</v>
      </c>
      <c r="D1810" s="1" t="str">
        <f>VLOOKUP(Tabela1[[#This Row],[Cliente]],'BASE DE CLIENTES'!A:C,3,0)</f>
        <v>DF</v>
      </c>
      <c r="E1810" s="4" t="str">
        <f>CONCATENATE(Tabela1[[#This Row],[CIDADE]],",",Tabela1[[#This Row],[UF]])</f>
        <v>Planaltina,DF</v>
      </c>
      <c r="F1810" s="2">
        <v>45842</v>
      </c>
      <c r="G1810" s="13">
        <v>946</v>
      </c>
      <c r="H1810" s="13">
        <v>1290</v>
      </c>
      <c r="I1810" s="5">
        <f>Tabela1[[#This Row],[Valor total]]-Tabela1[[#This Row],[Valor custo]]</f>
        <v>344</v>
      </c>
      <c r="J1810" s="6">
        <f>Tabela1[[#This Row],[MARGEM BRUTA]]/Tabela1[[#This Row],[Valor total]]</f>
        <v>0.26666666666666666</v>
      </c>
      <c r="K1810" s="1" t="str">
        <f>VLOOKUP(Tabela1[[#This Row],[Cliente]],'BASE DE CLIENTES'!A:D,4,0)</f>
        <v>EMPRESA COM MAQUINA</v>
      </c>
      <c r="L1810" s="1" t="str">
        <f>VLOOKUP(Tabela1[[#This Row],[Cliente]],'BASE DE CLIENTES'!A:E,5,0)</f>
        <v>SETOR LESTE</v>
      </c>
    </row>
    <row r="1811" spans="2:12" x14ac:dyDescent="0.3">
      <c r="B1811" s="1" t="s">
        <v>52</v>
      </c>
      <c r="C1811" s="4" t="str">
        <f>VLOOKUP(Tabela1[[#This Row],[Cliente]],'BASE DE CLIENTES'!A:E,2,0)</f>
        <v>Brasília</v>
      </c>
      <c r="D1811" s="1" t="str">
        <f>VLOOKUP(Tabela1[[#This Row],[Cliente]],'BASE DE CLIENTES'!A:C,3,0)</f>
        <v>DF</v>
      </c>
      <c r="E1811" s="4" t="str">
        <f>CONCATENATE(Tabela1[[#This Row],[CIDADE]],",",Tabela1[[#This Row],[UF]])</f>
        <v>Brasília,DF</v>
      </c>
      <c r="F1811" s="2">
        <v>45842</v>
      </c>
      <c r="G1811" s="13">
        <v>1165.3</v>
      </c>
      <c r="H1811" s="13">
        <v>1814</v>
      </c>
      <c r="I1811" s="5">
        <f>Tabela1[[#This Row],[Valor total]]-Tabela1[[#This Row],[Valor custo]]</f>
        <v>648.70000000000005</v>
      </c>
      <c r="J1811" s="6">
        <f>Tabela1[[#This Row],[MARGEM BRUTA]]/Tabela1[[#This Row],[Valor total]]</f>
        <v>0.35760749724366042</v>
      </c>
      <c r="K1811" s="1" t="str">
        <f>VLOOKUP(Tabela1[[#This Row],[Cliente]],'BASE DE CLIENTES'!A:D,4,0)</f>
        <v>SERRALHEIRO</v>
      </c>
      <c r="L1811" s="1" t="str">
        <f>VLOOKUP(Tabela1[[#This Row],[Cliente]],'BASE DE CLIENTES'!A:E,5,0)</f>
        <v>Ceilândia Sul (Ceilândia)</v>
      </c>
    </row>
    <row r="1812" spans="2:12" x14ac:dyDescent="0.3">
      <c r="B1812" s="1" t="s">
        <v>97</v>
      </c>
      <c r="C1812" s="4" t="str">
        <f>VLOOKUP(Tabela1[[#This Row],[Cliente]],'BASE DE CLIENTES'!A:E,2,0)</f>
        <v>Brasília</v>
      </c>
      <c r="D1812" s="1" t="str">
        <f>VLOOKUP(Tabela1[[#This Row],[Cliente]],'BASE DE CLIENTES'!A:C,3,0)</f>
        <v>DF</v>
      </c>
      <c r="E1812" s="4" t="str">
        <f>CONCATENATE(Tabela1[[#This Row],[CIDADE]],",",Tabela1[[#This Row],[UF]])</f>
        <v>Brasília,DF</v>
      </c>
      <c r="F1812" s="2">
        <v>45842</v>
      </c>
      <c r="G1812" s="13">
        <v>0</v>
      </c>
      <c r="H1812" s="13">
        <v>530</v>
      </c>
      <c r="I1812" s="5">
        <f>Tabela1[[#This Row],[Valor total]]-Tabela1[[#This Row],[Valor custo]]</f>
        <v>530</v>
      </c>
      <c r="J1812" s="6">
        <f>Tabela1[[#This Row],[MARGEM BRUTA]]/Tabela1[[#This Row],[Valor total]]</f>
        <v>1</v>
      </c>
      <c r="K1812" s="1" t="str">
        <f>VLOOKUP(Tabela1[[#This Row],[Cliente]],'BASE DE CLIENTES'!A:D,4,0)</f>
        <v>SERRALHEIRO</v>
      </c>
      <c r="L1812" s="1" t="str">
        <f>VLOOKUP(Tabela1[[#This Row],[Cliente]],'BASE DE CLIENTES'!A:E,5,0)</f>
        <v>CEILANDIA NORTE</v>
      </c>
    </row>
    <row r="1813" spans="2:12" x14ac:dyDescent="0.3">
      <c r="B1813" s="1" t="s">
        <v>253</v>
      </c>
      <c r="C1813" s="4" t="str">
        <f>VLOOKUP(Tabela1[[#This Row],[Cliente]],'BASE DE CLIENTES'!A:E,2,0)</f>
        <v>Luziânia</v>
      </c>
      <c r="D1813" s="1" t="str">
        <f>VLOOKUP(Tabela1[[#This Row],[Cliente]],'BASE DE CLIENTES'!A:C,3,0)</f>
        <v>GO</v>
      </c>
      <c r="E1813" s="4" t="str">
        <f>CONCATENATE(Tabela1[[#This Row],[CIDADE]],",",Tabela1[[#This Row],[UF]])</f>
        <v>Luziânia,GO</v>
      </c>
      <c r="F1813" s="2">
        <v>45672</v>
      </c>
      <c r="G1813" s="13">
        <v>878.4</v>
      </c>
      <c r="H1813" s="13">
        <v>1290</v>
      </c>
      <c r="I1813" s="5">
        <f>Tabela1[[#This Row],[Valor total]]-Tabela1[[#This Row],[Valor custo]]</f>
        <v>411.6</v>
      </c>
      <c r="J1813" s="6">
        <f>Tabela1[[#This Row],[MARGEM BRUTA]]/Tabela1[[#This Row],[Valor total]]</f>
        <v>0.3190697674418605</v>
      </c>
      <c r="K1813" s="1" t="str">
        <f>VLOOKUP(Tabela1[[#This Row],[Cliente]],'BASE DE CLIENTES'!A:D,4,0)</f>
        <v>EMPRESA COM MAQUINA</v>
      </c>
      <c r="L1813" s="1" t="str">
        <f>VLOOKUP(Tabela1[[#This Row],[Cliente]],'BASE DE CLIENTES'!A:E,5,0)</f>
        <v>Luziânia</v>
      </c>
    </row>
    <row r="1814" spans="2:12" x14ac:dyDescent="0.3">
      <c r="B1814" s="1" t="s">
        <v>253</v>
      </c>
      <c r="C1814" s="4" t="str">
        <f>VLOOKUP(Tabela1[[#This Row],[Cliente]],'BASE DE CLIENTES'!A:E,2,0)</f>
        <v>Luziânia</v>
      </c>
      <c r="D1814" s="1" t="str">
        <f>VLOOKUP(Tabela1[[#This Row],[Cliente]],'BASE DE CLIENTES'!A:C,3,0)</f>
        <v>GO</v>
      </c>
      <c r="E1814" s="4" t="str">
        <f>CONCATENATE(Tabela1[[#This Row],[CIDADE]],",",Tabela1[[#This Row],[UF]])</f>
        <v>Luziânia,GO</v>
      </c>
      <c r="F1814" s="2">
        <v>45670</v>
      </c>
      <c r="G1814" s="13">
        <v>439.2</v>
      </c>
      <c r="H1814" s="13">
        <v>645</v>
      </c>
      <c r="I1814" s="5">
        <f>Tabela1[[#This Row],[Valor total]]-Tabela1[[#This Row],[Valor custo]]</f>
        <v>205.8</v>
      </c>
      <c r="J1814" s="6">
        <f>Tabela1[[#This Row],[MARGEM BRUTA]]/Tabela1[[#This Row],[Valor total]]</f>
        <v>0.3190697674418605</v>
      </c>
      <c r="K1814" s="1" t="str">
        <f>VLOOKUP(Tabela1[[#This Row],[Cliente]],'BASE DE CLIENTES'!A:D,4,0)</f>
        <v>EMPRESA COM MAQUINA</v>
      </c>
      <c r="L1814" s="1" t="str">
        <f>VLOOKUP(Tabela1[[#This Row],[Cliente]],'BASE DE CLIENTES'!A:E,5,0)</f>
        <v>Luziânia</v>
      </c>
    </row>
    <row r="1815" spans="2:12" x14ac:dyDescent="0.3">
      <c r="B1815" s="1" t="s">
        <v>121</v>
      </c>
      <c r="C1815" s="4" t="str">
        <f>VLOOKUP(Tabela1[[#This Row],[Cliente]],'BASE DE CLIENTES'!A:E,2,0)</f>
        <v>Brasília</v>
      </c>
      <c r="D1815" s="1" t="str">
        <f>VLOOKUP(Tabela1[[#This Row],[Cliente]],'BASE DE CLIENTES'!A:C,3,0)</f>
        <v>DF</v>
      </c>
      <c r="E1815" s="4" t="str">
        <f>CONCATENATE(Tabela1[[#This Row],[CIDADE]],",",Tabela1[[#This Row],[UF]])</f>
        <v>Brasília,DF</v>
      </c>
      <c r="F1815" s="2">
        <v>45863</v>
      </c>
      <c r="G1815" s="13">
        <v>27.38</v>
      </c>
      <c r="H1815" s="13">
        <v>240</v>
      </c>
      <c r="I1815" s="5">
        <f>Tabela1[[#This Row],[Valor total]]-Tabela1[[#This Row],[Valor custo]]</f>
        <v>212.62</v>
      </c>
      <c r="J1815" s="6">
        <f>Tabela1[[#This Row],[MARGEM BRUTA]]/Tabela1[[#This Row],[Valor total]]</f>
        <v>0.88591666666666669</v>
      </c>
      <c r="K1815" s="1" t="str">
        <f>VLOOKUP(Tabela1[[#This Row],[Cliente]],'BASE DE CLIENTES'!A:D,4,0)</f>
        <v>SEM CLASSIFICAÇÃO</v>
      </c>
      <c r="L1815" s="1" t="str">
        <f>VLOOKUP(Tabela1[[#This Row],[Cliente]],'BASE DE CLIENTES'!A:E,5,0)</f>
        <v>Asa Sul</v>
      </c>
    </row>
    <row r="1816" spans="2:12" x14ac:dyDescent="0.3">
      <c r="B1816" s="1" t="s">
        <v>161</v>
      </c>
      <c r="C1816" s="4" t="str">
        <f>VLOOKUP(Tabela1[[#This Row],[Cliente]],'BASE DE CLIENTES'!A:E,2,0)</f>
        <v>Brasília</v>
      </c>
      <c r="D1816" s="1" t="str">
        <f>VLOOKUP(Tabela1[[#This Row],[Cliente]],'BASE DE CLIENTES'!A:C,3,0)</f>
        <v>DF</v>
      </c>
      <c r="E1816" s="4" t="str">
        <f>CONCATENATE(Tabela1[[#This Row],[CIDADE]],",",Tabela1[[#This Row],[UF]])</f>
        <v>Brasília,DF</v>
      </c>
      <c r="F1816" s="2">
        <v>45842</v>
      </c>
      <c r="G1816" s="13">
        <v>3834</v>
      </c>
      <c r="H1816" s="13">
        <v>6930</v>
      </c>
      <c r="I1816" s="5">
        <f>Tabela1[[#This Row],[Valor total]]-Tabela1[[#This Row],[Valor custo]]</f>
        <v>3096</v>
      </c>
      <c r="J1816" s="6">
        <f>Tabela1[[#This Row],[MARGEM BRUTA]]/Tabela1[[#This Row],[Valor total]]</f>
        <v>0.44675324675324674</v>
      </c>
      <c r="K1816" s="1" t="str">
        <f>VLOOKUP(Tabela1[[#This Row],[Cliente]],'BASE DE CLIENTES'!A:D,4,0)</f>
        <v>EMPRESA COM MAQUINA</v>
      </c>
      <c r="L1816" s="1" t="str">
        <f>VLOOKUP(Tabela1[[#This Row],[Cliente]],'BASE DE CLIENTES'!A:E,5,0)</f>
        <v>RIACHO FUNDO II</v>
      </c>
    </row>
    <row r="1817" spans="2:12" x14ac:dyDescent="0.3">
      <c r="B1817" s="1" t="s">
        <v>253</v>
      </c>
      <c r="C1817" s="4" t="str">
        <f>VLOOKUP(Tabela1[[#This Row],[Cliente]],'BASE DE CLIENTES'!A:E,2,0)</f>
        <v>Luziânia</v>
      </c>
      <c r="D1817" s="1" t="str">
        <f>VLOOKUP(Tabela1[[#This Row],[Cliente]],'BASE DE CLIENTES'!A:C,3,0)</f>
        <v>GO</v>
      </c>
      <c r="E1817" s="4" t="str">
        <f>CONCATENATE(Tabela1[[#This Row],[CIDADE]],",",Tabela1[[#This Row],[UF]])</f>
        <v>Luziânia,GO</v>
      </c>
      <c r="F1817" s="2">
        <v>45667</v>
      </c>
      <c r="G1817" s="13">
        <v>439.2</v>
      </c>
      <c r="H1817" s="13">
        <v>645</v>
      </c>
      <c r="I1817" s="5">
        <f>Tabela1[[#This Row],[Valor total]]-Tabela1[[#This Row],[Valor custo]]</f>
        <v>205.8</v>
      </c>
      <c r="J1817" s="6">
        <f>Tabela1[[#This Row],[MARGEM BRUTA]]/Tabela1[[#This Row],[Valor total]]</f>
        <v>0.3190697674418605</v>
      </c>
      <c r="K1817" s="1" t="str">
        <f>VLOOKUP(Tabela1[[#This Row],[Cliente]],'BASE DE CLIENTES'!A:D,4,0)</f>
        <v>EMPRESA COM MAQUINA</v>
      </c>
      <c r="L1817" s="1" t="str">
        <f>VLOOKUP(Tabela1[[#This Row],[Cliente]],'BASE DE CLIENTES'!A:E,5,0)</f>
        <v>Luziânia</v>
      </c>
    </row>
    <row r="1818" spans="2:12" x14ac:dyDescent="0.3">
      <c r="B1818" s="1" t="s">
        <v>138</v>
      </c>
      <c r="C1818" s="4" t="str">
        <f>VLOOKUP(Tabela1[[#This Row],[Cliente]],'BASE DE CLIENTES'!A:E,2,0)</f>
        <v>Brasília</v>
      </c>
      <c r="D1818" s="1" t="str">
        <f>VLOOKUP(Tabela1[[#This Row],[Cliente]],'BASE DE CLIENTES'!A:C,3,0)</f>
        <v>DF</v>
      </c>
      <c r="E1818" s="4" t="str">
        <f>CONCATENATE(Tabela1[[#This Row],[CIDADE]],",",Tabela1[[#This Row],[UF]])</f>
        <v>Brasília,DF</v>
      </c>
      <c r="F1818" s="2">
        <v>45841</v>
      </c>
      <c r="G1818" s="13">
        <v>2000</v>
      </c>
      <c r="H1818" s="13">
        <v>3000</v>
      </c>
      <c r="I1818" s="5">
        <f>Tabela1[[#This Row],[Valor total]]-Tabela1[[#This Row],[Valor custo]]</f>
        <v>1000</v>
      </c>
      <c r="J1818" s="6">
        <f>Tabela1[[#This Row],[MARGEM BRUTA]]/Tabela1[[#This Row],[Valor total]]</f>
        <v>0.33333333333333331</v>
      </c>
      <c r="K1818" s="1" t="str">
        <f>VLOOKUP(Tabela1[[#This Row],[Cliente]],'BASE DE CLIENTES'!A:D,4,0)</f>
        <v>OUTROS RAMOS</v>
      </c>
      <c r="L1818" s="1" t="str">
        <f>VLOOKUP(Tabela1[[#This Row],[Cliente]],'BASE DE CLIENTES'!A:E,5,0)</f>
        <v>CEILANDIA NORTE (CEILANDIA)</v>
      </c>
    </row>
    <row r="1819" spans="2:12" x14ac:dyDescent="0.3">
      <c r="B1819" s="1" t="s">
        <v>252</v>
      </c>
      <c r="C1819" s="4" t="str">
        <f>VLOOKUP(Tabela1[[#This Row],[Cliente]],'BASE DE CLIENTES'!A:E,2,0)</f>
        <v>Luziânia</v>
      </c>
      <c r="D1819" s="1" t="str">
        <f>VLOOKUP(Tabela1[[#This Row],[Cliente]],'BASE DE CLIENTES'!A:C,3,0)</f>
        <v>GO</v>
      </c>
      <c r="E1819" s="4" t="str">
        <f>CONCATENATE(Tabela1[[#This Row],[CIDADE]],",",Tabela1[[#This Row],[UF]])</f>
        <v>Luziânia,GO</v>
      </c>
      <c r="F1819" s="2">
        <v>45665</v>
      </c>
      <c r="G1819" s="13">
        <v>1594.35</v>
      </c>
      <c r="H1819" s="13">
        <v>2355</v>
      </c>
      <c r="I1819" s="5">
        <f>Tabela1[[#This Row],[Valor total]]-Tabela1[[#This Row],[Valor custo]]</f>
        <v>760.65000000000009</v>
      </c>
      <c r="J1819" s="6">
        <f>Tabela1[[#This Row],[MARGEM BRUTA]]/Tabela1[[#This Row],[Valor total]]</f>
        <v>0.32299363057324842</v>
      </c>
      <c r="K1819" s="1" t="str">
        <f>VLOOKUP(Tabela1[[#This Row],[Cliente]],'BASE DE CLIENTES'!A:D,4,0)</f>
        <v>SERRALHEIRO</v>
      </c>
      <c r="L1819" s="1" t="str">
        <f>VLOOKUP(Tabela1[[#This Row],[Cliente]],'BASE DE CLIENTES'!A:E,5,0)</f>
        <v>Luziânia</v>
      </c>
    </row>
    <row r="1820" spans="2:12" x14ac:dyDescent="0.3">
      <c r="B1820" s="1" t="s">
        <v>85</v>
      </c>
      <c r="C1820" s="4" t="str">
        <f>VLOOKUP(Tabela1[[#This Row],[Cliente]],'BASE DE CLIENTES'!A:E,2,0)</f>
        <v>Brasília</v>
      </c>
      <c r="D1820" s="1" t="str">
        <f>VLOOKUP(Tabela1[[#This Row],[Cliente]],'BASE DE CLIENTES'!A:C,3,0)</f>
        <v>DF</v>
      </c>
      <c r="E1820" s="4" t="str">
        <f>CONCATENATE(Tabela1[[#This Row],[CIDADE]],",",Tabela1[[#This Row],[UF]])</f>
        <v>Brasília,DF</v>
      </c>
      <c r="F1820" s="2">
        <v>45841</v>
      </c>
      <c r="G1820" s="13">
        <v>555</v>
      </c>
      <c r="H1820" s="13">
        <v>730</v>
      </c>
      <c r="I1820" s="5">
        <f>Tabela1[[#This Row],[Valor total]]-Tabela1[[#This Row],[Valor custo]]</f>
        <v>175</v>
      </c>
      <c r="J1820" s="6">
        <f>Tabela1[[#This Row],[MARGEM BRUTA]]/Tabela1[[#This Row],[Valor total]]</f>
        <v>0.23972602739726026</v>
      </c>
      <c r="K1820" s="1" t="str">
        <f>VLOOKUP(Tabela1[[#This Row],[Cliente]],'BASE DE CLIENTES'!A:D,4,0)</f>
        <v>SERRALHEIRO</v>
      </c>
      <c r="L1820" s="1" t="str">
        <f>VLOOKUP(Tabela1[[#This Row],[Cliente]],'BASE DE CLIENTES'!A:E,5,0)</f>
        <v>SAMAMBAIA NORTE (SAMAMBAIA)</v>
      </c>
    </row>
    <row r="1821" spans="2:12" x14ac:dyDescent="0.3">
      <c r="B1821" s="1" t="s">
        <v>96</v>
      </c>
      <c r="C1821" s="4" t="str">
        <f>VLOOKUP(Tabela1[[#This Row],[Cliente]],'BASE DE CLIENTES'!A:E,2,0)</f>
        <v>Brasília</v>
      </c>
      <c r="D1821" s="1" t="str">
        <f>VLOOKUP(Tabela1[[#This Row],[Cliente]],'BASE DE CLIENTES'!A:C,3,0)</f>
        <v>DF</v>
      </c>
      <c r="E1821" s="4" t="str">
        <f>CONCATENATE(Tabela1[[#This Row],[CIDADE]],",",Tabela1[[#This Row],[UF]])</f>
        <v>Brasília,DF</v>
      </c>
      <c r="F1821" s="2">
        <v>45841</v>
      </c>
      <c r="G1821" s="13">
        <v>192</v>
      </c>
      <c r="H1821" s="13">
        <v>250</v>
      </c>
      <c r="I1821" s="5">
        <f>Tabela1[[#This Row],[Valor total]]-Tabela1[[#This Row],[Valor custo]]</f>
        <v>58</v>
      </c>
      <c r="J1821" s="6">
        <f>Tabela1[[#This Row],[MARGEM BRUTA]]/Tabela1[[#This Row],[Valor total]]</f>
        <v>0.23200000000000001</v>
      </c>
      <c r="K1821" s="1" t="str">
        <f>VLOOKUP(Tabela1[[#This Row],[Cliente]],'BASE DE CLIENTES'!A:D,4,0)</f>
        <v>EMPRESA SEM MAQUINA</v>
      </c>
      <c r="L1821" s="1" t="str">
        <f>VLOOKUP(Tabela1[[#This Row],[Cliente]],'BASE DE CLIENTES'!A:E,5,0)</f>
        <v>CEILANDIA NORTE (CEILANDIA)</v>
      </c>
    </row>
    <row r="1822" spans="2:12" x14ac:dyDescent="0.3">
      <c r="B1822" s="1" t="s">
        <v>253</v>
      </c>
      <c r="C1822" s="4" t="str">
        <f>VLOOKUP(Tabela1[[#This Row],[Cliente]],'BASE DE CLIENTES'!A:E,2,0)</f>
        <v>Luziânia</v>
      </c>
      <c r="D1822" s="1" t="str">
        <f>VLOOKUP(Tabela1[[#This Row],[Cliente]],'BASE DE CLIENTES'!A:C,3,0)</f>
        <v>GO</v>
      </c>
      <c r="E1822" s="4" t="str">
        <f>CONCATENATE(Tabela1[[#This Row],[CIDADE]],",",Tabela1[[#This Row],[UF]])</f>
        <v>Luziânia,GO</v>
      </c>
      <c r="F1822" s="2">
        <v>45708</v>
      </c>
      <c r="G1822" s="13">
        <v>878.4</v>
      </c>
      <c r="H1822" s="13">
        <v>1290</v>
      </c>
      <c r="I1822" s="5">
        <f>Tabela1[[#This Row],[Valor total]]-Tabela1[[#This Row],[Valor custo]]</f>
        <v>411.6</v>
      </c>
      <c r="J1822" s="6">
        <f>Tabela1[[#This Row],[MARGEM BRUTA]]/Tabela1[[#This Row],[Valor total]]</f>
        <v>0.3190697674418605</v>
      </c>
      <c r="K1822" s="1" t="str">
        <f>VLOOKUP(Tabela1[[#This Row],[Cliente]],'BASE DE CLIENTES'!A:D,4,0)</f>
        <v>EMPRESA COM MAQUINA</v>
      </c>
      <c r="L1822" s="1" t="str">
        <f>VLOOKUP(Tabela1[[#This Row],[Cliente]],'BASE DE CLIENTES'!A:E,5,0)</f>
        <v>Luziânia</v>
      </c>
    </row>
    <row r="1823" spans="2:12" x14ac:dyDescent="0.3">
      <c r="B1823" s="1" t="s">
        <v>52</v>
      </c>
      <c r="C1823" s="4" t="str">
        <f>VLOOKUP(Tabela1[[#This Row],[Cliente]],'BASE DE CLIENTES'!A:E,2,0)</f>
        <v>Brasília</v>
      </c>
      <c r="D1823" s="1" t="str">
        <f>VLOOKUP(Tabela1[[#This Row],[Cliente]],'BASE DE CLIENTES'!A:C,3,0)</f>
        <v>DF</v>
      </c>
      <c r="E1823" s="4" t="str">
        <f>CONCATENATE(Tabela1[[#This Row],[CIDADE]],",",Tabela1[[#This Row],[UF]])</f>
        <v>Brasília,DF</v>
      </c>
      <c r="F1823" s="2">
        <v>45841</v>
      </c>
      <c r="G1823" s="13">
        <v>521</v>
      </c>
      <c r="H1823" s="13">
        <v>120</v>
      </c>
      <c r="I1823" s="5">
        <f>Tabela1[[#This Row],[Valor total]]-Tabela1[[#This Row],[Valor custo]]</f>
        <v>-401</v>
      </c>
      <c r="J1823" s="6">
        <f>Tabela1[[#This Row],[MARGEM BRUTA]]/Tabela1[[#This Row],[Valor total]]</f>
        <v>-3.3416666666666668</v>
      </c>
      <c r="K1823" s="1" t="str">
        <f>VLOOKUP(Tabela1[[#This Row],[Cliente]],'BASE DE CLIENTES'!A:D,4,0)</f>
        <v>SERRALHEIRO</v>
      </c>
      <c r="L1823" s="1" t="str">
        <f>VLOOKUP(Tabela1[[#This Row],[Cliente]],'BASE DE CLIENTES'!A:E,5,0)</f>
        <v>Ceilândia Sul (Ceilândia)</v>
      </c>
    </row>
    <row r="1824" spans="2:12" x14ac:dyDescent="0.3">
      <c r="B1824" s="1" t="s">
        <v>245</v>
      </c>
      <c r="C1824" s="4" t="str">
        <f>VLOOKUP(Tabela1[[#This Row],[Cliente]],'BASE DE CLIENTES'!A:E,2,0)</f>
        <v>Brasília</v>
      </c>
      <c r="D1824" s="1" t="str">
        <f>VLOOKUP(Tabela1[[#This Row],[Cliente]],'BASE DE CLIENTES'!A:C,3,0)</f>
        <v>DF</v>
      </c>
      <c r="E1824" s="4" t="str">
        <f>CONCATENATE(Tabela1[[#This Row],[CIDADE]],",",Tabela1[[#This Row],[UF]])</f>
        <v>Brasília,DF</v>
      </c>
      <c r="F1824" s="2">
        <v>45672</v>
      </c>
      <c r="G1824" s="13">
        <v>531.45000000000005</v>
      </c>
      <c r="H1824" s="13">
        <v>824</v>
      </c>
      <c r="I1824" s="5">
        <f>Tabela1[[#This Row],[Valor total]]-Tabela1[[#This Row],[Valor custo]]</f>
        <v>292.54999999999995</v>
      </c>
      <c r="J1824" s="6">
        <f>Tabela1[[#This Row],[MARGEM BRUTA]]/Tabela1[[#This Row],[Valor total]]</f>
        <v>0.35503640776699025</v>
      </c>
      <c r="K1824" s="1" t="str">
        <f>VLOOKUP(Tabela1[[#This Row],[Cliente]],'BASE DE CLIENTES'!A:D,4,0)</f>
        <v>SEM CLASSIFICAÇÃO</v>
      </c>
      <c r="L1824" s="1" t="str">
        <f>VLOOKUP(Tabela1[[#This Row],[Cliente]],'BASE DE CLIENTES'!A:E,5,0)</f>
        <v>NA</v>
      </c>
    </row>
    <row r="1825" spans="2:12" x14ac:dyDescent="0.3">
      <c r="B1825" s="1" t="s">
        <v>55</v>
      </c>
      <c r="C1825" s="4" t="str">
        <f>VLOOKUP(Tabela1[[#This Row],[Cliente]],'BASE DE CLIENTES'!A:E,2,0)</f>
        <v>Brasília</v>
      </c>
      <c r="D1825" s="1" t="str">
        <f>VLOOKUP(Tabela1[[#This Row],[Cliente]],'BASE DE CLIENTES'!A:C,3,0)</f>
        <v>DF</v>
      </c>
      <c r="E1825" s="4" t="str">
        <f>CONCATENATE(Tabela1[[#This Row],[CIDADE]],",",Tabela1[[#This Row],[UF]])</f>
        <v>Brasília,DF</v>
      </c>
      <c r="F1825" s="2">
        <v>45841</v>
      </c>
      <c r="G1825" s="13">
        <v>725</v>
      </c>
      <c r="H1825" s="13">
        <v>1350</v>
      </c>
      <c r="I1825" s="5">
        <f>Tabela1[[#This Row],[Valor total]]-Tabela1[[#This Row],[Valor custo]]</f>
        <v>625</v>
      </c>
      <c r="J1825" s="6">
        <f>Tabela1[[#This Row],[MARGEM BRUTA]]/Tabela1[[#This Row],[Valor total]]</f>
        <v>0.46296296296296297</v>
      </c>
      <c r="K1825" s="1" t="str">
        <f>VLOOKUP(Tabela1[[#This Row],[Cliente]],'BASE DE CLIENTES'!A:D,4,0)</f>
        <v>EMPRESA SEM MAQUINA</v>
      </c>
      <c r="L1825" s="1" t="str">
        <f>VLOOKUP(Tabela1[[#This Row],[Cliente]],'BASE DE CLIENTES'!A:E,5,0)</f>
        <v>RECANTO DAS EMAS</v>
      </c>
    </row>
    <row r="1826" spans="2:12" x14ac:dyDescent="0.3">
      <c r="B1826" s="1" t="s">
        <v>106</v>
      </c>
      <c r="C1826" s="4" t="str">
        <f>VLOOKUP(Tabela1[[#This Row],[Cliente]],'BASE DE CLIENTES'!A:E,2,0)</f>
        <v>Brasília</v>
      </c>
      <c r="D1826" s="1" t="str">
        <f>VLOOKUP(Tabela1[[#This Row],[Cliente]],'BASE DE CLIENTES'!A:C,3,0)</f>
        <v>DF</v>
      </c>
      <c r="E1826" s="4" t="str">
        <f>CONCATENATE(Tabela1[[#This Row],[CIDADE]],",",Tabela1[[#This Row],[UF]])</f>
        <v>Brasília,DF</v>
      </c>
      <c r="F1826" s="2">
        <v>45841</v>
      </c>
      <c r="G1826" s="13">
        <v>503.1</v>
      </c>
      <c r="H1826" s="13">
        <v>758</v>
      </c>
      <c r="I1826" s="5">
        <f>Tabela1[[#This Row],[Valor total]]-Tabela1[[#This Row],[Valor custo]]</f>
        <v>254.89999999999998</v>
      </c>
      <c r="J1826" s="6">
        <f>Tabela1[[#This Row],[MARGEM BRUTA]]/Tabela1[[#This Row],[Valor total]]</f>
        <v>0.33627968337730868</v>
      </c>
      <c r="K1826" s="1" t="str">
        <f>VLOOKUP(Tabela1[[#This Row],[Cliente]],'BASE DE CLIENTES'!A:D,4,0)</f>
        <v>EMPRESA COM MAQUINA</v>
      </c>
      <c r="L1826" s="1" t="str">
        <f>VLOOKUP(Tabela1[[#This Row],[Cliente]],'BASE DE CLIENTES'!A:E,5,0)</f>
        <v>26 DE SETEMBRO</v>
      </c>
    </row>
    <row r="1827" spans="2:12" x14ac:dyDescent="0.3">
      <c r="B1827" s="1" t="s">
        <v>253</v>
      </c>
      <c r="C1827" s="4" t="str">
        <f>VLOOKUP(Tabela1[[#This Row],[Cliente]],'BASE DE CLIENTES'!A:E,2,0)</f>
        <v>Luziânia</v>
      </c>
      <c r="D1827" s="1" t="str">
        <f>VLOOKUP(Tabela1[[#This Row],[Cliente]],'BASE DE CLIENTES'!A:C,3,0)</f>
        <v>GO</v>
      </c>
      <c r="E1827" s="4" t="str">
        <f>CONCATENATE(Tabela1[[#This Row],[CIDADE]],",",Tabela1[[#This Row],[UF]])</f>
        <v>Luziânia,GO</v>
      </c>
      <c r="F1827" s="2">
        <v>45699</v>
      </c>
      <c r="G1827" s="13">
        <v>878.4</v>
      </c>
      <c r="H1827" s="13">
        <v>1290</v>
      </c>
      <c r="I1827" s="5">
        <f>Tabela1[[#This Row],[Valor total]]-Tabela1[[#This Row],[Valor custo]]</f>
        <v>411.6</v>
      </c>
      <c r="J1827" s="6">
        <f>Tabela1[[#This Row],[MARGEM BRUTA]]/Tabela1[[#This Row],[Valor total]]</f>
        <v>0.3190697674418605</v>
      </c>
      <c r="K1827" s="1" t="str">
        <f>VLOOKUP(Tabela1[[#This Row],[Cliente]],'BASE DE CLIENTES'!A:D,4,0)</f>
        <v>EMPRESA COM MAQUINA</v>
      </c>
      <c r="L1827" s="1" t="str">
        <f>VLOOKUP(Tabela1[[#This Row],[Cliente]],'BASE DE CLIENTES'!A:E,5,0)</f>
        <v>Luziânia</v>
      </c>
    </row>
    <row r="1828" spans="2:12" x14ac:dyDescent="0.3">
      <c r="B1828" s="1" t="s">
        <v>253</v>
      </c>
      <c r="C1828" s="4" t="str">
        <f>VLOOKUP(Tabela1[[#This Row],[Cliente]],'BASE DE CLIENTES'!A:E,2,0)</f>
        <v>Luziânia</v>
      </c>
      <c r="D1828" s="1" t="str">
        <f>VLOOKUP(Tabela1[[#This Row],[Cliente]],'BASE DE CLIENTES'!A:C,3,0)</f>
        <v>GO</v>
      </c>
      <c r="E1828" s="4" t="str">
        <f>CONCATENATE(Tabela1[[#This Row],[CIDADE]],",",Tabela1[[#This Row],[UF]])</f>
        <v>Luziânia,GO</v>
      </c>
      <c r="F1828" s="2">
        <v>45694</v>
      </c>
      <c r="G1828" s="13">
        <v>439.2</v>
      </c>
      <c r="H1828" s="13">
        <v>645</v>
      </c>
      <c r="I1828" s="5">
        <f>Tabela1[[#This Row],[Valor total]]-Tabela1[[#This Row],[Valor custo]]</f>
        <v>205.8</v>
      </c>
      <c r="J1828" s="6">
        <f>Tabela1[[#This Row],[MARGEM BRUTA]]/Tabela1[[#This Row],[Valor total]]</f>
        <v>0.3190697674418605</v>
      </c>
      <c r="K1828" s="1" t="str">
        <f>VLOOKUP(Tabela1[[#This Row],[Cliente]],'BASE DE CLIENTES'!A:D,4,0)</f>
        <v>EMPRESA COM MAQUINA</v>
      </c>
      <c r="L1828" s="1" t="str">
        <f>VLOOKUP(Tabela1[[#This Row],[Cliente]],'BASE DE CLIENTES'!A:E,5,0)</f>
        <v>Luziânia</v>
      </c>
    </row>
    <row r="1829" spans="2:12" x14ac:dyDescent="0.3">
      <c r="B1829" s="1" t="s">
        <v>253</v>
      </c>
      <c r="C1829" s="4" t="str">
        <f>VLOOKUP(Tabela1[[#This Row],[Cliente]],'BASE DE CLIENTES'!A:E,2,0)</f>
        <v>Luziânia</v>
      </c>
      <c r="D1829" s="1" t="str">
        <f>VLOOKUP(Tabela1[[#This Row],[Cliente]],'BASE DE CLIENTES'!A:C,3,0)</f>
        <v>GO</v>
      </c>
      <c r="E1829" s="4" t="str">
        <f>CONCATENATE(Tabela1[[#This Row],[CIDADE]],",",Tabela1[[#This Row],[UF]])</f>
        <v>Luziânia,GO</v>
      </c>
      <c r="F1829" s="2">
        <v>45747</v>
      </c>
      <c r="G1829" s="13">
        <v>389.5</v>
      </c>
      <c r="H1829" s="13">
        <v>595</v>
      </c>
      <c r="I1829" s="5">
        <f>Tabela1[[#This Row],[Valor total]]-Tabela1[[#This Row],[Valor custo]]</f>
        <v>205.5</v>
      </c>
      <c r="J1829" s="6">
        <f>Tabela1[[#This Row],[MARGEM BRUTA]]/Tabela1[[#This Row],[Valor total]]</f>
        <v>0.3453781512605042</v>
      </c>
      <c r="K1829" s="1" t="str">
        <f>VLOOKUP(Tabela1[[#This Row],[Cliente]],'BASE DE CLIENTES'!A:D,4,0)</f>
        <v>EMPRESA COM MAQUINA</v>
      </c>
      <c r="L1829" s="1" t="str">
        <f>VLOOKUP(Tabela1[[#This Row],[Cliente]],'BASE DE CLIENTES'!A:E,5,0)</f>
        <v>Luziânia</v>
      </c>
    </row>
    <row r="1830" spans="2:12" x14ac:dyDescent="0.3">
      <c r="B1830" s="1" t="s">
        <v>254</v>
      </c>
      <c r="C1830" s="4" t="str">
        <f>VLOOKUP(Tabela1[[#This Row],[Cliente]],'BASE DE CLIENTES'!A:E,2,0)</f>
        <v>Luziânia</v>
      </c>
      <c r="D1830" s="1" t="str">
        <f>VLOOKUP(Tabela1[[#This Row],[Cliente]],'BASE DE CLIENTES'!A:C,3,0)</f>
        <v>GO</v>
      </c>
      <c r="E1830" s="4" t="str">
        <f>CONCATENATE(Tabela1[[#This Row],[CIDADE]],",",Tabela1[[#This Row],[UF]])</f>
        <v>Luziânia,GO</v>
      </c>
      <c r="F1830" s="2">
        <v>45743</v>
      </c>
      <c r="G1830" s="13">
        <v>97.5</v>
      </c>
      <c r="H1830" s="13">
        <v>150</v>
      </c>
      <c r="I1830" s="5">
        <f>Tabela1[[#This Row],[Valor total]]-Tabela1[[#This Row],[Valor custo]]</f>
        <v>52.5</v>
      </c>
      <c r="J1830" s="6">
        <f>Tabela1[[#This Row],[MARGEM BRUTA]]/Tabela1[[#This Row],[Valor total]]</f>
        <v>0.35</v>
      </c>
      <c r="K1830" s="1" t="str">
        <f>VLOOKUP(Tabela1[[#This Row],[Cliente]],'BASE DE CLIENTES'!A:D,4,0)</f>
        <v>SERRALHEIRO</v>
      </c>
      <c r="L1830" s="1" t="str">
        <f>VLOOKUP(Tabela1[[#This Row],[Cliente]],'BASE DE CLIENTES'!A:E,5,0)</f>
        <v>Luziânia</v>
      </c>
    </row>
    <row r="1831" spans="2:12" x14ac:dyDescent="0.3">
      <c r="B1831" s="1" t="s">
        <v>25</v>
      </c>
      <c r="C1831" s="4" t="str">
        <f>VLOOKUP(Tabela1[[#This Row],[Cliente]],'BASE DE CLIENTES'!A:E,2,0)</f>
        <v>Brasília</v>
      </c>
      <c r="D1831" s="1" t="str">
        <f>VLOOKUP(Tabela1[[#This Row],[Cliente]],'BASE DE CLIENTES'!A:C,3,0)</f>
        <v>DF</v>
      </c>
      <c r="E1831" s="4" t="str">
        <f>CONCATENATE(Tabela1[[#This Row],[CIDADE]],",",Tabela1[[#This Row],[UF]])</f>
        <v>Brasília,DF</v>
      </c>
      <c r="F1831" s="2">
        <v>45840</v>
      </c>
      <c r="G1831" s="13">
        <v>1604</v>
      </c>
      <c r="H1831" s="13">
        <v>2430</v>
      </c>
      <c r="I1831" s="5">
        <f>Tabela1[[#This Row],[Valor total]]-Tabela1[[#This Row],[Valor custo]]</f>
        <v>826</v>
      </c>
      <c r="J1831" s="6">
        <f>Tabela1[[#This Row],[MARGEM BRUTA]]/Tabela1[[#This Row],[Valor total]]</f>
        <v>0.33991769547325101</v>
      </c>
      <c r="K1831" s="1" t="str">
        <f>VLOOKUP(Tabela1[[#This Row],[Cliente]],'BASE DE CLIENTES'!A:D,4,0)</f>
        <v>EMPRESA COM MAQUINA</v>
      </c>
      <c r="L1831" s="1" t="str">
        <f>VLOOKUP(Tabela1[[#This Row],[Cliente]],'BASE DE CLIENTES'!A:E,5,0)</f>
        <v>CEILANDIA NORTE (CEILANDIA)</v>
      </c>
    </row>
    <row r="1832" spans="2:12" x14ac:dyDescent="0.3">
      <c r="B1832" s="1" t="s">
        <v>254</v>
      </c>
      <c r="C1832" s="4" t="str">
        <f>VLOOKUP(Tabela1[[#This Row],[Cliente]],'BASE DE CLIENTES'!A:E,2,0)</f>
        <v>Luziânia</v>
      </c>
      <c r="D1832" s="1" t="str">
        <f>VLOOKUP(Tabela1[[#This Row],[Cliente]],'BASE DE CLIENTES'!A:C,3,0)</f>
        <v>GO</v>
      </c>
      <c r="E1832" s="4" t="str">
        <f>CONCATENATE(Tabela1[[#This Row],[CIDADE]],",",Tabela1[[#This Row],[UF]])</f>
        <v>Luziânia,GO</v>
      </c>
      <c r="F1832" s="2">
        <v>45743</v>
      </c>
      <c r="G1832" s="13">
        <v>439.2</v>
      </c>
      <c r="H1832" s="13">
        <v>635</v>
      </c>
      <c r="I1832" s="5">
        <f>Tabela1[[#This Row],[Valor total]]-Tabela1[[#This Row],[Valor custo]]</f>
        <v>195.8</v>
      </c>
      <c r="J1832" s="6">
        <f>Tabela1[[#This Row],[MARGEM BRUTA]]/Tabela1[[#This Row],[Valor total]]</f>
        <v>0.30834645669291338</v>
      </c>
      <c r="K1832" s="1" t="str">
        <f>VLOOKUP(Tabela1[[#This Row],[Cliente]],'BASE DE CLIENTES'!A:D,4,0)</f>
        <v>SERRALHEIRO</v>
      </c>
      <c r="L1832" s="1" t="str">
        <f>VLOOKUP(Tabela1[[#This Row],[Cliente]],'BASE DE CLIENTES'!A:E,5,0)</f>
        <v>Luziânia</v>
      </c>
    </row>
    <row r="1833" spans="2:12" x14ac:dyDescent="0.3">
      <c r="B1833" s="1" t="s">
        <v>106</v>
      </c>
      <c r="C1833" s="4" t="str">
        <f>VLOOKUP(Tabela1[[#This Row],[Cliente]],'BASE DE CLIENTES'!A:E,2,0)</f>
        <v>Brasília</v>
      </c>
      <c r="D1833" s="1" t="str">
        <f>VLOOKUP(Tabela1[[#This Row],[Cliente]],'BASE DE CLIENTES'!A:C,3,0)</f>
        <v>DF</v>
      </c>
      <c r="E1833" s="4" t="str">
        <f>CONCATENATE(Tabela1[[#This Row],[CIDADE]],",",Tabela1[[#This Row],[UF]])</f>
        <v>Brasília,DF</v>
      </c>
      <c r="F1833" s="2">
        <v>45840</v>
      </c>
      <c r="G1833" s="13">
        <v>1942.34</v>
      </c>
      <c r="H1833" s="13">
        <v>2570</v>
      </c>
      <c r="I1833" s="5">
        <f>Tabela1[[#This Row],[Valor total]]-Tabela1[[#This Row],[Valor custo]]</f>
        <v>627.66000000000008</v>
      </c>
      <c r="J1833" s="6">
        <f>Tabela1[[#This Row],[MARGEM BRUTA]]/Tabela1[[#This Row],[Valor total]]</f>
        <v>0.24422568093385216</v>
      </c>
      <c r="K1833" s="1" t="str">
        <f>VLOOKUP(Tabela1[[#This Row],[Cliente]],'BASE DE CLIENTES'!A:D,4,0)</f>
        <v>EMPRESA COM MAQUINA</v>
      </c>
      <c r="L1833" s="1" t="str">
        <f>VLOOKUP(Tabela1[[#This Row],[Cliente]],'BASE DE CLIENTES'!A:E,5,0)</f>
        <v>26 DE SETEMBRO</v>
      </c>
    </row>
    <row r="1834" spans="2:12" x14ac:dyDescent="0.3">
      <c r="B1834" s="1" t="s">
        <v>161</v>
      </c>
      <c r="C1834" s="4" t="str">
        <f>VLOOKUP(Tabela1[[#This Row],[Cliente]],'BASE DE CLIENTES'!A:E,2,0)</f>
        <v>Brasília</v>
      </c>
      <c r="D1834" s="1" t="str">
        <f>VLOOKUP(Tabela1[[#This Row],[Cliente]],'BASE DE CLIENTES'!A:C,3,0)</f>
        <v>DF</v>
      </c>
      <c r="E1834" s="4" t="str">
        <f>CONCATENATE(Tabela1[[#This Row],[CIDADE]],",",Tabela1[[#This Row],[UF]])</f>
        <v>Brasília,DF</v>
      </c>
      <c r="F1834" s="2">
        <v>45840</v>
      </c>
      <c r="G1834" s="13">
        <v>4730</v>
      </c>
      <c r="H1834" s="13">
        <v>6550</v>
      </c>
      <c r="I1834" s="5">
        <f>Tabela1[[#This Row],[Valor total]]-Tabela1[[#This Row],[Valor custo]]</f>
        <v>1820</v>
      </c>
      <c r="J1834" s="6">
        <f>Tabela1[[#This Row],[MARGEM BRUTA]]/Tabela1[[#This Row],[Valor total]]</f>
        <v>0.27786259541984731</v>
      </c>
      <c r="K1834" s="1" t="str">
        <f>VLOOKUP(Tabela1[[#This Row],[Cliente]],'BASE DE CLIENTES'!A:D,4,0)</f>
        <v>EMPRESA COM MAQUINA</v>
      </c>
      <c r="L1834" s="1" t="str">
        <f>VLOOKUP(Tabela1[[#This Row],[Cliente]],'BASE DE CLIENTES'!A:E,5,0)</f>
        <v>RIACHO FUNDO II</v>
      </c>
    </row>
    <row r="1835" spans="2:12" x14ac:dyDescent="0.3">
      <c r="B1835" s="1" t="s">
        <v>136</v>
      </c>
      <c r="C1835" s="4" t="str">
        <f>VLOOKUP(Tabela1[[#This Row],[Cliente]],'BASE DE CLIENTES'!A:E,2,0)</f>
        <v>Brasília</v>
      </c>
      <c r="D1835" s="1" t="str">
        <f>VLOOKUP(Tabela1[[#This Row],[Cliente]],'BASE DE CLIENTES'!A:C,3,0)</f>
        <v>DF</v>
      </c>
      <c r="E1835" s="4" t="str">
        <f>CONCATENATE(Tabela1[[#This Row],[CIDADE]],",",Tabela1[[#This Row],[UF]])</f>
        <v>Brasília,DF</v>
      </c>
      <c r="F1835" s="2">
        <v>45859</v>
      </c>
      <c r="G1835" s="13">
        <v>404.51</v>
      </c>
      <c r="H1835" s="13">
        <v>240</v>
      </c>
      <c r="I1835" s="5">
        <f>Tabela1[[#This Row],[Valor total]]-Tabela1[[#This Row],[Valor custo]]</f>
        <v>-164.51</v>
      </c>
      <c r="J1835" s="6">
        <f>Tabela1[[#This Row],[MARGEM BRUTA]]/Tabela1[[#This Row],[Valor total]]</f>
        <v>-0.68545833333333328</v>
      </c>
      <c r="K1835" s="1" t="str">
        <f>VLOOKUP(Tabela1[[#This Row],[Cliente]],'BASE DE CLIENTES'!A:D,4,0)</f>
        <v>SEM CLASSIFICAÇÃO</v>
      </c>
      <c r="L1835" s="1" t="str">
        <f>VLOOKUP(Tabela1[[#This Row],[Cliente]],'BASE DE CLIENTES'!A:E,5,0)</f>
        <v>SAMAMBAIA NORTE (SAMAMBAIA)</v>
      </c>
    </row>
    <row r="1836" spans="2:12" x14ac:dyDescent="0.3">
      <c r="B1836" s="1" t="s">
        <v>68</v>
      </c>
      <c r="C1836" s="4" t="str">
        <f>VLOOKUP(Tabela1[[#This Row],[Cliente]],'BASE DE CLIENTES'!A:E,2,0)</f>
        <v>Brasília</v>
      </c>
      <c r="D1836" s="1" t="str">
        <f>VLOOKUP(Tabela1[[#This Row],[Cliente]],'BASE DE CLIENTES'!A:C,3,0)</f>
        <v>DF</v>
      </c>
      <c r="E1836" s="4" t="str">
        <f>CONCATENATE(Tabela1[[#This Row],[CIDADE]],",",Tabela1[[#This Row],[UF]])</f>
        <v>Brasília,DF</v>
      </c>
      <c r="F1836" s="2">
        <v>45840</v>
      </c>
      <c r="G1836" s="13">
        <v>30.49</v>
      </c>
      <c r="H1836" s="13">
        <v>40</v>
      </c>
      <c r="I1836" s="5">
        <f>Tabela1[[#This Row],[Valor total]]-Tabela1[[#This Row],[Valor custo]]</f>
        <v>9.5100000000000016</v>
      </c>
      <c r="J1836" s="6">
        <f>Tabela1[[#This Row],[MARGEM BRUTA]]/Tabela1[[#This Row],[Valor total]]</f>
        <v>0.23775000000000004</v>
      </c>
      <c r="K1836" s="1" t="str">
        <f>VLOOKUP(Tabela1[[#This Row],[Cliente]],'BASE DE CLIENTES'!A:D,4,0)</f>
        <v>EMPRESA COM MAQUINA</v>
      </c>
      <c r="L1836" s="1" t="str">
        <f>VLOOKUP(Tabela1[[#This Row],[Cliente]],'BASE DE CLIENTES'!A:E,5,0)</f>
        <v>SAMAMBAIA SUL (SAMAMBAIA)</v>
      </c>
    </row>
    <row r="1837" spans="2:12" x14ac:dyDescent="0.3">
      <c r="B1837" s="1" t="s">
        <v>254</v>
      </c>
      <c r="C1837" s="4" t="str">
        <f>VLOOKUP(Tabela1[[#This Row],[Cliente]],'BASE DE CLIENTES'!A:E,2,0)</f>
        <v>Luziânia</v>
      </c>
      <c r="D1837" s="1" t="str">
        <f>VLOOKUP(Tabela1[[#This Row],[Cliente]],'BASE DE CLIENTES'!A:C,3,0)</f>
        <v>GO</v>
      </c>
      <c r="E1837" s="4" t="str">
        <f>CONCATENATE(Tabela1[[#This Row],[CIDADE]],",",Tabela1[[#This Row],[UF]])</f>
        <v>Luziânia,GO</v>
      </c>
      <c r="F1837" s="2">
        <v>45737</v>
      </c>
      <c r="G1837" s="13">
        <v>65</v>
      </c>
      <c r="H1837" s="13">
        <v>100</v>
      </c>
      <c r="I1837" s="5">
        <f>Tabela1[[#This Row],[Valor total]]-Tabela1[[#This Row],[Valor custo]]</f>
        <v>35</v>
      </c>
      <c r="J1837" s="6">
        <f>Tabela1[[#This Row],[MARGEM BRUTA]]/Tabela1[[#This Row],[Valor total]]</f>
        <v>0.35</v>
      </c>
      <c r="K1837" s="1" t="str">
        <f>VLOOKUP(Tabela1[[#This Row],[Cliente]],'BASE DE CLIENTES'!A:D,4,0)</f>
        <v>SERRALHEIRO</v>
      </c>
      <c r="L1837" s="1" t="str">
        <f>VLOOKUP(Tabela1[[#This Row],[Cliente]],'BASE DE CLIENTES'!A:E,5,0)</f>
        <v>Luziânia</v>
      </c>
    </row>
    <row r="1838" spans="2:12" x14ac:dyDescent="0.3">
      <c r="B1838" s="1" t="s">
        <v>52</v>
      </c>
      <c r="C1838" s="4" t="str">
        <f>VLOOKUP(Tabela1[[#This Row],[Cliente]],'BASE DE CLIENTES'!A:E,2,0)</f>
        <v>Brasília</v>
      </c>
      <c r="D1838" s="1" t="str">
        <f>VLOOKUP(Tabela1[[#This Row],[Cliente]],'BASE DE CLIENTES'!A:C,3,0)</f>
        <v>DF</v>
      </c>
      <c r="E1838" s="4" t="str">
        <f>CONCATENATE(Tabela1[[#This Row],[CIDADE]],",",Tabela1[[#This Row],[UF]])</f>
        <v>Brasília,DF</v>
      </c>
      <c r="F1838" s="2">
        <v>45840</v>
      </c>
      <c r="G1838" s="13">
        <v>473</v>
      </c>
      <c r="H1838" s="13">
        <v>700</v>
      </c>
      <c r="I1838" s="5">
        <f>Tabela1[[#This Row],[Valor total]]-Tabela1[[#This Row],[Valor custo]]</f>
        <v>227</v>
      </c>
      <c r="J1838" s="6">
        <f>Tabela1[[#This Row],[MARGEM BRUTA]]/Tabela1[[#This Row],[Valor total]]</f>
        <v>0.32428571428571429</v>
      </c>
      <c r="K1838" s="1" t="str">
        <f>VLOOKUP(Tabela1[[#This Row],[Cliente]],'BASE DE CLIENTES'!A:D,4,0)</f>
        <v>SERRALHEIRO</v>
      </c>
      <c r="L1838" s="1" t="str">
        <f>VLOOKUP(Tabela1[[#This Row],[Cliente]],'BASE DE CLIENTES'!A:E,5,0)</f>
        <v>Ceilândia Sul (Ceilândia)</v>
      </c>
    </row>
    <row r="1839" spans="2:12" x14ac:dyDescent="0.3">
      <c r="B1839" s="1" t="s">
        <v>68</v>
      </c>
      <c r="C1839" s="4" t="str">
        <f>VLOOKUP(Tabela1[[#This Row],[Cliente]],'BASE DE CLIENTES'!A:E,2,0)</f>
        <v>Brasília</v>
      </c>
      <c r="D1839" s="1" t="str">
        <f>VLOOKUP(Tabela1[[#This Row],[Cliente]],'BASE DE CLIENTES'!A:C,3,0)</f>
        <v>DF</v>
      </c>
      <c r="E1839" s="4" t="str">
        <f>CONCATENATE(Tabela1[[#This Row],[CIDADE]],",",Tabela1[[#This Row],[UF]])</f>
        <v>Brasília,DF</v>
      </c>
      <c r="F1839" s="2">
        <v>45840</v>
      </c>
      <c r="G1839" s="13">
        <v>1038</v>
      </c>
      <c r="H1839" s="13">
        <v>1640</v>
      </c>
      <c r="I1839" s="5">
        <f>Tabela1[[#This Row],[Valor total]]-Tabela1[[#This Row],[Valor custo]]</f>
        <v>602</v>
      </c>
      <c r="J1839" s="6">
        <f>Tabela1[[#This Row],[MARGEM BRUTA]]/Tabela1[[#This Row],[Valor total]]</f>
        <v>0.36707317073170731</v>
      </c>
      <c r="K1839" s="1" t="str">
        <f>VLOOKUP(Tabela1[[#This Row],[Cliente]],'BASE DE CLIENTES'!A:D,4,0)</f>
        <v>EMPRESA COM MAQUINA</v>
      </c>
      <c r="L1839" s="1" t="str">
        <f>VLOOKUP(Tabela1[[#This Row],[Cliente]],'BASE DE CLIENTES'!A:E,5,0)</f>
        <v>SAMAMBAIA SUL (SAMAMBAIA)</v>
      </c>
    </row>
    <row r="1840" spans="2:12" x14ac:dyDescent="0.3">
      <c r="B1840" s="1" t="s">
        <v>254</v>
      </c>
      <c r="C1840" s="4" t="str">
        <f>VLOOKUP(Tabela1[[#This Row],[Cliente]],'BASE DE CLIENTES'!A:E,2,0)</f>
        <v>Luziânia</v>
      </c>
      <c r="D1840" s="1" t="str">
        <f>VLOOKUP(Tabela1[[#This Row],[Cliente]],'BASE DE CLIENTES'!A:C,3,0)</f>
        <v>GO</v>
      </c>
      <c r="E1840" s="4" t="str">
        <f>CONCATENATE(Tabela1[[#This Row],[CIDADE]],",",Tabela1[[#This Row],[UF]])</f>
        <v>Luziânia,GO</v>
      </c>
      <c r="F1840" s="2">
        <v>45737</v>
      </c>
      <c r="G1840" s="13">
        <v>74.400000000000006</v>
      </c>
      <c r="H1840" s="13">
        <v>96</v>
      </c>
      <c r="I1840" s="5">
        <f>Tabela1[[#This Row],[Valor total]]-Tabela1[[#This Row],[Valor custo]]</f>
        <v>21.599999999999994</v>
      </c>
      <c r="J1840" s="6">
        <f>Tabela1[[#This Row],[MARGEM BRUTA]]/Tabela1[[#This Row],[Valor total]]</f>
        <v>0.22499999999999995</v>
      </c>
      <c r="K1840" s="1" t="str">
        <f>VLOOKUP(Tabela1[[#This Row],[Cliente]],'BASE DE CLIENTES'!A:D,4,0)</f>
        <v>SERRALHEIRO</v>
      </c>
      <c r="L1840" s="1" t="str">
        <f>VLOOKUP(Tabela1[[#This Row],[Cliente]],'BASE DE CLIENTES'!A:E,5,0)</f>
        <v>Luziânia</v>
      </c>
    </row>
    <row r="1841" spans="2:12" x14ac:dyDescent="0.3">
      <c r="B1841" s="1" t="s">
        <v>111</v>
      </c>
      <c r="C1841" s="4" t="str">
        <f>VLOOKUP(Tabela1[[#This Row],[Cliente]],'BASE DE CLIENTES'!A:E,2,0)</f>
        <v>Brasília</v>
      </c>
      <c r="D1841" s="1" t="str">
        <f>VLOOKUP(Tabela1[[#This Row],[Cliente]],'BASE DE CLIENTES'!A:C,3,0)</f>
        <v>DF</v>
      </c>
      <c r="E1841" s="4" t="str">
        <f>CONCATENATE(Tabela1[[#This Row],[CIDADE]],",",Tabela1[[#This Row],[UF]])</f>
        <v>Brasília,DF</v>
      </c>
      <c r="F1841" s="2">
        <v>45840</v>
      </c>
      <c r="G1841" s="13">
        <v>2612</v>
      </c>
      <c r="H1841" s="13">
        <v>4375</v>
      </c>
      <c r="I1841" s="5">
        <f>Tabela1[[#This Row],[Valor total]]-Tabela1[[#This Row],[Valor custo]]</f>
        <v>1763</v>
      </c>
      <c r="J1841" s="6">
        <f>Tabela1[[#This Row],[MARGEM BRUTA]]/Tabela1[[#This Row],[Valor total]]</f>
        <v>0.40297142857142859</v>
      </c>
      <c r="K1841" s="1" t="str">
        <f>VLOOKUP(Tabela1[[#This Row],[Cliente]],'BASE DE CLIENTES'!A:D,4,0)</f>
        <v>EMPRESA SEM MAQUINA</v>
      </c>
      <c r="L1841" s="1" t="str">
        <f>VLOOKUP(Tabela1[[#This Row],[Cliente]],'BASE DE CLIENTES'!A:E,5,0)</f>
        <v>TAGUATINGA SUL (TAGUATINGA)</v>
      </c>
    </row>
    <row r="1842" spans="2:12" x14ac:dyDescent="0.3">
      <c r="B1842" s="1" t="s">
        <v>165</v>
      </c>
      <c r="C1842" s="4" t="str">
        <f>VLOOKUP(Tabela1[[#This Row],[Cliente]],'BASE DE CLIENTES'!A:E,2,0)</f>
        <v>Brasília</v>
      </c>
      <c r="D1842" s="1" t="str">
        <f>VLOOKUP(Tabela1[[#This Row],[Cliente]],'BASE DE CLIENTES'!A:C,3,0)</f>
        <v>DF</v>
      </c>
      <c r="E1842" s="4" t="str">
        <f>CONCATENATE(Tabela1[[#This Row],[CIDADE]],",",Tabela1[[#This Row],[UF]])</f>
        <v>Brasília,DF</v>
      </c>
      <c r="F1842" s="2">
        <v>45840</v>
      </c>
      <c r="G1842" s="13">
        <v>946</v>
      </c>
      <c r="H1842" s="13">
        <v>1400</v>
      </c>
      <c r="I1842" s="5">
        <f>Tabela1[[#This Row],[Valor total]]-Tabela1[[#This Row],[Valor custo]]</f>
        <v>454</v>
      </c>
      <c r="J1842" s="6">
        <f>Tabela1[[#This Row],[MARGEM BRUTA]]/Tabela1[[#This Row],[Valor total]]</f>
        <v>0.32428571428571429</v>
      </c>
      <c r="K1842" s="1" t="str">
        <f>VLOOKUP(Tabela1[[#This Row],[Cliente]],'BASE DE CLIENTES'!A:D,4,0)</f>
        <v>EMPRESA SEM MAQUINA</v>
      </c>
      <c r="L1842" s="1" t="str">
        <f>VLOOKUP(Tabela1[[#This Row],[Cliente]],'BASE DE CLIENTES'!A:E,5,0)</f>
        <v>SETOR HABITACIONAL VICENTE PIRES</v>
      </c>
    </row>
    <row r="1843" spans="2:12" x14ac:dyDescent="0.3">
      <c r="B1843" s="1" t="s">
        <v>108</v>
      </c>
      <c r="C1843" s="4" t="str">
        <f>VLOOKUP(Tabela1[[#This Row],[Cliente]],'BASE DE CLIENTES'!A:E,2,0)</f>
        <v>Brasília</v>
      </c>
      <c r="D1843" s="1" t="str">
        <f>VLOOKUP(Tabela1[[#This Row],[Cliente]],'BASE DE CLIENTES'!A:C,3,0)</f>
        <v>DF</v>
      </c>
      <c r="E1843" s="4" t="str">
        <f>CONCATENATE(Tabela1[[#This Row],[CIDADE]],",",Tabela1[[#This Row],[UF]])</f>
        <v>Brasília,DF</v>
      </c>
      <c r="F1843" s="2">
        <v>45840</v>
      </c>
      <c r="G1843" s="13">
        <v>125</v>
      </c>
      <c r="H1843" s="13">
        <v>150</v>
      </c>
      <c r="I1843" s="5">
        <f>Tabela1[[#This Row],[Valor total]]-Tabela1[[#This Row],[Valor custo]]</f>
        <v>25</v>
      </c>
      <c r="J1843" s="6">
        <f>Tabela1[[#This Row],[MARGEM BRUTA]]/Tabela1[[#This Row],[Valor total]]</f>
        <v>0.16666666666666666</v>
      </c>
      <c r="K1843" s="1" t="str">
        <f>VLOOKUP(Tabela1[[#This Row],[Cliente]],'BASE DE CLIENTES'!A:D,4,0)</f>
        <v>SERRALHEIRO</v>
      </c>
      <c r="L1843" s="1" t="str">
        <f>VLOOKUP(Tabela1[[#This Row],[Cliente]],'BASE DE CLIENTES'!A:E,5,0)</f>
        <v>Vila Planalto</v>
      </c>
    </row>
    <row r="1844" spans="2:12" x14ac:dyDescent="0.3">
      <c r="B1844" s="1" t="s">
        <v>98</v>
      </c>
      <c r="C1844" s="4" t="str">
        <f>VLOOKUP(Tabela1[[#This Row],[Cliente]],'BASE DE CLIENTES'!A:E,2,0)</f>
        <v>Brasília</v>
      </c>
      <c r="D1844" s="1" t="str">
        <f>VLOOKUP(Tabela1[[#This Row],[Cliente]],'BASE DE CLIENTES'!A:C,3,0)</f>
        <v>DF</v>
      </c>
      <c r="E1844" s="4" t="str">
        <f>CONCATENATE(Tabela1[[#This Row],[CIDADE]],",",Tabela1[[#This Row],[UF]])</f>
        <v>Brasília,DF</v>
      </c>
      <c r="F1844" s="2">
        <v>45840</v>
      </c>
      <c r="G1844" s="13">
        <v>284.26</v>
      </c>
      <c r="H1844" s="13">
        <v>620</v>
      </c>
      <c r="I1844" s="5">
        <f>Tabela1[[#This Row],[Valor total]]-Tabela1[[#This Row],[Valor custo]]</f>
        <v>335.74</v>
      </c>
      <c r="J1844" s="6">
        <f>Tabela1[[#This Row],[MARGEM BRUTA]]/Tabela1[[#This Row],[Valor total]]</f>
        <v>0.5415161290322581</v>
      </c>
      <c r="K1844" s="1" t="str">
        <f>VLOOKUP(Tabela1[[#This Row],[Cliente]],'BASE DE CLIENTES'!A:D,4,0)</f>
        <v>SERRALHEIRO</v>
      </c>
      <c r="L1844" s="1" t="str">
        <f>VLOOKUP(Tabela1[[#This Row],[Cliente]],'BASE DE CLIENTES'!A:E,5,0)</f>
        <v>SANTA MARIA</v>
      </c>
    </row>
    <row r="1845" spans="2:12" x14ac:dyDescent="0.3">
      <c r="B1845" s="1" t="s">
        <v>25</v>
      </c>
      <c r="C1845" s="4" t="str">
        <f>VLOOKUP(Tabela1[[#This Row],[Cliente]],'BASE DE CLIENTES'!A:E,2,0)</f>
        <v>Brasília</v>
      </c>
      <c r="D1845" s="1" t="str">
        <f>VLOOKUP(Tabela1[[#This Row],[Cliente]],'BASE DE CLIENTES'!A:C,3,0)</f>
        <v>DF</v>
      </c>
      <c r="E1845" s="4" t="str">
        <f>CONCATENATE(Tabela1[[#This Row],[CIDADE]],",",Tabela1[[#This Row],[UF]])</f>
        <v>Brasília,DF</v>
      </c>
      <c r="F1845" s="2">
        <v>45839</v>
      </c>
      <c r="G1845" s="13">
        <v>733.7</v>
      </c>
      <c r="H1845" s="13">
        <v>1355</v>
      </c>
      <c r="I1845" s="5">
        <f>Tabela1[[#This Row],[Valor total]]-Tabela1[[#This Row],[Valor custo]]</f>
        <v>621.29999999999995</v>
      </c>
      <c r="J1845" s="6">
        <f>Tabela1[[#This Row],[MARGEM BRUTA]]/Tabela1[[#This Row],[Valor total]]</f>
        <v>0.45852398523985238</v>
      </c>
      <c r="K1845" s="1" t="str">
        <f>VLOOKUP(Tabela1[[#This Row],[Cliente]],'BASE DE CLIENTES'!A:D,4,0)</f>
        <v>EMPRESA COM MAQUINA</v>
      </c>
      <c r="L1845" s="1" t="str">
        <f>VLOOKUP(Tabela1[[#This Row],[Cliente]],'BASE DE CLIENTES'!A:E,5,0)</f>
        <v>CEILANDIA NORTE (CEILANDIA)</v>
      </c>
    </row>
    <row r="1846" spans="2:12" x14ac:dyDescent="0.3">
      <c r="B1846" s="1" t="s">
        <v>205</v>
      </c>
      <c r="C1846" s="4" t="str">
        <f>VLOOKUP(Tabela1[[#This Row],[Cliente]],'BASE DE CLIENTES'!A:E,2,0)</f>
        <v>Brasília</v>
      </c>
      <c r="D1846" s="1" t="str">
        <f>VLOOKUP(Tabela1[[#This Row],[Cliente]],'BASE DE CLIENTES'!A:C,3,0)</f>
        <v>DF</v>
      </c>
      <c r="E1846" s="4" t="str">
        <f>CONCATENATE(Tabela1[[#This Row],[CIDADE]],",",Tabela1[[#This Row],[UF]])</f>
        <v>Brasília,DF</v>
      </c>
      <c r="F1846" s="2">
        <v>45839</v>
      </c>
      <c r="G1846" s="13">
        <v>333.13</v>
      </c>
      <c r="H1846" s="13">
        <v>375</v>
      </c>
      <c r="I1846" s="5">
        <f>Tabela1[[#This Row],[Valor total]]-Tabela1[[#This Row],[Valor custo]]</f>
        <v>41.870000000000005</v>
      </c>
      <c r="J1846" s="6">
        <f>Tabela1[[#This Row],[MARGEM BRUTA]]/Tabela1[[#This Row],[Valor total]]</f>
        <v>0.11165333333333334</v>
      </c>
      <c r="K1846" s="1" t="str">
        <f>VLOOKUP(Tabela1[[#This Row],[Cliente]],'BASE DE CLIENTES'!A:D,4,0)</f>
        <v>PRODUTOS ELETRONICOS</v>
      </c>
      <c r="L1846" s="1" t="str">
        <f>VLOOKUP(Tabela1[[#This Row],[Cliente]],'BASE DE CLIENTES'!A:E,5,0)</f>
        <v>AREAL (AGUAS CLARAS)</v>
      </c>
    </row>
    <row r="1847" spans="2:12" x14ac:dyDescent="0.3">
      <c r="B1847" s="1" t="s">
        <v>96</v>
      </c>
      <c r="C1847" s="4" t="str">
        <f>VLOOKUP(Tabela1[[#This Row],[Cliente]],'BASE DE CLIENTES'!A:E,2,0)</f>
        <v>Brasília</v>
      </c>
      <c r="D1847" s="1" t="str">
        <f>VLOOKUP(Tabela1[[#This Row],[Cliente]],'BASE DE CLIENTES'!A:C,3,0)</f>
        <v>DF</v>
      </c>
      <c r="E1847" s="4" t="str">
        <f>CONCATENATE(Tabela1[[#This Row],[CIDADE]],",",Tabela1[[#This Row],[UF]])</f>
        <v>Brasília,DF</v>
      </c>
      <c r="F1847" s="2">
        <v>45839</v>
      </c>
      <c r="G1847" s="13">
        <v>894</v>
      </c>
      <c r="H1847" s="13">
        <v>1300</v>
      </c>
      <c r="I1847" s="5">
        <f>Tabela1[[#This Row],[Valor total]]-Tabela1[[#This Row],[Valor custo]]</f>
        <v>406</v>
      </c>
      <c r="J1847" s="6">
        <f>Tabela1[[#This Row],[MARGEM BRUTA]]/Tabela1[[#This Row],[Valor total]]</f>
        <v>0.31230769230769229</v>
      </c>
      <c r="K1847" s="1" t="str">
        <f>VLOOKUP(Tabela1[[#This Row],[Cliente]],'BASE DE CLIENTES'!A:D,4,0)</f>
        <v>EMPRESA SEM MAQUINA</v>
      </c>
      <c r="L1847" s="1" t="str">
        <f>VLOOKUP(Tabela1[[#This Row],[Cliente]],'BASE DE CLIENTES'!A:E,5,0)</f>
        <v>CEILANDIA NORTE (CEILANDIA)</v>
      </c>
    </row>
    <row r="1848" spans="2:12" x14ac:dyDescent="0.3">
      <c r="B1848" s="1" t="s">
        <v>254</v>
      </c>
      <c r="C1848" s="4" t="str">
        <f>VLOOKUP(Tabela1[[#This Row],[Cliente]],'BASE DE CLIENTES'!A:E,2,0)</f>
        <v>Luziânia</v>
      </c>
      <c r="D1848" s="1" t="str">
        <f>VLOOKUP(Tabela1[[#This Row],[Cliente]],'BASE DE CLIENTES'!A:C,3,0)</f>
        <v>GO</v>
      </c>
      <c r="E1848" s="4" t="str">
        <f>CONCATENATE(Tabela1[[#This Row],[CIDADE]],",",Tabela1[[#This Row],[UF]])</f>
        <v>Luziânia,GO</v>
      </c>
      <c r="F1848" s="2">
        <v>45737</v>
      </c>
      <c r="G1848" s="13">
        <v>1317.6</v>
      </c>
      <c r="H1848" s="13">
        <v>1900</v>
      </c>
      <c r="I1848" s="5">
        <f>Tabela1[[#This Row],[Valor total]]-Tabela1[[#This Row],[Valor custo]]</f>
        <v>582.40000000000009</v>
      </c>
      <c r="J1848" s="6">
        <f>Tabela1[[#This Row],[MARGEM BRUTA]]/Tabela1[[#This Row],[Valor total]]</f>
        <v>0.30652631578947376</v>
      </c>
      <c r="K1848" s="1" t="str">
        <f>VLOOKUP(Tabela1[[#This Row],[Cliente]],'BASE DE CLIENTES'!A:D,4,0)</f>
        <v>SERRALHEIRO</v>
      </c>
      <c r="L1848" s="1" t="str">
        <f>VLOOKUP(Tabela1[[#This Row],[Cliente]],'BASE DE CLIENTES'!A:E,5,0)</f>
        <v>Luziânia</v>
      </c>
    </row>
    <row r="1849" spans="2:12" x14ac:dyDescent="0.3">
      <c r="B1849" s="1" t="s">
        <v>55</v>
      </c>
      <c r="C1849" s="4" t="str">
        <f>VLOOKUP(Tabela1[[#This Row],[Cliente]],'BASE DE CLIENTES'!A:E,2,0)</f>
        <v>Brasília</v>
      </c>
      <c r="D1849" s="1" t="str">
        <f>VLOOKUP(Tabela1[[#This Row],[Cliente]],'BASE DE CLIENTES'!A:C,3,0)</f>
        <v>DF</v>
      </c>
      <c r="E1849" s="4" t="str">
        <f>CONCATENATE(Tabela1[[#This Row],[CIDADE]],",",Tabela1[[#This Row],[UF]])</f>
        <v>Brasília,DF</v>
      </c>
      <c r="F1849" s="2">
        <v>45839</v>
      </c>
      <c r="G1849" s="13">
        <v>447</v>
      </c>
      <c r="H1849" s="13">
        <v>645</v>
      </c>
      <c r="I1849" s="5">
        <f>Tabela1[[#This Row],[Valor total]]-Tabela1[[#This Row],[Valor custo]]</f>
        <v>198</v>
      </c>
      <c r="J1849" s="6">
        <f>Tabela1[[#This Row],[MARGEM BRUTA]]/Tabela1[[#This Row],[Valor total]]</f>
        <v>0.30697674418604654</v>
      </c>
      <c r="K1849" s="1" t="str">
        <f>VLOOKUP(Tabela1[[#This Row],[Cliente]],'BASE DE CLIENTES'!A:D,4,0)</f>
        <v>EMPRESA SEM MAQUINA</v>
      </c>
      <c r="L1849" s="1" t="str">
        <f>VLOOKUP(Tabela1[[#This Row],[Cliente]],'BASE DE CLIENTES'!A:E,5,0)</f>
        <v>RECANTO DAS EMAS</v>
      </c>
    </row>
    <row r="1850" spans="2:12" x14ac:dyDescent="0.3">
      <c r="B1850" s="1" t="s">
        <v>252</v>
      </c>
      <c r="C1850" s="4" t="str">
        <f>VLOOKUP(Tabela1[[#This Row],[Cliente]],'BASE DE CLIENTES'!A:E,2,0)</f>
        <v>Luziânia</v>
      </c>
      <c r="D1850" s="1" t="str">
        <f>VLOOKUP(Tabela1[[#This Row],[Cliente]],'BASE DE CLIENTES'!A:C,3,0)</f>
        <v>GO</v>
      </c>
      <c r="E1850" s="4" t="str">
        <f>CONCATENATE(Tabela1[[#This Row],[CIDADE]],",",Tabela1[[#This Row],[UF]])</f>
        <v>Luziânia,GO</v>
      </c>
      <c r="F1850" s="2">
        <v>45735</v>
      </c>
      <c r="G1850" s="13">
        <v>2224.7800000000002</v>
      </c>
      <c r="H1850" s="13">
        <v>3354</v>
      </c>
      <c r="I1850" s="5">
        <f>Tabela1[[#This Row],[Valor total]]-Tabela1[[#This Row],[Valor custo]]</f>
        <v>1129.2199999999998</v>
      </c>
      <c r="J1850" s="6">
        <f>Tabela1[[#This Row],[MARGEM BRUTA]]/Tabela1[[#This Row],[Valor total]]</f>
        <v>0.33667859272510431</v>
      </c>
      <c r="K1850" s="1" t="str">
        <f>VLOOKUP(Tabela1[[#This Row],[Cliente]],'BASE DE CLIENTES'!A:D,4,0)</f>
        <v>SERRALHEIRO</v>
      </c>
      <c r="L1850" s="1" t="str">
        <f>VLOOKUP(Tabela1[[#This Row],[Cliente]],'BASE DE CLIENTES'!A:E,5,0)</f>
        <v>Luziânia</v>
      </c>
    </row>
    <row r="1851" spans="2:12" x14ac:dyDescent="0.3">
      <c r="B1851" s="1" t="s">
        <v>255</v>
      </c>
      <c r="C1851" s="4" t="str">
        <f>VLOOKUP(Tabela1[[#This Row],[Cliente]],'BASE DE CLIENTES'!A:E,2,0)</f>
        <v>Brasília</v>
      </c>
      <c r="D1851" s="1" t="str">
        <f>VLOOKUP(Tabela1[[#This Row],[Cliente]],'BASE DE CLIENTES'!A:C,3,0)</f>
        <v>DF</v>
      </c>
      <c r="E1851" s="4" t="str">
        <f>CONCATENATE(Tabela1[[#This Row],[CIDADE]],",",Tabela1[[#This Row],[UF]])</f>
        <v>Brasília,DF</v>
      </c>
      <c r="F1851" s="2">
        <v>45839</v>
      </c>
      <c r="G1851" s="13">
        <v>994</v>
      </c>
      <c r="H1851" s="13">
        <v>1500</v>
      </c>
      <c r="I1851" s="5">
        <f>Tabela1[[#This Row],[Valor total]]-Tabela1[[#This Row],[Valor custo]]</f>
        <v>506</v>
      </c>
      <c r="J1851" s="6">
        <f>Tabela1[[#This Row],[MARGEM BRUTA]]/Tabela1[[#This Row],[Valor total]]</f>
        <v>0.33733333333333332</v>
      </c>
      <c r="K1851" s="1" t="str">
        <f>VLOOKUP(Tabela1[[#This Row],[Cliente]],'BASE DE CLIENTES'!A:D,4,0)</f>
        <v>EMPRESA COM MAQUINA</v>
      </c>
      <c r="L1851" s="1" t="str">
        <f>VLOOKUP(Tabela1[[#This Row],[Cliente]],'BASE DE CLIENTES'!A:E,5,0)</f>
        <v>ADE ÁGUAS CLARAS</v>
      </c>
    </row>
    <row r="1852" spans="2:12" x14ac:dyDescent="0.3">
      <c r="B1852" s="1" t="s">
        <v>68</v>
      </c>
      <c r="C1852" s="4" t="str">
        <f>VLOOKUP(Tabela1[[#This Row],[Cliente]],'BASE DE CLIENTES'!A:E,2,0)</f>
        <v>Brasília</v>
      </c>
      <c r="D1852" s="1" t="str">
        <f>VLOOKUP(Tabela1[[#This Row],[Cliente]],'BASE DE CLIENTES'!A:C,3,0)</f>
        <v>DF</v>
      </c>
      <c r="E1852" s="4" t="str">
        <f>CONCATENATE(Tabela1[[#This Row],[CIDADE]],",",Tabela1[[#This Row],[UF]])</f>
        <v>Brasília,DF</v>
      </c>
      <c r="F1852" s="2">
        <v>45839</v>
      </c>
      <c r="G1852" s="13">
        <v>3987</v>
      </c>
      <c r="H1852" s="13">
        <v>5990</v>
      </c>
      <c r="I1852" s="5">
        <f>Tabela1[[#This Row],[Valor total]]-Tabela1[[#This Row],[Valor custo]]</f>
        <v>2003</v>
      </c>
      <c r="J1852" s="6">
        <f>Tabela1[[#This Row],[MARGEM BRUTA]]/Tabela1[[#This Row],[Valor total]]</f>
        <v>0.33439065108514188</v>
      </c>
      <c r="K1852" s="1" t="str">
        <f>VLOOKUP(Tabela1[[#This Row],[Cliente]],'BASE DE CLIENTES'!A:D,4,0)</f>
        <v>EMPRESA COM MAQUINA</v>
      </c>
      <c r="L1852" s="1" t="str">
        <f>VLOOKUP(Tabela1[[#This Row],[Cliente]],'BASE DE CLIENTES'!A:E,5,0)</f>
        <v>SAMAMBAIA SUL (SAMAMBAIA)</v>
      </c>
    </row>
    <row r="1853" spans="2:12" x14ac:dyDescent="0.3">
      <c r="B1853" s="1" t="s">
        <v>256</v>
      </c>
      <c r="C1853" s="4" t="str">
        <f>VLOOKUP(Tabela1[[#This Row],[Cliente]],'BASE DE CLIENTES'!A:E,2,0)</f>
        <v>Luziânia</v>
      </c>
      <c r="D1853" s="1" t="str">
        <f>VLOOKUP(Tabela1[[#This Row],[Cliente]],'BASE DE CLIENTES'!A:C,3,0)</f>
        <v>GO</v>
      </c>
      <c r="E1853" s="4" t="str">
        <f>CONCATENATE(Tabela1[[#This Row],[CIDADE]],",",Tabela1[[#This Row],[UF]])</f>
        <v>Luziânia,GO</v>
      </c>
      <c r="F1853" s="2">
        <v>45733</v>
      </c>
      <c r="G1853" s="13">
        <v>943.4</v>
      </c>
      <c r="H1853" s="13">
        <v>1390</v>
      </c>
      <c r="I1853" s="5">
        <f>Tabela1[[#This Row],[Valor total]]-Tabela1[[#This Row],[Valor custo]]</f>
        <v>446.6</v>
      </c>
      <c r="J1853" s="6">
        <f>Tabela1[[#This Row],[MARGEM BRUTA]]/Tabela1[[#This Row],[Valor total]]</f>
        <v>0.321294964028777</v>
      </c>
      <c r="K1853" s="1" t="str">
        <f>VLOOKUP(Tabela1[[#This Row],[Cliente]],'BASE DE CLIENTES'!A:D,4,0)</f>
        <v>SERRALHEIRO</v>
      </c>
      <c r="L1853" s="1" t="str">
        <f>VLOOKUP(Tabela1[[#This Row],[Cliente]],'BASE DE CLIENTES'!A:E,5,0)</f>
        <v>Luziânia</v>
      </c>
    </row>
    <row r="1854" spans="2:12" x14ac:dyDescent="0.3">
      <c r="B1854" s="1" t="s">
        <v>253</v>
      </c>
      <c r="C1854" s="4" t="str">
        <f>VLOOKUP(Tabela1[[#This Row],[Cliente]],'BASE DE CLIENTES'!A:E,2,0)</f>
        <v>Luziânia</v>
      </c>
      <c r="D1854" s="1" t="str">
        <f>VLOOKUP(Tabela1[[#This Row],[Cliente]],'BASE DE CLIENTES'!A:C,3,0)</f>
        <v>GO</v>
      </c>
      <c r="E1854" s="4" t="str">
        <f>CONCATENATE(Tabela1[[#This Row],[CIDADE]],",",Tabela1[[#This Row],[UF]])</f>
        <v>Luziânia,GO</v>
      </c>
      <c r="F1854" s="2">
        <v>45730</v>
      </c>
      <c r="G1854" s="13">
        <v>3919.72</v>
      </c>
      <c r="H1854" s="13">
        <v>6265</v>
      </c>
      <c r="I1854" s="5">
        <f>Tabela1[[#This Row],[Valor total]]-Tabela1[[#This Row],[Valor custo]]</f>
        <v>2345.2800000000002</v>
      </c>
      <c r="J1854" s="6">
        <f>Tabela1[[#This Row],[MARGEM BRUTA]]/Tabela1[[#This Row],[Valor total]]</f>
        <v>0.37434636871508381</v>
      </c>
      <c r="K1854" s="1" t="str">
        <f>VLOOKUP(Tabela1[[#This Row],[Cliente]],'BASE DE CLIENTES'!A:D,4,0)</f>
        <v>EMPRESA COM MAQUINA</v>
      </c>
      <c r="L1854" s="1" t="str">
        <f>VLOOKUP(Tabela1[[#This Row],[Cliente]],'BASE DE CLIENTES'!A:E,5,0)</f>
        <v>Luziânia</v>
      </c>
    </row>
    <row r="1855" spans="2:12" x14ac:dyDescent="0.3">
      <c r="B1855" s="1" t="s">
        <v>252</v>
      </c>
      <c r="C1855" s="4" t="str">
        <f>VLOOKUP(Tabela1[[#This Row],[Cliente]],'BASE DE CLIENTES'!A:E,2,0)</f>
        <v>Luziânia</v>
      </c>
      <c r="D1855" s="1" t="str">
        <f>VLOOKUP(Tabela1[[#This Row],[Cliente]],'BASE DE CLIENTES'!A:C,3,0)</f>
        <v>GO</v>
      </c>
      <c r="E1855" s="4" t="str">
        <f>CONCATENATE(Tabela1[[#This Row],[CIDADE]],",",Tabela1[[#This Row],[UF]])</f>
        <v>Luziânia,GO</v>
      </c>
      <c r="F1855" s="2">
        <v>45729</v>
      </c>
      <c r="G1855" s="13">
        <v>601.04</v>
      </c>
      <c r="H1855" s="13">
        <v>850</v>
      </c>
      <c r="I1855" s="5">
        <f>Tabela1[[#This Row],[Valor total]]-Tabela1[[#This Row],[Valor custo]]</f>
        <v>248.96000000000004</v>
      </c>
      <c r="J1855" s="6">
        <f>Tabela1[[#This Row],[MARGEM BRUTA]]/Tabela1[[#This Row],[Valor total]]</f>
        <v>0.29289411764705886</v>
      </c>
      <c r="K1855" s="1" t="str">
        <f>VLOOKUP(Tabela1[[#This Row],[Cliente]],'BASE DE CLIENTES'!A:D,4,0)</f>
        <v>SERRALHEIRO</v>
      </c>
      <c r="L1855" s="1" t="str">
        <f>VLOOKUP(Tabela1[[#This Row],[Cliente]],'BASE DE CLIENTES'!A:E,5,0)</f>
        <v>Luziânia</v>
      </c>
    </row>
    <row r="1856" spans="2:12" x14ac:dyDescent="0.3">
      <c r="B1856" s="1" t="s">
        <v>256</v>
      </c>
      <c r="C1856" s="4" t="str">
        <f>VLOOKUP(Tabela1[[#This Row],[Cliente]],'BASE DE CLIENTES'!A:E,2,0)</f>
        <v>Luziânia</v>
      </c>
      <c r="D1856" s="1" t="str">
        <f>VLOOKUP(Tabela1[[#This Row],[Cliente]],'BASE DE CLIENTES'!A:C,3,0)</f>
        <v>GO</v>
      </c>
      <c r="E1856" s="4" t="str">
        <f>CONCATENATE(Tabela1[[#This Row],[CIDADE]],",",Tabela1[[#This Row],[UF]])</f>
        <v>Luziânia,GO</v>
      </c>
      <c r="F1856" s="2">
        <v>45728</v>
      </c>
      <c r="G1856" s="13">
        <v>729.45</v>
      </c>
      <c r="H1856" s="13">
        <v>1000</v>
      </c>
      <c r="I1856" s="5">
        <f>Tabela1[[#This Row],[Valor total]]-Tabela1[[#This Row],[Valor custo]]</f>
        <v>270.54999999999995</v>
      </c>
      <c r="J1856" s="6">
        <f>Tabela1[[#This Row],[MARGEM BRUTA]]/Tabela1[[#This Row],[Valor total]]</f>
        <v>0.27054999999999996</v>
      </c>
      <c r="K1856" s="1" t="str">
        <f>VLOOKUP(Tabela1[[#This Row],[Cliente]],'BASE DE CLIENTES'!A:D,4,0)</f>
        <v>SERRALHEIRO</v>
      </c>
      <c r="L1856" s="1" t="str">
        <f>VLOOKUP(Tabela1[[#This Row],[Cliente]],'BASE DE CLIENTES'!A:E,5,0)</f>
        <v>Luziânia</v>
      </c>
    </row>
    <row r="1857" spans="2:12" x14ac:dyDescent="0.3">
      <c r="B1857" s="1" t="s">
        <v>253</v>
      </c>
      <c r="C1857" s="4" t="str">
        <f>VLOOKUP(Tabela1[[#This Row],[Cliente]],'BASE DE CLIENTES'!A:E,2,0)</f>
        <v>Luziânia</v>
      </c>
      <c r="D1857" s="1" t="str">
        <f>VLOOKUP(Tabela1[[#This Row],[Cliente]],'BASE DE CLIENTES'!A:C,3,0)</f>
        <v>GO</v>
      </c>
      <c r="E1857" s="4" t="str">
        <f>CONCATENATE(Tabela1[[#This Row],[CIDADE]],",",Tabela1[[#This Row],[UF]])</f>
        <v>Luziânia,GO</v>
      </c>
      <c r="F1857" s="2">
        <v>45721</v>
      </c>
      <c r="G1857" s="13">
        <v>175</v>
      </c>
      <c r="H1857" s="13">
        <v>210</v>
      </c>
      <c r="I1857" s="5">
        <f>Tabela1[[#This Row],[Valor total]]-Tabela1[[#This Row],[Valor custo]]</f>
        <v>35</v>
      </c>
      <c r="J1857" s="6">
        <f>Tabela1[[#This Row],[MARGEM BRUTA]]/Tabela1[[#This Row],[Valor total]]</f>
        <v>0.16666666666666666</v>
      </c>
      <c r="K1857" s="1" t="str">
        <f>VLOOKUP(Tabela1[[#This Row],[Cliente]],'BASE DE CLIENTES'!A:D,4,0)</f>
        <v>EMPRESA COM MAQUINA</v>
      </c>
      <c r="L1857" s="1" t="str">
        <f>VLOOKUP(Tabela1[[#This Row],[Cliente]],'BASE DE CLIENTES'!A:E,5,0)</f>
        <v>Luziânia</v>
      </c>
    </row>
    <row r="1858" spans="2:12" x14ac:dyDescent="0.3">
      <c r="B1858" s="1" t="s">
        <v>97</v>
      </c>
      <c r="C1858" s="4" t="str">
        <f>VLOOKUP(Tabela1[[#This Row],[Cliente]],'BASE DE CLIENTES'!A:E,2,0)</f>
        <v>Brasília</v>
      </c>
      <c r="D1858" s="1" t="str">
        <f>VLOOKUP(Tabela1[[#This Row],[Cliente]],'BASE DE CLIENTES'!A:C,3,0)</f>
        <v>DF</v>
      </c>
      <c r="E1858" s="4" t="str">
        <f>CONCATENATE(Tabela1[[#This Row],[CIDADE]],",",Tabela1[[#This Row],[UF]])</f>
        <v>Brasília,DF</v>
      </c>
      <c r="F1858" s="2">
        <v>45839</v>
      </c>
      <c r="G1858" s="13">
        <v>223.42</v>
      </c>
      <c r="H1858" s="13">
        <v>310</v>
      </c>
      <c r="I1858" s="5">
        <f>Tabela1[[#This Row],[Valor total]]-Tabela1[[#This Row],[Valor custo]]</f>
        <v>86.580000000000013</v>
      </c>
      <c r="J1858" s="6">
        <f>Tabela1[[#This Row],[MARGEM BRUTA]]/Tabela1[[#This Row],[Valor total]]</f>
        <v>0.27929032258064518</v>
      </c>
      <c r="K1858" s="1" t="str">
        <f>VLOOKUP(Tabela1[[#This Row],[Cliente]],'BASE DE CLIENTES'!A:D,4,0)</f>
        <v>SERRALHEIRO</v>
      </c>
      <c r="L1858" s="1" t="str">
        <f>VLOOKUP(Tabela1[[#This Row],[Cliente]],'BASE DE CLIENTES'!A:E,5,0)</f>
        <v>CEILANDIA NORTE</v>
      </c>
    </row>
    <row r="1859" spans="2:12" x14ac:dyDescent="0.3">
      <c r="B1859" s="1" t="s">
        <v>253</v>
      </c>
      <c r="C1859" s="4" t="str">
        <f>VLOOKUP(Tabela1[[#This Row],[Cliente]],'BASE DE CLIENTES'!A:E,2,0)</f>
        <v>Luziânia</v>
      </c>
      <c r="D1859" s="1" t="str">
        <f>VLOOKUP(Tabela1[[#This Row],[Cliente]],'BASE DE CLIENTES'!A:C,3,0)</f>
        <v>GO</v>
      </c>
      <c r="E1859" s="4" t="str">
        <f>CONCATENATE(Tabela1[[#This Row],[CIDADE]],",",Tabela1[[#This Row],[UF]])</f>
        <v>Luziânia,GO</v>
      </c>
      <c r="F1859" s="2">
        <v>45721</v>
      </c>
      <c r="G1859" s="13">
        <v>878.4</v>
      </c>
      <c r="H1859" s="13">
        <v>1290</v>
      </c>
      <c r="I1859" s="5">
        <f>Tabela1[[#This Row],[Valor total]]-Tabela1[[#This Row],[Valor custo]]</f>
        <v>411.6</v>
      </c>
      <c r="J1859" s="6">
        <f>Tabela1[[#This Row],[MARGEM BRUTA]]/Tabela1[[#This Row],[Valor total]]</f>
        <v>0.3190697674418605</v>
      </c>
      <c r="K1859" s="1" t="str">
        <f>VLOOKUP(Tabela1[[#This Row],[Cliente]],'BASE DE CLIENTES'!A:D,4,0)</f>
        <v>EMPRESA COM MAQUINA</v>
      </c>
      <c r="L1859" s="1" t="str">
        <f>VLOOKUP(Tabela1[[#This Row],[Cliente]],'BASE DE CLIENTES'!A:E,5,0)</f>
        <v>Luziânia</v>
      </c>
    </row>
    <row r="1860" spans="2:12" x14ac:dyDescent="0.3">
      <c r="B1860" s="1" t="s">
        <v>101</v>
      </c>
      <c r="C1860" s="4" t="str">
        <f>VLOOKUP(Tabela1[[#This Row],[Cliente]],'BASE DE CLIENTES'!A:E,2,0)</f>
        <v>Brasília</v>
      </c>
      <c r="D1860" s="1" t="str">
        <f>VLOOKUP(Tabela1[[#This Row],[Cliente]],'BASE DE CLIENTES'!A:C,3,0)</f>
        <v>DF</v>
      </c>
      <c r="E1860" s="4" t="str">
        <f>CONCATENATE(Tabela1[[#This Row],[CIDADE]],",",Tabela1[[#This Row],[UF]])</f>
        <v>Brasília,DF</v>
      </c>
      <c r="F1860" s="2">
        <v>45839</v>
      </c>
      <c r="G1860" s="13">
        <v>773</v>
      </c>
      <c r="H1860" s="13">
        <v>1500</v>
      </c>
      <c r="I1860" s="5">
        <f>Tabela1[[#This Row],[Valor total]]-Tabela1[[#This Row],[Valor custo]]</f>
        <v>727</v>
      </c>
      <c r="J1860" s="6">
        <f>Tabela1[[#This Row],[MARGEM BRUTA]]/Tabela1[[#This Row],[Valor total]]</f>
        <v>0.48466666666666669</v>
      </c>
      <c r="K1860" s="1" t="str">
        <f>VLOOKUP(Tabela1[[#This Row],[Cliente]],'BASE DE CLIENTES'!A:D,4,0)</f>
        <v>SERRALHEIRO</v>
      </c>
      <c r="L1860" s="1" t="str">
        <f>VLOOKUP(Tabela1[[#This Row],[Cliente]],'BASE DE CLIENTES'!A:E,5,0)</f>
        <v>TAGUATINGA SUL (TAGUATINGA)</v>
      </c>
    </row>
    <row r="1861" spans="2:12" x14ac:dyDescent="0.3">
      <c r="B1861" s="1" t="s">
        <v>254</v>
      </c>
      <c r="C1861" s="4" t="str">
        <f>VLOOKUP(Tabela1[[#This Row],[Cliente]],'BASE DE CLIENTES'!A:E,2,0)</f>
        <v>Luziânia</v>
      </c>
      <c r="D1861" s="1" t="str">
        <f>VLOOKUP(Tabela1[[#This Row],[Cliente]],'BASE DE CLIENTES'!A:C,3,0)</f>
        <v>GO</v>
      </c>
      <c r="E1861" s="4" t="str">
        <f>CONCATENATE(Tabela1[[#This Row],[CIDADE]],",",Tabela1[[#This Row],[UF]])</f>
        <v>Luziânia,GO</v>
      </c>
      <c r="F1861" s="2">
        <v>45721</v>
      </c>
      <c r="G1861" s="13">
        <v>27.38</v>
      </c>
      <c r="H1861" s="13">
        <v>220</v>
      </c>
      <c r="I1861" s="5">
        <f>Tabela1[[#This Row],[Valor total]]-Tabela1[[#This Row],[Valor custo]]</f>
        <v>192.62</v>
      </c>
      <c r="J1861" s="6">
        <f>Tabela1[[#This Row],[MARGEM BRUTA]]/Tabela1[[#This Row],[Valor total]]</f>
        <v>0.87554545454545452</v>
      </c>
      <c r="K1861" s="1" t="str">
        <f>VLOOKUP(Tabela1[[#This Row],[Cliente]],'BASE DE CLIENTES'!A:D,4,0)</f>
        <v>SERRALHEIRO</v>
      </c>
      <c r="L1861" s="1" t="str">
        <f>VLOOKUP(Tabela1[[#This Row],[Cliente]],'BASE DE CLIENTES'!A:E,5,0)</f>
        <v>Luziânia</v>
      </c>
    </row>
    <row r="1862" spans="2:12" x14ac:dyDescent="0.3">
      <c r="B1862" s="1" t="s">
        <v>252</v>
      </c>
      <c r="C1862" s="4" t="str">
        <f>VLOOKUP(Tabela1[[#This Row],[Cliente]],'BASE DE CLIENTES'!A:E,2,0)</f>
        <v>Luziânia</v>
      </c>
      <c r="D1862" s="1" t="str">
        <f>VLOOKUP(Tabela1[[#This Row],[Cliente]],'BASE DE CLIENTES'!A:C,3,0)</f>
        <v>GO</v>
      </c>
      <c r="E1862" s="4" t="str">
        <f>CONCATENATE(Tabela1[[#This Row],[CIDADE]],",",Tabela1[[#This Row],[UF]])</f>
        <v>Luziânia,GO</v>
      </c>
      <c r="F1862" s="2">
        <v>45777</v>
      </c>
      <c r="G1862" s="13">
        <v>0</v>
      </c>
      <c r="H1862" s="13">
        <v>590</v>
      </c>
      <c r="I1862" s="5">
        <f>Tabela1[[#This Row],[Valor total]]-Tabela1[[#This Row],[Valor custo]]</f>
        <v>590</v>
      </c>
      <c r="J1862" s="6">
        <f>Tabela1[[#This Row],[MARGEM BRUTA]]/Tabela1[[#This Row],[Valor total]]</f>
        <v>1</v>
      </c>
      <c r="K1862" s="1" t="str">
        <f>VLOOKUP(Tabela1[[#This Row],[Cliente]],'BASE DE CLIENTES'!A:D,4,0)</f>
        <v>SERRALHEIRO</v>
      </c>
      <c r="L1862" s="1" t="str">
        <f>VLOOKUP(Tabela1[[#This Row],[Cliente]],'BASE DE CLIENTES'!A:E,5,0)</f>
        <v>Luziânia</v>
      </c>
    </row>
    <row r="1863" spans="2:12" x14ac:dyDescent="0.3">
      <c r="B1863" s="1" t="s">
        <v>161</v>
      </c>
      <c r="C1863" s="4" t="str">
        <f>VLOOKUP(Tabela1[[#This Row],[Cliente]],'BASE DE CLIENTES'!A:E,2,0)</f>
        <v>Brasília</v>
      </c>
      <c r="D1863" s="1" t="str">
        <f>VLOOKUP(Tabela1[[#This Row],[Cliente]],'BASE DE CLIENTES'!A:C,3,0)</f>
        <v>DF</v>
      </c>
      <c r="E1863" s="4" t="str">
        <f>CONCATENATE(Tabela1[[#This Row],[CIDADE]],",",Tabela1[[#This Row],[UF]])</f>
        <v>Brasília,DF</v>
      </c>
      <c r="F1863" s="2">
        <v>45898</v>
      </c>
      <c r="G1863" s="13">
        <v>1328</v>
      </c>
      <c r="H1863" s="13">
        <v>2400</v>
      </c>
      <c r="I1863" s="5">
        <f>Tabela1[[#This Row],[Valor total]]-Tabela1[[#This Row],[Valor custo]]</f>
        <v>1072</v>
      </c>
      <c r="J1863" s="6">
        <f>Tabela1[[#This Row],[MARGEM BRUTA]]/Tabela1[[#This Row],[Valor total]]</f>
        <v>0.44666666666666666</v>
      </c>
      <c r="K1863" s="1" t="str">
        <f>VLOOKUP(Tabela1[[#This Row],[Cliente]],'BASE DE CLIENTES'!A:D,4,0)</f>
        <v>EMPRESA COM MAQUINA</v>
      </c>
      <c r="L1863" s="1" t="str">
        <f>VLOOKUP(Tabela1[[#This Row],[Cliente]],'BASE DE CLIENTES'!A:E,5,0)</f>
        <v>RIACHO FUNDO II</v>
      </c>
    </row>
    <row r="1864" spans="2:12" x14ac:dyDescent="0.3">
      <c r="B1864" s="1" t="s">
        <v>253</v>
      </c>
      <c r="C1864" s="4" t="str">
        <f>VLOOKUP(Tabela1[[#This Row],[Cliente]],'BASE DE CLIENTES'!A:E,2,0)</f>
        <v>Luziânia</v>
      </c>
      <c r="D1864" s="1" t="str">
        <f>VLOOKUP(Tabela1[[#This Row],[Cliente]],'BASE DE CLIENTES'!A:C,3,0)</f>
        <v>GO</v>
      </c>
      <c r="E1864" s="4" t="str">
        <f>CONCATENATE(Tabela1[[#This Row],[CIDADE]],",",Tabela1[[#This Row],[UF]])</f>
        <v>Luziânia,GO</v>
      </c>
      <c r="F1864" s="2">
        <v>45772</v>
      </c>
      <c r="G1864" s="13">
        <v>358</v>
      </c>
      <c r="H1864" s="13">
        <v>540</v>
      </c>
      <c r="I1864" s="5">
        <f>Tabela1[[#This Row],[Valor total]]-Tabela1[[#This Row],[Valor custo]]</f>
        <v>182</v>
      </c>
      <c r="J1864" s="6">
        <f>Tabela1[[#This Row],[MARGEM BRUTA]]/Tabela1[[#This Row],[Valor total]]</f>
        <v>0.33703703703703702</v>
      </c>
      <c r="K1864" s="1" t="str">
        <f>VLOOKUP(Tabela1[[#This Row],[Cliente]],'BASE DE CLIENTES'!A:D,4,0)</f>
        <v>EMPRESA COM MAQUINA</v>
      </c>
      <c r="L1864" s="1" t="str">
        <f>VLOOKUP(Tabela1[[#This Row],[Cliente]],'BASE DE CLIENTES'!A:E,5,0)</f>
        <v>Luziânia</v>
      </c>
    </row>
    <row r="1865" spans="2:12" x14ac:dyDescent="0.3">
      <c r="B1865" s="1" t="s">
        <v>253</v>
      </c>
      <c r="C1865" s="4" t="str">
        <f>VLOOKUP(Tabela1[[#This Row],[Cliente]],'BASE DE CLIENTES'!A:E,2,0)</f>
        <v>Luziânia</v>
      </c>
      <c r="D1865" s="1" t="str">
        <f>VLOOKUP(Tabela1[[#This Row],[Cliente]],'BASE DE CLIENTES'!A:C,3,0)</f>
        <v>GO</v>
      </c>
      <c r="E1865" s="4" t="str">
        <f>CONCATENATE(Tabela1[[#This Row],[CIDADE]],",",Tabela1[[#This Row],[UF]])</f>
        <v>Luziânia,GO</v>
      </c>
      <c r="F1865" s="2">
        <v>45761</v>
      </c>
      <c r="G1865" s="13">
        <v>0</v>
      </c>
      <c r="H1865" s="13">
        <v>200</v>
      </c>
      <c r="I1865" s="5">
        <f>Tabela1[[#This Row],[Valor total]]-Tabela1[[#This Row],[Valor custo]]</f>
        <v>200</v>
      </c>
      <c r="J1865" s="6">
        <f>Tabela1[[#This Row],[MARGEM BRUTA]]/Tabela1[[#This Row],[Valor total]]</f>
        <v>1</v>
      </c>
      <c r="K1865" s="1" t="str">
        <f>VLOOKUP(Tabela1[[#This Row],[Cliente]],'BASE DE CLIENTES'!A:D,4,0)</f>
        <v>EMPRESA COM MAQUINA</v>
      </c>
      <c r="L1865" s="1" t="str">
        <f>VLOOKUP(Tabela1[[#This Row],[Cliente]],'BASE DE CLIENTES'!A:E,5,0)</f>
        <v>Luziânia</v>
      </c>
    </row>
    <row r="1866" spans="2:12" x14ac:dyDescent="0.3">
      <c r="B1866" s="1" t="s">
        <v>253</v>
      </c>
      <c r="C1866" s="4" t="str">
        <f>VLOOKUP(Tabela1[[#This Row],[Cliente]],'BASE DE CLIENTES'!A:E,2,0)</f>
        <v>Luziânia</v>
      </c>
      <c r="D1866" s="1" t="str">
        <f>VLOOKUP(Tabela1[[#This Row],[Cliente]],'BASE DE CLIENTES'!A:C,3,0)</f>
        <v>GO</v>
      </c>
      <c r="E1866" s="4" t="str">
        <f>CONCATENATE(Tabela1[[#This Row],[CIDADE]],",",Tabela1[[#This Row],[UF]])</f>
        <v>Luziânia,GO</v>
      </c>
      <c r="F1866" s="2">
        <v>45756</v>
      </c>
      <c r="G1866" s="13">
        <v>1247.21</v>
      </c>
      <c r="H1866" s="13">
        <v>855</v>
      </c>
      <c r="I1866" s="5">
        <f>Tabela1[[#This Row],[Valor total]]-Tabela1[[#This Row],[Valor custo]]</f>
        <v>-392.21000000000004</v>
      </c>
      <c r="J1866" s="6">
        <f>Tabela1[[#This Row],[MARGEM BRUTA]]/Tabela1[[#This Row],[Valor total]]</f>
        <v>-0.45872514619883042</v>
      </c>
      <c r="K1866" s="1" t="str">
        <f>VLOOKUP(Tabela1[[#This Row],[Cliente]],'BASE DE CLIENTES'!A:D,4,0)</f>
        <v>EMPRESA COM MAQUINA</v>
      </c>
      <c r="L1866" s="1" t="str">
        <f>VLOOKUP(Tabela1[[#This Row],[Cliente]],'BASE DE CLIENTES'!A:E,5,0)</f>
        <v>Luziânia</v>
      </c>
    </row>
    <row r="1867" spans="2:12" x14ac:dyDescent="0.3">
      <c r="B1867" s="1" t="s">
        <v>96</v>
      </c>
      <c r="C1867" s="4" t="str">
        <f>VLOOKUP(Tabela1[[#This Row],[Cliente]],'BASE DE CLIENTES'!A:E,2,0)</f>
        <v>Brasília</v>
      </c>
      <c r="D1867" s="1" t="str">
        <f>VLOOKUP(Tabela1[[#This Row],[Cliente]],'BASE DE CLIENTES'!A:C,3,0)</f>
        <v>DF</v>
      </c>
      <c r="E1867" s="4" t="str">
        <f>CONCATENATE(Tabela1[[#This Row],[CIDADE]],",",Tabela1[[#This Row],[UF]])</f>
        <v>Brasília,DF</v>
      </c>
      <c r="F1867" s="2">
        <v>45898</v>
      </c>
      <c r="G1867" s="13">
        <v>382.3</v>
      </c>
      <c r="H1867" s="13">
        <v>515</v>
      </c>
      <c r="I1867" s="5">
        <f>Tabela1[[#This Row],[Valor total]]-Tabela1[[#This Row],[Valor custo]]</f>
        <v>132.69999999999999</v>
      </c>
      <c r="J1867" s="6">
        <f>Tabela1[[#This Row],[MARGEM BRUTA]]/Tabela1[[#This Row],[Valor total]]</f>
        <v>0.25766990291262132</v>
      </c>
      <c r="K1867" s="1" t="str">
        <f>VLOOKUP(Tabela1[[#This Row],[Cliente]],'BASE DE CLIENTES'!A:D,4,0)</f>
        <v>EMPRESA SEM MAQUINA</v>
      </c>
      <c r="L1867" s="1" t="str">
        <f>VLOOKUP(Tabela1[[#This Row],[Cliente]],'BASE DE CLIENTES'!A:E,5,0)</f>
        <v>CEILANDIA NORTE (CEILANDIA)</v>
      </c>
    </row>
    <row r="1868" spans="2:12" x14ac:dyDescent="0.3">
      <c r="B1868" s="1" t="s">
        <v>42</v>
      </c>
      <c r="C1868" s="4" t="str">
        <f>VLOOKUP(Tabela1[[#This Row],[Cliente]],'BASE DE CLIENTES'!A:E,2,0)</f>
        <v>Brasília</v>
      </c>
      <c r="D1868" s="1" t="str">
        <f>VLOOKUP(Tabela1[[#This Row],[Cliente]],'BASE DE CLIENTES'!A:C,3,0)</f>
        <v>DF</v>
      </c>
      <c r="E1868" s="4" t="str">
        <f>CONCATENATE(Tabela1[[#This Row],[CIDADE]],",",Tabela1[[#This Row],[UF]])</f>
        <v>Brasília,DF</v>
      </c>
      <c r="F1868" s="2">
        <v>45898</v>
      </c>
      <c r="G1868" s="13">
        <v>504.89</v>
      </c>
      <c r="H1868" s="13">
        <v>950</v>
      </c>
      <c r="I1868" s="5">
        <f>Tabela1[[#This Row],[Valor total]]-Tabela1[[#This Row],[Valor custo]]</f>
        <v>445.11</v>
      </c>
      <c r="J1868" s="6">
        <f>Tabela1[[#This Row],[MARGEM BRUTA]]/Tabela1[[#This Row],[Valor total]]</f>
        <v>0.4685368421052632</v>
      </c>
      <c r="K1868" s="1" t="str">
        <f>VLOOKUP(Tabela1[[#This Row],[Cliente]],'BASE DE CLIENTES'!A:D,4,0)</f>
        <v>EMPRESA SEM MAQUINA</v>
      </c>
      <c r="L1868" s="1" t="str">
        <f>VLOOKUP(Tabela1[[#This Row],[Cliente]],'BASE DE CLIENTES'!A:E,5,0)</f>
        <v>SAMAMBAIA</v>
      </c>
    </row>
    <row r="1869" spans="2:12" x14ac:dyDescent="0.3">
      <c r="B1869" s="1" t="s">
        <v>257</v>
      </c>
      <c r="C1869" s="4" t="str">
        <f>VLOOKUP(Tabela1[[#This Row],[Cliente]],'BASE DE CLIENTES'!A:E,2,0)</f>
        <v>Brasília</v>
      </c>
      <c r="D1869" s="1" t="str">
        <f>VLOOKUP(Tabela1[[#This Row],[Cliente]],'BASE DE CLIENTES'!A:C,3,0)</f>
        <v>DF</v>
      </c>
      <c r="E1869" s="4" t="str">
        <f>CONCATENATE(Tabela1[[#This Row],[CIDADE]],",",Tabela1[[#This Row],[UF]])</f>
        <v>Brasília,DF</v>
      </c>
      <c r="F1869" s="2">
        <v>45898</v>
      </c>
      <c r="G1869" s="13">
        <v>455</v>
      </c>
      <c r="H1869" s="13">
        <v>785</v>
      </c>
      <c r="I1869" s="5">
        <f>Tabela1[[#This Row],[Valor total]]-Tabela1[[#This Row],[Valor custo]]</f>
        <v>330</v>
      </c>
      <c r="J1869" s="6">
        <f>Tabela1[[#This Row],[MARGEM BRUTA]]/Tabela1[[#This Row],[Valor total]]</f>
        <v>0.42038216560509556</v>
      </c>
      <c r="K1869" s="1" t="str">
        <f>VLOOKUP(Tabela1[[#This Row],[Cliente]],'BASE DE CLIENTES'!A:D,4,0)</f>
        <v>SERRALHEIRO</v>
      </c>
      <c r="L1869" s="1" t="str">
        <f>VLOOKUP(Tabela1[[#This Row],[Cliente]],'BASE DE CLIENTES'!A:E,5,0)</f>
        <v>Ceilândia Norte (Ceilândia)</v>
      </c>
    </row>
    <row r="1870" spans="2:12" x14ac:dyDescent="0.3">
      <c r="B1870" s="1" t="s">
        <v>70</v>
      </c>
      <c r="C1870" s="4" t="str">
        <f>VLOOKUP(Tabela1[[#This Row],[Cliente]],'BASE DE CLIENTES'!A:E,2,0)</f>
        <v>Brasília</v>
      </c>
      <c r="D1870" s="1" t="str">
        <f>VLOOKUP(Tabela1[[#This Row],[Cliente]],'BASE DE CLIENTES'!A:C,3,0)</f>
        <v>DF</v>
      </c>
      <c r="E1870" s="4" t="str">
        <f>CONCATENATE(Tabela1[[#This Row],[CIDADE]],",",Tabela1[[#This Row],[UF]])</f>
        <v>Brasília,DF</v>
      </c>
      <c r="F1870" s="2">
        <v>45898</v>
      </c>
      <c r="G1870" s="13">
        <v>1602</v>
      </c>
      <c r="H1870" s="13">
        <v>2450</v>
      </c>
      <c r="I1870" s="5">
        <f>Tabela1[[#This Row],[Valor total]]-Tabela1[[#This Row],[Valor custo]]</f>
        <v>848</v>
      </c>
      <c r="J1870" s="6">
        <f>Tabela1[[#This Row],[MARGEM BRUTA]]/Tabela1[[#This Row],[Valor total]]</f>
        <v>0.34612244897959182</v>
      </c>
      <c r="K1870" s="1" t="str">
        <f>VLOOKUP(Tabela1[[#This Row],[Cliente]],'BASE DE CLIENTES'!A:D,4,0)</f>
        <v>EMPRESA COM MAQUINA</v>
      </c>
      <c r="L1870" s="1" t="str">
        <f>VLOOKUP(Tabela1[[#This Row],[Cliente]],'BASE DE CLIENTES'!A:E,5,0)</f>
        <v>TAGUATINGA NORTE (TAGUATINGA)</v>
      </c>
    </row>
    <row r="1871" spans="2:12" x14ac:dyDescent="0.3">
      <c r="B1871" s="1" t="s">
        <v>252</v>
      </c>
      <c r="C1871" s="4" t="str">
        <f>VLOOKUP(Tabela1[[#This Row],[Cliente]],'BASE DE CLIENTES'!A:E,2,0)</f>
        <v>Luziânia</v>
      </c>
      <c r="D1871" s="1" t="str">
        <f>VLOOKUP(Tabela1[[#This Row],[Cliente]],'BASE DE CLIENTES'!A:C,3,0)</f>
        <v>GO</v>
      </c>
      <c r="E1871" s="4" t="str">
        <f>CONCATENATE(Tabela1[[#This Row],[CIDADE]],",",Tabela1[[#This Row],[UF]])</f>
        <v>Luziânia,GO</v>
      </c>
      <c r="F1871" s="2">
        <v>45754</v>
      </c>
      <c r="G1871" s="13">
        <v>674</v>
      </c>
      <c r="H1871" s="13">
        <v>1195</v>
      </c>
      <c r="I1871" s="5">
        <f>Tabela1[[#This Row],[Valor total]]-Tabela1[[#This Row],[Valor custo]]</f>
        <v>521</v>
      </c>
      <c r="J1871" s="6">
        <f>Tabela1[[#This Row],[MARGEM BRUTA]]/Tabela1[[#This Row],[Valor total]]</f>
        <v>0.43598326359832634</v>
      </c>
      <c r="K1871" s="1" t="str">
        <f>VLOOKUP(Tabela1[[#This Row],[Cliente]],'BASE DE CLIENTES'!A:D,4,0)</f>
        <v>SERRALHEIRO</v>
      </c>
      <c r="L1871" s="1" t="str">
        <f>VLOOKUP(Tabela1[[#This Row],[Cliente]],'BASE DE CLIENTES'!A:E,5,0)</f>
        <v>Luziânia</v>
      </c>
    </row>
    <row r="1872" spans="2:12" x14ac:dyDescent="0.3">
      <c r="B1872" s="1" t="s">
        <v>111</v>
      </c>
      <c r="C1872" s="4" t="str">
        <f>VLOOKUP(Tabela1[[#This Row],[Cliente]],'BASE DE CLIENTES'!A:E,2,0)</f>
        <v>Brasília</v>
      </c>
      <c r="D1872" s="1" t="str">
        <f>VLOOKUP(Tabela1[[#This Row],[Cliente]],'BASE DE CLIENTES'!A:C,3,0)</f>
        <v>DF</v>
      </c>
      <c r="E1872" s="4" t="str">
        <f>CONCATENATE(Tabela1[[#This Row],[CIDADE]],",",Tabela1[[#This Row],[UF]])</f>
        <v>Brasília,DF</v>
      </c>
      <c r="F1872" s="2">
        <v>45898</v>
      </c>
      <c r="G1872" s="13">
        <v>2774</v>
      </c>
      <c r="H1872" s="13">
        <v>4620</v>
      </c>
      <c r="I1872" s="5">
        <f>Tabela1[[#This Row],[Valor total]]-Tabela1[[#This Row],[Valor custo]]</f>
        <v>1846</v>
      </c>
      <c r="J1872" s="6">
        <f>Tabela1[[#This Row],[MARGEM BRUTA]]/Tabela1[[#This Row],[Valor total]]</f>
        <v>0.39956709956709957</v>
      </c>
      <c r="K1872" s="1" t="str">
        <f>VLOOKUP(Tabela1[[#This Row],[Cliente]],'BASE DE CLIENTES'!A:D,4,0)</f>
        <v>EMPRESA SEM MAQUINA</v>
      </c>
      <c r="L1872" s="1" t="str">
        <f>VLOOKUP(Tabela1[[#This Row],[Cliente]],'BASE DE CLIENTES'!A:E,5,0)</f>
        <v>TAGUATINGA SUL (TAGUATINGA)</v>
      </c>
    </row>
    <row r="1873" spans="1:12" x14ac:dyDescent="0.3">
      <c r="B1873" s="1" t="s">
        <v>254</v>
      </c>
      <c r="C1873" s="4" t="str">
        <f>VLOOKUP(Tabela1[[#This Row],[Cliente]],'BASE DE CLIENTES'!A:E,2,0)</f>
        <v>Luziânia</v>
      </c>
      <c r="D1873" s="1" t="str">
        <f>VLOOKUP(Tabela1[[#This Row],[Cliente]],'BASE DE CLIENTES'!A:C,3,0)</f>
        <v>GO</v>
      </c>
      <c r="E1873" s="4" t="str">
        <f>CONCATENATE(Tabela1[[#This Row],[CIDADE]],",",Tabela1[[#This Row],[UF]])</f>
        <v>Luziânia,GO</v>
      </c>
      <c r="F1873" s="2">
        <v>45750</v>
      </c>
      <c r="G1873" s="13">
        <v>453.1</v>
      </c>
      <c r="H1873" s="13">
        <v>650</v>
      </c>
      <c r="I1873" s="5">
        <f>Tabela1[[#This Row],[Valor total]]-Tabela1[[#This Row],[Valor custo]]</f>
        <v>196.89999999999998</v>
      </c>
      <c r="J1873" s="6">
        <f>Tabela1[[#This Row],[MARGEM BRUTA]]/Tabela1[[#This Row],[Valor total]]</f>
        <v>0.30292307692307691</v>
      </c>
      <c r="K1873" s="1" t="str">
        <f>VLOOKUP(Tabela1[[#This Row],[Cliente]],'BASE DE CLIENTES'!A:D,4,0)</f>
        <v>SERRALHEIRO</v>
      </c>
      <c r="L1873" s="1" t="str">
        <f>VLOOKUP(Tabela1[[#This Row],[Cliente]],'BASE DE CLIENTES'!A:E,5,0)</f>
        <v>Luziânia</v>
      </c>
    </row>
    <row r="1874" spans="1:12" x14ac:dyDescent="0.3">
      <c r="B1874" s="1" t="s">
        <v>27</v>
      </c>
      <c r="C1874" s="4" t="str">
        <f>VLOOKUP(Tabela1[[#This Row],[Cliente]],'BASE DE CLIENTES'!A:E,2,0)</f>
        <v>Brasília</v>
      </c>
      <c r="D1874" s="1" t="str">
        <f>VLOOKUP(Tabela1[[#This Row],[Cliente]],'BASE DE CLIENTES'!A:C,3,0)</f>
        <v>DF</v>
      </c>
      <c r="E1874" s="4" t="str">
        <f>CONCATENATE(Tabela1[[#This Row],[CIDADE]],",",Tabela1[[#This Row],[UF]])</f>
        <v>Brasília,DF</v>
      </c>
      <c r="F1874" s="2">
        <v>45898</v>
      </c>
      <c r="G1874" s="13">
        <v>755</v>
      </c>
      <c r="H1874" s="13">
        <v>960</v>
      </c>
      <c r="I1874" s="5">
        <f>Tabela1[[#This Row],[Valor total]]-Tabela1[[#This Row],[Valor custo]]</f>
        <v>205</v>
      </c>
      <c r="J1874" s="6">
        <f>Tabela1[[#This Row],[MARGEM BRUTA]]/Tabela1[[#This Row],[Valor total]]</f>
        <v>0.21354166666666666</v>
      </c>
      <c r="K1874" s="1" t="str">
        <f>VLOOKUP(Tabela1[[#This Row],[Cliente]],'BASE DE CLIENTES'!A:D,4,0)</f>
        <v>EMPRESA SEM MAQUINA</v>
      </c>
      <c r="L1874" s="1" t="str">
        <f>VLOOKUP(Tabela1[[#This Row],[Cliente]],'BASE DE CLIENTES'!A:E,5,0)</f>
        <v>RECANTO DAS EMAS</v>
      </c>
    </row>
    <row r="1875" spans="1:12" x14ac:dyDescent="0.3">
      <c r="B1875" s="1" t="s">
        <v>245</v>
      </c>
      <c r="C1875" s="4" t="str">
        <f>VLOOKUP(Tabela1[[#This Row],[Cliente]],'BASE DE CLIENTES'!A:E,2,0)</f>
        <v>Brasília</v>
      </c>
      <c r="D1875" s="1" t="str">
        <f>VLOOKUP(Tabela1[[#This Row],[Cliente]],'BASE DE CLIENTES'!A:C,3,0)</f>
        <v>DF</v>
      </c>
      <c r="E1875" s="4" t="str">
        <f>CONCATENATE(Tabela1[[#This Row],[CIDADE]],",",Tabela1[[#This Row],[UF]])</f>
        <v>Brasília,DF</v>
      </c>
      <c r="F1875" s="2">
        <v>45716</v>
      </c>
      <c r="G1875" s="13">
        <v>439.2</v>
      </c>
      <c r="H1875" s="13">
        <v>660</v>
      </c>
      <c r="I1875" s="5">
        <f>Tabela1[[#This Row],[Valor total]]-Tabela1[[#This Row],[Valor custo]]</f>
        <v>220.8</v>
      </c>
      <c r="J1875" s="6">
        <f>Tabela1[[#This Row],[MARGEM BRUTA]]/Tabela1[[#This Row],[Valor total]]</f>
        <v>0.33454545454545459</v>
      </c>
      <c r="K1875" s="1" t="str">
        <f>VLOOKUP(Tabela1[[#This Row],[Cliente]],'BASE DE CLIENTES'!A:D,4,0)</f>
        <v>SEM CLASSIFICAÇÃO</v>
      </c>
      <c r="L1875" s="1" t="str">
        <f>VLOOKUP(Tabela1[[#This Row],[Cliente]],'BASE DE CLIENTES'!A:E,5,0)</f>
        <v>NA</v>
      </c>
    </row>
    <row r="1876" spans="1:12" x14ac:dyDescent="0.3">
      <c r="B1876" s="1" t="s">
        <v>97</v>
      </c>
      <c r="C1876" s="4" t="str">
        <f>VLOOKUP(Tabela1[[#This Row],[Cliente]],'BASE DE CLIENTES'!A:E,2,0)</f>
        <v>Brasília</v>
      </c>
      <c r="D1876" s="1" t="str">
        <f>VLOOKUP(Tabela1[[#This Row],[Cliente]],'BASE DE CLIENTES'!A:C,3,0)</f>
        <v>DF</v>
      </c>
      <c r="E1876" s="4" t="str">
        <f>CONCATENATE(Tabela1[[#This Row],[CIDADE]],",",Tabela1[[#This Row],[UF]])</f>
        <v>Brasília,DF</v>
      </c>
      <c r="F1876" s="2">
        <v>45898</v>
      </c>
      <c r="G1876" s="13">
        <v>382.3</v>
      </c>
      <c r="H1876" s="13">
        <v>645</v>
      </c>
      <c r="I1876" s="5">
        <f>Tabela1[[#This Row],[Valor total]]-Tabela1[[#This Row],[Valor custo]]</f>
        <v>262.7</v>
      </c>
      <c r="J1876" s="6">
        <f>Tabela1[[#This Row],[MARGEM BRUTA]]/Tabela1[[#This Row],[Valor total]]</f>
        <v>0.40728682170542635</v>
      </c>
      <c r="K1876" s="1" t="str">
        <f>VLOOKUP(Tabela1[[#This Row],[Cliente]],'BASE DE CLIENTES'!A:D,4,0)</f>
        <v>SERRALHEIRO</v>
      </c>
      <c r="L1876" s="1" t="str">
        <f>VLOOKUP(Tabela1[[#This Row],[Cliente]],'BASE DE CLIENTES'!A:E,5,0)</f>
        <v>CEILANDIA NORTE</v>
      </c>
    </row>
    <row r="1877" spans="1:12" x14ac:dyDescent="0.3">
      <c r="B1877" s="1" t="s">
        <v>23</v>
      </c>
      <c r="C1877" s="4" t="str">
        <f>VLOOKUP(Tabela1[[#This Row],[Cliente]],'BASE DE CLIENTES'!A:E,2,0)</f>
        <v>Brasília</v>
      </c>
      <c r="D1877" s="1" t="str">
        <f>VLOOKUP(Tabela1[[#This Row],[Cliente]],'BASE DE CLIENTES'!A:C,3,0)</f>
        <v>DF</v>
      </c>
      <c r="E1877" s="4" t="str">
        <f>CONCATENATE(Tabela1[[#This Row],[CIDADE]],",",Tabela1[[#This Row],[UF]])</f>
        <v>Brasília,DF</v>
      </c>
      <c r="F1877" s="2">
        <v>45898</v>
      </c>
      <c r="G1877" s="13">
        <v>1146.9000000000001</v>
      </c>
      <c r="H1877" s="13">
        <v>1900</v>
      </c>
      <c r="I1877" s="5">
        <f>Tabela1[[#This Row],[Valor total]]-Tabela1[[#This Row],[Valor custo]]</f>
        <v>753.09999999999991</v>
      </c>
      <c r="J1877" s="6">
        <f>Tabela1[[#This Row],[MARGEM BRUTA]]/Tabela1[[#This Row],[Valor total]]</f>
        <v>0.39636842105263154</v>
      </c>
      <c r="K1877" s="1" t="str">
        <f>VLOOKUP(Tabela1[[#This Row],[Cliente]],'BASE DE CLIENTES'!A:D,4,0)</f>
        <v>EMPRESA SEM MAQUINA</v>
      </c>
      <c r="L1877" s="1" t="str">
        <f>VLOOKUP(Tabela1[[#This Row],[Cliente]],'BASE DE CLIENTES'!A:E,5,0)</f>
        <v>SETOR INDUSTRIAL (TAGUATINGA)</v>
      </c>
    </row>
    <row r="1878" spans="1:12" x14ac:dyDescent="0.3">
      <c r="A1878" s="1" t="s">
        <v>258</v>
      </c>
      <c r="B1878" s="1" t="s">
        <v>259</v>
      </c>
      <c r="C1878" s="4" t="str">
        <f>VLOOKUP(Tabela1[[#This Row],[Cliente]],'BASE DE CLIENTES'!A:E,2,0)</f>
        <v>Brasília</v>
      </c>
      <c r="D1878" s="1" t="str">
        <f>VLOOKUP(Tabela1[[#This Row],[Cliente]],'BASE DE CLIENTES'!A:C,3,0)</f>
        <v>DF</v>
      </c>
      <c r="E1878" s="4" t="str">
        <f>CONCATENATE(Tabela1[[#This Row],[CIDADE]],",",Tabela1[[#This Row],[UF]])</f>
        <v>Brasília,DF</v>
      </c>
      <c r="F1878" s="2">
        <v>45685</v>
      </c>
      <c r="G1878" s="13">
        <v>57.13</v>
      </c>
      <c r="H1878" s="13">
        <v>230</v>
      </c>
      <c r="I1878" s="5">
        <f>Tabela1[[#This Row],[Valor total]]-Tabela1[[#This Row],[Valor custo]]</f>
        <v>172.87</v>
      </c>
      <c r="J1878" s="6">
        <f>Tabela1[[#This Row],[MARGEM BRUTA]]/Tabela1[[#This Row],[Valor total]]</f>
        <v>0.75160869565217392</v>
      </c>
      <c r="K1878" s="1" t="str">
        <f>VLOOKUP(Tabela1[[#This Row],[Cliente]],'BASE DE CLIENTES'!A:D,4,0)</f>
        <v>SEM CLASSIFICAÇÃO</v>
      </c>
      <c r="L1878" s="1" t="str">
        <f>VLOOKUP(Tabela1[[#This Row],[Cliente]],'BASE DE CLIENTES'!A:E,5,0)</f>
        <v>SANTA MARIA</v>
      </c>
    </row>
    <row r="1879" spans="1:12" x14ac:dyDescent="0.3">
      <c r="B1879" s="1" t="s">
        <v>239</v>
      </c>
      <c r="C1879" s="4" t="str">
        <f>VLOOKUP(Tabela1[[#This Row],[Cliente]],'BASE DE CLIENTES'!A:E,2,0)</f>
        <v>Brasília</v>
      </c>
      <c r="D1879" s="1" t="str">
        <f>VLOOKUP(Tabela1[[#This Row],[Cliente]],'BASE DE CLIENTES'!A:C,3,0)</f>
        <v>DF</v>
      </c>
      <c r="E1879" s="4" t="str">
        <f>CONCATENATE(Tabela1[[#This Row],[CIDADE]],",",Tabela1[[#This Row],[UF]])</f>
        <v>Brasília,DF</v>
      </c>
      <c r="F1879" s="2">
        <v>45898</v>
      </c>
      <c r="G1879" s="13">
        <v>7646</v>
      </c>
      <c r="H1879" s="13">
        <v>12200</v>
      </c>
      <c r="I1879" s="5">
        <f>Tabela1[[#This Row],[Valor total]]-Tabela1[[#This Row],[Valor custo]]</f>
        <v>4554</v>
      </c>
      <c r="J1879" s="6">
        <f>Tabela1[[#This Row],[MARGEM BRUTA]]/Tabela1[[#This Row],[Valor total]]</f>
        <v>0.37327868852459017</v>
      </c>
      <c r="K1879" s="1" t="str">
        <f>VLOOKUP(Tabela1[[#This Row],[Cliente]],'BASE DE CLIENTES'!A:D,4,0)</f>
        <v>EMPRESA COM MAQUINA</v>
      </c>
      <c r="L1879" s="1" t="str">
        <f>VLOOKUP(Tabela1[[#This Row],[Cliente]],'BASE DE CLIENTES'!A:E,5,0)</f>
        <v>RIACHO FUNDO II</v>
      </c>
    </row>
    <row r="1880" spans="1:12" x14ac:dyDescent="0.3">
      <c r="B1880" s="1" t="s">
        <v>253</v>
      </c>
      <c r="C1880" s="4" t="str">
        <f>VLOOKUP(Tabela1[[#This Row],[Cliente]],'BASE DE CLIENTES'!A:E,2,0)</f>
        <v>Luziânia</v>
      </c>
      <c r="D1880" s="1" t="str">
        <f>VLOOKUP(Tabela1[[#This Row],[Cliente]],'BASE DE CLIENTES'!A:C,3,0)</f>
        <v>GO</v>
      </c>
      <c r="E1880" s="4" t="str">
        <f>CONCATENATE(Tabela1[[#This Row],[CIDADE]],",",Tabela1[[#This Row],[UF]])</f>
        <v>Luziânia,GO</v>
      </c>
      <c r="F1880" s="2">
        <v>45749</v>
      </c>
      <c r="G1880" s="13">
        <v>4470</v>
      </c>
      <c r="H1880" s="13">
        <v>6150</v>
      </c>
      <c r="I1880" s="5">
        <f>Tabela1[[#This Row],[Valor total]]-Tabela1[[#This Row],[Valor custo]]</f>
        <v>1680</v>
      </c>
      <c r="J1880" s="6">
        <f>Tabela1[[#This Row],[MARGEM BRUTA]]/Tabela1[[#This Row],[Valor total]]</f>
        <v>0.27317073170731709</v>
      </c>
      <c r="K1880" s="1" t="str">
        <f>VLOOKUP(Tabela1[[#This Row],[Cliente]],'BASE DE CLIENTES'!A:D,4,0)</f>
        <v>EMPRESA COM MAQUINA</v>
      </c>
      <c r="L1880" s="1" t="str">
        <f>VLOOKUP(Tabela1[[#This Row],[Cliente]],'BASE DE CLIENTES'!A:E,5,0)</f>
        <v>Luziânia</v>
      </c>
    </row>
    <row r="1881" spans="1:12" x14ac:dyDescent="0.3">
      <c r="B1881" s="1" t="s">
        <v>161</v>
      </c>
      <c r="C1881" s="4" t="str">
        <f>VLOOKUP(Tabela1[[#This Row],[Cliente]],'BASE DE CLIENTES'!A:E,2,0)</f>
        <v>Brasília</v>
      </c>
      <c r="D1881" s="1" t="str">
        <f>VLOOKUP(Tabela1[[#This Row],[Cliente]],'BASE DE CLIENTES'!A:C,3,0)</f>
        <v>DF</v>
      </c>
      <c r="E1881" s="4" t="str">
        <f>CONCATENATE(Tabela1[[#This Row],[CIDADE]],",",Tabela1[[#This Row],[UF]])</f>
        <v>Brasília,DF</v>
      </c>
      <c r="F1881" s="2">
        <v>45897</v>
      </c>
      <c r="G1881" s="13">
        <v>2275</v>
      </c>
      <c r="H1881" s="13">
        <v>3750</v>
      </c>
      <c r="I1881" s="5">
        <f>Tabela1[[#This Row],[Valor total]]-Tabela1[[#This Row],[Valor custo]]</f>
        <v>1475</v>
      </c>
      <c r="J1881" s="6">
        <f>Tabela1[[#This Row],[MARGEM BRUTA]]/Tabela1[[#This Row],[Valor total]]</f>
        <v>0.39333333333333331</v>
      </c>
      <c r="K1881" s="1" t="str">
        <f>VLOOKUP(Tabela1[[#This Row],[Cliente]],'BASE DE CLIENTES'!A:D,4,0)</f>
        <v>EMPRESA COM MAQUINA</v>
      </c>
      <c r="L1881" s="1" t="str">
        <f>VLOOKUP(Tabela1[[#This Row],[Cliente]],'BASE DE CLIENTES'!A:E,5,0)</f>
        <v>RIACHO FUNDO II</v>
      </c>
    </row>
    <row r="1882" spans="1:12" x14ac:dyDescent="0.3">
      <c r="B1882" s="1" t="s">
        <v>42</v>
      </c>
      <c r="C1882" s="4" t="str">
        <f>VLOOKUP(Tabela1[[#This Row],[Cliente]],'BASE DE CLIENTES'!A:E,2,0)</f>
        <v>Brasília</v>
      </c>
      <c r="D1882" s="1" t="str">
        <f>VLOOKUP(Tabela1[[#This Row],[Cliente]],'BASE DE CLIENTES'!A:C,3,0)</f>
        <v>DF</v>
      </c>
      <c r="E1882" s="4" t="str">
        <f>CONCATENATE(Tabela1[[#This Row],[CIDADE]],",",Tabela1[[#This Row],[UF]])</f>
        <v>Brasília,DF</v>
      </c>
      <c r="F1882" s="2">
        <v>45897</v>
      </c>
      <c r="G1882" s="13">
        <v>779.02</v>
      </c>
      <c r="H1882" s="13">
        <v>1230</v>
      </c>
      <c r="I1882" s="5">
        <f>Tabela1[[#This Row],[Valor total]]-Tabela1[[#This Row],[Valor custo]]</f>
        <v>450.98</v>
      </c>
      <c r="J1882" s="6">
        <f>Tabela1[[#This Row],[MARGEM BRUTA]]/Tabela1[[#This Row],[Valor total]]</f>
        <v>0.36665040650406505</v>
      </c>
      <c r="K1882" s="1" t="str">
        <f>VLOOKUP(Tabela1[[#This Row],[Cliente]],'BASE DE CLIENTES'!A:D,4,0)</f>
        <v>EMPRESA SEM MAQUINA</v>
      </c>
      <c r="L1882" s="1" t="str">
        <f>VLOOKUP(Tabela1[[#This Row],[Cliente]],'BASE DE CLIENTES'!A:E,5,0)</f>
        <v>SAMAMBAIA</v>
      </c>
    </row>
    <row r="1883" spans="1:12" x14ac:dyDescent="0.3">
      <c r="B1883" s="1" t="s">
        <v>55</v>
      </c>
      <c r="C1883" s="4" t="str">
        <f>VLOOKUP(Tabela1[[#This Row],[Cliente]],'BASE DE CLIENTES'!A:E,2,0)</f>
        <v>Brasília</v>
      </c>
      <c r="D1883" s="1" t="str">
        <f>VLOOKUP(Tabela1[[#This Row],[Cliente]],'BASE DE CLIENTES'!A:C,3,0)</f>
        <v>DF</v>
      </c>
      <c r="E1883" s="4" t="str">
        <f>CONCATENATE(Tabela1[[#This Row],[CIDADE]],",",Tabela1[[#This Row],[UF]])</f>
        <v>Brasília,DF</v>
      </c>
      <c r="F1883" s="2">
        <v>45897</v>
      </c>
      <c r="G1883" s="13">
        <v>757.56</v>
      </c>
      <c r="H1883" s="13">
        <v>1425</v>
      </c>
      <c r="I1883" s="5">
        <f>Tabela1[[#This Row],[Valor total]]-Tabela1[[#This Row],[Valor custo]]</f>
        <v>667.44</v>
      </c>
      <c r="J1883" s="6">
        <f>Tabela1[[#This Row],[MARGEM BRUTA]]/Tabela1[[#This Row],[Valor total]]</f>
        <v>0.46837894736842112</v>
      </c>
      <c r="K1883" s="1" t="str">
        <f>VLOOKUP(Tabela1[[#This Row],[Cliente]],'BASE DE CLIENTES'!A:D,4,0)</f>
        <v>EMPRESA SEM MAQUINA</v>
      </c>
      <c r="L1883" s="1" t="str">
        <f>VLOOKUP(Tabela1[[#This Row],[Cliente]],'BASE DE CLIENTES'!A:E,5,0)</f>
        <v>RECANTO DAS EMAS</v>
      </c>
    </row>
    <row r="1884" spans="1:12" x14ac:dyDescent="0.3">
      <c r="B1884" s="1" t="s">
        <v>254</v>
      </c>
      <c r="C1884" s="4" t="str">
        <f>VLOOKUP(Tabela1[[#This Row],[Cliente]],'BASE DE CLIENTES'!A:E,2,0)</f>
        <v>Luziânia</v>
      </c>
      <c r="D1884" s="1" t="str">
        <f>VLOOKUP(Tabela1[[#This Row],[Cliente]],'BASE DE CLIENTES'!A:C,3,0)</f>
        <v>GO</v>
      </c>
      <c r="E1884" s="4" t="str">
        <f>CONCATENATE(Tabela1[[#This Row],[CIDADE]],",",Tabela1[[#This Row],[UF]])</f>
        <v>Luziânia,GO</v>
      </c>
      <c r="F1884" s="2">
        <v>45800</v>
      </c>
      <c r="G1884" s="13">
        <v>453.1</v>
      </c>
      <c r="H1884" s="13">
        <v>620</v>
      </c>
      <c r="I1884" s="5">
        <f>Tabela1[[#This Row],[Valor total]]-Tabela1[[#This Row],[Valor custo]]</f>
        <v>166.89999999999998</v>
      </c>
      <c r="J1884" s="6">
        <f>Tabela1[[#This Row],[MARGEM BRUTA]]/Tabela1[[#This Row],[Valor total]]</f>
        <v>0.26919354838709675</v>
      </c>
      <c r="K1884" s="1" t="str">
        <f>VLOOKUP(Tabela1[[#This Row],[Cliente]],'BASE DE CLIENTES'!A:D,4,0)</f>
        <v>SERRALHEIRO</v>
      </c>
      <c r="L1884" s="1" t="str">
        <f>VLOOKUP(Tabela1[[#This Row],[Cliente]],'BASE DE CLIENTES'!A:E,5,0)</f>
        <v>Luziânia</v>
      </c>
    </row>
    <row r="1885" spans="1:12" x14ac:dyDescent="0.3">
      <c r="B1885" s="1" t="s">
        <v>252</v>
      </c>
      <c r="C1885" s="4" t="str">
        <f>VLOOKUP(Tabela1[[#This Row],[Cliente]],'BASE DE CLIENTES'!A:E,2,0)</f>
        <v>Luziânia</v>
      </c>
      <c r="D1885" s="1" t="str">
        <f>VLOOKUP(Tabela1[[#This Row],[Cliente]],'BASE DE CLIENTES'!A:C,3,0)</f>
        <v>GO</v>
      </c>
      <c r="E1885" s="4" t="str">
        <f>CONCATENATE(Tabela1[[#This Row],[CIDADE]],",",Tabela1[[#This Row],[UF]])</f>
        <v>Luziânia,GO</v>
      </c>
      <c r="F1885" s="2">
        <v>45800</v>
      </c>
      <c r="G1885" s="13">
        <v>459.19</v>
      </c>
      <c r="H1885" s="13">
        <v>611.5</v>
      </c>
      <c r="I1885" s="5">
        <f>Tabela1[[#This Row],[Valor total]]-Tabela1[[#This Row],[Valor custo]]</f>
        <v>152.31</v>
      </c>
      <c r="J1885" s="6">
        <f>Tabela1[[#This Row],[MARGEM BRUTA]]/Tabela1[[#This Row],[Valor total]]</f>
        <v>0.24907604251839738</v>
      </c>
      <c r="K1885" s="1" t="str">
        <f>VLOOKUP(Tabela1[[#This Row],[Cliente]],'BASE DE CLIENTES'!A:D,4,0)</f>
        <v>SERRALHEIRO</v>
      </c>
      <c r="L1885" s="1" t="str">
        <f>VLOOKUP(Tabela1[[#This Row],[Cliente]],'BASE DE CLIENTES'!A:E,5,0)</f>
        <v>Luziânia</v>
      </c>
    </row>
    <row r="1886" spans="1:12" x14ac:dyDescent="0.3">
      <c r="B1886" s="1" t="s">
        <v>141</v>
      </c>
      <c r="C1886" s="4" t="str">
        <f>VLOOKUP(Tabela1[[#This Row],[Cliente]],'BASE DE CLIENTES'!A:E,2,0)</f>
        <v>Brasília</v>
      </c>
      <c r="D1886" s="1" t="str">
        <f>VLOOKUP(Tabela1[[#This Row],[Cliente]],'BASE DE CLIENTES'!A:C,3,0)</f>
        <v>DF</v>
      </c>
      <c r="E1886" s="4" t="str">
        <f>CONCATENATE(Tabela1[[#This Row],[CIDADE]],",",Tabela1[[#This Row],[UF]])</f>
        <v>Brasília,DF</v>
      </c>
      <c r="F1886" s="2">
        <v>45897</v>
      </c>
      <c r="G1886" s="13">
        <v>47.25</v>
      </c>
      <c r="H1886" s="13">
        <v>160</v>
      </c>
      <c r="I1886" s="5">
        <f>Tabela1[[#This Row],[Valor total]]-Tabela1[[#This Row],[Valor custo]]</f>
        <v>112.75</v>
      </c>
      <c r="J1886" s="6">
        <f>Tabela1[[#This Row],[MARGEM BRUTA]]/Tabela1[[#This Row],[Valor total]]</f>
        <v>0.70468750000000002</v>
      </c>
      <c r="K1886" s="1" t="str">
        <f>VLOOKUP(Tabela1[[#This Row],[Cliente]],'BASE DE CLIENTES'!A:D,4,0)</f>
        <v>EMPRESA COM MAQUINA</v>
      </c>
      <c r="L1886" s="1" t="str">
        <f>VLOOKUP(Tabela1[[#This Row],[Cliente]],'BASE DE CLIENTES'!A:E,5,0)</f>
        <v>TAGUATINGA</v>
      </c>
    </row>
    <row r="1887" spans="1:12" x14ac:dyDescent="0.3">
      <c r="B1887" s="1" t="s">
        <v>253</v>
      </c>
      <c r="C1887" s="4" t="str">
        <f>VLOOKUP(Tabela1[[#This Row],[Cliente]],'BASE DE CLIENTES'!A:E,2,0)</f>
        <v>Luziânia</v>
      </c>
      <c r="D1887" s="1" t="str">
        <f>VLOOKUP(Tabela1[[#This Row],[Cliente]],'BASE DE CLIENTES'!A:C,3,0)</f>
        <v>GO</v>
      </c>
      <c r="E1887" s="4" t="str">
        <f>CONCATENATE(Tabela1[[#This Row],[CIDADE]],",",Tabela1[[#This Row],[UF]])</f>
        <v>Luziânia,GO</v>
      </c>
      <c r="F1887" s="2">
        <v>45799</v>
      </c>
      <c r="G1887" s="13">
        <v>13.69</v>
      </c>
      <c r="H1887" s="13">
        <v>110</v>
      </c>
      <c r="I1887" s="5">
        <f>Tabela1[[#This Row],[Valor total]]-Tabela1[[#This Row],[Valor custo]]</f>
        <v>96.31</v>
      </c>
      <c r="J1887" s="6">
        <f>Tabela1[[#This Row],[MARGEM BRUTA]]/Tabela1[[#This Row],[Valor total]]</f>
        <v>0.87554545454545452</v>
      </c>
      <c r="K1887" s="1" t="str">
        <f>VLOOKUP(Tabela1[[#This Row],[Cliente]],'BASE DE CLIENTES'!A:D,4,0)</f>
        <v>EMPRESA COM MAQUINA</v>
      </c>
      <c r="L1887" s="1" t="str">
        <f>VLOOKUP(Tabela1[[#This Row],[Cliente]],'BASE DE CLIENTES'!A:E,5,0)</f>
        <v>Luziânia</v>
      </c>
    </row>
    <row r="1888" spans="1:12" x14ac:dyDescent="0.3">
      <c r="B1888" s="1" t="s">
        <v>254</v>
      </c>
      <c r="C1888" s="4" t="str">
        <f>VLOOKUP(Tabela1[[#This Row],[Cliente]],'BASE DE CLIENTES'!A:E,2,0)</f>
        <v>Luziânia</v>
      </c>
      <c r="D1888" s="1" t="str">
        <f>VLOOKUP(Tabela1[[#This Row],[Cliente]],'BASE DE CLIENTES'!A:C,3,0)</f>
        <v>GO</v>
      </c>
      <c r="E1888" s="4" t="str">
        <f>CONCATENATE(Tabela1[[#This Row],[CIDADE]],",",Tabela1[[#This Row],[UF]])</f>
        <v>Luziânia,GO</v>
      </c>
      <c r="F1888" s="2">
        <v>45796</v>
      </c>
      <c r="G1888" s="13">
        <v>465.29</v>
      </c>
      <c r="H1888" s="13">
        <v>666.5</v>
      </c>
      <c r="I1888" s="5">
        <f>Tabela1[[#This Row],[Valor total]]-Tabela1[[#This Row],[Valor custo]]</f>
        <v>201.20999999999998</v>
      </c>
      <c r="J1888" s="6">
        <f>Tabela1[[#This Row],[MARGEM BRUTA]]/Tabela1[[#This Row],[Valor total]]</f>
        <v>0.30189047261815449</v>
      </c>
      <c r="K1888" s="1" t="str">
        <f>VLOOKUP(Tabela1[[#This Row],[Cliente]],'BASE DE CLIENTES'!A:D,4,0)</f>
        <v>SERRALHEIRO</v>
      </c>
      <c r="L1888" s="1" t="str">
        <f>VLOOKUP(Tabela1[[#This Row],[Cliente]],'BASE DE CLIENTES'!A:E,5,0)</f>
        <v>Luziânia</v>
      </c>
    </row>
    <row r="1889" spans="2:12" x14ac:dyDescent="0.3">
      <c r="B1889" s="1" t="s">
        <v>254</v>
      </c>
      <c r="C1889" s="4" t="str">
        <f>VLOOKUP(Tabela1[[#This Row],[Cliente]],'BASE DE CLIENTES'!A:E,2,0)</f>
        <v>Luziânia</v>
      </c>
      <c r="D1889" s="1" t="str">
        <f>VLOOKUP(Tabela1[[#This Row],[Cliente]],'BASE DE CLIENTES'!A:C,3,0)</f>
        <v>GO</v>
      </c>
      <c r="E1889" s="4" t="str">
        <f>CONCATENATE(Tabela1[[#This Row],[CIDADE]],",",Tabela1[[#This Row],[UF]])</f>
        <v>Luziânia,GO</v>
      </c>
      <c r="F1889" s="2">
        <v>45782</v>
      </c>
      <c r="G1889" s="13">
        <v>27.38</v>
      </c>
      <c r="H1889" s="13">
        <v>400</v>
      </c>
      <c r="I1889" s="5">
        <f>Tabela1[[#This Row],[Valor total]]-Tabela1[[#This Row],[Valor custo]]</f>
        <v>372.62</v>
      </c>
      <c r="J1889" s="6">
        <f>Tabela1[[#This Row],[MARGEM BRUTA]]/Tabela1[[#This Row],[Valor total]]</f>
        <v>0.93154999999999999</v>
      </c>
      <c r="K1889" s="1" t="str">
        <f>VLOOKUP(Tabela1[[#This Row],[Cliente]],'BASE DE CLIENTES'!A:D,4,0)</f>
        <v>SERRALHEIRO</v>
      </c>
      <c r="L1889" s="1" t="str">
        <f>VLOOKUP(Tabela1[[#This Row],[Cliente]],'BASE DE CLIENTES'!A:E,5,0)</f>
        <v>Luziânia</v>
      </c>
    </row>
    <row r="1890" spans="2:12" x14ac:dyDescent="0.3">
      <c r="B1890" s="1" t="s">
        <v>78</v>
      </c>
      <c r="C1890" s="4" t="str">
        <f>VLOOKUP(Tabela1[[#This Row],[Cliente]],'BASE DE CLIENTES'!A:E,2,0)</f>
        <v>Brasília</v>
      </c>
      <c r="D1890" s="1" t="str">
        <f>VLOOKUP(Tabela1[[#This Row],[Cliente]],'BASE DE CLIENTES'!A:C,3,0)</f>
        <v>DF</v>
      </c>
      <c r="E1890" s="4" t="str">
        <f>CONCATENATE(Tabela1[[#This Row],[CIDADE]],",",Tabela1[[#This Row],[UF]])</f>
        <v>Brasília,DF</v>
      </c>
      <c r="F1890" s="2">
        <v>45897</v>
      </c>
      <c r="G1890" s="13">
        <v>764.6</v>
      </c>
      <c r="H1890" s="13">
        <v>1290</v>
      </c>
      <c r="I1890" s="5">
        <f>Tabela1[[#This Row],[Valor total]]-Tabela1[[#This Row],[Valor custo]]</f>
        <v>525.4</v>
      </c>
      <c r="J1890" s="6">
        <f>Tabela1[[#This Row],[MARGEM BRUTA]]/Tabela1[[#This Row],[Valor total]]</f>
        <v>0.40728682170542635</v>
      </c>
      <c r="K1890" s="1" t="str">
        <f>VLOOKUP(Tabela1[[#This Row],[Cliente]],'BASE DE CLIENTES'!A:D,4,0)</f>
        <v>SERRALHEIRO</v>
      </c>
      <c r="L1890" s="1" t="str">
        <f>VLOOKUP(Tabela1[[#This Row],[Cliente]],'BASE DE CLIENTES'!A:E,5,0)</f>
        <v>Vila do Boa (São Sebastião)</v>
      </c>
    </row>
    <row r="1891" spans="2:12" x14ac:dyDescent="0.3">
      <c r="B1891" s="1" t="s">
        <v>253</v>
      </c>
      <c r="C1891" s="4" t="str">
        <f>VLOOKUP(Tabela1[[#This Row],[Cliente]],'BASE DE CLIENTES'!A:E,2,0)</f>
        <v>Luziânia</v>
      </c>
      <c r="D1891" s="1" t="str">
        <f>VLOOKUP(Tabela1[[#This Row],[Cliente]],'BASE DE CLIENTES'!A:C,3,0)</f>
        <v>GO</v>
      </c>
      <c r="E1891" s="4" t="str">
        <f>CONCATENATE(Tabela1[[#This Row],[CIDADE]],",",Tabela1[[#This Row],[UF]])</f>
        <v>Luziânia,GO</v>
      </c>
      <c r="F1891" s="2">
        <v>45831</v>
      </c>
      <c r="G1891" s="13">
        <v>497</v>
      </c>
      <c r="H1891" s="13">
        <v>235</v>
      </c>
      <c r="I1891" s="5">
        <f>Tabela1[[#This Row],[Valor total]]-Tabela1[[#This Row],[Valor custo]]</f>
        <v>-262</v>
      </c>
      <c r="J1891" s="6">
        <f>Tabela1[[#This Row],[MARGEM BRUTA]]/Tabela1[[#This Row],[Valor total]]</f>
        <v>-1.1148936170212767</v>
      </c>
      <c r="K1891" s="1" t="str">
        <f>VLOOKUP(Tabela1[[#This Row],[Cliente]],'BASE DE CLIENTES'!A:D,4,0)</f>
        <v>EMPRESA COM MAQUINA</v>
      </c>
      <c r="L1891" s="1" t="str">
        <f>VLOOKUP(Tabela1[[#This Row],[Cliente]],'BASE DE CLIENTES'!A:E,5,0)</f>
        <v>Luziânia</v>
      </c>
    </row>
    <row r="1892" spans="2:12" x14ac:dyDescent="0.3">
      <c r="B1892" s="1" t="s">
        <v>52</v>
      </c>
      <c r="C1892" s="4" t="str">
        <f>VLOOKUP(Tabela1[[#This Row],[Cliente]],'BASE DE CLIENTES'!A:E,2,0)</f>
        <v>Brasília</v>
      </c>
      <c r="D1892" s="1" t="str">
        <f>VLOOKUP(Tabela1[[#This Row],[Cliente]],'BASE DE CLIENTES'!A:C,3,0)</f>
        <v>DF</v>
      </c>
      <c r="E1892" s="4" t="str">
        <f>CONCATENATE(Tabela1[[#This Row],[CIDADE]],",",Tabela1[[#This Row],[UF]])</f>
        <v>Brasília,DF</v>
      </c>
      <c r="F1892" s="2">
        <v>45897</v>
      </c>
      <c r="G1892" s="13">
        <v>382.3</v>
      </c>
      <c r="H1892" s="13">
        <v>640</v>
      </c>
      <c r="I1892" s="5">
        <f>Tabela1[[#This Row],[Valor total]]-Tabela1[[#This Row],[Valor custo]]</f>
        <v>257.7</v>
      </c>
      <c r="J1892" s="6">
        <f>Tabela1[[#This Row],[MARGEM BRUTA]]/Tabela1[[#This Row],[Valor total]]</f>
        <v>0.40265624999999999</v>
      </c>
      <c r="K1892" s="1" t="str">
        <f>VLOOKUP(Tabela1[[#This Row],[Cliente]],'BASE DE CLIENTES'!A:D,4,0)</f>
        <v>SERRALHEIRO</v>
      </c>
      <c r="L1892" s="1" t="str">
        <f>VLOOKUP(Tabela1[[#This Row],[Cliente]],'BASE DE CLIENTES'!A:E,5,0)</f>
        <v>Ceilândia Sul (Ceilândia)</v>
      </c>
    </row>
    <row r="1893" spans="2:12" x14ac:dyDescent="0.3">
      <c r="B1893" s="1" t="s">
        <v>260</v>
      </c>
      <c r="C1893" s="4" t="str">
        <f>VLOOKUP(Tabela1[[#This Row],[Cliente]],'BASE DE CLIENTES'!A:E,2,0)</f>
        <v>Luziânia</v>
      </c>
      <c r="D1893" s="1" t="str">
        <f>VLOOKUP(Tabela1[[#This Row],[Cliente]],'BASE DE CLIENTES'!A:C,3,0)</f>
        <v>GO</v>
      </c>
      <c r="E1893" s="4" t="str">
        <f>CONCATENATE(Tabela1[[#This Row],[CIDADE]],",",Tabela1[[#This Row],[UF]])</f>
        <v>Luziânia,GO</v>
      </c>
      <c r="F1893" s="2">
        <v>45825</v>
      </c>
      <c r="G1893" s="13">
        <v>710</v>
      </c>
      <c r="H1893" s="13">
        <v>1100</v>
      </c>
      <c r="I1893" s="5">
        <f>Tabela1[[#This Row],[Valor total]]-Tabela1[[#This Row],[Valor custo]]</f>
        <v>390</v>
      </c>
      <c r="J1893" s="6">
        <f>Tabela1[[#This Row],[MARGEM BRUTA]]/Tabela1[[#This Row],[Valor total]]</f>
        <v>0.35454545454545455</v>
      </c>
      <c r="K1893" s="1" t="str">
        <f>VLOOKUP(Tabela1[[#This Row],[Cliente]],'BASE DE CLIENTES'!A:D,4,0)</f>
        <v>SERRALHEIRO</v>
      </c>
      <c r="L1893" s="1" t="str">
        <f>VLOOKUP(Tabela1[[#This Row],[Cliente]],'BASE DE CLIENTES'!A:E,5,0)</f>
        <v>Luziânia</v>
      </c>
    </row>
    <row r="1894" spans="2:12" x14ac:dyDescent="0.3">
      <c r="B1894" s="1" t="s">
        <v>260</v>
      </c>
      <c r="C1894" s="4" t="str">
        <f>VLOOKUP(Tabela1[[#This Row],[Cliente]],'BASE DE CLIENTES'!A:E,2,0)</f>
        <v>Luziânia</v>
      </c>
      <c r="D1894" s="1" t="str">
        <f>VLOOKUP(Tabela1[[#This Row],[Cliente]],'BASE DE CLIENTES'!A:C,3,0)</f>
        <v>GO</v>
      </c>
      <c r="E1894" s="4" t="str">
        <f>CONCATENATE(Tabela1[[#This Row],[CIDADE]],",",Tabela1[[#This Row],[UF]])</f>
        <v>Luziânia,GO</v>
      </c>
      <c r="F1894" s="2">
        <v>45821</v>
      </c>
      <c r="G1894" s="13">
        <v>1107.77</v>
      </c>
      <c r="H1894" s="13">
        <v>1815</v>
      </c>
      <c r="I1894" s="5">
        <f>Tabela1[[#This Row],[Valor total]]-Tabela1[[#This Row],[Valor custo]]</f>
        <v>707.23</v>
      </c>
      <c r="J1894" s="6">
        <f>Tabela1[[#This Row],[MARGEM BRUTA]]/Tabela1[[#This Row],[Valor total]]</f>
        <v>0.38965840220385678</v>
      </c>
      <c r="K1894" s="1" t="str">
        <f>VLOOKUP(Tabela1[[#This Row],[Cliente]],'BASE DE CLIENTES'!A:D,4,0)</f>
        <v>SERRALHEIRO</v>
      </c>
      <c r="L1894" s="1" t="str">
        <f>VLOOKUP(Tabela1[[#This Row],[Cliente]],'BASE DE CLIENTES'!A:E,5,0)</f>
        <v>Luziânia</v>
      </c>
    </row>
    <row r="1895" spans="2:12" x14ac:dyDescent="0.3">
      <c r="B1895" s="1" t="s">
        <v>38</v>
      </c>
      <c r="C1895" s="4" t="str">
        <f>VLOOKUP(Tabela1[[#This Row],[Cliente]],'BASE DE CLIENTES'!A:E,2,0)</f>
        <v>Brasília</v>
      </c>
      <c r="D1895" s="1" t="str">
        <f>VLOOKUP(Tabela1[[#This Row],[Cliente]],'BASE DE CLIENTES'!A:C,3,0)</f>
        <v>DF</v>
      </c>
      <c r="E1895" s="4" t="str">
        <f>CONCATENATE(Tabela1[[#This Row],[CIDADE]],",",Tabela1[[#This Row],[UF]])</f>
        <v>Brasília,DF</v>
      </c>
      <c r="F1895" s="2">
        <v>45897</v>
      </c>
      <c r="G1895" s="13">
        <v>108.15</v>
      </c>
      <c r="H1895" s="13">
        <v>450</v>
      </c>
      <c r="I1895" s="5">
        <f>Tabela1[[#This Row],[Valor total]]-Tabela1[[#This Row],[Valor custo]]</f>
        <v>341.85</v>
      </c>
      <c r="J1895" s="6">
        <f>Tabela1[[#This Row],[MARGEM BRUTA]]/Tabela1[[#This Row],[Valor total]]</f>
        <v>0.75966666666666671</v>
      </c>
      <c r="K1895" s="1" t="str">
        <f>VLOOKUP(Tabela1[[#This Row],[Cliente]],'BASE DE CLIENTES'!A:D,4,0)</f>
        <v>EMPRESA SEM MAQUINA</v>
      </c>
      <c r="L1895" s="1" t="str">
        <f>VLOOKUP(Tabela1[[#This Row],[Cliente]],'BASE DE CLIENTES'!A:E,5,0)</f>
        <v>PONTE ALTA NORTE (GAMA)</v>
      </c>
    </row>
    <row r="1896" spans="2:12" x14ac:dyDescent="0.3">
      <c r="B1896" s="1" t="s">
        <v>254</v>
      </c>
      <c r="C1896" s="4" t="str">
        <f>VLOOKUP(Tabela1[[#This Row],[Cliente]],'BASE DE CLIENTES'!A:E,2,0)</f>
        <v>Luziânia</v>
      </c>
      <c r="D1896" s="1" t="str">
        <f>VLOOKUP(Tabela1[[#This Row],[Cliente]],'BASE DE CLIENTES'!A:C,3,0)</f>
        <v>GO</v>
      </c>
      <c r="E1896" s="4" t="str">
        <f>CONCATENATE(Tabela1[[#This Row],[CIDADE]],",",Tabela1[[#This Row],[UF]])</f>
        <v>Luziânia,GO</v>
      </c>
      <c r="F1896" s="2">
        <v>45820</v>
      </c>
      <c r="G1896" s="13">
        <v>7.9</v>
      </c>
      <c r="H1896" s="13">
        <v>40</v>
      </c>
      <c r="I1896" s="5">
        <f>Tabela1[[#This Row],[Valor total]]-Tabela1[[#This Row],[Valor custo]]</f>
        <v>32.1</v>
      </c>
      <c r="J1896" s="6">
        <f>Tabela1[[#This Row],[MARGEM BRUTA]]/Tabela1[[#This Row],[Valor total]]</f>
        <v>0.80249999999999999</v>
      </c>
      <c r="K1896" s="1" t="str">
        <f>VLOOKUP(Tabela1[[#This Row],[Cliente]],'BASE DE CLIENTES'!A:D,4,0)</f>
        <v>SERRALHEIRO</v>
      </c>
      <c r="L1896" s="1" t="str">
        <f>VLOOKUP(Tabela1[[#This Row],[Cliente]],'BASE DE CLIENTES'!A:E,5,0)</f>
        <v>Luziânia</v>
      </c>
    </row>
    <row r="1897" spans="2:12" x14ac:dyDescent="0.3">
      <c r="B1897" s="1" t="s">
        <v>254</v>
      </c>
      <c r="C1897" s="4" t="str">
        <f>VLOOKUP(Tabela1[[#This Row],[Cliente]],'BASE DE CLIENTES'!A:E,2,0)</f>
        <v>Luziânia</v>
      </c>
      <c r="D1897" s="1" t="str">
        <f>VLOOKUP(Tabela1[[#This Row],[Cliente]],'BASE DE CLIENTES'!A:C,3,0)</f>
        <v>GO</v>
      </c>
      <c r="E1897" s="4" t="str">
        <f>CONCATENATE(Tabela1[[#This Row],[CIDADE]],",",Tabela1[[#This Row],[UF]])</f>
        <v>Luziânia,GO</v>
      </c>
      <c r="F1897" s="2">
        <v>45819</v>
      </c>
      <c r="G1897" s="13">
        <v>1078.58</v>
      </c>
      <c r="H1897" s="13">
        <v>1620</v>
      </c>
      <c r="I1897" s="5">
        <f>Tabela1[[#This Row],[Valor total]]-Tabela1[[#This Row],[Valor custo]]</f>
        <v>541.42000000000007</v>
      </c>
      <c r="J1897" s="6">
        <f>Tabela1[[#This Row],[MARGEM BRUTA]]/Tabela1[[#This Row],[Valor total]]</f>
        <v>0.33420987654320994</v>
      </c>
      <c r="K1897" s="1" t="str">
        <f>VLOOKUP(Tabela1[[#This Row],[Cliente]],'BASE DE CLIENTES'!A:D,4,0)</f>
        <v>SERRALHEIRO</v>
      </c>
      <c r="L1897" s="1" t="str">
        <f>VLOOKUP(Tabela1[[#This Row],[Cliente]],'BASE DE CLIENTES'!A:E,5,0)</f>
        <v>Luziânia</v>
      </c>
    </row>
    <row r="1898" spans="2:12" x14ac:dyDescent="0.3">
      <c r="B1898" s="1" t="s">
        <v>55</v>
      </c>
      <c r="C1898" s="4" t="str">
        <f>VLOOKUP(Tabela1[[#This Row],[Cliente]],'BASE DE CLIENTES'!A:E,2,0)</f>
        <v>Brasília</v>
      </c>
      <c r="D1898" s="1" t="str">
        <f>VLOOKUP(Tabela1[[#This Row],[Cliente]],'BASE DE CLIENTES'!A:C,3,0)</f>
        <v>DF</v>
      </c>
      <c r="E1898" s="4" t="str">
        <f>CONCATENATE(Tabela1[[#This Row],[CIDADE]],",",Tabela1[[#This Row],[UF]])</f>
        <v>Brasília,DF</v>
      </c>
      <c r="F1898" s="2">
        <v>45897</v>
      </c>
      <c r="G1898" s="13">
        <v>432.79</v>
      </c>
      <c r="H1898" s="13">
        <v>600</v>
      </c>
      <c r="I1898" s="5">
        <f>Tabela1[[#This Row],[Valor total]]-Tabela1[[#This Row],[Valor custo]]</f>
        <v>167.20999999999998</v>
      </c>
      <c r="J1898" s="6">
        <f>Tabela1[[#This Row],[MARGEM BRUTA]]/Tabela1[[#This Row],[Valor total]]</f>
        <v>0.27868333333333328</v>
      </c>
      <c r="K1898" s="1" t="str">
        <f>VLOOKUP(Tabela1[[#This Row],[Cliente]],'BASE DE CLIENTES'!A:D,4,0)</f>
        <v>EMPRESA SEM MAQUINA</v>
      </c>
      <c r="L1898" s="1" t="str">
        <f>VLOOKUP(Tabela1[[#This Row],[Cliente]],'BASE DE CLIENTES'!A:E,5,0)</f>
        <v>RECANTO DAS EMAS</v>
      </c>
    </row>
    <row r="1899" spans="2:12" x14ac:dyDescent="0.3">
      <c r="B1899" s="1" t="s">
        <v>97</v>
      </c>
      <c r="C1899" s="4" t="str">
        <f>VLOOKUP(Tabela1[[#This Row],[Cliente]],'BASE DE CLIENTES'!A:E,2,0)</f>
        <v>Brasília</v>
      </c>
      <c r="D1899" s="1" t="str">
        <f>VLOOKUP(Tabela1[[#This Row],[Cliente]],'BASE DE CLIENTES'!A:C,3,0)</f>
        <v>DF</v>
      </c>
      <c r="E1899" s="4" t="str">
        <f>CONCATENATE(Tabela1[[#This Row],[CIDADE]],",",Tabela1[[#This Row],[UF]])</f>
        <v>Brasília,DF</v>
      </c>
      <c r="F1899" s="2">
        <v>45897</v>
      </c>
      <c r="G1899" s="13">
        <v>73.14</v>
      </c>
      <c r="H1899" s="13">
        <v>90</v>
      </c>
      <c r="I1899" s="5">
        <f>Tabela1[[#This Row],[Valor total]]-Tabela1[[#This Row],[Valor custo]]</f>
        <v>16.86</v>
      </c>
      <c r="J1899" s="6">
        <f>Tabela1[[#This Row],[MARGEM BRUTA]]/Tabela1[[#This Row],[Valor total]]</f>
        <v>0.18733333333333332</v>
      </c>
      <c r="K1899" s="1" t="str">
        <f>VLOOKUP(Tabela1[[#This Row],[Cliente]],'BASE DE CLIENTES'!A:D,4,0)</f>
        <v>SERRALHEIRO</v>
      </c>
      <c r="L1899" s="1" t="str">
        <f>VLOOKUP(Tabela1[[#This Row],[Cliente]],'BASE DE CLIENTES'!A:E,5,0)</f>
        <v>CEILANDIA NORTE</v>
      </c>
    </row>
    <row r="1900" spans="2:12" x14ac:dyDescent="0.3">
      <c r="B1900" s="1" t="s">
        <v>97</v>
      </c>
      <c r="C1900" s="4" t="str">
        <f>VLOOKUP(Tabela1[[#This Row],[Cliente]],'BASE DE CLIENTES'!A:E,2,0)</f>
        <v>Brasília</v>
      </c>
      <c r="D1900" s="1" t="str">
        <f>VLOOKUP(Tabela1[[#This Row],[Cliente]],'BASE DE CLIENTES'!A:C,3,0)</f>
        <v>DF</v>
      </c>
      <c r="E1900" s="4" t="str">
        <f>CONCATENATE(Tabela1[[#This Row],[CIDADE]],",",Tabela1[[#This Row],[UF]])</f>
        <v>Brasília,DF</v>
      </c>
      <c r="F1900" s="2">
        <v>45897</v>
      </c>
      <c r="G1900" s="13">
        <v>432.79</v>
      </c>
      <c r="H1900" s="13">
        <v>720</v>
      </c>
      <c r="I1900" s="5">
        <f>Tabela1[[#This Row],[Valor total]]-Tabela1[[#This Row],[Valor custo]]</f>
        <v>287.20999999999998</v>
      </c>
      <c r="J1900" s="6">
        <f>Tabela1[[#This Row],[MARGEM BRUTA]]/Tabela1[[#This Row],[Valor total]]</f>
        <v>0.39890277777777777</v>
      </c>
      <c r="K1900" s="1" t="str">
        <f>VLOOKUP(Tabela1[[#This Row],[Cliente]],'BASE DE CLIENTES'!A:D,4,0)</f>
        <v>SERRALHEIRO</v>
      </c>
      <c r="L1900" s="1" t="str">
        <f>VLOOKUP(Tabela1[[#This Row],[Cliente]],'BASE DE CLIENTES'!A:E,5,0)</f>
        <v>CEILANDIA NORTE</v>
      </c>
    </row>
    <row r="1901" spans="2:12" x14ac:dyDescent="0.3">
      <c r="B1901" s="1" t="s">
        <v>254</v>
      </c>
      <c r="C1901" s="4" t="str">
        <f>VLOOKUP(Tabela1[[#This Row],[Cliente]],'BASE DE CLIENTES'!A:E,2,0)</f>
        <v>Luziânia</v>
      </c>
      <c r="D1901" s="1" t="str">
        <f>VLOOKUP(Tabela1[[#This Row],[Cliente]],'BASE DE CLIENTES'!A:C,3,0)</f>
        <v>GO</v>
      </c>
      <c r="E1901" s="4" t="str">
        <f>CONCATENATE(Tabela1[[#This Row],[CIDADE]],",",Tabela1[[#This Row],[UF]])</f>
        <v>Luziânia,GO</v>
      </c>
      <c r="F1901" s="2">
        <v>45812</v>
      </c>
      <c r="G1901" s="13">
        <v>13.69</v>
      </c>
      <c r="H1901" s="13">
        <v>110</v>
      </c>
      <c r="I1901" s="5">
        <f>Tabela1[[#This Row],[Valor total]]-Tabela1[[#This Row],[Valor custo]]</f>
        <v>96.31</v>
      </c>
      <c r="J1901" s="6">
        <f>Tabela1[[#This Row],[MARGEM BRUTA]]/Tabela1[[#This Row],[Valor total]]</f>
        <v>0.87554545454545452</v>
      </c>
      <c r="K1901" s="1" t="str">
        <f>VLOOKUP(Tabela1[[#This Row],[Cliente]],'BASE DE CLIENTES'!A:D,4,0)</f>
        <v>SERRALHEIRO</v>
      </c>
      <c r="L1901" s="1" t="str">
        <f>VLOOKUP(Tabela1[[#This Row],[Cliente]],'BASE DE CLIENTES'!A:E,5,0)</f>
        <v>Luziânia</v>
      </c>
    </row>
    <row r="1902" spans="2:12" x14ac:dyDescent="0.3">
      <c r="B1902" s="1" t="s">
        <v>165</v>
      </c>
      <c r="C1902" s="4" t="str">
        <f>VLOOKUP(Tabela1[[#This Row],[Cliente]],'BASE DE CLIENTES'!A:E,2,0)</f>
        <v>Brasília</v>
      </c>
      <c r="D1902" s="1" t="str">
        <f>VLOOKUP(Tabela1[[#This Row],[Cliente]],'BASE DE CLIENTES'!A:C,3,0)</f>
        <v>DF</v>
      </c>
      <c r="E1902" s="4" t="str">
        <f>CONCATENATE(Tabela1[[#This Row],[CIDADE]],",",Tabela1[[#This Row],[UF]])</f>
        <v>Brasília,DF</v>
      </c>
      <c r="F1902" s="2">
        <v>45897</v>
      </c>
      <c r="G1902" s="13">
        <v>462.21</v>
      </c>
      <c r="H1902" s="13">
        <v>700</v>
      </c>
      <c r="I1902" s="5">
        <f>Tabela1[[#This Row],[Valor total]]-Tabela1[[#This Row],[Valor custo]]</f>
        <v>237.79000000000002</v>
      </c>
      <c r="J1902" s="6">
        <f>Tabela1[[#This Row],[MARGEM BRUTA]]/Tabela1[[#This Row],[Valor total]]</f>
        <v>0.3397</v>
      </c>
      <c r="K1902" s="1" t="str">
        <f>VLOOKUP(Tabela1[[#This Row],[Cliente]],'BASE DE CLIENTES'!A:D,4,0)</f>
        <v>EMPRESA SEM MAQUINA</v>
      </c>
      <c r="L1902" s="1" t="str">
        <f>VLOOKUP(Tabela1[[#This Row],[Cliente]],'BASE DE CLIENTES'!A:E,5,0)</f>
        <v>SETOR HABITACIONAL VICENTE PIRES</v>
      </c>
    </row>
    <row r="1903" spans="2:12" x14ac:dyDescent="0.3">
      <c r="B1903" s="1" t="s">
        <v>254</v>
      </c>
      <c r="C1903" s="4" t="str">
        <f>VLOOKUP(Tabela1[[#This Row],[Cliente]],'BASE DE CLIENTES'!A:E,2,0)</f>
        <v>Luziânia</v>
      </c>
      <c r="D1903" s="1" t="str">
        <f>VLOOKUP(Tabela1[[#This Row],[Cliente]],'BASE DE CLIENTES'!A:C,3,0)</f>
        <v>GO</v>
      </c>
      <c r="E1903" s="4" t="str">
        <f>CONCATENATE(Tabela1[[#This Row],[CIDADE]],",",Tabela1[[#This Row],[UF]])</f>
        <v>Luziânia,GO</v>
      </c>
      <c r="F1903" s="2">
        <v>45810</v>
      </c>
      <c r="G1903" s="13">
        <v>18.3</v>
      </c>
      <c r="H1903" s="13">
        <v>24</v>
      </c>
      <c r="I1903" s="5">
        <f>Tabela1[[#This Row],[Valor total]]-Tabela1[[#This Row],[Valor custo]]</f>
        <v>5.6999999999999993</v>
      </c>
      <c r="J1903" s="6">
        <f>Tabela1[[#This Row],[MARGEM BRUTA]]/Tabela1[[#This Row],[Valor total]]</f>
        <v>0.23749999999999996</v>
      </c>
      <c r="K1903" s="1" t="str">
        <f>VLOOKUP(Tabela1[[#This Row],[Cliente]],'BASE DE CLIENTES'!A:D,4,0)</f>
        <v>SERRALHEIRO</v>
      </c>
      <c r="L1903" s="1" t="str">
        <f>VLOOKUP(Tabela1[[#This Row],[Cliente]],'BASE DE CLIENTES'!A:E,5,0)</f>
        <v>Luziânia</v>
      </c>
    </row>
    <row r="1904" spans="2:12" x14ac:dyDescent="0.3">
      <c r="B1904" s="1" t="s">
        <v>261</v>
      </c>
      <c r="C1904" s="4" t="str">
        <f>VLOOKUP(Tabela1[[#This Row],[Cliente]],'BASE DE CLIENTES'!A:E,2,0)</f>
        <v>Brasília</v>
      </c>
      <c r="D1904" s="1" t="str">
        <f>VLOOKUP(Tabela1[[#This Row],[Cliente]],'BASE DE CLIENTES'!A:C,3,0)</f>
        <v>DF</v>
      </c>
      <c r="E1904" s="4" t="str">
        <f>CONCATENATE(Tabela1[[#This Row],[CIDADE]],",",Tabela1[[#This Row],[UF]])</f>
        <v>Brasília,DF</v>
      </c>
      <c r="F1904" s="2">
        <v>45870</v>
      </c>
      <c r="G1904" s="13">
        <v>432.79</v>
      </c>
      <c r="H1904" s="13">
        <v>570</v>
      </c>
      <c r="I1904" s="5">
        <f>Tabela1[[#This Row],[Valor total]]-Tabela1[[#This Row],[Valor custo]]</f>
        <v>137.20999999999998</v>
      </c>
      <c r="J1904" s="6">
        <f>Tabela1[[#This Row],[MARGEM BRUTA]]/Tabela1[[#This Row],[Valor total]]</f>
        <v>0.240719298245614</v>
      </c>
      <c r="K1904" s="1" t="str">
        <f>VLOOKUP(Tabela1[[#This Row],[Cliente]],'BASE DE CLIENTES'!A:D,4,0)</f>
        <v>SEM CLASSIFICAÇÃO</v>
      </c>
      <c r="L1904" s="1" t="str">
        <f>VLOOKUP(Tabela1[[#This Row],[Cliente]],'BASE DE CLIENTES'!A:E,5,0)</f>
        <v>NA</v>
      </c>
    </row>
    <row r="1905" spans="2:12" x14ac:dyDescent="0.3">
      <c r="B1905" s="1" t="s">
        <v>254</v>
      </c>
      <c r="C1905" s="4" t="str">
        <f>VLOOKUP(Tabela1[[#This Row],[Cliente]],'BASE DE CLIENTES'!A:E,2,0)</f>
        <v>Luziânia</v>
      </c>
      <c r="D1905" s="1" t="str">
        <f>VLOOKUP(Tabela1[[#This Row],[Cliente]],'BASE DE CLIENTES'!A:C,3,0)</f>
        <v>GO</v>
      </c>
      <c r="E1905" s="4" t="str">
        <f>CONCATENATE(Tabela1[[#This Row],[CIDADE]],",",Tabela1[[#This Row],[UF]])</f>
        <v>Luziânia,GO</v>
      </c>
      <c r="F1905" s="2">
        <v>45810</v>
      </c>
      <c r="G1905" s="13">
        <v>1356.54</v>
      </c>
      <c r="H1905" s="13">
        <v>2025</v>
      </c>
      <c r="I1905" s="5">
        <f>Tabela1[[#This Row],[Valor total]]-Tabela1[[#This Row],[Valor custo]]</f>
        <v>668.46</v>
      </c>
      <c r="J1905" s="6">
        <f>Tabela1[[#This Row],[MARGEM BRUTA]]/Tabela1[[#This Row],[Valor total]]</f>
        <v>0.33010370370370373</v>
      </c>
      <c r="K1905" s="1" t="str">
        <f>VLOOKUP(Tabela1[[#This Row],[Cliente]],'BASE DE CLIENTES'!A:D,4,0)</f>
        <v>SERRALHEIRO</v>
      </c>
      <c r="L1905" s="1" t="str">
        <f>VLOOKUP(Tabela1[[#This Row],[Cliente]],'BASE DE CLIENTES'!A:E,5,0)</f>
        <v>Luziânia</v>
      </c>
    </row>
    <row r="1906" spans="2:12" x14ac:dyDescent="0.3">
      <c r="B1906" s="1" t="s">
        <v>253</v>
      </c>
      <c r="C1906" s="4" t="str">
        <f>VLOOKUP(Tabela1[[#This Row],[Cliente]],'BASE DE CLIENTES'!A:E,2,0)</f>
        <v>Luziânia</v>
      </c>
      <c r="D1906" s="1" t="str">
        <f>VLOOKUP(Tabela1[[#This Row],[Cliente]],'BASE DE CLIENTES'!A:C,3,0)</f>
        <v>GO</v>
      </c>
      <c r="E1906" s="4" t="str">
        <f>CONCATENATE(Tabela1[[#This Row],[CIDADE]],",",Tabela1[[#This Row],[UF]])</f>
        <v>Luziânia,GO</v>
      </c>
      <c r="F1906" s="2">
        <v>45869</v>
      </c>
      <c r="G1906" s="13">
        <v>431.14</v>
      </c>
      <c r="H1906" s="13">
        <v>630</v>
      </c>
      <c r="I1906" s="5">
        <f>Tabela1[[#This Row],[Valor total]]-Tabela1[[#This Row],[Valor custo]]</f>
        <v>198.86</v>
      </c>
      <c r="J1906" s="6">
        <f>Tabela1[[#This Row],[MARGEM BRUTA]]/Tabela1[[#This Row],[Valor total]]</f>
        <v>0.31565079365079368</v>
      </c>
      <c r="K1906" s="1" t="str">
        <f>VLOOKUP(Tabela1[[#This Row],[Cliente]],'BASE DE CLIENTES'!A:D,4,0)</f>
        <v>EMPRESA COM MAQUINA</v>
      </c>
      <c r="L1906" s="1" t="str">
        <f>VLOOKUP(Tabela1[[#This Row],[Cliente]],'BASE DE CLIENTES'!A:E,5,0)</f>
        <v>Luziânia</v>
      </c>
    </row>
    <row r="1907" spans="2:12" x14ac:dyDescent="0.3">
      <c r="B1907" s="1" t="s">
        <v>38</v>
      </c>
      <c r="C1907" s="4" t="str">
        <f>VLOOKUP(Tabela1[[#This Row],[Cliente]],'BASE DE CLIENTES'!A:E,2,0)</f>
        <v>Brasília</v>
      </c>
      <c r="D1907" s="1" t="str">
        <f>VLOOKUP(Tabela1[[#This Row],[Cliente]],'BASE DE CLIENTES'!A:C,3,0)</f>
        <v>DF</v>
      </c>
      <c r="E1907" s="4" t="str">
        <f>CONCATENATE(Tabela1[[#This Row],[CIDADE]],",",Tabela1[[#This Row],[UF]])</f>
        <v>Brasília,DF</v>
      </c>
      <c r="F1907" s="2">
        <v>45896</v>
      </c>
      <c r="G1907" s="13">
        <v>3270.6</v>
      </c>
      <c r="H1907" s="13">
        <v>6360</v>
      </c>
      <c r="I1907" s="5">
        <f>Tabela1[[#This Row],[Valor total]]-Tabela1[[#This Row],[Valor custo]]</f>
        <v>3089.4</v>
      </c>
      <c r="J1907" s="6">
        <f>Tabela1[[#This Row],[MARGEM BRUTA]]/Tabela1[[#This Row],[Valor total]]</f>
        <v>0.4857547169811321</v>
      </c>
      <c r="K1907" s="1" t="str">
        <f>VLOOKUP(Tabela1[[#This Row],[Cliente]],'BASE DE CLIENTES'!A:D,4,0)</f>
        <v>EMPRESA SEM MAQUINA</v>
      </c>
      <c r="L1907" s="1" t="str">
        <f>VLOOKUP(Tabela1[[#This Row],[Cliente]],'BASE DE CLIENTES'!A:E,5,0)</f>
        <v>PONTE ALTA NORTE (GAMA)</v>
      </c>
    </row>
    <row r="1908" spans="2:12" x14ac:dyDescent="0.3">
      <c r="B1908" s="1" t="s">
        <v>253</v>
      </c>
      <c r="C1908" s="4" t="str">
        <f>VLOOKUP(Tabela1[[#This Row],[Cliente]],'BASE DE CLIENTES'!A:E,2,0)</f>
        <v>Luziânia</v>
      </c>
      <c r="D1908" s="1" t="str">
        <f>VLOOKUP(Tabela1[[#This Row],[Cliente]],'BASE DE CLIENTES'!A:C,3,0)</f>
        <v>GO</v>
      </c>
      <c r="E1908" s="4" t="str">
        <f>CONCATENATE(Tabela1[[#This Row],[CIDADE]],",",Tabela1[[#This Row],[UF]])</f>
        <v>Luziânia,GO</v>
      </c>
      <c r="F1908" s="2">
        <v>45862</v>
      </c>
      <c r="G1908" s="13">
        <v>4061.01</v>
      </c>
      <c r="H1908" s="13">
        <v>6260</v>
      </c>
      <c r="I1908" s="5">
        <f>Tabela1[[#This Row],[Valor total]]-Tabela1[[#This Row],[Valor custo]]</f>
        <v>2198.9899999999998</v>
      </c>
      <c r="J1908" s="6">
        <f>Tabela1[[#This Row],[MARGEM BRUTA]]/Tabela1[[#This Row],[Valor total]]</f>
        <v>0.35127635782747602</v>
      </c>
      <c r="K1908" s="1" t="str">
        <f>VLOOKUP(Tabela1[[#This Row],[Cliente]],'BASE DE CLIENTES'!A:D,4,0)</f>
        <v>EMPRESA COM MAQUINA</v>
      </c>
      <c r="L1908" s="1" t="str">
        <f>VLOOKUP(Tabela1[[#This Row],[Cliente]],'BASE DE CLIENTES'!A:E,5,0)</f>
        <v>Luziânia</v>
      </c>
    </row>
    <row r="1909" spans="2:12" x14ac:dyDescent="0.3">
      <c r="B1909" s="1" t="s">
        <v>25</v>
      </c>
      <c r="C1909" s="4" t="str">
        <f>VLOOKUP(Tabela1[[#This Row],[Cliente]],'BASE DE CLIENTES'!A:E,2,0)</f>
        <v>Brasília</v>
      </c>
      <c r="D1909" s="1" t="str">
        <f>VLOOKUP(Tabela1[[#This Row],[Cliente]],'BASE DE CLIENTES'!A:C,3,0)</f>
        <v>DF</v>
      </c>
      <c r="E1909" s="4" t="str">
        <f>CONCATENATE(Tabela1[[#This Row],[CIDADE]],",",Tabela1[[#This Row],[UF]])</f>
        <v>Brasília,DF</v>
      </c>
      <c r="F1909" s="2">
        <v>45896</v>
      </c>
      <c r="G1909" s="13">
        <v>5734.5</v>
      </c>
      <c r="H1909" s="13">
        <v>9225</v>
      </c>
      <c r="I1909" s="5">
        <f>Tabela1[[#This Row],[Valor total]]-Tabela1[[#This Row],[Valor custo]]</f>
        <v>3490.5</v>
      </c>
      <c r="J1909" s="6">
        <f>Tabela1[[#This Row],[MARGEM BRUTA]]/Tabela1[[#This Row],[Valor total]]</f>
        <v>0.37837398373983738</v>
      </c>
      <c r="K1909" s="1" t="str">
        <f>VLOOKUP(Tabela1[[#This Row],[Cliente]],'BASE DE CLIENTES'!A:D,4,0)</f>
        <v>EMPRESA COM MAQUINA</v>
      </c>
      <c r="L1909" s="1" t="str">
        <f>VLOOKUP(Tabela1[[#This Row],[Cliente]],'BASE DE CLIENTES'!A:E,5,0)</f>
        <v>CEILANDIA NORTE (CEILANDIA)</v>
      </c>
    </row>
    <row r="1910" spans="2:12" x14ac:dyDescent="0.3">
      <c r="B1910" s="1" t="s">
        <v>133</v>
      </c>
      <c r="C1910" s="4" t="str">
        <f>VLOOKUP(Tabela1[[#This Row],[Cliente]],'BASE DE CLIENTES'!A:E,2,0)</f>
        <v>Brasília</v>
      </c>
      <c r="D1910" s="1" t="str">
        <f>VLOOKUP(Tabela1[[#This Row],[Cliente]],'BASE DE CLIENTES'!A:C,3,0)</f>
        <v>DF</v>
      </c>
      <c r="E1910" s="4" t="str">
        <f>CONCATENATE(Tabela1[[#This Row],[CIDADE]],",",Tabela1[[#This Row],[UF]])</f>
        <v>Brasília,DF</v>
      </c>
      <c r="F1910" s="2">
        <v>45896</v>
      </c>
      <c r="G1910" s="13">
        <v>13.69</v>
      </c>
      <c r="H1910" s="13">
        <v>120</v>
      </c>
      <c r="I1910" s="5">
        <f>Tabela1[[#This Row],[Valor total]]-Tabela1[[#This Row],[Valor custo]]</f>
        <v>106.31</v>
      </c>
      <c r="J1910" s="6">
        <f>Tabela1[[#This Row],[MARGEM BRUTA]]/Tabela1[[#This Row],[Valor total]]</f>
        <v>0.88591666666666669</v>
      </c>
      <c r="K1910" s="1" t="str">
        <f>VLOOKUP(Tabela1[[#This Row],[Cliente]],'BASE DE CLIENTES'!A:D,4,0)</f>
        <v>SERRALHEIRO</v>
      </c>
      <c r="L1910" s="1" t="str">
        <f>VLOOKUP(Tabela1[[#This Row],[Cliente]],'BASE DE CLIENTES'!A:E,5,0)</f>
        <v>RECANTO DAS EMAS</v>
      </c>
    </row>
    <row r="1911" spans="2:12" x14ac:dyDescent="0.3">
      <c r="B1911" s="1" t="s">
        <v>262</v>
      </c>
      <c r="C1911" s="4" t="str">
        <f>VLOOKUP(Tabela1[[#This Row],[Cliente]],'BASE DE CLIENTES'!A:E,2,0)</f>
        <v>Brasília</v>
      </c>
      <c r="D1911" s="1" t="str">
        <f>VLOOKUP(Tabela1[[#This Row],[Cliente]],'BASE DE CLIENTES'!A:C,3,0)</f>
        <v>DF</v>
      </c>
      <c r="E1911" s="4" t="str">
        <f>CONCATENATE(Tabela1[[#This Row],[CIDADE]],",",Tabela1[[#This Row],[UF]])</f>
        <v>Brasília,DF</v>
      </c>
      <c r="F1911" s="2">
        <v>45896</v>
      </c>
      <c r="G1911" s="13">
        <v>764.6</v>
      </c>
      <c r="H1911" s="13">
        <v>1290</v>
      </c>
      <c r="I1911" s="5">
        <f>Tabela1[[#This Row],[Valor total]]-Tabela1[[#This Row],[Valor custo]]</f>
        <v>525.4</v>
      </c>
      <c r="J1911" s="6">
        <f>Tabela1[[#This Row],[MARGEM BRUTA]]/Tabela1[[#This Row],[Valor total]]</f>
        <v>0.40728682170542635</v>
      </c>
      <c r="K1911" s="1" t="str">
        <f>VLOOKUP(Tabela1[[#This Row],[Cliente]],'BASE DE CLIENTES'!A:D,4,0)</f>
        <v>SERRALHEIRO</v>
      </c>
      <c r="L1911" s="1" t="str">
        <f>VLOOKUP(Tabela1[[#This Row],[Cliente]],'BASE DE CLIENTES'!A:E,5,0)</f>
        <v>SETOR INDUSTRIAL (TAGUATINGA)</v>
      </c>
    </row>
    <row r="1912" spans="2:12" x14ac:dyDescent="0.3">
      <c r="B1912" s="1" t="s">
        <v>252</v>
      </c>
      <c r="C1912" s="4" t="str">
        <f>VLOOKUP(Tabela1[[#This Row],[Cliente]],'BASE DE CLIENTES'!A:E,2,0)</f>
        <v>Luziânia</v>
      </c>
      <c r="D1912" s="1" t="str">
        <f>VLOOKUP(Tabela1[[#This Row],[Cliente]],'BASE DE CLIENTES'!A:C,3,0)</f>
        <v>GO</v>
      </c>
      <c r="E1912" s="4" t="str">
        <f>CONCATENATE(Tabela1[[#This Row],[CIDADE]],",",Tabela1[[#This Row],[UF]])</f>
        <v>Luziânia,GO</v>
      </c>
      <c r="F1912" s="2">
        <v>45856</v>
      </c>
      <c r="G1912" s="13">
        <v>895.74</v>
      </c>
      <c r="H1912" s="13">
        <v>1330</v>
      </c>
      <c r="I1912" s="5">
        <f>Tabela1[[#This Row],[Valor total]]-Tabela1[[#This Row],[Valor custo]]</f>
        <v>434.26</v>
      </c>
      <c r="J1912" s="6">
        <f>Tabela1[[#This Row],[MARGEM BRUTA]]/Tabela1[[#This Row],[Valor total]]</f>
        <v>0.3265112781954887</v>
      </c>
      <c r="K1912" s="1" t="str">
        <f>VLOOKUP(Tabela1[[#This Row],[Cliente]],'BASE DE CLIENTES'!A:D,4,0)</f>
        <v>SERRALHEIRO</v>
      </c>
      <c r="L1912" s="1" t="str">
        <f>VLOOKUP(Tabela1[[#This Row],[Cliente]],'BASE DE CLIENTES'!A:E,5,0)</f>
        <v>Luziânia</v>
      </c>
    </row>
    <row r="1913" spans="2:12" x14ac:dyDescent="0.3">
      <c r="B1913" s="1" t="s">
        <v>256</v>
      </c>
      <c r="C1913" s="4" t="str">
        <f>VLOOKUP(Tabela1[[#This Row],[Cliente]],'BASE DE CLIENTES'!A:E,2,0)</f>
        <v>Luziânia</v>
      </c>
      <c r="D1913" s="1" t="str">
        <f>VLOOKUP(Tabela1[[#This Row],[Cliente]],'BASE DE CLIENTES'!A:C,3,0)</f>
        <v>GO</v>
      </c>
      <c r="E1913" s="4" t="str">
        <f>CONCATENATE(Tabela1[[#This Row],[CIDADE]],",",Tabela1[[#This Row],[UF]])</f>
        <v>Luziânia,GO</v>
      </c>
      <c r="F1913" s="2">
        <v>45855</v>
      </c>
      <c r="G1913" s="13">
        <v>444</v>
      </c>
      <c r="H1913" s="13">
        <v>75</v>
      </c>
      <c r="I1913" s="5">
        <f>Tabela1[[#This Row],[Valor total]]-Tabela1[[#This Row],[Valor custo]]</f>
        <v>-369</v>
      </c>
      <c r="J1913" s="6">
        <f>Tabela1[[#This Row],[MARGEM BRUTA]]/Tabela1[[#This Row],[Valor total]]</f>
        <v>-4.92</v>
      </c>
      <c r="K1913" s="1" t="str">
        <f>VLOOKUP(Tabela1[[#This Row],[Cliente]],'BASE DE CLIENTES'!A:D,4,0)</f>
        <v>SERRALHEIRO</v>
      </c>
      <c r="L1913" s="1" t="str">
        <f>VLOOKUP(Tabela1[[#This Row],[Cliente]],'BASE DE CLIENTES'!A:E,5,0)</f>
        <v>Luziânia</v>
      </c>
    </row>
    <row r="1914" spans="2:12" x14ac:dyDescent="0.3">
      <c r="B1914" s="1" t="s">
        <v>256</v>
      </c>
      <c r="C1914" s="4" t="str">
        <f>VLOOKUP(Tabela1[[#This Row],[Cliente]],'BASE DE CLIENTES'!A:E,2,0)</f>
        <v>Luziânia</v>
      </c>
      <c r="D1914" s="1" t="str">
        <f>VLOOKUP(Tabela1[[#This Row],[Cliente]],'BASE DE CLIENTES'!A:C,3,0)</f>
        <v>GO</v>
      </c>
      <c r="E1914" s="4" t="str">
        <f>CONCATENATE(Tabela1[[#This Row],[CIDADE]],",",Tabela1[[#This Row],[UF]])</f>
        <v>Luziânia,GO</v>
      </c>
      <c r="F1914" s="2">
        <v>45854</v>
      </c>
      <c r="G1914" s="13">
        <v>2982</v>
      </c>
      <c r="H1914" s="13">
        <v>5590</v>
      </c>
      <c r="I1914" s="5">
        <f>Tabela1[[#This Row],[Valor total]]-Tabela1[[#This Row],[Valor custo]]</f>
        <v>2608</v>
      </c>
      <c r="J1914" s="6">
        <f>Tabela1[[#This Row],[MARGEM BRUTA]]/Tabela1[[#This Row],[Valor total]]</f>
        <v>0.46654740608228978</v>
      </c>
      <c r="K1914" s="1" t="str">
        <f>VLOOKUP(Tabela1[[#This Row],[Cliente]],'BASE DE CLIENTES'!A:D,4,0)</f>
        <v>SERRALHEIRO</v>
      </c>
      <c r="L1914" s="1" t="str">
        <f>VLOOKUP(Tabela1[[#This Row],[Cliente]],'BASE DE CLIENTES'!A:E,5,0)</f>
        <v>Luziânia</v>
      </c>
    </row>
    <row r="1915" spans="2:12" x14ac:dyDescent="0.3">
      <c r="B1915" s="1" t="s">
        <v>253</v>
      </c>
      <c r="C1915" s="4" t="str">
        <f>VLOOKUP(Tabela1[[#This Row],[Cliente]],'BASE DE CLIENTES'!A:E,2,0)</f>
        <v>Luziânia</v>
      </c>
      <c r="D1915" s="1" t="str">
        <f>VLOOKUP(Tabela1[[#This Row],[Cliente]],'BASE DE CLIENTES'!A:C,3,0)</f>
        <v>GO</v>
      </c>
      <c r="E1915" s="4" t="str">
        <f>CONCATENATE(Tabela1[[#This Row],[CIDADE]],",",Tabela1[[#This Row],[UF]])</f>
        <v>Luziânia,GO</v>
      </c>
      <c r="F1915" s="2">
        <v>45852</v>
      </c>
      <c r="G1915" s="13">
        <v>79</v>
      </c>
      <c r="H1915" s="13">
        <v>300</v>
      </c>
      <c r="I1915" s="5">
        <f>Tabela1[[#This Row],[Valor total]]-Tabela1[[#This Row],[Valor custo]]</f>
        <v>221</v>
      </c>
      <c r="J1915" s="6">
        <f>Tabela1[[#This Row],[MARGEM BRUTA]]/Tabela1[[#This Row],[Valor total]]</f>
        <v>0.73666666666666669</v>
      </c>
      <c r="K1915" s="1" t="str">
        <f>VLOOKUP(Tabela1[[#This Row],[Cliente]],'BASE DE CLIENTES'!A:D,4,0)</f>
        <v>EMPRESA COM MAQUINA</v>
      </c>
      <c r="L1915" s="1" t="str">
        <f>VLOOKUP(Tabela1[[#This Row],[Cliente]],'BASE DE CLIENTES'!A:E,5,0)</f>
        <v>Luziânia</v>
      </c>
    </row>
    <row r="1916" spans="2:12" x14ac:dyDescent="0.3">
      <c r="B1916" s="1" t="s">
        <v>253</v>
      </c>
      <c r="C1916" s="4" t="str">
        <f>VLOOKUP(Tabela1[[#This Row],[Cliente]],'BASE DE CLIENTES'!A:E,2,0)</f>
        <v>Luziânia</v>
      </c>
      <c r="D1916" s="1" t="str">
        <f>VLOOKUP(Tabela1[[#This Row],[Cliente]],'BASE DE CLIENTES'!A:C,3,0)</f>
        <v>GO</v>
      </c>
      <c r="E1916" s="4" t="str">
        <f>CONCATENATE(Tabela1[[#This Row],[CIDADE]],",",Tabela1[[#This Row],[UF]])</f>
        <v>Luziânia,GO</v>
      </c>
      <c r="F1916" s="2">
        <v>45852</v>
      </c>
      <c r="G1916" s="13">
        <v>268.45999999999998</v>
      </c>
      <c r="H1916" s="13">
        <v>500</v>
      </c>
      <c r="I1916" s="5">
        <f>Tabela1[[#This Row],[Valor total]]-Tabela1[[#This Row],[Valor custo]]</f>
        <v>231.54000000000002</v>
      </c>
      <c r="J1916" s="6">
        <f>Tabela1[[#This Row],[MARGEM BRUTA]]/Tabela1[[#This Row],[Valor total]]</f>
        <v>0.46308000000000005</v>
      </c>
      <c r="K1916" s="1" t="str">
        <f>VLOOKUP(Tabela1[[#This Row],[Cliente]],'BASE DE CLIENTES'!A:D,4,0)</f>
        <v>EMPRESA COM MAQUINA</v>
      </c>
      <c r="L1916" s="1" t="str">
        <f>VLOOKUP(Tabela1[[#This Row],[Cliente]],'BASE DE CLIENTES'!A:E,5,0)</f>
        <v>Luziânia</v>
      </c>
    </row>
    <row r="1917" spans="2:12" x14ac:dyDescent="0.3">
      <c r="B1917" s="1" t="s">
        <v>254</v>
      </c>
      <c r="C1917" s="4" t="str">
        <f>VLOOKUP(Tabela1[[#This Row],[Cliente]],'BASE DE CLIENTES'!A:E,2,0)</f>
        <v>Luziânia</v>
      </c>
      <c r="D1917" s="1" t="str">
        <f>VLOOKUP(Tabela1[[#This Row],[Cliente]],'BASE DE CLIENTES'!A:C,3,0)</f>
        <v>GO</v>
      </c>
      <c r="E1917" s="4" t="str">
        <f>CONCATENATE(Tabela1[[#This Row],[CIDADE]],",",Tabela1[[#This Row],[UF]])</f>
        <v>Luziânia,GO</v>
      </c>
      <c r="F1917" s="2">
        <v>45839</v>
      </c>
      <c r="G1917" s="13">
        <v>453.1</v>
      </c>
      <c r="H1917" s="13">
        <v>654</v>
      </c>
      <c r="I1917" s="5">
        <f>Tabela1[[#This Row],[Valor total]]-Tabela1[[#This Row],[Valor custo]]</f>
        <v>200.89999999999998</v>
      </c>
      <c r="J1917" s="6">
        <f>Tabela1[[#This Row],[MARGEM BRUTA]]/Tabela1[[#This Row],[Valor total]]</f>
        <v>0.30718654434250758</v>
      </c>
      <c r="K1917" s="1" t="str">
        <f>VLOOKUP(Tabela1[[#This Row],[Cliente]],'BASE DE CLIENTES'!A:D,4,0)</f>
        <v>SERRALHEIRO</v>
      </c>
      <c r="L1917" s="1" t="str">
        <f>VLOOKUP(Tabela1[[#This Row],[Cliente]],'BASE DE CLIENTES'!A:E,5,0)</f>
        <v>Luziânia</v>
      </c>
    </row>
    <row r="1918" spans="2:12" x14ac:dyDescent="0.3">
      <c r="B1918" s="1" t="s">
        <v>68</v>
      </c>
      <c r="C1918" s="4" t="str">
        <f>VLOOKUP(Tabela1[[#This Row],[Cliente]],'BASE DE CLIENTES'!A:E,2,0)</f>
        <v>Brasília</v>
      </c>
      <c r="D1918" s="1" t="str">
        <f>VLOOKUP(Tabela1[[#This Row],[Cliente]],'BASE DE CLIENTES'!A:C,3,0)</f>
        <v>DF</v>
      </c>
      <c r="E1918" s="4" t="str">
        <f>CONCATENATE(Tabela1[[#This Row],[CIDADE]],",",Tabela1[[#This Row],[UF]])</f>
        <v>Brasília,DF</v>
      </c>
      <c r="F1918" s="2">
        <v>45895</v>
      </c>
      <c r="G1918" s="13">
        <v>764.6</v>
      </c>
      <c r="H1918" s="13">
        <v>1230</v>
      </c>
      <c r="I1918" s="5">
        <f>Tabela1[[#This Row],[Valor total]]-Tabela1[[#This Row],[Valor custo]]</f>
        <v>465.4</v>
      </c>
      <c r="J1918" s="6">
        <f>Tabela1[[#This Row],[MARGEM BRUTA]]/Tabela1[[#This Row],[Valor total]]</f>
        <v>0.37837398373983738</v>
      </c>
      <c r="K1918" s="1" t="str">
        <f>VLOOKUP(Tabela1[[#This Row],[Cliente]],'BASE DE CLIENTES'!A:D,4,0)</f>
        <v>EMPRESA COM MAQUINA</v>
      </c>
      <c r="L1918" s="1" t="str">
        <f>VLOOKUP(Tabela1[[#This Row],[Cliente]],'BASE DE CLIENTES'!A:E,5,0)</f>
        <v>SAMAMBAIA SUL (SAMAMBAIA)</v>
      </c>
    </row>
    <row r="1919" spans="2:12" x14ac:dyDescent="0.3">
      <c r="B1919" s="1" t="s">
        <v>106</v>
      </c>
      <c r="C1919" s="4" t="str">
        <f>VLOOKUP(Tabela1[[#This Row],[Cliente]],'BASE DE CLIENTES'!A:E,2,0)</f>
        <v>Brasília</v>
      </c>
      <c r="D1919" s="1" t="str">
        <f>VLOOKUP(Tabela1[[#This Row],[Cliente]],'BASE DE CLIENTES'!A:C,3,0)</f>
        <v>DF</v>
      </c>
      <c r="E1919" s="4" t="str">
        <f>CONCATENATE(Tabela1[[#This Row],[CIDADE]],",",Tabela1[[#This Row],[UF]])</f>
        <v>Brasília,DF</v>
      </c>
      <c r="F1919" s="2">
        <v>45895</v>
      </c>
      <c r="G1919" s="13">
        <v>2594.7800000000002</v>
      </c>
      <c r="H1919" s="13">
        <v>3950</v>
      </c>
      <c r="I1919" s="5">
        <f>Tabela1[[#This Row],[Valor total]]-Tabela1[[#This Row],[Valor custo]]</f>
        <v>1355.2199999999998</v>
      </c>
      <c r="J1919" s="6">
        <f>Tabela1[[#This Row],[MARGEM BRUTA]]/Tabela1[[#This Row],[Valor total]]</f>
        <v>0.3430936708860759</v>
      </c>
      <c r="K1919" s="1" t="str">
        <f>VLOOKUP(Tabela1[[#This Row],[Cliente]],'BASE DE CLIENTES'!A:D,4,0)</f>
        <v>EMPRESA COM MAQUINA</v>
      </c>
      <c r="L1919" s="1" t="str">
        <f>VLOOKUP(Tabela1[[#This Row],[Cliente]],'BASE DE CLIENTES'!A:E,5,0)</f>
        <v>26 DE SETEMBRO</v>
      </c>
    </row>
    <row r="1920" spans="2:12" x14ac:dyDescent="0.3">
      <c r="B1920" s="1" t="s">
        <v>161</v>
      </c>
      <c r="C1920" s="4" t="str">
        <f>VLOOKUP(Tabela1[[#This Row],[Cliente]],'BASE DE CLIENTES'!A:E,2,0)</f>
        <v>Brasília</v>
      </c>
      <c r="D1920" s="1" t="str">
        <f>VLOOKUP(Tabela1[[#This Row],[Cliente]],'BASE DE CLIENTES'!A:C,3,0)</f>
        <v>DF</v>
      </c>
      <c r="E1920" s="4" t="str">
        <f>CONCATENATE(Tabela1[[#This Row],[CIDADE]],",",Tabela1[[#This Row],[UF]])</f>
        <v>Brasília,DF</v>
      </c>
      <c r="F1920" s="2">
        <v>45895</v>
      </c>
      <c r="G1920" s="13">
        <v>1134</v>
      </c>
      <c r="H1920" s="13">
        <v>2150</v>
      </c>
      <c r="I1920" s="5">
        <f>Tabela1[[#This Row],[Valor total]]-Tabela1[[#This Row],[Valor custo]]</f>
        <v>1016</v>
      </c>
      <c r="J1920" s="6">
        <f>Tabela1[[#This Row],[MARGEM BRUTA]]/Tabela1[[#This Row],[Valor total]]</f>
        <v>0.47255813953488374</v>
      </c>
      <c r="K1920" s="1" t="str">
        <f>VLOOKUP(Tabela1[[#This Row],[Cliente]],'BASE DE CLIENTES'!A:D,4,0)</f>
        <v>EMPRESA COM MAQUINA</v>
      </c>
      <c r="L1920" s="1" t="str">
        <f>VLOOKUP(Tabela1[[#This Row],[Cliente]],'BASE DE CLIENTES'!A:E,5,0)</f>
        <v>RIACHO FUNDO II</v>
      </c>
    </row>
    <row r="1921" spans="2:12" x14ac:dyDescent="0.3">
      <c r="B1921" s="1" t="s">
        <v>42</v>
      </c>
      <c r="C1921" s="4" t="str">
        <f>VLOOKUP(Tabela1[[#This Row],[Cliente]],'BASE DE CLIENTES'!A:E,2,0)</f>
        <v>Brasília</v>
      </c>
      <c r="D1921" s="1" t="str">
        <f>VLOOKUP(Tabela1[[#This Row],[Cliente]],'BASE DE CLIENTES'!A:C,3,0)</f>
        <v>DF</v>
      </c>
      <c r="E1921" s="4" t="str">
        <f>CONCATENATE(Tabela1[[#This Row],[CIDADE]],",",Tabela1[[#This Row],[UF]])</f>
        <v>Brasília,DF</v>
      </c>
      <c r="F1921" s="2">
        <v>45895</v>
      </c>
      <c r="G1921" s="13">
        <v>477</v>
      </c>
      <c r="H1921" s="13">
        <v>710</v>
      </c>
      <c r="I1921" s="5">
        <f>Tabela1[[#This Row],[Valor total]]-Tabela1[[#This Row],[Valor custo]]</f>
        <v>233</v>
      </c>
      <c r="J1921" s="6">
        <f>Tabela1[[#This Row],[MARGEM BRUTA]]/Tabela1[[#This Row],[Valor total]]</f>
        <v>0.32816901408450705</v>
      </c>
      <c r="K1921" s="1" t="str">
        <f>VLOOKUP(Tabela1[[#This Row],[Cliente]],'BASE DE CLIENTES'!A:D,4,0)</f>
        <v>EMPRESA SEM MAQUINA</v>
      </c>
      <c r="L1921" s="1" t="str">
        <f>VLOOKUP(Tabela1[[#This Row],[Cliente]],'BASE DE CLIENTES'!A:E,5,0)</f>
        <v>SAMAMBAIA</v>
      </c>
    </row>
    <row r="1922" spans="2:12" x14ac:dyDescent="0.3">
      <c r="B1922" s="1" t="s">
        <v>52</v>
      </c>
      <c r="C1922" s="4" t="str">
        <f>VLOOKUP(Tabela1[[#This Row],[Cliente]],'BASE DE CLIENTES'!A:E,2,0)</f>
        <v>Brasília</v>
      </c>
      <c r="D1922" s="1" t="str">
        <f>VLOOKUP(Tabela1[[#This Row],[Cliente]],'BASE DE CLIENTES'!A:C,3,0)</f>
        <v>DF</v>
      </c>
      <c r="E1922" s="4" t="str">
        <f>CONCATENATE(Tabela1[[#This Row],[CIDADE]],",",Tabela1[[#This Row],[UF]])</f>
        <v>Brasília,DF</v>
      </c>
      <c r="F1922" s="2">
        <v>45895</v>
      </c>
      <c r="G1922" s="13">
        <v>0</v>
      </c>
      <c r="H1922" s="13">
        <v>60</v>
      </c>
      <c r="I1922" s="5">
        <f>Tabela1[[#This Row],[Valor total]]-Tabela1[[#This Row],[Valor custo]]</f>
        <v>60</v>
      </c>
      <c r="J1922" s="6">
        <f>Tabela1[[#This Row],[MARGEM BRUTA]]/Tabela1[[#This Row],[Valor total]]</f>
        <v>1</v>
      </c>
      <c r="K1922" s="1" t="str">
        <f>VLOOKUP(Tabela1[[#This Row],[Cliente]],'BASE DE CLIENTES'!A:D,4,0)</f>
        <v>SERRALHEIRO</v>
      </c>
      <c r="L1922" s="1" t="str">
        <f>VLOOKUP(Tabela1[[#This Row],[Cliente]],'BASE DE CLIENTES'!A:E,5,0)</f>
        <v>Ceilândia Sul (Ceilândia)</v>
      </c>
    </row>
    <row r="1923" spans="2:12" x14ac:dyDescent="0.3">
      <c r="B1923" s="1" t="s">
        <v>52</v>
      </c>
      <c r="C1923" s="4" t="str">
        <f>VLOOKUP(Tabela1[[#This Row],[Cliente]],'BASE DE CLIENTES'!A:E,2,0)</f>
        <v>Brasília</v>
      </c>
      <c r="D1923" s="1" t="str">
        <f>VLOOKUP(Tabela1[[#This Row],[Cliente]],'BASE DE CLIENTES'!A:C,3,0)</f>
        <v>DF</v>
      </c>
      <c r="E1923" s="4" t="str">
        <f>CONCATENATE(Tabela1[[#This Row],[CIDADE]],",",Tabela1[[#This Row],[UF]])</f>
        <v>Brasília,DF</v>
      </c>
      <c r="F1923" s="2">
        <v>45895</v>
      </c>
      <c r="G1923" s="13">
        <v>1731.16</v>
      </c>
      <c r="H1923" s="13">
        <v>2800</v>
      </c>
      <c r="I1923" s="5">
        <f>Tabela1[[#This Row],[Valor total]]-Tabela1[[#This Row],[Valor custo]]</f>
        <v>1068.8399999999999</v>
      </c>
      <c r="J1923" s="6">
        <f>Tabela1[[#This Row],[MARGEM BRUTA]]/Tabela1[[#This Row],[Valor total]]</f>
        <v>0.38172857142857142</v>
      </c>
      <c r="K1923" s="1" t="str">
        <f>VLOOKUP(Tabela1[[#This Row],[Cliente]],'BASE DE CLIENTES'!A:D,4,0)</f>
        <v>SERRALHEIRO</v>
      </c>
      <c r="L1923" s="1" t="str">
        <f>VLOOKUP(Tabela1[[#This Row],[Cliente]],'BASE DE CLIENTES'!A:E,5,0)</f>
        <v>Ceilândia Sul (Ceilândia)</v>
      </c>
    </row>
    <row r="1924" spans="2:12" x14ac:dyDescent="0.3">
      <c r="B1924" s="1" t="s">
        <v>254</v>
      </c>
      <c r="C1924" s="4" t="str">
        <f>VLOOKUP(Tabela1[[#This Row],[Cliente]],'BASE DE CLIENTES'!A:E,2,0)</f>
        <v>Luziânia</v>
      </c>
      <c r="D1924" s="1" t="str">
        <f>VLOOKUP(Tabela1[[#This Row],[Cliente]],'BASE DE CLIENTES'!A:C,3,0)</f>
        <v>GO</v>
      </c>
      <c r="E1924" s="4" t="str">
        <f>CONCATENATE(Tabela1[[#This Row],[CIDADE]],",",Tabela1[[#This Row],[UF]])</f>
        <v>Luziânia,GO</v>
      </c>
      <c r="F1924" s="2">
        <v>45897</v>
      </c>
      <c r="G1924" s="13">
        <v>764.6</v>
      </c>
      <c r="H1924" s="13">
        <v>1290</v>
      </c>
      <c r="I1924" s="5">
        <f>Tabela1[[#This Row],[Valor total]]-Tabela1[[#This Row],[Valor custo]]</f>
        <v>525.4</v>
      </c>
      <c r="J1924" s="6">
        <f>Tabela1[[#This Row],[MARGEM BRUTA]]/Tabela1[[#This Row],[Valor total]]</f>
        <v>0.40728682170542635</v>
      </c>
      <c r="K1924" s="1" t="str">
        <f>VLOOKUP(Tabela1[[#This Row],[Cliente]],'BASE DE CLIENTES'!A:D,4,0)</f>
        <v>SERRALHEIRO</v>
      </c>
      <c r="L1924" s="1" t="str">
        <f>VLOOKUP(Tabela1[[#This Row],[Cliente]],'BASE DE CLIENTES'!A:E,5,0)</f>
        <v>Luziânia</v>
      </c>
    </row>
    <row r="1925" spans="2:12" x14ac:dyDescent="0.3">
      <c r="B1925" s="1" t="s">
        <v>107</v>
      </c>
      <c r="C1925" s="4" t="str">
        <f>VLOOKUP(Tabela1[[#This Row],[Cliente]],'BASE DE CLIENTES'!A:E,2,0)</f>
        <v>Planaltina</v>
      </c>
      <c r="D1925" s="1" t="str">
        <f>VLOOKUP(Tabela1[[#This Row],[Cliente]],'BASE DE CLIENTES'!A:C,3,0)</f>
        <v>DF</v>
      </c>
      <c r="E1925" s="4" t="str">
        <f>CONCATENATE(Tabela1[[#This Row],[CIDADE]],",",Tabela1[[#This Row],[UF]])</f>
        <v>Planaltina,DF</v>
      </c>
      <c r="F1925" s="2">
        <v>45895</v>
      </c>
      <c r="G1925" s="13">
        <v>764.6</v>
      </c>
      <c r="H1925" s="13">
        <v>1200</v>
      </c>
      <c r="I1925" s="5">
        <f>Tabela1[[#This Row],[Valor total]]-Tabela1[[#This Row],[Valor custo]]</f>
        <v>435.4</v>
      </c>
      <c r="J1925" s="6">
        <f>Tabela1[[#This Row],[MARGEM BRUTA]]/Tabela1[[#This Row],[Valor total]]</f>
        <v>0.36283333333333334</v>
      </c>
      <c r="K1925" s="1" t="str">
        <f>VLOOKUP(Tabela1[[#This Row],[Cliente]],'BASE DE CLIENTES'!A:D,4,0)</f>
        <v>EMPRESA COM MAQUINA</v>
      </c>
      <c r="L1925" s="1" t="str">
        <f>VLOOKUP(Tabela1[[#This Row],[Cliente]],'BASE DE CLIENTES'!A:E,5,0)</f>
        <v>SETOR LESTE</v>
      </c>
    </row>
    <row r="1926" spans="2:12" x14ac:dyDescent="0.3">
      <c r="B1926" s="1" t="s">
        <v>253</v>
      </c>
      <c r="C1926" s="4" t="str">
        <f>VLOOKUP(Tabela1[[#This Row],[Cliente]],'BASE DE CLIENTES'!A:E,2,0)</f>
        <v>Luziânia</v>
      </c>
      <c r="D1926" s="1" t="str">
        <f>VLOOKUP(Tabela1[[#This Row],[Cliente]],'BASE DE CLIENTES'!A:C,3,0)</f>
        <v>GO</v>
      </c>
      <c r="E1926" s="4" t="str">
        <f>CONCATENATE(Tabela1[[#This Row],[CIDADE]],",",Tabela1[[#This Row],[UF]])</f>
        <v>Luziânia,GO</v>
      </c>
      <c r="F1926" s="2">
        <v>45895</v>
      </c>
      <c r="G1926" s="13">
        <v>200</v>
      </c>
      <c r="H1926" s="13">
        <v>240</v>
      </c>
      <c r="I1926" s="5">
        <f>Tabela1[[#This Row],[Valor total]]-Tabela1[[#This Row],[Valor custo]]</f>
        <v>40</v>
      </c>
      <c r="J1926" s="6">
        <f>Tabela1[[#This Row],[MARGEM BRUTA]]/Tabela1[[#This Row],[Valor total]]</f>
        <v>0.16666666666666666</v>
      </c>
      <c r="K1926" s="1" t="str">
        <f>VLOOKUP(Tabela1[[#This Row],[Cliente]],'BASE DE CLIENTES'!A:D,4,0)</f>
        <v>EMPRESA COM MAQUINA</v>
      </c>
      <c r="L1926" s="1" t="str">
        <f>VLOOKUP(Tabela1[[#This Row],[Cliente]],'BASE DE CLIENTES'!A:E,5,0)</f>
        <v>Luziânia</v>
      </c>
    </row>
    <row r="1927" spans="2:12" x14ac:dyDescent="0.3">
      <c r="B1927" s="1" t="s">
        <v>161</v>
      </c>
      <c r="C1927" s="4" t="str">
        <f>VLOOKUP(Tabela1[[#This Row],[Cliente]],'BASE DE CLIENTES'!A:E,2,0)</f>
        <v>Brasília</v>
      </c>
      <c r="D1927" s="1" t="str">
        <f>VLOOKUP(Tabela1[[#This Row],[Cliente]],'BASE DE CLIENTES'!A:C,3,0)</f>
        <v>DF</v>
      </c>
      <c r="E1927" s="4" t="str">
        <f>CONCATENATE(Tabela1[[#This Row],[CIDADE]],",",Tabela1[[#This Row],[UF]])</f>
        <v>Brasília,DF</v>
      </c>
      <c r="F1927" s="2">
        <v>45895</v>
      </c>
      <c r="G1927" s="13">
        <v>3204</v>
      </c>
      <c r="H1927" s="13">
        <v>5214</v>
      </c>
      <c r="I1927" s="5">
        <f>Tabela1[[#This Row],[Valor total]]-Tabela1[[#This Row],[Valor custo]]</f>
        <v>2010</v>
      </c>
      <c r="J1927" s="6">
        <f>Tabela1[[#This Row],[MARGEM BRUTA]]/Tabela1[[#This Row],[Valor total]]</f>
        <v>0.38550057537399307</v>
      </c>
      <c r="K1927" s="1" t="str">
        <f>VLOOKUP(Tabela1[[#This Row],[Cliente]],'BASE DE CLIENTES'!A:D,4,0)</f>
        <v>EMPRESA COM MAQUINA</v>
      </c>
      <c r="L1927" s="1" t="str">
        <f>VLOOKUP(Tabela1[[#This Row],[Cliente]],'BASE DE CLIENTES'!A:E,5,0)</f>
        <v>RIACHO FUNDO II</v>
      </c>
    </row>
    <row r="1928" spans="2:12" x14ac:dyDescent="0.3">
      <c r="B1928" s="1" t="s">
        <v>263</v>
      </c>
      <c r="C1928" s="4" t="str">
        <f>VLOOKUP(Tabela1[[#This Row],[Cliente]],'BASE DE CLIENTES'!A:E,2,0)</f>
        <v>Brasília</v>
      </c>
      <c r="D1928" s="1" t="str">
        <f>VLOOKUP(Tabela1[[#This Row],[Cliente]],'BASE DE CLIENTES'!A:C,3,0)</f>
        <v>DF</v>
      </c>
      <c r="E1928" s="4" t="str">
        <f>CONCATENATE(Tabela1[[#This Row],[CIDADE]],",",Tabela1[[#This Row],[UF]])</f>
        <v>Brasília,DF</v>
      </c>
      <c r="F1928" s="2">
        <v>45670</v>
      </c>
      <c r="G1928" s="13">
        <v>0</v>
      </c>
      <c r="H1928" s="13">
        <v>500</v>
      </c>
      <c r="I1928" s="5">
        <f>Tabela1[[#This Row],[Valor total]]-Tabela1[[#This Row],[Valor custo]]</f>
        <v>500</v>
      </c>
      <c r="J1928" s="6">
        <f>Tabela1[[#This Row],[MARGEM BRUTA]]/Tabela1[[#This Row],[Valor total]]</f>
        <v>1</v>
      </c>
      <c r="K1928" s="1" t="str">
        <f>VLOOKUP(Tabela1[[#This Row],[Cliente]],'BASE DE CLIENTES'!A:D,4,0)</f>
        <v>SEM CLASSIFICAÇÃO</v>
      </c>
      <c r="L1928" s="1" t="str">
        <f>VLOOKUP(Tabela1[[#This Row],[Cliente]],'BASE DE CLIENTES'!A:E,5,0)</f>
        <v>NA</v>
      </c>
    </row>
    <row r="1929" spans="2:12" x14ac:dyDescent="0.3">
      <c r="B1929" s="1" t="s">
        <v>254</v>
      </c>
      <c r="C1929" s="4" t="str">
        <f>VLOOKUP(Tabela1[[#This Row],[Cliente]],'BASE DE CLIENTES'!A:E,2,0)</f>
        <v>Luziânia</v>
      </c>
      <c r="D1929" s="1" t="str">
        <f>VLOOKUP(Tabela1[[#This Row],[Cliente]],'BASE DE CLIENTES'!A:C,3,0)</f>
        <v>GO</v>
      </c>
      <c r="E1929" s="4" t="str">
        <f>CONCATENATE(Tabela1[[#This Row],[CIDADE]],",",Tabela1[[#This Row],[UF]])</f>
        <v>Luziânia,GO</v>
      </c>
      <c r="F1929" s="2">
        <v>45890</v>
      </c>
      <c r="G1929" s="13">
        <v>662.69</v>
      </c>
      <c r="H1929" s="13">
        <v>1300</v>
      </c>
      <c r="I1929" s="5">
        <f>Tabela1[[#This Row],[Valor total]]-Tabela1[[#This Row],[Valor custo]]</f>
        <v>637.30999999999995</v>
      </c>
      <c r="J1929" s="6">
        <f>Tabela1[[#This Row],[MARGEM BRUTA]]/Tabela1[[#This Row],[Valor total]]</f>
        <v>0.49023846153846151</v>
      </c>
      <c r="K1929" s="1" t="str">
        <f>VLOOKUP(Tabela1[[#This Row],[Cliente]],'BASE DE CLIENTES'!A:D,4,0)</f>
        <v>SERRALHEIRO</v>
      </c>
      <c r="L1929" s="1" t="str">
        <f>VLOOKUP(Tabela1[[#This Row],[Cliente]],'BASE DE CLIENTES'!A:E,5,0)</f>
        <v>Luziânia</v>
      </c>
    </row>
    <row r="1930" spans="2:12" x14ac:dyDescent="0.3">
      <c r="B1930" s="1" t="s">
        <v>253</v>
      </c>
      <c r="C1930" s="4" t="str">
        <f>VLOOKUP(Tabela1[[#This Row],[Cliente]],'BASE DE CLIENTES'!A:E,2,0)</f>
        <v>Luziânia</v>
      </c>
      <c r="D1930" s="1" t="str">
        <f>VLOOKUP(Tabela1[[#This Row],[Cliente]],'BASE DE CLIENTES'!A:C,3,0)</f>
        <v>GO</v>
      </c>
      <c r="E1930" s="4" t="str">
        <f>CONCATENATE(Tabela1[[#This Row],[CIDADE]],",",Tabela1[[#This Row],[UF]])</f>
        <v>Luziânia,GO</v>
      </c>
      <c r="F1930" s="2">
        <v>45889</v>
      </c>
      <c r="G1930" s="13">
        <v>1251.5999999999999</v>
      </c>
      <c r="H1930" s="13">
        <v>2300</v>
      </c>
      <c r="I1930" s="5">
        <f>Tabela1[[#This Row],[Valor total]]-Tabela1[[#This Row],[Valor custo]]</f>
        <v>1048.4000000000001</v>
      </c>
      <c r="J1930" s="6">
        <f>Tabela1[[#This Row],[MARGEM BRUTA]]/Tabela1[[#This Row],[Valor total]]</f>
        <v>0.45582608695652177</v>
      </c>
      <c r="K1930" s="1" t="str">
        <f>VLOOKUP(Tabela1[[#This Row],[Cliente]],'BASE DE CLIENTES'!A:D,4,0)</f>
        <v>EMPRESA COM MAQUINA</v>
      </c>
      <c r="L1930" s="1" t="str">
        <f>VLOOKUP(Tabela1[[#This Row],[Cliente]],'BASE DE CLIENTES'!A:E,5,0)</f>
        <v>Luziânia</v>
      </c>
    </row>
    <row r="1931" spans="2:12" x14ac:dyDescent="0.3">
      <c r="B1931" s="1" t="s">
        <v>187</v>
      </c>
      <c r="C1931" s="4" t="str">
        <f>VLOOKUP(Tabela1[[#This Row],[Cliente]],'BASE DE CLIENTES'!A:E,2,0)</f>
        <v>Brasília</v>
      </c>
      <c r="D1931" s="1" t="str">
        <f>VLOOKUP(Tabela1[[#This Row],[Cliente]],'BASE DE CLIENTES'!A:C,3,0)</f>
        <v>DF</v>
      </c>
      <c r="E1931" s="4" t="str">
        <f>CONCATENATE(Tabela1[[#This Row],[CIDADE]],",",Tabela1[[#This Row],[UF]])</f>
        <v>Brasília,DF</v>
      </c>
      <c r="F1931" s="2">
        <v>45895</v>
      </c>
      <c r="G1931" s="13">
        <v>0</v>
      </c>
      <c r="H1931" s="13">
        <v>150</v>
      </c>
      <c r="I1931" s="5">
        <f>Tabela1[[#This Row],[Valor total]]-Tabela1[[#This Row],[Valor custo]]</f>
        <v>150</v>
      </c>
      <c r="J1931" s="6">
        <f>Tabela1[[#This Row],[MARGEM BRUTA]]/Tabela1[[#This Row],[Valor total]]</f>
        <v>1</v>
      </c>
      <c r="K1931" s="1" t="str">
        <f>VLOOKUP(Tabela1[[#This Row],[Cliente]],'BASE DE CLIENTES'!A:D,4,0)</f>
        <v>SERRALHEIRO</v>
      </c>
      <c r="L1931" s="1" t="str">
        <f>VLOOKUP(Tabela1[[#This Row],[Cliente]],'BASE DE CLIENTES'!A:E,5,0)</f>
        <v>CEILANDIA SUL (CEILANDIA)</v>
      </c>
    </row>
    <row r="1932" spans="2:12" x14ac:dyDescent="0.3">
      <c r="B1932" s="1" t="s">
        <v>187</v>
      </c>
      <c r="C1932" s="4" t="str">
        <f>VLOOKUP(Tabela1[[#This Row],[Cliente]],'BASE DE CLIENTES'!A:E,2,0)</f>
        <v>Brasília</v>
      </c>
      <c r="D1932" s="1" t="str">
        <f>VLOOKUP(Tabela1[[#This Row],[Cliente]],'BASE DE CLIENTES'!A:C,3,0)</f>
        <v>DF</v>
      </c>
      <c r="E1932" s="4" t="str">
        <f>CONCATENATE(Tabela1[[#This Row],[CIDADE]],",",Tabela1[[#This Row],[UF]])</f>
        <v>Brasília,DF</v>
      </c>
      <c r="F1932" s="2">
        <v>45895</v>
      </c>
      <c r="G1932" s="13">
        <v>1916.88</v>
      </c>
      <c r="H1932" s="13">
        <v>3408</v>
      </c>
      <c r="I1932" s="5">
        <f>Tabela1[[#This Row],[Valor total]]-Tabela1[[#This Row],[Valor custo]]</f>
        <v>1491.12</v>
      </c>
      <c r="J1932" s="6">
        <f>Tabela1[[#This Row],[MARGEM BRUTA]]/Tabela1[[#This Row],[Valor total]]</f>
        <v>0.43753521126760558</v>
      </c>
      <c r="K1932" s="1" t="str">
        <f>VLOOKUP(Tabela1[[#This Row],[Cliente]],'BASE DE CLIENTES'!A:D,4,0)</f>
        <v>SERRALHEIRO</v>
      </c>
      <c r="L1932" s="1" t="str">
        <f>VLOOKUP(Tabela1[[#This Row],[Cliente]],'BASE DE CLIENTES'!A:E,5,0)</f>
        <v>CEILANDIA SUL (CEILANDIA)</v>
      </c>
    </row>
    <row r="1933" spans="2:12" x14ac:dyDescent="0.3">
      <c r="B1933" s="1" t="s">
        <v>253</v>
      </c>
      <c r="C1933" s="4" t="str">
        <f>VLOOKUP(Tabela1[[#This Row],[Cliente]],'BASE DE CLIENTES'!A:E,2,0)</f>
        <v>Luziânia</v>
      </c>
      <c r="D1933" s="1" t="str">
        <f>VLOOKUP(Tabela1[[#This Row],[Cliente]],'BASE DE CLIENTES'!A:C,3,0)</f>
        <v>GO</v>
      </c>
      <c r="E1933" s="4" t="str">
        <f>CONCATENATE(Tabela1[[#This Row],[CIDADE]],",",Tabela1[[#This Row],[UF]])</f>
        <v>Luziânia,GO</v>
      </c>
      <c r="F1933" s="2">
        <v>45880</v>
      </c>
      <c r="G1933" s="13">
        <v>664</v>
      </c>
      <c r="H1933" s="13">
        <v>1300</v>
      </c>
      <c r="I1933" s="5">
        <f>Tabela1[[#This Row],[Valor total]]-Tabela1[[#This Row],[Valor custo]]</f>
        <v>636</v>
      </c>
      <c r="J1933" s="6">
        <f>Tabela1[[#This Row],[MARGEM BRUTA]]/Tabela1[[#This Row],[Valor total]]</f>
        <v>0.48923076923076925</v>
      </c>
      <c r="K1933" s="1" t="str">
        <f>VLOOKUP(Tabela1[[#This Row],[Cliente]],'BASE DE CLIENTES'!A:D,4,0)</f>
        <v>EMPRESA COM MAQUINA</v>
      </c>
      <c r="L1933" s="1" t="str">
        <f>VLOOKUP(Tabela1[[#This Row],[Cliente]],'BASE DE CLIENTES'!A:E,5,0)</f>
        <v>Luziânia</v>
      </c>
    </row>
    <row r="1934" spans="2:12" x14ac:dyDescent="0.3">
      <c r="B1934" s="1" t="s">
        <v>85</v>
      </c>
      <c r="C1934" s="4" t="str">
        <f>VLOOKUP(Tabela1[[#This Row],[Cliente]],'BASE DE CLIENTES'!A:E,2,0)</f>
        <v>Brasília</v>
      </c>
      <c r="D1934" s="1" t="str">
        <f>VLOOKUP(Tabela1[[#This Row],[Cliente]],'BASE DE CLIENTES'!A:C,3,0)</f>
        <v>DF</v>
      </c>
      <c r="E1934" s="4" t="str">
        <f>CONCATENATE(Tabela1[[#This Row],[CIDADE]],",",Tabela1[[#This Row],[UF]])</f>
        <v>Brasília,DF</v>
      </c>
      <c r="F1934" s="2">
        <v>45895</v>
      </c>
      <c r="G1934" s="13">
        <v>764.6</v>
      </c>
      <c r="H1934" s="13">
        <v>1100</v>
      </c>
      <c r="I1934" s="5">
        <f>Tabela1[[#This Row],[Valor total]]-Tabela1[[#This Row],[Valor custo]]</f>
        <v>335.4</v>
      </c>
      <c r="J1934" s="6">
        <f>Tabela1[[#This Row],[MARGEM BRUTA]]/Tabela1[[#This Row],[Valor total]]</f>
        <v>0.30490909090909091</v>
      </c>
      <c r="K1934" s="1" t="str">
        <f>VLOOKUP(Tabela1[[#This Row],[Cliente]],'BASE DE CLIENTES'!A:D,4,0)</f>
        <v>SERRALHEIRO</v>
      </c>
      <c r="L1934" s="1" t="str">
        <f>VLOOKUP(Tabela1[[#This Row],[Cliente]],'BASE DE CLIENTES'!A:E,5,0)</f>
        <v>SAMAMBAIA NORTE (SAMAMBAIA)</v>
      </c>
    </row>
    <row r="1935" spans="2:12" x14ac:dyDescent="0.3">
      <c r="B1935" s="1" t="s">
        <v>133</v>
      </c>
      <c r="C1935" s="4" t="str">
        <f>VLOOKUP(Tabela1[[#This Row],[Cliente]],'BASE DE CLIENTES'!A:E,2,0)</f>
        <v>Brasília</v>
      </c>
      <c r="D1935" s="1" t="str">
        <f>VLOOKUP(Tabela1[[#This Row],[Cliente]],'BASE DE CLIENTES'!A:C,3,0)</f>
        <v>DF</v>
      </c>
      <c r="E1935" s="4" t="str">
        <f>CONCATENATE(Tabela1[[#This Row],[CIDADE]],",",Tabela1[[#This Row],[UF]])</f>
        <v>Brasília,DF</v>
      </c>
      <c r="F1935" s="2">
        <v>45895</v>
      </c>
      <c r="G1935" s="13">
        <v>13.69</v>
      </c>
      <c r="H1935" s="13">
        <v>120</v>
      </c>
      <c r="I1935" s="5">
        <f>Tabela1[[#This Row],[Valor total]]-Tabela1[[#This Row],[Valor custo]]</f>
        <v>106.31</v>
      </c>
      <c r="J1935" s="6">
        <f>Tabela1[[#This Row],[MARGEM BRUTA]]/Tabela1[[#This Row],[Valor total]]</f>
        <v>0.88591666666666669</v>
      </c>
      <c r="K1935" s="1" t="str">
        <f>VLOOKUP(Tabela1[[#This Row],[Cliente]],'BASE DE CLIENTES'!A:D,4,0)</f>
        <v>SERRALHEIRO</v>
      </c>
      <c r="L1935" s="1" t="str">
        <f>VLOOKUP(Tabela1[[#This Row],[Cliente]],'BASE DE CLIENTES'!A:E,5,0)</f>
        <v>RECANTO DAS EMAS</v>
      </c>
    </row>
    <row r="1936" spans="2:12" x14ac:dyDescent="0.3">
      <c r="B1936" s="1" t="s">
        <v>217</v>
      </c>
      <c r="C1936" s="4" t="str">
        <f>VLOOKUP(Tabela1[[#This Row],[Cliente]],'BASE DE CLIENTES'!A:E,2,0)</f>
        <v>Brasília</v>
      </c>
      <c r="D1936" s="1" t="str">
        <f>VLOOKUP(Tabela1[[#This Row],[Cliente]],'BASE DE CLIENTES'!A:C,3,0)</f>
        <v>DF</v>
      </c>
      <c r="E1936" s="4" t="str">
        <f>CONCATENATE(Tabela1[[#This Row],[CIDADE]],",",Tabela1[[#This Row],[UF]])</f>
        <v>Brasília,DF</v>
      </c>
      <c r="F1936" s="2">
        <v>45895</v>
      </c>
      <c r="G1936" s="13">
        <v>482.33</v>
      </c>
      <c r="H1936" s="13">
        <v>790</v>
      </c>
      <c r="I1936" s="5">
        <f>Tabela1[[#This Row],[Valor total]]-Tabela1[[#This Row],[Valor custo]]</f>
        <v>307.67</v>
      </c>
      <c r="J1936" s="6">
        <f>Tabela1[[#This Row],[MARGEM BRUTA]]/Tabela1[[#This Row],[Valor total]]</f>
        <v>0.38945569620253168</v>
      </c>
      <c r="K1936" s="1" t="str">
        <f>VLOOKUP(Tabela1[[#This Row],[Cliente]],'BASE DE CLIENTES'!A:D,4,0)</f>
        <v>EMPRESA SEM MAQUINA</v>
      </c>
      <c r="L1936" s="1" t="str">
        <f>VLOOKUP(Tabela1[[#This Row],[Cliente]],'BASE DE CLIENTES'!A:E,5,0)</f>
        <v>SETOR HABITACIONAL VICENTE PIRES</v>
      </c>
    </row>
    <row r="1937" spans="2:12" x14ac:dyDescent="0.3">
      <c r="B1937" s="1" t="s">
        <v>264</v>
      </c>
      <c r="C1937" s="4" t="str">
        <f>VLOOKUP(Tabela1[[#This Row],[Cliente]],'BASE DE CLIENTES'!A:E,2,0)</f>
        <v>Brasília</v>
      </c>
      <c r="D1937" s="1" t="str">
        <f>VLOOKUP(Tabela1[[#This Row],[Cliente]],'BASE DE CLIENTES'!A:C,3,0)</f>
        <v>DF</v>
      </c>
      <c r="E1937" s="4" t="str">
        <f>CONCATENATE(Tabela1[[#This Row],[CIDADE]],",",Tabela1[[#This Row],[UF]])</f>
        <v>Brasília,DF</v>
      </c>
      <c r="F1937" s="2">
        <v>45895</v>
      </c>
      <c r="G1937" s="13">
        <v>30.49</v>
      </c>
      <c r="H1937" s="13">
        <v>40</v>
      </c>
      <c r="I1937" s="5">
        <f>Tabela1[[#This Row],[Valor total]]-Tabela1[[#This Row],[Valor custo]]</f>
        <v>9.5100000000000016</v>
      </c>
      <c r="J1937" s="6">
        <f>Tabela1[[#This Row],[MARGEM BRUTA]]/Tabela1[[#This Row],[Valor total]]</f>
        <v>0.23775000000000004</v>
      </c>
      <c r="K1937" s="1" t="str">
        <f>VLOOKUP(Tabela1[[#This Row],[Cliente]],'BASE DE CLIENTES'!A:D,4,0)</f>
        <v>SERRALHEIRO</v>
      </c>
      <c r="L1937" s="1" t="str">
        <f>VLOOKUP(Tabela1[[#This Row],[Cliente]],'BASE DE CLIENTES'!A:E,5,0)</f>
        <v>Recanto das emas</v>
      </c>
    </row>
    <row r="1938" spans="2:12" x14ac:dyDescent="0.3">
      <c r="B1938" s="1" t="s">
        <v>261</v>
      </c>
      <c r="C1938" s="4" t="str">
        <f>VLOOKUP(Tabela1[[#This Row],[Cliente]],'BASE DE CLIENTES'!A:E,2,0)</f>
        <v>Brasília</v>
      </c>
      <c r="D1938" s="1" t="str">
        <f>VLOOKUP(Tabela1[[#This Row],[Cliente]],'BASE DE CLIENTES'!A:C,3,0)</f>
        <v>DF</v>
      </c>
      <c r="E1938" s="4" t="str">
        <f>CONCATENATE(Tabela1[[#This Row],[CIDADE]],",",Tabela1[[#This Row],[UF]])</f>
        <v>Brasília,DF</v>
      </c>
      <c r="F1938" s="2">
        <v>45831</v>
      </c>
      <c r="G1938" s="13">
        <v>57.13</v>
      </c>
      <c r="H1938" s="13">
        <v>250</v>
      </c>
      <c r="I1938" s="5">
        <f>Tabela1[[#This Row],[Valor total]]-Tabela1[[#This Row],[Valor custo]]</f>
        <v>192.87</v>
      </c>
      <c r="J1938" s="6">
        <f>Tabela1[[#This Row],[MARGEM BRUTA]]/Tabela1[[#This Row],[Valor total]]</f>
        <v>0.77148000000000005</v>
      </c>
      <c r="K1938" s="1" t="str">
        <f>VLOOKUP(Tabela1[[#This Row],[Cliente]],'BASE DE CLIENTES'!A:D,4,0)</f>
        <v>SEM CLASSIFICAÇÃO</v>
      </c>
      <c r="L1938" s="1" t="str">
        <f>VLOOKUP(Tabela1[[#This Row],[Cliente]],'BASE DE CLIENTES'!A:E,5,0)</f>
        <v>NA</v>
      </c>
    </row>
    <row r="1939" spans="2:12" x14ac:dyDescent="0.3">
      <c r="B1939" s="1" t="s">
        <v>252</v>
      </c>
      <c r="C1939" s="4" t="str">
        <f>VLOOKUP(Tabela1[[#This Row],[Cliente]],'BASE DE CLIENTES'!A:E,2,0)</f>
        <v>Luziânia</v>
      </c>
      <c r="D1939" s="1" t="str">
        <f>VLOOKUP(Tabela1[[#This Row],[Cliente]],'BASE DE CLIENTES'!A:C,3,0)</f>
        <v>GO</v>
      </c>
      <c r="E1939" s="4" t="str">
        <f>CONCATENATE(Tabela1[[#This Row],[CIDADE]],",",Tabela1[[#This Row],[UF]])</f>
        <v>Luziânia,GO</v>
      </c>
      <c r="F1939" s="2">
        <v>45926</v>
      </c>
      <c r="G1939" s="13">
        <v>668.4</v>
      </c>
      <c r="H1939" s="13">
        <v>1315</v>
      </c>
      <c r="I1939" s="5">
        <f>Tabela1[[#This Row],[Valor total]]-Tabela1[[#This Row],[Valor custo]]</f>
        <v>646.6</v>
      </c>
      <c r="J1939" s="6">
        <f>Tabela1[[#This Row],[MARGEM BRUTA]]/Tabela1[[#This Row],[Valor total]]</f>
        <v>0.4917110266159696</v>
      </c>
      <c r="K1939" s="1" t="str">
        <f>VLOOKUP(Tabela1[[#This Row],[Cliente]],'BASE DE CLIENTES'!A:D,4,0)</f>
        <v>SERRALHEIRO</v>
      </c>
      <c r="L1939" s="1" t="str">
        <f>VLOOKUP(Tabela1[[#This Row],[Cliente]],'BASE DE CLIENTES'!A:E,5,0)</f>
        <v>Luziânia</v>
      </c>
    </row>
    <row r="1940" spans="2:12" x14ac:dyDescent="0.3">
      <c r="B1940" s="1" t="s">
        <v>111</v>
      </c>
      <c r="C1940" s="4" t="str">
        <f>VLOOKUP(Tabela1[[#This Row],[Cliente]],'BASE DE CLIENTES'!A:E,2,0)</f>
        <v>Brasília</v>
      </c>
      <c r="D1940" s="1" t="str">
        <f>VLOOKUP(Tabela1[[#This Row],[Cliente]],'BASE DE CLIENTES'!A:C,3,0)</f>
        <v>DF</v>
      </c>
      <c r="E1940" s="4" t="str">
        <f>CONCATENATE(Tabela1[[#This Row],[CIDADE]],",",Tabela1[[#This Row],[UF]])</f>
        <v>Brasília,DF</v>
      </c>
      <c r="F1940" s="2">
        <v>45895</v>
      </c>
      <c r="G1940" s="13">
        <v>3715.71</v>
      </c>
      <c r="H1940" s="13">
        <v>6000</v>
      </c>
      <c r="I1940" s="5">
        <f>Tabela1[[#This Row],[Valor total]]-Tabela1[[#This Row],[Valor custo]]</f>
        <v>2284.29</v>
      </c>
      <c r="J1940" s="6">
        <f>Tabela1[[#This Row],[MARGEM BRUTA]]/Tabela1[[#This Row],[Valor total]]</f>
        <v>0.38071499999999997</v>
      </c>
      <c r="K1940" s="1" t="str">
        <f>VLOOKUP(Tabela1[[#This Row],[Cliente]],'BASE DE CLIENTES'!A:D,4,0)</f>
        <v>EMPRESA SEM MAQUINA</v>
      </c>
      <c r="L1940" s="1" t="str">
        <f>VLOOKUP(Tabela1[[#This Row],[Cliente]],'BASE DE CLIENTES'!A:E,5,0)</f>
        <v>TAGUATINGA SUL (TAGUATINGA)</v>
      </c>
    </row>
    <row r="1941" spans="2:12" x14ac:dyDescent="0.3">
      <c r="B1941" s="1" t="s">
        <v>88</v>
      </c>
      <c r="C1941" s="4" t="str">
        <f>VLOOKUP(Tabela1[[#This Row],[Cliente]],'BASE DE CLIENTES'!A:E,2,0)</f>
        <v>Brasília</v>
      </c>
      <c r="D1941" s="1" t="str">
        <f>VLOOKUP(Tabela1[[#This Row],[Cliente]],'BASE DE CLIENTES'!A:C,3,0)</f>
        <v>DF</v>
      </c>
      <c r="E1941" s="4" t="str">
        <f>CONCATENATE(Tabela1[[#This Row],[CIDADE]],",",Tabela1[[#This Row],[UF]])</f>
        <v>Brasília,DF</v>
      </c>
      <c r="F1941" s="2">
        <v>45894</v>
      </c>
      <c r="G1941" s="13">
        <v>382.3</v>
      </c>
      <c r="H1941" s="13">
        <v>450</v>
      </c>
      <c r="I1941" s="5">
        <f>Tabela1[[#This Row],[Valor total]]-Tabela1[[#This Row],[Valor custo]]</f>
        <v>67.699999999999989</v>
      </c>
      <c r="J1941" s="6">
        <f>Tabela1[[#This Row],[MARGEM BRUTA]]/Tabela1[[#This Row],[Valor total]]</f>
        <v>0.15044444444444441</v>
      </c>
      <c r="K1941" s="1" t="str">
        <f>VLOOKUP(Tabela1[[#This Row],[Cliente]],'BASE DE CLIENTES'!A:D,4,0)</f>
        <v>SERRALHEIRO</v>
      </c>
      <c r="L1941" s="1" t="str">
        <f>VLOOKUP(Tabela1[[#This Row],[Cliente]],'BASE DE CLIENTES'!A:E,5,0)</f>
        <v>RECANTO DAS EMAS</v>
      </c>
    </row>
    <row r="1942" spans="2:12" x14ac:dyDescent="0.3">
      <c r="B1942" s="1" t="s">
        <v>127</v>
      </c>
      <c r="C1942" s="4" t="str">
        <f>VLOOKUP(Tabela1[[#This Row],[Cliente]],'BASE DE CLIENTES'!A:E,2,0)</f>
        <v>Brasília</v>
      </c>
      <c r="D1942" s="1" t="str">
        <f>VLOOKUP(Tabela1[[#This Row],[Cliente]],'BASE DE CLIENTES'!A:C,3,0)</f>
        <v>DF</v>
      </c>
      <c r="E1942" s="4" t="str">
        <f>CONCATENATE(Tabela1[[#This Row],[CIDADE]],",",Tabela1[[#This Row],[UF]])</f>
        <v>Brasília,DF</v>
      </c>
      <c r="F1942" s="2">
        <v>45894</v>
      </c>
      <c r="G1942" s="13">
        <v>534</v>
      </c>
      <c r="H1942" s="13">
        <v>869</v>
      </c>
      <c r="I1942" s="5">
        <f>Tabela1[[#This Row],[Valor total]]-Tabela1[[#This Row],[Valor custo]]</f>
        <v>335</v>
      </c>
      <c r="J1942" s="6">
        <f>Tabela1[[#This Row],[MARGEM BRUTA]]/Tabela1[[#This Row],[Valor total]]</f>
        <v>0.38550057537399307</v>
      </c>
      <c r="K1942" s="1" t="str">
        <f>VLOOKUP(Tabela1[[#This Row],[Cliente]],'BASE DE CLIENTES'!A:D,4,0)</f>
        <v>EMPRESA COM MAQUINA</v>
      </c>
      <c r="L1942" s="1" t="str">
        <f>VLOOKUP(Tabela1[[#This Row],[Cliente]],'BASE DE CLIENTES'!A:E,5,0)</f>
        <v>CEILANDIA SUL (CEILANDIA)</v>
      </c>
    </row>
    <row r="1943" spans="2:12" x14ac:dyDescent="0.3">
      <c r="B1943" s="1" t="s">
        <v>253</v>
      </c>
      <c r="C1943" s="4" t="str">
        <f>VLOOKUP(Tabela1[[#This Row],[Cliente]],'BASE DE CLIENTES'!A:E,2,0)</f>
        <v>Luziânia</v>
      </c>
      <c r="D1943" s="1" t="str">
        <f>VLOOKUP(Tabela1[[#This Row],[Cliente]],'BASE DE CLIENTES'!A:C,3,0)</f>
        <v>GO</v>
      </c>
      <c r="E1943" s="4" t="str">
        <f>CONCATENATE(Tabela1[[#This Row],[CIDADE]],",",Tabela1[[#This Row],[UF]])</f>
        <v>Luziânia,GO</v>
      </c>
      <c r="F1943" s="2">
        <v>45922</v>
      </c>
      <c r="G1943" s="13">
        <v>13.69</v>
      </c>
      <c r="H1943" s="13">
        <v>100</v>
      </c>
      <c r="I1943" s="5">
        <f>Tabela1[[#This Row],[Valor total]]-Tabela1[[#This Row],[Valor custo]]</f>
        <v>86.31</v>
      </c>
      <c r="J1943" s="6">
        <f>Tabela1[[#This Row],[MARGEM BRUTA]]/Tabela1[[#This Row],[Valor total]]</f>
        <v>0.86309999999999998</v>
      </c>
      <c r="K1943" s="1" t="str">
        <f>VLOOKUP(Tabela1[[#This Row],[Cliente]],'BASE DE CLIENTES'!A:D,4,0)</f>
        <v>EMPRESA COM MAQUINA</v>
      </c>
      <c r="L1943" s="1" t="str">
        <f>VLOOKUP(Tabela1[[#This Row],[Cliente]],'BASE DE CLIENTES'!A:E,5,0)</f>
        <v>Luziânia</v>
      </c>
    </row>
    <row r="1944" spans="2:12" x14ac:dyDescent="0.3">
      <c r="B1944" s="1" t="s">
        <v>253</v>
      </c>
      <c r="C1944" s="4" t="str">
        <f>VLOOKUP(Tabela1[[#This Row],[Cliente]],'BASE DE CLIENTES'!A:E,2,0)</f>
        <v>Luziânia</v>
      </c>
      <c r="D1944" s="1" t="str">
        <f>VLOOKUP(Tabela1[[#This Row],[Cliente]],'BASE DE CLIENTES'!A:C,3,0)</f>
        <v>GO</v>
      </c>
      <c r="E1944" s="4" t="str">
        <f>CONCATENATE(Tabela1[[#This Row],[CIDADE]],",",Tabela1[[#This Row],[UF]])</f>
        <v>Luziânia,GO</v>
      </c>
      <c r="F1944" s="2">
        <v>45919</v>
      </c>
      <c r="G1944" s="13">
        <v>894.6</v>
      </c>
      <c r="H1944" s="13">
        <v>1510</v>
      </c>
      <c r="I1944" s="5">
        <f>Tabela1[[#This Row],[Valor total]]-Tabela1[[#This Row],[Valor custo]]</f>
        <v>615.4</v>
      </c>
      <c r="J1944" s="6">
        <f>Tabela1[[#This Row],[MARGEM BRUTA]]/Tabela1[[#This Row],[Valor total]]</f>
        <v>0.40754966887417216</v>
      </c>
      <c r="K1944" s="1" t="str">
        <f>VLOOKUP(Tabela1[[#This Row],[Cliente]],'BASE DE CLIENTES'!A:D,4,0)</f>
        <v>EMPRESA COM MAQUINA</v>
      </c>
      <c r="L1944" s="1" t="str">
        <f>VLOOKUP(Tabela1[[#This Row],[Cliente]],'BASE DE CLIENTES'!A:E,5,0)</f>
        <v>Luziânia</v>
      </c>
    </row>
    <row r="1945" spans="2:12" x14ac:dyDescent="0.3">
      <c r="B1945" s="1" t="s">
        <v>230</v>
      </c>
      <c r="C1945" s="4" t="str">
        <f>VLOOKUP(Tabela1[[#This Row],[Cliente]],'BASE DE CLIENTES'!A:E,2,0)</f>
        <v>Brasília</v>
      </c>
      <c r="D1945" s="1" t="str">
        <f>VLOOKUP(Tabela1[[#This Row],[Cliente]],'BASE DE CLIENTES'!A:C,3,0)</f>
        <v>DF</v>
      </c>
      <c r="E1945" s="4" t="str">
        <f>CONCATENATE(Tabela1[[#This Row],[CIDADE]],",",Tabela1[[#This Row],[UF]])</f>
        <v>Brasília,DF</v>
      </c>
      <c r="F1945" s="2">
        <v>45894</v>
      </c>
      <c r="G1945" s="13">
        <v>275</v>
      </c>
      <c r="H1945" s="13">
        <v>900</v>
      </c>
      <c r="I1945" s="5">
        <f>Tabela1[[#This Row],[Valor total]]-Tabela1[[#This Row],[Valor custo]]</f>
        <v>625</v>
      </c>
      <c r="J1945" s="6">
        <f>Tabela1[[#This Row],[MARGEM BRUTA]]/Tabela1[[#This Row],[Valor total]]</f>
        <v>0.69444444444444442</v>
      </c>
      <c r="K1945" s="1" t="str">
        <f>VLOOKUP(Tabela1[[#This Row],[Cliente]],'BASE DE CLIENTES'!A:D,4,0)</f>
        <v>SERRALHEIRO</v>
      </c>
      <c r="L1945" s="1" t="str">
        <f>VLOOKUP(Tabela1[[#This Row],[Cliente]],'BASE DE CLIENTES'!A:E,5,0)</f>
        <v>SETOR HABITACIONAL SAMAMBAIA (VICENTE PIRES)</v>
      </c>
    </row>
    <row r="1946" spans="2:12" x14ac:dyDescent="0.3">
      <c r="B1946" s="1" t="s">
        <v>52</v>
      </c>
      <c r="C1946" s="4" t="str">
        <f>VLOOKUP(Tabela1[[#This Row],[Cliente]],'BASE DE CLIENTES'!A:E,2,0)</f>
        <v>Brasília</v>
      </c>
      <c r="D1946" s="1" t="str">
        <f>VLOOKUP(Tabela1[[#This Row],[Cliente]],'BASE DE CLIENTES'!A:C,3,0)</f>
        <v>DF</v>
      </c>
      <c r="E1946" s="4" t="str">
        <f>CONCATENATE(Tabela1[[#This Row],[CIDADE]],",",Tabela1[[#This Row],[UF]])</f>
        <v>Brasília,DF</v>
      </c>
      <c r="F1946" s="2">
        <v>45894</v>
      </c>
      <c r="G1946" s="13">
        <v>432.79</v>
      </c>
      <c r="H1946" s="13">
        <v>700</v>
      </c>
      <c r="I1946" s="5">
        <f>Tabela1[[#This Row],[Valor total]]-Tabela1[[#This Row],[Valor custo]]</f>
        <v>267.20999999999998</v>
      </c>
      <c r="J1946" s="6">
        <f>Tabela1[[#This Row],[MARGEM BRUTA]]/Tabela1[[#This Row],[Valor total]]</f>
        <v>0.38172857142857142</v>
      </c>
      <c r="K1946" s="1" t="str">
        <f>VLOOKUP(Tabela1[[#This Row],[Cliente]],'BASE DE CLIENTES'!A:D,4,0)</f>
        <v>SERRALHEIRO</v>
      </c>
      <c r="L1946" s="1" t="str">
        <f>VLOOKUP(Tabela1[[#This Row],[Cliente]],'BASE DE CLIENTES'!A:E,5,0)</f>
        <v>Ceilândia Sul (Ceilândia)</v>
      </c>
    </row>
    <row r="1947" spans="2:12" x14ac:dyDescent="0.3">
      <c r="B1947" s="1" t="s">
        <v>169</v>
      </c>
      <c r="C1947" s="4" t="str">
        <f>VLOOKUP(Tabela1[[#This Row],[Cliente]],'BASE DE CLIENTES'!A:E,2,0)</f>
        <v>Planaltina</v>
      </c>
      <c r="D1947" s="1" t="str">
        <f>VLOOKUP(Tabela1[[#This Row],[Cliente]],'BASE DE CLIENTES'!A:C,3,0)</f>
        <v>GO</v>
      </c>
      <c r="E1947" s="4" t="str">
        <f>CONCATENATE(Tabela1[[#This Row],[CIDADE]],",",Tabela1[[#This Row],[UF]])</f>
        <v>Planaltina,GO</v>
      </c>
      <c r="F1947" s="2">
        <v>45894</v>
      </c>
      <c r="G1947" s="13">
        <v>382.3</v>
      </c>
      <c r="H1947" s="13">
        <v>645</v>
      </c>
      <c r="I1947" s="5">
        <f>Tabela1[[#This Row],[Valor total]]-Tabela1[[#This Row],[Valor custo]]</f>
        <v>262.7</v>
      </c>
      <c r="J1947" s="6">
        <f>Tabela1[[#This Row],[MARGEM BRUTA]]/Tabela1[[#This Row],[Valor total]]</f>
        <v>0.40728682170542635</v>
      </c>
      <c r="K1947" s="1" t="str">
        <f>VLOOKUP(Tabela1[[#This Row],[Cliente]],'BASE DE CLIENTES'!A:D,4,0)</f>
        <v>SERRALHEIRO</v>
      </c>
      <c r="L1947" s="1" t="str">
        <f>VLOOKUP(Tabela1[[#This Row],[Cliente]],'BASE DE CLIENTES'!A:E,5,0)</f>
        <v>Planaltina</v>
      </c>
    </row>
    <row r="1948" spans="2:12" x14ac:dyDescent="0.3">
      <c r="B1948" s="1" t="s">
        <v>176</v>
      </c>
      <c r="C1948" s="4" t="str">
        <f>VLOOKUP(Tabela1[[#This Row],[Cliente]],'BASE DE CLIENTES'!A:E,2,0)</f>
        <v>Brasília</v>
      </c>
      <c r="D1948" s="1" t="str">
        <f>VLOOKUP(Tabela1[[#This Row],[Cliente]],'BASE DE CLIENTES'!A:C,3,0)</f>
        <v>DF</v>
      </c>
      <c r="E1948" s="4" t="str">
        <f>CONCATENATE(Tabela1[[#This Row],[CIDADE]],",",Tabela1[[#This Row],[UF]])</f>
        <v>Brasília,DF</v>
      </c>
      <c r="F1948" s="2">
        <v>45894</v>
      </c>
      <c r="G1948" s="13">
        <v>14.42</v>
      </c>
      <c r="H1948" s="13">
        <v>80</v>
      </c>
      <c r="I1948" s="5">
        <f>Tabela1[[#This Row],[Valor total]]-Tabela1[[#This Row],[Valor custo]]</f>
        <v>65.58</v>
      </c>
      <c r="J1948" s="6">
        <f>Tabela1[[#This Row],[MARGEM BRUTA]]/Tabela1[[#This Row],[Valor total]]</f>
        <v>0.81974999999999998</v>
      </c>
      <c r="K1948" s="1" t="str">
        <f>VLOOKUP(Tabela1[[#This Row],[Cliente]],'BASE DE CLIENTES'!A:D,4,0)</f>
        <v>OUTROS RAMOS</v>
      </c>
      <c r="L1948" s="1" t="str">
        <f>VLOOKUP(Tabela1[[#This Row],[Cliente]],'BASE DE CLIENTES'!A:E,5,0)</f>
        <v>CEILANDIA NORTE</v>
      </c>
    </row>
    <row r="1949" spans="2:12" x14ac:dyDescent="0.3">
      <c r="B1949" s="1" t="s">
        <v>256</v>
      </c>
      <c r="C1949" s="4" t="str">
        <f>VLOOKUP(Tabela1[[#This Row],[Cliente]],'BASE DE CLIENTES'!A:E,2,0)</f>
        <v>Luziânia</v>
      </c>
      <c r="D1949" s="1" t="str">
        <f>VLOOKUP(Tabela1[[#This Row],[Cliente]],'BASE DE CLIENTES'!A:C,3,0)</f>
        <v>GO</v>
      </c>
      <c r="E1949" s="4" t="str">
        <f>CONCATENATE(Tabela1[[#This Row],[CIDADE]],",",Tabela1[[#This Row],[UF]])</f>
        <v>Luziânia,GO</v>
      </c>
      <c r="F1949" s="2">
        <v>45918</v>
      </c>
      <c r="G1949" s="13">
        <v>784.01</v>
      </c>
      <c r="H1949" s="13">
        <v>1376</v>
      </c>
      <c r="I1949" s="5">
        <f>Tabela1[[#This Row],[Valor total]]-Tabela1[[#This Row],[Valor custo]]</f>
        <v>591.99</v>
      </c>
      <c r="J1949" s="6">
        <f>Tabela1[[#This Row],[MARGEM BRUTA]]/Tabela1[[#This Row],[Valor total]]</f>
        <v>0.4302252906976744</v>
      </c>
      <c r="K1949" s="1" t="str">
        <f>VLOOKUP(Tabela1[[#This Row],[Cliente]],'BASE DE CLIENTES'!A:D,4,0)</f>
        <v>SERRALHEIRO</v>
      </c>
      <c r="L1949" s="1" t="str">
        <f>VLOOKUP(Tabela1[[#This Row],[Cliente]],'BASE DE CLIENTES'!A:E,5,0)</f>
        <v>Luziânia</v>
      </c>
    </row>
    <row r="1950" spans="2:12" x14ac:dyDescent="0.3">
      <c r="B1950" s="1" t="s">
        <v>253</v>
      </c>
      <c r="C1950" s="4" t="str">
        <f>VLOOKUP(Tabela1[[#This Row],[Cliente]],'BASE DE CLIENTES'!A:E,2,0)</f>
        <v>Luziânia</v>
      </c>
      <c r="D1950" s="1" t="str">
        <f>VLOOKUP(Tabela1[[#This Row],[Cliente]],'BASE DE CLIENTES'!A:C,3,0)</f>
        <v>GO</v>
      </c>
      <c r="E1950" s="4" t="str">
        <f>CONCATENATE(Tabela1[[#This Row],[CIDADE]],",",Tabela1[[#This Row],[UF]])</f>
        <v>Luziânia,GO</v>
      </c>
      <c r="F1950" s="2">
        <v>45912</v>
      </c>
      <c r="G1950" s="13">
        <v>649</v>
      </c>
      <c r="H1950" s="13">
        <v>1200</v>
      </c>
      <c r="I1950" s="5">
        <f>Tabela1[[#This Row],[Valor total]]-Tabela1[[#This Row],[Valor custo]]</f>
        <v>551</v>
      </c>
      <c r="J1950" s="6">
        <f>Tabela1[[#This Row],[MARGEM BRUTA]]/Tabela1[[#This Row],[Valor total]]</f>
        <v>0.45916666666666667</v>
      </c>
      <c r="K1950" s="1" t="str">
        <f>VLOOKUP(Tabela1[[#This Row],[Cliente]],'BASE DE CLIENTES'!A:D,4,0)</f>
        <v>EMPRESA COM MAQUINA</v>
      </c>
      <c r="L1950" s="1" t="str">
        <f>VLOOKUP(Tabela1[[#This Row],[Cliente]],'BASE DE CLIENTES'!A:E,5,0)</f>
        <v>Luziânia</v>
      </c>
    </row>
    <row r="1951" spans="2:12" x14ac:dyDescent="0.3">
      <c r="B1951" s="1" t="s">
        <v>254</v>
      </c>
      <c r="C1951" s="4" t="str">
        <f>VLOOKUP(Tabela1[[#This Row],[Cliente]],'BASE DE CLIENTES'!A:E,2,0)</f>
        <v>Luziânia</v>
      </c>
      <c r="D1951" s="1" t="str">
        <f>VLOOKUP(Tabela1[[#This Row],[Cliente]],'BASE DE CLIENTES'!A:C,3,0)</f>
        <v>GO</v>
      </c>
      <c r="E1951" s="4" t="str">
        <f>CONCATENATE(Tabela1[[#This Row],[CIDADE]],",",Tabela1[[#This Row],[UF]])</f>
        <v>Luziânia,GO</v>
      </c>
      <c r="F1951" s="2">
        <v>45904</v>
      </c>
      <c r="G1951" s="13">
        <v>1177.3900000000001</v>
      </c>
      <c r="H1951" s="13">
        <v>1976</v>
      </c>
      <c r="I1951" s="5">
        <f>Tabela1[[#This Row],[Valor total]]-Tabela1[[#This Row],[Valor custo]]</f>
        <v>798.6099999999999</v>
      </c>
      <c r="J1951" s="6">
        <f>Tabela1[[#This Row],[MARGEM BRUTA]]/Tabela1[[#This Row],[Valor total]]</f>
        <v>0.40415485829959508</v>
      </c>
      <c r="K1951" s="1" t="str">
        <f>VLOOKUP(Tabela1[[#This Row],[Cliente]],'BASE DE CLIENTES'!A:D,4,0)</f>
        <v>SERRALHEIRO</v>
      </c>
      <c r="L1951" s="1" t="str">
        <f>VLOOKUP(Tabela1[[#This Row],[Cliente]],'BASE DE CLIENTES'!A:E,5,0)</f>
        <v>Luziânia</v>
      </c>
    </row>
    <row r="1952" spans="2:12" x14ac:dyDescent="0.3">
      <c r="B1952" s="1" t="s">
        <v>27</v>
      </c>
      <c r="C1952" s="4" t="str">
        <f>VLOOKUP(Tabela1[[#This Row],[Cliente]],'BASE DE CLIENTES'!A:E,2,0)</f>
        <v>Brasília</v>
      </c>
      <c r="D1952" s="1" t="str">
        <f>VLOOKUP(Tabela1[[#This Row],[Cliente]],'BASE DE CLIENTES'!A:C,3,0)</f>
        <v>DF</v>
      </c>
      <c r="E1952" s="4" t="str">
        <f>CONCATENATE(Tabela1[[#This Row],[CIDADE]],",",Tabela1[[#This Row],[UF]])</f>
        <v>Brasília,DF</v>
      </c>
      <c r="F1952" s="2">
        <v>45894</v>
      </c>
      <c r="G1952" s="13">
        <v>764.6</v>
      </c>
      <c r="H1952" s="13">
        <v>1230</v>
      </c>
      <c r="I1952" s="5">
        <f>Tabela1[[#This Row],[Valor total]]-Tabela1[[#This Row],[Valor custo]]</f>
        <v>465.4</v>
      </c>
      <c r="J1952" s="6">
        <f>Tabela1[[#This Row],[MARGEM BRUTA]]/Tabela1[[#This Row],[Valor total]]</f>
        <v>0.37837398373983738</v>
      </c>
      <c r="K1952" s="1" t="str">
        <f>VLOOKUP(Tabela1[[#This Row],[Cliente]],'BASE DE CLIENTES'!A:D,4,0)</f>
        <v>EMPRESA SEM MAQUINA</v>
      </c>
      <c r="L1952" s="1" t="str">
        <f>VLOOKUP(Tabela1[[#This Row],[Cliente]],'BASE DE CLIENTES'!A:E,5,0)</f>
        <v>RECANTO DAS EMAS</v>
      </c>
    </row>
    <row r="1953" spans="2:12" x14ac:dyDescent="0.3">
      <c r="B1953" s="1" t="s">
        <v>78</v>
      </c>
      <c r="C1953" s="4" t="str">
        <f>VLOOKUP(Tabela1[[#This Row],[Cliente]],'BASE DE CLIENTES'!A:E,2,0)</f>
        <v>Brasília</v>
      </c>
      <c r="D1953" s="1" t="str">
        <f>VLOOKUP(Tabela1[[#This Row],[Cliente]],'BASE DE CLIENTES'!A:C,3,0)</f>
        <v>DF</v>
      </c>
      <c r="E1953" s="4" t="str">
        <f>CONCATENATE(Tabela1[[#This Row],[CIDADE]],",",Tabela1[[#This Row],[UF]])</f>
        <v>Brasília,DF</v>
      </c>
      <c r="F1953" s="2">
        <v>45894</v>
      </c>
      <c r="G1953" s="13">
        <v>382.3</v>
      </c>
      <c r="H1953" s="13">
        <v>630</v>
      </c>
      <c r="I1953" s="5">
        <f>Tabela1[[#This Row],[Valor total]]-Tabela1[[#This Row],[Valor custo]]</f>
        <v>247.7</v>
      </c>
      <c r="J1953" s="6">
        <f>Tabela1[[#This Row],[MARGEM BRUTA]]/Tabela1[[#This Row],[Valor total]]</f>
        <v>0.39317460317460318</v>
      </c>
      <c r="K1953" s="1" t="str">
        <f>VLOOKUP(Tabela1[[#This Row],[Cliente]],'BASE DE CLIENTES'!A:D,4,0)</f>
        <v>SERRALHEIRO</v>
      </c>
      <c r="L1953" s="1" t="str">
        <f>VLOOKUP(Tabela1[[#This Row],[Cliente]],'BASE DE CLIENTES'!A:E,5,0)</f>
        <v>Vila do Boa (São Sebastião)</v>
      </c>
    </row>
    <row r="1954" spans="2:12" x14ac:dyDescent="0.3">
      <c r="B1954" s="1" t="s">
        <v>187</v>
      </c>
      <c r="C1954" s="4" t="str">
        <f>VLOOKUP(Tabela1[[#This Row],[Cliente]],'BASE DE CLIENTES'!A:E,2,0)</f>
        <v>Brasília</v>
      </c>
      <c r="D1954" s="1" t="str">
        <f>VLOOKUP(Tabela1[[#This Row],[Cliente]],'BASE DE CLIENTES'!A:C,3,0)</f>
        <v>DF</v>
      </c>
      <c r="E1954" s="4" t="str">
        <f>CONCATENATE(Tabela1[[#This Row],[CIDADE]],",",Tabela1[[#This Row],[UF]])</f>
        <v>Brasília,DF</v>
      </c>
      <c r="F1954" s="2">
        <v>45894</v>
      </c>
      <c r="G1954" s="13">
        <v>289</v>
      </c>
      <c r="H1954" s="13">
        <v>618</v>
      </c>
      <c r="I1954" s="5">
        <f>Tabela1[[#This Row],[Valor total]]-Tabela1[[#This Row],[Valor custo]]</f>
        <v>329</v>
      </c>
      <c r="J1954" s="6">
        <f>Tabela1[[#This Row],[MARGEM BRUTA]]/Tabela1[[#This Row],[Valor total]]</f>
        <v>0.53236245954692551</v>
      </c>
      <c r="K1954" s="1" t="str">
        <f>VLOOKUP(Tabela1[[#This Row],[Cliente]],'BASE DE CLIENTES'!A:D,4,0)</f>
        <v>SERRALHEIRO</v>
      </c>
      <c r="L1954" s="1" t="str">
        <f>VLOOKUP(Tabela1[[#This Row],[Cliente]],'BASE DE CLIENTES'!A:E,5,0)</f>
        <v>CEILANDIA SUL (CEILANDIA)</v>
      </c>
    </row>
    <row r="1955" spans="2:12" x14ac:dyDescent="0.3">
      <c r="B1955" s="1" t="s">
        <v>252</v>
      </c>
      <c r="C1955" s="4" t="str">
        <f>VLOOKUP(Tabela1[[#This Row],[Cliente]],'BASE DE CLIENTES'!A:E,2,0)</f>
        <v>Luziânia</v>
      </c>
      <c r="D1955" s="1" t="str">
        <f>VLOOKUP(Tabela1[[#This Row],[Cliente]],'BASE DE CLIENTES'!A:C,3,0)</f>
        <v>GO</v>
      </c>
      <c r="E1955" s="4" t="str">
        <f>CONCATENATE(Tabela1[[#This Row],[CIDADE]],",",Tabela1[[#This Row],[UF]])</f>
        <v>Luziânia,GO</v>
      </c>
      <c r="F1955" s="2">
        <v>45903</v>
      </c>
      <c r="G1955" s="13">
        <v>403.93</v>
      </c>
      <c r="H1955" s="13">
        <v>745</v>
      </c>
      <c r="I1955" s="5">
        <f>Tabela1[[#This Row],[Valor total]]-Tabela1[[#This Row],[Valor custo]]</f>
        <v>341.07</v>
      </c>
      <c r="J1955" s="6">
        <f>Tabela1[[#This Row],[MARGEM BRUTA]]/Tabela1[[#This Row],[Valor total]]</f>
        <v>0.45781208053691275</v>
      </c>
      <c r="K1955" s="1" t="str">
        <f>VLOOKUP(Tabela1[[#This Row],[Cliente]],'BASE DE CLIENTES'!A:D,4,0)</f>
        <v>SERRALHEIRO</v>
      </c>
      <c r="L1955" s="1" t="str">
        <f>VLOOKUP(Tabela1[[#This Row],[Cliente]],'BASE DE CLIENTES'!A:E,5,0)</f>
        <v>Luziânia</v>
      </c>
    </row>
    <row r="1956" spans="2:12" x14ac:dyDescent="0.3">
      <c r="B1956" s="1" t="s">
        <v>249</v>
      </c>
      <c r="C1956" s="4" t="str">
        <f>VLOOKUP(Tabela1[[#This Row],[Cliente]],'BASE DE CLIENTES'!A:E,2,0)</f>
        <v>Brasília</v>
      </c>
      <c r="D1956" s="1" t="str">
        <f>VLOOKUP(Tabela1[[#This Row],[Cliente]],'BASE DE CLIENTES'!A:C,3,0)</f>
        <v>DF</v>
      </c>
      <c r="E1956" s="4" t="str">
        <f>CONCATENATE(Tabela1[[#This Row],[CIDADE]],",",Tabela1[[#This Row],[UF]])</f>
        <v>Brasília,DF</v>
      </c>
      <c r="F1956" s="2">
        <v>45901</v>
      </c>
      <c r="G1956" s="13">
        <v>27.38</v>
      </c>
      <c r="H1956" s="13">
        <v>220</v>
      </c>
      <c r="I1956" s="5">
        <f>Tabela1[[#This Row],[Valor total]]-Tabela1[[#This Row],[Valor custo]]</f>
        <v>192.62</v>
      </c>
      <c r="J1956" s="6">
        <f>Tabela1[[#This Row],[MARGEM BRUTA]]/Tabela1[[#This Row],[Valor total]]</f>
        <v>0.87554545454545452</v>
      </c>
      <c r="K1956" s="1" t="str">
        <f>VLOOKUP(Tabela1[[#This Row],[Cliente]],'BASE DE CLIENTES'!A:D,4,0)</f>
        <v>SEM CLASSIFICAÇÃO</v>
      </c>
      <c r="L1956" s="1" t="str">
        <f>VLOOKUP(Tabela1[[#This Row],[Cliente]],'BASE DE CLIENTES'!A:E,5,0)</f>
        <v>NA</v>
      </c>
    </row>
    <row r="1957" spans="2:12" x14ac:dyDescent="0.3">
      <c r="B1957" s="1" t="s">
        <v>265</v>
      </c>
      <c r="C1957" s="4" t="str">
        <f>VLOOKUP(Tabela1[[#This Row],[Cliente]],'BASE DE CLIENTES'!A:E,2,0)</f>
        <v>Manaus</v>
      </c>
      <c r="D1957" s="1" t="str">
        <f>VLOOKUP(Tabela1[[#This Row],[Cliente]],'BASE DE CLIENTES'!A:C,3,0)</f>
        <v>AM</v>
      </c>
      <c r="E1957" s="4" t="str">
        <f>CONCATENATE(Tabela1[[#This Row],[CIDADE]],",",Tabela1[[#This Row],[UF]])</f>
        <v>Manaus,AM</v>
      </c>
      <c r="F1957" s="2">
        <v>45789</v>
      </c>
      <c r="G1957" s="13">
        <v>2354.5</v>
      </c>
      <c r="H1957" s="13">
        <v>3273</v>
      </c>
      <c r="I1957" s="5">
        <f>Tabela1[[#This Row],[Valor total]]-Tabela1[[#This Row],[Valor custo]]</f>
        <v>918.5</v>
      </c>
      <c r="J1957" s="6">
        <f>Tabela1[[#This Row],[MARGEM BRUTA]]/Tabela1[[#This Row],[Valor total]]</f>
        <v>0.2806293919951115</v>
      </c>
      <c r="K1957" s="1" t="str">
        <f>VLOOKUP(Tabela1[[#This Row],[Cliente]],'BASE DE CLIENTES'!A:D,4,0)</f>
        <v>EMPRESA COM MAQUINA</v>
      </c>
      <c r="L1957" s="1" t="str">
        <f>VLOOKUP(Tabela1[[#This Row],[Cliente]],'BASE DE CLIENTES'!A:E,5,0)</f>
        <v>Manaus</v>
      </c>
    </row>
    <row r="1958" spans="2:12" x14ac:dyDescent="0.3">
      <c r="B1958" s="1" t="s">
        <v>97</v>
      </c>
      <c r="C1958" s="4" t="str">
        <f>VLOOKUP(Tabela1[[#This Row],[Cliente]],'BASE DE CLIENTES'!A:E,2,0)</f>
        <v>Brasília</v>
      </c>
      <c r="D1958" s="1" t="str">
        <f>VLOOKUP(Tabela1[[#This Row],[Cliente]],'BASE DE CLIENTES'!A:C,3,0)</f>
        <v>DF</v>
      </c>
      <c r="E1958" s="4" t="str">
        <f>CONCATENATE(Tabela1[[#This Row],[CIDADE]],",",Tabela1[[#This Row],[UF]])</f>
        <v>Brasília,DF</v>
      </c>
      <c r="F1958" s="2">
        <v>45892</v>
      </c>
      <c r="G1958" s="13">
        <v>1298</v>
      </c>
      <c r="H1958" s="13">
        <v>2500</v>
      </c>
      <c r="I1958" s="5">
        <f>Tabela1[[#This Row],[Valor total]]-Tabela1[[#This Row],[Valor custo]]</f>
        <v>1202</v>
      </c>
      <c r="J1958" s="6">
        <f>Tabela1[[#This Row],[MARGEM BRUTA]]/Tabela1[[#This Row],[Valor total]]</f>
        <v>0.48080000000000001</v>
      </c>
      <c r="K1958" s="1" t="str">
        <f>VLOOKUP(Tabela1[[#This Row],[Cliente]],'BASE DE CLIENTES'!A:D,4,0)</f>
        <v>SERRALHEIRO</v>
      </c>
      <c r="L1958" s="1" t="str">
        <f>VLOOKUP(Tabela1[[#This Row],[Cliente]],'BASE DE CLIENTES'!A:E,5,0)</f>
        <v>CEILANDIA NORTE</v>
      </c>
    </row>
    <row r="1959" spans="2:12" x14ac:dyDescent="0.3">
      <c r="B1959" s="1" t="s">
        <v>266</v>
      </c>
      <c r="C1959" s="4" t="str">
        <f>VLOOKUP(Tabela1[[#This Row],[Cliente]],'BASE DE CLIENTES'!A:E,2,0)</f>
        <v>MERCADO LIVRE</v>
      </c>
      <c r="D1959" s="1" t="str">
        <f>VLOOKUP(Tabela1[[#This Row],[Cliente]],'BASE DE CLIENTES'!A:C,3,0)</f>
        <v>MERCADO LIVRE</v>
      </c>
      <c r="E1959" s="4" t="str">
        <f>CONCATENATE(Tabela1[[#This Row],[CIDADE]],",",Tabela1[[#This Row],[UF]])</f>
        <v>MERCADO LIVRE,MERCADO LIVRE</v>
      </c>
      <c r="F1959" s="2">
        <v>45701</v>
      </c>
      <c r="G1959" s="13">
        <v>10.44</v>
      </c>
      <c r="H1959" s="13">
        <v>35.97</v>
      </c>
      <c r="I1959" s="5">
        <f>Tabela1[[#This Row],[Valor total]]-Tabela1[[#This Row],[Valor custo]]</f>
        <v>25.53</v>
      </c>
      <c r="J1959" s="6">
        <f>Tabela1[[#This Row],[MARGEM BRUTA]]/Tabela1[[#This Row],[Valor total]]</f>
        <v>0.70975813177648051</v>
      </c>
      <c r="K1959" s="1" t="str">
        <f>VLOOKUP(Tabela1[[#This Row],[Cliente]],'BASE DE CLIENTES'!A:D,4,0)</f>
        <v>OUTROS RAMOS</v>
      </c>
      <c r="L1959" s="1" t="str">
        <f>VLOOKUP(Tabela1[[#This Row],[Cliente]],'BASE DE CLIENTES'!A:E,5,0)</f>
        <v>MERCADO LIVRE</v>
      </c>
    </row>
    <row r="1960" spans="2:12" x14ac:dyDescent="0.3">
      <c r="B1960" s="1" t="s">
        <v>266</v>
      </c>
      <c r="C1960" s="4" t="str">
        <f>VLOOKUP(Tabela1[[#This Row],[Cliente]],'BASE DE CLIENTES'!A:E,2,0)</f>
        <v>MERCADO LIVRE</v>
      </c>
      <c r="D1960" s="1" t="str">
        <f>VLOOKUP(Tabela1[[#This Row],[Cliente]],'BASE DE CLIENTES'!A:C,3,0)</f>
        <v>MERCADO LIVRE</v>
      </c>
      <c r="E1960" s="4" t="str">
        <f>CONCATENATE(Tabela1[[#This Row],[CIDADE]],",",Tabela1[[#This Row],[UF]])</f>
        <v>MERCADO LIVRE,MERCADO LIVRE</v>
      </c>
      <c r="F1960" s="2">
        <v>45696</v>
      </c>
      <c r="G1960" s="13">
        <v>13.69</v>
      </c>
      <c r="H1960" s="13">
        <v>88.1</v>
      </c>
      <c r="I1960" s="5">
        <f>Tabela1[[#This Row],[Valor total]]-Tabela1[[#This Row],[Valor custo]]</f>
        <v>74.41</v>
      </c>
      <c r="J1960" s="6">
        <f>Tabela1[[#This Row],[MARGEM BRUTA]]/Tabela1[[#This Row],[Valor total]]</f>
        <v>0.84460839954597056</v>
      </c>
      <c r="K1960" s="1" t="str">
        <f>VLOOKUP(Tabela1[[#This Row],[Cliente]],'BASE DE CLIENTES'!A:D,4,0)</f>
        <v>OUTROS RAMOS</v>
      </c>
      <c r="L1960" s="1" t="str">
        <f>VLOOKUP(Tabela1[[#This Row],[Cliente]],'BASE DE CLIENTES'!A:E,5,0)</f>
        <v>MERCADO LIVRE</v>
      </c>
    </row>
    <row r="1961" spans="2:12" x14ac:dyDescent="0.3">
      <c r="B1961" s="1" t="s">
        <v>266</v>
      </c>
      <c r="C1961" s="4" t="str">
        <f>VLOOKUP(Tabela1[[#This Row],[Cliente]],'BASE DE CLIENTES'!A:E,2,0)</f>
        <v>MERCADO LIVRE</v>
      </c>
      <c r="D1961" s="1" t="str">
        <f>VLOOKUP(Tabela1[[#This Row],[Cliente]],'BASE DE CLIENTES'!A:C,3,0)</f>
        <v>MERCADO LIVRE</v>
      </c>
      <c r="E1961" s="4" t="str">
        <f>CONCATENATE(Tabela1[[#This Row],[CIDADE]],",",Tabela1[[#This Row],[UF]])</f>
        <v>MERCADO LIVRE,MERCADO LIVRE</v>
      </c>
      <c r="F1961" s="2">
        <v>45701</v>
      </c>
      <c r="G1961" s="13">
        <v>83.52</v>
      </c>
      <c r="H1961" s="13">
        <v>280</v>
      </c>
      <c r="I1961" s="5">
        <f>Tabela1[[#This Row],[Valor total]]-Tabela1[[#This Row],[Valor custo]]</f>
        <v>196.48000000000002</v>
      </c>
      <c r="J1961" s="6">
        <f>Tabela1[[#This Row],[MARGEM BRUTA]]/Tabela1[[#This Row],[Valor total]]</f>
        <v>0.70171428571428573</v>
      </c>
      <c r="K1961" s="1" t="str">
        <f>VLOOKUP(Tabela1[[#This Row],[Cliente]],'BASE DE CLIENTES'!A:D,4,0)</f>
        <v>OUTROS RAMOS</v>
      </c>
      <c r="L1961" s="1" t="str">
        <f>VLOOKUP(Tabela1[[#This Row],[Cliente]],'BASE DE CLIENTES'!A:E,5,0)</f>
        <v>MERCADO LIVRE</v>
      </c>
    </row>
    <row r="1962" spans="2:12" x14ac:dyDescent="0.3">
      <c r="B1962" s="1" t="s">
        <v>96</v>
      </c>
      <c r="C1962" s="4" t="str">
        <f>VLOOKUP(Tabela1[[#This Row],[Cliente]],'BASE DE CLIENTES'!A:E,2,0)</f>
        <v>Brasília</v>
      </c>
      <c r="D1962" s="1" t="str">
        <f>VLOOKUP(Tabela1[[#This Row],[Cliente]],'BASE DE CLIENTES'!A:C,3,0)</f>
        <v>DF</v>
      </c>
      <c r="E1962" s="4" t="str">
        <f>CONCATENATE(Tabela1[[#This Row],[CIDADE]],",",Tabela1[[#This Row],[UF]])</f>
        <v>Brasília,DF</v>
      </c>
      <c r="F1962" s="2">
        <v>45891</v>
      </c>
      <c r="G1962" s="13">
        <v>125</v>
      </c>
      <c r="H1962" s="13">
        <v>150</v>
      </c>
      <c r="I1962" s="5">
        <f>Tabela1[[#This Row],[Valor total]]-Tabela1[[#This Row],[Valor custo]]</f>
        <v>25</v>
      </c>
      <c r="J1962" s="6">
        <f>Tabela1[[#This Row],[MARGEM BRUTA]]/Tabela1[[#This Row],[Valor total]]</f>
        <v>0.16666666666666666</v>
      </c>
      <c r="K1962" s="1" t="str">
        <f>VLOOKUP(Tabela1[[#This Row],[Cliente]],'BASE DE CLIENTES'!A:D,4,0)</f>
        <v>EMPRESA SEM MAQUINA</v>
      </c>
      <c r="L1962" s="1" t="str">
        <f>VLOOKUP(Tabela1[[#This Row],[Cliente]],'BASE DE CLIENTES'!A:E,5,0)</f>
        <v>CEILANDIA NORTE (CEILANDIA)</v>
      </c>
    </row>
    <row r="1963" spans="2:12" x14ac:dyDescent="0.3">
      <c r="B1963" s="1" t="s">
        <v>68</v>
      </c>
      <c r="C1963" s="4" t="str">
        <f>VLOOKUP(Tabela1[[#This Row],[Cliente]],'BASE DE CLIENTES'!A:E,2,0)</f>
        <v>Brasília</v>
      </c>
      <c r="D1963" s="1" t="str">
        <f>VLOOKUP(Tabela1[[#This Row],[Cliente]],'BASE DE CLIENTES'!A:C,3,0)</f>
        <v>DF</v>
      </c>
      <c r="E1963" s="4" t="str">
        <f>CONCATENATE(Tabela1[[#This Row],[CIDADE]],",",Tabela1[[#This Row],[UF]])</f>
        <v>Brasília,DF</v>
      </c>
      <c r="F1963" s="2">
        <v>45891</v>
      </c>
      <c r="G1963" s="13">
        <v>553</v>
      </c>
      <c r="H1963" s="13">
        <v>921</v>
      </c>
      <c r="I1963" s="5">
        <f>Tabela1[[#This Row],[Valor total]]-Tabela1[[#This Row],[Valor custo]]</f>
        <v>368</v>
      </c>
      <c r="J1963" s="6">
        <f>Tabela1[[#This Row],[MARGEM BRUTA]]/Tabela1[[#This Row],[Valor total]]</f>
        <v>0.39956568946796961</v>
      </c>
      <c r="K1963" s="1" t="str">
        <f>VLOOKUP(Tabela1[[#This Row],[Cliente]],'BASE DE CLIENTES'!A:D,4,0)</f>
        <v>EMPRESA COM MAQUINA</v>
      </c>
      <c r="L1963" s="1" t="str">
        <f>VLOOKUP(Tabela1[[#This Row],[Cliente]],'BASE DE CLIENTES'!A:E,5,0)</f>
        <v>SAMAMBAIA SUL (SAMAMBAIA)</v>
      </c>
    </row>
    <row r="1964" spans="2:12" x14ac:dyDescent="0.3">
      <c r="B1964" s="1" t="s">
        <v>266</v>
      </c>
      <c r="C1964" s="4" t="str">
        <f>VLOOKUP(Tabela1[[#This Row],[Cliente]],'BASE DE CLIENTES'!A:E,2,0)</f>
        <v>MERCADO LIVRE</v>
      </c>
      <c r="D1964" s="1" t="str">
        <f>VLOOKUP(Tabela1[[#This Row],[Cliente]],'BASE DE CLIENTES'!A:C,3,0)</f>
        <v>MERCADO LIVRE</v>
      </c>
      <c r="E1964" s="4" t="str">
        <f>CONCATENATE(Tabela1[[#This Row],[CIDADE]],",",Tabela1[[#This Row],[UF]])</f>
        <v>MERCADO LIVRE,MERCADO LIVRE</v>
      </c>
      <c r="F1964" s="2">
        <v>45743</v>
      </c>
      <c r="G1964" s="13">
        <v>20.88</v>
      </c>
      <c r="H1964" s="13">
        <v>71.94</v>
      </c>
      <c r="I1964" s="5">
        <f>Tabela1[[#This Row],[Valor total]]-Tabela1[[#This Row],[Valor custo]]</f>
        <v>51.06</v>
      </c>
      <c r="J1964" s="6">
        <f>Tabela1[[#This Row],[MARGEM BRUTA]]/Tabela1[[#This Row],[Valor total]]</f>
        <v>0.70975813177648051</v>
      </c>
      <c r="K1964" s="1" t="str">
        <f>VLOOKUP(Tabela1[[#This Row],[Cliente]],'BASE DE CLIENTES'!A:D,4,0)</f>
        <v>OUTROS RAMOS</v>
      </c>
      <c r="L1964" s="1" t="str">
        <f>VLOOKUP(Tabela1[[#This Row],[Cliente]],'BASE DE CLIENTES'!A:E,5,0)</f>
        <v>MERCADO LIVRE</v>
      </c>
    </row>
    <row r="1965" spans="2:12" x14ac:dyDescent="0.3">
      <c r="B1965" s="1" t="s">
        <v>266</v>
      </c>
      <c r="C1965" s="4" t="str">
        <f>VLOOKUP(Tabela1[[#This Row],[Cliente]],'BASE DE CLIENTES'!A:E,2,0)</f>
        <v>MERCADO LIVRE</v>
      </c>
      <c r="D1965" s="1" t="str">
        <f>VLOOKUP(Tabela1[[#This Row],[Cliente]],'BASE DE CLIENTES'!A:C,3,0)</f>
        <v>MERCADO LIVRE</v>
      </c>
      <c r="E1965" s="4" t="str">
        <f>CONCATENATE(Tabela1[[#This Row],[CIDADE]],",",Tabela1[[#This Row],[UF]])</f>
        <v>MERCADO LIVRE,MERCADO LIVRE</v>
      </c>
      <c r="F1965" s="2">
        <v>45742</v>
      </c>
      <c r="G1965" s="13">
        <v>20.88</v>
      </c>
      <c r="H1965" s="13">
        <v>53.54</v>
      </c>
      <c r="I1965" s="5">
        <f>Tabela1[[#This Row],[Valor total]]-Tabela1[[#This Row],[Valor custo]]</f>
        <v>32.659999999999997</v>
      </c>
      <c r="J1965" s="6">
        <f>Tabela1[[#This Row],[MARGEM BRUTA]]/Tabela1[[#This Row],[Valor total]]</f>
        <v>0.61001120657452368</v>
      </c>
      <c r="K1965" s="1" t="str">
        <f>VLOOKUP(Tabela1[[#This Row],[Cliente]],'BASE DE CLIENTES'!A:D,4,0)</f>
        <v>OUTROS RAMOS</v>
      </c>
      <c r="L1965" s="1" t="str">
        <f>VLOOKUP(Tabela1[[#This Row],[Cliente]],'BASE DE CLIENTES'!A:E,5,0)</f>
        <v>MERCADO LIVRE</v>
      </c>
    </row>
    <row r="1966" spans="2:12" x14ac:dyDescent="0.3">
      <c r="B1966" s="1" t="s">
        <v>98</v>
      </c>
      <c r="C1966" s="4" t="str">
        <f>VLOOKUP(Tabela1[[#This Row],[Cliente]],'BASE DE CLIENTES'!A:E,2,0)</f>
        <v>Brasília</v>
      </c>
      <c r="D1966" s="1" t="str">
        <f>VLOOKUP(Tabela1[[#This Row],[Cliente]],'BASE DE CLIENTES'!A:C,3,0)</f>
        <v>DF</v>
      </c>
      <c r="E1966" s="4" t="str">
        <f>CONCATENATE(Tabela1[[#This Row],[CIDADE]],",",Tabela1[[#This Row],[UF]])</f>
        <v>Brasília,DF</v>
      </c>
      <c r="F1966" s="2">
        <v>45891</v>
      </c>
      <c r="G1966" s="13">
        <v>527.1</v>
      </c>
      <c r="H1966" s="13">
        <v>985</v>
      </c>
      <c r="I1966" s="5">
        <f>Tabela1[[#This Row],[Valor total]]-Tabela1[[#This Row],[Valor custo]]</f>
        <v>457.9</v>
      </c>
      <c r="J1966" s="6">
        <f>Tabela1[[#This Row],[MARGEM BRUTA]]/Tabela1[[#This Row],[Valor total]]</f>
        <v>0.4648730964467005</v>
      </c>
      <c r="K1966" s="1" t="str">
        <f>VLOOKUP(Tabela1[[#This Row],[Cliente]],'BASE DE CLIENTES'!A:D,4,0)</f>
        <v>SERRALHEIRO</v>
      </c>
      <c r="L1966" s="1" t="str">
        <f>VLOOKUP(Tabela1[[#This Row],[Cliente]],'BASE DE CLIENTES'!A:E,5,0)</f>
        <v>SANTA MARIA</v>
      </c>
    </row>
    <row r="1967" spans="2:12" x14ac:dyDescent="0.3">
      <c r="B1967" s="1" t="s">
        <v>262</v>
      </c>
      <c r="C1967" s="4" t="str">
        <f>VLOOKUP(Tabela1[[#This Row],[Cliente]],'BASE DE CLIENTES'!A:E,2,0)</f>
        <v>Brasília</v>
      </c>
      <c r="D1967" s="1" t="str">
        <f>VLOOKUP(Tabela1[[#This Row],[Cliente]],'BASE DE CLIENTES'!A:C,3,0)</f>
        <v>DF</v>
      </c>
      <c r="E1967" s="4" t="str">
        <f>CONCATENATE(Tabela1[[#This Row],[CIDADE]],",",Tabela1[[#This Row],[UF]])</f>
        <v>Brasília,DF</v>
      </c>
      <c r="F1967" s="2">
        <v>45891</v>
      </c>
      <c r="G1967" s="13">
        <v>382.3</v>
      </c>
      <c r="H1967" s="13">
        <v>645</v>
      </c>
      <c r="I1967" s="5">
        <f>Tabela1[[#This Row],[Valor total]]-Tabela1[[#This Row],[Valor custo]]</f>
        <v>262.7</v>
      </c>
      <c r="J1967" s="6">
        <f>Tabela1[[#This Row],[MARGEM BRUTA]]/Tabela1[[#This Row],[Valor total]]</f>
        <v>0.40728682170542635</v>
      </c>
      <c r="K1967" s="1" t="str">
        <f>VLOOKUP(Tabela1[[#This Row],[Cliente]],'BASE DE CLIENTES'!A:D,4,0)</f>
        <v>SERRALHEIRO</v>
      </c>
      <c r="L1967" s="1" t="str">
        <f>VLOOKUP(Tabela1[[#This Row],[Cliente]],'BASE DE CLIENTES'!A:E,5,0)</f>
        <v>SETOR INDUSTRIAL (TAGUATINGA)</v>
      </c>
    </row>
    <row r="1968" spans="2:12" x14ac:dyDescent="0.3">
      <c r="B1968" s="1" t="s">
        <v>25</v>
      </c>
      <c r="C1968" s="4" t="str">
        <f>VLOOKUP(Tabela1[[#This Row],[Cliente]],'BASE DE CLIENTES'!A:E,2,0)</f>
        <v>Brasília</v>
      </c>
      <c r="D1968" s="1" t="str">
        <f>VLOOKUP(Tabela1[[#This Row],[Cliente]],'BASE DE CLIENTES'!A:C,3,0)</f>
        <v>DF</v>
      </c>
      <c r="E1968" s="4" t="str">
        <f>CONCATENATE(Tabela1[[#This Row],[CIDADE]],",",Tabela1[[#This Row],[UF]])</f>
        <v>Brasília,DF</v>
      </c>
      <c r="F1968" s="2">
        <v>45891</v>
      </c>
      <c r="G1968" s="13">
        <v>72.099999999999994</v>
      </c>
      <c r="H1968" s="13">
        <v>300</v>
      </c>
      <c r="I1968" s="5">
        <f>Tabela1[[#This Row],[Valor total]]-Tabela1[[#This Row],[Valor custo]]</f>
        <v>227.9</v>
      </c>
      <c r="J1968" s="6">
        <f>Tabela1[[#This Row],[MARGEM BRUTA]]/Tabela1[[#This Row],[Valor total]]</f>
        <v>0.75966666666666671</v>
      </c>
      <c r="K1968" s="1" t="str">
        <f>VLOOKUP(Tabela1[[#This Row],[Cliente]],'BASE DE CLIENTES'!A:D,4,0)</f>
        <v>EMPRESA COM MAQUINA</v>
      </c>
      <c r="L1968" s="1" t="str">
        <f>VLOOKUP(Tabela1[[#This Row],[Cliente]],'BASE DE CLIENTES'!A:E,5,0)</f>
        <v>CEILANDIA NORTE (CEILANDIA)</v>
      </c>
    </row>
    <row r="1969" spans="2:12" x14ac:dyDescent="0.3">
      <c r="B1969" s="1" t="s">
        <v>25</v>
      </c>
      <c r="C1969" s="4" t="str">
        <f>VLOOKUP(Tabela1[[#This Row],[Cliente]],'BASE DE CLIENTES'!A:E,2,0)</f>
        <v>Brasília</v>
      </c>
      <c r="D1969" s="1" t="str">
        <f>VLOOKUP(Tabela1[[#This Row],[Cliente]],'BASE DE CLIENTES'!A:C,3,0)</f>
        <v>DF</v>
      </c>
      <c r="E1969" s="4" t="str">
        <f>CONCATENATE(Tabela1[[#This Row],[CIDADE]],",",Tabela1[[#This Row],[UF]])</f>
        <v>Brasília,DF</v>
      </c>
      <c r="F1969" s="2">
        <v>45891</v>
      </c>
      <c r="G1969" s="13">
        <v>382.3</v>
      </c>
      <c r="H1969" s="13">
        <v>615</v>
      </c>
      <c r="I1969" s="5">
        <f>Tabela1[[#This Row],[Valor total]]-Tabela1[[#This Row],[Valor custo]]</f>
        <v>232.7</v>
      </c>
      <c r="J1969" s="6">
        <f>Tabela1[[#This Row],[MARGEM BRUTA]]/Tabela1[[#This Row],[Valor total]]</f>
        <v>0.37837398373983738</v>
      </c>
      <c r="K1969" s="1" t="str">
        <f>VLOOKUP(Tabela1[[#This Row],[Cliente]],'BASE DE CLIENTES'!A:D,4,0)</f>
        <v>EMPRESA COM MAQUINA</v>
      </c>
      <c r="L1969" s="1" t="str">
        <f>VLOOKUP(Tabela1[[#This Row],[Cliente]],'BASE DE CLIENTES'!A:E,5,0)</f>
        <v>CEILANDIA NORTE (CEILANDIA)</v>
      </c>
    </row>
    <row r="1970" spans="2:12" x14ac:dyDescent="0.3">
      <c r="B1970" s="1" t="s">
        <v>52</v>
      </c>
      <c r="C1970" s="4" t="str">
        <f>VLOOKUP(Tabela1[[#This Row],[Cliente]],'BASE DE CLIENTES'!A:E,2,0)</f>
        <v>Brasília</v>
      </c>
      <c r="D1970" s="1" t="str">
        <f>VLOOKUP(Tabela1[[#This Row],[Cliente]],'BASE DE CLIENTES'!A:C,3,0)</f>
        <v>DF</v>
      </c>
      <c r="E1970" s="4" t="str">
        <f>CONCATENATE(Tabela1[[#This Row],[CIDADE]],",",Tabela1[[#This Row],[UF]])</f>
        <v>Brasília,DF</v>
      </c>
      <c r="F1970" s="2">
        <v>45891</v>
      </c>
      <c r="G1970" s="13">
        <v>42</v>
      </c>
      <c r="H1970" s="13">
        <v>55</v>
      </c>
      <c r="I1970" s="5">
        <f>Tabela1[[#This Row],[Valor total]]-Tabela1[[#This Row],[Valor custo]]</f>
        <v>13</v>
      </c>
      <c r="J1970" s="6">
        <f>Tabela1[[#This Row],[MARGEM BRUTA]]/Tabela1[[#This Row],[Valor total]]</f>
        <v>0.23636363636363636</v>
      </c>
      <c r="K1970" s="1" t="str">
        <f>VLOOKUP(Tabela1[[#This Row],[Cliente]],'BASE DE CLIENTES'!A:D,4,0)</f>
        <v>SERRALHEIRO</v>
      </c>
      <c r="L1970" s="1" t="str">
        <f>VLOOKUP(Tabela1[[#This Row],[Cliente]],'BASE DE CLIENTES'!A:E,5,0)</f>
        <v>Ceilândia Sul (Ceilândia)</v>
      </c>
    </row>
    <row r="1971" spans="2:12" x14ac:dyDescent="0.3">
      <c r="B1971" s="1" t="s">
        <v>266</v>
      </c>
      <c r="C1971" s="4" t="str">
        <f>VLOOKUP(Tabela1[[#This Row],[Cliente]],'BASE DE CLIENTES'!A:E,2,0)</f>
        <v>MERCADO LIVRE</v>
      </c>
      <c r="D1971" s="1" t="str">
        <f>VLOOKUP(Tabela1[[#This Row],[Cliente]],'BASE DE CLIENTES'!A:C,3,0)</f>
        <v>MERCADO LIVRE</v>
      </c>
      <c r="E1971" s="4" t="str">
        <f>CONCATENATE(Tabela1[[#This Row],[CIDADE]],",",Tabela1[[#This Row],[UF]])</f>
        <v>MERCADO LIVRE,MERCADO LIVRE</v>
      </c>
      <c r="F1971" s="2">
        <v>45742</v>
      </c>
      <c r="G1971" s="13">
        <v>31.32</v>
      </c>
      <c r="H1971" s="13">
        <v>80.31</v>
      </c>
      <c r="I1971" s="5">
        <f>Tabela1[[#This Row],[Valor total]]-Tabela1[[#This Row],[Valor custo]]</f>
        <v>48.99</v>
      </c>
      <c r="J1971" s="6">
        <f>Tabela1[[#This Row],[MARGEM BRUTA]]/Tabela1[[#This Row],[Valor total]]</f>
        <v>0.61001120657452368</v>
      </c>
      <c r="K1971" s="1" t="str">
        <f>VLOOKUP(Tabela1[[#This Row],[Cliente]],'BASE DE CLIENTES'!A:D,4,0)</f>
        <v>OUTROS RAMOS</v>
      </c>
      <c r="L1971" s="1" t="str">
        <f>VLOOKUP(Tabela1[[#This Row],[Cliente]],'BASE DE CLIENTES'!A:E,5,0)</f>
        <v>MERCADO LIVRE</v>
      </c>
    </row>
    <row r="1972" spans="2:12" x14ac:dyDescent="0.3">
      <c r="B1972" s="1" t="s">
        <v>266</v>
      </c>
      <c r="C1972" s="4" t="str">
        <f>VLOOKUP(Tabela1[[#This Row],[Cliente]],'BASE DE CLIENTES'!A:E,2,0)</f>
        <v>MERCADO LIVRE</v>
      </c>
      <c r="D1972" s="1" t="str">
        <f>VLOOKUP(Tabela1[[#This Row],[Cliente]],'BASE DE CLIENTES'!A:C,3,0)</f>
        <v>MERCADO LIVRE</v>
      </c>
      <c r="E1972" s="4" t="str">
        <f>CONCATENATE(Tabela1[[#This Row],[CIDADE]],",",Tabela1[[#This Row],[UF]])</f>
        <v>MERCADO LIVRE,MERCADO LIVRE</v>
      </c>
      <c r="F1972" s="2">
        <v>45741</v>
      </c>
      <c r="G1972" s="13">
        <v>10.44</v>
      </c>
      <c r="H1972" s="13">
        <v>26.77</v>
      </c>
      <c r="I1972" s="5">
        <f>Tabela1[[#This Row],[Valor total]]-Tabela1[[#This Row],[Valor custo]]</f>
        <v>16.329999999999998</v>
      </c>
      <c r="J1972" s="6">
        <f>Tabela1[[#This Row],[MARGEM BRUTA]]/Tabela1[[#This Row],[Valor total]]</f>
        <v>0.61001120657452368</v>
      </c>
      <c r="K1972" s="1" t="str">
        <f>VLOOKUP(Tabela1[[#This Row],[Cliente]],'BASE DE CLIENTES'!A:D,4,0)</f>
        <v>OUTROS RAMOS</v>
      </c>
      <c r="L1972" s="1" t="str">
        <f>VLOOKUP(Tabela1[[#This Row],[Cliente]],'BASE DE CLIENTES'!A:E,5,0)</f>
        <v>MERCADO LIVRE</v>
      </c>
    </row>
    <row r="1973" spans="2:12" x14ac:dyDescent="0.3">
      <c r="B1973" s="1" t="s">
        <v>153</v>
      </c>
      <c r="C1973" s="4" t="str">
        <f>VLOOKUP(Tabela1[[#This Row],[Cliente]],'BASE DE CLIENTES'!A:E,2,0)</f>
        <v>Brasília</v>
      </c>
      <c r="D1973" s="1" t="str">
        <f>VLOOKUP(Tabela1[[#This Row],[Cliente]],'BASE DE CLIENTES'!A:C,3,0)</f>
        <v>DF</v>
      </c>
      <c r="E1973" s="4" t="str">
        <f>CONCATENATE(Tabela1[[#This Row],[CIDADE]],",",Tabela1[[#This Row],[UF]])</f>
        <v>Brasília,DF</v>
      </c>
      <c r="F1973" s="2">
        <v>45891</v>
      </c>
      <c r="G1973" s="13">
        <v>1146.9000000000001</v>
      </c>
      <c r="H1973" s="13">
        <v>1935</v>
      </c>
      <c r="I1973" s="5">
        <f>Tabela1[[#This Row],[Valor total]]-Tabela1[[#This Row],[Valor custo]]</f>
        <v>788.09999999999991</v>
      </c>
      <c r="J1973" s="6">
        <f>Tabela1[[#This Row],[MARGEM BRUTA]]/Tabela1[[#This Row],[Valor total]]</f>
        <v>0.40728682170542629</v>
      </c>
      <c r="K1973" s="1" t="str">
        <f>VLOOKUP(Tabela1[[#This Row],[Cliente]],'BASE DE CLIENTES'!A:D,4,0)</f>
        <v>SERRALHEIRO</v>
      </c>
      <c r="L1973" s="1" t="str">
        <f>VLOOKUP(Tabela1[[#This Row],[Cliente]],'BASE DE CLIENTES'!A:E,5,0)</f>
        <v>PLANALTINA</v>
      </c>
    </row>
    <row r="1974" spans="2:12" x14ac:dyDescent="0.3">
      <c r="B1974" s="1" t="s">
        <v>121</v>
      </c>
      <c r="C1974" s="4" t="str">
        <f>VLOOKUP(Tabela1[[#This Row],[Cliente]],'BASE DE CLIENTES'!A:E,2,0)</f>
        <v>Brasília</v>
      </c>
      <c r="D1974" s="1" t="str">
        <f>VLOOKUP(Tabela1[[#This Row],[Cliente]],'BASE DE CLIENTES'!A:C,3,0)</f>
        <v>DF</v>
      </c>
      <c r="E1974" s="4" t="str">
        <f>CONCATENATE(Tabela1[[#This Row],[CIDADE]],",",Tabela1[[#This Row],[UF]])</f>
        <v>Brasília,DF</v>
      </c>
      <c r="F1974" s="2">
        <v>45915</v>
      </c>
      <c r="G1974" s="13">
        <v>122.74</v>
      </c>
      <c r="H1974" s="13">
        <v>190</v>
      </c>
      <c r="I1974" s="5">
        <f>Tabela1[[#This Row],[Valor total]]-Tabela1[[#This Row],[Valor custo]]</f>
        <v>67.260000000000005</v>
      </c>
      <c r="J1974" s="6">
        <f>Tabela1[[#This Row],[MARGEM BRUTA]]/Tabela1[[#This Row],[Valor total]]</f>
        <v>0.35400000000000004</v>
      </c>
      <c r="K1974" s="1" t="str">
        <f>VLOOKUP(Tabela1[[#This Row],[Cliente]],'BASE DE CLIENTES'!A:D,4,0)</f>
        <v>SEM CLASSIFICAÇÃO</v>
      </c>
      <c r="L1974" s="1" t="str">
        <f>VLOOKUP(Tabela1[[#This Row],[Cliente]],'BASE DE CLIENTES'!A:E,5,0)</f>
        <v>Asa Sul</v>
      </c>
    </row>
    <row r="1975" spans="2:12" x14ac:dyDescent="0.3">
      <c r="B1975" s="1" t="s">
        <v>27</v>
      </c>
      <c r="C1975" s="4" t="str">
        <f>VLOOKUP(Tabela1[[#This Row],[Cliente]],'BASE DE CLIENTES'!A:E,2,0)</f>
        <v>Brasília</v>
      </c>
      <c r="D1975" s="1" t="str">
        <f>VLOOKUP(Tabela1[[#This Row],[Cliente]],'BASE DE CLIENTES'!A:C,3,0)</f>
        <v>DF</v>
      </c>
      <c r="E1975" s="4" t="str">
        <f>CONCATENATE(Tabela1[[#This Row],[CIDADE]],",",Tabela1[[#This Row],[UF]])</f>
        <v>Brasília,DF</v>
      </c>
      <c r="F1975" s="2">
        <v>45891</v>
      </c>
      <c r="G1975" s="13">
        <v>395.99</v>
      </c>
      <c r="H1975" s="13">
        <v>565</v>
      </c>
      <c r="I1975" s="5">
        <f>Tabela1[[#This Row],[Valor total]]-Tabela1[[#This Row],[Valor custo]]</f>
        <v>169.01</v>
      </c>
      <c r="J1975" s="6">
        <f>Tabela1[[#This Row],[MARGEM BRUTA]]/Tabela1[[#This Row],[Valor total]]</f>
        <v>0.29913274336283185</v>
      </c>
      <c r="K1975" s="1" t="str">
        <f>VLOOKUP(Tabela1[[#This Row],[Cliente]],'BASE DE CLIENTES'!A:D,4,0)</f>
        <v>EMPRESA SEM MAQUINA</v>
      </c>
      <c r="L1975" s="1" t="str">
        <f>VLOOKUP(Tabela1[[#This Row],[Cliente]],'BASE DE CLIENTES'!A:E,5,0)</f>
        <v>RECANTO DAS EMAS</v>
      </c>
    </row>
    <row r="1976" spans="2:12" x14ac:dyDescent="0.3">
      <c r="B1976" s="1" t="s">
        <v>266</v>
      </c>
      <c r="C1976" s="4" t="str">
        <f>VLOOKUP(Tabela1[[#This Row],[Cliente]],'BASE DE CLIENTES'!A:E,2,0)</f>
        <v>MERCADO LIVRE</v>
      </c>
      <c r="D1976" s="1" t="str">
        <f>VLOOKUP(Tabela1[[#This Row],[Cliente]],'BASE DE CLIENTES'!A:C,3,0)</f>
        <v>MERCADO LIVRE</v>
      </c>
      <c r="E1976" s="4" t="str">
        <f>CONCATENATE(Tabela1[[#This Row],[CIDADE]],",",Tabela1[[#This Row],[UF]])</f>
        <v>MERCADO LIVRE,MERCADO LIVRE</v>
      </c>
      <c r="F1976" s="2">
        <v>45737</v>
      </c>
      <c r="G1976" s="13">
        <v>10.44</v>
      </c>
      <c r="H1976" s="13">
        <v>26.77</v>
      </c>
      <c r="I1976" s="5">
        <f>Tabela1[[#This Row],[Valor total]]-Tabela1[[#This Row],[Valor custo]]</f>
        <v>16.329999999999998</v>
      </c>
      <c r="J1976" s="6">
        <f>Tabela1[[#This Row],[MARGEM BRUTA]]/Tabela1[[#This Row],[Valor total]]</f>
        <v>0.61001120657452368</v>
      </c>
      <c r="K1976" s="1" t="str">
        <f>VLOOKUP(Tabela1[[#This Row],[Cliente]],'BASE DE CLIENTES'!A:D,4,0)</f>
        <v>OUTROS RAMOS</v>
      </c>
      <c r="L1976" s="1" t="str">
        <f>VLOOKUP(Tabela1[[#This Row],[Cliente]],'BASE DE CLIENTES'!A:E,5,0)</f>
        <v>MERCADO LIVRE</v>
      </c>
    </row>
    <row r="1977" spans="2:12" x14ac:dyDescent="0.3">
      <c r="B1977" s="1" t="s">
        <v>161</v>
      </c>
      <c r="C1977" s="4" t="str">
        <f>VLOOKUP(Tabela1[[#This Row],[Cliente]],'BASE DE CLIENTES'!A:E,2,0)</f>
        <v>Brasília</v>
      </c>
      <c r="D1977" s="1" t="str">
        <f>VLOOKUP(Tabela1[[#This Row],[Cliente]],'BASE DE CLIENTES'!A:C,3,0)</f>
        <v>DF</v>
      </c>
      <c r="E1977" s="4" t="str">
        <f>CONCATENATE(Tabela1[[#This Row],[CIDADE]],",",Tabela1[[#This Row],[UF]])</f>
        <v>Brasília,DF</v>
      </c>
      <c r="F1977" s="2">
        <v>45891</v>
      </c>
      <c r="G1977" s="13">
        <v>18072.650000000001</v>
      </c>
      <c r="H1977" s="13">
        <v>28550</v>
      </c>
      <c r="I1977" s="5">
        <f>Tabela1[[#This Row],[Valor total]]-Tabela1[[#This Row],[Valor custo]]</f>
        <v>10477.349999999999</v>
      </c>
      <c r="J1977" s="6">
        <f>Tabela1[[#This Row],[MARGEM BRUTA]]/Tabela1[[#This Row],[Valor total]]</f>
        <v>0.36698248686514884</v>
      </c>
      <c r="K1977" s="1" t="str">
        <f>VLOOKUP(Tabela1[[#This Row],[Cliente]],'BASE DE CLIENTES'!A:D,4,0)</f>
        <v>EMPRESA COM MAQUINA</v>
      </c>
      <c r="L1977" s="1" t="str">
        <f>VLOOKUP(Tabela1[[#This Row],[Cliente]],'BASE DE CLIENTES'!A:E,5,0)</f>
        <v>RIACHO FUNDO II</v>
      </c>
    </row>
    <row r="1978" spans="2:12" x14ac:dyDescent="0.3">
      <c r="B1978" s="1" t="s">
        <v>55</v>
      </c>
      <c r="C1978" s="4" t="str">
        <f>VLOOKUP(Tabela1[[#This Row],[Cliente]],'BASE DE CLIENTES'!A:E,2,0)</f>
        <v>Brasília</v>
      </c>
      <c r="D1978" s="1" t="str">
        <f>VLOOKUP(Tabela1[[#This Row],[Cliente]],'BASE DE CLIENTES'!A:C,3,0)</f>
        <v>DF</v>
      </c>
      <c r="E1978" s="4" t="str">
        <f>CONCATENATE(Tabela1[[#This Row],[CIDADE]],",",Tabela1[[#This Row],[UF]])</f>
        <v>Brasília,DF</v>
      </c>
      <c r="F1978" s="2">
        <v>45890</v>
      </c>
      <c r="G1978" s="13">
        <v>55</v>
      </c>
      <c r="H1978" s="13">
        <v>180</v>
      </c>
      <c r="I1978" s="5">
        <f>Tabela1[[#This Row],[Valor total]]-Tabela1[[#This Row],[Valor custo]]</f>
        <v>125</v>
      </c>
      <c r="J1978" s="6">
        <f>Tabela1[[#This Row],[MARGEM BRUTA]]/Tabela1[[#This Row],[Valor total]]</f>
        <v>0.69444444444444442</v>
      </c>
      <c r="K1978" s="1" t="str">
        <f>VLOOKUP(Tabela1[[#This Row],[Cliente]],'BASE DE CLIENTES'!A:D,4,0)</f>
        <v>EMPRESA SEM MAQUINA</v>
      </c>
      <c r="L1978" s="1" t="str">
        <f>VLOOKUP(Tabela1[[#This Row],[Cliente]],'BASE DE CLIENTES'!A:E,5,0)</f>
        <v>RECANTO DAS EMAS</v>
      </c>
    </row>
    <row r="1979" spans="2:12" x14ac:dyDescent="0.3">
      <c r="B1979" s="1" t="s">
        <v>266</v>
      </c>
      <c r="C1979" s="4" t="str">
        <f>VLOOKUP(Tabela1[[#This Row],[Cliente]],'BASE DE CLIENTES'!A:E,2,0)</f>
        <v>MERCADO LIVRE</v>
      </c>
      <c r="D1979" s="1" t="str">
        <f>VLOOKUP(Tabela1[[#This Row],[Cliente]],'BASE DE CLIENTES'!A:C,3,0)</f>
        <v>MERCADO LIVRE</v>
      </c>
      <c r="E1979" s="4" t="str">
        <f>CONCATENATE(Tabela1[[#This Row],[CIDADE]],",",Tabela1[[#This Row],[UF]])</f>
        <v>MERCADO LIVRE,MERCADO LIVRE</v>
      </c>
      <c r="F1979" s="2">
        <v>45736</v>
      </c>
      <c r="G1979" s="13">
        <v>20.88</v>
      </c>
      <c r="H1979" s="13">
        <v>53.54</v>
      </c>
      <c r="I1979" s="5">
        <f>Tabela1[[#This Row],[Valor total]]-Tabela1[[#This Row],[Valor custo]]</f>
        <v>32.659999999999997</v>
      </c>
      <c r="J1979" s="6">
        <f>Tabela1[[#This Row],[MARGEM BRUTA]]/Tabela1[[#This Row],[Valor total]]</f>
        <v>0.61001120657452368</v>
      </c>
      <c r="K1979" s="1" t="str">
        <f>VLOOKUP(Tabela1[[#This Row],[Cliente]],'BASE DE CLIENTES'!A:D,4,0)</f>
        <v>OUTROS RAMOS</v>
      </c>
      <c r="L1979" s="1" t="str">
        <f>VLOOKUP(Tabela1[[#This Row],[Cliente]],'BASE DE CLIENTES'!A:E,5,0)</f>
        <v>MERCADO LIVRE</v>
      </c>
    </row>
    <row r="1980" spans="2:12" x14ac:dyDescent="0.3">
      <c r="B1980" s="1" t="s">
        <v>266</v>
      </c>
      <c r="C1980" s="4" t="str">
        <f>VLOOKUP(Tabela1[[#This Row],[Cliente]],'BASE DE CLIENTES'!A:E,2,0)</f>
        <v>MERCADO LIVRE</v>
      </c>
      <c r="D1980" s="1" t="str">
        <f>VLOOKUP(Tabela1[[#This Row],[Cliente]],'BASE DE CLIENTES'!A:C,3,0)</f>
        <v>MERCADO LIVRE</v>
      </c>
      <c r="E1980" s="4" t="str">
        <f>CONCATENATE(Tabela1[[#This Row],[CIDADE]],",",Tabela1[[#This Row],[UF]])</f>
        <v>MERCADO LIVRE,MERCADO LIVRE</v>
      </c>
      <c r="F1980" s="2">
        <v>45735</v>
      </c>
      <c r="G1980" s="13">
        <v>13.69</v>
      </c>
      <c r="H1980" s="13">
        <v>98.42</v>
      </c>
      <c r="I1980" s="5">
        <f>Tabela1[[#This Row],[Valor total]]-Tabela1[[#This Row],[Valor custo]]</f>
        <v>84.73</v>
      </c>
      <c r="J1980" s="6">
        <f>Tabela1[[#This Row],[MARGEM BRUTA]]/Tabela1[[#This Row],[Valor total]]</f>
        <v>0.86090225563909772</v>
      </c>
      <c r="K1980" s="1" t="str">
        <f>VLOOKUP(Tabela1[[#This Row],[Cliente]],'BASE DE CLIENTES'!A:D,4,0)</f>
        <v>OUTROS RAMOS</v>
      </c>
      <c r="L1980" s="1" t="str">
        <f>VLOOKUP(Tabela1[[#This Row],[Cliente]],'BASE DE CLIENTES'!A:E,5,0)</f>
        <v>MERCADO LIVRE</v>
      </c>
    </row>
    <row r="1981" spans="2:12" x14ac:dyDescent="0.3">
      <c r="B1981" s="1" t="s">
        <v>266</v>
      </c>
      <c r="C1981" s="4" t="str">
        <f>VLOOKUP(Tabela1[[#This Row],[Cliente]],'BASE DE CLIENTES'!A:E,2,0)</f>
        <v>MERCADO LIVRE</v>
      </c>
      <c r="D1981" s="1" t="str">
        <f>VLOOKUP(Tabela1[[#This Row],[Cliente]],'BASE DE CLIENTES'!A:C,3,0)</f>
        <v>MERCADO LIVRE</v>
      </c>
      <c r="E1981" s="4" t="str">
        <f>CONCATENATE(Tabela1[[#This Row],[CIDADE]],",",Tabela1[[#This Row],[UF]])</f>
        <v>MERCADO LIVRE,MERCADO LIVRE</v>
      </c>
      <c r="F1981" s="2">
        <v>45735</v>
      </c>
      <c r="G1981" s="13">
        <v>31.32</v>
      </c>
      <c r="H1981" s="13">
        <v>80.31</v>
      </c>
      <c r="I1981" s="5">
        <f>Tabela1[[#This Row],[Valor total]]-Tabela1[[#This Row],[Valor custo]]</f>
        <v>48.99</v>
      </c>
      <c r="J1981" s="6">
        <f>Tabela1[[#This Row],[MARGEM BRUTA]]/Tabela1[[#This Row],[Valor total]]</f>
        <v>0.61001120657452368</v>
      </c>
      <c r="K1981" s="1" t="str">
        <f>VLOOKUP(Tabela1[[#This Row],[Cliente]],'BASE DE CLIENTES'!A:D,4,0)</f>
        <v>OUTROS RAMOS</v>
      </c>
      <c r="L1981" s="1" t="str">
        <f>VLOOKUP(Tabela1[[#This Row],[Cliente]],'BASE DE CLIENTES'!A:E,5,0)</f>
        <v>MERCADO LIVRE</v>
      </c>
    </row>
    <row r="1982" spans="2:12" x14ac:dyDescent="0.3">
      <c r="B1982" s="1" t="s">
        <v>266</v>
      </c>
      <c r="C1982" s="4" t="str">
        <f>VLOOKUP(Tabela1[[#This Row],[Cliente]],'BASE DE CLIENTES'!A:E,2,0)</f>
        <v>MERCADO LIVRE</v>
      </c>
      <c r="D1982" s="1" t="str">
        <f>VLOOKUP(Tabela1[[#This Row],[Cliente]],'BASE DE CLIENTES'!A:C,3,0)</f>
        <v>MERCADO LIVRE</v>
      </c>
      <c r="E1982" s="4" t="str">
        <f>CONCATENATE(Tabela1[[#This Row],[CIDADE]],",",Tabela1[[#This Row],[UF]])</f>
        <v>MERCADO LIVRE,MERCADO LIVRE</v>
      </c>
      <c r="F1982" s="2">
        <v>45735</v>
      </c>
      <c r="G1982" s="13">
        <v>41.76</v>
      </c>
      <c r="H1982" s="13">
        <v>107.08</v>
      </c>
      <c r="I1982" s="5">
        <f>Tabela1[[#This Row],[Valor total]]-Tabela1[[#This Row],[Valor custo]]</f>
        <v>65.319999999999993</v>
      </c>
      <c r="J1982" s="6">
        <f>Tabela1[[#This Row],[MARGEM BRUTA]]/Tabela1[[#This Row],[Valor total]]</f>
        <v>0.61001120657452368</v>
      </c>
      <c r="K1982" s="1" t="str">
        <f>VLOOKUP(Tabela1[[#This Row],[Cliente]],'BASE DE CLIENTES'!A:D,4,0)</f>
        <v>OUTROS RAMOS</v>
      </c>
      <c r="L1982" s="1" t="str">
        <f>VLOOKUP(Tabela1[[#This Row],[Cliente]],'BASE DE CLIENTES'!A:E,5,0)</f>
        <v>MERCADO LIVRE</v>
      </c>
    </row>
    <row r="1983" spans="2:12" x14ac:dyDescent="0.3">
      <c r="B1983" s="1" t="s">
        <v>96</v>
      </c>
      <c r="C1983" s="4" t="str">
        <f>VLOOKUP(Tabela1[[#This Row],[Cliente]],'BASE DE CLIENTES'!A:E,2,0)</f>
        <v>Brasília</v>
      </c>
      <c r="D1983" s="1" t="str">
        <f>VLOOKUP(Tabela1[[#This Row],[Cliente]],'BASE DE CLIENTES'!A:C,3,0)</f>
        <v>DF</v>
      </c>
      <c r="E1983" s="4" t="str">
        <f>CONCATENATE(Tabela1[[#This Row],[CIDADE]],",",Tabela1[[#This Row],[UF]])</f>
        <v>Brasília,DF</v>
      </c>
      <c r="F1983" s="2">
        <v>45890</v>
      </c>
      <c r="G1983" s="13">
        <v>382.3</v>
      </c>
      <c r="H1983" s="13">
        <v>515</v>
      </c>
      <c r="I1983" s="5">
        <f>Tabela1[[#This Row],[Valor total]]-Tabela1[[#This Row],[Valor custo]]</f>
        <v>132.69999999999999</v>
      </c>
      <c r="J1983" s="6">
        <f>Tabela1[[#This Row],[MARGEM BRUTA]]/Tabela1[[#This Row],[Valor total]]</f>
        <v>0.25766990291262132</v>
      </c>
      <c r="K1983" s="1" t="str">
        <f>VLOOKUP(Tabela1[[#This Row],[Cliente]],'BASE DE CLIENTES'!A:D,4,0)</f>
        <v>EMPRESA SEM MAQUINA</v>
      </c>
      <c r="L1983" s="1" t="str">
        <f>VLOOKUP(Tabela1[[#This Row],[Cliente]],'BASE DE CLIENTES'!A:E,5,0)</f>
        <v>CEILANDIA NORTE (CEILANDIA)</v>
      </c>
    </row>
    <row r="1984" spans="2:12" x14ac:dyDescent="0.3">
      <c r="B1984" s="1" t="s">
        <v>266</v>
      </c>
      <c r="C1984" s="4" t="str">
        <f>VLOOKUP(Tabela1[[#This Row],[Cliente]],'BASE DE CLIENTES'!A:E,2,0)</f>
        <v>MERCADO LIVRE</v>
      </c>
      <c r="D1984" s="1" t="str">
        <f>VLOOKUP(Tabela1[[#This Row],[Cliente]],'BASE DE CLIENTES'!A:C,3,0)</f>
        <v>MERCADO LIVRE</v>
      </c>
      <c r="E1984" s="4" t="str">
        <f>CONCATENATE(Tabela1[[#This Row],[CIDADE]],",",Tabela1[[#This Row],[UF]])</f>
        <v>MERCADO LIVRE,MERCADO LIVRE</v>
      </c>
      <c r="F1984" s="2">
        <v>45734</v>
      </c>
      <c r="G1984" s="13">
        <v>52.2</v>
      </c>
      <c r="H1984" s="13">
        <v>133.85</v>
      </c>
      <c r="I1984" s="5">
        <f>Tabela1[[#This Row],[Valor total]]-Tabela1[[#This Row],[Valor custo]]</f>
        <v>81.649999999999991</v>
      </c>
      <c r="J1984" s="6">
        <f>Tabela1[[#This Row],[MARGEM BRUTA]]/Tabela1[[#This Row],[Valor total]]</f>
        <v>0.61001120657452368</v>
      </c>
      <c r="K1984" s="1" t="str">
        <f>VLOOKUP(Tabela1[[#This Row],[Cliente]],'BASE DE CLIENTES'!A:D,4,0)</f>
        <v>OUTROS RAMOS</v>
      </c>
      <c r="L1984" s="1" t="str">
        <f>VLOOKUP(Tabela1[[#This Row],[Cliente]],'BASE DE CLIENTES'!A:E,5,0)</f>
        <v>MERCADO LIVRE</v>
      </c>
    </row>
    <row r="1985" spans="2:12" x14ac:dyDescent="0.3">
      <c r="B1985" s="1" t="s">
        <v>70</v>
      </c>
      <c r="C1985" s="4" t="str">
        <f>VLOOKUP(Tabela1[[#This Row],[Cliente]],'BASE DE CLIENTES'!A:E,2,0)</f>
        <v>Brasília</v>
      </c>
      <c r="D1985" s="1" t="str">
        <f>VLOOKUP(Tabela1[[#This Row],[Cliente]],'BASE DE CLIENTES'!A:C,3,0)</f>
        <v>DF</v>
      </c>
      <c r="E1985" s="4" t="str">
        <f>CONCATENATE(Tabela1[[#This Row],[CIDADE]],",",Tabela1[[#This Row],[UF]])</f>
        <v>Brasília,DF</v>
      </c>
      <c r="F1985" s="2">
        <v>45890</v>
      </c>
      <c r="G1985" s="13">
        <v>664</v>
      </c>
      <c r="H1985" s="13">
        <v>1200</v>
      </c>
      <c r="I1985" s="5">
        <f>Tabela1[[#This Row],[Valor total]]-Tabela1[[#This Row],[Valor custo]]</f>
        <v>536</v>
      </c>
      <c r="J1985" s="6">
        <f>Tabela1[[#This Row],[MARGEM BRUTA]]/Tabela1[[#This Row],[Valor total]]</f>
        <v>0.44666666666666666</v>
      </c>
      <c r="K1985" s="1" t="str">
        <f>VLOOKUP(Tabela1[[#This Row],[Cliente]],'BASE DE CLIENTES'!A:D,4,0)</f>
        <v>EMPRESA COM MAQUINA</v>
      </c>
      <c r="L1985" s="1" t="str">
        <f>VLOOKUP(Tabela1[[#This Row],[Cliente]],'BASE DE CLIENTES'!A:E,5,0)</f>
        <v>TAGUATINGA NORTE (TAGUATINGA)</v>
      </c>
    </row>
    <row r="1986" spans="2:12" x14ac:dyDescent="0.3">
      <c r="B1986" s="1" t="s">
        <v>97</v>
      </c>
      <c r="C1986" s="4" t="str">
        <f>VLOOKUP(Tabela1[[#This Row],[Cliente]],'BASE DE CLIENTES'!A:E,2,0)</f>
        <v>Brasília</v>
      </c>
      <c r="D1986" s="1" t="str">
        <f>VLOOKUP(Tabela1[[#This Row],[Cliente]],'BASE DE CLIENTES'!A:C,3,0)</f>
        <v>DF</v>
      </c>
      <c r="E1986" s="4" t="str">
        <f>CONCATENATE(Tabela1[[#This Row],[CIDADE]],",",Tabela1[[#This Row],[UF]])</f>
        <v>Brasília,DF</v>
      </c>
      <c r="F1986" s="2">
        <v>45890</v>
      </c>
      <c r="G1986" s="13">
        <v>1428.6</v>
      </c>
      <c r="H1986" s="13">
        <v>2640</v>
      </c>
      <c r="I1986" s="5">
        <f>Tabela1[[#This Row],[Valor total]]-Tabela1[[#This Row],[Valor custo]]</f>
        <v>1211.4000000000001</v>
      </c>
      <c r="J1986" s="6">
        <f>Tabela1[[#This Row],[MARGEM BRUTA]]/Tabela1[[#This Row],[Valor total]]</f>
        <v>0.45886363636363642</v>
      </c>
      <c r="K1986" s="1" t="str">
        <f>VLOOKUP(Tabela1[[#This Row],[Cliente]],'BASE DE CLIENTES'!A:D,4,0)</f>
        <v>SERRALHEIRO</v>
      </c>
      <c r="L1986" s="1" t="str">
        <f>VLOOKUP(Tabela1[[#This Row],[Cliente]],'BASE DE CLIENTES'!A:E,5,0)</f>
        <v>CEILANDIA NORTE</v>
      </c>
    </row>
    <row r="1987" spans="2:12" x14ac:dyDescent="0.3">
      <c r="B1987" s="1" t="s">
        <v>97</v>
      </c>
      <c r="C1987" s="4" t="str">
        <f>VLOOKUP(Tabela1[[#This Row],[Cliente]],'BASE DE CLIENTES'!A:E,2,0)</f>
        <v>Brasília</v>
      </c>
      <c r="D1987" s="1" t="str">
        <f>VLOOKUP(Tabela1[[#This Row],[Cliente]],'BASE DE CLIENTES'!A:C,3,0)</f>
        <v>DF</v>
      </c>
      <c r="E1987" s="4" t="str">
        <f>CONCATENATE(Tabela1[[#This Row],[CIDADE]],",",Tabela1[[#This Row],[UF]])</f>
        <v>Brasília,DF</v>
      </c>
      <c r="F1987" s="2">
        <v>45890</v>
      </c>
      <c r="G1987" s="13">
        <v>0</v>
      </c>
      <c r="H1987" s="13">
        <v>600</v>
      </c>
      <c r="I1987" s="5">
        <f>Tabela1[[#This Row],[Valor total]]-Tabela1[[#This Row],[Valor custo]]</f>
        <v>600</v>
      </c>
      <c r="J1987" s="6">
        <f>Tabela1[[#This Row],[MARGEM BRUTA]]/Tabela1[[#This Row],[Valor total]]</f>
        <v>1</v>
      </c>
      <c r="K1987" s="1" t="str">
        <f>VLOOKUP(Tabela1[[#This Row],[Cliente]],'BASE DE CLIENTES'!A:D,4,0)</f>
        <v>SERRALHEIRO</v>
      </c>
      <c r="L1987" s="1" t="str">
        <f>VLOOKUP(Tabela1[[#This Row],[Cliente]],'BASE DE CLIENTES'!A:E,5,0)</f>
        <v>CEILANDIA NORTE</v>
      </c>
    </row>
    <row r="1988" spans="2:12" x14ac:dyDescent="0.3">
      <c r="B1988" s="1" t="s">
        <v>88</v>
      </c>
      <c r="C1988" s="4" t="str">
        <f>VLOOKUP(Tabela1[[#This Row],[Cliente]],'BASE DE CLIENTES'!A:E,2,0)</f>
        <v>Brasília</v>
      </c>
      <c r="D1988" s="1" t="str">
        <f>VLOOKUP(Tabela1[[#This Row],[Cliente]],'BASE DE CLIENTES'!A:C,3,0)</f>
        <v>DF</v>
      </c>
      <c r="E1988" s="4" t="str">
        <f>CONCATENATE(Tabela1[[#This Row],[CIDADE]],",",Tabela1[[#This Row],[UF]])</f>
        <v>Brasília,DF</v>
      </c>
      <c r="F1988" s="2">
        <v>45890</v>
      </c>
      <c r="G1988" s="13">
        <v>764.6</v>
      </c>
      <c r="H1988" s="13">
        <v>1280</v>
      </c>
      <c r="I1988" s="5">
        <f>Tabela1[[#This Row],[Valor total]]-Tabela1[[#This Row],[Valor custo]]</f>
        <v>515.4</v>
      </c>
      <c r="J1988" s="6">
        <f>Tabela1[[#This Row],[MARGEM BRUTA]]/Tabela1[[#This Row],[Valor total]]</f>
        <v>0.40265624999999999</v>
      </c>
      <c r="K1988" s="1" t="str">
        <f>VLOOKUP(Tabela1[[#This Row],[Cliente]],'BASE DE CLIENTES'!A:D,4,0)</f>
        <v>SERRALHEIRO</v>
      </c>
      <c r="L1988" s="1" t="str">
        <f>VLOOKUP(Tabela1[[#This Row],[Cliente]],'BASE DE CLIENTES'!A:E,5,0)</f>
        <v>RECANTO DAS EMAS</v>
      </c>
    </row>
    <row r="1989" spans="2:12" x14ac:dyDescent="0.3">
      <c r="B1989" s="1" t="s">
        <v>230</v>
      </c>
      <c r="C1989" s="4" t="str">
        <f>VLOOKUP(Tabela1[[#This Row],[Cliente]],'BASE DE CLIENTES'!A:E,2,0)</f>
        <v>Brasília</v>
      </c>
      <c r="D1989" s="1" t="str">
        <f>VLOOKUP(Tabela1[[#This Row],[Cliente]],'BASE DE CLIENTES'!A:C,3,0)</f>
        <v>DF</v>
      </c>
      <c r="E1989" s="4" t="str">
        <f>CONCATENATE(Tabela1[[#This Row],[CIDADE]],",",Tabela1[[#This Row],[UF]])</f>
        <v>Brasília,DF</v>
      </c>
      <c r="F1989" s="2">
        <v>45890</v>
      </c>
      <c r="G1989" s="13">
        <v>36.049999999999997</v>
      </c>
      <c r="H1989" s="13">
        <v>175</v>
      </c>
      <c r="I1989" s="5">
        <f>Tabela1[[#This Row],[Valor total]]-Tabela1[[#This Row],[Valor custo]]</f>
        <v>138.94999999999999</v>
      </c>
      <c r="J1989" s="6">
        <f>Tabela1[[#This Row],[MARGEM BRUTA]]/Tabela1[[#This Row],[Valor total]]</f>
        <v>0.79399999999999993</v>
      </c>
      <c r="K1989" s="1" t="str">
        <f>VLOOKUP(Tabela1[[#This Row],[Cliente]],'BASE DE CLIENTES'!A:D,4,0)</f>
        <v>SERRALHEIRO</v>
      </c>
      <c r="L1989" s="1" t="str">
        <f>VLOOKUP(Tabela1[[#This Row],[Cliente]],'BASE DE CLIENTES'!A:E,5,0)</f>
        <v>SETOR HABITACIONAL SAMAMBAIA (VICENTE PIRES)</v>
      </c>
    </row>
    <row r="1990" spans="2:12" x14ac:dyDescent="0.3">
      <c r="B1990" s="1" t="s">
        <v>42</v>
      </c>
      <c r="C1990" s="4" t="str">
        <f>VLOOKUP(Tabela1[[#This Row],[Cliente]],'BASE DE CLIENTES'!A:E,2,0)</f>
        <v>Brasília</v>
      </c>
      <c r="D1990" s="1" t="str">
        <f>VLOOKUP(Tabela1[[#This Row],[Cliente]],'BASE DE CLIENTES'!A:C,3,0)</f>
        <v>DF</v>
      </c>
      <c r="E1990" s="4" t="str">
        <f>CONCATENATE(Tabela1[[#This Row],[CIDADE]],",",Tabela1[[#This Row],[UF]])</f>
        <v>Brasília,DF</v>
      </c>
      <c r="F1990" s="2">
        <v>45890</v>
      </c>
      <c r="G1990" s="13">
        <v>125</v>
      </c>
      <c r="H1990" s="13">
        <v>150</v>
      </c>
      <c r="I1990" s="5">
        <f>Tabela1[[#This Row],[Valor total]]-Tabela1[[#This Row],[Valor custo]]</f>
        <v>25</v>
      </c>
      <c r="J1990" s="6">
        <f>Tabela1[[#This Row],[MARGEM BRUTA]]/Tabela1[[#This Row],[Valor total]]</f>
        <v>0.16666666666666666</v>
      </c>
      <c r="K1990" s="1" t="str">
        <f>VLOOKUP(Tabela1[[#This Row],[Cliente]],'BASE DE CLIENTES'!A:D,4,0)</f>
        <v>EMPRESA SEM MAQUINA</v>
      </c>
      <c r="L1990" s="1" t="str">
        <f>VLOOKUP(Tabela1[[#This Row],[Cliente]],'BASE DE CLIENTES'!A:E,5,0)</f>
        <v>SAMAMBAIA</v>
      </c>
    </row>
    <row r="1991" spans="2:12" x14ac:dyDescent="0.3">
      <c r="B1991" s="1" t="s">
        <v>59</v>
      </c>
      <c r="C1991" s="4" t="str">
        <f>VLOOKUP(Tabela1[[#This Row],[Cliente]],'BASE DE CLIENTES'!A:E,2,0)</f>
        <v>Brasília</v>
      </c>
      <c r="D1991" s="1" t="str">
        <f>VLOOKUP(Tabela1[[#This Row],[Cliente]],'BASE DE CLIENTES'!A:C,3,0)</f>
        <v>DF</v>
      </c>
      <c r="E1991" s="4" t="str">
        <f>CONCATENATE(Tabela1[[#This Row],[CIDADE]],",",Tabela1[[#This Row],[UF]])</f>
        <v>Brasília,DF</v>
      </c>
      <c r="F1991" s="2">
        <v>45890</v>
      </c>
      <c r="G1991" s="13">
        <v>8814.9</v>
      </c>
      <c r="H1991" s="13">
        <v>13200</v>
      </c>
      <c r="I1991" s="5">
        <f>Tabela1[[#This Row],[Valor total]]-Tabela1[[#This Row],[Valor custo]]</f>
        <v>4385.1000000000004</v>
      </c>
      <c r="J1991" s="6">
        <f>Tabela1[[#This Row],[MARGEM BRUTA]]/Tabela1[[#This Row],[Valor total]]</f>
        <v>0.33220454545454547</v>
      </c>
      <c r="K1991" s="1" t="str">
        <f>VLOOKUP(Tabela1[[#This Row],[Cliente]],'BASE DE CLIENTES'!A:D,4,0)</f>
        <v>EMPRESA COM MAQUINA</v>
      </c>
      <c r="L1991" s="1" t="str">
        <f>VLOOKUP(Tabela1[[#This Row],[Cliente]],'BASE DE CLIENTES'!A:E,5,0)</f>
        <v>SETOR HABITACIONAL VICENTE PIRES</v>
      </c>
    </row>
    <row r="1992" spans="2:12" x14ac:dyDescent="0.3">
      <c r="B1992" s="1" t="s">
        <v>38</v>
      </c>
      <c r="C1992" s="4" t="str">
        <f>VLOOKUP(Tabela1[[#This Row],[Cliente]],'BASE DE CLIENTES'!A:E,2,0)</f>
        <v>Brasília</v>
      </c>
      <c r="D1992" s="1" t="str">
        <f>VLOOKUP(Tabela1[[#This Row],[Cliente]],'BASE DE CLIENTES'!A:C,3,0)</f>
        <v>DF</v>
      </c>
      <c r="E1992" s="4" t="str">
        <f>CONCATENATE(Tabela1[[#This Row],[CIDADE]],",",Tabela1[[#This Row],[UF]])</f>
        <v>Brasília,DF</v>
      </c>
      <c r="F1992" s="2">
        <v>45890</v>
      </c>
      <c r="G1992" s="13">
        <v>1096.79</v>
      </c>
      <c r="H1992" s="13">
        <v>2050</v>
      </c>
      <c r="I1992" s="5">
        <f>Tabela1[[#This Row],[Valor total]]-Tabela1[[#This Row],[Valor custo]]</f>
        <v>953.21</v>
      </c>
      <c r="J1992" s="6">
        <f>Tabela1[[#This Row],[MARGEM BRUTA]]/Tabela1[[#This Row],[Valor total]]</f>
        <v>0.46498048780487805</v>
      </c>
      <c r="K1992" s="1" t="str">
        <f>VLOOKUP(Tabela1[[#This Row],[Cliente]],'BASE DE CLIENTES'!A:D,4,0)</f>
        <v>EMPRESA SEM MAQUINA</v>
      </c>
      <c r="L1992" s="1" t="str">
        <f>VLOOKUP(Tabela1[[#This Row],[Cliente]],'BASE DE CLIENTES'!A:E,5,0)</f>
        <v>PONTE ALTA NORTE (GAMA)</v>
      </c>
    </row>
    <row r="1993" spans="2:12" x14ac:dyDescent="0.3">
      <c r="B1993" s="1" t="s">
        <v>266</v>
      </c>
      <c r="C1993" s="4" t="str">
        <f>VLOOKUP(Tabela1[[#This Row],[Cliente]],'BASE DE CLIENTES'!A:E,2,0)</f>
        <v>MERCADO LIVRE</v>
      </c>
      <c r="D1993" s="1" t="str">
        <f>VLOOKUP(Tabela1[[#This Row],[Cliente]],'BASE DE CLIENTES'!A:C,3,0)</f>
        <v>MERCADO LIVRE</v>
      </c>
      <c r="E1993" s="4" t="str">
        <f>CONCATENATE(Tabela1[[#This Row],[CIDADE]],",",Tabela1[[#This Row],[UF]])</f>
        <v>MERCADO LIVRE,MERCADO LIVRE</v>
      </c>
      <c r="F1993" s="2">
        <v>45733</v>
      </c>
      <c r="G1993" s="13">
        <v>20.88</v>
      </c>
      <c r="H1993" s="13">
        <v>50.54</v>
      </c>
      <c r="I1993" s="5">
        <f>Tabela1[[#This Row],[Valor total]]-Tabela1[[#This Row],[Valor custo]]</f>
        <v>29.66</v>
      </c>
      <c r="J1993" s="6">
        <f>Tabela1[[#This Row],[MARGEM BRUTA]]/Tabela1[[#This Row],[Valor total]]</f>
        <v>0.58686189157103286</v>
      </c>
      <c r="K1993" s="1" t="str">
        <f>VLOOKUP(Tabela1[[#This Row],[Cliente]],'BASE DE CLIENTES'!A:D,4,0)</f>
        <v>OUTROS RAMOS</v>
      </c>
      <c r="L1993" s="1" t="str">
        <f>VLOOKUP(Tabela1[[#This Row],[Cliente]],'BASE DE CLIENTES'!A:E,5,0)</f>
        <v>MERCADO LIVRE</v>
      </c>
    </row>
    <row r="1994" spans="2:12" x14ac:dyDescent="0.3">
      <c r="B1994" s="1" t="s">
        <v>266</v>
      </c>
      <c r="C1994" s="4" t="str">
        <f>VLOOKUP(Tabela1[[#This Row],[Cliente]],'BASE DE CLIENTES'!A:E,2,0)</f>
        <v>MERCADO LIVRE</v>
      </c>
      <c r="D1994" s="1" t="str">
        <f>VLOOKUP(Tabela1[[#This Row],[Cliente]],'BASE DE CLIENTES'!A:C,3,0)</f>
        <v>MERCADO LIVRE</v>
      </c>
      <c r="E1994" s="4" t="str">
        <f>CONCATENATE(Tabela1[[#This Row],[CIDADE]],",",Tabela1[[#This Row],[UF]])</f>
        <v>MERCADO LIVRE,MERCADO LIVRE</v>
      </c>
      <c r="F1994" s="2">
        <v>45733</v>
      </c>
      <c r="G1994" s="13">
        <v>167.8</v>
      </c>
      <c r="H1994" s="13">
        <v>231.7</v>
      </c>
      <c r="I1994" s="5">
        <f>Tabela1[[#This Row],[Valor total]]-Tabela1[[#This Row],[Valor custo]]</f>
        <v>63.899999999999977</v>
      </c>
      <c r="J1994" s="6">
        <f>Tabela1[[#This Row],[MARGEM BRUTA]]/Tabela1[[#This Row],[Valor total]]</f>
        <v>0.27578765645230896</v>
      </c>
      <c r="K1994" s="1" t="str">
        <f>VLOOKUP(Tabela1[[#This Row],[Cliente]],'BASE DE CLIENTES'!A:D,4,0)</f>
        <v>OUTROS RAMOS</v>
      </c>
      <c r="L1994" s="1" t="str">
        <f>VLOOKUP(Tabela1[[#This Row],[Cliente]],'BASE DE CLIENTES'!A:E,5,0)</f>
        <v>MERCADO LIVRE</v>
      </c>
    </row>
    <row r="1995" spans="2:12" x14ac:dyDescent="0.3">
      <c r="B1995" s="1" t="s">
        <v>52</v>
      </c>
      <c r="C1995" s="4" t="str">
        <f>VLOOKUP(Tabela1[[#This Row],[Cliente]],'BASE DE CLIENTES'!A:E,2,0)</f>
        <v>Brasília</v>
      </c>
      <c r="D1995" s="1" t="str">
        <f>VLOOKUP(Tabela1[[#This Row],[Cliente]],'BASE DE CLIENTES'!A:C,3,0)</f>
        <v>DF</v>
      </c>
      <c r="E1995" s="4" t="str">
        <f>CONCATENATE(Tabela1[[#This Row],[CIDADE]],",",Tabela1[[#This Row],[UF]])</f>
        <v>Brasília,DF</v>
      </c>
      <c r="F1995" s="2">
        <v>45890</v>
      </c>
      <c r="G1995" s="13">
        <v>389.51</v>
      </c>
      <c r="H1995" s="13">
        <v>675</v>
      </c>
      <c r="I1995" s="5">
        <f>Tabela1[[#This Row],[Valor total]]-Tabela1[[#This Row],[Valor custo]]</f>
        <v>285.49</v>
      </c>
      <c r="J1995" s="6">
        <f>Tabela1[[#This Row],[MARGEM BRUTA]]/Tabela1[[#This Row],[Valor total]]</f>
        <v>0.42294814814814818</v>
      </c>
      <c r="K1995" s="1" t="str">
        <f>VLOOKUP(Tabela1[[#This Row],[Cliente]],'BASE DE CLIENTES'!A:D,4,0)</f>
        <v>SERRALHEIRO</v>
      </c>
      <c r="L1995" s="1" t="str">
        <f>VLOOKUP(Tabela1[[#This Row],[Cliente]],'BASE DE CLIENTES'!A:E,5,0)</f>
        <v>Ceilândia Sul (Ceilândia)</v>
      </c>
    </row>
    <row r="1996" spans="2:12" x14ac:dyDescent="0.3">
      <c r="B1996" s="1" t="s">
        <v>55</v>
      </c>
      <c r="C1996" s="4" t="str">
        <f>VLOOKUP(Tabela1[[#This Row],[Cliente]],'BASE DE CLIENTES'!A:E,2,0)</f>
        <v>Brasília</v>
      </c>
      <c r="D1996" s="1" t="str">
        <f>VLOOKUP(Tabela1[[#This Row],[Cliente]],'BASE DE CLIENTES'!A:C,3,0)</f>
        <v>DF</v>
      </c>
      <c r="E1996" s="4" t="str">
        <f>CONCATENATE(Tabela1[[#This Row],[CIDADE]],",",Tabela1[[#This Row],[UF]])</f>
        <v>Brasília,DF</v>
      </c>
      <c r="F1996" s="2">
        <v>45890</v>
      </c>
      <c r="G1996" s="13">
        <v>865.58</v>
      </c>
      <c r="H1996" s="13">
        <v>1500</v>
      </c>
      <c r="I1996" s="5">
        <f>Tabela1[[#This Row],[Valor total]]-Tabela1[[#This Row],[Valor custo]]</f>
        <v>634.41999999999996</v>
      </c>
      <c r="J1996" s="6">
        <f>Tabela1[[#This Row],[MARGEM BRUTA]]/Tabela1[[#This Row],[Valor total]]</f>
        <v>0.42294666666666664</v>
      </c>
      <c r="K1996" s="1" t="str">
        <f>VLOOKUP(Tabela1[[#This Row],[Cliente]],'BASE DE CLIENTES'!A:D,4,0)</f>
        <v>EMPRESA SEM MAQUINA</v>
      </c>
      <c r="L1996" s="1" t="str">
        <f>VLOOKUP(Tabela1[[#This Row],[Cliente]],'BASE DE CLIENTES'!A:E,5,0)</f>
        <v>RECANTO DAS EMAS</v>
      </c>
    </row>
    <row r="1997" spans="2:12" x14ac:dyDescent="0.3">
      <c r="B1997" s="1" t="s">
        <v>111</v>
      </c>
      <c r="C1997" s="4" t="str">
        <f>VLOOKUP(Tabela1[[#This Row],[Cliente]],'BASE DE CLIENTES'!A:E,2,0)</f>
        <v>Brasília</v>
      </c>
      <c r="D1997" s="1" t="str">
        <f>VLOOKUP(Tabela1[[#This Row],[Cliente]],'BASE DE CLIENTES'!A:C,3,0)</f>
        <v>DF</v>
      </c>
      <c r="E1997" s="4" t="str">
        <f>CONCATENATE(Tabela1[[#This Row],[CIDADE]],",",Tabela1[[#This Row],[UF]])</f>
        <v>Brasília,DF</v>
      </c>
      <c r="F1997" s="2">
        <v>45890</v>
      </c>
      <c r="G1997" s="13">
        <v>2998.8</v>
      </c>
      <c r="H1997" s="13">
        <v>5290</v>
      </c>
      <c r="I1997" s="5">
        <f>Tabela1[[#This Row],[Valor total]]-Tabela1[[#This Row],[Valor custo]]</f>
        <v>2291.1999999999998</v>
      </c>
      <c r="J1997" s="6">
        <f>Tabela1[[#This Row],[MARGEM BRUTA]]/Tabela1[[#This Row],[Valor total]]</f>
        <v>0.43311909262759923</v>
      </c>
      <c r="K1997" s="1" t="str">
        <f>VLOOKUP(Tabela1[[#This Row],[Cliente]],'BASE DE CLIENTES'!A:D,4,0)</f>
        <v>EMPRESA SEM MAQUINA</v>
      </c>
      <c r="L1997" s="1" t="str">
        <f>VLOOKUP(Tabela1[[#This Row],[Cliente]],'BASE DE CLIENTES'!A:E,5,0)</f>
        <v>TAGUATINGA SUL (TAGUATINGA)</v>
      </c>
    </row>
    <row r="1998" spans="2:12" x14ac:dyDescent="0.3">
      <c r="B1998" s="1" t="s">
        <v>117</v>
      </c>
      <c r="C1998" s="4" t="str">
        <f>VLOOKUP(Tabela1[[#This Row],[Cliente]],'BASE DE CLIENTES'!A:E,2,0)</f>
        <v>Brasília</v>
      </c>
      <c r="D1998" s="1" t="str">
        <f>VLOOKUP(Tabela1[[#This Row],[Cliente]],'BASE DE CLIENTES'!A:C,3,0)</f>
        <v>DF</v>
      </c>
      <c r="E1998" s="4" t="str">
        <f>CONCATENATE(Tabela1[[#This Row],[CIDADE]],",",Tabela1[[#This Row],[UF]])</f>
        <v>Brasília,DF</v>
      </c>
      <c r="F1998" s="2">
        <v>45889</v>
      </c>
      <c r="G1998" s="13">
        <v>275</v>
      </c>
      <c r="H1998" s="13">
        <v>875</v>
      </c>
      <c r="I1998" s="5">
        <f>Tabela1[[#This Row],[Valor total]]-Tabela1[[#This Row],[Valor custo]]</f>
        <v>600</v>
      </c>
      <c r="J1998" s="6">
        <f>Tabela1[[#This Row],[MARGEM BRUTA]]/Tabela1[[#This Row],[Valor total]]</f>
        <v>0.68571428571428572</v>
      </c>
      <c r="K1998" s="1" t="str">
        <f>VLOOKUP(Tabela1[[#This Row],[Cliente]],'BASE DE CLIENTES'!A:D,4,0)</f>
        <v>EMPRESA COM MAQUINA</v>
      </c>
      <c r="L1998" s="1" t="str">
        <f>VLOOKUP(Tabela1[[#This Row],[Cliente]],'BASE DE CLIENTES'!A:E,5,0)</f>
        <v>SETOR HABITACIONAL ARNIQUEIRA (AGUAS CLARAS)</v>
      </c>
    </row>
    <row r="1999" spans="2:12" x14ac:dyDescent="0.3">
      <c r="B1999" s="1" t="s">
        <v>239</v>
      </c>
      <c r="C1999" s="4" t="str">
        <f>VLOOKUP(Tabela1[[#This Row],[Cliente]],'BASE DE CLIENTES'!A:E,2,0)</f>
        <v>Brasília</v>
      </c>
      <c r="D1999" s="1" t="str">
        <f>VLOOKUP(Tabela1[[#This Row],[Cliente]],'BASE DE CLIENTES'!A:C,3,0)</f>
        <v>DF</v>
      </c>
      <c r="E1999" s="4" t="str">
        <f>CONCATENATE(Tabela1[[#This Row],[CIDADE]],",",Tabela1[[#This Row],[UF]])</f>
        <v>Brasília,DF</v>
      </c>
      <c r="F1999" s="2">
        <v>45889</v>
      </c>
      <c r="G1999" s="13">
        <v>4702.8999999999996</v>
      </c>
      <c r="H1999" s="13">
        <v>6550</v>
      </c>
      <c r="I1999" s="5">
        <f>Tabela1[[#This Row],[Valor total]]-Tabela1[[#This Row],[Valor custo]]</f>
        <v>1847.1000000000004</v>
      </c>
      <c r="J1999" s="6">
        <f>Tabela1[[#This Row],[MARGEM BRUTA]]/Tabela1[[#This Row],[Valor total]]</f>
        <v>0.28200000000000003</v>
      </c>
      <c r="K1999" s="1" t="str">
        <f>VLOOKUP(Tabela1[[#This Row],[Cliente]],'BASE DE CLIENTES'!A:D,4,0)</f>
        <v>EMPRESA COM MAQUINA</v>
      </c>
      <c r="L1999" s="1" t="str">
        <f>VLOOKUP(Tabela1[[#This Row],[Cliente]],'BASE DE CLIENTES'!A:E,5,0)</f>
        <v>RIACHO FUNDO II</v>
      </c>
    </row>
    <row r="2000" spans="2:12" x14ac:dyDescent="0.3">
      <c r="B2000" s="1" t="s">
        <v>267</v>
      </c>
      <c r="C2000" s="4" t="str">
        <f>VLOOKUP(Tabela1[[#This Row],[Cliente]],'BASE DE CLIENTES'!A:E,2,0)</f>
        <v>Brasília</v>
      </c>
      <c r="D2000" s="1" t="str">
        <f>VLOOKUP(Tabela1[[#This Row],[Cliente]],'BASE DE CLIENTES'!A:C,3,0)</f>
        <v>DF</v>
      </c>
      <c r="E2000" s="4" t="str">
        <f>CONCATENATE(Tabela1[[#This Row],[CIDADE]],",",Tabela1[[#This Row],[UF]])</f>
        <v>Brasília,DF</v>
      </c>
      <c r="F2000" s="2">
        <v>45712</v>
      </c>
      <c r="G2000" s="13">
        <v>122.74</v>
      </c>
      <c r="H2000" s="13">
        <v>180</v>
      </c>
      <c r="I2000" s="5">
        <f>Tabela1[[#This Row],[Valor total]]-Tabela1[[#This Row],[Valor custo]]</f>
        <v>57.260000000000005</v>
      </c>
      <c r="J2000" s="6">
        <f>Tabela1[[#This Row],[MARGEM BRUTA]]/Tabela1[[#This Row],[Valor total]]</f>
        <v>0.31811111111111112</v>
      </c>
      <c r="K2000" s="1" t="str">
        <f>VLOOKUP(Tabela1[[#This Row],[Cliente]],'BASE DE CLIENTES'!A:D,4,0)</f>
        <v>SEM CLASSIFICAÇÃO</v>
      </c>
      <c r="L2000" s="1" t="str">
        <f>VLOOKUP(Tabela1[[#This Row],[Cliente]],'BASE DE CLIENTES'!A:E,5,0)</f>
        <v>TAGUATINGA NORTE</v>
      </c>
    </row>
    <row r="2001" spans="2:12" x14ac:dyDescent="0.3">
      <c r="B2001" s="1" t="s">
        <v>266</v>
      </c>
      <c r="C2001" s="4" t="str">
        <f>VLOOKUP(Tabela1[[#This Row],[Cliente]],'BASE DE CLIENTES'!A:E,2,0)</f>
        <v>MERCADO LIVRE</v>
      </c>
      <c r="D2001" s="1" t="str">
        <f>VLOOKUP(Tabela1[[#This Row],[Cliente]],'BASE DE CLIENTES'!A:C,3,0)</f>
        <v>MERCADO LIVRE</v>
      </c>
      <c r="E2001" s="4" t="str">
        <f>CONCATENATE(Tabela1[[#This Row],[CIDADE]],",",Tabela1[[#This Row],[UF]])</f>
        <v>MERCADO LIVRE,MERCADO LIVRE</v>
      </c>
      <c r="F2001" s="2">
        <v>45733</v>
      </c>
      <c r="G2001" s="13">
        <v>31.32</v>
      </c>
      <c r="H2001" s="13">
        <v>80.31</v>
      </c>
      <c r="I2001" s="5">
        <f>Tabela1[[#This Row],[Valor total]]-Tabela1[[#This Row],[Valor custo]]</f>
        <v>48.99</v>
      </c>
      <c r="J2001" s="6">
        <f>Tabela1[[#This Row],[MARGEM BRUTA]]/Tabela1[[#This Row],[Valor total]]</f>
        <v>0.61001120657452368</v>
      </c>
      <c r="K2001" s="1" t="str">
        <f>VLOOKUP(Tabela1[[#This Row],[Cliente]],'BASE DE CLIENTES'!A:D,4,0)</f>
        <v>OUTROS RAMOS</v>
      </c>
      <c r="L2001" s="1" t="str">
        <f>VLOOKUP(Tabela1[[#This Row],[Cliente]],'BASE DE CLIENTES'!A:E,5,0)</f>
        <v>MERCADO LIVRE</v>
      </c>
    </row>
    <row r="2002" spans="2:12" x14ac:dyDescent="0.3">
      <c r="B2002" s="1" t="s">
        <v>266</v>
      </c>
      <c r="C2002" s="4" t="str">
        <f>VLOOKUP(Tabela1[[#This Row],[Cliente]],'BASE DE CLIENTES'!A:E,2,0)</f>
        <v>MERCADO LIVRE</v>
      </c>
      <c r="D2002" s="1" t="str">
        <f>VLOOKUP(Tabela1[[#This Row],[Cliente]],'BASE DE CLIENTES'!A:C,3,0)</f>
        <v>MERCADO LIVRE</v>
      </c>
      <c r="E2002" s="4" t="str">
        <f>CONCATENATE(Tabela1[[#This Row],[CIDADE]],",",Tabela1[[#This Row],[UF]])</f>
        <v>MERCADO LIVRE,MERCADO LIVRE</v>
      </c>
      <c r="F2002" s="2">
        <v>45729</v>
      </c>
      <c r="G2002" s="13">
        <v>52.2</v>
      </c>
      <c r="H2002" s="13">
        <v>133.85</v>
      </c>
      <c r="I2002" s="5">
        <f>Tabela1[[#This Row],[Valor total]]-Tabela1[[#This Row],[Valor custo]]</f>
        <v>81.649999999999991</v>
      </c>
      <c r="J2002" s="6">
        <f>Tabela1[[#This Row],[MARGEM BRUTA]]/Tabela1[[#This Row],[Valor total]]</f>
        <v>0.61001120657452368</v>
      </c>
      <c r="K2002" s="1" t="str">
        <f>VLOOKUP(Tabela1[[#This Row],[Cliente]],'BASE DE CLIENTES'!A:D,4,0)</f>
        <v>OUTROS RAMOS</v>
      </c>
      <c r="L2002" s="1" t="str">
        <f>VLOOKUP(Tabela1[[#This Row],[Cliente]],'BASE DE CLIENTES'!A:E,5,0)</f>
        <v>MERCADO LIVRE</v>
      </c>
    </row>
    <row r="2003" spans="2:12" x14ac:dyDescent="0.3">
      <c r="B2003" s="1" t="s">
        <v>266</v>
      </c>
      <c r="C2003" s="4" t="str">
        <f>VLOOKUP(Tabela1[[#This Row],[Cliente]],'BASE DE CLIENTES'!A:E,2,0)</f>
        <v>MERCADO LIVRE</v>
      </c>
      <c r="D2003" s="1" t="str">
        <f>VLOOKUP(Tabela1[[#This Row],[Cliente]],'BASE DE CLIENTES'!A:C,3,0)</f>
        <v>MERCADO LIVRE</v>
      </c>
      <c r="E2003" s="4" t="str">
        <f>CONCATENATE(Tabela1[[#This Row],[CIDADE]],",",Tabela1[[#This Row],[UF]])</f>
        <v>MERCADO LIVRE,MERCADO LIVRE</v>
      </c>
      <c r="F2003" s="2">
        <v>45728</v>
      </c>
      <c r="G2003" s="13">
        <v>20.88</v>
      </c>
      <c r="H2003" s="13">
        <v>53.54</v>
      </c>
      <c r="I2003" s="5">
        <f>Tabela1[[#This Row],[Valor total]]-Tabela1[[#This Row],[Valor custo]]</f>
        <v>32.659999999999997</v>
      </c>
      <c r="J2003" s="6">
        <f>Tabela1[[#This Row],[MARGEM BRUTA]]/Tabela1[[#This Row],[Valor total]]</f>
        <v>0.61001120657452368</v>
      </c>
      <c r="K2003" s="1" t="str">
        <f>VLOOKUP(Tabela1[[#This Row],[Cliente]],'BASE DE CLIENTES'!A:D,4,0)</f>
        <v>OUTROS RAMOS</v>
      </c>
      <c r="L2003" s="1" t="str">
        <f>VLOOKUP(Tabela1[[#This Row],[Cliente]],'BASE DE CLIENTES'!A:E,5,0)</f>
        <v>MERCADO LIVRE</v>
      </c>
    </row>
    <row r="2004" spans="2:12" x14ac:dyDescent="0.3">
      <c r="B2004" s="1" t="s">
        <v>266</v>
      </c>
      <c r="C2004" s="4" t="str">
        <f>VLOOKUP(Tabela1[[#This Row],[Cliente]],'BASE DE CLIENTES'!A:E,2,0)</f>
        <v>MERCADO LIVRE</v>
      </c>
      <c r="D2004" s="1" t="str">
        <f>VLOOKUP(Tabela1[[#This Row],[Cliente]],'BASE DE CLIENTES'!A:C,3,0)</f>
        <v>MERCADO LIVRE</v>
      </c>
      <c r="E2004" s="4" t="str">
        <f>CONCATENATE(Tabela1[[#This Row],[CIDADE]],",",Tabela1[[#This Row],[UF]])</f>
        <v>MERCADO LIVRE,MERCADO LIVRE</v>
      </c>
      <c r="F2004" s="2">
        <v>45728</v>
      </c>
      <c r="G2004" s="13">
        <v>41.76</v>
      </c>
      <c r="H2004" s="13">
        <v>107.08</v>
      </c>
      <c r="I2004" s="5">
        <f>Tabela1[[#This Row],[Valor total]]-Tabela1[[#This Row],[Valor custo]]</f>
        <v>65.319999999999993</v>
      </c>
      <c r="J2004" s="6">
        <f>Tabela1[[#This Row],[MARGEM BRUTA]]/Tabela1[[#This Row],[Valor total]]</f>
        <v>0.61001120657452368</v>
      </c>
      <c r="K2004" s="1" t="str">
        <f>VLOOKUP(Tabela1[[#This Row],[Cliente]],'BASE DE CLIENTES'!A:D,4,0)</f>
        <v>OUTROS RAMOS</v>
      </c>
      <c r="L2004" s="1" t="str">
        <f>VLOOKUP(Tabela1[[#This Row],[Cliente]],'BASE DE CLIENTES'!A:E,5,0)</f>
        <v>MERCADO LIVRE</v>
      </c>
    </row>
    <row r="2005" spans="2:12" x14ac:dyDescent="0.3">
      <c r="B2005" s="1" t="s">
        <v>230</v>
      </c>
      <c r="C2005" s="4" t="str">
        <f>VLOOKUP(Tabela1[[#This Row],[Cliente]],'BASE DE CLIENTES'!A:E,2,0)</f>
        <v>Brasília</v>
      </c>
      <c r="D2005" s="1" t="str">
        <f>VLOOKUP(Tabela1[[#This Row],[Cliente]],'BASE DE CLIENTES'!A:C,3,0)</f>
        <v>DF</v>
      </c>
      <c r="E2005" s="4" t="str">
        <f>CONCATENATE(Tabela1[[#This Row],[CIDADE]],",",Tabela1[[#This Row],[UF]])</f>
        <v>Brasília,DF</v>
      </c>
      <c r="F2005" s="2">
        <v>45889</v>
      </c>
      <c r="G2005" s="13">
        <v>13.69</v>
      </c>
      <c r="H2005" s="13">
        <v>90</v>
      </c>
      <c r="I2005" s="5">
        <f>Tabela1[[#This Row],[Valor total]]-Tabela1[[#This Row],[Valor custo]]</f>
        <v>76.31</v>
      </c>
      <c r="J2005" s="6">
        <f>Tabela1[[#This Row],[MARGEM BRUTA]]/Tabela1[[#This Row],[Valor total]]</f>
        <v>0.84788888888888891</v>
      </c>
      <c r="K2005" s="1" t="str">
        <f>VLOOKUP(Tabela1[[#This Row],[Cliente]],'BASE DE CLIENTES'!A:D,4,0)</f>
        <v>SERRALHEIRO</v>
      </c>
      <c r="L2005" s="1" t="str">
        <f>VLOOKUP(Tabela1[[#This Row],[Cliente]],'BASE DE CLIENTES'!A:E,5,0)</f>
        <v>SETOR HABITACIONAL SAMAMBAIA (VICENTE PIRES)</v>
      </c>
    </row>
    <row r="2006" spans="2:12" x14ac:dyDescent="0.3">
      <c r="B2006" s="1" t="s">
        <v>266</v>
      </c>
      <c r="C2006" s="4" t="str">
        <f>VLOOKUP(Tabela1[[#This Row],[Cliente]],'BASE DE CLIENTES'!A:E,2,0)</f>
        <v>MERCADO LIVRE</v>
      </c>
      <c r="D2006" s="1" t="str">
        <f>VLOOKUP(Tabela1[[#This Row],[Cliente]],'BASE DE CLIENTES'!A:C,3,0)</f>
        <v>MERCADO LIVRE</v>
      </c>
      <c r="E2006" s="4" t="str">
        <f>CONCATENATE(Tabela1[[#This Row],[CIDADE]],",",Tabela1[[#This Row],[UF]])</f>
        <v>MERCADO LIVRE,MERCADO LIVRE</v>
      </c>
      <c r="F2006" s="2">
        <v>45921</v>
      </c>
      <c r="G2006" s="13">
        <v>24</v>
      </c>
      <c r="H2006" s="13">
        <v>15.25</v>
      </c>
      <c r="I2006" s="5">
        <f>Tabela1[[#This Row],[Valor total]]-Tabela1[[#This Row],[Valor custo]]</f>
        <v>-8.75</v>
      </c>
      <c r="J2006" s="6">
        <f>Tabela1[[#This Row],[MARGEM BRUTA]]/Tabela1[[#This Row],[Valor total]]</f>
        <v>-0.57377049180327866</v>
      </c>
      <c r="K2006" s="1" t="str">
        <f>VLOOKUP(Tabela1[[#This Row],[Cliente]],'BASE DE CLIENTES'!A:D,4,0)</f>
        <v>OUTROS RAMOS</v>
      </c>
      <c r="L2006" s="1" t="str">
        <f>VLOOKUP(Tabela1[[#This Row],[Cliente]],'BASE DE CLIENTES'!A:E,5,0)</f>
        <v>MERCADO LIVRE</v>
      </c>
    </row>
    <row r="2007" spans="2:12" x14ac:dyDescent="0.3">
      <c r="B2007" s="1" t="s">
        <v>27</v>
      </c>
      <c r="C2007" s="4" t="str">
        <f>VLOOKUP(Tabela1[[#This Row],[Cliente]],'BASE DE CLIENTES'!A:E,2,0)</f>
        <v>Brasília</v>
      </c>
      <c r="D2007" s="1" t="str">
        <f>VLOOKUP(Tabela1[[#This Row],[Cliente]],'BASE DE CLIENTES'!A:C,3,0)</f>
        <v>DF</v>
      </c>
      <c r="E2007" s="4" t="str">
        <f>CONCATENATE(Tabela1[[#This Row],[CIDADE]],",",Tabela1[[#This Row],[UF]])</f>
        <v>Brasília,DF</v>
      </c>
      <c r="F2007" s="2">
        <v>45889</v>
      </c>
      <c r="G2007" s="13">
        <v>450</v>
      </c>
      <c r="H2007" s="13">
        <v>750</v>
      </c>
      <c r="I2007" s="5">
        <f>Tabela1[[#This Row],[Valor total]]-Tabela1[[#This Row],[Valor custo]]</f>
        <v>300</v>
      </c>
      <c r="J2007" s="6">
        <f>Tabela1[[#This Row],[MARGEM BRUTA]]/Tabela1[[#This Row],[Valor total]]</f>
        <v>0.4</v>
      </c>
      <c r="K2007" s="1" t="str">
        <f>VLOOKUP(Tabela1[[#This Row],[Cliente]],'BASE DE CLIENTES'!A:D,4,0)</f>
        <v>EMPRESA SEM MAQUINA</v>
      </c>
      <c r="L2007" s="1" t="str">
        <f>VLOOKUP(Tabela1[[#This Row],[Cliente]],'BASE DE CLIENTES'!A:E,5,0)</f>
        <v>RECANTO DAS EMAS</v>
      </c>
    </row>
    <row r="2008" spans="2:12" x14ac:dyDescent="0.3">
      <c r="B2008" s="1" t="s">
        <v>266</v>
      </c>
      <c r="C2008" s="4" t="str">
        <f>VLOOKUP(Tabela1[[#This Row],[Cliente]],'BASE DE CLIENTES'!A:E,2,0)</f>
        <v>MERCADO LIVRE</v>
      </c>
      <c r="D2008" s="1" t="str">
        <f>VLOOKUP(Tabela1[[#This Row],[Cliente]],'BASE DE CLIENTES'!A:C,3,0)</f>
        <v>MERCADO LIVRE</v>
      </c>
      <c r="E2008" s="4" t="str">
        <f>CONCATENATE(Tabela1[[#This Row],[CIDADE]],",",Tabela1[[#This Row],[UF]])</f>
        <v>MERCADO LIVRE,MERCADO LIVRE</v>
      </c>
      <c r="F2008" s="2">
        <v>45921</v>
      </c>
      <c r="G2008" s="13">
        <v>24</v>
      </c>
      <c r="H2008" s="13">
        <v>15.25</v>
      </c>
      <c r="I2008" s="5">
        <f>Tabela1[[#This Row],[Valor total]]-Tabela1[[#This Row],[Valor custo]]</f>
        <v>-8.75</v>
      </c>
      <c r="J2008" s="6">
        <f>Tabela1[[#This Row],[MARGEM BRUTA]]/Tabela1[[#This Row],[Valor total]]</f>
        <v>-0.57377049180327866</v>
      </c>
      <c r="K2008" s="1" t="str">
        <f>VLOOKUP(Tabela1[[#This Row],[Cliente]],'BASE DE CLIENTES'!A:D,4,0)</f>
        <v>OUTROS RAMOS</v>
      </c>
      <c r="L2008" s="1" t="str">
        <f>VLOOKUP(Tabela1[[#This Row],[Cliente]],'BASE DE CLIENTES'!A:E,5,0)</f>
        <v>MERCADO LIVRE</v>
      </c>
    </row>
    <row r="2009" spans="2:12" x14ac:dyDescent="0.3">
      <c r="B2009" s="1" t="s">
        <v>266</v>
      </c>
      <c r="C2009" s="4" t="str">
        <f>VLOOKUP(Tabela1[[#This Row],[Cliente]],'BASE DE CLIENTES'!A:E,2,0)</f>
        <v>MERCADO LIVRE</v>
      </c>
      <c r="D2009" s="1" t="str">
        <f>VLOOKUP(Tabela1[[#This Row],[Cliente]],'BASE DE CLIENTES'!A:C,3,0)</f>
        <v>MERCADO LIVRE</v>
      </c>
      <c r="E2009" s="4" t="str">
        <f>CONCATENATE(Tabela1[[#This Row],[CIDADE]],",",Tabela1[[#This Row],[UF]])</f>
        <v>MERCADO LIVRE,MERCADO LIVRE</v>
      </c>
      <c r="F2009" s="2">
        <v>45919</v>
      </c>
      <c r="G2009" s="13">
        <v>7.21</v>
      </c>
      <c r="H2009" s="13">
        <v>35.97</v>
      </c>
      <c r="I2009" s="5">
        <f>Tabela1[[#This Row],[Valor total]]-Tabela1[[#This Row],[Valor custo]]</f>
        <v>28.759999999999998</v>
      </c>
      <c r="J2009" s="6">
        <f>Tabela1[[#This Row],[MARGEM BRUTA]]/Tabela1[[#This Row],[Valor total]]</f>
        <v>0.79955518487628574</v>
      </c>
      <c r="K2009" s="1" t="str">
        <f>VLOOKUP(Tabela1[[#This Row],[Cliente]],'BASE DE CLIENTES'!A:D,4,0)</f>
        <v>OUTROS RAMOS</v>
      </c>
      <c r="L2009" s="1" t="str">
        <f>VLOOKUP(Tabela1[[#This Row],[Cliente]],'BASE DE CLIENTES'!A:E,5,0)</f>
        <v>MERCADO LIVRE</v>
      </c>
    </row>
    <row r="2010" spans="2:12" x14ac:dyDescent="0.3">
      <c r="B2010" s="1" t="s">
        <v>101</v>
      </c>
      <c r="C2010" s="4" t="str">
        <f>VLOOKUP(Tabela1[[#This Row],[Cliente]],'BASE DE CLIENTES'!A:E,2,0)</f>
        <v>Brasília</v>
      </c>
      <c r="D2010" s="1" t="str">
        <f>VLOOKUP(Tabela1[[#This Row],[Cliente]],'BASE DE CLIENTES'!A:C,3,0)</f>
        <v>DF</v>
      </c>
      <c r="E2010" s="4" t="str">
        <f>CONCATENATE(Tabela1[[#This Row],[CIDADE]],",",Tabela1[[#This Row],[UF]])</f>
        <v>Brasília,DF</v>
      </c>
      <c r="F2010" s="2">
        <v>45889</v>
      </c>
      <c r="G2010" s="13">
        <v>900.6</v>
      </c>
      <c r="H2010" s="13">
        <v>1850</v>
      </c>
      <c r="I2010" s="5">
        <f>Tabela1[[#This Row],[Valor total]]-Tabela1[[#This Row],[Valor custo]]</f>
        <v>949.4</v>
      </c>
      <c r="J2010" s="6">
        <f>Tabela1[[#This Row],[MARGEM BRUTA]]/Tabela1[[#This Row],[Valor total]]</f>
        <v>0.51318918918918921</v>
      </c>
      <c r="K2010" s="1" t="str">
        <f>VLOOKUP(Tabela1[[#This Row],[Cliente]],'BASE DE CLIENTES'!A:D,4,0)</f>
        <v>SERRALHEIRO</v>
      </c>
      <c r="L2010" s="1" t="str">
        <f>VLOOKUP(Tabela1[[#This Row],[Cliente]],'BASE DE CLIENTES'!A:E,5,0)</f>
        <v>TAGUATINGA SUL (TAGUATINGA)</v>
      </c>
    </row>
    <row r="2011" spans="2:12" x14ac:dyDescent="0.3">
      <c r="B2011" s="1" t="s">
        <v>42</v>
      </c>
      <c r="C2011" s="4" t="str">
        <f>VLOOKUP(Tabela1[[#This Row],[Cliente]],'BASE DE CLIENTES'!A:E,2,0)</f>
        <v>Brasília</v>
      </c>
      <c r="D2011" s="1" t="str">
        <f>VLOOKUP(Tabela1[[#This Row],[Cliente]],'BASE DE CLIENTES'!A:C,3,0)</f>
        <v>DF</v>
      </c>
      <c r="E2011" s="4" t="str">
        <f>CONCATENATE(Tabela1[[#This Row],[CIDADE]],",",Tabela1[[#This Row],[UF]])</f>
        <v>Brasília,DF</v>
      </c>
      <c r="F2011" s="2">
        <v>45889</v>
      </c>
      <c r="G2011" s="13">
        <v>447.21</v>
      </c>
      <c r="H2011" s="13">
        <v>715</v>
      </c>
      <c r="I2011" s="5">
        <f>Tabela1[[#This Row],[Valor total]]-Tabela1[[#This Row],[Valor custo]]</f>
        <v>267.79000000000002</v>
      </c>
      <c r="J2011" s="6">
        <f>Tabela1[[#This Row],[MARGEM BRUTA]]/Tabela1[[#This Row],[Valor total]]</f>
        <v>0.37453146853146857</v>
      </c>
      <c r="K2011" s="1" t="str">
        <f>VLOOKUP(Tabela1[[#This Row],[Cliente]],'BASE DE CLIENTES'!A:D,4,0)</f>
        <v>EMPRESA SEM MAQUINA</v>
      </c>
      <c r="L2011" s="1" t="str">
        <f>VLOOKUP(Tabela1[[#This Row],[Cliente]],'BASE DE CLIENTES'!A:E,5,0)</f>
        <v>SAMAMBAIA</v>
      </c>
    </row>
    <row r="2012" spans="2:12" x14ac:dyDescent="0.3">
      <c r="B2012" s="1" t="s">
        <v>266</v>
      </c>
      <c r="C2012" s="4" t="str">
        <f>VLOOKUP(Tabela1[[#This Row],[Cliente]],'BASE DE CLIENTES'!A:E,2,0)</f>
        <v>MERCADO LIVRE</v>
      </c>
      <c r="D2012" s="1" t="str">
        <f>VLOOKUP(Tabela1[[#This Row],[Cliente]],'BASE DE CLIENTES'!A:C,3,0)</f>
        <v>MERCADO LIVRE</v>
      </c>
      <c r="E2012" s="4" t="str">
        <f>CONCATENATE(Tabela1[[#This Row],[CIDADE]],",",Tabela1[[#This Row],[UF]])</f>
        <v>MERCADO LIVRE,MERCADO LIVRE</v>
      </c>
      <c r="F2012" s="2">
        <v>45919</v>
      </c>
      <c r="G2012" s="13">
        <v>24</v>
      </c>
      <c r="H2012" s="13">
        <v>15.25</v>
      </c>
      <c r="I2012" s="5">
        <f>Tabela1[[#This Row],[Valor total]]-Tabela1[[#This Row],[Valor custo]]</f>
        <v>-8.75</v>
      </c>
      <c r="J2012" s="6">
        <f>Tabela1[[#This Row],[MARGEM BRUTA]]/Tabela1[[#This Row],[Valor total]]</f>
        <v>-0.57377049180327866</v>
      </c>
      <c r="K2012" s="1" t="str">
        <f>VLOOKUP(Tabela1[[#This Row],[Cliente]],'BASE DE CLIENTES'!A:D,4,0)</f>
        <v>OUTROS RAMOS</v>
      </c>
      <c r="L2012" s="1" t="str">
        <f>VLOOKUP(Tabela1[[#This Row],[Cliente]],'BASE DE CLIENTES'!A:E,5,0)</f>
        <v>MERCADO LIVRE</v>
      </c>
    </row>
    <row r="2013" spans="2:12" x14ac:dyDescent="0.3">
      <c r="B2013" s="1" t="s">
        <v>266</v>
      </c>
      <c r="C2013" s="4" t="str">
        <f>VLOOKUP(Tabela1[[#This Row],[Cliente]],'BASE DE CLIENTES'!A:E,2,0)</f>
        <v>MERCADO LIVRE</v>
      </c>
      <c r="D2013" s="1" t="str">
        <f>VLOOKUP(Tabela1[[#This Row],[Cliente]],'BASE DE CLIENTES'!A:C,3,0)</f>
        <v>MERCADO LIVRE</v>
      </c>
      <c r="E2013" s="4" t="str">
        <f>CONCATENATE(Tabela1[[#This Row],[CIDADE]],",",Tabela1[[#This Row],[UF]])</f>
        <v>MERCADO LIVRE,MERCADO LIVRE</v>
      </c>
      <c r="F2013" s="2">
        <v>45919</v>
      </c>
      <c r="G2013" s="13">
        <v>67.12</v>
      </c>
      <c r="H2013" s="13">
        <v>116.12</v>
      </c>
      <c r="I2013" s="5">
        <f>Tabela1[[#This Row],[Valor total]]-Tabela1[[#This Row],[Valor custo]]</f>
        <v>49</v>
      </c>
      <c r="J2013" s="6">
        <f>Tabela1[[#This Row],[MARGEM BRUTA]]/Tabela1[[#This Row],[Valor total]]</f>
        <v>0.42197726489838094</v>
      </c>
      <c r="K2013" s="1" t="str">
        <f>VLOOKUP(Tabela1[[#This Row],[Cliente]],'BASE DE CLIENTES'!A:D,4,0)</f>
        <v>OUTROS RAMOS</v>
      </c>
      <c r="L2013" s="1" t="str">
        <f>VLOOKUP(Tabela1[[#This Row],[Cliente]],'BASE DE CLIENTES'!A:E,5,0)</f>
        <v>MERCADO LIVRE</v>
      </c>
    </row>
    <row r="2014" spans="2:12" x14ac:dyDescent="0.3">
      <c r="B2014" s="1" t="s">
        <v>266</v>
      </c>
      <c r="C2014" s="4" t="str">
        <f>VLOOKUP(Tabela1[[#This Row],[Cliente]],'BASE DE CLIENTES'!A:E,2,0)</f>
        <v>MERCADO LIVRE</v>
      </c>
      <c r="D2014" s="1" t="str">
        <f>VLOOKUP(Tabela1[[#This Row],[Cliente]],'BASE DE CLIENTES'!A:C,3,0)</f>
        <v>MERCADO LIVRE</v>
      </c>
      <c r="E2014" s="4" t="str">
        <f>CONCATENATE(Tabela1[[#This Row],[CIDADE]],",",Tabela1[[#This Row],[UF]])</f>
        <v>MERCADO LIVRE,MERCADO LIVRE</v>
      </c>
      <c r="F2014" s="2">
        <v>45919</v>
      </c>
      <c r="G2014" s="13">
        <v>24</v>
      </c>
      <c r="H2014" s="13">
        <v>15.25</v>
      </c>
      <c r="I2014" s="5">
        <f>Tabela1[[#This Row],[Valor total]]-Tabela1[[#This Row],[Valor custo]]</f>
        <v>-8.75</v>
      </c>
      <c r="J2014" s="6">
        <f>Tabela1[[#This Row],[MARGEM BRUTA]]/Tabela1[[#This Row],[Valor total]]</f>
        <v>-0.57377049180327866</v>
      </c>
      <c r="K2014" s="1" t="str">
        <f>VLOOKUP(Tabela1[[#This Row],[Cliente]],'BASE DE CLIENTES'!A:D,4,0)</f>
        <v>OUTROS RAMOS</v>
      </c>
      <c r="L2014" s="1" t="str">
        <f>VLOOKUP(Tabela1[[#This Row],[Cliente]],'BASE DE CLIENTES'!A:E,5,0)</f>
        <v>MERCADO LIVRE</v>
      </c>
    </row>
    <row r="2015" spans="2:12" x14ac:dyDescent="0.3">
      <c r="B2015" s="1" t="s">
        <v>55</v>
      </c>
      <c r="C2015" s="4" t="str">
        <f>VLOOKUP(Tabela1[[#This Row],[Cliente]],'BASE DE CLIENTES'!A:E,2,0)</f>
        <v>Brasília</v>
      </c>
      <c r="D2015" s="1" t="str">
        <f>VLOOKUP(Tabela1[[#This Row],[Cliente]],'BASE DE CLIENTES'!A:C,3,0)</f>
        <v>DF</v>
      </c>
      <c r="E2015" s="4" t="str">
        <f>CONCATENATE(Tabela1[[#This Row],[CIDADE]],",",Tabela1[[#This Row],[UF]])</f>
        <v>Brasília,DF</v>
      </c>
      <c r="F2015" s="2">
        <v>45888</v>
      </c>
      <c r="G2015" s="13">
        <v>2089</v>
      </c>
      <c r="H2015" s="13">
        <v>4700</v>
      </c>
      <c r="I2015" s="5">
        <f>Tabela1[[#This Row],[Valor total]]-Tabela1[[#This Row],[Valor custo]]</f>
        <v>2611</v>
      </c>
      <c r="J2015" s="6">
        <f>Tabela1[[#This Row],[MARGEM BRUTA]]/Tabela1[[#This Row],[Valor total]]</f>
        <v>0.55553191489361697</v>
      </c>
      <c r="K2015" s="1" t="str">
        <f>VLOOKUP(Tabela1[[#This Row],[Cliente]],'BASE DE CLIENTES'!A:D,4,0)</f>
        <v>EMPRESA SEM MAQUINA</v>
      </c>
      <c r="L2015" s="1" t="str">
        <f>VLOOKUP(Tabela1[[#This Row],[Cliente]],'BASE DE CLIENTES'!A:E,5,0)</f>
        <v>RECANTO DAS EMAS</v>
      </c>
    </row>
    <row r="2016" spans="2:12" x14ac:dyDescent="0.3">
      <c r="B2016" s="1" t="s">
        <v>55</v>
      </c>
      <c r="C2016" s="4" t="str">
        <f>VLOOKUP(Tabela1[[#This Row],[Cliente]],'BASE DE CLIENTES'!A:E,2,0)</f>
        <v>Brasília</v>
      </c>
      <c r="D2016" s="1" t="str">
        <f>VLOOKUP(Tabela1[[#This Row],[Cliente]],'BASE DE CLIENTES'!A:C,3,0)</f>
        <v>DF</v>
      </c>
      <c r="E2016" s="4" t="str">
        <f>CONCATENATE(Tabela1[[#This Row],[CIDADE]],",",Tabela1[[#This Row],[UF]])</f>
        <v>Brasília,DF</v>
      </c>
      <c r="F2016" s="2">
        <v>45888</v>
      </c>
      <c r="G2016" s="13">
        <v>117.7</v>
      </c>
      <c r="H2016" s="13">
        <v>340</v>
      </c>
      <c r="I2016" s="5">
        <f>Tabela1[[#This Row],[Valor total]]-Tabela1[[#This Row],[Valor custo]]</f>
        <v>222.3</v>
      </c>
      <c r="J2016" s="6">
        <f>Tabela1[[#This Row],[MARGEM BRUTA]]/Tabela1[[#This Row],[Valor total]]</f>
        <v>0.65382352941176469</v>
      </c>
      <c r="K2016" s="1" t="str">
        <f>VLOOKUP(Tabela1[[#This Row],[Cliente]],'BASE DE CLIENTES'!A:D,4,0)</f>
        <v>EMPRESA SEM MAQUINA</v>
      </c>
      <c r="L2016" s="1" t="str">
        <f>VLOOKUP(Tabela1[[#This Row],[Cliente]],'BASE DE CLIENTES'!A:E,5,0)</f>
        <v>RECANTO DAS EMAS</v>
      </c>
    </row>
    <row r="2017" spans="2:12" x14ac:dyDescent="0.3">
      <c r="B2017" s="1" t="s">
        <v>266</v>
      </c>
      <c r="C2017" s="4" t="str">
        <f>VLOOKUP(Tabela1[[#This Row],[Cliente]],'BASE DE CLIENTES'!A:E,2,0)</f>
        <v>MERCADO LIVRE</v>
      </c>
      <c r="D2017" s="1" t="str">
        <f>VLOOKUP(Tabela1[[#This Row],[Cliente]],'BASE DE CLIENTES'!A:C,3,0)</f>
        <v>MERCADO LIVRE</v>
      </c>
      <c r="E2017" s="4" t="str">
        <f>CONCATENATE(Tabela1[[#This Row],[CIDADE]],",",Tabela1[[#This Row],[UF]])</f>
        <v>MERCADO LIVRE,MERCADO LIVRE</v>
      </c>
      <c r="F2017" s="2">
        <v>45918</v>
      </c>
      <c r="G2017" s="13">
        <v>24</v>
      </c>
      <c r="H2017" s="13">
        <v>15.25</v>
      </c>
      <c r="I2017" s="5">
        <f>Tabela1[[#This Row],[Valor total]]-Tabela1[[#This Row],[Valor custo]]</f>
        <v>-8.75</v>
      </c>
      <c r="J2017" s="6">
        <f>Tabela1[[#This Row],[MARGEM BRUTA]]/Tabela1[[#This Row],[Valor total]]</f>
        <v>-0.57377049180327866</v>
      </c>
      <c r="K2017" s="1" t="str">
        <f>VLOOKUP(Tabela1[[#This Row],[Cliente]],'BASE DE CLIENTES'!A:D,4,0)</f>
        <v>OUTROS RAMOS</v>
      </c>
      <c r="L2017" s="1" t="str">
        <f>VLOOKUP(Tabela1[[#This Row],[Cliente]],'BASE DE CLIENTES'!A:E,5,0)</f>
        <v>MERCADO LIVRE</v>
      </c>
    </row>
    <row r="2018" spans="2:12" x14ac:dyDescent="0.3">
      <c r="B2018" s="1" t="s">
        <v>266</v>
      </c>
      <c r="C2018" s="4" t="str">
        <f>VLOOKUP(Tabela1[[#This Row],[Cliente]],'BASE DE CLIENTES'!A:E,2,0)</f>
        <v>MERCADO LIVRE</v>
      </c>
      <c r="D2018" s="1" t="str">
        <f>VLOOKUP(Tabela1[[#This Row],[Cliente]],'BASE DE CLIENTES'!A:C,3,0)</f>
        <v>MERCADO LIVRE</v>
      </c>
      <c r="E2018" s="4" t="str">
        <f>CONCATENATE(Tabela1[[#This Row],[CIDADE]],",",Tabela1[[#This Row],[UF]])</f>
        <v>MERCADO LIVRE,MERCADO LIVRE</v>
      </c>
      <c r="F2018" s="2">
        <v>45919</v>
      </c>
      <c r="G2018" s="13">
        <v>96</v>
      </c>
      <c r="H2018" s="13">
        <v>61</v>
      </c>
      <c r="I2018" s="5">
        <f>Tabela1[[#This Row],[Valor total]]-Tabela1[[#This Row],[Valor custo]]</f>
        <v>-35</v>
      </c>
      <c r="J2018" s="6">
        <f>Tabela1[[#This Row],[MARGEM BRUTA]]/Tabela1[[#This Row],[Valor total]]</f>
        <v>-0.57377049180327866</v>
      </c>
      <c r="K2018" s="1" t="str">
        <f>VLOOKUP(Tabela1[[#This Row],[Cliente]],'BASE DE CLIENTES'!A:D,4,0)</f>
        <v>OUTROS RAMOS</v>
      </c>
      <c r="L2018" s="1" t="str">
        <f>VLOOKUP(Tabela1[[#This Row],[Cliente]],'BASE DE CLIENTES'!A:E,5,0)</f>
        <v>MERCADO LIVRE</v>
      </c>
    </row>
    <row r="2019" spans="2:12" x14ac:dyDescent="0.3">
      <c r="B2019" s="1" t="s">
        <v>266</v>
      </c>
      <c r="C2019" s="4" t="str">
        <f>VLOOKUP(Tabela1[[#This Row],[Cliente]],'BASE DE CLIENTES'!A:E,2,0)</f>
        <v>MERCADO LIVRE</v>
      </c>
      <c r="D2019" s="1" t="str">
        <f>VLOOKUP(Tabela1[[#This Row],[Cliente]],'BASE DE CLIENTES'!A:C,3,0)</f>
        <v>MERCADO LIVRE</v>
      </c>
      <c r="E2019" s="4" t="str">
        <f>CONCATENATE(Tabela1[[#This Row],[CIDADE]],",",Tabela1[[#This Row],[UF]])</f>
        <v>MERCADO LIVRE,MERCADO LIVRE</v>
      </c>
      <c r="F2019" s="2">
        <v>45919</v>
      </c>
      <c r="G2019" s="13">
        <v>100.68</v>
      </c>
      <c r="H2019" s="13">
        <v>187.05</v>
      </c>
      <c r="I2019" s="5">
        <f>Tabela1[[#This Row],[Valor total]]-Tabela1[[#This Row],[Valor custo]]</f>
        <v>86.37</v>
      </c>
      <c r="J2019" s="6">
        <f>Tabela1[[#This Row],[MARGEM BRUTA]]/Tabela1[[#This Row],[Valor total]]</f>
        <v>0.46174819566960706</v>
      </c>
      <c r="K2019" s="1" t="str">
        <f>VLOOKUP(Tabela1[[#This Row],[Cliente]],'BASE DE CLIENTES'!A:D,4,0)</f>
        <v>OUTROS RAMOS</v>
      </c>
      <c r="L2019" s="1" t="str">
        <f>VLOOKUP(Tabela1[[#This Row],[Cliente]],'BASE DE CLIENTES'!A:E,5,0)</f>
        <v>MERCADO LIVRE</v>
      </c>
    </row>
    <row r="2020" spans="2:12" x14ac:dyDescent="0.3">
      <c r="B2020" s="1" t="s">
        <v>42</v>
      </c>
      <c r="C2020" s="4" t="str">
        <f>VLOOKUP(Tabela1[[#This Row],[Cliente]],'BASE DE CLIENTES'!A:E,2,0)</f>
        <v>Brasília</v>
      </c>
      <c r="D2020" s="1" t="str">
        <f>VLOOKUP(Tabela1[[#This Row],[Cliente]],'BASE DE CLIENTES'!A:C,3,0)</f>
        <v>DF</v>
      </c>
      <c r="E2020" s="4" t="str">
        <f>CONCATENATE(Tabela1[[#This Row],[CIDADE]],",",Tabela1[[#This Row],[UF]])</f>
        <v>Brasília,DF</v>
      </c>
      <c r="F2020" s="2">
        <v>45888</v>
      </c>
      <c r="G2020" s="13">
        <v>455</v>
      </c>
      <c r="H2020" s="13">
        <v>750</v>
      </c>
      <c r="I2020" s="5">
        <f>Tabela1[[#This Row],[Valor total]]-Tabela1[[#This Row],[Valor custo]]</f>
        <v>295</v>
      </c>
      <c r="J2020" s="6">
        <f>Tabela1[[#This Row],[MARGEM BRUTA]]/Tabela1[[#This Row],[Valor total]]</f>
        <v>0.39333333333333331</v>
      </c>
      <c r="K2020" s="1" t="str">
        <f>VLOOKUP(Tabela1[[#This Row],[Cliente]],'BASE DE CLIENTES'!A:D,4,0)</f>
        <v>EMPRESA SEM MAQUINA</v>
      </c>
      <c r="L2020" s="1" t="str">
        <f>VLOOKUP(Tabela1[[#This Row],[Cliente]],'BASE DE CLIENTES'!A:E,5,0)</f>
        <v>SAMAMBAIA</v>
      </c>
    </row>
    <row r="2021" spans="2:12" x14ac:dyDescent="0.3">
      <c r="B2021" s="1" t="s">
        <v>266</v>
      </c>
      <c r="C2021" s="4" t="str">
        <f>VLOOKUP(Tabela1[[#This Row],[Cliente]],'BASE DE CLIENTES'!A:E,2,0)</f>
        <v>MERCADO LIVRE</v>
      </c>
      <c r="D2021" s="1" t="str">
        <f>VLOOKUP(Tabela1[[#This Row],[Cliente]],'BASE DE CLIENTES'!A:C,3,0)</f>
        <v>MERCADO LIVRE</v>
      </c>
      <c r="E2021" s="4" t="str">
        <f>CONCATENATE(Tabela1[[#This Row],[CIDADE]],",",Tabela1[[#This Row],[UF]])</f>
        <v>MERCADO LIVRE,MERCADO LIVRE</v>
      </c>
      <c r="F2021" s="2">
        <v>45919</v>
      </c>
      <c r="G2021" s="13">
        <v>100.68</v>
      </c>
      <c r="H2021" s="13">
        <v>187.05</v>
      </c>
      <c r="I2021" s="5">
        <f>Tabela1[[#This Row],[Valor total]]-Tabela1[[#This Row],[Valor custo]]</f>
        <v>86.37</v>
      </c>
      <c r="J2021" s="6">
        <f>Tabela1[[#This Row],[MARGEM BRUTA]]/Tabela1[[#This Row],[Valor total]]</f>
        <v>0.46174819566960706</v>
      </c>
      <c r="K2021" s="1" t="str">
        <f>VLOOKUP(Tabela1[[#This Row],[Cliente]],'BASE DE CLIENTES'!A:D,4,0)</f>
        <v>OUTROS RAMOS</v>
      </c>
      <c r="L2021" s="1" t="str">
        <f>VLOOKUP(Tabela1[[#This Row],[Cliente]],'BASE DE CLIENTES'!A:E,5,0)</f>
        <v>MERCADO LIVRE</v>
      </c>
    </row>
    <row r="2022" spans="2:12" x14ac:dyDescent="0.3">
      <c r="B2022" s="1" t="s">
        <v>27</v>
      </c>
      <c r="C2022" s="4" t="str">
        <f>VLOOKUP(Tabela1[[#This Row],[Cliente]],'BASE DE CLIENTES'!A:E,2,0)</f>
        <v>Brasília</v>
      </c>
      <c r="D2022" s="1" t="str">
        <f>VLOOKUP(Tabela1[[#This Row],[Cliente]],'BASE DE CLIENTES'!A:C,3,0)</f>
        <v>DF</v>
      </c>
      <c r="E2022" s="4" t="str">
        <f>CONCATENATE(Tabela1[[#This Row],[CIDADE]],",",Tabela1[[#This Row],[UF]])</f>
        <v>Brasília,DF</v>
      </c>
      <c r="F2022" s="2">
        <v>45888</v>
      </c>
      <c r="G2022" s="13">
        <v>953.26</v>
      </c>
      <c r="H2022" s="13">
        <v>1700</v>
      </c>
      <c r="I2022" s="5">
        <f>Tabela1[[#This Row],[Valor total]]-Tabela1[[#This Row],[Valor custo]]</f>
        <v>746.74</v>
      </c>
      <c r="J2022" s="6">
        <f>Tabela1[[#This Row],[MARGEM BRUTA]]/Tabela1[[#This Row],[Valor total]]</f>
        <v>0.43925882352941176</v>
      </c>
      <c r="K2022" s="1" t="str">
        <f>VLOOKUP(Tabela1[[#This Row],[Cliente]],'BASE DE CLIENTES'!A:D,4,0)</f>
        <v>EMPRESA SEM MAQUINA</v>
      </c>
      <c r="L2022" s="1" t="str">
        <f>VLOOKUP(Tabela1[[#This Row],[Cliente]],'BASE DE CLIENTES'!A:E,5,0)</f>
        <v>RECANTO DAS EMAS</v>
      </c>
    </row>
    <row r="2023" spans="2:12" x14ac:dyDescent="0.3">
      <c r="B2023" s="1" t="s">
        <v>141</v>
      </c>
      <c r="C2023" s="4" t="str">
        <f>VLOOKUP(Tabela1[[#This Row],[Cliente]],'BASE DE CLIENTES'!A:E,2,0)</f>
        <v>Brasília</v>
      </c>
      <c r="D2023" s="1" t="str">
        <f>VLOOKUP(Tabela1[[#This Row],[Cliente]],'BASE DE CLIENTES'!A:C,3,0)</f>
        <v>DF</v>
      </c>
      <c r="E2023" s="4" t="str">
        <f>CONCATENATE(Tabela1[[#This Row],[CIDADE]],",",Tabela1[[#This Row],[UF]])</f>
        <v>Brasília,DF</v>
      </c>
      <c r="F2023" s="2">
        <v>45888</v>
      </c>
      <c r="G2023" s="13">
        <v>4027.97</v>
      </c>
      <c r="H2023" s="13">
        <v>6045</v>
      </c>
      <c r="I2023" s="5">
        <f>Tabela1[[#This Row],[Valor total]]-Tabela1[[#This Row],[Valor custo]]</f>
        <v>2017.0300000000002</v>
      </c>
      <c r="J2023" s="6">
        <f>Tabela1[[#This Row],[MARGEM BRUTA]]/Tabela1[[#This Row],[Valor total]]</f>
        <v>0.33366914805624487</v>
      </c>
      <c r="K2023" s="1" t="str">
        <f>VLOOKUP(Tabela1[[#This Row],[Cliente]],'BASE DE CLIENTES'!A:D,4,0)</f>
        <v>EMPRESA COM MAQUINA</v>
      </c>
      <c r="L2023" s="1" t="str">
        <f>VLOOKUP(Tabela1[[#This Row],[Cliente]],'BASE DE CLIENTES'!A:E,5,0)</f>
        <v>TAGUATINGA</v>
      </c>
    </row>
    <row r="2024" spans="2:12" x14ac:dyDescent="0.3">
      <c r="B2024" s="1" t="s">
        <v>266</v>
      </c>
      <c r="C2024" s="4" t="str">
        <f>VLOOKUP(Tabela1[[#This Row],[Cliente]],'BASE DE CLIENTES'!A:E,2,0)</f>
        <v>MERCADO LIVRE</v>
      </c>
      <c r="D2024" s="1" t="str">
        <f>VLOOKUP(Tabela1[[#This Row],[Cliente]],'BASE DE CLIENTES'!A:C,3,0)</f>
        <v>MERCADO LIVRE</v>
      </c>
      <c r="E2024" s="4" t="str">
        <f>CONCATENATE(Tabela1[[#This Row],[CIDADE]],",",Tabela1[[#This Row],[UF]])</f>
        <v>MERCADO LIVRE,MERCADO LIVRE</v>
      </c>
      <c r="F2024" s="2">
        <v>45918</v>
      </c>
      <c r="G2024" s="13">
        <v>24</v>
      </c>
      <c r="H2024" s="13">
        <v>15.25</v>
      </c>
      <c r="I2024" s="5">
        <f>Tabela1[[#This Row],[Valor total]]-Tabela1[[#This Row],[Valor custo]]</f>
        <v>-8.75</v>
      </c>
      <c r="J2024" s="6">
        <f>Tabela1[[#This Row],[MARGEM BRUTA]]/Tabela1[[#This Row],[Valor total]]</f>
        <v>-0.57377049180327866</v>
      </c>
      <c r="K2024" s="1" t="str">
        <f>VLOOKUP(Tabela1[[#This Row],[Cliente]],'BASE DE CLIENTES'!A:D,4,0)</f>
        <v>OUTROS RAMOS</v>
      </c>
      <c r="L2024" s="1" t="str">
        <f>VLOOKUP(Tabela1[[#This Row],[Cliente]],'BASE DE CLIENTES'!A:E,5,0)</f>
        <v>MERCADO LIVRE</v>
      </c>
    </row>
    <row r="2025" spans="2:12" x14ac:dyDescent="0.3">
      <c r="B2025" s="1" t="s">
        <v>55</v>
      </c>
      <c r="C2025" s="4" t="str">
        <f>VLOOKUP(Tabela1[[#This Row],[Cliente]],'BASE DE CLIENTES'!A:E,2,0)</f>
        <v>Brasília</v>
      </c>
      <c r="D2025" s="1" t="str">
        <f>VLOOKUP(Tabela1[[#This Row],[Cliente]],'BASE DE CLIENTES'!A:C,3,0)</f>
        <v>DF</v>
      </c>
      <c r="E2025" s="4" t="str">
        <f>CONCATENATE(Tabela1[[#This Row],[CIDADE]],",",Tabela1[[#This Row],[UF]])</f>
        <v>Brasília,DF</v>
      </c>
      <c r="F2025" s="2">
        <v>45888</v>
      </c>
      <c r="G2025" s="13">
        <v>491</v>
      </c>
      <c r="H2025" s="13">
        <v>700</v>
      </c>
      <c r="I2025" s="5">
        <f>Tabela1[[#This Row],[Valor total]]-Tabela1[[#This Row],[Valor custo]]</f>
        <v>209</v>
      </c>
      <c r="J2025" s="6">
        <f>Tabela1[[#This Row],[MARGEM BRUTA]]/Tabela1[[#This Row],[Valor total]]</f>
        <v>0.2985714285714286</v>
      </c>
      <c r="K2025" s="1" t="str">
        <f>VLOOKUP(Tabela1[[#This Row],[Cliente]],'BASE DE CLIENTES'!A:D,4,0)</f>
        <v>EMPRESA SEM MAQUINA</v>
      </c>
      <c r="L2025" s="1" t="str">
        <f>VLOOKUP(Tabela1[[#This Row],[Cliente]],'BASE DE CLIENTES'!A:E,5,0)</f>
        <v>RECANTO DAS EMAS</v>
      </c>
    </row>
    <row r="2026" spans="2:12" x14ac:dyDescent="0.3">
      <c r="B2026" s="1" t="s">
        <v>70</v>
      </c>
      <c r="C2026" s="4" t="str">
        <f>VLOOKUP(Tabela1[[#This Row],[Cliente]],'BASE DE CLIENTES'!A:E,2,0)</f>
        <v>Brasília</v>
      </c>
      <c r="D2026" s="1" t="str">
        <f>VLOOKUP(Tabela1[[#This Row],[Cliente]],'BASE DE CLIENTES'!A:C,3,0)</f>
        <v>DF</v>
      </c>
      <c r="E2026" s="4" t="str">
        <f>CONCATENATE(Tabela1[[#This Row],[CIDADE]],",",Tabela1[[#This Row],[UF]])</f>
        <v>Brasília,DF</v>
      </c>
      <c r="F2026" s="2">
        <v>45888</v>
      </c>
      <c r="G2026" s="13">
        <v>5582.76</v>
      </c>
      <c r="H2026" s="13">
        <v>8865</v>
      </c>
      <c r="I2026" s="5">
        <f>Tabela1[[#This Row],[Valor total]]-Tabela1[[#This Row],[Valor custo]]</f>
        <v>3282.24</v>
      </c>
      <c r="J2026" s="6">
        <f>Tabela1[[#This Row],[MARGEM BRUTA]]/Tabela1[[#This Row],[Valor total]]</f>
        <v>0.37024703891708965</v>
      </c>
      <c r="K2026" s="1" t="str">
        <f>VLOOKUP(Tabela1[[#This Row],[Cliente]],'BASE DE CLIENTES'!A:D,4,0)</f>
        <v>EMPRESA COM MAQUINA</v>
      </c>
      <c r="L2026" s="1" t="str">
        <f>VLOOKUP(Tabela1[[#This Row],[Cliente]],'BASE DE CLIENTES'!A:E,5,0)</f>
        <v>TAGUATINGA NORTE (TAGUATINGA)</v>
      </c>
    </row>
    <row r="2027" spans="2:12" x14ac:dyDescent="0.3">
      <c r="B2027" s="1" t="s">
        <v>55</v>
      </c>
      <c r="C2027" s="4" t="str">
        <f>VLOOKUP(Tabela1[[#This Row],[Cliente]],'BASE DE CLIENTES'!A:E,2,0)</f>
        <v>Brasília</v>
      </c>
      <c r="D2027" s="1" t="str">
        <f>VLOOKUP(Tabela1[[#This Row],[Cliente]],'BASE DE CLIENTES'!A:C,3,0)</f>
        <v>DF</v>
      </c>
      <c r="E2027" s="4" t="str">
        <f>CONCATENATE(Tabela1[[#This Row],[CIDADE]],",",Tabela1[[#This Row],[UF]])</f>
        <v>Brasília,DF</v>
      </c>
      <c r="F2027" s="2">
        <v>45888</v>
      </c>
      <c r="G2027" s="13">
        <v>142.74</v>
      </c>
      <c r="H2027" s="13">
        <v>190</v>
      </c>
      <c r="I2027" s="5">
        <f>Tabela1[[#This Row],[Valor total]]-Tabela1[[#This Row],[Valor custo]]</f>
        <v>47.259999999999991</v>
      </c>
      <c r="J2027" s="6">
        <f>Tabela1[[#This Row],[MARGEM BRUTA]]/Tabela1[[#This Row],[Valor total]]</f>
        <v>0.24873684210526312</v>
      </c>
      <c r="K2027" s="1" t="str">
        <f>VLOOKUP(Tabela1[[#This Row],[Cliente]],'BASE DE CLIENTES'!A:D,4,0)</f>
        <v>EMPRESA SEM MAQUINA</v>
      </c>
      <c r="L2027" s="1" t="str">
        <f>VLOOKUP(Tabela1[[#This Row],[Cliente]],'BASE DE CLIENTES'!A:E,5,0)</f>
        <v>RECANTO DAS EMAS</v>
      </c>
    </row>
    <row r="2028" spans="2:12" x14ac:dyDescent="0.3">
      <c r="B2028" s="1" t="s">
        <v>106</v>
      </c>
      <c r="C2028" s="4" t="str">
        <f>VLOOKUP(Tabela1[[#This Row],[Cliente]],'BASE DE CLIENTES'!A:E,2,0)</f>
        <v>Brasília</v>
      </c>
      <c r="D2028" s="1" t="str">
        <f>VLOOKUP(Tabela1[[#This Row],[Cliente]],'BASE DE CLIENTES'!A:C,3,0)</f>
        <v>DF</v>
      </c>
      <c r="E2028" s="4" t="str">
        <f>CONCATENATE(Tabela1[[#This Row],[CIDADE]],",",Tabela1[[#This Row],[UF]])</f>
        <v>Brasília,DF</v>
      </c>
      <c r="F2028" s="2">
        <v>45888</v>
      </c>
      <c r="G2028" s="13">
        <v>382.3</v>
      </c>
      <c r="H2028" s="13">
        <v>615</v>
      </c>
      <c r="I2028" s="5">
        <f>Tabela1[[#This Row],[Valor total]]-Tabela1[[#This Row],[Valor custo]]</f>
        <v>232.7</v>
      </c>
      <c r="J2028" s="6">
        <f>Tabela1[[#This Row],[MARGEM BRUTA]]/Tabela1[[#This Row],[Valor total]]</f>
        <v>0.37837398373983738</v>
      </c>
      <c r="K2028" s="1" t="str">
        <f>VLOOKUP(Tabela1[[#This Row],[Cliente]],'BASE DE CLIENTES'!A:D,4,0)</f>
        <v>EMPRESA COM MAQUINA</v>
      </c>
      <c r="L2028" s="1" t="str">
        <f>VLOOKUP(Tabela1[[#This Row],[Cliente]],'BASE DE CLIENTES'!A:E,5,0)</f>
        <v>26 DE SETEMBRO</v>
      </c>
    </row>
    <row r="2029" spans="2:12" x14ac:dyDescent="0.3">
      <c r="B2029" s="1" t="s">
        <v>266</v>
      </c>
      <c r="C2029" s="4" t="str">
        <f>VLOOKUP(Tabela1[[#This Row],[Cliente]],'BASE DE CLIENTES'!A:E,2,0)</f>
        <v>MERCADO LIVRE</v>
      </c>
      <c r="D2029" s="1" t="str">
        <f>VLOOKUP(Tabela1[[#This Row],[Cliente]],'BASE DE CLIENTES'!A:C,3,0)</f>
        <v>MERCADO LIVRE</v>
      </c>
      <c r="E2029" s="4" t="str">
        <f>CONCATENATE(Tabela1[[#This Row],[CIDADE]],",",Tabela1[[#This Row],[UF]])</f>
        <v>MERCADO LIVRE,MERCADO LIVRE</v>
      </c>
      <c r="F2029" s="2">
        <v>45918</v>
      </c>
      <c r="G2029" s="13">
        <v>13.69</v>
      </c>
      <c r="H2029" s="13">
        <v>86.83</v>
      </c>
      <c r="I2029" s="5">
        <f>Tabela1[[#This Row],[Valor total]]-Tabela1[[#This Row],[Valor custo]]</f>
        <v>73.14</v>
      </c>
      <c r="J2029" s="6">
        <f>Tabela1[[#This Row],[MARGEM BRUTA]]/Tabela1[[#This Row],[Valor total]]</f>
        <v>0.84233559829551996</v>
      </c>
      <c r="K2029" s="1" t="str">
        <f>VLOOKUP(Tabela1[[#This Row],[Cliente]],'BASE DE CLIENTES'!A:D,4,0)</f>
        <v>OUTROS RAMOS</v>
      </c>
      <c r="L2029" s="1" t="str">
        <f>VLOOKUP(Tabela1[[#This Row],[Cliente]],'BASE DE CLIENTES'!A:E,5,0)</f>
        <v>MERCADO LIVRE</v>
      </c>
    </row>
    <row r="2030" spans="2:12" x14ac:dyDescent="0.3">
      <c r="B2030" s="1" t="s">
        <v>42</v>
      </c>
      <c r="C2030" s="4" t="str">
        <f>VLOOKUP(Tabela1[[#This Row],[Cliente]],'BASE DE CLIENTES'!A:E,2,0)</f>
        <v>Brasília</v>
      </c>
      <c r="D2030" s="1" t="str">
        <f>VLOOKUP(Tabela1[[#This Row],[Cliente]],'BASE DE CLIENTES'!A:C,3,0)</f>
        <v>DF</v>
      </c>
      <c r="E2030" s="4" t="str">
        <f>CONCATENATE(Tabela1[[#This Row],[CIDADE]],",",Tabela1[[#This Row],[UF]])</f>
        <v>Brasília,DF</v>
      </c>
      <c r="F2030" s="2">
        <v>45888</v>
      </c>
      <c r="G2030" s="13">
        <v>432.79</v>
      </c>
      <c r="H2030" s="13">
        <v>655</v>
      </c>
      <c r="I2030" s="5">
        <f>Tabela1[[#This Row],[Valor total]]-Tabela1[[#This Row],[Valor custo]]</f>
        <v>222.20999999999998</v>
      </c>
      <c r="J2030" s="6">
        <f>Tabela1[[#This Row],[MARGEM BRUTA]]/Tabela1[[#This Row],[Valor total]]</f>
        <v>0.33925190839694652</v>
      </c>
      <c r="K2030" s="1" t="str">
        <f>VLOOKUP(Tabela1[[#This Row],[Cliente]],'BASE DE CLIENTES'!A:D,4,0)</f>
        <v>EMPRESA SEM MAQUINA</v>
      </c>
      <c r="L2030" s="1" t="str">
        <f>VLOOKUP(Tabela1[[#This Row],[Cliente]],'BASE DE CLIENTES'!A:E,5,0)</f>
        <v>SAMAMBAIA</v>
      </c>
    </row>
    <row r="2031" spans="2:12" x14ac:dyDescent="0.3">
      <c r="B2031" s="1" t="s">
        <v>68</v>
      </c>
      <c r="C2031" s="4" t="str">
        <f>VLOOKUP(Tabela1[[#This Row],[Cliente]],'BASE DE CLIENTES'!A:E,2,0)</f>
        <v>Brasília</v>
      </c>
      <c r="D2031" s="1" t="str">
        <f>VLOOKUP(Tabela1[[#This Row],[Cliente]],'BASE DE CLIENTES'!A:C,3,0)</f>
        <v>DF</v>
      </c>
      <c r="E2031" s="4" t="str">
        <f>CONCATENATE(Tabela1[[#This Row],[CIDADE]],",",Tabela1[[#This Row],[UF]])</f>
        <v>Brasília,DF</v>
      </c>
      <c r="F2031" s="2">
        <v>45888</v>
      </c>
      <c r="G2031" s="13">
        <v>7077.09</v>
      </c>
      <c r="H2031" s="13">
        <v>11495</v>
      </c>
      <c r="I2031" s="5">
        <f>Tabela1[[#This Row],[Valor total]]-Tabela1[[#This Row],[Valor custo]]</f>
        <v>4417.91</v>
      </c>
      <c r="J2031" s="6">
        <f>Tabela1[[#This Row],[MARGEM BRUTA]]/Tabela1[[#This Row],[Valor total]]</f>
        <v>0.3843331883427577</v>
      </c>
      <c r="K2031" s="1" t="str">
        <f>VLOOKUP(Tabela1[[#This Row],[Cliente]],'BASE DE CLIENTES'!A:D,4,0)</f>
        <v>EMPRESA COM MAQUINA</v>
      </c>
      <c r="L2031" s="1" t="str">
        <f>VLOOKUP(Tabela1[[#This Row],[Cliente]],'BASE DE CLIENTES'!A:E,5,0)</f>
        <v>SAMAMBAIA SUL (SAMAMBAIA)</v>
      </c>
    </row>
    <row r="2032" spans="2:12" x14ac:dyDescent="0.3">
      <c r="B2032" s="1" t="s">
        <v>111</v>
      </c>
      <c r="C2032" s="4" t="str">
        <f>VLOOKUP(Tabela1[[#This Row],[Cliente]],'BASE DE CLIENTES'!A:E,2,0)</f>
        <v>Brasília</v>
      </c>
      <c r="D2032" s="1" t="str">
        <f>VLOOKUP(Tabela1[[#This Row],[Cliente]],'BASE DE CLIENTES'!A:C,3,0)</f>
        <v>DF</v>
      </c>
      <c r="E2032" s="4" t="str">
        <f>CONCATENATE(Tabela1[[#This Row],[CIDADE]],",",Tabela1[[#This Row],[UF]])</f>
        <v>Brasília,DF</v>
      </c>
      <c r="F2032" s="2">
        <v>45888</v>
      </c>
      <c r="G2032" s="13">
        <v>2193.58</v>
      </c>
      <c r="H2032" s="13">
        <v>3910</v>
      </c>
      <c r="I2032" s="5">
        <f>Tabela1[[#This Row],[Valor total]]-Tabela1[[#This Row],[Valor custo]]</f>
        <v>1716.42</v>
      </c>
      <c r="J2032" s="6">
        <f>Tabela1[[#This Row],[MARGEM BRUTA]]/Tabela1[[#This Row],[Valor total]]</f>
        <v>0.43898209718670078</v>
      </c>
      <c r="K2032" s="1" t="str">
        <f>VLOOKUP(Tabela1[[#This Row],[Cliente]],'BASE DE CLIENTES'!A:D,4,0)</f>
        <v>EMPRESA SEM MAQUINA</v>
      </c>
      <c r="L2032" s="1" t="str">
        <f>VLOOKUP(Tabela1[[#This Row],[Cliente]],'BASE DE CLIENTES'!A:E,5,0)</f>
        <v>TAGUATINGA SUL (TAGUATINGA)</v>
      </c>
    </row>
    <row r="2033" spans="2:12" x14ac:dyDescent="0.3">
      <c r="B2033" s="1" t="s">
        <v>266</v>
      </c>
      <c r="C2033" s="4" t="str">
        <f>VLOOKUP(Tabela1[[#This Row],[Cliente]],'BASE DE CLIENTES'!A:E,2,0)</f>
        <v>MERCADO LIVRE</v>
      </c>
      <c r="D2033" s="1" t="str">
        <f>VLOOKUP(Tabela1[[#This Row],[Cliente]],'BASE DE CLIENTES'!A:C,3,0)</f>
        <v>MERCADO LIVRE</v>
      </c>
      <c r="E2033" s="4" t="str">
        <f>CONCATENATE(Tabela1[[#This Row],[CIDADE]],",",Tabela1[[#This Row],[UF]])</f>
        <v>MERCADO LIVRE,MERCADO LIVRE</v>
      </c>
      <c r="F2033" s="2">
        <v>45918</v>
      </c>
      <c r="G2033" s="13">
        <v>7.21</v>
      </c>
      <c r="H2033" s="13">
        <v>35</v>
      </c>
      <c r="I2033" s="5">
        <f>Tabela1[[#This Row],[Valor total]]-Tabela1[[#This Row],[Valor custo]]</f>
        <v>27.79</v>
      </c>
      <c r="J2033" s="6">
        <f>Tabela1[[#This Row],[MARGEM BRUTA]]/Tabela1[[#This Row],[Valor total]]</f>
        <v>0.79399999999999993</v>
      </c>
      <c r="K2033" s="1" t="str">
        <f>VLOOKUP(Tabela1[[#This Row],[Cliente]],'BASE DE CLIENTES'!A:D,4,0)</f>
        <v>OUTROS RAMOS</v>
      </c>
      <c r="L2033" s="1" t="str">
        <f>VLOOKUP(Tabela1[[#This Row],[Cliente]],'BASE DE CLIENTES'!A:E,5,0)</f>
        <v>MERCADO LIVRE</v>
      </c>
    </row>
    <row r="2034" spans="2:12" x14ac:dyDescent="0.3">
      <c r="B2034" s="1" t="s">
        <v>266</v>
      </c>
      <c r="C2034" s="4" t="str">
        <f>VLOOKUP(Tabela1[[#This Row],[Cliente]],'BASE DE CLIENTES'!A:E,2,0)</f>
        <v>MERCADO LIVRE</v>
      </c>
      <c r="D2034" s="1" t="str">
        <f>VLOOKUP(Tabela1[[#This Row],[Cliente]],'BASE DE CLIENTES'!A:C,3,0)</f>
        <v>MERCADO LIVRE</v>
      </c>
      <c r="E2034" s="4" t="str">
        <f>CONCATENATE(Tabela1[[#This Row],[CIDADE]],",",Tabela1[[#This Row],[UF]])</f>
        <v>MERCADO LIVRE,MERCADO LIVRE</v>
      </c>
      <c r="F2034" s="2">
        <v>45918</v>
      </c>
      <c r="G2034" s="13">
        <v>14.42</v>
      </c>
      <c r="H2034" s="13">
        <v>71.94</v>
      </c>
      <c r="I2034" s="5">
        <f>Tabela1[[#This Row],[Valor total]]-Tabela1[[#This Row],[Valor custo]]</f>
        <v>57.519999999999996</v>
      </c>
      <c r="J2034" s="6">
        <f>Tabela1[[#This Row],[MARGEM BRUTA]]/Tabela1[[#This Row],[Valor total]]</f>
        <v>0.79955518487628574</v>
      </c>
      <c r="K2034" s="1" t="str">
        <f>VLOOKUP(Tabela1[[#This Row],[Cliente]],'BASE DE CLIENTES'!A:D,4,0)</f>
        <v>OUTROS RAMOS</v>
      </c>
      <c r="L2034" s="1" t="str">
        <f>VLOOKUP(Tabela1[[#This Row],[Cliente]],'BASE DE CLIENTES'!A:E,5,0)</f>
        <v>MERCADO LIVRE</v>
      </c>
    </row>
    <row r="2035" spans="2:12" x14ac:dyDescent="0.3">
      <c r="B2035" s="1" t="s">
        <v>266</v>
      </c>
      <c r="C2035" s="4" t="str">
        <f>VLOOKUP(Tabela1[[#This Row],[Cliente]],'BASE DE CLIENTES'!A:E,2,0)</f>
        <v>MERCADO LIVRE</v>
      </c>
      <c r="D2035" s="1" t="str">
        <f>VLOOKUP(Tabela1[[#This Row],[Cliente]],'BASE DE CLIENTES'!A:C,3,0)</f>
        <v>MERCADO LIVRE</v>
      </c>
      <c r="E2035" s="4" t="str">
        <f>CONCATENATE(Tabela1[[#This Row],[CIDADE]],",",Tabela1[[#This Row],[UF]])</f>
        <v>MERCADO LIVRE,MERCADO LIVRE</v>
      </c>
      <c r="F2035" s="2">
        <v>45918</v>
      </c>
      <c r="G2035" s="13">
        <v>67.12</v>
      </c>
      <c r="H2035" s="13">
        <v>124.7</v>
      </c>
      <c r="I2035" s="5">
        <f>Tabela1[[#This Row],[Valor total]]-Tabela1[[#This Row],[Valor custo]]</f>
        <v>57.58</v>
      </c>
      <c r="J2035" s="6">
        <f>Tabela1[[#This Row],[MARGEM BRUTA]]/Tabela1[[#This Row],[Valor total]]</f>
        <v>0.46174819566960701</v>
      </c>
      <c r="K2035" s="1" t="str">
        <f>VLOOKUP(Tabela1[[#This Row],[Cliente]],'BASE DE CLIENTES'!A:D,4,0)</f>
        <v>OUTROS RAMOS</v>
      </c>
      <c r="L2035" s="1" t="str">
        <f>VLOOKUP(Tabela1[[#This Row],[Cliente]],'BASE DE CLIENTES'!A:E,5,0)</f>
        <v>MERCADO LIVRE</v>
      </c>
    </row>
    <row r="2036" spans="2:12" x14ac:dyDescent="0.3">
      <c r="B2036" s="1" t="s">
        <v>239</v>
      </c>
      <c r="C2036" s="4" t="str">
        <f>VLOOKUP(Tabela1[[#This Row],[Cliente]],'BASE DE CLIENTES'!A:E,2,0)</f>
        <v>Brasília</v>
      </c>
      <c r="D2036" s="1" t="str">
        <f>VLOOKUP(Tabela1[[#This Row],[Cliente]],'BASE DE CLIENTES'!A:C,3,0)</f>
        <v>DF</v>
      </c>
      <c r="E2036" s="4" t="str">
        <f>CONCATENATE(Tabela1[[#This Row],[CIDADE]],",",Tabela1[[#This Row],[UF]])</f>
        <v>Brasília,DF</v>
      </c>
      <c r="F2036" s="2">
        <v>45887</v>
      </c>
      <c r="G2036" s="13">
        <v>432.79</v>
      </c>
      <c r="H2036" s="13">
        <v>655</v>
      </c>
      <c r="I2036" s="5">
        <f>Tabela1[[#This Row],[Valor total]]-Tabela1[[#This Row],[Valor custo]]</f>
        <v>222.20999999999998</v>
      </c>
      <c r="J2036" s="6">
        <f>Tabela1[[#This Row],[MARGEM BRUTA]]/Tabela1[[#This Row],[Valor total]]</f>
        <v>0.33925190839694652</v>
      </c>
      <c r="K2036" s="1" t="str">
        <f>VLOOKUP(Tabela1[[#This Row],[Cliente]],'BASE DE CLIENTES'!A:D,4,0)</f>
        <v>EMPRESA COM MAQUINA</v>
      </c>
      <c r="L2036" s="1" t="str">
        <f>VLOOKUP(Tabela1[[#This Row],[Cliente]],'BASE DE CLIENTES'!A:E,5,0)</f>
        <v>RIACHO FUNDO II</v>
      </c>
    </row>
    <row r="2037" spans="2:12" x14ac:dyDescent="0.3">
      <c r="B2037" s="1" t="s">
        <v>27</v>
      </c>
      <c r="C2037" s="4" t="str">
        <f>VLOOKUP(Tabela1[[#This Row],[Cliente]],'BASE DE CLIENTES'!A:E,2,0)</f>
        <v>Brasília</v>
      </c>
      <c r="D2037" s="1" t="str">
        <f>VLOOKUP(Tabela1[[#This Row],[Cliente]],'BASE DE CLIENTES'!A:C,3,0)</f>
        <v>DF</v>
      </c>
      <c r="E2037" s="4" t="str">
        <f>CONCATENATE(Tabela1[[#This Row],[CIDADE]],",",Tabela1[[#This Row],[UF]])</f>
        <v>Brasília,DF</v>
      </c>
      <c r="F2037" s="2">
        <v>45887</v>
      </c>
      <c r="G2037" s="13">
        <v>382.3</v>
      </c>
      <c r="H2037" s="13">
        <v>600</v>
      </c>
      <c r="I2037" s="5">
        <f>Tabela1[[#This Row],[Valor total]]-Tabela1[[#This Row],[Valor custo]]</f>
        <v>217.7</v>
      </c>
      <c r="J2037" s="6">
        <f>Tabela1[[#This Row],[MARGEM BRUTA]]/Tabela1[[#This Row],[Valor total]]</f>
        <v>0.36283333333333334</v>
      </c>
      <c r="K2037" s="1" t="str">
        <f>VLOOKUP(Tabela1[[#This Row],[Cliente]],'BASE DE CLIENTES'!A:D,4,0)</f>
        <v>EMPRESA SEM MAQUINA</v>
      </c>
      <c r="L2037" s="1" t="str">
        <f>VLOOKUP(Tabela1[[#This Row],[Cliente]],'BASE DE CLIENTES'!A:E,5,0)</f>
        <v>RECANTO DAS EMAS</v>
      </c>
    </row>
    <row r="2038" spans="2:12" x14ac:dyDescent="0.3">
      <c r="B2038" s="1" t="s">
        <v>70</v>
      </c>
      <c r="C2038" s="4" t="str">
        <f>VLOOKUP(Tabela1[[#This Row],[Cliente]],'BASE DE CLIENTES'!A:E,2,0)</f>
        <v>Brasília</v>
      </c>
      <c r="D2038" s="1" t="str">
        <f>VLOOKUP(Tabela1[[#This Row],[Cliente]],'BASE DE CLIENTES'!A:C,3,0)</f>
        <v>DF</v>
      </c>
      <c r="E2038" s="4" t="str">
        <f>CONCATENATE(Tabela1[[#This Row],[CIDADE]],",",Tabela1[[#This Row],[UF]])</f>
        <v>Brasília,DF</v>
      </c>
      <c r="F2038" s="2">
        <v>45887</v>
      </c>
      <c r="G2038" s="13">
        <v>455</v>
      </c>
      <c r="H2038" s="13">
        <v>870</v>
      </c>
      <c r="I2038" s="5">
        <f>Tabela1[[#This Row],[Valor total]]-Tabela1[[#This Row],[Valor custo]]</f>
        <v>415</v>
      </c>
      <c r="J2038" s="6">
        <f>Tabela1[[#This Row],[MARGEM BRUTA]]/Tabela1[[#This Row],[Valor total]]</f>
        <v>0.47701149425287354</v>
      </c>
      <c r="K2038" s="1" t="str">
        <f>VLOOKUP(Tabela1[[#This Row],[Cliente]],'BASE DE CLIENTES'!A:D,4,0)</f>
        <v>EMPRESA COM MAQUINA</v>
      </c>
      <c r="L2038" s="1" t="str">
        <f>VLOOKUP(Tabela1[[#This Row],[Cliente]],'BASE DE CLIENTES'!A:E,5,0)</f>
        <v>TAGUATINGA NORTE (TAGUATINGA)</v>
      </c>
    </row>
    <row r="2039" spans="2:12" x14ac:dyDescent="0.3">
      <c r="B2039" s="1" t="s">
        <v>52</v>
      </c>
      <c r="C2039" s="4" t="str">
        <f>VLOOKUP(Tabela1[[#This Row],[Cliente]],'BASE DE CLIENTES'!A:E,2,0)</f>
        <v>Brasília</v>
      </c>
      <c r="D2039" s="1" t="str">
        <f>VLOOKUP(Tabela1[[#This Row],[Cliente]],'BASE DE CLIENTES'!A:C,3,0)</f>
        <v>DF</v>
      </c>
      <c r="E2039" s="4" t="str">
        <f>CONCATENATE(Tabela1[[#This Row],[CIDADE]],",",Tabela1[[#This Row],[UF]])</f>
        <v>Brasília,DF</v>
      </c>
      <c r="F2039" s="2">
        <v>45887</v>
      </c>
      <c r="G2039" s="13">
        <v>865.58</v>
      </c>
      <c r="H2039" s="13">
        <v>1400</v>
      </c>
      <c r="I2039" s="5">
        <f>Tabela1[[#This Row],[Valor total]]-Tabela1[[#This Row],[Valor custo]]</f>
        <v>534.41999999999996</v>
      </c>
      <c r="J2039" s="6">
        <f>Tabela1[[#This Row],[MARGEM BRUTA]]/Tabela1[[#This Row],[Valor total]]</f>
        <v>0.38172857142857142</v>
      </c>
      <c r="K2039" s="1" t="str">
        <f>VLOOKUP(Tabela1[[#This Row],[Cliente]],'BASE DE CLIENTES'!A:D,4,0)</f>
        <v>SERRALHEIRO</v>
      </c>
      <c r="L2039" s="1" t="str">
        <f>VLOOKUP(Tabela1[[#This Row],[Cliente]],'BASE DE CLIENTES'!A:E,5,0)</f>
        <v>Ceilândia Sul (Ceilândia)</v>
      </c>
    </row>
    <row r="2040" spans="2:12" x14ac:dyDescent="0.3">
      <c r="B2040" s="1" t="s">
        <v>88</v>
      </c>
      <c r="C2040" s="4" t="str">
        <f>VLOOKUP(Tabela1[[#This Row],[Cliente]],'BASE DE CLIENTES'!A:E,2,0)</f>
        <v>Brasília</v>
      </c>
      <c r="D2040" s="1" t="str">
        <f>VLOOKUP(Tabela1[[#This Row],[Cliente]],'BASE DE CLIENTES'!A:C,3,0)</f>
        <v>DF</v>
      </c>
      <c r="E2040" s="4" t="str">
        <f>CONCATENATE(Tabela1[[#This Row],[CIDADE]],",",Tabela1[[#This Row],[UF]])</f>
        <v>Brasília,DF</v>
      </c>
      <c r="F2040" s="2">
        <v>45887</v>
      </c>
      <c r="G2040" s="13">
        <v>382.3</v>
      </c>
      <c r="H2040" s="13">
        <v>610</v>
      </c>
      <c r="I2040" s="5">
        <f>Tabela1[[#This Row],[Valor total]]-Tabela1[[#This Row],[Valor custo]]</f>
        <v>227.7</v>
      </c>
      <c r="J2040" s="6">
        <f>Tabela1[[#This Row],[MARGEM BRUTA]]/Tabela1[[#This Row],[Valor total]]</f>
        <v>0.37327868852459012</v>
      </c>
      <c r="K2040" s="1" t="str">
        <f>VLOOKUP(Tabela1[[#This Row],[Cliente]],'BASE DE CLIENTES'!A:D,4,0)</f>
        <v>SERRALHEIRO</v>
      </c>
      <c r="L2040" s="1" t="str">
        <f>VLOOKUP(Tabela1[[#This Row],[Cliente]],'BASE DE CLIENTES'!A:E,5,0)</f>
        <v>RECANTO DAS EMAS</v>
      </c>
    </row>
    <row r="2041" spans="2:12" x14ac:dyDescent="0.3">
      <c r="B2041" s="1" t="s">
        <v>266</v>
      </c>
      <c r="C2041" s="4" t="str">
        <f>VLOOKUP(Tabela1[[#This Row],[Cliente]],'BASE DE CLIENTES'!A:E,2,0)</f>
        <v>MERCADO LIVRE</v>
      </c>
      <c r="D2041" s="1" t="str">
        <f>VLOOKUP(Tabela1[[#This Row],[Cliente]],'BASE DE CLIENTES'!A:C,3,0)</f>
        <v>MERCADO LIVRE</v>
      </c>
      <c r="E2041" s="4" t="str">
        <f>CONCATENATE(Tabela1[[#This Row],[CIDADE]],",",Tabela1[[#This Row],[UF]])</f>
        <v>MERCADO LIVRE,MERCADO LIVRE</v>
      </c>
      <c r="F2041" s="2">
        <v>45918</v>
      </c>
      <c r="G2041" s="13">
        <v>7.21</v>
      </c>
      <c r="H2041" s="13">
        <v>35.97</v>
      </c>
      <c r="I2041" s="5">
        <f>Tabela1[[#This Row],[Valor total]]-Tabela1[[#This Row],[Valor custo]]</f>
        <v>28.759999999999998</v>
      </c>
      <c r="J2041" s="6">
        <f>Tabela1[[#This Row],[MARGEM BRUTA]]/Tabela1[[#This Row],[Valor total]]</f>
        <v>0.79955518487628574</v>
      </c>
      <c r="K2041" s="1" t="str">
        <f>VLOOKUP(Tabela1[[#This Row],[Cliente]],'BASE DE CLIENTES'!A:D,4,0)</f>
        <v>OUTROS RAMOS</v>
      </c>
      <c r="L2041" s="1" t="str">
        <f>VLOOKUP(Tabela1[[#This Row],[Cliente]],'BASE DE CLIENTES'!A:E,5,0)</f>
        <v>MERCADO LIVRE</v>
      </c>
    </row>
    <row r="2042" spans="2:12" x14ac:dyDescent="0.3">
      <c r="B2042" s="1" t="s">
        <v>266</v>
      </c>
      <c r="C2042" s="4" t="str">
        <f>VLOOKUP(Tabela1[[#This Row],[Cliente]],'BASE DE CLIENTES'!A:E,2,0)</f>
        <v>MERCADO LIVRE</v>
      </c>
      <c r="D2042" s="1" t="str">
        <f>VLOOKUP(Tabela1[[#This Row],[Cliente]],'BASE DE CLIENTES'!A:C,3,0)</f>
        <v>MERCADO LIVRE</v>
      </c>
      <c r="E2042" s="4" t="str">
        <f>CONCATENATE(Tabela1[[#This Row],[CIDADE]],",",Tabela1[[#This Row],[UF]])</f>
        <v>MERCADO LIVRE,MERCADO LIVRE</v>
      </c>
      <c r="F2042" s="2">
        <v>45918</v>
      </c>
      <c r="G2042" s="13">
        <v>28.84</v>
      </c>
      <c r="H2042" s="13">
        <v>143.88</v>
      </c>
      <c r="I2042" s="5">
        <f>Tabela1[[#This Row],[Valor total]]-Tabela1[[#This Row],[Valor custo]]</f>
        <v>115.03999999999999</v>
      </c>
      <c r="J2042" s="6">
        <f>Tabela1[[#This Row],[MARGEM BRUTA]]/Tabela1[[#This Row],[Valor total]]</f>
        <v>0.79955518487628574</v>
      </c>
      <c r="K2042" s="1" t="str">
        <f>VLOOKUP(Tabela1[[#This Row],[Cliente]],'BASE DE CLIENTES'!A:D,4,0)</f>
        <v>OUTROS RAMOS</v>
      </c>
      <c r="L2042" s="1" t="str">
        <f>VLOOKUP(Tabela1[[#This Row],[Cliente]],'BASE DE CLIENTES'!A:E,5,0)</f>
        <v>MERCADO LIVRE</v>
      </c>
    </row>
    <row r="2043" spans="2:12" x14ac:dyDescent="0.3">
      <c r="B2043" s="1" t="s">
        <v>140</v>
      </c>
      <c r="C2043" s="4" t="str">
        <f>VLOOKUP(Tabela1[[#This Row],[Cliente]],'BASE DE CLIENTES'!A:E,2,0)</f>
        <v>Brasília</v>
      </c>
      <c r="D2043" s="1" t="str">
        <f>VLOOKUP(Tabela1[[#This Row],[Cliente]],'BASE DE CLIENTES'!A:C,3,0)</f>
        <v>DF</v>
      </c>
      <c r="E2043" s="4" t="str">
        <f>CONCATENATE(Tabela1[[#This Row],[CIDADE]],",",Tabela1[[#This Row],[UF]])</f>
        <v>Brasília,DF</v>
      </c>
      <c r="F2043" s="2">
        <v>45887</v>
      </c>
      <c r="G2043" s="13">
        <v>1708</v>
      </c>
      <c r="H2043" s="13">
        <v>3410</v>
      </c>
      <c r="I2043" s="5">
        <f>Tabela1[[#This Row],[Valor total]]-Tabela1[[#This Row],[Valor custo]]</f>
        <v>1702</v>
      </c>
      <c r="J2043" s="6">
        <f>Tabela1[[#This Row],[MARGEM BRUTA]]/Tabela1[[#This Row],[Valor total]]</f>
        <v>0.49912023460410559</v>
      </c>
      <c r="K2043" s="1" t="str">
        <f>VLOOKUP(Tabela1[[#This Row],[Cliente]],'BASE DE CLIENTES'!A:D,4,0)</f>
        <v>EMPRESA COM MAQUINA</v>
      </c>
      <c r="L2043" s="1" t="str">
        <f>VLOOKUP(Tabela1[[#This Row],[Cliente]],'BASE DE CLIENTES'!A:E,5,0)</f>
        <v>RECANTO DAS EMAS</v>
      </c>
    </row>
    <row r="2044" spans="2:12" x14ac:dyDescent="0.3">
      <c r="B2044" s="1" t="s">
        <v>230</v>
      </c>
      <c r="C2044" s="4" t="str">
        <f>VLOOKUP(Tabela1[[#This Row],[Cliente]],'BASE DE CLIENTES'!A:E,2,0)</f>
        <v>Brasília</v>
      </c>
      <c r="D2044" s="1" t="str">
        <f>VLOOKUP(Tabela1[[#This Row],[Cliente]],'BASE DE CLIENTES'!A:C,3,0)</f>
        <v>DF</v>
      </c>
      <c r="E2044" s="4" t="str">
        <f>CONCATENATE(Tabela1[[#This Row],[CIDADE]],",",Tabela1[[#This Row],[UF]])</f>
        <v>Brasília,DF</v>
      </c>
      <c r="F2044" s="2">
        <v>45887</v>
      </c>
      <c r="G2044" s="13">
        <v>764.6</v>
      </c>
      <c r="H2044" s="13">
        <v>1200</v>
      </c>
      <c r="I2044" s="5">
        <f>Tabela1[[#This Row],[Valor total]]-Tabela1[[#This Row],[Valor custo]]</f>
        <v>435.4</v>
      </c>
      <c r="J2044" s="6">
        <f>Tabela1[[#This Row],[MARGEM BRUTA]]/Tabela1[[#This Row],[Valor total]]</f>
        <v>0.36283333333333334</v>
      </c>
      <c r="K2044" s="1" t="str">
        <f>VLOOKUP(Tabela1[[#This Row],[Cliente]],'BASE DE CLIENTES'!A:D,4,0)</f>
        <v>SERRALHEIRO</v>
      </c>
      <c r="L2044" s="1" t="str">
        <f>VLOOKUP(Tabela1[[#This Row],[Cliente]],'BASE DE CLIENTES'!A:E,5,0)</f>
        <v>SETOR HABITACIONAL SAMAMBAIA (VICENTE PIRES)</v>
      </c>
    </row>
    <row r="2045" spans="2:12" x14ac:dyDescent="0.3">
      <c r="B2045" s="1" t="s">
        <v>266</v>
      </c>
      <c r="C2045" s="4" t="str">
        <f>VLOOKUP(Tabela1[[#This Row],[Cliente]],'BASE DE CLIENTES'!A:E,2,0)</f>
        <v>MERCADO LIVRE</v>
      </c>
      <c r="D2045" s="1" t="str">
        <f>VLOOKUP(Tabela1[[#This Row],[Cliente]],'BASE DE CLIENTES'!A:C,3,0)</f>
        <v>MERCADO LIVRE</v>
      </c>
      <c r="E2045" s="4" t="str">
        <f>CONCATENATE(Tabela1[[#This Row],[CIDADE]],",",Tabela1[[#This Row],[UF]])</f>
        <v>MERCADO LIVRE,MERCADO LIVRE</v>
      </c>
      <c r="F2045" s="2">
        <v>45917</v>
      </c>
      <c r="G2045" s="13">
        <v>67.12</v>
      </c>
      <c r="H2045" s="13">
        <v>124.7</v>
      </c>
      <c r="I2045" s="5">
        <f>Tabela1[[#This Row],[Valor total]]-Tabela1[[#This Row],[Valor custo]]</f>
        <v>57.58</v>
      </c>
      <c r="J2045" s="6">
        <f>Tabela1[[#This Row],[MARGEM BRUTA]]/Tabela1[[#This Row],[Valor total]]</f>
        <v>0.46174819566960701</v>
      </c>
      <c r="K2045" s="1" t="str">
        <f>VLOOKUP(Tabela1[[#This Row],[Cliente]],'BASE DE CLIENTES'!A:D,4,0)</f>
        <v>OUTROS RAMOS</v>
      </c>
      <c r="L2045" s="1" t="str">
        <f>VLOOKUP(Tabela1[[#This Row],[Cliente]],'BASE DE CLIENTES'!A:E,5,0)</f>
        <v>MERCADO LIVRE</v>
      </c>
    </row>
    <row r="2046" spans="2:12" x14ac:dyDescent="0.3">
      <c r="B2046" s="1" t="s">
        <v>38</v>
      </c>
      <c r="C2046" s="4" t="str">
        <f>VLOOKUP(Tabela1[[#This Row],[Cliente]],'BASE DE CLIENTES'!A:E,2,0)</f>
        <v>Brasília</v>
      </c>
      <c r="D2046" s="1" t="str">
        <f>VLOOKUP(Tabela1[[#This Row],[Cliente]],'BASE DE CLIENTES'!A:C,3,0)</f>
        <v>DF</v>
      </c>
      <c r="E2046" s="4" t="str">
        <f>CONCATENATE(Tabela1[[#This Row],[CIDADE]],",",Tabela1[[#This Row],[UF]])</f>
        <v>Brasília,DF</v>
      </c>
      <c r="F2046" s="2">
        <v>45887</v>
      </c>
      <c r="G2046" s="13">
        <v>289</v>
      </c>
      <c r="H2046" s="13">
        <v>0</v>
      </c>
      <c r="I2046" s="5">
        <f>Tabela1[[#This Row],[Valor total]]-Tabela1[[#This Row],[Valor custo]]</f>
        <v>-289</v>
      </c>
      <c r="J2046" s="6" t="e">
        <f>Tabela1[[#This Row],[MARGEM BRUTA]]/Tabela1[[#This Row],[Valor total]]</f>
        <v>#DIV/0!</v>
      </c>
      <c r="K2046" s="1" t="str">
        <f>VLOOKUP(Tabela1[[#This Row],[Cliente]],'BASE DE CLIENTES'!A:D,4,0)</f>
        <v>EMPRESA SEM MAQUINA</v>
      </c>
      <c r="L2046" s="1" t="str">
        <f>VLOOKUP(Tabela1[[#This Row],[Cliente]],'BASE DE CLIENTES'!A:E,5,0)</f>
        <v>PONTE ALTA NORTE (GAMA)</v>
      </c>
    </row>
    <row r="2047" spans="2:12" x14ac:dyDescent="0.3">
      <c r="B2047" s="1" t="s">
        <v>268</v>
      </c>
      <c r="C2047" s="4" t="str">
        <f>VLOOKUP(Tabela1[[#This Row],[Cliente]],'BASE DE CLIENTES'!A:E,2,0)</f>
        <v>Brasília</v>
      </c>
      <c r="D2047" s="1" t="str">
        <f>VLOOKUP(Tabela1[[#This Row],[Cliente]],'BASE DE CLIENTES'!A:C,3,0)</f>
        <v>DF</v>
      </c>
      <c r="E2047" s="4" t="str">
        <f>CONCATENATE(Tabela1[[#This Row],[CIDADE]],",",Tabela1[[#This Row],[UF]])</f>
        <v>Brasília,DF</v>
      </c>
      <c r="F2047" s="2">
        <v>45840</v>
      </c>
      <c r="G2047" s="13">
        <v>122.74</v>
      </c>
      <c r="H2047" s="13">
        <v>180</v>
      </c>
      <c r="I2047" s="5">
        <f>Tabela1[[#This Row],[Valor total]]-Tabela1[[#This Row],[Valor custo]]</f>
        <v>57.260000000000005</v>
      </c>
      <c r="J2047" s="6">
        <f>Tabela1[[#This Row],[MARGEM BRUTA]]/Tabela1[[#This Row],[Valor total]]</f>
        <v>0.31811111111111112</v>
      </c>
      <c r="K2047" s="1" t="str">
        <f>VLOOKUP(Tabela1[[#This Row],[Cliente]],'BASE DE CLIENTES'!A:D,4,0)</f>
        <v>SEM CLASSIFICAÇÃO</v>
      </c>
      <c r="L2047" s="1" t="str">
        <f>VLOOKUP(Tabela1[[#This Row],[Cliente]],'BASE DE CLIENTES'!A:E,5,0)</f>
        <v>NA</v>
      </c>
    </row>
    <row r="2048" spans="2:12" x14ac:dyDescent="0.3">
      <c r="B2048" s="1" t="s">
        <v>106</v>
      </c>
      <c r="C2048" s="4" t="str">
        <f>VLOOKUP(Tabela1[[#This Row],[Cliente]],'BASE DE CLIENTES'!A:E,2,0)</f>
        <v>Brasília</v>
      </c>
      <c r="D2048" s="1" t="str">
        <f>VLOOKUP(Tabela1[[#This Row],[Cliente]],'BASE DE CLIENTES'!A:C,3,0)</f>
        <v>DF</v>
      </c>
      <c r="E2048" s="4" t="str">
        <f>CONCATENATE(Tabela1[[#This Row],[CIDADE]],",",Tabela1[[#This Row],[UF]])</f>
        <v>Brasília,DF</v>
      </c>
      <c r="F2048" s="2">
        <v>45884</v>
      </c>
      <c r="G2048" s="13">
        <v>1349.09</v>
      </c>
      <c r="H2048" s="13">
        <v>2124</v>
      </c>
      <c r="I2048" s="5">
        <f>Tabela1[[#This Row],[Valor total]]-Tabela1[[#This Row],[Valor custo]]</f>
        <v>774.91000000000008</v>
      </c>
      <c r="J2048" s="6">
        <f>Tabela1[[#This Row],[MARGEM BRUTA]]/Tabela1[[#This Row],[Valor total]]</f>
        <v>0.36483521657250473</v>
      </c>
      <c r="K2048" s="1" t="str">
        <f>VLOOKUP(Tabela1[[#This Row],[Cliente]],'BASE DE CLIENTES'!A:D,4,0)</f>
        <v>EMPRESA COM MAQUINA</v>
      </c>
      <c r="L2048" s="1" t="str">
        <f>VLOOKUP(Tabela1[[#This Row],[Cliente]],'BASE DE CLIENTES'!A:E,5,0)</f>
        <v>26 DE SETEMBRO</v>
      </c>
    </row>
    <row r="2049" spans="2:12" x14ac:dyDescent="0.3">
      <c r="B2049" s="1" t="s">
        <v>27</v>
      </c>
      <c r="C2049" s="4" t="str">
        <f>VLOOKUP(Tabela1[[#This Row],[Cliente]],'BASE DE CLIENTES'!A:E,2,0)</f>
        <v>Brasília</v>
      </c>
      <c r="D2049" s="1" t="str">
        <f>VLOOKUP(Tabela1[[#This Row],[Cliente]],'BASE DE CLIENTES'!A:C,3,0)</f>
        <v>DF</v>
      </c>
      <c r="E2049" s="4" t="str">
        <f>CONCATENATE(Tabela1[[#This Row],[CIDADE]],",",Tabela1[[#This Row],[UF]])</f>
        <v>Brasília,DF</v>
      </c>
      <c r="F2049" s="2">
        <v>45887</v>
      </c>
      <c r="G2049" s="13">
        <v>469.98</v>
      </c>
      <c r="H2049" s="13">
        <v>700</v>
      </c>
      <c r="I2049" s="5">
        <f>Tabela1[[#This Row],[Valor total]]-Tabela1[[#This Row],[Valor custo]]</f>
        <v>230.01999999999998</v>
      </c>
      <c r="J2049" s="6">
        <f>Tabela1[[#This Row],[MARGEM BRUTA]]/Tabela1[[#This Row],[Valor total]]</f>
        <v>0.32859999999999995</v>
      </c>
      <c r="K2049" s="1" t="str">
        <f>VLOOKUP(Tabela1[[#This Row],[Cliente]],'BASE DE CLIENTES'!A:D,4,0)</f>
        <v>EMPRESA SEM MAQUINA</v>
      </c>
      <c r="L2049" s="1" t="str">
        <f>VLOOKUP(Tabela1[[#This Row],[Cliente]],'BASE DE CLIENTES'!A:E,5,0)</f>
        <v>RECANTO DAS EMAS</v>
      </c>
    </row>
    <row r="2050" spans="2:12" x14ac:dyDescent="0.3">
      <c r="B2050" s="1" t="s">
        <v>266</v>
      </c>
      <c r="C2050" s="4" t="str">
        <f>VLOOKUP(Tabela1[[#This Row],[Cliente]],'BASE DE CLIENTES'!A:E,2,0)</f>
        <v>MERCADO LIVRE</v>
      </c>
      <c r="D2050" s="1" t="str">
        <f>VLOOKUP(Tabela1[[#This Row],[Cliente]],'BASE DE CLIENTES'!A:C,3,0)</f>
        <v>MERCADO LIVRE</v>
      </c>
      <c r="E2050" s="4" t="str">
        <f>CONCATENATE(Tabela1[[#This Row],[CIDADE]],",",Tabela1[[#This Row],[UF]])</f>
        <v>MERCADO LIVRE,MERCADO LIVRE</v>
      </c>
      <c r="F2050" s="2">
        <v>45917</v>
      </c>
      <c r="G2050" s="13">
        <v>134.24</v>
      </c>
      <c r="H2050" s="13">
        <v>249.4</v>
      </c>
      <c r="I2050" s="5">
        <f>Tabela1[[#This Row],[Valor total]]-Tabela1[[#This Row],[Valor custo]]</f>
        <v>115.16</v>
      </c>
      <c r="J2050" s="6">
        <f>Tabela1[[#This Row],[MARGEM BRUTA]]/Tabela1[[#This Row],[Valor total]]</f>
        <v>0.46174819566960701</v>
      </c>
      <c r="K2050" s="1" t="str">
        <f>VLOOKUP(Tabela1[[#This Row],[Cliente]],'BASE DE CLIENTES'!A:D,4,0)</f>
        <v>OUTROS RAMOS</v>
      </c>
      <c r="L2050" s="1" t="str">
        <f>VLOOKUP(Tabela1[[#This Row],[Cliente]],'BASE DE CLIENTES'!A:E,5,0)</f>
        <v>MERCADO LIVRE</v>
      </c>
    </row>
    <row r="2051" spans="2:12" x14ac:dyDescent="0.3">
      <c r="B2051" s="1" t="s">
        <v>68</v>
      </c>
      <c r="C2051" s="4" t="str">
        <f>VLOOKUP(Tabela1[[#This Row],[Cliente]],'BASE DE CLIENTES'!A:E,2,0)</f>
        <v>Brasília</v>
      </c>
      <c r="D2051" s="1" t="str">
        <f>VLOOKUP(Tabela1[[#This Row],[Cliente]],'BASE DE CLIENTES'!A:C,3,0)</f>
        <v>DF</v>
      </c>
      <c r="E2051" s="4" t="str">
        <f>CONCATENATE(Tabela1[[#This Row],[CIDADE]],",",Tabela1[[#This Row],[UF]])</f>
        <v>Brasília,DF</v>
      </c>
      <c r="F2051" s="2">
        <v>45887</v>
      </c>
      <c r="G2051" s="13">
        <v>764.6</v>
      </c>
      <c r="H2051" s="13">
        <v>1230</v>
      </c>
      <c r="I2051" s="5">
        <f>Tabela1[[#This Row],[Valor total]]-Tabela1[[#This Row],[Valor custo]]</f>
        <v>465.4</v>
      </c>
      <c r="J2051" s="6">
        <f>Tabela1[[#This Row],[MARGEM BRUTA]]/Tabela1[[#This Row],[Valor total]]</f>
        <v>0.37837398373983738</v>
      </c>
      <c r="K2051" s="1" t="str">
        <f>VLOOKUP(Tabela1[[#This Row],[Cliente]],'BASE DE CLIENTES'!A:D,4,0)</f>
        <v>EMPRESA COM MAQUINA</v>
      </c>
      <c r="L2051" s="1" t="str">
        <f>VLOOKUP(Tabela1[[#This Row],[Cliente]],'BASE DE CLIENTES'!A:E,5,0)</f>
        <v>SAMAMBAIA SUL (SAMAMBAIA)</v>
      </c>
    </row>
    <row r="2052" spans="2:12" x14ac:dyDescent="0.3">
      <c r="B2052" s="1" t="s">
        <v>98</v>
      </c>
      <c r="C2052" s="4" t="str">
        <f>VLOOKUP(Tabela1[[#This Row],[Cliente]],'BASE DE CLIENTES'!A:E,2,0)</f>
        <v>Brasília</v>
      </c>
      <c r="D2052" s="1" t="str">
        <f>VLOOKUP(Tabela1[[#This Row],[Cliente]],'BASE DE CLIENTES'!A:C,3,0)</f>
        <v>DF</v>
      </c>
      <c r="E2052" s="4" t="str">
        <f>CONCATENATE(Tabela1[[#This Row],[CIDADE]],",",Tabela1[[#This Row],[UF]])</f>
        <v>Brasília,DF</v>
      </c>
      <c r="F2052" s="2">
        <v>45887</v>
      </c>
      <c r="G2052" s="13">
        <v>455</v>
      </c>
      <c r="H2052" s="13">
        <v>685</v>
      </c>
      <c r="I2052" s="5">
        <f>Tabela1[[#This Row],[Valor total]]-Tabela1[[#This Row],[Valor custo]]</f>
        <v>230</v>
      </c>
      <c r="J2052" s="6">
        <f>Tabela1[[#This Row],[MARGEM BRUTA]]/Tabela1[[#This Row],[Valor total]]</f>
        <v>0.33576642335766421</v>
      </c>
      <c r="K2052" s="1" t="str">
        <f>VLOOKUP(Tabela1[[#This Row],[Cliente]],'BASE DE CLIENTES'!A:D,4,0)</f>
        <v>SERRALHEIRO</v>
      </c>
      <c r="L2052" s="1" t="str">
        <f>VLOOKUP(Tabela1[[#This Row],[Cliente]],'BASE DE CLIENTES'!A:E,5,0)</f>
        <v>SANTA MARIA</v>
      </c>
    </row>
    <row r="2053" spans="2:12" x14ac:dyDescent="0.3">
      <c r="B2053" s="1" t="s">
        <v>230</v>
      </c>
      <c r="C2053" s="4" t="str">
        <f>VLOOKUP(Tabela1[[#This Row],[Cliente]],'BASE DE CLIENTES'!A:E,2,0)</f>
        <v>Brasília</v>
      </c>
      <c r="D2053" s="1" t="str">
        <f>VLOOKUP(Tabela1[[#This Row],[Cliente]],'BASE DE CLIENTES'!A:C,3,0)</f>
        <v>DF</v>
      </c>
      <c r="E2053" s="4" t="str">
        <f>CONCATENATE(Tabela1[[#This Row],[CIDADE]],",",Tabela1[[#This Row],[UF]])</f>
        <v>Brasília,DF</v>
      </c>
      <c r="F2053" s="2">
        <v>45884</v>
      </c>
      <c r="G2053" s="13">
        <v>395.99</v>
      </c>
      <c r="H2053" s="13">
        <v>690</v>
      </c>
      <c r="I2053" s="5">
        <f>Tabela1[[#This Row],[Valor total]]-Tabela1[[#This Row],[Valor custo]]</f>
        <v>294.01</v>
      </c>
      <c r="J2053" s="6">
        <f>Tabela1[[#This Row],[MARGEM BRUTA]]/Tabela1[[#This Row],[Valor total]]</f>
        <v>0.42610144927536231</v>
      </c>
      <c r="K2053" s="1" t="str">
        <f>VLOOKUP(Tabela1[[#This Row],[Cliente]],'BASE DE CLIENTES'!A:D,4,0)</f>
        <v>SERRALHEIRO</v>
      </c>
      <c r="L2053" s="1" t="str">
        <f>VLOOKUP(Tabela1[[#This Row],[Cliente]],'BASE DE CLIENTES'!A:E,5,0)</f>
        <v>SETOR HABITACIONAL SAMAMBAIA (VICENTE PIRES)</v>
      </c>
    </row>
    <row r="2054" spans="2:12" x14ac:dyDescent="0.3">
      <c r="B2054" s="1" t="s">
        <v>169</v>
      </c>
      <c r="C2054" s="4" t="str">
        <f>VLOOKUP(Tabela1[[#This Row],[Cliente]],'BASE DE CLIENTES'!A:E,2,0)</f>
        <v>Planaltina</v>
      </c>
      <c r="D2054" s="1" t="str">
        <f>VLOOKUP(Tabela1[[#This Row],[Cliente]],'BASE DE CLIENTES'!A:C,3,0)</f>
        <v>GO</v>
      </c>
      <c r="E2054" s="4" t="str">
        <f>CONCATENATE(Tabela1[[#This Row],[CIDADE]],",",Tabela1[[#This Row],[UF]])</f>
        <v>Planaltina,GO</v>
      </c>
      <c r="F2054" s="2">
        <v>45884</v>
      </c>
      <c r="G2054" s="13">
        <v>382.3</v>
      </c>
      <c r="H2054" s="13">
        <v>600</v>
      </c>
      <c r="I2054" s="5">
        <f>Tabela1[[#This Row],[Valor total]]-Tabela1[[#This Row],[Valor custo]]</f>
        <v>217.7</v>
      </c>
      <c r="J2054" s="6">
        <f>Tabela1[[#This Row],[MARGEM BRUTA]]/Tabela1[[#This Row],[Valor total]]</f>
        <v>0.36283333333333334</v>
      </c>
      <c r="K2054" s="1" t="str">
        <f>VLOOKUP(Tabela1[[#This Row],[Cliente]],'BASE DE CLIENTES'!A:D,4,0)</f>
        <v>SERRALHEIRO</v>
      </c>
      <c r="L2054" s="1" t="str">
        <f>VLOOKUP(Tabela1[[#This Row],[Cliente]],'BASE DE CLIENTES'!A:E,5,0)</f>
        <v>Planaltina</v>
      </c>
    </row>
    <row r="2055" spans="2:12" x14ac:dyDescent="0.3">
      <c r="B2055" s="1" t="s">
        <v>267</v>
      </c>
      <c r="C2055" s="4" t="str">
        <f>VLOOKUP(Tabela1[[#This Row],[Cliente]],'BASE DE CLIENTES'!A:E,2,0)</f>
        <v>Brasília</v>
      </c>
      <c r="D2055" s="1" t="str">
        <f>VLOOKUP(Tabela1[[#This Row],[Cliente]],'BASE DE CLIENTES'!A:C,3,0)</f>
        <v>DF</v>
      </c>
      <c r="E2055" s="4" t="str">
        <f>CONCATENATE(Tabela1[[#This Row],[CIDADE]],",",Tabela1[[#This Row],[UF]])</f>
        <v>Brasília,DF</v>
      </c>
      <c r="F2055" s="2">
        <v>45882</v>
      </c>
      <c r="G2055" s="13">
        <v>122.74</v>
      </c>
      <c r="H2055" s="13">
        <v>180</v>
      </c>
      <c r="I2055" s="5">
        <f>Tabela1[[#This Row],[Valor total]]-Tabela1[[#This Row],[Valor custo]]</f>
        <v>57.260000000000005</v>
      </c>
      <c r="J2055" s="6">
        <f>Tabela1[[#This Row],[MARGEM BRUTA]]/Tabela1[[#This Row],[Valor total]]</f>
        <v>0.31811111111111112</v>
      </c>
      <c r="K2055" s="1" t="str">
        <f>VLOOKUP(Tabela1[[#This Row],[Cliente]],'BASE DE CLIENTES'!A:D,4,0)</f>
        <v>SEM CLASSIFICAÇÃO</v>
      </c>
      <c r="L2055" s="1" t="str">
        <f>VLOOKUP(Tabela1[[#This Row],[Cliente]],'BASE DE CLIENTES'!A:E,5,0)</f>
        <v>TAGUATINGA NORTE</v>
      </c>
    </row>
    <row r="2056" spans="2:12" x14ac:dyDescent="0.3">
      <c r="B2056" s="1" t="s">
        <v>161</v>
      </c>
      <c r="C2056" s="4" t="str">
        <f>VLOOKUP(Tabela1[[#This Row],[Cliente]],'BASE DE CLIENTES'!A:E,2,0)</f>
        <v>Brasília</v>
      </c>
      <c r="D2056" s="1" t="str">
        <f>VLOOKUP(Tabela1[[#This Row],[Cliente]],'BASE DE CLIENTES'!A:C,3,0)</f>
        <v>DF</v>
      </c>
      <c r="E2056" s="4" t="str">
        <f>CONCATENATE(Tabela1[[#This Row],[CIDADE]],",",Tabela1[[#This Row],[UF]])</f>
        <v>Brasília,DF</v>
      </c>
      <c r="F2056" s="2">
        <v>45884</v>
      </c>
      <c r="G2056" s="13">
        <v>6712.9</v>
      </c>
      <c r="H2056" s="13">
        <v>10600</v>
      </c>
      <c r="I2056" s="5">
        <f>Tabela1[[#This Row],[Valor total]]-Tabela1[[#This Row],[Valor custo]]</f>
        <v>3887.1000000000004</v>
      </c>
      <c r="J2056" s="6">
        <f>Tabela1[[#This Row],[MARGEM BRUTA]]/Tabela1[[#This Row],[Valor total]]</f>
        <v>0.36670754716981135</v>
      </c>
      <c r="K2056" s="1" t="str">
        <f>VLOOKUP(Tabela1[[#This Row],[Cliente]],'BASE DE CLIENTES'!A:D,4,0)</f>
        <v>EMPRESA COM MAQUINA</v>
      </c>
      <c r="L2056" s="1" t="str">
        <f>VLOOKUP(Tabela1[[#This Row],[Cliente]],'BASE DE CLIENTES'!A:E,5,0)</f>
        <v>RIACHO FUNDO II</v>
      </c>
    </row>
    <row r="2057" spans="2:12" x14ac:dyDescent="0.3">
      <c r="B2057" s="1" t="s">
        <v>266</v>
      </c>
      <c r="C2057" s="4" t="str">
        <f>VLOOKUP(Tabela1[[#This Row],[Cliente]],'BASE DE CLIENTES'!A:E,2,0)</f>
        <v>MERCADO LIVRE</v>
      </c>
      <c r="D2057" s="1" t="str">
        <f>VLOOKUP(Tabela1[[#This Row],[Cliente]],'BASE DE CLIENTES'!A:C,3,0)</f>
        <v>MERCADO LIVRE</v>
      </c>
      <c r="E2057" s="4" t="str">
        <f>CONCATENATE(Tabela1[[#This Row],[CIDADE]],",",Tabela1[[#This Row],[UF]])</f>
        <v>MERCADO LIVRE,MERCADO LIVRE</v>
      </c>
      <c r="F2057" s="2">
        <v>45917</v>
      </c>
      <c r="G2057" s="13">
        <v>33.56</v>
      </c>
      <c r="H2057" s="13">
        <v>62.35</v>
      </c>
      <c r="I2057" s="5">
        <f>Tabela1[[#This Row],[Valor total]]-Tabela1[[#This Row],[Valor custo]]</f>
        <v>28.79</v>
      </c>
      <c r="J2057" s="6">
        <f>Tabela1[[#This Row],[MARGEM BRUTA]]/Tabela1[[#This Row],[Valor total]]</f>
        <v>0.46174819566960701</v>
      </c>
      <c r="K2057" s="1" t="str">
        <f>VLOOKUP(Tabela1[[#This Row],[Cliente]],'BASE DE CLIENTES'!A:D,4,0)</f>
        <v>OUTROS RAMOS</v>
      </c>
      <c r="L2057" s="1" t="str">
        <f>VLOOKUP(Tabela1[[#This Row],[Cliente]],'BASE DE CLIENTES'!A:E,5,0)</f>
        <v>MERCADO LIVRE</v>
      </c>
    </row>
    <row r="2058" spans="2:12" x14ac:dyDescent="0.3">
      <c r="B2058" s="1" t="s">
        <v>70</v>
      </c>
      <c r="C2058" s="4" t="str">
        <f>VLOOKUP(Tabela1[[#This Row],[Cliente]],'BASE DE CLIENTES'!A:E,2,0)</f>
        <v>Brasília</v>
      </c>
      <c r="D2058" s="1" t="str">
        <f>VLOOKUP(Tabela1[[#This Row],[Cliente]],'BASE DE CLIENTES'!A:C,3,0)</f>
        <v>DF</v>
      </c>
      <c r="E2058" s="4" t="str">
        <f>CONCATENATE(Tabela1[[#This Row],[CIDADE]],",",Tabela1[[#This Row],[UF]])</f>
        <v>Brasília,DF</v>
      </c>
      <c r="F2058" s="2">
        <v>45884</v>
      </c>
      <c r="G2058" s="13">
        <v>273.14</v>
      </c>
      <c r="H2058" s="13">
        <v>334.5</v>
      </c>
      <c r="I2058" s="5">
        <f>Tabela1[[#This Row],[Valor total]]-Tabela1[[#This Row],[Valor custo]]</f>
        <v>61.360000000000014</v>
      </c>
      <c r="J2058" s="6">
        <f>Tabela1[[#This Row],[MARGEM BRUTA]]/Tabela1[[#This Row],[Valor total]]</f>
        <v>0.18343796711509719</v>
      </c>
      <c r="K2058" s="1" t="str">
        <f>VLOOKUP(Tabela1[[#This Row],[Cliente]],'BASE DE CLIENTES'!A:D,4,0)</f>
        <v>EMPRESA COM MAQUINA</v>
      </c>
      <c r="L2058" s="1" t="str">
        <f>VLOOKUP(Tabela1[[#This Row],[Cliente]],'BASE DE CLIENTES'!A:E,5,0)</f>
        <v>TAGUATINGA NORTE (TAGUATINGA)</v>
      </c>
    </row>
    <row r="2059" spans="2:12" x14ac:dyDescent="0.3">
      <c r="B2059" s="1" t="s">
        <v>266</v>
      </c>
      <c r="C2059" s="4" t="str">
        <f>VLOOKUP(Tabela1[[#This Row],[Cliente]],'BASE DE CLIENTES'!A:E,2,0)</f>
        <v>MERCADO LIVRE</v>
      </c>
      <c r="D2059" s="1" t="str">
        <f>VLOOKUP(Tabela1[[#This Row],[Cliente]],'BASE DE CLIENTES'!A:C,3,0)</f>
        <v>MERCADO LIVRE</v>
      </c>
      <c r="E2059" s="4" t="str">
        <f>CONCATENATE(Tabela1[[#This Row],[CIDADE]],",",Tabela1[[#This Row],[UF]])</f>
        <v>MERCADO LIVRE,MERCADO LIVRE</v>
      </c>
      <c r="F2059" s="2">
        <v>45917</v>
      </c>
      <c r="G2059" s="13">
        <v>7.21</v>
      </c>
      <c r="H2059" s="13">
        <v>35</v>
      </c>
      <c r="I2059" s="5">
        <f>Tabela1[[#This Row],[Valor total]]-Tabela1[[#This Row],[Valor custo]]</f>
        <v>27.79</v>
      </c>
      <c r="J2059" s="6">
        <f>Tabela1[[#This Row],[MARGEM BRUTA]]/Tabela1[[#This Row],[Valor total]]</f>
        <v>0.79399999999999993</v>
      </c>
      <c r="K2059" s="1" t="str">
        <f>VLOOKUP(Tabela1[[#This Row],[Cliente]],'BASE DE CLIENTES'!A:D,4,0)</f>
        <v>OUTROS RAMOS</v>
      </c>
      <c r="L2059" s="1" t="str">
        <f>VLOOKUP(Tabela1[[#This Row],[Cliente]],'BASE DE CLIENTES'!A:E,5,0)</f>
        <v>MERCADO LIVRE</v>
      </c>
    </row>
    <row r="2060" spans="2:12" x14ac:dyDescent="0.3">
      <c r="B2060" s="1" t="s">
        <v>266</v>
      </c>
      <c r="C2060" s="4" t="str">
        <f>VLOOKUP(Tabela1[[#This Row],[Cliente]],'BASE DE CLIENTES'!A:E,2,0)</f>
        <v>MERCADO LIVRE</v>
      </c>
      <c r="D2060" s="1" t="str">
        <f>VLOOKUP(Tabela1[[#This Row],[Cliente]],'BASE DE CLIENTES'!A:C,3,0)</f>
        <v>MERCADO LIVRE</v>
      </c>
      <c r="E2060" s="4" t="str">
        <f>CONCATENATE(Tabela1[[#This Row],[CIDADE]],",",Tabela1[[#This Row],[UF]])</f>
        <v>MERCADO LIVRE,MERCADO LIVRE</v>
      </c>
      <c r="F2060" s="2">
        <v>45915</v>
      </c>
      <c r="G2060" s="13">
        <v>13.69</v>
      </c>
      <c r="H2060" s="13">
        <v>93.54</v>
      </c>
      <c r="I2060" s="5">
        <f>Tabela1[[#This Row],[Valor total]]-Tabela1[[#This Row],[Valor custo]]</f>
        <v>79.850000000000009</v>
      </c>
      <c r="J2060" s="6">
        <f>Tabela1[[#This Row],[MARGEM BRUTA]]/Tabela1[[#This Row],[Valor total]]</f>
        <v>0.85364549925165711</v>
      </c>
      <c r="K2060" s="1" t="str">
        <f>VLOOKUP(Tabela1[[#This Row],[Cliente]],'BASE DE CLIENTES'!A:D,4,0)</f>
        <v>OUTROS RAMOS</v>
      </c>
      <c r="L2060" s="1" t="str">
        <f>VLOOKUP(Tabela1[[#This Row],[Cliente]],'BASE DE CLIENTES'!A:E,5,0)</f>
        <v>MERCADO LIVRE</v>
      </c>
    </row>
    <row r="2061" spans="2:12" x14ac:dyDescent="0.3">
      <c r="B2061" s="1" t="s">
        <v>38</v>
      </c>
      <c r="C2061" s="4" t="str">
        <f>VLOOKUP(Tabela1[[#This Row],[Cliente]],'BASE DE CLIENTES'!A:E,2,0)</f>
        <v>Brasília</v>
      </c>
      <c r="D2061" s="1" t="str">
        <f>VLOOKUP(Tabela1[[#This Row],[Cliente]],'BASE DE CLIENTES'!A:C,3,0)</f>
        <v>DF</v>
      </c>
      <c r="E2061" s="4" t="str">
        <f>CONCATENATE(Tabela1[[#This Row],[CIDADE]],",",Tabela1[[#This Row],[UF]])</f>
        <v>Brasília,DF</v>
      </c>
      <c r="F2061" s="2">
        <v>45884</v>
      </c>
      <c r="G2061" s="13">
        <v>1559</v>
      </c>
      <c r="H2061" s="13">
        <v>2820</v>
      </c>
      <c r="I2061" s="5">
        <f>Tabela1[[#This Row],[Valor total]]-Tabela1[[#This Row],[Valor custo]]</f>
        <v>1261</v>
      </c>
      <c r="J2061" s="6">
        <f>Tabela1[[#This Row],[MARGEM BRUTA]]/Tabela1[[#This Row],[Valor total]]</f>
        <v>0.44716312056737589</v>
      </c>
      <c r="K2061" s="1" t="str">
        <f>VLOOKUP(Tabela1[[#This Row],[Cliente]],'BASE DE CLIENTES'!A:D,4,0)</f>
        <v>EMPRESA SEM MAQUINA</v>
      </c>
      <c r="L2061" s="1" t="str">
        <f>VLOOKUP(Tabela1[[#This Row],[Cliente]],'BASE DE CLIENTES'!A:E,5,0)</f>
        <v>PONTE ALTA NORTE (GAMA)</v>
      </c>
    </row>
    <row r="2062" spans="2:12" x14ac:dyDescent="0.3">
      <c r="B2062" s="1" t="s">
        <v>111</v>
      </c>
      <c r="C2062" s="4" t="str">
        <f>VLOOKUP(Tabela1[[#This Row],[Cliente]],'BASE DE CLIENTES'!A:E,2,0)</f>
        <v>Brasília</v>
      </c>
      <c r="D2062" s="1" t="str">
        <f>VLOOKUP(Tabela1[[#This Row],[Cliente]],'BASE DE CLIENTES'!A:C,3,0)</f>
        <v>DF</v>
      </c>
      <c r="E2062" s="4" t="str">
        <f>CONCATENATE(Tabela1[[#This Row],[CIDADE]],",",Tabela1[[#This Row],[UF]])</f>
        <v>Brasília,DF</v>
      </c>
      <c r="F2062" s="2">
        <v>45884</v>
      </c>
      <c r="G2062" s="13">
        <v>1146.9000000000001</v>
      </c>
      <c r="H2062" s="13">
        <v>1830</v>
      </c>
      <c r="I2062" s="5">
        <f>Tabela1[[#This Row],[Valor total]]-Tabela1[[#This Row],[Valor custo]]</f>
        <v>683.09999999999991</v>
      </c>
      <c r="J2062" s="6">
        <f>Tabela1[[#This Row],[MARGEM BRUTA]]/Tabela1[[#This Row],[Valor total]]</f>
        <v>0.37327868852459012</v>
      </c>
      <c r="K2062" s="1" t="str">
        <f>VLOOKUP(Tabela1[[#This Row],[Cliente]],'BASE DE CLIENTES'!A:D,4,0)</f>
        <v>EMPRESA SEM MAQUINA</v>
      </c>
      <c r="L2062" s="1" t="str">
        <f>VLOOKUP(Tabela1[[#This Row],[Cliente]],'BASE DE CLIENTES'!A:E,5,0)</f>
        <v>TAGUATINGA SUL (TAGUATINGA)</v>
      </c>
    </row>
    <row r="2063" spans="2:12" x14ac:dyDescent="0.3">
      <c r="B2063" s="1" t="s">
        <v>266</v>
      </c>
      <c r="C2063" s="4" t="str">
        <f>VLOOKUP(Tabela1[[#This Row],[Cliente]],'BASE DE CLIENTES'!A:E,2,0)</f>
        <v>MERCADO LIVRE</v>
      </c>
      <c r="D2063" s="1" t="str">
        <f>VLOOKUP(Tabela1[[#This Row],[Cliente]],'BASE DE CLIENTES'!A:C,3,0)</f>
        <v>MERCADO LIVRE</v>
      </c>
      <c r="E2063" s="4" t="str">
        <f>CONCATENATE(Tabela1[[#This Row],[CIDADE]],",",Tabela1[[#This Row],[UF]])</f>
        <v>MERCADO LIVRE,MERCADO LIVRE</v>
      </c>
      <c r="F2063" s="2">
        <v>45915</v>
      </c>
      <c r="G2063" s="13">
        <v>33.56</v>
      </c>
      <c r="H2063" s="13">
        <v>62.35</v>
      </c>
      <c r="I2063" s="5">
        <f>Tabela1[[#This Row],[Valor total]]-Tabela1[[#This Row],[Valor custo]]</f>
        <v>28.79</v>
      </c>
      <c r="J2063" s="6">
        <f>Tabela1[[#This Row],[MARGEM BRUTA]]/Tabela1[[#This Row],[Valor total]]</f>
        <v>0.46174819566960701</v>
      </c>
      <c r="K2063" s="1" t="str">
        <f>VLOOKUP(Tabela1[[#This Row],[Cliente]],'BASE DE CLIENTES'!A:D,4,0)</f>
        <v>OUTROS RAMOS</v>
      </c>
      <c r="L2063" s="1" t="str">
        <f>VLOOKUP(Tabela1[[#This Row],[Cliente]],'BASE DE CLIENTES'!A:E,5,0)</f>
        <v>MERCADO LIVRE</v>
      </c>
    </row>
    <row r="2064" spans="2:12" x14ac:dyDescent="0.3">
      <c r="B2064" s="1" t="s">
        <v>42</v>
      </c>
      <c r="C2064" s="4" t="str">
        <f>VLOOKUP(Tabela1[[#This Row],[Cliente]],'BASE DE CLIENTES'!A:E,2,0)</f>
        <v>Brasília</v>
      </c>
      <c r="D2064" s="1" t="str">
        <f>VLOOKUP(Tabela1[[#This Row],[Cliente]],'BASE DE CLIENTES'!A:C,3,0)</f>
        <v>DF</v>
      </c>
      <c r="E2064" s="4" t="str">
        <f>CONCATENATE(Tabela1[[#This Row],[CIDADE]],",",Tabela1[[#This Row],[UF]])</f>
        <v>Brasília,DF</v>
      </c>
      <c r="F2064" s="2">
        <v>45884</v>
      </c>
      <c r="G2064" s="13">
        <v>613.74</v>
      </c>
      <c r="H2064" s="13">
        <v>870</v>
      </c>
      <c r="I2064" s="5">
        <f>Tabela1[[#This Row],[Valor total]]-Tabela1[[#This Row],[Valor custo]]</f>
        <v>256.26</v>
      </c>
      <c r="J2064" s="6">
        <f>Tabela1[[#This Row],[MARGEM BRUTA]]/Tabela1[[#This Row],[Valor total]]</f>
        <v>0.29455172413793101</v>
      </c>
      <c r="K2064" s="1" t="str">
        <f>VLOOKUP(Tabela1[[#This Row],[Cliente]],'BASE DE CLIENTES'!A:D,4,0)</f>
        <v>EMPRESA SEM MAQUINA</v>
      </c>
      <c r="L2064" s="1" t="str">
        <f>VLOOKUP(Tabela1[[#This Row],[Cliente]],'BASE DE CLIENTES'!A:E,5,0)</f>
        <v>SAMAMBAIA</v>
      </c>
    </row>
    <row r="2065" spans="2:12" x14ac:dyDescent="0.3">
      <c r="B2065" s="1" t="s">
        <v>161</v>
      </c>
      <c r="C2065" s="4" t="str">
        <f>VLOOKUP(Tabela1[[#This Row],[Cliente]],'BASE DE CLIENTES'!A:E,2,0)</f>
        <v>Brasília</v>
      </c>
      <c r="D2065" s="1" t="str">
        <f>VLOOKUP(Tabela1[[#This Row],[Cliente]],'BASE DE CLIENTES'!A:C,3,0)</f>
        <v>DF</v>
      </c>
      <c r="E2065" s="4" t="str">
        <f>CONCATENATE(Tabela1[[#This Row],[CIDADE]],",",Tabela1[[#This Row],[UF]])</f>
        <v>Brasília,DF</v>
      </c>
      <c r="F2065" s="2">
        <v>45883</v>
      </c>
      <c r="G2065" s="13">
        <v>909</v>
      </c>
      <c r="H2065" s="13">
        <v>1100</v>
      </c>
      <c r="I2065" s="5">
        <f>Tabela1[[#This Row],[Valor total]]-Tabela1[[#This Row],[Valor custo]]</f>
        <v>191</v>
      </c>
      <c r="J2065" s="6">
        <f>Tabela1[[#This Row],[MARGEM BRUTA]]/Tabela1[[#This Row],[Valor total]]</f>
        <v>0.17363636363636364</v>
      </c>
      <c r="K2065" s="1" t="str">
        <f>VLOOKUP(Tabela1[[#This Row],[Cliente]],'BASE DE CLIENTES'!A:D,4,0)</f>
        <v>EMPRESA COM MAQUINA</v>
      </c>
      <c r="L2065" s="1" t="str">
        <f>VLOOKUP(Tabela1[[#This Row],[Cliente]],'BASE DE CLIENTES'!A:E,5,0)</f>
        <v>RIACHO FUNDO II</v>
      </c>
    </row>
    <row r="2066" spans="2:12" x14ac:dyDescent="0.3">
      <c r="B2066" s="1" t="s">
        <v>96</v>
      </c>
      <c r="C2066" s="4" t="str">
        <f>VLOOKUP(Tabela1[[#This Row],[Cliente]],'BASE DE CLIENTES'!A:E,2,0)</f>
        <v>Brasília</v>
      </c>
      <c r="D2066" s="1" t="str">
        <f>VLOOKUP(Tabela1[[#This Row],[Cliente]],'BASE DE CLIENTES'!A:C,3,0)</f>
        <v>DF</v>
      </c>
      <c r="E2066" s="4" t="str">
        <f>CONCATENATE(Tabela1[[#This Row],[CIDADE]],",",Tabela1[[#This Row],[UF]])</f>
        <v>Brasília,DF</v>
      </c>
      <c r="F2066" s="2">
        <v>45883</v>
      </c>
      <c r="G2066" s="13">
        <v>455</v>
      </c>
      <c r="H2066" s="13">
        <v>750</v>
      </c>
      <c r="I2066" s="5">
        <f>Tabela1[[#This Row],[Valor total]]-Tabela1[[#This Row],[Valor custo]]</f>
        <v>295</v>
      </c>
      <c r="J2066" s="6">
        <f>Tabela1[[#This Row],[MARGEM BRUTA]]/Tabela1[[#This Row],[Valor total]]</f>
        <v>0.39333333333333331</v>
      </c>
      <c r="K2066" s="1" t="str">
        <f>VLOOKUP(Tabela1[[#This Row],[Cliente]],'BASE DE CLIENTES'!A:D,4,0)</f>
        <v>EMPRESA SEM MAQUINA</v>
      </c>
      <c r="L2066" s="1" t="str">
        <f>VLOOKUP(Tabela1[[#This Row],[Cliente]],'BASE DE CLIENTES'!A:E,5,0)</f>
        <v>CEILANDIA NORTE (CEILANDIA)</v>
      </c>
    </row>
    <row r="2067" spans="2:12" x14ac:dyDescent="0.3">
      <c r="B2067" s="1" t="s">
        <v>99</v>
      </c>
      <c r="C2067" s="4" t="str">
        <f>VLOOKUP(Tabela1[[#This Row],[Cliente]],'BASE DE CLIENTES'!A:E,2,0)</f>
        <v>Brasília</v>
      </c>
      <c r="D2067" s="1" t="str">
        <f>VLOOKUP(Tabela1[[#This Row],[Cliente]],'BASE DE CLIENTES'!A:C,3,0)</f>
        <v>DF</v>
      </c>
      <c r="E2067" s="4" t="str">
        <f>CONCATENATE(Tabela1[[#This Row],[CIDADE]],",",Tabela1[[#This Row],[UF]])</f>
        <v>Brasília,DF</v>
      </c>
      <c r="F2067" s="2">
        <v>45883</v>
      </c>
      <c r="G2067" s="13">
        <v>7928.79</v>
      </c>
      <c r="H2067" s="13">
        <v>11840</v>
      </c>
      <c r="I2067" s="5">
        <f>Tabela1[[#This Row],[Valor total]]-Tabela1[[#This Row],[Valor custo]]</f>
        <v>3911.21</v>
      </c>
      <c r="J2067" s="6">
        <f>Tabela1[[#This Row],[MARGEM BRUTA]]/Tabela1[[#This Row],[Valor total]]</f>
        <v>0.33033868243243242</v>
      </c>
      <c r="K2067" s="1" t="str">
        <f>VLOOKUP(Tabela1[[#This Row],[Cliente]],'BASE DE CLIENTES'!A:D,4,0)</f>
        <v>EMPRESA COM MAQUINA</v>
      </c>
      <c r="L2067" s="1" t="str">
        <f>VLOOKUP(Tabela1[[#This Row],[Cliente]],'BASE DE CLIENTES'!A:E,5,0)</f>
        <v>ARAPOANGA (PLANALTINA)</v>
      </c>
    </row>
    <row r="2068" spans="2:12" x14ac:dyDescent="0.3">
      <c r="B2068" s="1" t="s">
        <v>266</v>
      </c>
      <c r="C2068" s="4" t="str">
        <f>VLOOKUP(Tabela1[[#This Row],[Cliente]],'BASE DE CLIENTES'!A:E,2,0)</f>
        <v>MERCADO LIVRE</v>
      </c>
      <c r="D2068" s="1" t="str">
        <f>VLOOKUP(Tabela1[[#This Row],[Cliente]],'BASE DE CLIENTES'!A:C,3,0)</f>
        <v>MERCADO LIVRE</v>
      </c>
      <c r="E2068" s="4" t="str">
        <f>CONCATENATE(Tabela1[[#This Row],[CIDADE]],",",Tabela1[[#This Row],[UF]])</f>
        <v>MERCADO LIVRE,MERCADO LIVRE</v>
      </c>
      <c r="F2068" s="2">
        <v>45915</v>
      </c>
      <c r="G2068" s="13">
        <v>13.69</v>
      </c>
      <c r="H2068" s="13">
        <v>86.83</v>
      </c>
      <c r="I2068" s="5">
        <f>Tabela1[[#This Row],[Valor total]]-Tabela1[[#This Row],[Valor custo]]</f>
        <v>73.14</v>
      </c>
      <c r="J2068" s="6">
        <f>Tabela1[[#This Row],[MARGEM BRUTA]]/Tabela1[[#This Row],[Valor total]]</f>
        <v>0.84233559829551996</v>
      </c>
      <c r="K2068" s="1" t="str">
        <f>VLOOKUP(Tabela1[[#This Row],[Cliente]],'BASE DE CLIENTES'!A:D,4,0)</f>
        <v>OUTROS RAMOS</v>
      </c>
      <c r="L2068" s="1" t="str">
        <f>VLOOKUP(Tabela1[[#This Row],[Cliente]],'BASE DE CLIENTES'!A:E,5,0)</f>
        <v>MERCADO LIVRE</v>
      </c>
    </row>
    <row r="2069" spans="2:12" x14ac:dyDescent="0.3">
      <c r="B2069" s="1" t="s">
        <v>266</v>
      </c>
      <c r="C2069" s="4" t="str">
        <f>VLOOKUP(Tabela1[[#This Row],[Cliente]],'BASE DE CLIENTES'!A:E,2,0)</f>
        <v>MERCADO LIVRE</v>
      </c>
      <c r="D2069" s="1" t="str">
        <f>VLOOKUP(Tabela1[[#This Row],[Cliente]],'BASE DE CLIENTES'!A:C,3,0)</f>
        <v>MERCADO LIVRE</v>
      </c>
      <c r="E2069" s="4" t="str">
        <f>CONCATENATE(Tabela1[[#This Row],[CIDADE]],",",Tabela1[[#This Row],[UF]])</f>
        <v>MERCADO LIVRE,MERCADO LIVRE</v>
      </c>
      <c r="F2069" s="2">
        <v>45914</v>
      </c>
      <c r="G2069" s="13">
        <v>7.21</v>
      </c>
      <c r="H2069" s="13">
        <v>35</v>
      </c>
      <c r="I2069" s="5">
        <f>Tabela1[[#This Row],[Valor total]]-Tabela1[[#This Row],[Valor custo]]</f>
        <v>27.79</v>
      </c>
      <c r="J2069" s="6">
        <f>Tabela1[[#This Row],[MARGEM BRUTA]]/Tabela1[[#This Row],[Valor total]]</f>
        <v>0.79399999999999993</v>
      </c>
      <c r="K2069" s="1" t="str">
        <f>VLOOKUP(Tabela1[[#This Row],[Cliente]],'BASE DE CLIENTES'!A:D,4,0)</f>
        <v>OUTROS RAMOS</v>
      </c>
      <c r="L2069" s="1" t="str">
        <f>VLOOKUP(Tabela1[[#This Row],[Cliente]],'BASE DE CLIENTES'!A:E,5,0)</f>
        <v>MERCADO LIVRE</v>
      </c>
    </row>
    <row r="2070" spans="2:12" x14ac:dyDescent="0.3">
      <c r="B2070" s="1" t="s">
        <v>266</v>
      </c>
      <c r="C2070" s="4" t="str">
        <f>VLOOKUP(Tabela1[[#This Row],[Cliente]],'BASE DE CLIENTES'!A:E,2,0)</f>
        <v>MERCADO LIVRE</v>
      </c>
      <c r="D2070" s="1" t="str">
        <f>VLOOKUP(Tabela1[[#This Row],[Cliente]],'BASE DE CLIENTES'!A:C,3,0)</f>
        <v>MERCADO LIVRE</v>
      </c>
      <c r="E2070" s="4" t="str">
        <f>CONCATENATE(Tabela1[[#This Row],[CIDADE]],",",Tabela1[[#This Row],[UF]])</f>
        <v>MERCADO LIVRE,MERCADO LIVRE</v>
      </c>
      <c r="F2070" s="2">
        <v>45913</v>
      </c>
      <c r="G2070" s="13">
        <v>13.69</v>
      </c>
      <c r="H2070" s="13">
        <v>86.83</v>
      </c>
      <c r="I2070" s="5">
        <f>Tabela1[[#This Row],[Valor total]]-Tabela1[[#This Row],[Valor custo]]</f>
        <v>73.14</v>
      </c>
      <c r="J2070" s="6">
        <f>Tabela1[[#This Row],[MARGEM BRUTA]]/Tabela1[[#This Row],[Valor total]]</f>
        <v>0.84233559829551996</v>
      </c>
      <c r="K2070" s="1" t="str">
        <f>VLOOKUP(Tabela1[[#This Row],[Cliente]],'BASE DE CLIENTES'!A:D,4,0)</f>
        <v>OUTROS RAMOS</v>
      </c>
      <c r="L2070" s="1" t="str">
        <f>VLOOKUP(Tabela1[[#This Row],[Cliente]],'BASE DE CLIENTES'!A:E,5,0)</f>
        <v>MERCADO LIVRE</v>
      </c>
    </row>
    <row r="2071" spans="2:12" x14ac:dyDescent="0.3">
      <c r="B2071" s="1" t="s">
        <v>68</v>
      </c>
      <c r="C2071" s="4" t="str">
        <f>VLOOKUP(Tabela1[[#This Row],[Cliente]],'BASE DE CLIENTES'!A:E,2,0)</f>
        <v>Brasília</v>
      </c>
      <c r="D2071" s="1" t="str">
        <f>VLOOKUP(Tabela1[[#This Row],[Cliente]],'BASE DE CLIENTES'!A:C,3,0)</f>
        <v>DF</v>
      </c>
      <c r="E2071" s="4" t="str">
        <f>CONCATENATE(Tabela1[[#This Row],[CIDADE]],",",Tabela1[[#This Row],[UF]])</f>
        <v>Brasília,DF</v>
      </c>
      <c r="F2071" s="2">
        <v>45883</v>
      </c>
      <c r="G2071" s="13">
        <v>843.2</v>
      </c>
      <c r="H2071" s="13">
        <v>1430</v>
      </c>
      <c r="I2071" s="5">
        <f>Tabela1[[#This Row],[Valor total]]-Tabela1[[#This Row],[Valor custo]]</f>
        <v>586.79999999999995</v>
      </c>
      <c r="J2071" s="6">
        <f>Tabela1[[#This Row],[MARGEM BRUTA]]/Tabela1[[#This Row],[Valor total]]</f>
        <v>0.41034965034965032</v>
      </c>
      <c r="K2071" s="1" t="str">
        <f>VLOOKUP(Tabela1[[#This Row],[Cliente]],'BASE DE CLIENTES'!A:D,4,0)</f>
        <v>EMPRESA COM MAQUINA</v>
      </c>
      <c r="L2071" s="1" t="str">
        <f>VLOOKUP(Tabela1[[#This Row],[Cliente]],'BASE DE CLIENTES'!A:E,5,0)</f>
        <v>SAMAMBAIA SUL (SAMAMBAIA)</v>
      </c>
    </row>
    <row r="2072" spans="2:12" x14ac:dyDescent="0.3">
      <c r="B2072" s="1" t="s">
        <v>127</v>
      </c>
      <c r="C2072" s="4" t="str">
        <f>VLOOKUP(Tabela1[[#This Row],[Cliente]],'BASE DE CLIENTES'!A:E,2,0)</f>
        <v>Brasília</v>
      </c>
      <c r="D2072" s="1" t="str">
        <f>VLOOKUP(Tabela1[[#This Row],[Cliente]],'BASE DE CLIENTES'!A:C,3,0)</f>
        <v>DF</v>
      </c>
      <c r="E2072" s="4" t="str">
        <f>CONCATENATE(Tabela1[[#This Row],[CIDADE]],",",Tabela1[[#This Row],[UF]])</f>
        <v>Brasília,DF</v>
      </c>
      <c r="F2072" s="2">
        <v>45883</v>
      </c>
      <c r="G2072" s="13">
        <v>1469.28</v>
      </c>
      <c r="H2072" s="13">
        <v>2529</v>
      </c>
      <c r="I2072" s="5">
        <f>Tabela1[[#This Row],[Valor total]]-Tabela1[[#This Row],[Valor custo]]</f>
        <v>1059.72</v>
      </c>
      <c r="J2072" s="6">
        <f>Tabela1[[#This Row],[MARGEM BRUTA]]/Tabela1[[#This Row],[Valor total]]</f>
        <v>0.41902728351126928</v>
      </c>
      <c r="K2072" s="1" t="str">
        <f>VLOOKUP(Tabela1[[#This Row],[Cliente]],'BASE DE CLIENTES'!A:D,4,0)</f>
        <v>EMPRESA COM MAQUINA</v>
      </c>
      <c r="L2072" s="1" t="str">
        <f>VLOOKUP(Tabela1[[#This Row],[Cliente]],'BASE DE CLIENTES'!A:E,5,0)</f>
        <v>CEILANDIA SUL (CEILANDIA)</v>
      </c>
    </row>
    <row r="2073" spans="2:12" x14ac:dyDescent="0.3">
      <c r="B2073" s="1" t="s">
        <v>266</v>
      </c>
      <c r="C2073" s="4" t="str">
        <f>VLOOKUP(Tabela1[[#This Row],[Cliente]],'BASE DE CLIENTES'!A:E,2,0)</f>
        <v>MERCADO LIVRE</v>
      </c>
      <c r="D2073" s="1" t="str">
        <f>VLOOKUP(Tabela1[[#This Row],[Cliente]],'BASE DE CLIENTES'!A:C,3,0)</f>
        <v>MERCADO LIVRE</v>
      </c>
      <c r="E2073" s="4" t="str">
        <f>CONCATENATE(Tabela1[[#This Row],[CIDADE]],",",Tabela1[[#This Row],[UF]])</f>
        <v>MERCADO LIVRE,MERCADO LIVRE</v>
      </c>
      <c r="F2073" s="2">
        <v>45913</v>
      </c>
      <c r="G2073" s="13">
        <v>14.42</v>
      </c>
      <c r="H2073" s="13">
        <v>71.94</v>
      </c>
      <c r="I2073" s="5">
        <f>Tabela1[[#This Row],[Valor total]]-Tabela1[[#This Row],[Valor custo]]</f>
        <v>57.519999999999996</v>
      </c>
      <c r="J2073" s="6">
        <f>Tabela1[[#This Row],[MARGEM BRUTA]]/Tabela1[[#This Row],[Valor total]]</f>
        <v>0.79955518487628574</v>
      </c>
      <c r="K2073" s="1" t="str">
        <f>VLOOKUP(Tabela1[[#This Row],[Cliente]],'BASE DE CLIENTES'!A:D,4,0)</f>
        <v>OUTROS RAMOS</v>
      </c>
      <c r="L2073" s="1" t="str">
        <f>VLOOKUP(Tabela1[[#This Row],[Cliente]],'BASE DE CLIENTES'!A:E,5,0)</f>
        <v>MERCADO LIVRE</v>
      </c>
    </row>
    <row r="2074" spans="2:12" x14ac:dyDescent="0.3">
      <c r="B2074" s="1" t="s">
        <v>269</v>
      </c>
      <c r="C2074" s="4" t="str">
        <f>VLOOKUP(Tabela1[[#This Row],[Cliente]],'BASE DE CLIENTES'!A:E,2,0)</f>
        <v>Brasília</v>
      </c>
      <c r="D2074" s="1" t="str">
        <f>VLOOKUP(Tabela1[[#This Row],[Cliente]],'BASE DE CLIENTES'!A:C,3,0)</f>
        <v>DF</v>
      </c>
      <c r="E2074" s="4" t="str">
        <f>CONCATENATE(Tabela1[[#This Row],[CIDADE]],",",Tabela1[[#This Row],[UF]])</f>
        <v>Brasília,DF</v>
      </c>
      <c r="F2074" s="2">
        <v>45883</v>
      </c>
      <c r="G2074" s="13">
        <v>293.13</v>
      </c>
      <c r="H2074" s="13">
        <v>450</v>
      </c>
      <c r="I2074" s="5">
        <f>Tabela1[[#This Row],[Valor total]]-Tabela1[[#This Row],[Valor custo]]</f>
        <v>156.87</v>
      </c>
      <c r="J2074" s="6">
        <f>Tabela1[[#This Row],[MARGEM BRUTA]]/Tabela1[[#This Row],[Valor total]]</f>
        <v>0.34860000000000002</v>
      </c>
      <c r="K2074" s="1" t="str">
        <f>VLOOKUP(Tabela1[[#This Row],[Cliente]],'BASE DE CLIENTES'!A:D,4,0)</f>
        <v>CLIENTE FECHADURA</v>
      </c>
      <c r="L2074" s="1" t="str">
        <f>VLOOKUP(Tabela1[[#This Row],[Cliente]],'BASE DE CLIENTES'!A:E,5,0)</f>
        <v>ÁGUAS CLARAS</v>
      </c>
    </row>
    <row r="2075" spans="2:12" x14ac:dyDescent="0.3">
      <c r="B2075" s="1" t="s">
        <v>107</v>
      </c>
      <c r="C2075" s="4" t="str">
        <f>VLOOKUP(Tabela1[[#This Row],[Cliente]],'BASE DE CLIENTES'!A:E,2,0)</f>
        <v>Planaltina</v>
      </c>
      <c r="D2075" s="1" t="str">
        <f>VLOOKUP(Tabela1[[#This Row],[Cliente]],'BASE DE CLIENTES'!A:C,3,0)</f>
        <v>DF</v>
      </c>
      <c r="E2075" s="4" t="str">
        <f>CONCATENATE(Tabela1[[#This Row],[CIDADE]],",",Tabela1[[#This Row],[UF]])</f>
        <v>Planaltina,DF</v>
      </c>
      <c r="F2075" s="2">
        <v>45883</v>
      </c>
      <c r="G2075" s="13">
        <v>1797.79</v>
      </c>
      <c r="H2075" s="13">
        <v>2900</v>
      </c>
      <c r="I2075" s="5">
        <f>Tabela1[[#This Row],[Valor total]]-Tabela1[[#This Row],[Valor custo]]</f>
        <v>1102.21</v>
      </c>
      <c r="J2075" s="6">
        <f>Tabela1[[#This Row],[MARGEM BRUTA]]/Tabela1[[#This Row],[Valor total]]</f>
        <v>0.38007241379310347</v>
      </c>
      <c r="K2075" s="1" t="str">
        <f>VLOOKUP(Tabela1[[#This Row],[Cliente]],'BASE DE CLIENTES'!A:D,4,0)</f>
        <v>EMPRESA COM MAQUINA</v>
      </c>
      <c r="L2075" s="1" t="str">
        <f>VLOOKUP(Tabela1[[#This Row],[Cliente]],'BASE DE CLIENTES'!A:E,5,0)</f>
        <v>SETOR LESTE</v>
      </c>
    </row>
    <row r="2076" spans="2:12" x14ac:dyDescent="0.3">
      <c r="B2076" s="1" t="s">
        <v>108</v>
      </c>
      <c r="C2076" s="4" t="str">
        <f>VLOOKUP(Tabela1[[#This Row],[Cliente]],'BASE DE CLIENTES'!A:E,2,0)</f>
        <v>Brasília</v>
      </c>
      <c r="D2076" s="1" t="str">
        <f>VLOOKUP(Tabela1[[#This Row],[Cliente]],'BASE DE CLIENTES'!A:C,3,0)</f>
        <v>DF</v>
      </c>
      <c r="E2076" s="4" t="str">
        <f>CONCATENATE(Tabela1[[#This Row],[CIDADE]],",",Tabela1[[#This Row],[UF]])</f>
        <v>Brasília,DF</v>
      </c>
      <c r="F2076" s="2">
        <v>45883</v>
      </c>
      <c r="G2076" s="13">
        <v>174.38</v>
      </c>
      <c r="H2076" s="13">
        <v>210</v>
      </c>
      <c r="I2076" s="5">
        <f>Tabela1[[#This Row],[Valor total]]-Tabela1[[#This Row],[Valor custo]]</f>
        <v>35.620000000000005</v>
      </c>
      <c r="J2076" s="6">
        <f>Tabela1[[#This Row],[MARGEM BRUTA]]/Tabela1[[#This Row],[Valor total]]</f>
        <v>0.16961904761904764</v>
      </c>
      <c r="K2076" s="1" t="str">
        <f>VLOOKUP(Tabela1[[#This Row],[Cliente]],'BASE DE CLIENTES'!A:D,4,0)</f>
        <v>SERRALHEIRO</v>
      </c>
      <c r="L2076" s="1" t="str">
        <f>VLOOKUP(Tabela1[[#This Row],[Cliente]],'BASE DE CLIENTES'!A:E,5,0)</f>
        <v>Vila Planalto</v>
      </c>
    </row>
    <row r="2077" spans="2:12" x14ac:dyDescent="0.3">
      <c r="B2077" s="1" t="s">
        <v>36</v>
      </c>
      <c r="C2077" s="4" t="str">
        <f>VLOOKUP(Tabela1[[#This Row],[Cliente]],'BASE DE CLIENTES'!A:E,2,0)</f>
        <v>Brasília</v>
      </c>
      <c r="D2077" s="1" t="str">
        <f>VLOOKUP(Tabela1[[#This Row],[Cliente]],'BASE DE CLIENTES'!A:C,3,0)</f>
        <v>DF</v>
      </c>
      <c r="E2077" s="4" t="str">
        <f>CONCATENATE(Tabela1[[#This Row],[CIDADE]],",",Tabela1[[#This Row],[UF]])</f>
        <v>Brasília,DF</v>
      </c>
      <c r="F2077" s="2">
        <v>45883</v>
      </c>
      <c r="G2077" s="13">
        <v>8</v>
      </c>
      <c r="H2077" s="13">
        <v>57.5</v>
      </c>
      <c r="I2077" s="5">
        <f>Tabela1[[#This Row],[Valor total]]-Tabela1[[#This Row],[Valor custo]]</f>
        <v>49.5</v>
      </c>
      <c r="J2077" s="6">
        <f>Tabela1[[#This Row],[MARGEM BRUTA]]/Tabela1[[#This Row],[Valor total]]</f>
        <v>0.86086956521739133</v>
      </c>
      <c r="K2077" s="1" t="str">
        <f>VLOOKUP(Tabela1[[#This Row],[Cliente]],'BASE DE CLIENTES'!A:D,4,0)</f>
        <v>SERRALHEIRO</v>
      </c>
      <c r="L2077" s="1" t="str">
        <f>VLOOKUP(Tabela1[[#This Row],[Cliente]],'BASE DE CLIENTES'!A:E,5,0)</f>
        <v>CEILANDIA SUL (CEILANDIA)</v>
      </c>
    </row>
    <row r="2078" spans="2:12" x14ac:dyDescent="0.3">
      <c r="B2078" s="1" t="s">
        <v>15</v>
      </c>
      <c r="C2078" s="4" t="str">
        <f>VLOOKUP(Tabela1[[#This Row],[Cliente]],'BASE DE CLIENTES'!A:E,2,0)</f>
        <v>Brasília</v>
      </c>
      <c r="D2078" s="1" t="str">
        <f>VLOOKUP(Tabela1[[#This Row],[Cliente]],'BASE DE CLIENTES'!A:C,3,0)</f>
        <v>DF</v>
      </c>
      <c r="E2078" s="4" t="str">
        <f>CONCATENATE(Tabela1[[#This Row],[CIDADE]],",",Tabela1[[#This Row],[UF]])</f>
        <v>Brasília,DF</v>
      </c>
      <c r="F2078" s="2">
        <v>45883</v>
      </c>
      <c r="G2078" s="13">
        <v>36.049999999999997</v>
      </c>
      <c r="H2078" s="13">
        <v>400</v>
      </c>
      <c r="I2078" s="5">
        <f>Tabela1[[#This Row],[Valor total]]-Tabela1[[#This Row],[Valor custo]]</f>
        <v>363.95</v>
      </c>
      <c r="J2078" s="6">
        <f>Tabela1[[#This Row],[MARGEM BRUTA]]/Tabela1[[#This Row],[Valor total]]</f>
        <v>0.90987499999999999</v>
      </c>
      <c r="K2078" s="1" t="str">
        <f>VLOOKUP(Tabela1[[#This Row],[Cliente]],'BASE DE CLIENTES'!A:D,4,0)</f>
        <v>SERRALHEIRO</v>
      </c>
      <c r="L2078" s="1" t="str">
        <f>VLOOKUP(Tabela1[[#This Row],[Cliente]],'BASE DE CLIENTES'!A:E,5,0)</f>
        <v>SETOR HABITACIONAL VICENTE PIRES</v>
      </c>
    </row>
    <row r="2079" spans="2:12" x14ac:dyDescent="0.3">
      <c r="B2079" s="1" t="s">
        <v>106</v>
      </c>
      <c r="C2079" s="4" t="str">
        <f>VLOOKUP(Tabela1[[#This Row],[Cliente]],'BASE DE CLIENTES'!A:E,2,0)</f>
        <v>Brasília</v>
      </c>
      <c r="D2079" s="1" t="str">
        <f>VLOOKUP(Tabela1[[#This Row],[Cliente]],'BASE DE CLIENTES'!A:C,3,0)</f>
        <v>DF</v>
      </c>
      <c r="E2079" s="4" t="str">
        <f>CONCATENATE(Tabela1[[#This Row],[CIDADE]],",",Tabela1[[#This Row],[UF]])</f>
        <v>Brasília,DF</v>
      </c>
      <c r="F2079" s="2">
        <v>45883</v>
      </c>
      <c r="G2079" s="13">
        <v>764.6</v>
      </c>
      <c r="H2079" s="13">
        <v>1200</v>
      </c>
      <c r="I2079" s="5">
        <f>Tabela1[[#This Row],[Valor total]]-Tabela1[[#This Row],[Valor custo]]</f>
        <v>435.4</v>
      </c>
      <c r="J2079" s="6">
        <f>Tabela1[[#This Row],[MARGEM BRUTA]]/Tabela1[[#This Row],[Valor total]]</f>
        <v>0.36283333333333334</v>
      </c>
      <c r="K2079" s="1" t="str">
        <f>VLOOKUP(Tabela1[[#This Row],[Cliente]],'BASE DE CLIENTES'!A:D,4,0)</f>
        <v>EMPRESA COM MAQUINA</v>
      </c>
      <c r="L2079" s="1" t="str">
        <f>VLOOKUP(Tabela1[[#This Row],[Cliente]],'BASE DE CLIENTES'!A:E,5,0)</f>
        <v>26 DE SETEMBRO</v>
      </c>
    </row>
    <row r="2080" spans="2:12" x14ac:dyDescent="0.3">
      <c r="B2080" s="1" t="s">
        <v>266</v>
      </c>
      <c r="C2080" s="4" t="str">
        <f>VLOOKUP(Tabela1[[#This Row],[Cliente]],'BASE DE CLIENTES'!A:E,2,0)</f>
        <v>MERCADO LIVRE</v>
      </c>
      <c r="D2080" s="1" t="str">
        <f>VLOOKUP(Tabela1[[#This Row],[Cliente]],'BASE DE CLIENTES'!A:C,3,0)</f>
        <v>MERCADO LIVRE</v>
      </c>
      <c r="E2080" s="4" t="str">
        <f>CONCATENATE(Tabela1[[#This Row],[CIDADE]],",",Tabela1[[#This Row],[UF]])</f>
        <v>MERCADO LIVRE,MERCADO LIVRE</v>
      </c>
      <c r="F2080" s="2">
        <v>45912</v>
      </c>
      <c r="G2080" s="13">
        <v>33.56</v>
      </c>
      <c r="H2080" s="13">
        <v>62.35</v>
      </c>
      <c r="I2080" s="5">
        <f>Tabela1[[#This Row],[Valor total]]-Tabela1[[#This Row],[Valor custo]]</f>
        <v>28.79</v>
      </c>
      <c r="J2080" s="6">
        <f>Tabela1[[#This Row],[MARGEM BRUTA]]/Tabela1[[#This Row],[Valor total]]</f>
        <v>0.46174819566960701</v>
      </c>
      <c r="K2080" s="1" t="str">
        <f>VLOOKUP(Tabela1[[#This Row],[Cliente]],'BASE DE CLIENTES'!A:D,4,0)</f>
        <v>OUTROS RAMOS</v>
      </c>
      <c r="L2080" s="1" t="str">
        <f>VLOOKUP(Tabela1[[#This Row],[Cliente]],'BASE DE CLIENTES'!A:E,5,0)</f>
        <v>MERCADO LIVRE</v>
      </c>
    </row>
    <row r="2081" spans="2:12" x14ac:dyDescent="0.3">
      <c r="B2081" s="1" t="s">
        <v>85</v>
      </c>
      <c r="C2081" s="4" t="str">
        <f>VLOOKUP(Tabela1[[#This Row],[Cliente]],'BASE DE CLIENTES'!A:E,2,0)</f>
        <v>Brasília</v>
      </c>
      <c r="D2081" s="1" t="str">
        <f>VLOOKUP(Tabela1[[#This Row],[Cliente]],'BASE DE CLIENTES'!A:C,3,0)</f>
        <v>DF</v>
      </c>
      <c r="E2081" s="4" t="str">
        <f>CONCATENATE(Tabela1[[#This Row],[CIDADE]],",",Tabela1[[#This Row],[UF]])</f>
        <v>Brasília,DF</v>
      </c>
      <c r="F2081" s="2">
        <v>45882</v>
      </c>
      <c r="G2081" s="13">
        <v>42</v>
      </c>
      <c r="H2081" s="13">
        <v>55</v>
      </c>
      <c r="I2081" s="5">
        <f>Tabela1[[#This Row],[Valor total]]-Tabela1[[#This Row],[Valor custo]]</f>
        <v>13</v>
      </c>
      <c r="J2081" s="6">
        <f>Tabela1[[#This Row],[MARGEM BRUTA]]/Tabela1[[#This Row],[Valor total]]</f>
        <v>0.23636363636363636</v>
      </c>
      <c r="K2081" s="1" t="str">
        <f>VLOOKUP(Tabela1[[#This Row],[Cliente]],'BASE DE CLIENTES'!A:D,4,0)</f>
        <v>SERRALHEIRO</v>
      </c>
      <c r="L2081" s="1" t="str">
        <f>VLOOKUP(Tabela1[[#This Row],[Cliente]],'BASE DE CLIENTES'!A:E,5,0)</f>
        <v>SAMAMBAIA NORTE (SAMAMBAIA)</v>
      </c>
    </row>
    <row r="2082" spans="2:12" x14ac:dyDescent="0.3">
      <c r="B2082" s="1" t="s">
        <v>106</v>
      </c>
      <c r="C2082" s="4" t="str">
        <f>VLOOKUP(Tabela1[[#This Row],[Cliente]],'BASE DE CLIENTES'!A:E,2,0)</f>
        <v>Brasília</v>
      </c>
      <c r="D2082" s="1" t="str">
        <f>VLOOKUP(Tabela1[[#This Row],[Cliente]],'BASE DE CLIENTES'!A:C,3,0)</f>
        <v>DF</v>
      </c>
      <c r="E2082" s="4" t="str">
        <f>CONCATENATE(Tabela1[[#This Row],[CIDADE]],",",Tabela1[[#This Row],[UF]])</f>
        <v>Brasília,DF</v>
      </c>
      <c r="F2082" s="2">
        <v>45882</v>
      </c>
      <c r="G2082" s="13">
        <v>837.3</v>
      </c>
      <c r="H2082" s="13">
        <v>1350</v>
      </c>
      <c r="I2082" s="5">
        <f>Tabela1[[#This Row],[Valor total]]-Tabela1[[#This Row],[Valor custo]]</f>
        <v>512.70000000000005</v>
      </c>
      <c r="J2082" s="6">
        <f>Tabela1[[#This Row],[MARGEM BRUTA]]/Tabela1[[#This Row],[Valor total]]</f>
        <v>0.37977777777777783</v>
      </c>
      <c r="K2082" s="1" t="str">
        <f>VLOOKUP(Tabela1[[#This Row],[Cliente]],'BASE DE CLIENTES'!A:D,4,0)</f>
        <v>EMPRESA COM MAQUINA</v>
      </c>
      <c r="L2082" s="1" t="str">
        <f>VLOOKUP(Tabela1[[#This Row],[Cliente]],'BASE DE CLIENTES'!A:E,5,0)</f>
        <v>26 DE SETEMBRO</v>
      </c>
    </row>
    <row r="2083" spans="2:12" x14ac:dyDescent="0.3">
      <c r="B2083" s="1" t="s">
        <v>266</v>
      </c>
      <c r="C2083" s="4" t="str">
        <f>VLOOKUP(Tabela1[[#This Row],[Cliente]],'BASE DE CLIENTES'!A:E,2,0)</f>
        <v>MERCADO LIVRE</v>
      </c>
      <c r="D2083" s="1" t="str">
        <f>VLOOKUP(Tabela1[[#This Row],[Cliente]],'BASE DE CLIENTES'!A:C,3,0)</f>
        <v>MERCADO LIVRE</v>
      </c>
      <c r="E2083" s="4" t="str">
        <f>CONCATENATE(Tabela1[[#This Row],[CIDADE]],",",Tabela1[[#This Row],[UF]])</f>
        <v>MERCADO LIVRE,MERCADO LIVRE</v>
      </c>
      <c r="F2083" s="2">
        <v>45911</v>
      </c>
      <c r="G2083" s="13">
        <v>293.13</v>
      </c>
      <c r="H2083" s="13">
        <v>369.48</v>
      </c>
      <c r="I2083" s="5">
        <f>Tabela1[[#This Row],[Valor total]]-Tabela1[[#This Row],[Valor custo]]</f>
        <v>76.350000000000023</v>
      </c>
      <c r="J2083" s="6">
        <f>Tabela1[[#This Row],[MARGEM BRUTA]]/Tabela1[[#This Row],[Valor total]]</f>
        <v>0.20664176680740506</v>
      </c>
      <c r="K2083" s="1" t="str">
        <f>VLOOKUP(Tabela1[[#This Row],[Cliente]],'BASE DE CLIENTES'!A:D,4,0)</f>
        <v>OUTROS RAMOS</v>
      </c>
      <c r="L2083" s="1" t="str">
        <f>VLOOKUP(Tabela1[[#This Row],[Cliente]],'BASE DE CLIENTES'!A:E,5,0)</f>
        <v>MERCADO LIVRE</v>
      </c>
    </row>
    <row r="2084" spans="2:12" x14ac:dyDescent="0.3">
      <c r="B2084" s="1" t="s">
        <v>88</v>
      </c>
      <c r="C2084" s="4" t="str">
        <f>VLOOKUP(Tabela1[[#This Row],[Cliente]],'BASE DE CLIENTES'!A:E,2,0)</f>
        <v>Brasília</v>
      </c>
      <c r="D2084" s="1" t="str">
        <f>VLOOKUP(Tabela1[[#This Row],[Cliente]],'BASE DE CLIENTES'!A:C,3,0)</f>
        <v>DF</v>
      </c>
      <c r="E2084" s="4" t="str">
        <f>CONCATENATE(Tabela1[[#This Row],[CIDADE]],",",Tabela1[[#This Row],[UF]])</f>
        <v>Brasília,DF</v>
      </c>
      <c r="F2084" s="2">
        <v>45882</v>
      </c>
      <c r="G2084" s="13">
        <v>649</v>
      </c>
      <c r="H2084" s="13">
        <v>1200</v>
      </c>
      <c r="I2084" s="5">
        <f>Tabela1[[#This Row],[Valor total]]-Tabela1[[#This Row],[Valor custo]]</f>
        <v>551</v>
      </c>
      <c r="J2084" s="6">
        <f>Tabela1[[#This Row],[MARGEM BRUTA]]/Tabela1[[#This Row],[Valor total]]</f>
        <v>0.45916666666666667</v>
      </c>
      <c r="K2084" s="1" t="str">
        <f>VLOOKUP(Tabela1[[#This Row],[Cliente]],'BASE DE CLIENTES'!A:D,4,0)</f>
        <v>SERRALHEIRO</v>
      </c>
      <c r="L2084" s="1" t="str">
        <f>VLOOKUP(Tabela1[[#This Row],[Cliente]],'BASE DE CLIENTES'!A:E,5,0)</f>
        <v>RECANTO DAS EMAS</v>
      </c>
    </row>
    <row r="2085" spans="2:12" x14ac:dyDescent="0.3">
      <c r="B2085" s="1" t="s">
        <v>52</v>
      </c>
      <c r="C2085" s="4" t="str">
        <f>VLOOKUP(Tabela1[[#This Row],[Cliente]],'BASE DE CLIENTES'!A:E,2,0)</f>
        <v>Brasília</v>
      </c>
      <c r="D2085" s="1" t="str">
        <f>VLOOKUP(Tabela1[[#This Row],[Cliente]],'BASE DE CLIENTES'!A:C,3,0)</f>
        <v>DF</v>
      </c>
      <c r="E2085" s="4" t="str">
        <f>CONCATENATE(Tabela1[[#This Row],[CIDADE]],",",Tabela1[[#This Row],[UF]])</f>
        <v>Brasília,DF</v>
      </c>
      <c r="F2085" s="2">
        <v>45882</v>
      </c>
      <c r="G2085" s="13">
        <v>180</v>
      </c>
      <c r="H2085" s="13">
        <v>300</v>
      </c>
      <c r="I2085" s="5">
        <f>Tabela1[[#This Row],[Valor total]]-Tabela1[[#This Row],[Valor custo]]</f>
        <v>120</v>
      </c>
      <c r="J2085" s="6">
        <f>Tabela1[[#This Row],[MARGEM BRUTA]]/Tabela1[[#This Row],[Valor total]]</f>
        <v>0.4</v>
      </c>
      <c r="K2085" s="1" t="str">
        <f>VLOOKUP(Tabela1[[#This Row],[Cliente]],'BASE DE CLIENTES'!A:D,4,0)</f>
        <v>SERRALHEIRO</v>
      </c>
      <c r="L2085" s="1" t="str">
        <f>VLOOKUP(Tabela1[[#This Row],[Cliente]],'BASE DE CLIENTES'!A:E,5,0)</f>
        <v>Ceilândia Sul (Ceilândia)</v>
      </c>
    </row>
    <row r="2086" spans="2:12" x14ac:dyDescent="0.3">
      <c r="B2086" s="1" t="s">
        <v>111</v>
      </c>
      <c r="C2086" s="4" t="str">
        <f>VLOOKUP(Tabela1[[#This Row],[Cliente]],'BASE DE CLIENTES'!A:E,2,0)</f>
        <v>Brasília</v>
      </c>
      <c r="D2086" s="1" t="str">
        <f>VLOOKUP(Tabela1[[#This Row],[Cliente]],'BASE DE CLIENTES'!A:C,3,0)</f>
        <v>DF</v>
      </c>
      <c r="E2086" s="4" t="str">
        <f>CONCATENATE(Tabela1[[#This Row],[CIDADE]],",",Tabela1[[#This Row],[UF]])</f>
        <v>Brasília,DF</v>
      </c>
      <c r="F2086" s="2">
        <v>45882</v>
      </c>
      <c r="G2086" s="13">
        <v>2510.39</v>
      </c>
      <c r="H2086" s="13">
        <v>4385</v>
      </c>
      <c r="I2086" s="5">
        <f>Tabela1[[#This Row],[Valor total]]-Tabela1[[#This Row],[Valor custo]]</f>
        <v>1874.6100000000001</v>
      </c>
      <c r="J2086" s="6">
        <f>Tabela1[[#This Row],[MARGEM BRUTA]]/Tabela1[[#This Row],[Valor total]]</f>
        <v>0.42750513112884836</v>
      </c>
      <c r="K2086" s="1" t="str">
        <f>VLOOKUP(Tabela1[[#This Row],[Cliente]],'BASE DE CLIENTES'!A:D,4,0)</f>
        <v>EMPRESA SEM MAQUINA</v>
      </c>
      <c r="L2086" s="1" t="str">
        <f>VLOOKUP(Tabela1[[#This Row],[Cliente]],'BASE DE CLIENTES'!A:E,5,0)</f>
        <v>TAGUATINGA SUL (TAGUATINGA)</v>
      </c>
    </row>
    <row r="2087" spans="2:12" x14ac:dyDescent="0.3">
      <c r="B2087" s="1" t="s">
        <v>133</v>
      </c>
      <c r="C2087" s="4" t="str">
        <f>VLOOKUP(Tabela1[[#This Row],[Cliente]],'BASE DE CLIENTES'!A:E,2,0)</f>
        <v>Brasília</v>
      </c>
      <c r="D2087" s="1" t="str">
        <f>VLOOKUP(Tabela1[[#This Row],[Cliente]],'BASE DE CLIENTES'!A:C,3,0)</f>
        <v>DF</v>
      </c>
      <c r="E2087" s="4" t="str">
        <f>CONCATENATE(Tabela1[[#This Row],[CIDADE]],",",Tabela1[[#This Row],[UF]])</f>
        <v>Brasília,DF</v>
      </c>
      <c r="F2087" s="2">
        <v>45882</v>
      </c>
      <c r="G2087" s="13">
        <v>477</v>
      </c>
      <c r="H2087" s="13">
        <v>740</v>
      </c>
      <c r="I2087" s="5">
        <f>Tabela1[[#This Row],[Valor total]]-Tabela1[[#This Row],[Valor custo]]</f>
        <v>263</v>
      </c>
      <c r="J2087" s="6">
        <f>Tabela1[[#This Row],[MARGEM BRUTA]]/Tabela1[[#This Row],[Valor total]]</f>
        <v>0.35540540540540538</v>
      </c>
      <c r="K2087" s="1" t="str">
        <f>VLOOKUP(Tabela1[[#This Row],[Cliente]],'BASE DE CLIENTES'!A:D,4,0)</f>
        <v>SERRALHEIRO</v>
      </c>
      <c r="L2087" s="1" t="str">
        <f>VLOOKUP(Tabela1[[#This Row],[Cliente]],'BASE DE CLIENTES'!A:E,5,0)</f>
        <v>RECANTO DAS EMAS</v>
      </c>
    </row>
    <row r="2088" spans="2:12" x14ac:dyDescent="0.3">
      <c r="B2088" s="1" t="s">
        <v>266</v>
      </c>
      <c r="C2088" s="4" t="str">
        <f>VLOOKUP(Tabela1[[#This Row],[Cliente]],'BASE DE CLIENTES'!A:E,2,0)</f>
        <v>MERCADO LIVRE</v>
      </c>
      <c r="D2088" s="1" t="str">
        <f>VLOOKUP(Tabela1[[#This Row],[Cliente]],'BASE DE CLIENTES'!A:C,3,0)</f>
        <v>MERCADO LIVRE</v>
      </c>
      <c r="E2088" s="4" t="str">
        <f>CONCATENATE(Tabela1[[#This Row],[CIDADE]],",",Tabela1[[#This Row],[UF]])</f>
        <v>MERCADO LIVRE,MERCADO LIVRE</v>
      </c>
      <c r="F2088" s="2">
        <v>45911</v>
      </c>
      <c r="G2088" s="13">
        <v>13.69</v>
      </c>
      <c r="H2088" s="13">
        <v>86.83</v>
      </c>
      <c r="I2088" s="5">
        <f>Tabela1[[#This Row],[Valor total]]-Tabela1[[#This Row],[Valor custo]]</f>
        <v>73.14</v>
      </c>
      <c r="J2088" s="6">
        <f>Tabela1[[#This Row],[MARGEM BRUTA]]/Tabela1[[#This Row],[Valor total]]</f>
        <v>0.84233559829551996</v>
      </c>
      <c r="K2088" s="1" t="str">
        <f>VLOOKUP(Tabela1[[#This Row],[Cliente]],'BASE DE CLIENTES'!A:D,4,0)</f>
        <v>OUTROS RAMOS</v>
      </c>
      <c r="L2088" s="1" t="str">
        <f>VLOOKUP(Tabela1[[#This Row],[Cliente]],'BASE DE CLIENTES'!A:E,5,0)</f>
        <v>MERCADO LIVRE</v>
      </c>
    </row>
    <row r="2089" spans="2:12" x14ac:dyDescent="0.3">
      <c r="B2089" s="1" t="s">
        <v>96</v>
      </c>
      <c r="C2089" s="4" t="str">
        <f>VLOOKUP(Tabela1[[#This Row],[Cliente]],'BASE DE CLIENTES'!A:E,2,0)</f>
        <v>Brasília</v>
      </c>
      <c r="D2089" s="1" t="str">
        <f>VLOOKUP(Tabela1[[#This Row],[Cliente]],'BASE DE CLIENTES'!A:C,3,0)</f>
        <v>DF</v>
      </c>
      <c r="E2089" s="4" t="str">
        <f>CONCATENATE(Tabela1[[#This Row],[CIDADE]],",",Tabela1[[#This Row],[UF]])</f>
        <v>Brasília,DF</v>
      </c>
      <c r="F2089" s="2">
        <v>45882</v>
      </c>
      <c r="G2089" s="13">
        <v>1017.15</v>
      </c>
      <c r="H2089" s="13">
        <v>1275</v>
      </c>
      <c r="I2089" s="5">
        <f>Tabela1[[#This Row],[Valor total]]-Tabela1[[#This Row],[Valor custo]]</f>
        <v>257.85000000000002</v>
      </c>
      <c r="J2089" s="6">
        <f>Tabela1[[#This Row],[MARGEM BRUTA]]/Tabela1[[#This Row],[Valor total]]</f>
        <v>0.20223529411764707</v>
      </c>
      <c r="K2089" s="1" t="str">
        <f>VLOOKUP(Tabela1[[#This Row],[Cliente]],'BASE DE CLIENTES'!A:D,4,0)</f>
        <v>EMPRESA SEM MAQUINA</v>
      </c>
      <c r="L2089" s="1" t="str">
        <f>VLOOKUP(Tabela1[[#This Row],[Cliente]],'BASE DE CLIENTES'!A:E,5,0)</f>
        <v>CEILANDIA NORTE (CEILANDIA)</v>
      </c>
    </row>
    <row r="2090" spans="2:12" x14ac:dyDescent="0.3">
      <c r="B2090" s="1" t="s">
        <v>142</v>
      </c>
      <c r="C2090" s="4" t="str">
        <f>VLOOKUP(Tabela1[[#This Row],[Cliente]],'BASE DE CLIENTES'!A:E,2,0)</f>
        <v>Brasília</v>
      </c>
      <c r="D2090" s="1" t="str">
        <f>VLOOKUP(Tabela1[[#This Row],[Cliente]],'BASE DE CLIENTES'!A:C,3,0)</f>
        <v>DF</v>
      </c>
      <c r="E2090" s="4" t="str">
        <f>CONCATENATE(Tabela1[[#This Row],[CIDADE]],",",Tabela1[[#This Row],[UF]])</f>
        <v>Brasília,DF</v>
      </c>
      <c r="F2090" s="2">
        <v>45882</v>
      </c>
      <c r="G2090" s="13">
        <v>55</v>
      </c>
      <c r="H2090" s="13">
        <v>200</v>
      </c>
      <c r="I2090" s="5">
        <f>Tabela1[[#This Row],[Valor total]]-Tabela1[[#This Row],[Valor custo]]</f>
        <v>145</v>
      </c>
      <c r="J2090" s="6">
        <f>Tabela1[[#This Row],[MARGEM BRUTA]]/Tabela1[[#This Row],[Valor total]]</f>
        <v>0.72499999999999998</v>
      </c>
      <c r="K2090" s="1" t="str">
        <f>VLOOKUP(Tabela1[[#This Row],[Cliente]],'BASE DE CLIENTES'!A:D,4,0)</f>
        <v>OUTROS RAMOS</v>
      </c>
      <c r="L2090" s="1" t="str">
        <f>VLOOKUP(Tabela1[[#This Row],[Cliente]],'BASE DE CLIENTES'!A:E,5,0)</f>
        <v>RIACHO FUNDO II</v>
      </c>
    </row>
    <row r="2091" spans="2:12" x14ac:dyDescent="0.3">
      <c r="B2091" s="1" t="s">
        <v>266</v>
      </c>
      <c r="C2091" s="4" t="str">
        <f>VLOOKUP(Tabela1[[#This Row],[Cliente]],'BASE DE CLIENTES'!A:E,2,0)</f>
        <v>MERCADO LIVRE</v>
      </c>
      <c r="D2091" s="1" t="str">
        <f>VLOOKUP(Tabela1[[#This Row],[Cliente]],'BASE DE CLIENTES'!A:C,3,0)</f>
        <v>MERCADO LIVRE</v>
      </c>
      <c r="E2091" s="4" t="str">
        <f>CONCATENATE(Tabela1[[#This Row],[CIDADE]],",",Tabela1[[#This Row],[UF]])</f>
        <v>MERCADO LIVRE,MERCADO LIVRE</v>
      </c>
      <c r="F2091" s="2">
        <v>45909</v>
      </c>
      <c r="G2091" s="13">
        <v>95.83</v>
      </c>
      <c r="H2091" s="13">
        <v>361.22</v>
      </c>
      <c r="I2091" s="5">
        <f>Tabela1[[#This Row],[Valor total]]-Tabela1[[#This Row],[Valor custo]]</f>
        <v>265.39000000000004</v>
      </c>
      <c r="J2091" s="6">
        <f>Tabela1[[#This Row],[MARGEM BRUTA]]/Tabela1[[#This Row],[Valor total]]</f>
        <v>0.73470461214772165</v>
      </c>
      <c r="K2091" s="1" t="str">
        <f>VLOOKUP(Tabela1[[#This Row],[Cliente]],'BASE DE CLIENTES'!A:D,4,0)</f>
        <v>OUTROS RAMOS</v>
      </c>
      <c r="L2091" s="1" t="str">
        <f>VLOOKUP(Tabela1[[#This Row],[Cliente]],'BASE DE CLIENTES'!A:E,5,0)</f>
        <v>MERCADO LIVRE</v>
      </c>
    </row>
    <row r="2092" spans="2:12" x14ac:dyDescent="0.3">
      <c r="B2092" s="1" t="s">
        <v>27</v>
      </c>
      <c r="C2092" s="4" t="str">
        <f>VLOOKUP(Tabela1[[#This Row],[Cliente]],'BASE DE CLIENTES'!A:E,2,0)</f>
        <v>Brasília</v>
      </c>
      <c r="D2092" s="1" t="str">
        <f>VLOOKUP(Tabela1[[#This Row],[Cliente]],'BASE DE CLIENTES'!A:C,3,0)</f>
        <v>DF</v>
      </c>
      <c r="E2092" s="4" t="str">
        <f>CONCATENATE(Tabela1[[#This Row],[CIDADE]],",",Tabela1[[#This Row],[UF]])</f>
        <v>Brasília,DF</v>
      </c>
      <c r="F2092" s="2">
        <v>45882</v>
      </c>
      <c r="G2092" s="13">
        <v>764.6</v>
      </c>
      <c r="H2092" s="13">
        <v>950</v>
      </c>
      <c r="I2092" s="5">
        <f>Tabela1[[#This Row],[Valor total]]-Tabela1[[#This Row],[Valor custo]]</f>
        <v>185.39999999999998</v>
      </c>
      <c r="J2092" s="6">
        <f>Tabela1[[#This Row],[MARGEM BRUTA]]/Tabela1[[#This Row],[Valor total]]</f>
        <v>0.19515789473684209</v>
      </c>
      <c r="K2092" s="1" t="str">
        <f>VLOOKUP(Tabela1[[#This Row],[Cliente]],'BASE DE CLIENTES'!A:D,4,0)</f>
        <v>EMPRESA SEM MAQUINA</v>
      </c>
      <c r="L2092" s="1" t="str">
        <f>VLOOKUP(Tabela1[[#This Row],[Cliente]],'BASE DE CLIENTES'!A:E,5,0)</f>
        <v>RECANTO DAS EMAS</v>
      </c>
    </row>
    <row r="2093" spans="2:12" x14ac:dyDescent="0.3">
      <c r="B2093" s="1" t="s">
        <v>266</v>
      </c>
      <c r="C2093" s="4" t="str">
        <f>VLOOKUP(Tabela1[[#This Row],[Cliente]],'BASE DE CLIENTES'!A:E,2,0)</f>
        <v>MERCADO LIVRE</v>
      </c>
      <c r="D2093" s="1" t="str">
        <f>VLOOKUP(Tabela1[[#This Row],[Cliente]],'BASE DE CLIENTES'!A:C,3,0)</f>
        <v>MERCADO LIVRE</v>
      </c>
      <c r="E2093" s="4" t="str">
        <f>CONCATENATE(Tabela1[[#This Row],[CIDADE]],",",Tabela1[[#This Row],[UF]])</f>
        <v>MERCADO LIVRE,MERCADO LIVRE</v>
      </c>
      <c r="F2093" s="2">
        <v>45909</v>
      </c>
      <c r="G2093" s="13">
        <v>7.21</v>
      </c>
      <c r="H2093" s="13">
        <v>35</v>
      </c>
      <c r="I2093" s="5">
        <f>Tabela1[[#This Row],[Valor total]]-Tabela1[[#This Row],[Valor custo]]</f>
        <v>27.79</v>
      </c>
      <c r="J2093" s="6">
        <f>Tabela1[[#This Row],[MARGEM BRUTA]]/Tabela1[[#This Row],[Valor total]]</f>
        <v>0.79399999999999993</v>
      </c>
      <c r="K2093" s="1" t="str">
        <f>VLOOKUP(Tabela1[[#This Row],[Cliente]],'BASE DE CLIENTES'!A:D,4,0)</f>
        <v>OUTROS RAMOS</v>
      </c>
      <c r="L2093" s="1" t="str">
        <f>VLOOKUP(Tabela1[[#This Row],[Cliente]],'BASE DE CLIENTES'!A:E,5,0)</f>
        <v>MERCADO LIVRE</v>
      </c>
    </row>
    <row r="2094" spans="2:12" x14ac:dyDescent="0.3">
      <c r="B2094" s="1" t="s">
        <v>96</v>
      </c>
      <c r="C2094" s="4" t="str">
        <f>VLOOKUP(Tabela1[[#This Row],[Cliente]],'BASE DE CLIENTES'!A:E,2,0)</f>
        <v>Brasília</v>
      </c>
      <c r="D2094" s="1" t="str">
        <f>VLOOKUP(Tabela1[[#This Row],[Cliente]],'BASE DE CLIENTES'!A:C,3,0)</f>
        <v>DF</v>
      </c>
      <c r="E2094" s="4" t="str">
        <f>CONCATENATE(Tabela1[[#This Row],[CIDADE]],",",Tabela1[[#This Row],[UF]])</f>
        <v>Brasília,DF</v>
      </c>
      <c r="F2094" s="2">
        <v>45882</v>
      </c>
      <c r="G2094" s="13">
        <v>909</v>
      </c>
      <c r="H2094" s="13">
        <v>1400</v>
      </c>
      <c r="I2094" s="5">
        <f>Tabela1[[#This Row],[Valor total]]-Tabela1[[#This Row],[Valor custo]]</f>
        <v>491</v>
      </c>
      <c r="J2094" s="6">
        <f>Tabela1[[#This Row],[MARGEM BRUTA]]/Tabela1[[#This Row],[Valor total]]</f>
        <v>0.3507142857142857</v>
      </c>
      <c r="K2094" s="1" t="str">
        <f>VLOOKUP(Tabela1[[#This Row],[Cliente]],'BASE DE CLIENTES'!A:D,4,0)</f>
        <v>EMPRESA SEM MAQUINA</v>
      </c>
      <c r="L2094" s="1" t="str">
        <f>VLOOKUP(Tabela1[[#This Row],[Cliente]],'BASE DE CLIENTES'!A:E,5,0)</f>
        <v>CEILANDIA NORTE (CEILANDIA)</v>
      </c>
    </row>
    <row r="2095" spans="2:12" x14ac:dyDescent="0.3">
      <c r="B2095" s="1" t="s">
        <v>266</v>
      </c>
      <c r="C2095" s="4" t="str">
        <f>VLOOKUP(Tabela1[[#This Row],[Cliente]],'BASE DE CLIENTES'!A:E,2,0)</f>
        <v>MERCADO LIVRE</v>
      </c>
      <c r="D2095" s="1" t="str">
        <f>VLOOKUP(Tabela1[[#This Row],[Cliente]],'BASE DE CLIENTES'!A:C,3,0)</f>
        <v>MERCADO LIVRE</v>
      </c>
      <c r="E2095" s="4" t="str">
        <f>CONCATENATE(Tabela1[[#This Row],[CIDADE]],",",Tabela1[[#This Row],[UF]])</f>
        <v>MERCADO LIVRE,MERCADO LIVRE</v>
      </c>
      <c r="F2095" s="2">
        <v>45908</v>
      </c>
      <c r="G2095" s="13">
        <v>65</v>
      </c>
      <c r="H2095" s="13">
        <v>72.37</v>
      </c>
      <c r="I2095" s="5">
        <f>Tabela1[[#This Row],[Valor total]]-Tabela1[[#This Row],[Valor custo]]</f>
        <v>7.3700000000000045</v>
      </c>
      <c r="J2095" s="6">
        <f>Tabela1[[#This Row],[MARGEM BRUTA]]/Tabela1[[#This Row],[Valor total]]</f>
        <v>0.10183777808484185</v>
      </c>
      <c r="K2095" s="1" t="str">
        <f>VLOOKUP(Tabela1[[#This Row],[Cliente]],'BASE DE CLIENTES'!A:D,4,0)</f>
        <v>OUTROS RAMOS</v>
      </c>
      <c r="L2095" s="1" t="str">
        <f>VLOOKUP(Tabela1[[#This Row],[Cliente]],'BASE DE CLIENTES'!A:E,5,0)</f>
        <v>MERCADO LIVRE</v>
      </c>
    </row>
    <row r="2096" spans="2:12" x14ac:dyDescent="0.3">
      <c r="B2096" s="1" t="s">
        <v>267</v>
      </c>
      <c r="C2096" s="4" t="str">
        <f>VLOOKUP(Tabela1[[#This Row],[Cliente]],'BASE DE CLIENTES'!A:E,2,0)</f>
        <v>Brasília</v>
      </c>
      <c r="D2096" s="1" t="str">
        <f>VLOOKUP(Tabela1[[#This Row],[Cliente]],'BASE DE CLIENTES'!A:C,3,0)</f>
        <v>DF</v>
      </c>
      <c r="E2096" s="4" t="str">
        <f>CONCATENATE(Tabela1[[#This Row],[CIDADE]],",",Tabela1[[#This Row],[UF]])</f>
        <v>Brasília,DF</v>
      </c>
      <c r="F2096" s="2">
        <v>45926</v>
      </c>
      <c r="G2096" s="13">
        <v>122.74</v>
      </c>
      <c r="H2096" s="13">
        <v>180</v>
      </c>
      <c r="I2096" s="5">
        <f>Tabela1[[#This Row],[Valor total]]-Tabela1[[#This Row],[Valor custo]]</f>
        <v>57.260000000000005</v>
      </c>
      <c r="J2096" s="6">
        <f>Tabela1[[#This Row],[MARGEM BRUTA]]/Tabela1[[#This Row],[Valor total]]</f>
        <v>0.31811111111111112</v>
      </c>
      <c r="K2096" s="1" t="str">
        <f>VLOOKUP(Tabela1[[#This Row],[Cliente]],'BASE DE CLIENTES'!A:D,4,0)</f>
        <v>SEM CLASSIFICAÇÃO</v>
      </c>
      <c r="L2096" s="1" t="str">
        <f>VLOOKUP(Tabela1[[#This Row],[Cliente]],'BASE DE CLIENTES'!A:E,5,0)</f>
        <v>TAGUATINGA NORTE</v>
      </c>
    </row>
    <row r="2097" spans="2:12" x14ac:dyDescent="0.3">
      <c r="B2097" s="1" t="s">
        <v>78</v>
      </c>
      <c r="C2097" s="4" t="str">
        <f>VLOOKUP(Tabela1[[#This Row],[Cliente]],'BASE DE CLIENTES'!A:E,2,0)</f>
        <v>Brasília</v>
      </c>
      <c r="D2097" s="1" t="str">
        <f>VLOOKUP(Tabela1[[#This Row],[Cliente]],'BASE DE CLIENTES'!A:C,3,0)</f>
        <v>DF</v>
      </c>
      <c r="E2097" s="4" t="str">
        <f>CONCATENATE(Tabela1[[#This Row],[CIDADE]],",",Tabela1[[#This Row],[UF]])</f>
        <v>Brasília,DF</v>
      </c>
      <c r="F2097" s="2">
        <v>45882</v>
      </c>
      <c r="G2097" s="13">
        <v>2774</v>
      </c>
      <c r="H2097" s="13">
        <v>4800</v>
      </c>
      <c r="I2097" s="5">
        <f>Tabela1[[#This Row],[Valor total]]-Tabela1[[#This Row],[Valor custo]]</f>
        <v>2026</v>
      </c>
      <c r="J2097" s="6">
        <f>Tabela1[[#This Row],[MARGEM BRUTA]]/Tabela1[[#This Row],[Valor total]]</f>
        <v>0.42208333333333331</v>
      </c>
      <c r="K2097" s="1" t="str">
        <f>VLOOKUP(Tabela1[[#This Row],[Cliente]],'BASE DE CLIENTES'!A:D,4,0)</f>
        <v>SERRALHEIRO</v>
      </c>
      <c r="L2097" s="1" t="str">
        <f>VLOOKUP(Tabela1[[#This Row],[Cliente]],'BASE DE CLIENTES'!A:E,5,0)</f>
        <v>Vila do Boa (São Sebastião)</v>
      </c>
    </row>
    <row r="2098" spans="2:12" x14ac:dyDescent="0.3">
      <c r="B2098" s="1" t="s">
        <v>266</v>
      </c>
      <c r="C2098" s="4" t="str">
        <f>VLOOKUP(Tabela1[[#This Row],[Cliente]],'BASE DE CLIENTES'!A:E,2,0)</f>
        <v>MERCADO LIVRE</v>
      </c>
      <c r="D2098" s="1" t="str">
        <f>VLOOKUP(Tabela1[[#This Row],[Cliente]],'BASE DE CLIENTES'!A:C,3,0)</f>
        <v>MERCADO LIVRE</v>
      </c>
      <c r="E2098" s="4" t="str">
        <f>CONCATENATE(Tabela1[[#This Row],[CIDADE]],",",Tabela1[[#This Row],[UF]])</f>
        <v>MERCADO LIVRE,MERCADO LIVRE</v>
      </c>
      <c r="F2098" s="2">
        <v>45908</v>
      </c>
      <c r="G2098" s="13">
        <v>65</v>
      </c>
      <c r="H2098" s="13">
        <v>72.37</v>
      </c>
      <c r="I2098" s="5">
        <f>Tabela1[[#This Row],[Valor total]]-Tabela1[[#This Row],[Valor custo]]</f>
        <v>7.3700000000000045</v>
      </c>
      <c r="J2098" s="6">
        <f>Tabela1[[#This Row],[MARGEM BRUTA]]/Tabela1[[#This Row],[Valor total]]</f>
        <v>0.10183777808484185</v>
      </c>
      <c r="K2098" s="1" t="str">
        <f>VLOOKUP(Tabela1[[#This Row],[Cliente]],'BASE DE CLIENTES'!A:D,4,0)</f>
        <v>OUTROS RAMOS</v>
      </c>
      <c r="L2098" s="1" t="str">
        <f>VLOOKUP(Tabela1[[#This Row],[Cliente]],'BASE DE CLIENTES'!A:E,5,0)</f>
        <v>MERCADO LIVRE</v>
      </c>
    </row>
    <row r="2099" spans="2:12" x14ac:dyDescent="0.3">
      <c r="B2099" s="1" t="s">
        <v>42</v>
      </c>
      <c r="C2099" s="4" t="str">
        <f>VLOOKUP(Tabela1[[#This Row],[Cliente]],'BASE DE CLIENTES'!A:E,2,0)</f>
        <v>Brasília</v>
      </c>
      <c r="D2099" s="1" t="str">
        <f>VLOOKUP(Tabela1[[#This Row],[Cliente]],'BASE DE CLIENTES'!A:C,3,0)</f>
        <v>DF</v>
      </c>
      <c r="E2099" s="4" t="str">
        <f>CONCATENATE(Tabela1[[#This Row],[CIDADE]],",",Tabela1[[#This Row],[UF]])</f>
        <v>Brasília,DF</v>
      </c>
      <c r="F2099" s="2">
        <v>45882</v>
      </c>
      <c r="G2099" s="13">
        <v>73.14</v>
      </c>
      <c r="H2099" s="13">
        <v>90</v>
      </c>
      <c r="I2099" s="5">
        <f>Tabela1[[#This Row],[Valor total]]-Tabela1[[#This Row],[Valor custo]]</f>
        <v>16.86</v>
      </c>
      <c r="J2099" s="6">
        <f>Tabela1[[#This Row],[MARGEM BRUTA]]/Tabela1[[#This Row],[Valor total]]</f>
        <v>0.18733333333333332</v>
      </c>
      <c r="K2099" s="1" t="str">
        <f>VLOOKUP(Tabela1[[#This Row],[Cliente]],'BASE DE CLIENTES'!A:D,4,0)</f>
        <v>EMPRESA SEM MAQUINA</v>
      </c>
      <c r="L2099" s="1" t="str">
        <f>VLOOKUP(Tabela1[[#This Row],[Cliente]],'BASE DE CLIENTES'!A:E,5,0)</f>
        <v>SAMAMBAIA</v>
      </c>
    </row>
    <row r="2100" spans="2:12" x14ac:dyDescent="0.3">
      <c r="B2100" s="1" t="s">
        <v>42</v>
      </c>
      <c r="C2100" s="4" t="str">
        <f>VLOOKUP(Tabela1[[#This Row],[Cliente]],'BASE DE CLIENTES'!A:E,2,0)</f>
        <v>Brasília</v>
      </c>
      <c r="D2100" s="1" t="str">
        <f>VLOOKUP(Tabela1[[#This Row],[Cliente]],'BASE DE CLIENTES'!A:C,3,0)</f>
        <v>DF</v>
      </c>
      <c r="E2100" s="4" t="str">
        <f>CONCATENATE(Tabela1[[#This Row],[CIDADE]],",",Tabela1[[#This Row],[UF]])</f>
        <v>Brasília,DF</v>
      </c>
      <c r="F2100" s="2">
        <v>45882</v>
      </c>
      <c r="G2100" s="13">
        <v>3109.27</v>
      </c>
      <c r="H2100" s="13">
        <v>5080</v>
      </c>
      <c r="I2100" s="5">
        <f>Tabela1[[#This Row],[Valor total]]-Tabela1[[#This Row],[Valor custo]]</f>
        <v>1970.73</v>
      </c>
      <c r="J2100" s="6">
        <f>Tabela1[[#This Row],[MARGEM BRUTA]]/Tabela1[[#This Row],[Valor total]]</f>
        <v>0.38793897637795277</v>
      </c>
      <c r="K2100" s="1" t="str">
        <f>VLOOKUP(Tabela1[[#This Row],[Cliente]],'BASE DE CLIENTES'!A:D,4,0)</f>
        <v>EMPRESA SEM MAQUINA</v>
      </c>
      <c r="L2100" s="1" t="str">
        <f>VLOOKUP(Tabela1[[#This Row],[Cliente]],'BASE DE CLIENTES'!A:E,5,0)</f>
        <v>SAMAMBAIA</v>
      </c>
    </row>
    <row r="2101" spans="2:12" x14ac:dyDescent="0.3">
      <c r="B2101" s="1" t="s">
        <v>55</v>
      </c>
      <c r="C2101" s="4" t="str">
        <f>VLOOKUP(Tabela1[[#This Row],[Cliente]],'BASE DE CLIENTES'!A:E,2,0)</f>
        <v>Brasília</v>
      </c>
      <c r="D2101" s="1" t="str">
        <f>VLOOKUP(Tabela1[[#This Row],[Cliente]],'BASE DE CLIENTES'!A:C,3,0)</f>
        <v>DF</v>
      </c>
      <c r="E2101" s="4" t="str">
        <f>CONCATENATE(Tabela1[[#This Row],[CIDADE]],",",Tabela1[[#This Row],[UF]])</f>
        <v>Brasília,DF</v>
      </c>
      <c r="F2101" s="2">
        <v>45881</v>
      </c>
      <c r="G2101" s="13">
        <v>404.1</v>
      </c>
      <c r="H2101" s="13">
        <v>735</v>
      </c>
      <c r="I2101" s="5">
        <f>Tabela1[[#This Row],[Valor total]]-Tabela1[[#This Row],[Valor custo]]</f>
        <v>330.9</v>
      </c>
      <c r="J2101" s="6">
        <f>Tabela1[[#This Row],[MARGEM BRUTA]]/Tabela1[[#This Row],[Valor total]]</f>
        <v>0.45020408163265302</v>
      </c>
      <c r="K2101" s="1" t="str">
        <f>VLOOKUP(Tabela1[[#This Row],[Cliente]],'BASE DE CLIENTES'!A:D,4,0)</f>
        <v>EMPRESA SEM MAQUINA</v>
      </c>
      <c r="L2101" s="1" t="str">
        <f>VLOOKUP(Tabela1[[#This Row],[Cliente]],'BASE DE CLIENTES'!A:E,5,0)</f>
        <v>RECANTO DAS EMAS</v>
      </c>
    </row>
    <row r="2102" spans="2:12" x14ac:dyDescent="0.3">
      <c r="B2102" s="1" t="s">
        <v>169</v>
      </c>
      <c r="C2102" s="4" t="str">
        <f>VLOOKUP(Tabela1[[#This Row],[Cliente]],'BASE DE CLIENTES'!A:E,2,0)</f>
        <v>Planaltina</v>
      </c>
      <c r="D2102" s="1" t="str">
        <f>VLOOKUP(Tabela1[[#This Row],[Cliente]],'BASE DE CLIENTES'!A:C,3,0)</f>
        <v>GO</v>
      </c>
      <c r="E2102" s="4" t="str">
        <f>CONCATENATE(Tabela1[[#This Row],[CIDADE]],",",Tabela1[[#This Row],[UF]])</f>
        <v>Planaltina,GO</v>
      </c>
      <c r="F2102" s="2">
        <v>45881</v>
      </c>
      <c r="G2102" s="13">
        <v>13.69</v>
      </c>
      <c r="H2102" s="13">
        <v>120</v>
      </c>
      <c r="I2102" s="5">
        <f>Tabela1[[#This Row],[Valor total]]-Tabela1[[#This Row],[Valor custo]]</f>
        <v>106.31</v>
      </c>
      <c r="J2102" s="6">
        <f>Tabela1[[#This Row],[MARGEM BRUTA]]/Tabela1[[#This Row],[Valor total]]</f>
        <v>0.88591666666666669</v>
      </c>
      <c r="K2102" s="1" t="str">
        <f>VLOOKUP(Tabela1[[#This Row],[Cliente]],'BASE DE CLIENTES'!A:D,4,0)</f>
        <v>SERRALHEIRO</v>
      </c>
      <c r="L2102" s="1" t="str">
        <f>VLOOKUP(Tabela1[[#This Row],[Cliente]],'BASE DE CLIENTES'!A:E,5,0)</f>
        <v>Planaltina</v>
      </c>
    </row>
    <row r="2103" spans="2:12" x14ac:dyDescent="0.3">
      <c r="B2103" s="1" t="s">
        <v>106</v>
      </c>
      <c r="C2103" s="4" t="str">
        <f>VLOOKUP(Tabela1[[#This Row],[Cliente]],'BASE DE CLIENTES'!A:E,2,0)</f>
        <v>Brasília</v>
      </c>
      <c r="D2103" s="1" t="str">
        <f>VLOOKUP(Tabela1[[#This Row],[Cliente]],'BASE DE CLIENTES'!A:C,3,0)</f>
        <v>DF</v>
      </c>
      <c r="E2103" s="4" t="str">
        <f>CONCATENATE(Tabela1[[#This Row],[CIDADE]],",",Tabela1[[#This Row],[UF]])</f>
        <v>Brasília,DF</v>
      </c>
      <c r="F2103" s="2">
        <v>45881</v>
      </c>
      <c r="G2103" s="13">
        <v>764.6</v>
      </c>
      <c r="H2103" s="13">
        <v>1200</v>
      </c>
      <c r="I2103" s="5">
        <f>Tabela1[[#This Row],[Valor total]]-Tabela1[[#This Row],[Valor custo]]</f>
        <v>435.4</v>
      </c>
      <c r="J2103" s="6">
        <f>Tabela1[[#This Row],[MARGEM BRUTA]]/Tabela1[[#This Row],[Valor total]]</f>
        <v>0.36283333333333334</v>
      </c>
      <c r="K2103" s="1" t="str">
        <f>VLOOKUP(Tabela1[[#This Row],[Cliente]],'BASE DE CLIENTES'!A:D,4,0)</f>
        <v>EMPRESA COM MAQUINA</v>
      </c>
      <c r="L2103" s="1" t="str">
        <f>VLOOKUP(Tabela1[[#This Row],[Cliente]],'BASE DE CLIENTES'!A:E,5,0)</f>
        <v>26 DE SETEMBRO</v>
      </c>
    </row>
    <row r="2104" spans="2:12" x14ac:dyDescent="0.3">
      <c r="B2104" s="1" t="s">
        <v>266</v>
      </c>
      <c r="C2104" s="4" t="str">
        <f>VLOOKUP(Tabela1[[#This Row],[Cliente]],'BASE DE CLIENTES'!A:E,2,0)</f>
        <v>MERCADO LIVRE</v>
      </c>
      <c r="D2104" s="1" t="str">
        <f>VLOOKUP(Tabela1[[#This Row],[Cliente]],'BASE DE CLIENTES'!A:C,3,0)</f>
        <v>MERCADO LIVRE</v>
      </c>
      <c r="E2104" s="4" t="str">
        <f>CONCATENATE(Tabela1[[#This Row],[CIDADE]],",",Tabela1[[#This Row],[UF]])</f>
        <v>MERCADO LIVRE,MERCADO LIVRE</v>
      </c>
      <c r="F2104" s="2">
        <v>45907</v>
      </c>
      <c r="G2104" s="13">
        <v>14.42</v>
      </c>
      <c r="H2104" s="13">
        <v>71.94</v>
      </c>
      <c r="I2104" s="5">
        <f>Tabela1[[#This Row],[Valor total]]-Tabela1[[#This Row],[Valor custo]]</f>
        <v>57.519999999999996</v>
      </c>
      <c r="J2104" s="6">
        <f>Tabela1[[#This Row],[MARGEM BRUTA]]/Tabela1[[#This Row],[Valor total]]</f>
        <v>0.79955518487628574</v>
      </c>
      <c r="K2104" s="1" t="str">
        <f>VLOOKUP(Tabela1[[#This Row],[Cliente]],'BASE DE CLIENTES'!A:D,4,0)</f>
        <v>OUTROS RAMOS</v>
      </c>
      <c r="L2104" s="1" t="str">
        <f>VLOOKUP(Tabela1[[#This Row],[Cliente]],'BASE DE CLIENTES'!A:E,5,0)</f>
        <v>MERCADO LIVRE</v>
      </c>
    </row>
    <row r="2105" spans="2:12" x14ac:dyDescent="0.3">
      <c r="B2105" s="1" t="s">
        <v>266</v>
      </c>
      <c r="C2105" s="4" t="str">
        <f>VLOOKUP(Tabela1[[#This Row],[Cliente]],'BASE DE CLIENTES'!A:E,2,0)</f>
        <v>MERCADO LIVRE</v>
      </c>
      <c r="D2105" s="1" t="str">
        <f>VLOOKUP(Tabela1[[#This Row],[Cliente]],'BASE DE CLIENTES'!A:C,3,0)</f>
        <v>MERCADO LIVRE</v>
      </c>
      <c r="E2105" s="4" t="str">
        <f>CONCATENATE(Tabela1[[#This Row],[CIDADE]],",",Tabela1[[#This Row],[UF]])</f>
        <v>MERCADO LIVRE,MERCADO LIVRE</v>
      </c>
      <c r="F2105" s="2">
        <v>45905</v>
      </c>
      <c r="G2105" s="13">
        <v>7.21</v>
      </c>
      <c r="H2105" s="13">
        <v>35</v>
      </c>
      <c r="I2105" s="5">
        <f>Tabela1[[#This Row],[Valor total]]-Tabela1[[#This Row],[Valor custo]]</f>
        <v>27.79</v>
      </c>
      <c r="J2105" s="6">
        <f>Tabela1[[#This Row],[MARGEM BRUTA]]/Tabela1[[#This Row],[Valor total]]</f>
        <v>0.79399999999999993</v>
      </c>
      <c r="K2105" s="1" t="str">
        <f>VLOOKUP(Tabela1[[#This Row],[Cliente]],'BASE DE CLIENTES'!A:D,4,0)</f>
        <v>OUTROS RAMOS</v>
      </c>
      <c r="L2105" s="1" t="str">
        <f>VLOOKUP(Tabela1[[#This Row],[Cliente]],'BASE DE CLIENTES'!A:E,5,0)</f>
        <v>MERCADO LIVRE</v>
      </c>
    </row>
    <row r="2106" spans="2:12" x14ac:dyDescent="0.3">
      <c r="B2106" s="1" t="s">
        <v>230</v>
      </c>
      <c r="C2106" s="4" t="str">
        <f>VLOOKUP(Tabela1[[#This Row],[Cliente]],'BASE DE CLIENTES'!A:E,2,0)</f>
        <v>Brasília</v>
      </c>
      <c r="D2106" s="1" t="str">
        <f>VLOOKUP(Tabela1[[#This Row],[Cliente]],'BASE DE CLIENTES'!A:C,3,0)</f>
        <v>DF</v>
      </c>
      <c r="E2106" s="4" t="str">
        <f>CONCATENATE(Tabela1[[#This Row],[CIDADE]],",",Tabela1[[#This Row],[UF]])</f>
        <v>Brasília,DF</v>
      </c>
      <c r="F2106" s="2">
        <v>45881</v>
      </c>
      <c r="G2106" s="13">
        <v>382.3</v>
      </c>
      <c r="H2106" s="13">
        <v>600</v>
      </c>
      <c r="I2106" s="5">
        <f>Tabela1[[#This Row],[Valor total]]-Tabela1[[#This Row],[Valor custo]]</f>
        <v>217.7</v>
      </c>
      <c r="J2106" s="6">
        <f>Tabela1[[#This Row],[MARGEM BRUTA]]/Tabela1[[#This Row],[Valor total]]</f>
        <v>0.36283333333333334</v>
      </c>
      <c r="K2106" s="1" t="str">
        <f>VLOOKUP(Tabela1[[#This Row],[Cliente]],'BASE DE CLIENTES'!A:D,4,0)</f>
        <v>SERRALHEIRO</v>
      </c>
      <c r="L2106" s="1" t="str">
        <f>VLOOKUP(Tabela1[[#This Row],[Cliente]],'BASE DE CLIENTES'!A:E,5,0)</f>
        <v>SETOR HABITACIONAL SAMAMBAIA (VICENTE PIRES)</v>
      </c>
    </row>
    <row r="2107" spans="2:12" x14ac:dyDescent="0.3">
      <c r="B2107" s="1" t="s">
        <v>52</v>
      </c>
      <c r="C2107" s="4" t="str">
        <f>VLOOKUP(Tabela1[[#This Row],[Cliente]],'BASE DE CLIENTES'!A:E,2,0)</f>
        <v>Brasília</v>
      </c>
      <c r="D2107" s="1" t="str">
        <f>VLOOKUP(Tabela1[[#This Row],[Cliente]],'BASE DE CLIENTES'!A:C,3,0)</f>
        <v>DF</v>
      </c>
      <c r="E2107" s="4" t="str">
        <f>CONCATENATE(Tabela1[[#This Row],[CIDADE]],",",Tabela1[[#This Row],[UF]])</f>
        <v>Brasília,DF</v>
      </c>
      <c r="F2107" s="2">
        <v>45881</v>
      </c>
      <c r="G2107" s="13">
        <v>865.58</v>
      </c>
      <c r="H2107" s="13">
        <v>1400</v>
      </c>
      <c r="I2107" s="5">
        <f>Tabela1[[#This Row],[Valor total]]-Tabela1[[#This Row],[Valor custo]]</f>
        <v>534.41999999999996</v>
      </c>
      <c r="J2107" s="6">
        <f>Tabela1[[#This Row],[MARGEM BRUTA]]/Tabela1[[#This Row],[Valor total]]</f>
        <v>0.38172857142857142</v>
      </c>
      <c r="K2107" s="1" t="str">
        <f>VLOOKUP(Tabela1[[#This Row],[Cliente]],'BASE DE CLIENTES'!A:D,4,0)</f>
        <v>SERRALHEIRO</v>
      </c>
      <c r="L2107" s="1" t="str">
        <f>VLOOKUP(Tabela1[[#This Row],[Cliente]],'BASE DE CLIENTES'!A:E,5,0)</f>
        <v>Ceilândia Sul (Ceilândia)</v>
      </c>
    </row>
    <row r="2108" spans="2:12" x14ac:dyDescent="0.3">
      <c r="B2108" s="1" t="s">
        <v>68</v>
      </c>
      <c r="C2108" s="4" t="str">
        <f>VLOOKUP(Tabela1[[#This Row],[Cliente]],'BASE DE CLIENTES'!A:E,2,0)</f>
        <v>Brasília</v>
      </c>
      <c r="D2108" s="1" t="str">
        <f>VLOOKUP(Tabela1[[#This Row],[Cliente]],'BASE DE CLIENTES'!A:C,3,0)</f>
        <v>DF</v>
      </c>
      <c r="E2108" s="4" t="str">
        <f>CONCATENATE(Tabela1[[#This Row],[CIDADE]],",",Tabela1[[#This Row],[UF]])</f>
        <v>Brasília,DF</v>
      </c>
      <c r="F2108" s="2">
        <v>45881</v>
      </c>
      <c r="G2108" s="13">
        <v>122.74</v>
      </c>
      <c r="H2108" s="13">
        <v>170</v>
      </c>
      <c r="I2108" s="5">
        <f>Tabela1[[#This Row],[Valor total]]-Tabela1[[#This Row],[Valor custo]]</f>
        <v>47.260000000000005</v>
      </c>
      <c r="J2108" s="6">
        <f>Tabela1[[#This Row],[MARGEM BRUTA]]/Tabela1[[#This Row],[Valor total]]</f>
        <v>0.27800000000000002</v>
      </c>
      <c r="K2108" s="1" t="str">
        <f>VLOOKUP(Tabela1[[#This Row],[Cliente]],'BASE DE CLIENTES'!A:D,4,0)</f>
        <v>EMPRESA COM MAQUINA</v>
      </c>
      <c r="L2108" s="1" t="str">
        <f>VLOOKUP(Tabela1[[#This Row],[Cliente]],'BASE DE CLIENTES'!A:E,5,0)</f>
        <v>SAMAMBAIA SUL (SAMAMBAIA)</v>
      </c>
    </row>
    <row r="2109" spans="2:12" x14ac:dyDescent="0.3">
      <c r="B2109" s="1" t="s">
        <v>266</v>
      </c>
      <c r="C2109" s="4" t="str">
        <f>VLOOKUP(Tabela1[[#This Row],[Cliente]],'BASE DE CLIENTES'!A:E,2,0)</f>
        <v>MERCADO LIVRE</v>
      </c>
      <c r="D2109" s="1" t="str">
        <f>VLOOKUP(Tabela1[[#This Row],[Cliente]],'BASE DE CLIENTES'!A:C,3,0)</f>
        <v>MERCADO LIVRE</v>
      </c>
      <c r="E2109" s="4" t="str">
        <f>CONCATENATE(Tabela1[[#This Row],[CIDADE]],",",Tabela1[[#This Row],[UF]])</f>
        <v>MERCADO LIVRE,MERCADO LIVRE</v>
      </c>
      <c r="F2109" s="2">
        <v>45904</v>
      </c>
      <c r="G2109" s="13">
        <v>7.21</v>
      </c>
      <c r="H2109" s="13">
        <v>35</v>
      </c>
      <c r="I2109" s="5">
        <f>Tabela1[[#This Row],[Valor total]]-Tabela1[[#This Row],[Valor custo]]</f>
        <v>27.79</v>
      </c>
      <c r="J2109" s="6">
        <f>Tabela1[[#This Row],[MARGEM BRUTA]]/Tabela1[[#This Row],[Valor total]]</f>
        <v>0.79399999999999993</v>
      </c>
      <c r="K2109" s="1" t="str">
        <f>VLOOKUP(Tabela1[[#This Row],[Cliente]],'BASE DE CLIENTES'!A:D,4,0)</f>
        <v>OUTROS RAMOS</v>
      </c>
      <c r="L2109" s="1" t="str">
        <f>VLOOKUP(Tabela1[[#This Row],[Cliente]],'BASE DE CLIENTES'!A:E,5,0)</f>
        <v>MERCADO LIVRE</v>
      </c>
    </row>
    <row r="2110" spans="2:12" x14ac:dyDescent="0.3">
      <c r="B2110" s="1" t="s">
        <v>266</v>
      </c>
      <c r="C2110" s="4" t="str">
        <f>VLOOKUP(Tabela1[[#This Row],[Cliente]],'BASE DE CLIENTES'!A:E,2,0)</f>
        <v>MERCADO LIVRE</v>
      </c>
      <c r="D2110" s="1" t="str">
        <f>VLOOKUP(Tabela1[[#This Row],[Cliente]],'BASE DE CLIENTES'!A:C,3,0)</f>
        <v>MERCADO LIVRE</v>
      </c>
      <c r="E2110" s="4" t="str">
        <f>CONCATENATE(Tabela1[[#This Row],[CIDADE]],",",Tabela1[[#This Row],[UF]])</f>
        <v>MERCADO LIVRE,MERCADO LIVRE</v>
      </c>
      <c r="F2110" s="2">
        <v>45904</v>
      </c>
      <c r="G2110" s="13">
        <v>7.21</v>
      </c>
      <c r="H2110" s="13">
        <v>62.93</v>
      </c>
      <c r="I2110" s="5">
        <f>Tabela1[[#This Row],[Valor total]]-Tabela1[[#This Row],[Valor custo]]</f>
        <v>55.72</v>
      </c>
      <c r="J2110" s="6">
        <f>Tabela1[[#This Row],[MARGEM BRUTA]]/Tabela1[[#This Row],[Valor total]]</f>
        <v>0.88542825361512789</v>
      </c>
      <c r="K2110" s="1" t="str">
        <f>VLOOKUP(Tabela1[[#This Row],[Cliente]],'BASE DE CLIENTES'!A:D,4,0)</f>
        <v>OUTROS RAMOS</v>
      </c>
      <c r="L2110" s="1" t="str">
        <f>VLOOKUP(Tabela1[[#This Row],[Cliente]],'BASE DE CLIENTES'!A:E,5,0)</f>
        <v>MERCADO LIVRE</v>
      </c>
    </row>
    <row r="2111" spans="2:12" x14ac:dyDescent="0.3">
      <c r="B2111" s="1" t="s">
        <v>266</v>
      </c>
      <c r="C2111" s="4" t="str">
        <f>VLOOKUP(Tabela1[[#This Row],[Cliente]],'BASE DE CLIENTES'!A:E,2,0)</f>
        <v>MERCADO LIVRE</v>
      </c>
      <c r="D2111" s="1" t="str">
        <f>VLOOKUP(Tabela1[[#This Row],[Cliente]],'BASE DE CLIENTES'!A:C,3,0)</f>
        <v>MERCADO LIVRE</v>
      </c>
      <c r="E2111" s="4" t="str">
        <f>CONCATENATE(Tabela1[[#This Row],[CIDADE]],",",Tabela1[[#This Row],[UF]])</f>
        <v>MERCADO LIVRE,MERCADO LIVRE</v>
      </c>
      <c r="F2111" s="2">
        <v>45904</v>
      </c>
      <c r="G2111" s="13">
        <v>28.84</v>
      </c>
      <c r="H2111" s="13">
        <v>111.72</v>
      </c>
      <c r="I2111" s="5">
        <f>Tabela1[[#This Row],[Valor total]]-Tabela1[[#This Row],[Valor custo]]</f>
        <v>82.88</v>
      </c>
      <c r="J2111" s="6">
        <f>Tabela1[[#This Row],[MARGEM BRUTA]]/Tabela1[[#This Row],[Valor total]]</f>
        <v>0.74185463659147866</v>
      </c>
      <c r="K2111" s="1" t="str">
        <f>VLOOKUP(Tabela1[[#This Row],[Cliente]],'BASE DE CLIENTES'!A:D,4,0)</f>
        <v>OUTROS RAMOS</v>
      </c>
      <c r="L2111" s="1" t="str">
        <f>VLOOKUP(Tabela1[[#This Row],[Cliente]],'BASE DE CLIENTES'!A:E,5,0)</f>
        <v>MERCADO LIVRE</v>
      </c>
    </row>
    <row r="2112" spans="2:12" x14ac:dyDescent="0.3">
      <c r="B2112" s="1" t="s">
        <v>266</v>
      </c>
      <c r="C2112" s="4" t="str">
        <f>VLOOKUP(Tabela1[[#This Row],[Cliente]],'BASE DE CLIENTES'!A:E,2,0)</f>
        <v>MERCADO LIVRE</v>
      </c>
      <c r="D2112" s="1" t="str">
        <f>VLOOKUP(Tabela1[[#This Row],[Cliente]],'BASE DE CLIENTES'!A:C,3,0)</f>
        <v>MERCADO LIVRE</v>
      </c>
      <c r="E2112" s="4" t="str">
        <f>CONCATENATE(Tabela1[[#This Row],[CIDADE]],",",Tabela1[[#This Row],[UF]])</f>
        <v>MERCADO LIVRE,MERCADO LIVRE</v>
      </c>
      <c r="F2112" s="2">
        <v>45904</v>
      </c>
      <c r="G2112" s="13">
        <v>7.21</v>
      </c>
      <c r="H2112" s="13">
        <v>27.93</v>
      </c>
      <c r="I2112" s="5">
        <f>Tabela1[[#This Row],[Valor total]]-Tabela1[[#This Row],[Valor custo]]</f>
        <v>20.72</v>
      </c>
      <c r="J2112" s="6">
        <f>Tabela1[[#This Row],[MARGEM BRUTA]]/Tabela1[[#This Row],[Valor total]]</f>
        <v>0.74185463659147866</v>
      </c>
      <c r="K2112" s="1" t="str">
        <f>VLOOKUP(Tabela1[[#This Row],[Cliente]],'BASE DE CLIENTES'!A:D,4,0)</f>
        <v>OUTROS RAMOS</v>
      </c>
      <c r="L2112" s="1" t="str">
        <f>VLOOKUP(Tabela1[[#This Row],[Cliente]],'BASE DE CLIENTES'!A:E,5,0)</f>
        <v>MERCADO LIVRE</v>
      </c>
    </row>
    <row r="2113" spans="2:12" x14ac:dyDescent="0.3">
      <c r="B2113" s="1" t="s">
        <v>266</v>
      </c>
      <c r="C2113" s="4" t="str">
        <f>VLOOKUP(Tabela1[[#This Row],[Cliente]],'BASE DE CLIENTES'!A:E,2,0)</f>
        <v>MERCADO LIVRE</v>
      </c>
      <c r="D2113" s="1" t="str">
        <f>VLOOKUP(Tabela1[[#This Row],[Cliente]],'BASE DE CLIENTES'!A:C,3,0)</f>
        <v>MERCADO LIVRE</v>
      </c>
      <c r="E2113" s="4" t="str">
        <f>CONCATENATE(Tabela1[[#This Row],[CIDADE]],",",Tabela1[[#This Row],[UF]])</f>
        <v>MERCADO LIVRE,MERCADO LIVRE</v>
      </c>
      <c r="F2113" s="2">
        <v>45903</v>
      </c>
      <c r="G2113" s="13">
        <v>7.21</v>
      </c>
      <c r="H2113" s="13">
        <v>35</v>
      </c>
      <c r="I2113" s="5">
        <f>Tabela1[[#This Row],[Valor total]]-Tabela1[[#This Row],[Valor custo]]</f>
        <v>27.79</v>
      </c>
      <c r="J2113" s="6">
        <f>Tabela1[[#This Row],[MARGEM BRUTA]]/Tabela1[[#This Row],[Valor total]]</f>
        <v>0.79399999999999993</v>
      </c>
      <c r="K2113" s="1" t="str">
        <f>VLOOKUP(Tabela1[[#This Row],[Cliente]],'BASE DE CLIENTES'!A:D,4,0)</f>
        <v>OUTROS RAMOS</v>
      </c>
      <c r="L2113" s="1" t="str">
        <f>VLOOKUP(Tabela1[[#This Row],[Cliente]],'BASE DE CLIENTES'!A:E,5,0)</f>
        <v>MERCADO LIVRE</v>
      </c>
    </row>
    <row r="2114" spans="2:12" x14ac:dyDescent="0.3">
      <c r="B2114" s="1" t="s">
        <v>266</v>
      </c>
      <c r="C2114" s="4" t="str">
        <f>VLOOKUP(Tabela1[[#This Row],[Cliente]],'BASE DE CLIENTES'!A:E,2,0)</f>
        <v>MERCADO LIVRE</v>
      </c>
      <c r="D2114" s="1" t="str">
        <f>VLOOKUP(Tabela1[[#This Row],[Cliente]],'BASE DE CLIENTES'!A:C,3,0)</f>
        <v>MERCADO LIVRE</v>
      </c>
      <c r="E2114" s="4" t="str">
        <f>CONCATENATE(Tabela1[[#This Row],[CIDADE]],",",Tabela1[[#This Row],[UF]])</f>
        <v>MERCADO LIVRE,MERCADO LIVRE</v>
      </c>
      <c r="F2114" s="2">
        <v>45903</v>
      </c>
      <c r="G2114" s="13">
        <v>14.42</v>
      </c>
      <c r="H2114" s="13">
        <v>55.86</v>
      </c>
      <c r="I2114" s="5">
        <f>Tabela1[[#This Row],[Valor total]]-Tabela1[[#This Row],[Valor custo]]</f>
        <v>41.44</v>
      </c>
      <c r="J2114" s="6">
        <f>Tabela1[[#This Row],[MARGEM BRUTA]]/Tabela1[[#This Row],[Valor total]]</f>
        <v>0.74185463659147866</v>
      </c>
      <c r="K2114" s="1" t="str">
        <f>VLOOKUP(Tabela1[[#This Row],[Cliente]],'BASE DE CLIENTES'!A:D,4,0)</f>
        <v>OUTROS RAMOS</v>
      </c>
      <c r="L2114" s="1" t="str">
        <f>VLOOKUP(Tabela1[[#This Row],[Cliente]],'BASE DE CLIENTES'!A:E,5,0)</f>
        <v>MERCADO LIVRE</v>
      </c>
    </row>
    <row r="2115" spans="2:12" x14ac:dyDescent="0.3">
      <c r="B2115" s="1" t="s">
        <v>266</v>
      </c>
      <c r="C2115" s="4" t="str">
        <f>VLOOKUP(Tabela1[[#This Row],[Cliente]],'BASE DE CLIENTES'!A:E,2,0)</f>
        <v>MERCADO LIVRE</v>
      </c>
      <c r="D2115" s="1" t="str">
        <f>VLOOKUP(Tabela1[[#This Row],[Cliente]],'BASE DE CLIENTES'!A:C,3,0)</f>
        <v>MERCADO LIVRE</v>
      </c>
      <c r="E2115" s="4" t="str">
        <f>CONCATENATE(Tabela1[[#This Row],[CIDADE]],",",Tabela1[[#This Row],[UF]])</f>
        <v>MERCADO LIVRE,MERCADO LIVRE</v>
      </c>
      <c r="F2115" s="2">
        <v>45903</v>
      </c>
      <c r="G2115" s="13">
        <v>21.63</v>
      </c>
      <c r="H2115" s="13">
        <v>83.79</v>
      </c>
      <c r="I2115" s="5">
        <f>Tabela1[[#This Row],[Valor total]]-Tabela1[[#This Row],[Valor custo]]</f>
        <v>62.160000000000011</v>
      </c>
      <c r="J2115" s="6">
        <f>Tabela1[[#This Row],[MARGEM BRUTA]]/Tabela1[[#This Row],[Valor total]]</f>
        <v>0.74185463659147877</v>
      </c>
      <c r="K2115" s="1" t="str">
        <f>VLOOKUP(Tabela1[[#This Row],[Cliente]],'BASE DE CLIENTES'!A:D,4,0)</f>
        <v>OUTROS RAMOS</v>
      </c>
      <c r="L2115" s="1" t="str">
        <f>VLOOKUP(Tabela1[[#This Row],[Cliente]],'BASE DE CLIENTES'!A:E,5,0)</f>
        <v>MERCADO LIVRE</v>
      </c>
    </row>
    <row r="2116" spans="2:12" x14ac:dyDescent="0.3">
      <c r="B2116" s="1" t="s">
        <v>266</v>
      </c>
      <c r="C2116" s="4" t="str">
        <f>VLOOKUP(Tabela1[[#This Row],[Cliente]],'BASE DE CLIENTES'!A:E,2,0)</f>
        <v>MERCADO LIVRE</v>
      </c>
      <c r="D2116" s="1" t="str">
        <f>VLOOKUP(Tabela1[[#This Row],[Cliente]],'BASE DE CLIENTES'!A:C,3,0)</f>
        <v>MERCADO LIVRE</v>
      </c>
      <c r="E2116" s="4" t="str">
        <f>CONCATENATE(Tabela1[[#This Row],[CIDADE]],",",Tabela1[[#This Row],[UF]])</f>
        <v>MERCADO LIVRE,MERCADO LIVRE</v>
      </c>
      <c r="F2116" s="2">
        <v>45903</v>
      </c>
      <c r="G2116" s="13">
        <v>14.42</v>
      </c>
      <c r="H2116" s="13">
        <v>55.86</v>
      </c>
      <c r="I2116" s="5">
        <f>Tabela1[[#This Row],[Valor total]]-Tabela1[[#This Row],[Valor custo]]</f>
        <v>41.44</v>
      </c>
      <c r="J2116" s="6">
        <f>Tabela1[[#This Row],[MARGEM BRUTA]]/Tabela1[[#This Row],[Valor total]]</f>
        <v>0.74185463659147866</v>
      </c>
      <c r="K2116" s="1" t="str">
        <f>VLOOKUP(Tabela1[[#This Row],[Cliente]],'BASE DE CLIENTES'!A:D,4,0)</f>
        <v>OUTROS RAMOS</v>
      </c>
      <c r="L2116" s="1" t="str">
        <f>VLOOKUP(Tabela1[[#This Row],[Cliente]],'BASE DE CLIENTES'!A:E,5,0)</f>
        <v>MERCADO LIVRE</v>
      </c>
    </row>
    <row r="2117" spans="2:12" x14ac:dyDescent="0.3">
      <c r="B2117" s="1" t="s">
        <v>266</v>
      </c>
      <c r="C2117" s="4" t="str">
        <f>VLOOKUP(Tabela1[[#This Row],[Cliente]],'BASE DE CLIENTES'!A:E,2,0)</f>
        <v>MERCADO LIVRE</v>
      </c>
      <c r="D2117" s="1" t="str">
        <f>VLOOKUP(Tabela1[[#This Row],[Cliente]],'BASE DE CLIENTES'!A:C,3,0)</f>
        <v>MERCADO LIVRE</v>
      </c>
      <c r="E2117" s="4" t="str">
        <f>CONCATENATE(Tabela1[[#This Row],[CIDADE]],",",Tabela1[[#This Row],[UF]])</f>
        <v>MERCADO LIVRE,MERCADO LIVRE</v>
      </c>
      <c r="F2117" s="2">
        <v>45903</v>
      </c>
      <c r="G2117" s="13">
        <v>33.56</v>
      </c>
      <c r="H2117" s="13">
        <v>62.35</v>
      </c>
      <c r="I2117" s="5">
        <f>Tabela1[[#This Row],[Valor total]]-Tabela1[[#This Row],[Valor custo]]</f>
        <v>28.79</v>
      </c>
      <c r="J2117" s="6">
        <f>Tabela1[[#This Row],[MARGEM BRUTA]]/Tabela1[[#This Row],[Valor total]]</f>
        <v>0.46174819566960701</v>
      </c>
      <c r="K2117" s="1" t="str">
        <f>VLOOKUP(Tabela1[[#This Row],[Cliente]],'BASE DE CLIENTES'!A:D,4,0)</f>
        <v>OUTROS RAMOS</v>
      </c>
      <c r="L2117" s="1" t="str">
        <f>VLOOKUP(Tabela1[[#This Row],[Cliente]],'BASE DE CLIENTES'!A:E,5,0)</f>
        <v>MERCADO LIVRE</v>
      </c>
    </row>
    <row r="2118" spans="2:12" x14ac:dyDescent="0.3">
      <c r="B2118" s="1" t="s">
        <v>266</v>
      </c>
      <c r="C2118" s="4" t="str">
        <f>VLOOKUP(Tabela1[[#This Row],[Cliente]],'BASE DE CLIENTES'!A:E,2,0)</f>
        <v>MERCADO LIVRE</v>
      </c>
      <c r="D2118" s="1" t="str">
        <f>VLOOKUP(Tabela1[[#This Row],[Cliente]],'BASE DE CLIENTES'!A:C,3,0)</f>
        <v>MERCADO LIVRE</v>
      </c>
      <c r="E2118" s="4" t="str">
        <f>CONCATENATE(Tabela1[[#This Row],[CIDADE]],",",Tabela1[[#This Row],[UF]])</f>
        <v>MERCADO LIVRE,MERCADO LIVRE</v>
      </c>
      <c r="F2118" s="2">
        <v>45903</v>
      </c>
      <c r="G2118" s="13">
        <v>14.42</v>
      </c>
      <c r="H2118" s="13">
        <v>55.86</v>
      </c>
      <c r="I2118" s="5">
        <f>Tabela1[[#This Row],[Valor total]]-Tabela1[[#This Row],[Valor custo]]</f>
        <v>41.44</v>
      </c>
      <c r="J2118" s="6">
        <f>Tabela1[[#This Row],[MARGEM BRUTA]]/Tabela1[[#This Row],[Valor total]]</f>
        <v>0.74185463659147866</v>
      </c>
      <c r="K2118" s="1" t="str">
        <f>VLOOKUP(Tabela1[[#This Row],[Cliente]],'BASE DE CLIENTES'!A:D,4,0)</f>
        <v>OUTROS RAMOS</v>
      </c>
      <c r="L2118" s="1" t="str">
        <f>VLOOKUP(Tabela1[[#This Row],[Cliente]],'BASE DE CLIENTES'!A:E,5,0)</f>
        <v>MERCADO LIVRE</v>
      </c>
    </row>
    <row r="2119" spans="2:12" x14ac:dyDescent="0.3">
      <c r="B2119" s="1" t="s">
        <v>266</v>
      </c>
      <c r="C2119" s="4" t="str">
        <f>VLOOKUP(Tabela1[[#This Row],[Cliente]],'BASE DE CLIENTES'!A:E,2,0)</f>
        <v>MERCADO LIVRE</v>
      </c>
      <c r="D2119" s="1" t="str">
        <f>VLOOKUP(Tabela1[[#This Row],[Cliente]],'BASE DE CLIENTES'!A:C,3,0)</f>
        <v>MERCADO LIVRE</v>
      </c>
      <c r="E2119" s="4" t="str">
        <f>CONCATENATE(Tabela1[[#This Row],[CIDADE]],",",Tabela1[[#This Row],[UF]])</f>
        <v>MERCADO LIVRE,MERCADO LIVRE</v>
      </c>
      <c r="F2119" s="2">
        <v>45903</v>
      </c>
      <c r="G2119" s="13">
        <v>7.21</v>
      </c>
      <c r="H2119" s="13">
        <v>27.93</v>
      </c>
      <c r="I2119" s="5">
        <f>Tabela1[[#This Row],[Valor total]]-Tabela1[[#This Row],[Valor custo]]</f>
        <v>20.72</v>
      </c>
      <c r="J2119" s="6">
        <f>Tabela1[[#This Row],[MARGEM BRUTA]]/Tabela1[[#This Row],[Valor total]]</f>
        <v>0.74185463659147866</v>
      </c>
      <c r="K2119" s="1" t="str">
        <f>VLOOKUP(Tabela1[[#This Row],[Cliente]],'BASE DE CLIENTES'!A:D,4,0)</f>
        <v>OUTROS RAMOS</v>
      </c>
      <c r="L2119" s="1" t="str">
        <f>VLOOKUP(Tabela1[[#This Row],[Cliente]],'BASE DE CLIENTES'!A:E,5,0)</f>
        <v>MERCADO LIVRE</v>
      </c>
    </row>
    <row r="2120" spans="2:12" x14ac:dyDescent="0.3">
      <c r="B2120" s="1" t="s">
        <v>106</v>
      </c>
      <c r="C2120" s="4" t="str">
        <f>VLOOKUP(Tabela1[[#This Row],[Cliente]],'BASE DE CLIENTES'!A:E,2,0)</f>
        <v>Brasília</v>
      </c>
      <c r="D2120" s="1" t="str">
        <f>VLOOKUP(Tabela1[[#This Row],[Cliente]],'BASE DE CLIENTES'!A:C,3,0)</f>
        <v>DF</v>
      </c>
      <c r="E2120" s="4" t="str">
        <f>CONCATENATE(Tabela1[[#This Row],[CIDADE]],",",Tabela1[[#This Row],[UF]])</f>
        <v>Brasília,DF</v>
      </c>
      <c r="F2120" s="2">
        <v>45880</v>
      </c>
      <c r="G2120" s="13">
        <v>764.6</v>
      </c>
      <c r="H2120" s="13">
        <v>1200</v>
      </c>
      <c r="I2120" s="5">
        <f>Tabela1[[#This Row],[Valor total]]-Tabela1[[#This Row],[Valor custo]]</f>
        <v>435.4</v>
      </c>
      <c r="J2120" s="6">
        <f>Tabela1[[#This Row],[MARGEM BRUTA]]/Tabela1[[#This Row],[Valor total]]</f>
        <v>0.36283333333333334</v>
      </c>
      <c r="K2120" s="1" t="str">
        <f>VLOOKUP(Tabela1[[#This Row],[Cliente]],'BASE DE CLIENTES'!A:D,4,0)</f>
        <v>EMPRESA COM MAQUINA</v>
      </c>
      <c r="L2120" s="1" t="str">
        <f>VLOOKUP(Tabela1[[#This Row],[Cliente]],'BASE DE CLIENTES'!A:E,5,0)</f>
        <v>26 DE SETEMBRO</v>
      </c>
    </row>
    <row r="2121" spans="2:12" x14ac:dyDescent="0.3">
      <c r="B2121" s="1" t="s">
        <v>55</v>
      </c>
      <c r="C2121" s="4" t="str">
        <f>VLOOKUP(Tabela1[[#This Row],[Cliente]],'BASE DE CLIENTES'!A:E,2,0)</f>
        <v>Brasília</v>
      </c>
      <c r="D2121" s="1" t="str">
        <f>VLOOKUP(Tabela1[[#This Row],[Cliente]],'BASE DE CLIENTES'!A:C,3,0)</f>
        <v>DF</v>
      </c>
      <c r="E2121" s="4" t="str">
        <f>CONCATENATE(Tabela1[[#This Row],[CIDADE]],",",Tabela1[[#This Row],[UF]])</f>
        <v>Brasília,DF</v>
      </c>
      <c r="F2121" s="2">
        <v>45880</v>
      </c>
      <c r="G2121" s="13">
        <v>1731.16</v>
      </c>
      <c r="H2121" s="13">
        <v>2880</v>
      </c>
      <c r="I2121" s="5">
        <f>Tabela1[[#This Row],[Valor total]]-Tabela1[[#This Row],[Valor custo]]</f>
        <v>1148.8399999999999</v>
      </c>
      <c r="J2121" s="6">
        <f>Tabela1[[#This Row],[MARGEM BRUTA]]/Tabela1[[#This Row],[Valor total]]</f>
        <v>0.39890277777777777</v>
      </c>
      <c r="K2121" s="1" t="str">
        <f>VLOOKUP(Tabela1[[#This Row],[Cliente]],'BASE DE CLIENTES'!A:D,4,0)</f>
        <v>EMPRESA SEM MAQUINA</v>
      </c>
      <c r="L2121" s="1" t="str">
        <f>VLOOKUP(Tabela1[[#This Row],[Cliente]],'BASE DE CLIENTES'!A:E,5,0)</f>
        <v>RECANTO DAS EMAS</v>
      </c>
    </row>
    <row r="2122" spans="2:12" x14ac:dyDescent="0.3">
      <c r="B2122" s="1" t="s">
        <v>230</v>
      </c>
      <c r="C2122" s="4" t="str">
        <f>VLOOKUP(Tabela1[[#This Row],[Cliente]],'BASE DE CLIENTES'!A:E,2,0)</f>
        <v>Brasília</v>
      </c>
      <c r="D2122" s="1" t="str">
        <f>VLOOKUP(Tabela1[[#This Row],[Cliente]],'BASE DE CLIENTES'!A:C,3,0)</f>
        <v>DF</v>
      </c>
      <c r="E2122" s="4" t="str">
        <f>CONCATENATE(Tabela1[[#This Row],[CIDADE]],",",Tabela1[[#This Row],[UF]])</f>
        <v>Brasília,DF</v>
      </c>
      <c r="F2122" s="2">
        <v>45880</v>
      </c>
      <c r="G2122" s="13">
        <v>1146.9000000000001</v>
      </c>
      <c r="H2122" s="13">
        <v>1800</v>
      </c>
      <c r="I2122" s="5">
        <f>Tabela1[[#This Row],[Valor total]]-Tabela1[[#This Row],[Valor custo]]</f>
        <v>653.09999999999991</v>
      </c>
      <c r="J2122" s="6">
        <f>Tabela1[[#This Row],[MARGEM BRUTA]]/Tabela1[[#This Row],[Valor total]]</f>
        <v>0.36283333333333329</v>
      </c>
      <c r="K2122" s="1" t="str">
        <f>VLOOKUP(Tabela1[[#This Row],[Cliente]],'BASE DE CLIENTES'!A:D,4,0)</f>
        <v>SERRALHEIRO</v>
      </c>
      <c r="L2122" s="1" t="str">
        <f>VLOOKUP(Tabela1[[#This Row],[Cliente]],'BASE DE CLIENTES'!A:E,5,0)</f>
        <v>SETOR HABITACIONAL SAMAMBAIA (VICENTE PIRES)</v>
      </c>
    </row>
    <row r="2123" spans="2:12" x14ac:dyDescent="0.3">
      <c r="B2123" s="1" t="s">
        <v>27</v>
      </c>
      <c r="C2123" s="4" t="str">
        <f>VLOOKUP(Tabela1[[#This Row],[Cliente]],'BASE DE CLIENTES'!A:E,2,0)</f>
        <v>Brasília</v>
      </c>
      <c r="D2123" s="1" t="str">
        <f>VLOOKUP(Tabela1[[#This Row],[Cliente]],'BASE DE CLIENTES'!A:C,3,0)</f>
        <v>DF</v>
      </c>
      <c r="E2123" s="4" t="str">
        <f>CONCATENATE(Tabela1[[#This Row],[CIDADE]],",",Tabela1[[#This Row],[UF]])</f>
        <v>Brasília,DF</v>
      </c>
      <c r="F2123" s="2">
        <v>45880</v>
      </c>
      <c r="G2123" s="13">
        <v>25</v>
      </c>
      <c r="H2123" s="13">
        <v>30</v>
      </c>
      <c r="I2123" s="5">
        <f>Tabela1[[#This Row],[Valor total]]-Tabela1[[#This Row],[Valor custo]]</f>
        <v>5</v>
      </c>
      <c r="J2123" s="6">
        <f>Tabela1[[#This Row],[MARGEM BRUTA]]/Tabela1[[#This Row],[Valor total]]</f>
        <v>0.16666666666666666</v>
      </c>
      <c r="K2123" s="1" t="str">
        <f>VLOOKUP(Tabela1[[#This Row],[Cliente]],'BASE DE CLIENTES'!A:D,4,0)</f>
        <v>EMPRESA SEM MAQUINA</v>
      </c>
      <c r="L2123" s="1" t="str">
        <f>VLOOKUP(Tabela1[[#This Row],[Cliente]],'BASE DE CLIENTES'!A:E,5,0)</f>
        <v>RECANTO DAS EMAS</v>
      </c>
    </row>
    <row r="2124" spans="2:12" x14ac:dyDescent="0.3">
      <c r="B2124" s="1" t="s">
        <v>21</v>
      </c>
      <c r="C2124" s="4" t="str">
        <f>VLOOKUP(Tabela1[[#This Row],[Cliente]],'BASE DE CLIENTES'!A:E,2,0)</f>
        <v>Brasília</v>
      </c>
      <c r="D2124" s="1" t="str">
        <f>VLOOKUP(Tabela1[[#This Row],[Cliente]],'BASE DE CLIENTES'!A:C,3,0)</f>
        <v>DF</v>
      </c>
      <c r="E2124" s="4" t="str">
        <f>CONCATENATE(Tabela1[[#This Row],[CIDADE]],",",Tabela1[[#This Row],[UF]])</f>
        <v>Brasília,DF</v>
      </c>
      <c r="F2124" s="2">
        <v>45722</v>
      </c>
      <c r="G2124" s="13">
        <v>122.74</v>
      </c>
      <c r="H2124" s="13">
        <v>160</v>
      </c>
      <c r="I2124" s="5">
        <f>Tabela1[[#This Row],[Valor total]]-Tabela1[[#This Row],[Valor custo]]</f>
        <v>37.260000000000005</v>
      </c>
      <c r="J2124" s="6">
        <f>Tabela1[[#This Row],[MARGEM BRUTA]]/Tabela1[[#This Row],[Valor total]]</f>
        <v>0.23287500000000003</v>
      </c>
      <c r="K2124" s="1" t="str">
        <f>VLOOKUP(Tabela1[[#This Row],[Cliente]],'BASE DE CLIENTES'!A:D,4,0)</f>
        <v>EMPRESA COM MAQUINA</v>
      </c>
      <c r="L2124" s="1" t="str">
        <f>VLOOKUP(Tabela1[[#This Row],[Cliente]],'BASE DE CLIENTES'!A:E,5,0)</f>
        <v>RIACHO FUNDO II</v>
      </c>
    </row>
    <row r="2125" spans="2:12" x14ac:dyDescent="0.3">
      <c r="B2125" s="1" t="s">
        <v>266</v>
      </c>
      <c r="C2125" s="4" t="str">
        <f>VLOOKUP(Tabela1[[#This Row],[Cliente]],'BASE DE CLIENTES'!A:E,2,0)</f>
        <v>MERCADO LIVRE</v>
      </c>
      <c r="D2125" s="1" t="str">
        <f>VLOOKUP(Tabela1[[#This Row],[Cliente]],'BASE DE CLIENTES'!A:C,3,0)</f>
        <v>MERCADO LIVRE</v>
      </c>
      <c r="E2125" s="4" t="str">
        <f>CONCATENATE(Tabela1[[#This Row],[CIDADE]],",",Tabela1[[#This Row],[UF]])</f>
        <v>MERCADO LIVRE,MERCADO LIVRE</v>
      </c>
      <c r="F2125" s="2">
        <v>45902</v>
      </c>
      <c r="G2125" s="13">
        <v>14.42</v>
      </c>
      <c r="H2125" s="13">
        <v>70</v>
      </c>
      <c r="I2125" s="5">
        <f>Tabela1[[#This Row],[Valor total]]-Tabela1[[#This Row],[Valor custo]]</f>
        <v>55.58</v>
      </c>
      <c r="J2125" s="6">
        <f>Tabela1[[#This Row],[MARGEM BRUTA]]/Tabela1[[#This Row],[Valor total]]</f>
        <v>0.79399999999999993</v>
      </c>
      <c r="K2125" s="1" t="str">
        <f>VLOOKUP(Tabela1[[#This Row],[Cliente]],'BASE DE CLIENTES'!A:D,4,0)</f>
        <v>OUTROS RAMOS</v>
      </c>
      <c r="L2125" s="1" t="str">
        <f>VLOOKUP(Tabela1[[#This Row],[Cliente]],'BASE DE CLIENTES'!A:E,5,0)</f>
        <v>MERCADO LIVRE</v>
      </c>
    </row>
    <row r="2126" spans="2:12" x14ac:dyDescent="0.3">
      <c r="B2126" s="1" t="s">
        <v>270</v>
      </c>
      <c r="C2126" s="4" t="str">
        <f>VLOOKUP(Tabela1[[#This Row],[Cliente]],'BASE DE CLIENTES'!A:E,2,0)</f>
        <v>Brasília</v>
      </c>
      <c r="D2126" s="1" t="str">
        <f>VLOOKUP(Tabela1[[#This Row],[Cliente]],'BASE DE CLIENTES'!A:C,3,0)</f>
        <v>DF</v>
      </c>
      <c r="E2126" s="4" t="str">
        <f>CONCATENATE(Tabela1[[#This Row],[CIDADE]],",",Tabela1[[#This Row],[UF]])</f>
        <v>Brasília,DF</v>
      </c>
      <c r="F2126" s="2">
        <v>45740</v>
      </c>
      <c r="G2126" s="13">
        <v>13.69</v>
      </c>
      <c r="H2126" s="13">
        <v>130</v>
      </c>
      <c r="I2126" s="5">
        <f>Tabela1[[#This Row],[Valor total]]-Tabela1[[#This Row],[Valor custo]]</f>
        <v>116.31</v>
      </c>
      <c r="J2126" s="6">
        <f>Tabela1[[#This Row],[MARGEM BRUTA]]/Tabela1[[#This Row],[Valor total]]</f>
        <v>0.89469230769230768</v>
      </c>
      <c r="K2126" s="1" t="str">
        <f>VLOOKUP(Tabela1[[#This Row],[Cliente]],'BASE DE CLIENTES'!A:D,4,0)</f>
        <v>SEM CLASSIFICAÇÃO</v>
      </c>
      <c r="L2126" s="1" t="str">
        <f>VLOOKUP(Tabela1[[#This Row],[Cliente]],'BASE DE CLIENTES'!A:E,5,0)</f>
        <v>NA</v>
      </c>
    </row>
    <row r="2127" spans="2:12" x14ac:dyDescent="0.3">
      <c r="B2127" s="1" t="s">
        <v>169</v>
      </c>
      <c r="C2127" s="4" t="str">
        <f>VLOOKUP(Tabela1[[#This Row],[Cliente]],'BASE DE CLIENTES'!A:E,2,0)</f>
        <v>Planaltina</v>
      </c>
      <c r="D2127" s="1" t="str">
        <f>VLOOKUP(Tabela1[[#This Row],[Cliente]],'BASE DE CLIENTES'!A:C,3,0)</f>
        <v>GO</v>
      </c>
      <c r="E2127" s="4" t="str">
        <f>CONCATENATE(Tabela1[[#This Row],[CIDADE]],",",Tabela1[[#This Row],[UF]])</f>
        <v>Planaltina,GO</v>
      </c>
      <c r="F2127" s="2">
        <v>45880</v>
      </c>
      <c r="G2127" s="13">
        <v>28.84</v>
      </c>
      <c r="H2127" s="13">
        <v>160</v>
      </c>
      <c r="I2127" s="5">
        <f>Tabela1[[#This Row],[Valor total]]-Tabela1[[#This Row],[Valor custo]]</f>
        <v>131.16</v>
      </c>
      <c r="J2127" s="6">
        <f>Tabela1[[#This Row],[MARGEM BRUTA]]/Tabela1[[#This Row],[Valor total]]</f>
        <v>0.81974999999999998</v>
      </c>
      <c r="K2127" s="1" t="str">
        <f>VLOOKUP(Tabela1[[#This Row],[Cliente]],'BASE DE CLIENTES'!A:D,4,0)</f>
        <v>SERRALHEIRO</v>
      </c>
      <c r="L2127" s="1" t="str">
        <f>VLOOKUP(Tabela1[[#This Row],[Cliente]],'BASE DE CLIENTES'!A:E,5,0)</f>
        <v>Planaltina</v>
      </c>
    </row>
    <row r="2128" spans="2:12" x14ac:dyDescent="0.3">
      <c r="B2128" s="1" t="s">
        <v>266</v>
      </c>
      <c r="C2128" s="4" t="str">
        <f>VLOOKUP(Tabela1[[#This Row],[Cliente]],'BASE DE CLIENTES'!A:E,2,0)</f>
        <v>MERCADO LIVRE</v>
      </c>
      <c r="D2128" s="1" t="str">
        <f>VLOOKUP(Tabela1[[#This Row],[Cliente]],'BASE DE CLIENTES'!A:C,3,0)</f>
        <v>MERCADO LIVRE</v>
      </c>
      <c r="E2128" s="4" t="str">
        <f>CONCATENATE(Tabela1[[#This Row],[CIDADE]],",",Tabela1[[#This Row],[UF]])</f>
        <v>MERCADO LIVRE,MERCADO LIVRE</v>
      </c>
      <c r="F2128" s="2">
        <v>45902</v>
      </c>
      <c r="G2128" s="13">
        <v>7.21</v>
      </c>
      <c r="H2128" s="13">
        <v>35</v>
      </c>
      <c r="I2128" s="5">
        <f>Tabela1[[#This Row],[Valor total]]-Tabela1[[#This Row],[Valor custo]]</f>
        <v>27.79</v>
      </c>
      <c r="J2128" s="6">
        <f>Tabela1[[#This Row],[MARGEM BRUTA]]/Tabela1[[#This Row],[Valor total]]</f>
        <v>0.79399999999999993</v>
      </c>
      <c r="K2128" s="1" t="str">
        <f>VLOOKUP(Tabela1[[#This Row],[Cliente]],'BASE DE CLIENTES'!A:D,4,0)</f>
        <v>OUTROS RAMOS</v>
      </c>
      <c r="L2128" s="1" t="str">
        <f>VLOOKUP(Tabela1[[#This Row],[Cliente]],'BASE DE CLIENTES'!A:E,5,0)</f>
        <v>MERCADO LIVRE</v>
      </c>
    </row>
    <row r="2129" spans="2:12" x14ac:dyDescent="0.3">
      <c r="B2129" s="1" t="s">
        <v>42</v>
      </c>
      <c r="C2129" s="4" t="str">
        <f>VLOOKUP(Tabela1[[#This Row],[Cliente]],'BASE DE CLIENTES'!A:E,2,0)</f>
        <v>Brasília</v>
      </c>
      <c r="D2129" s="1" t="str">
        <f>VLOOKUP(Tabela1[[#This Row],[Cliente]],'BASE DE CLIENTES'!A:C,3,0)</f>
        <v>DF</v>
      </c>
      <c r="E2129" s="4" t="str">
        <f>CONCATENATE(Tabela1[[#This Row],[CIDADE]],",",Tabela1[[#This Row],[UF]])</f>
        <v>Brasília,DF</v>
      </c>
      <c r="F2129" s="2">
        <v>45880</v>
      </c>
      <c r="G2129" s="13">
        <v>664</v>
      </c>
      <c r="H2129" s="13">
        <v>1300</v>
      </c>
      <c r="I2129" s="5">
        <f>Tabela1[[#This Row],[Valor total]]-Tabela1[[#This Row],[Valor custo]]</f>
        <v>636</v>
      </c>
      <c r="J2129" s="6">
        <f>Tabela1[[#This Row],[MARGEM BRUTA]]/Tabela1[[#This Row],[Valor total]]</f>
        <v>0.48923076923076925</v>
      </c>
      <c r="K2129" s="1" t="str">
        <f>VLOOKUP(Tabela1[[#This Row],[Cliente]],'BASE DE CLIENTES'!A:D,4,0)</f>
        <v>EMPRESA SEM MAQUINA</v>
      </c>
      <c r="L2129" s="1" t="str">
        <f>VLOOKUP(Tabela1[[#This Row],[Cliente]],'BASE DE CLIENTES'!A:E,5,0)</f>
        <v>SAMAMBAIA</v>
      </c>
    </row>
    <row r="2130" spans="2:12" x14ac:dyDescent="0.3">
      <c r="B2130" s="1" t="s">
        <v>271</v>
      </c>
      <c r="C2130" s="4" t="str">
        <f>VLOOKUP(Tabela1[[#This Row],[Cliente]],'BASE DE CLIENTES'!A:E,2,0)</f>
        <v>Brasília</v>
      </c>
      <c r="D2130" s="1" t="str">
        <f>VLOOKUP(Tabela1[[#This Row],[Cliente]],'BASE DE CLIENTES'!A:C,3,0)</f>
        <v>DF</v>
      </c>
      <c r="E2130" s="4" t="str">
        <f>CONCATENATE(Tabela1[[#This Row],[CIDADE]],",",Tabela1[[#This Row],[UF]])</f>
        <v>Brasília,DF</v>
      </c>
      <c r="F2130" s="2">
        <v>45674</v>
      </c>
      <c r="G2130" s="13">
        <v>82</v>
      </c>
      <c r="H2130" s="13">
        <v>150</v>
      </c>
      <c r="I2130" s="5">
        <f>Tabela1[[#This Row],[Valor total]]-Tabela1[[#This Row],[Valor custo]]</f>
        <v>68</v>
      </c>
      <c r="J2130" s="6">
        <f>Tabela1[[#This Row],[MARGEM BRUTA]]/Tabela1[[#This Row],[Valor total]]</f>
        <v>0.45333333333333331</v>
      </c>
      <c r="K2130" s="1" t="str">
        <f>VLOOKUP(Tabela1[[#This Row],[Cliente]],'BASE DE CLIENTES'!A:D,4,0)</f>
        <v>SEM CLASSIFICAÇÃO</v>
      </c>
      <c r="L2130" s="1" t="str">
        <f>VLOOKUP(Tabela1[[#This Row],[Cliente]],'BASE DE CLIENTES'!A:E,5,0)</f>
        <v>SETOR HABITACIONAL ARNIQUEIRA (AGUAS CLARAS)</v>
      </c>
    </row>
    <row r="2131" spans="2:12" x14ac:dyDescent="0.3">
      <c r="B2131" s="1" t="s">
        <v>269</v>
      </c>
      <c r="C2131" s="4" t="str">
        <f>VLOOKUP(Tabela1[[#This Row],[Cliente]],'BASE DE CLIENTES'!A:E,2,0)</f>
        <v>Brasília</v>
      </c>
      <c r="D2131" s="1" t="str">
        <f>VLOOKUP(Tabela1[[#This Row],[Cliente]],'BASE DE CLIENTES'!A:C,3,0)</f>
        <v>DF</v>
      </c>
      <c r="E2131" s="4" t="str">
        <f>CONCATENATE(Tabela1[[#This Row],[CIDADE]],",",Tabela1[[#This Row],[UF]])</f>
        <v>Brasília,DF</v>
      </c>
      <c r="F2131" s="2">
        <v>45878</v>
      </c>
      <c r="G2131" s="13">
        <v>293.13</v>
      </c>
      <c r="H2131" s="13">
        <v>450</v>
      </c>
      <c r="I2131" s="5">
        <f>Tabela1[[#This Row],[Valor total]]-Tabela1[[#This Row],[Valor custo]]</f>
        <v>156.87</v>
      </c>
      <c r="J2131" s="6">
        <f>Tabela1[[#This Row],[MARGEM BRUTA]]/Tabela1[[#This Row],[Valor total]]</f>
        <v>0.34860000000000002</v>
      </c>
      <c r="K2131" s="1" t="str">
        <f>VLOOKUP(Tabela1[[#This Row],[Cliente]],'BASE DE CLIENTES'!A:D,4,0)</f>
        <v>CLIENTE FECHADURA</v>
      </c>
      <c r="L2131" s="1" t="str">
        <f>VLOOKUP(Tabela1[[#This Row],[Cliente]],'BASE DE CLIENTES'!A:E,5,0)</f>
        <v>ÁGUAS CLARAS</v>
      </c>
    </row>
    <row r="2132" spans="2:12" x14ac:dyDescent="0.3">
      <c r="B2132" s="1" t="s">
        <v>96</v>
      </c>
      <c r="C2132" s="4" t="str">
        <f>VLOOKUP(Tabela1[[#This Row],[Cliente]],'BASE DE CLIENTES'!A:E,2,0)</f>
        <v>Brasília</v>
      </c>
      <c r="D2132" s="1" t="str">
        <f>VLOOKUP(Tabela1[[#This Row],[Cliente]],'BASE DE CLIENTES'!A:C,3,0)</f>
        <v>DF</v>
      </c>
      <c r="E2132" s="4" t="str">
        <f>CONCATENATE(Tabela1[[#This Row],[CIDADE]],",",Tabela1[[#This Row],[UF]])</f>
        <v>Brasília,DF</v>
      </c>
      <c r="F2132" s="2">
        <v>45877</v>
      </c>
      <c r="G2132" s="13">
        <v>382.3</v>
      </c>
      <c r="H2132" s="13">
        <v>615</v>
      </c>
      <c r="I2132" s="5">
        <f>Tabela1[[#This Row],[Valor total]]-Tabela1[[#This Row],[Valor custo]]</f>
        <v>232.7</v>
      </c>
      <c r="J2132" s="6">
        <f>Tabela1[[#This Row],[MARGEM BRUTA]]/Tabela1[[#This Row],[Valor total]]</f>
        <v>0.37837398373983738</v>
      </c>
      <c r="K2132" s="1" t="str">
        <f>VLOOKUP(Tabela1[[#This Row],[Cliente]],'BASE DE CLIENTES'!A:D,4,0)</f>
        <v>EMPRESA SEM MAQUINA</v>
      </c>
      <c r="L2132" s="1" t="str">
        <f>VLOOKUP(Tabela1[[#This Row],[Cliente]],'BASE DE CLIENTES'!A:E,5,0)</f>
        <v>CEILANDIA NORTE (CEILANDIA)</v>
      </c>
    </row>
    <row r="2133" spans="2:12" x14ac:dyDescent="0.3">
      <c r="B2133" s="1" t="s">
        <v>105</v>
      </c>
      <c r="C2133" s="4" t="str">
        <f>VLOOKUP(Tabela1[[#This Row],[Cliente]],'BASE DE CLIENTES'!A:E,2,0)</f>
        <v>Brasília</v>
      </c>
      <c r="D2133" s="1" t="str">
        <f>VLOOKUP(Tabela1[[#This Row],[Cliente]],'BASE DE CLIENTES'!A:C,3,0)</f>
        <v>DF</v>
      </c>
      <c r="E2133" s="4" t="str">
        <f>CONCATENATE(Tabela1[[#This Row],[CIDADE]],",",Tabela1[[#This Row],[UF]])</f>
        <v>Brasília,DF</v>
      </c>
      <c r="F2133" s="2">
        <v>45877</v>
      </c>
      <c r="G2133" s="13">
        <v>10793.85</v>
      </c>
      <c r="H2133" s="13">
        <v>17050</v>
      </c>
      <c r="I2133" s="5">
        <f>Tabela1[[#This Row],[Valor total]]-Tabela1[[#This Row],[Valor custo]]</f>
        <v>6256.15</v>
      </c>
      <c r="J2133" s="6">
        <f>Tabela1[[#This Row],[MARGEM BRUTA]]/Tabela1[[#This Row],[Valor total]]</f>
        <v>0.36692961876832841</v>
      </c>
      <c r="K2133" s="1" t="str">
        <f>VLOOKUP(Tabela1[[#This Row],[Cliente]],'BASE DE CLIENTES'!A:D,4,0)</f>
        <v>EMPRESA COM MAQUINA</v>
      </c>
      <c r="L2133" s="1" t="str">
        <f>VLOOKUP(Tabela1[[#This Row],[Cliente]],'BASE DE CLIENTES'!A:E,5,0)</f>
        <v>PLANALTINA</v>
      </c>
    </row>
    <row r="2134" spans="2:12" x14ac:dyDescent="0.3">
      <c r="B2134" s="1" t="s">
        <v>266</v>
      </c>
      <c r="C2134" s="4" t="str">
        <f>VLOOKUP(Tabela1[[#This Row],[Cliente]],'BASE DE CLIENTES'!A:E,2,0)</f>
        <v>MERCADO LIVRE</v>
      </c>
      <c r="D2134" s="1" t="str">
        <f>VLOOKUP(Tabela1[[#This Row],[Cliente]],'BASE DE CLIENTES'!A:C,3,0)</f>
        <v>MERCADO LIVRE</v>
      </c>
      <c r="E2134" s="4" t="str">
        <f>CONCATENATE(Tabela1[[#This Row],[CIDADE]],",",Tabela1[[#This Row],[UF]])</f>
        <v>MERCADO LIVRE,MERCADO LIVRE</v>
      </c>
      <c r="F2134" s="2">
        <v>45901</v>
      </c>
      <c r="G2134" s="13">
        <v>7.21</v>
      </c>
      <c r="H2134" s="13">
        <v>27.93</v>
      </c>
      <c r="I2134" s="5">
        <f>Tabela1[[#This Row],[Valor total]]-Tabela1[[#This Row],[Valor custo]]</f>
        <v>20.72</v>
      </c>
      <c r="J2134" s="6">
        <f>Tabela1[[#This Row],[MARGEM BRUTA]]/Tabela1[[#This Row],[Valor total]]</f>
        <v>0.74185463659147866</v>
      </c>
      <c r="K2134" s="1" t="str">
        <f>VLOOKUP(Tabela1[[#This Row],[Cliente]],'BASE DE CLIENTES'!A:D,4,0)</f>
        <v>OUTROS RAMOS</v>
      </c>
      <c r="L2134" s="1" t="str">
        <f>VLOOKUP(Tabela1[[#This Row],[Cliente]],'BASE DE CLIENTES'!A:E,5,0)</f>
        <v>MERCADO LIVRE</v>
      </c>
    </row>
    <row r="2135" spans="2:12" x14ac:dyDescent="0.3">
      <c r="B2135" s="1" t="s">
        <v>230</v>
      </c>
      <c r="C2135" s="4" t="str">
        <f>VLOOKUP(Tabela1[[#This Row],[Cliente]],'BASE DE CLIENTES'!A:E,2,0)</f>
        <v>Brasília</v>
      </c>
      <c r="D2135" s="1" t="str">
        <f>VLOOKUP(Tabela1[[#This Row],[Cliente]],'BASE DE CLIENTES'!A:C,3,0)</f>
        <v>DF</v>
      </c>
      <c r="E2135" s="4" t="str">
        <f>CONCATENATE(Tabela1[[#This Row],[CIDADE]],",",Tabela1[[#This Row],[UF]])</f>
        <v>Brasília,DF</v>
      </c>
      <c r="F2135" s="2">
        <v>45877</v>
      </c>
      <c r="G2135" s="13">
        <v>382.3</v>
      </c>
      <c r="H2135" s="13">
        <v>600</v>
      </c>
      <c r="I2135" s="5">
        <f>Tabela1[[#This Row],[Valor total]]-Tabela1[[#This Row],[Valor custo]]</f>
        <v>217.7</v>
      </c>
      <c r="J2135" s="6">
        <f>Tabela1[[#This Row],[MARGEM BRUTA]]/Tabela1[[#This Row],[Valor total]]</f>
        <v>0.36283333333333334</v>
      </c>
      <c r="K2135" s="1" t="str">
        <f>VLOOKUP(Tabela1[[#This Row],[Cliente]],'BASE DE CLIENTES'!A:D,4,0)</f>
        <v>SERRALHEIRO</v>
      </c>
      <c r="L2135" s="1" t="str">
        <f>VLOOKUP(Tabela1[[#This Row],[Cliente]],'BASE DE CLIENTES'!A:E,5,0)</f>
        <v>SETOR HABITACIONAL SAMAMBAIA (VICENTE PIRES)</v>
      </c>
    </row>
    <row r="2136" spans="2:12" x14ac:dyDescent="0.3">
      <c r="B2136" s="1" t="s">
        <v>142</v>
      </c>
      <c r="C2136" s="4" t="str">
        <f>VLOOKUP(Tabela1[[#This Row],[Cliente]],'BASE DE CLIENTES'!A:E,2,0)</f>
        <v>Brasília</v>
      </c>
      <c r="D2136" s="1" t="str">
        <f>VLOOKUP(Tabela1[[#This Row],[Cliente]],'BASE DE CLIENTES'!A:C,3,0)</f>
        <v>DF</v>
      </c>
      <c r="E2136" s="4" t="str">
        <f>CONCATENATE(Tabela1[[#This Row],[CIDADE]],",",Tabela1[[#This Row],[UF]])</f>
        <v>Brasília,DF</v>
      </c>
      <c r="F2136" s="2">
        <v>45877</v>
      </c>
      <c r="G2136" s="13">
        <v>55</v>
      </c>
      <c r="H2136" s="13">
        <v>200</v>
      </c>
      <c r="I2136" s="5">
        <f>Tabela1[[#This Row],[Valor total]]-Tabela1[[#This Row],[Valor custo]]</f>
        <v>145</v>
      </c>
      <c r="J2136" s="6">
        <f>Tabela1[[#This Row],[MARGEM BRUTA]]/Tabela1[[#This Row],[Valor total]]</f>
        <v>0.72499999999999998</v>
      </c>
      <c r="K2136" s="1" t="str">
        <f>VLOOKUP(Tabela1[[#This Row],[Cliente]],'BASE DE CLIENTES'!A:D,4,0)</f>
        <v>OUTROS RAMOS</v>
      </c>
      <c r="L2136" s="1" t="str">
        <f>VLOOKUP(Tabela1[[#This Row],[Cliente]],'BASE DE CLIENTES'!A:E,5,0)</f>
        <v>RIACHO FUNDO II</v>
      </c>
    </row>
    <row r="2137" spans="2:12" x14ac:dyDescent="0.3">
      <c r="B2137" s="1" t="s">
        <v>52</v>
      </c>
      <c r="C2137" s="4" t="str">
        <f>VLOOKUP(Tabela1[[#This Row],[Cliente]],'BASE DE CLIENTES'!A:E,2,0)</f>
        <v>Brasília</v>
      </c>
      <c r="D2137" s="1" t="str">
        <f>VLOOKUP(Tabela1[[#This Row],[Cliente]],'BASE DE CLIENTES'!A:C,3,0)</f>
        <v>DF</v>
      </c>
      <c r="E2137" s="4" t="str">
        <f>CONCATENATE(Tabela1[[#This Row],[CIDADE]],",",Tabela1[[#This Row],[UF]])</f>
        <v>Brasília,DF</v>
      </c>
      <c r="F2137" s="2">
        <v>45877</v>
      </c>
      <c r="G2137" s="13">
        <v>1399.58</v>
      </c>
      <c r="H2137" s="13">
        <v>2300</v>
      </c>
      <c r="I2137" s="5">
        <f>Tabela1[[#This Row],[Valor total]]-Tabela1[[#This Row],[Valor custo]]</f>
        <v>900.42000000000007</v>
      </c>
      <c r="J2137" s="6">
        <f>Tabela1[[#This Row],[MARGEM BRUTA]]/Tabela1[[#This Row],[Valor total]]</f>
        <v>0.39148695652173915</v>
      </c>
      <c r="K2137" s="1" t="str">
        <f>VLOOKUP(Tabela1[[#This Row],[Cliente]],'BASE DE CLIENTES'!A:D,4,0)</f>
        <v>SERRALHEIRO</v>
      </c>
      <c r="L2137" s="1" t="str">
        <f>VLOOKUP(Tabela1[[#This Row],[Cliente]],'BASE DE CLIENTES'!A:E,5,0)</f>
        <v>Ceilândia Sul (Ceilândia)</v>
      </c>
    </row>
    <row r="2138" spans="2:12" x14ac:dyDescent="0.3">
      <c r="B2138" s="1" t="s">
        <v>111</v>
      </c>
      <c r="C2138" s="4" t="str">
        <f>VLOOKUP(Tabela1[[#This Row],[Cliente]],'BASE DE CLIENTES'!A:E,2,0)</f>
        <v>Brasília</v>
      </c>
      <c r="D2138" s="1" t="str">
        <f>VLOOKUP(Tabela1[[#This Row],[Cliente]],'BASE DE CLIENTES'!A:C,3,0)</f>
        <v>DF</v>
      </c>
      <c r="E2138" s="4" t="str">
        <f>CONCATENATE(Tabela1[[#This Row],[CIDADE]],",",Tabela1[[#This Row],[UF]])</f>
        <v>Brasília,DF</v>
      </c>
      <c r="F2138" s="2">
        <v>45877</v>
      </c>
      <c r="G2138" s="13">
        <v>491</v>
      </c>
      <c r="H2138" s="13">
        <v>650</v>
      </c>
      <c r="I2138" s="5">
        <f>Tabela1[[#This Row],[Valor total]]-Tabela1[[#This Row],[Valor custo]]</f>
        <v>159</v>
      </c>
      <c r="J2138" s="6">
        <f>Tabela1[[#This Row],[MARGEM BRUTA]]/Tabela1[[#This Row],[Valor total]]</f>
        <v>0.24461538461538462</v>
      </c>
      <c r="K2138" s="1" t="str">
        <f>VLOOKUP(Tabela1[[#This Row],[Cliente]],'BASE DE CLIENTES'!A:D,4,0)</f>
        <v>EMPRESA SEM MAQUINA</v>
      </c>
      <c r="L2138" s="1" t="str">
        <f>VLOOKUP(Tabela1[[#This Row],[Cliente]],'BASE DE CLIENTES'!A:E,5,0)</f>
        <v>TAGUATINGA SUL (TAGUATINGA)</v>
      </c>
    </row>
    <row r="2139" spans="2:12" x14ac:dyDescent="0.3">
      <c r="B2139" s="1" t="s">
        <v>266</v>
      </c>
      <c r="C2139" s="4" t="str">
        <f>VLOOKUP(Tabela1[[#This Row],[Cliente]],'BASE DE CLIENTES'!A:E,2,0)</f>
        <v>MERCADO LIVRE</v>
      </c>
      <c r="D2139" s="1" t="str">
        <f>VLOOKUP(Tabela1[[#This Row],[Cliente]],'BASE DE CLIENTES'!A:C,3,0)</f>
        <v>MERCADO LIVRE</v>
      </c>
      <c r="E2139" s="4" t="str">
        <f>CONCATENATE(Tabela1[[#This Row],[CIDADE]],",",Tabela1[[#This Row],[UF]])</f>
        <v>MERCADO LIVRE,MERCADO LIVRE</v>
      </c>
      <c r="F2139" s="2">
        <v>45901</v>
      </c>
      <c r="G2139" s="13">
        <v>36.049999999999997</v>
      </c>
      <c r="H2139" s="13">
        <v>126.35</v>
      </c>
      <c r="I2139" s="5">
        <f>Tabela1[[#This Row],[Valor total]]-Tabela1[[#This Row],[Valor custo]]</f>
        <v>90.3</v>
      </c>
      <c r="J2139" s="6">
        <f>Tabela1[[#This Row],[MARGEM BRUTA]]/Tabela1[[#This Row],[Valor total]]</f>
        <v>0.71468144044321336</v>
      </c>
      <c r="K2139" s="1" t="str">
        <f>VLOOKUP(Tabela1[[#This Row],[Cliente]],'BASE DE CLIENTES'!A:D,4,0)</f>
        <v>OUTROS RAMOS</v>
      </c>
      <c r="L2139" s="1" t="str">
        <f>VLOOKUP(Tabela1[[#This Row],[Cliente]],'BASE DE CLIENTES'!A:E,5,0)</f>
        <v>MERCADO LIVRE</v>
      </c>
    </row>
    <row r="2140" spans="2:12" x14ac:dyDescent="0.3">
      <c r="B2140" s="1" t="s">
        <v>96</v>
      </c>
      <c r="C2140" s="4" t="str">
        <f>VLOOKUP(Tabela1[[#This Row],[Cliente]],'BASE DE CLIENTES'!A:E,2,0)</f>
        <v>Brasília</v>
      </c>
      <c r="D2140" s="1" t="str">
        <f>VLOOKUP(Tabela1[[#This Row],[Cliente]],'BASE DE CLIENTES'!A:C,3,0)</f>
        <v>DF</v>
      </c>
      <c r="E2140" s="4" t="str">
        <f>CONCATENATE(Tabela1[[#This Row],[CIDADE]],",",Tabela1[[#This Row],[UF]])</f>
        <v>Brasília,DF</v>
      </c>
      <c r="F2140" s="2">
        <v>45877</v>
      </c>
      <c r="G2140" s="13">
        <v>382.3</v>
      </c>
      <c r="H2140" s="13">
        <v>0</v>
      </c>
      <c r="I2140" s="5">
        <f>Tabela1[[#This Row],[Valor total]]-Tabela1[[#This Row],[Valor custo]]</f>
        <v>-382.3</v>
      </c>
      <c r="J2140" s="6" t="e">
        <f>Tabela1[[#This Row],[MARGEM BRUTA]]/Tabela1[[#This Row],[Valor total]]</f>
        <v>#DIV/0!</v>
      </c>
      <c r="K2140" s="1" t="str">
        <f>VLOOKUP(Tabela1[[#This Row],[Cliente]],'BASE DE CLIENTES'!A:D,4,0)</f>
        <v>EMPRESA SEM MAQUINA</v>
      </c>
      <c r="L2140" s="1" t="str">
        <f>VLOOKUP(Tabela1[[#This Row],[Cliente]],'BASE DE CLIENTES'!A:E,5,0)</f>
        <v>CEILANDIA NORTE (CEILANDIA)</v>
      </c>
    </row>
    <row r="2141" spans="2:12" x14ac:dyDescent="0.3">
      <c r="B2141" s="1" t="s">
        <v>110</v>
      </c>
      <c r="C2141" s="4" t="str">
        <f>VLOOKUP(Tabela1[[#This Row],[Cliente]],'BASE DE CLIENTES'!A:E,2,0)</f>
        <v>Brasília</v>
      </c>
      <c r="D2141" s="1" t="str">
        <f>VLOOKUP(Tabela1[[#This Row],[Cliente]],'BASE DE CLIENTES'!A:C,3,0)</f>
        <v>DF</v>
      </c>
      <c r="E2141" s="4" t="str">
        <f>CONCATENATE(Tabela1[[#This Row],[CIDADE]],",",Tabela1[[#This Row],[UF]])</f>
        <v>Brasília,DF</v>
      </c>
      <c r="F2141" s="2">
        <v>45877</v>
      </c>
      <c r="G2141" s="13">
        <v>94.43</v>
      </c>
      <c r="H2141" s="13">
        <v>130</v>
      </c>
      <c r="I2141" s="5">
        <f>Tabela1[[#This Row],[Valor total]]-Tabela1[[#This Row],[Valor custo]]</f>
        <v>35.569999999999993</v>
      </c>
      <c r="J2141" s="6">
        <f>Tabela1[[#This Row],[MARGEM BRUTA]]/Tabela1[[#This Row],[Valor total]]</f>
        <v>0.27361538461538454</v>
      </c>
      <c r="K2141" s="1" t="str">
        <f>VLOOKUP(Tabela1[[#This Row],[Cliente]],'BASE DE CLIENTES'!A:D,4,0)</f>
        <v>SERRALHEIRO</v>
      </c>
      <c r="L2141" s="1" t="str">
        <f>VLOOKUP(Tabela1[[#This Row],[Cliente]],'BASE DE CLIENTES'!A:E,5,0)</f>
        <v>Taguatinga sul</v>
      </c>
    </row>
    <row r="2142" spans="2:12" x14ac:dyDescent="0.3">
      <c r="B2142" s="1" t="s">
        <v>266</v>
      </c>
      <c r="C2142" s="4" t="str">
        <f>VLOOKUP(Tabela1[[#This Row],[Cliente]],'BASE DE CLIENTES'!A:E,2,0)</f>
        <v>MERCADO LIVRE</v>
      </c>
      <c r="D2142" s="1" t="str">
        <f>VLOOKUP(Tabela1[[#This Row],[Cliente]],'BASE DE CLIENTES'!A:C,3,0)</f>
        <v>MERCADO LIVRE</v>
      </c>
      <c r="E2142" s="4" t="str">
        <f>CONCATENATE(Tabela1[[#This Row],[CIDADE]],",",Tabela1[[#This Row],[UF]])</f>
        <v>MERCADO LIVRE,MERCADO LIVRE</v>
      </c>
      <c r="F2142" s="2">
        <v>45901</v>
      </c>
      <c r="G2142" s="13">
        <v>7.21</v>
      </c>
      <c r="H2142" s="13">
        <v>27.93</v>
      </c>
      <c r="I2142" s="5">
        <f>Tabela1[[#This Row],[Valor total]]-Tabela1[[#This Row],[Valor custo]]</f>
        <v>20.72</v>
      </c>
      <c r="J2142" s="6">
        <f>Tabela1[[#This Row],[MARGEM BRUTA]]/Tabela1[[#This Row],[Valor total]]</f>
        <v>0.74185463659147866</v>
      </c>
      <c r="K2142" s="1" t="str">
        <f>VLOOKUP(Tabela1[[#This Row],[Cliente]],'BASE DE CLIENTES'!A:D,4,0)</f>
        <v>OUTROS RAMOS</v>
      </c>
      <c r="L2142" s="1" t="str">
        <f>VLOOKUP(Tabela1[[#This Row],[Cliente]],'BASE DE CLIENTES'!A:E,5,0)</f>
        <v>MERCADO LIVRE</v>
      </c>
    </row>
    <row r="2143" spans="2:12" x14ac:dyDescent="0.3">
      <c r="B2143" s="1" t="s">
        <v>70</v>
      </c>
      <c r="C2143" s="4" t="str">
        <f>VLOOKUP(Tabela1[[#This Row],[Cliente]],'BASE DE CLIENTES'!A:E,2,0)</f>
        <v>Brasília</v>
      </c>
      <c r="D2143" s="1" t="str">
        <f>VLOOKUP(Tabela1[[#This Row],[Cliente]],'BASE DE CLIENTES'!A:C,3,0)</f>
        <v>DF</v>
      </c>
      <c r="E2143" s="4" t="str">
        <f>CONCATENATE(Tabela1[[#This Row],[CIDADE]],",",Tabela1[[#This Row],[UF]])</f>
        <v>Brasília,DF</v>
      </c>
      <c r="F2143" s="2">
        <v>45877</v>
      </c>
      <c r="G2143" s="13">
        <v>679</v>
      </c>
      <c r="H2143" s="13">
        <v>1400</v>
      </c>
      <c r="I2143" s="5">
        <f>Tabela1[[#This Row],[Valor total]]-Tabela1[[#This Row],[Valor custo]]</f>
        <v>721</v>
      </c>
      <c r="J2143" s="6">
        <f>Tabela1[[#This Row],[MARGEM BRUTA]]/Tabela1[[#This Row],[Valor total]]</f>
        <v>0.51500000000000001</v>
      </c>
      <c r="K2143" s="1" t="str">
        <f>VLOOKUP(Tabela1[[#This Row],[Cliente]],'BASE DE CLIENTES'!A:D,4,0)</f>
        <v>EMPRESA COM MAQUINA</v>
      </c>
      <c r="L2143" s="1" t="str">
        <f>VLOOKUP(Tabela1[[#This Row],[Cliente]],'BASE DE CLIENTES'!A:E,5,0)</f>
        <v>TAGUATINGA NORTE (TAGUATINGA)</v>
      </c>
    </row>
    <row r="2144" spans="2:12" x14ac:dyDescent="0.3">
      <c r="B2144" s="1" t="s">
        <v>266</v>
      </c>
      <c r="C2144" s="4" t="str">
        <f>VLOOKUP(Tabela1[[#This Row],[Cliente]],'BASE DE CLIENTES'!A:E,2,0)</f>
        <v>MERCADO LIVRE</v>
      </c>
      <c r="D2144" s="1" t="str">
        <f>VLOOKUP(Tabela1[[#This Row],[Cliente]],'BASE DE CLIENTES'!A:C,3,0)</f>
        <v>MERCADO LIVRE</v>
      </c>
      <c r="E2144" s="4" t="str">
        <f>CONCATENATE(Tabela1[[#This Row],[CIDADE]],",",Tabela1[[#This Row],[UF]])</f>
        <v>MERCADO LIVRE,MERCADO LIVRE</v>
      </c>
      <c r="F2144" s="2">
        <v>45901</v>
      </c>
      <c r="G2144" s="13">
        <v>14.42</v>
      </c>
      <c r="H2144" s="13">
        <v>55.86</v>
      </c>
      <c r="I2144" s="5">
        <f>Tabela1[[#This Row],[Valor total]]-Tabela1[[#This Row],[Valor custo]]</f>
        <v>41.44</v>
      </c>
      <c r="J2144" s="6">
        <f>Tabela1[[#This Row],[MARGEM BRUTA]]/Tabela1[[#This Row],[Valor total]]</f>
        <v>0.74185463659147866</v>
      </c>
      <c r="K2144" s="1" t="str">
        <f>VLOOKUP(Tabela1[[#This Row],[Cliente]],'BASE DE CLIENTES'!A:D,4,0)</f>
        <v>OUTROS RAMOS</v>
      </c>
      <c r="L2144" s="1" t="str">
        <f>VLOOKUP(Tabela1[[#This Row],[Cliente]],'BASE DE CLIENTES'!A:E,5,0)</f>
        <v>MERCADO LIVRE</v>
      </c>
    </row>
    <row r="2145" spans="2:12" x14ac:dyDescent="0.3">
      <c r="B2145" s="1" t="s">
        <v>27</v>
      </c>
      <c r="C2145" s="4" t="str">
        <f>VLOOKUP(Tabela1[[#This Row],[Cliente]],'BASE DE CLIENTES'!A:E,2,0)</f>
        <v>Brasília</v>
      </c>
      <c r="D2145" s="1" t="str">
        <f>VLOOKUP(Tabela1[[#This Row],[Cliente]],'BASE DE CLIENTES'!A:C,3,0)</f>
        <v>DF</v>
      </c>
      <c r="E2145" s="4" t="str">
        <f>CONCATENATE(Tabela1[[#This Row],[CIDADE]],",",Tabela1[[#This Row],[UF]])</f>
        <v>Brasília,DF</v>
      </c>
      <c r="F2145" s="2">
        <v>45877</v>
      </c>
      <c r="G2145" s="13">
        <v>2178.1999999999998</v>
      </c>
      <c r="H2145" s="13">
        <v>3660</v>
      </c>
      <c r="I2145" s="5">
        <f>Tabela1[[#This Row],[Valor total]]-Tabela1[[#This Row],[Valor custo]]</f>
        <v>1481.8000000000002</v>
      </c>
      <c r="J2145" s="6">
        <f>Tabela1[[#This Row],[MARGEM BRUTA]]/Tabela1[[#This Row],[Valor total]]</f>
        <v>0.40486338797814214</v>
      </c>
      <c r="K2145" s="1" t="str">
        <f>VLOOKUP(Tabela1[[#This Row],[Cliente]],'BASE DE CLIENTES'!A:D,4,0)</f>
        <v>EMPRESA SEM MAQUINA</v>
      </c>
      <c r="L2145" s="1" t="str">
        <f>VLOOKUP(Tabela1[[#This Row],[Cliente]],'BASE DE CLIENTES'!A:E,5,0)</f>
        <v>RECANTO DAS EMAS</v>
      </c>
    </row>
    <row r="2146" spans="2:12" x14ac:dyDescent="0.3">
      <c r="B2146" s="1" t="s">
        <v>38</v>
      </c>
      <c r="C2146" s="4" t="str">
        <f>VLOOKUP(Tabela1[[#This Row],[Cliente]],'BASE DE CLIENTES'!A:E,2,0)</f>
        <v>Brasília</v>
      </c>
      <c r="D2146" s="1" t="str">
        <f>VLOOKUP(Tabela1[[#This Row],[Cliente]],'BASE DE CLIENTES'!A:C,3,0)</f>
        <v>DF</v>
      </c>
      <c r="E2146" s="4" t="str">
        <f>CONCATENATE(Tabela1[[#This Row],[CIDADE]],",",Tabela1[[#This Row],[UF]])</f>
        <v>Brasília,DF</v>
      </c>
      <c r="F2146" s="2">
        <v>45877</v>
      </c>
      <c r="G2146" s="13">
        <v>946</v>
      </c>
      <c r="H2146" s="13">
        <v>1485</v>
      </c>
      <c r="I2146" s="5">
        <f>Tabela1[[#This Row],[Valor total]]-Tabela1[[#This Row],[Valor custo]]</f>
        <v>539</v>
      </c>
      <c r="J2146" s="6">
        <f>Tabela1[[#This Row],[MARGEM BRUTA]]/Tabela1[[#This Row],[Valor total]]</f>
        <v>0.36296296296296299</v>
      </c>
      <c r="K2146" s="1" t="str">
        <f>VLOOKUP(Tabela1[[#This Row],[Cliente]],'BASE DE CLIENTES'!A:D,4,0)</f>
        <v>EMPRESA SEM MAQUINA</v>
      </c>
      <c r="L2146" s="1" t="str">
        <f>VLOOKUP(Tabela1[[#This Row],[Cliente]],'BASE DE CLIENTES'!A:E,5,0)</f>
        <v>PONTE ALTA NORTE (GAMA)</v>
      </c>
    </row>
    <row r="2147" spans="2:12" x14ac:dyDescent="0.3">
      <c r="B2147" s="1" t="s">
        <v>249</v>
      </c>
      <c r="C2147" s="4" t="str">
        <f>VLOOKUP(Tabela1[[#This Row],[Cliente]],'BASE DE CLIENTES'!A:E,2,0)</f>
        <v>Brasília</v>
      </c>
      <c r="D2147" s="1" t="str">
        <f>VLOOKUP(Tabela1[[#This Row],[Cliente]],'BASE DE CLIENTES'!A:C,3,0)</f>
        <v>DF</v>
      </c>
      <c r="E2147" s="4" t="str">
        <f>CONCATENATE(Tabela1[[#This Row],[CIDADE]],",",Tabela1[[#This Row],[UF]])</f>
        <v>Brasília,DF</v>
      </c>
      <c r="F2147" s="2">
        <v>45901</v>
      </c>
      <c r="G2147" s="13">
        <v>45.6</v>
      </c>
      <c r="H2147" s="13">
        <v>80</v>
      </c>
      <c r="I2147" s="5">
        <f>Tabela1[[#This Row],[Valor total]]-Tabela1[[#This Row],[Valor custo]]</f>
        <v>34.4</v>
      </c>
      <c r="J2147" s="6">
        <f>Tabela1[[#This Row],[MARGEM BRUTA]]/Tabela1[[#This Row],[Valor total]]</f>
        <v>0.43</v>
      </c>
      <c r="K2147" s="1" t="str">
        <f>VLOOKUP(Tabela1[[#This Row],[Cliente]],'BASE DE CLIENTES'!A:D,4,0)</f>
        <v>SEM CLASSIFICAÇÃO</v>
      </c>
      <c r="L2147" s="1" t="str">
        <f>VLOOKUP(Tabela1[[#This Row],[Cliente]],'BASE DE CLIENTES'!A:E,5,0)</f>
        <v>NA</v>
      </c>
    </row>
    <row r="2148" spans="2:12" x14ac:dyDescent="0.3">
      <c r="B2148" s="1" t="s">
        <v>99</v>
      </c>
      <c r="C2148" s="4" t="str">
        <f>VLOOKUP(Tabela1[[#This Row],[Cliente]],'BASE DE CLIENTES'!A:E,2,0)</f>
        <v>Brasília</v>
      </c>
      <c r="D2148" s="1" t="str">
        <f>VLOOKUP(Tabela1[[#This Row],[Cliente]],'BASE DE CLIENTES'!A:C,3,0)</f>
        <v>DF</v>
      </c>
      <c r="E2148" s="4" t="str">
        <f>CONCATENATE(Tabela1[[#This Row],[CIDADE]],",",Tabela1[[#This Row],[UF]])</f>
        <v>Brasília,DF</v>
      </c>
      <c r="F2148" s="2">
        <v>45877</v>
      </c>
      <c r="G2148" s="13">
        <v>4923.18</v>
      </c>
      <c r="H2148" s="13">
        <v>8430</v>
      </c>
      <c r="I2148" s="5">
        <f>Tabela1[[#This Row],[Valor total]]-Tabela1[[#This Row],[Valor custo]]</f>
        <v>3506.8199999999997</v>
      </c>
      <c r="J2148" s="6">
        <f>Tabela1[[#This Row],[MARGEM BRUTA]]/Tabela1[[#This Row],[Valor total]]</f>
        <v>0.41599288256227757</v>
      </c>
      <c r="K2148" s="1" t="str">
        <f>VLOOKUP(Tabela1[[#This Row],[Cliente]],'BASE DE CLIENTES'!A:D,4,0)</f>
        <v>EMPRESA COM MAQUINA</v>
      </c>
      <c r="L2148" s="1" t="str">
        <f>VLOOKUP(Tabela1[[#This Row],[Cliente]],'BASE DE CLIENTES'!A:E,5,0)</f>
        <v>ARAPOANGA (PLANALTINA)</v>
      </c>
    </row>
    <row r="2149" spans="2:12" x14ac:dyDescent="0.3">
      <c r="B2149" s="1" t="s">
        <v>266</v>
      </c>
      <c r="C2149" s="4" t="str">
        <f>VLOOKUP(Tabela1[[#This Row],[Cliente]],'BASE DE CLIENTES'!A:E,2,0)</f>
        <v>MERCADO LIVRE</v>
      </c>
      <c r="D2149" s="1" t="str">
        <f>VLOOKUP(Tabela1[[#This Row],[Cliente]],'BASE DE CLIENTES'!A:C,3,0)</f>
        <v>MERCADO LIVRE</v>
      </c>
      <c r="E2149" s="4" t="str">
        <f>CONCATENATE(Tabela1[[#This Row],[CIDADE]],",",Tabela1[[#This Row],[UF]])</f>
        <v>MERCADO LIVRE,MERCADO LIVRE</v>
      </c>
      <c r="F2149" s="2">
        <v>45901</v>
      </c>
      <c r="G2149" s="13">
        <v>14.42</v>
      </c>
      <c r="H2149" s="13">
        <v>55.86</v>
      </c>
      <c r="I2149" s="5">
        <f>Tabela1[[#This Row],[Valor total]]-Tabela1[[#This Row],[Valor custo]]</f>
        <v>41.44</v>
      </c>
      <c r="J2149" s="6">
        <f>Tabela1[[#This Row],[MARGEM BRUTA]]/Tabela1[[#This Row],[Valor total]]</f>
        <v>0.74185463659147866</v>
      </c>
      <c r="K2149" s="1" t="str">
        <f>VLOOKUP(Tabela1[[#This Row],[Cliente]],'BASE DE CLIENTES'!A:D,4,0)</f>
        <v>OUTROS RAMOS</v>
      </c>
      <c r="L2149" s="1" t="str">
        <f>VLOOKUP(Tabela1[[#This Row],[Cliente]],'BASE DE CLIENTES'!A:E,5,0)</f>
        <v>MERCADO LIVRE</v>
      </c>
    </row>
    <row r="2150" spans="2:12" x14ac:dyDescent="0.3">
      <c r="B2150" s="1" t="s">
        <v>169</v>
      </c>
      <c r="C2150" s="4" t="str">
        <f>VLOOKUP(Tabela1[[#This Row],[Cliente]],'BASE DE CLIENTES'!A:E,2,0)</f>
        <v>Planaltina</v>
      </c>
      <c r="D2150" s="1" t="str">
        <f>VLOOKUP(Tabela1[[#This Row],[Cliente]],'BASE DE CLIENTES'!A:C,3,0)</f>
        <v>GO</v>
      </c>
      <c r="E2150" s="4" t="str">
        <f>CONCATENATE(Tabela1[[#This Row],[CIDADE]],",",Tabela1[[#This Row],[UF]])</f>
        <v>Planaltina,GO</v>
      </c>
      <c r="F2150" s="2">
        <v>45876</v>
      </c>
      <c r="G2150" s="13">
        <v>477</v>
      </c>
      <c r="H2150" s="13">
        <v>785</v>
      </c>
      <c r="I2150" s="5">
        <f>Tabela1[[#This Row],[Valor total]]-Tabela1[[#This Row],[Valor custo]]</f>
        <v>308</v>
      </c>
      <c r="J2150" s="6">
        <f>Tabela1[[#This Row],[MARGEM BRUTA]]/Tabela1[[#This Row],[Valor total]]</f>
        <v>0.3923566878980892</v>
      </c>
      <c r="K2150" s="1" t="str">
        <f>VLOOKUP(Tabela1[[#This Row],[Cliente]],'BASE DE CLIENTES'!A:D,4,0)</f>
        <v>SERRALHEIRO</v>
      </c>
      <c r="L2150" s="1" t="str">
        <f>VLOOKUP(Tabela1[[#This Row],[Cliente]],'BASE DE CLIENTES'!A:E,5,0)</f>
        <v>Planaltina</v>
      </c>
    </row>
    <row r="2151" spans="2:12" x14ac:dyDescent="0.3">
      <c r="B2151" s="1" t="s">
        <v>266</v>
      </c>
      <c r="C2151" s="4" t="str">
        <f>VLOOKUP(Tabela1[[#This Row],[Cliente]],'BASE DE CLIENTES'!A:E,2,0)</f>
        <v>MERCADO LIVRE</v>
      </c>
      <c r="D2151" s="1" t="str">
        <f>VLOOKUP(Tabela1[[#This Row],[Cliente]],'BASE DE CLIENTES'!A:C,3,0)</f>
        <v>MERCADO LIVRE</v>
      </c>
      <c r="E2151" s="4" t="str">
        <f>CONCATENATE(Tabela1[[#This Row],[CIDADE]],",",Tabela1[[#This Row],[UF]])</f>
        <v>MERCADO LIVRE,MERCADO LIVRE</v>
      </c>
      <c r="F2151" s="2">
        <v>45901</v>
      </c>
      <c r="G2151" s="13">
        <v>7.21</v>
      </c>
      <c r="H2151" s="13">
        <v>27.93</v>
      </c>
      <c r="I2151" s="5">
        <f>Tabela1[[#This Row],[Valor total]]-Tabela1[[#This Row],[Valor custo]]</f>
        <v>20.72</v>
      </c>
      <c r="J2151" s="6">
        <f>Tabela1[[#This Row],[MARGEM BRUTA]]/Tabela1[[#This Row],[Valor total]]</f>
        <v>0.74185463659147866</v>
      </c>
      <c r="K2151" s="1" t="str">
        <f>VLOOKUP(Tabela1[[#This Row],[Cliente]],'BASE DE CLIENTES'!A:D,4,0)</f>
        <v>OUTROS RAMOS</v>
      </c>
      <c r="L2151" s="1" t="str">
        <f>VLOOKUP(Tabela1[[#This Row],[Cliente]],'BASE DE CLIENTES'!A:E,5,0)</f>
        <v>MERCADO LIVRE</v>
      </c>
    </row>
    <row r="2152" spans="2:12" x14ac:dyDescent="0.3">
      <c r="B2152" s="1" t="s">
        <v>42</v>
      </c>
      <c r="C2152" s="4" t="str">
        <f>VLOOKUP(Tabela1[[#This Row],[Cliente]],'BASE DE CLIENTES'!A:E,2,0)</f>
        <v>Brasília</v>
      </c>
      <c r="D2152" s="1" t="str">
        <f>VLOOKUP(Tabela1[[#This Row],[Cliente]],'BASE DE CLIENTES'!A:C,3,0)</f>
        <v>DF</v>
      </c>
      <c r="E2152" s="4" t="str">
        <f>CONCATENATE(Tabela1[[#This Row],[CIDADE]],",",Tabela1[[#This Row],[UF]])</f>
        <v>Brasília,DF</v>
      </c>
      <c r="F2152" s="2">
        <v>45876</v>
      </c>
      <c r="G2152" s="13">
        <v>764.6</v>
      </c>
      <c r="H2152" s="13">
        <v>1030</v>
      </c>
      <c r="I2152" s="5">
        <f>Tabela1[[#This Row],[Valor total]]-Tabela1[[#This Row],[Valor custo]]</f>
        <v>265.39999999999998</v>
      </c>
      <c r="J2152" s="6">
        <f>Tabela1[[#This Row],[MARGEM BRUTA]]/Tabela1[[#This Row],[Valor total]]</f>
        <v>0.25766990291262132</v>
      </c>
      <c r="K2152" s="1" t="str">
        <f>VLOOKUP(Tabela1[[#This Row],[Cliente]],'BASE DE CLIENTES'!A:D,4,0)</f>
        <v>EMPRESA SEM MAQUINA</v>
      </c>
      <c r="L2152" s="1" t="str">
        <f>VLOOKUP(Tabela1[[#This Row],[Cliente]],'BASE DE CLIENTES'!A:E,5,0)</f>
        <v>SAMAMBAIA</v>
      </c>
    </row>
    <row r="2153" spans="2:12" x14ac:dyDescent="0.3">
      <c r="B2153" s="1" t="s">
        <v>266</v>
      </c>
      <c r="C2153" s="4" t="str">
        <f>VLOOKUP(Tabela1[[#This Row],[Cliente]],'BASE DE CLIENTES'!A:E,2,0)</f>
        <v>MERCADO LIVRE</v>
      </c>
      <c r="D2153" s="1" t="str">
        <f>VLOOKUP(Tabela1[[#This Row],[Cliente]],'BASE DE CLIENTES'!A:C,3,0)</f>
        <v>MERCADO LIVRE</v>
      </c>
      <c r="E2153" s="4" t="str">
        <f>CONCATENATE(Tabela1[[#This Row],[CIDADE]],",",Tabela1[[#This Row],[UF]])</f>
        <v>MERCADO LIVRE,MERCADO LIVRE</v>
      </c>
      <c r="F2153" s="2">
        <v>45901</v>
      </c>
      <c r="G2153" s="13">
        <v>24</v>
      </c>
      <c r="H2153" s="13">
        <v>15.25</v>
      </c>
      <c r="I2153" s="5">
        <f>Tabela1[[#This Row],[Valor total]]-Tabela1[[#This Row],[Valor custo]]</f>
        <v>-8.75</v>
      </c>
      <c r="J2153" s="6">
        <f>Tabela1[[#This Row],[MARGEM BRUTA]]/Tabela1[[#This Row],[Valor total]]</f>
        <v>-0.57377049180327866</v>
      </c>
      <c r="K2153" s="1" t="str">
        <f>VLOOKUP(Tabela1[[#This Row],[Cliente]],'BASE DE CLIENTES'!A:D,4,0)</f>
        <v>OUTROS RAMOS</v>
      </c>
      <c r="L2153" s="1" t="str">
        <f>VLOOKUP(Tabela1[[#This Row],[Cliente]],'BASE DE CLIENTES'!A:E,5,0)</f>
        <v>MERCADO LIVRE</v>
      </c>
    </row>
    <row r="2154" spans="2:12" x14ac:dyDescent="0.3">
      <c r="B2154" s="1" t="s">
        <v>230</v>
      </c>
      <c r="C2154" s="4" t="str">
        <f>VLOOKUP(Tabela1[[#This Row],[Cliente]],'BASE DE CLIENTES'!A:E,2,0)</f>
        <v>Brasília</v>
      </c>
      <c r="D2154" s="1" t="str">
        <f>VLOOKUP(Tabela1[[#This Row],[Cliente]],'BASE DE CLIENTES'!A:C,3,0)</f>
        <v>DF</v>
      </c>
      <c r="E2154" s="4" t="str">
        <f>CONCATENATE(Tabela1[[#This Row],[CIDADE]],",",Tabela1[[#This Row],[UF]])</f>
        <v>Brasília,DF</v>
      </c>
      <c r="F2154" s="2">
        <v>45876</v>
      </c>
      <c r="G2154" s="13">
        <v>25</v>
      </c>
      <c r="H2154" s="13">
        <v>30</v>
      </c>
      <c r="I2154" s="5">
        <f>Tabela1[[#This Row],[Valor total]]-Tabela1[[#This Row],[Valor custo]]</f>
        <v>5</v>
      </c>
      <c r="J2154" s="6">
        <f>Tabela1[[#This Row],[MARGEM BRUTA]]/Tabela1[[#This Row],[Valor total]]</f>
        <v>0.16666666666666666</v>
      </c>
      <c r="K2154" s="1" t="str">
        <f>VLOOKUP(Tabela1[[#This Row],[Cliente]],'BASE DE CLIENTES'!A:D,4,0)</f>
        <v>SERRALHEIRO</v>
      </c>
      <c r="L2154" s="1" t="str">
        <f>VLOOKUP(Tabela1[[#This Row],[Cliente]],'BASE DE CLIENTES'!A:E,5,0)</f>
        <v>SETOR HABITACIONAL SAMAMBAIA (VICENTE PIRES)</v>
      </c>
    </row>
    <row r="2155" spans="2:12" x14ac:dyDescent="0.3">
      <c r="B2155" s="1" t="s">
        <v>266</v>
      </c>
      <c r="C2155" s="4" t="str">
        <f>VLOOKUP(Tabela1[[#This Row],[Cliente]],'BASE DE CLIENTES'!A:E,2,0)</f>
        <v>MERCADO LIVRE</v>
      </c>
      <c r="D2155" s="1" t="str">
        <f>VLOOKUP(Tabela1[[#This Row],[Cliente]],'BASE DE CLIENTES'!A:C,3,0)</f>
        <v>MERCADO LIVRE</v>
      </c>
      <c r="E2155" s="4" t="str">
        <f>CONCATENATE(Tabela1[[#This Row],[CIDADE]],",",Tabela1[[#This Row],[UF]])</f>
        <v>MERCADO LIVRE,MERCADO LIVRE</v>
      </c>
      <c r="F2155" s="2">
        <v>45901</v>
      </c>
      <c r="G2155" s="13">
        <v>144</v>
      </c>
      <c r="H2155" s="13">
        <v>66.599999999999994</v>
      </c>
      <c r="I2155" s="5">
        <f>Tabela1[[#This Row],[Valor total]]-Tabela1[[#This Row],[Valor custo]]</f>
        <v>-77.400000000000006</v>
      </c>
      <c r="J2155" s="6">
        <f>Tabela1[[#This Row],[MARGEM BRUTA]]/Tabela1[[#This Row],[Valor total]]</f>
        <v>-1.1621621621621623</v>
      </c>
      <c r="K2155" s="1" t="str">
        <f>VLOOKUP(Tabela1[[#This Row],[Cliente]],'BASE DE CLIENTES'!A:D,4,0)</f>
        <v>OUTROS RAMOS</v>
      </c>
      <c r="L2155" s="1" t="str">
        <f>VLOOKUP(Tabela1[[#This Row],[Cliente]],'BASE DE CLIENTES'!A:E,5,0)</f>
        <v>MERCADO LIVRE</v>
      </c>
    </row>
    <row r="2156" spans="2:12" x14ac:dyDescent="0.3">
      <c r="B2156" s="1" t="s">
        <v>248</v>
      </c>
      <c r="C2156" s="4" t="str">
        <f>VLOOKUP(Tabela1[[#This Row],[Cliente]],'BASE DE CLIENTES'!A:E,2,0)</f>
        <v>Brasília</v>
      </c>
      <c r="D2156" s="1" t="str">
        <f>VLOOKUP(Tabela1[[#This Row],[Cliente]],'BASE DE CLIENTES'!A:C,3,0)</f>
        <v>DF</v>
      </c>
      <c r="E2156" s="4" t="str">
        <f>CONCATENATE(Tabela1[[#This Row],[CIDADE]],",",Tabela1[[#This Row],[UF]])</f>
        <v>Brasília,DF</v>
      </c>
      <c r="F2156" s="2">
        <v>45661</v>
      </c>
      <c r="G2156" s="13">
        <v>514.45000000000005</v>
      </c>
      <c r="H2156" s="13">
        <v>75</v>
      </c>
      <c r="I2156" s="5">
        <f>Tabela1[[#This Row],[Valor total]]-Tabela1[[#This Row],[Valor custo]]</f>
        <v>-439.45000000000005</v>
      </c>
      <c r="J2156" s="6">
        <f>Tabela1[[#This Row],[MARGEM BRUTA]]/Tabela1[[#This Row],[Valor total]]</f>
        <v>-5.8593333333333337</v>
      </c>
      <c r="K2156" s="1" t="str">
        <f>VLOOKUP(Tabela1[[#This Row],[Cliente]],'BASE DE CLIENTES'!A:D,4,0)</f>
        <v>SEM CLASSIFICAÇÃO</v>
      </c>
      <c r="L2156" s="1" t="str">
        <f>VLOOKUP(Tabela1[[#This Row],[Cliente]],'BASE DE CLIENTES'!A:E,5,0)</f>
        <v>NA</v>
      </c>
    </row>
    <row r="2157" spans="2:12" x14ac:dyDescent="0.3">
      <c r="B2157" s="1" t="s">
        <v>266</v>
      </c>
      <c r="C2157" s="4" t="str">
        <f>VLOOKUP(Tabela1[[#This Row],[Cliente]],'BASE DE CLIENTES'!A:E,2,0)</f>
        <v>MERCADO LIVRE</v>
      </c>
      <c r="D2157" s="1" t="str">
        <f>VLOOKUP(Tabela1[[#This Row],[Cliente]],'BASE DE CLIENTES'!A:C,3,0)</f>
        <v>MERCADO LIVRE</v>
      </c>
      <c r="E2157" s="4" t="str">
        <f>CONCATENATE(Tabela1[[#This Row],[CIDADE]],",",Tabela1[[#This Row],[UF]])</f>
        <v>MERCADO LIVRE,MERCADO LIVRE</v>
      </c>
      <c r="F2157" s="2">
        <v>45901</v>
      </c>
      <c r="G2157" s="13">
        <v>7.21</v>
      </c>
      <c r="H2157" s="13">
        <v>35</v>
      </c>
      <c r="I2157" s="5">
        <f>Tabela1[[#This Row],[Valor total]]-Tabela1[[#This Row],[Valor custo]]</f>
        <v>27.79</v>
      </c>
      <c r="J2157" s="6">
        <f>Tabela1[[#This Row],[MARGEM BRUTA]]/Tabela1[[#This Row],[Valor total]]</f>
        <v>0.79399999999999993</v>
      </c>
      <c r="K2157" s="1" t="str">
        <f>VLOOKUP(Tabela1[[#This Row],[Cliente]],'BASE DE CLIENTES'!A:D,4,0)</f>
        <v>OUTROS RAMOS</v>
      </c>
      <c r="L2157" s="1" t="str">
        <f>VLOOKUP(Tabela1[[#This Row],[Cliente]],'BASE DE CLIENTES'!A:E,5,0)</f>
        <v>MERCADO LIVRE</v>
      </c>
    </row>
    <row r="2158" spans="2:12" x14ac:dyDescent="0.3">
      <c r="B2158" s="1" t="s">
        <v>266</v>
      </c>
      <c r="C2158" s="4" t="str">
        <f>VLOOKUP(Tabela1[[#This Row],[Cliente]],'BASE DE CLIENTES'!A:E,2,0)</f>
        <v>MERCADO LIVRE</v>
      </c>
      <c r="D2158" s="1" t="str">
        <f>VLOOKUP(Tabela1[[#This Row],[Cliente]],'BASE DE CLIENTES'!A:C,3,0)</f>
        <v>MERCADO LIVRE</v>
      </c>
      <c r="E2158" s="4" t="str">
        <f>CONCATENATE(Tabela1[[#This Row],[CIDADE]],",",Tabela1[[#This Row],[UF]])</f>
        <v>MERCADO LIVRE,MERCADO LIVRE</v>
      </c>
      <c r="F2158" s="2">
        <v>45901</v>
      </c>
      <c r="G2158" s="13">
        <v>7.21</v>
      </c>
      <c r="H2158" s="13">
        <v>27.93</v>
      </c>
      <c r="I2158" s="5">
        <f>Tabela1[[#This Row],[Valor total]]-Tabela1[[#This Row],[Valor custo]]</f>
        <v>20.72</v>
      </c>
      <c r="J2158" s="6">
        <f>Tabela1[[#This Row],[MARGEM BRUTA]]/Tabela1[[#This Row],[Valor total]]</f>
        <v>0.74185463659147866</v>
      </c>
      <c r="K2158" s="1" t="str">
        <f>VLOOKUP(Tabela1[[#This Row],[Cliente]],'BASE DE CLIENTES'!A:D,4,0)</f>
        <v>OUTROS RAMOS</v>
      </c>
      <c r="L2158" s="1" t="str">
        <f>VLOOKUP(Tabela1[[#This Row],[Cliente]],'BASE DE CLIENTES'!A:E,5,0)</f>
        <v>MERCADO LIVRE</v>
      </c>
    </row>
    <row r="2159" spans="2:12" x14ac:dyDescent="0.3">
      <c r="B2159" s="1" t="s">
        <v>272</v>
      </c>
      <c r="C2159" s="4" t="str">
        <f>VLOOKUP(Tabela1[[#This Row],[Cliente]],'BASE DE CLIENTES'!A:E,2,0)</f>
        <v>Nova Santa Rosa</v>
      </c>
      <c r="D2159" s="1" t="str">
        <f>VLOOKUP(Tabela1[[#This Row],[Cliente]],'BASE DE CLIENTES'!A:C,3,0)</f>
        <v>PR</v>
      </c>
      <c r="E2159" s="4" t="str">
        <f>CONCATENATE(Tabela1[[#This Row],[CIDADE]],",",Tabela1[[#This Row],[UF]])</f>
        <v>Nova Santa Rosa,PR</v>
      </c>
      <c r="F2159" s="2">
        <v>45671</v>
      </c>
      <c r="G2159" s="13">
        <v>52.2</v>
      </c>
      <c r="H2159" s="13">
        <v>224.95</v>
      </c>
      <c r="I2159" s="5">
        <f>Tabela1[[#This Row],[Valor total]]-Tabela1[[#This Row],[Valor custo]]</f>
        <v>172.75</v>
      </c>
      <c r="J2159" s="6">
        <f>Tabela1[[#This Row],[MARGEM BRUTA]]/Tabela1[[#This Row],[Valor total]]</f>
        <v>0.76794843298510784</v>
      </c>
      <c r="K2159" s="1" t="str">
        <f>VLOOKUP(Tabela1[[#This Row],[Cliente]],'BASE DE CLIENTES'!A:D,4,0)</f>
        <v>SEM CLASSIFICAÇÃO</v>
      </c>
      <c r="L2159" s="1" t="str">
        <f>VLOOKUP(Tabela1[[#This Row],[Cliente]],'BASE DE CLIENTES'!A:E,5,0)</f>
        <v>Nova Santa Rosa</v>
      </c>
    </row>
    <row r="2160" spans="2:12" x14ac:dyDescent="0.3">
      <c r="B2160" s="1" t="s">
        <v>111</v>
      </c>
      <c r="C2160" s="4" t="str">
        <f>VLOOKUP(Tabela1[[#This Row],[Cliente]],'BASE DE CLIENTES'!A:E,2,0)</f>
        <v>Brasília</v>
      </c>
      <c r="D2160" s="1" t="str">
        <f>VLOOKUP(Tabela1[[#This Row],[Cliente]],'BASE DE CLIENTES'!A:C,3,0)</f>
        <v>DF</v>
      </c>
      <c r="E2160" s="4" t="str">
        <f>CONCATENATE(Tabela1[[#This Row],[CIDADE]],",",Tabela1[[#This Row],[UF]])</f>
        <v>Brasília,DF</v>
      </c>
      <c r="F2160" s="2">
        <v>45876</v>
      </c>
      <c r="G2160" s="13">
        <v>92.47</v>
      </c>
      <c r="H2160" s="13">
        <v>255</v>
      </c>
      <c r="I2160" s="5">
        <f>Tabela1[[#This Row],[Valor total]]-Tabela1[[#This Row],[Valor custo]]</f>
        <v>162.53</v>
      </c>
      <c r="J2160" s="6">
        <f>Tabela1[[#This Row],[MARGEM BRUTA]]/Tabela1[[#This Row],[Valor total]]</f>
        <v>0.63737254901960783</v>
      </c>
      <c r="K2160" s="1" t="str">
        <f>VLOOKUP(Tabela1[[#This Row],[Cliente]],'BASE DE CLIENTES'!A:D,4,0)</f>
        <v>EMPRESA SEM MAQUINA</v>
      </c>
      <c r="L2160" s="1" t="str">
        <f>VLOOKUP(Tabela1[[#This Row],[Cliente]],'BASE DE CLIENTES'!A:E,5,0)</f>
        <v>TAGUATINGA SUL (TAGUATINGA)</v>
      </c>
    </row>
    <row r="2161" spans="2:12" x14ac:dyDescent="0.3">
      <c r="B2161" s="1" t="s">
        <v>273</v>
      </c>
      <c r="C2161" s="4" t="str">
        <f>VLOOKUP(Tabela1[[#This Row],[Cliente]],'BASE DE CLIENTES'!A:E,2,0)</f>
        <v>Palmas</v>
      </c>
      <c r="D2161" s="1" t="str">
        <f>VLOOKUP(Tabela1[[#This Row],[Cliente]],'BASE DE CLIENTES'!A:C,3,0)</f>
        <v>TO</v>
      </c>
      <c r="E2161" s="4" t="str">
        <f>CONCATENATE(Tabela1[[#This Row],[CIDADE]],",",Tabela1[[#This Row],[UF]])</f>
        <v>Palmas,TO</v>
      </c>
      <c r="F2161" s="2">
        <v>45693</v>
      </c>
      <c r="G2161" s="13">
        <v>450.1</v>
      </c>
      <c r="H2161" s="13">
        <v>1800</v>
      </c>
      <c r="I2161" s="5">
        <f>Tabela1[[#This Row],[Valor total]]-Tabela1[[#This Row],[Valor custo]]</f>
        <v>1349.9</v>
      </c>
      <c r="J2161" s="6">
        <f>Tabela1[[#This Row],[MARGEM BRUTA]]/Tabela1[[#This Row],[Valor total]]</f>
        <v>0.74994444444444452</v>
      </c>
      <c r="K2161" s="1" t="str">
        <f>VLOOKUP(Tabela1[[#This Row],[Cliente]],'BASE DE CLIENTES'!A:D,4,0)</f>
        <v>EMPRESA COM MAQUINA</v>
      </c>
      <c r="L2161" s="1" t="str">
        <f>VLOOKUP(Tabela1[[#This Row],[Cliente]],'BASE DE CLIENTES'!A:E,5,0)</f>
        <v>Palmas</v>
      </c>
    </row>
    <row r="2162" spans="2:12" x14ac:dyDescent="0.3">
      <c r="B2162" s="1" t="s">
        <v>27</v>
      </c>
      <c r="C2162" s="4" t="str">
        <f>VLOOKUP(Tabela1[[#This Row],[Cliente]],'BASE DE CLIENTES'!A:E,2,0)</f>
        <v>Brasília</v>
      </c>
      <c r="D2162" s="1" t="str">
        <f>VLOOKUP(Tabela1[[#This Row],[Cliente]],'BASE DE CLIENTES'!A:C,3,0)</f>
        <v>DF</v>
      </c>
      <c r="E2162" s="4" t="str">
        <f>CONCATENATE(Tabela1[[#This Row],[CIDADE]],",",Tabela1[[#This Row],[UF]])</f>
        <v>Brasília,DF</v>
      </c>
      <c r="F2162" s="2">
        <v>45876</v>
      </c>
      <c r="G2162" s="13">
        <v>90</v>
      </c>
      <c r="H2162" s="13">
        <v>150</v>
      </c>
      <c r="I2162" s="5">
        <f>Tabela1[[#This Row],[Valor total]]-Tabela1[[#This Row],[Valor custo]]</f>
        <v>60</v>
      </c>
      <c r="J2162" s="6">
        <f>Tabela1[[#This Row],[MARGEM BRUTA]]/Tabela1[[#This Row],[Valor total]]</f>
        <v>0.4</v>
      </c>
      <c r="K2162" s="1" t="str">
        <f>VLOOKUP(Tabela1[[#This Row],[Cliente]],'BASE DE CLIENTES'!A:D,4,0)</f>
        <v>EMPRESA SEM MAQUINA</v>
      </c>
      <c r="L2162" s="1" t="str">
        <f>VLOOKUP(Tabela1[[#This Row],[Cliente]],'BASE DE CLIENTES'!A:E,5,0)</f>
        <v>RECANTO DAS EMAS</v>
      </c>
    </row>
    <row r="2163" spans="2:12" x14ac:dyDescent="0.3">
      <c r="B2163" s="1" t="s">
        <v>230</v>
      </c>
      <c r="C2163" s="4" t="str">
        <f>VLOOKUP(Tabela1[[#This Row],[Cliente]],'BASE DE CLIENTES'!A:E,2,0)</f>
        <v>Brasília</v>
      </c>
      <c r="D2163" s="1" t="str">
        <f>VLOOKUP(Tabela1[[#This Row],[Cliente]],'BASE DE CLIENTES'!A:C,3,0)</f>
        <v>DF</v>
      </c>
      <c r="E2163" s="4" t="str">
        <f>CONCATENATE(Tabela1[[#This Row],[CIDADE]],",",Tabela1[[#This Row],[UF]])</f>
        <v>Brasília,DF</v>
      </c>
      <c r="F2163" s="2">
        <v>45876</v>
      </c>
      <c r="G2163" s="13">
        <v>1529.2</v>
      </c>
      <c r="H2163" s="13">
        <v>2400</v>
      </c>
      <c r="I2163" s="5">
        <f>Tabela1[[#This Row],[Valor total]]-Tabela1[[#This Row],[Valor custo]]</f>
        <v>870.8</v>
      </c>
      <c r="J2163" s="6">
        <f>Tabela1[[#This Row],[MARGEM BRUTA]]/Tabela1[[#This Row],[Valor total]]</f>
        <v>0.36283333333333334</v>
      </c>
      <c r="K2163" s="1" t="str">
        <f>VLOOKUP(Tabela1[[#This Row],[Cliente]],'BASE DE CLIENTES'!A:D,4,0)</f>
        <v>SERRALHEIRO</v>
      </c>
      <c r="L2163" s="1" t="str">
        <f>VLOOKUP(Tabela1[[#This Row],[Cliente]],'BASE DE CLIENTES'!A:E,5,0)</f>
        <v>SETOR HABITACIONAL SAMAMBAIA (VICENTE PIRES)</v>
      </c>
    </row>
    <row r="2164" spans="2:12" x14ac:dyDescent="0.3">
      <c r="B2164" s="1" t="s">
        <v>161</v>
      </c>
      <c r="C2164" s="4" t="str">
        <f>VLOOKUP(Tabela1[[#This Row],[Cliente]],'BASE DE CLIENTES'!A:E,2,0)</f>
        <v>Brasília</v>
      </c>
      <c r="D2164" s="1" t="str">
        <f>VLOOKUP(Tabela1[[#This Row],[Cliente]],'BASE DE CLIENTES'!A:C,3,0)</f>
        <v>DF</v>
      </c>
      <c r="E2164" s="4" t="str">
        <f>CONCATENATE(Tabela1[[#This Row],[CIDADE]],",",Tabela1[[#This Row],[UF]])</f>
        <v>Brasília,DF</v>
      </c>
      <c r="F2164" s="2">
        <v>45876</v>
      </c>
      <c r="G2164" s="13">
        <v>33</v>
      </c>
      <c r="H2164" s="13">
        <v>150</v>
      </c>
      <c r="I2164" s="5">
        <f>Tabela1[[#This Row],[Valor total]]-Tabela1[[#This Row],[Valor custo]]</f>
        <v>117</v>
      </c>
      <c r="J2164" s="6">
        <f>Tabela1[[#This Row],[MARGEM BRUTA]]/Tabela1[[#This Row],[Valor total]]</f>
        <v>0.78</v>
      </c>
      <c r="K2164" s="1" t="str">
        <f>VLOOKUP(Tabela1[[#This Row],[Cliente]],'BASE DE CLIENTES'!A:D,4,0)</f>
        <v>EMPRESA COM MAQUINA</v>
      </c>
      <c r="L2164" s="1" t="str">
        <f>VLOOKUP(Tabela1[[#This Row],[Cliente]],'BASE DE CLIENTES'!A:E,5,0)</f>
        <v>RIACHO FUNDO II</v>
      </c>
    </row>
    <row r="2165" spans="2:12" x14ac:dyDescent="0.3">
      <c r="B2165" s="1" t="s">
        <v>68</v>
      </c>
      <c r="C2165" s="4" t="str">
        <f>VLOOKUP(Tabela1[[#This Row],[Cliente]],'BASE DE CLIENTES'!A:E,2,0)</f>
        <v>Brasília</v>
      </c>
      <c r="D2165" s="1" t="str">
        <f>VLOOKUP(Tabela1[[#This Row],[Cliente]],'BASE DE CLIENTES'!A:C,3,0)</f>
        <v>DF</v>
      </c>
      <c r="E2165" s="4" t="str">
        <f>CONCATENATE(Tabela1[[#This Row],[CIDADE]],",",Tabela1[[#This Row],[UF]])</f>
        <v>Brasília,DF</v>
      </c>
      <c r="F2165" s="2">
        <v>45876</v>
      </c>
      <c r="G2165" s="13">
        <v>469</v>
      </c>
      <c r="H2165" s="13">
        <v>850</v>
      </c>
      <c r="I2165" s="5">
        <f>Tabela1[[#This Row],[Valor total]]-Tabela1[[#This Row],[Valor custo]]</f>
        <v>381</v>
      </c>
      <c r="J2165" s="6">
        <f>Tabela1[[#This Row],[MARGEM BRUTA]]/Tabela1[[#This Row],[Valor total]]</f>
        <v>0.44823529411764707</v>
      </c>
      <c r="K2165" s="1" t="str">
        <f>VLOOKUP(Tabela1[[#This Row],[Cliente]],'BASE DE CLIENTES'!A:D,4,0)</f>
        <v>EMPRESA COM MAQUINA</v>
      </c>
      <c r="L2165" s="1" t="str">
        <f>VLOOKUP(Tabela1[[#This Row],[Cliente]],'BASE DE CLIENTES'!A:E,5,0)</f>
        <v>SAMAMBAIA SUL (SAMAMBAIA)</v>
      </c>
    </row>
    <row r="2166" spans="2:12" x14ac:dyDescent="0.3">
      <c r="B2166" s="1" t="s">
        <v>68</v>
      </c>
      <c r="C2166" s="4" t="str">
        <f>VLOOKUP(Tabela1[[#This Row],[Cliente]],'BASE DE CLIENTES'!A:E,2,0)</f>
        <v>Brasília</v>
      </c>
      <c r="D2166" s="1" t="str">
        <f>VLOOKUP(Tabela1[[#This Row],[Cliente]],'BASE DE CLIENTES'!A:C,3,0)</f>
        <v>DF</v>
      </c>
      <c r="E2166" s="4" t="str">
        <f>CONCATENATE(Tabela1[[#This Row],[CIDADE]],",",Tabela1[[#This Row],[UF]])</f>
        <v>Brasília,DF</v>
      </c>
      <c r="F2166" s="2">
        <v>45876</v>
      </c>
      <c r="G2166" s="13">
        <v>55</v>
      </c>
      <c r="H2166" s="13">
        <v>150</v>
      </c>
      <c r="I2166" s="5">
        <f>Tabela1[[#This Row],[Valor total]]-Tabela1[[#This Row],[Valor custo]]</f>
        <v>95</v>
      </c>
      <c r="J2166" s="6">
        <f>Tabela1[[#This Row],[MARGEM BRUTA]]/Tabela1[[#This Row],[Valor total]]</f>
        <v>0.6333333333333333</v>
      </c>
      <c r="K2166" s="1" t="str">
        <f>VLOOKUP(Tabela1[[#This Row],[Cliente]],'BASE DE CLIENTES'!A:D,4,0)</f>
        <v>EMPRESA COM MAQUINA</v>
      </c>
      <c r="L2166" s="1" t="str">
        <f>VLOOKUP(Tabela1[[#This Row],[Cliente]],'BASE DE CLIENTES'!A:E,5,0)</f>
        <v>SAMAMBAIA SUL (SAMAMBAIA)</v>
      </c>
    </row>
    <row r="2167" spans="2:12" x14ac:dyDescent="0.3">
      <c r="B2167" s="1" t="s">
        <v>68</v>
      </c>
      <c r="C2167" s="4" t="str">
        <f>VLOOKUP(Tabela1[[#This Row],[Cliente]],'BASE DE CLIENTES'!A:E,2,0)</f>
        <v>Brasília</v>
      </c>
      <c r="D2167" s="1" t="str">
        <f>VLOOKUP(Tabela1[[#This Row],[Cliente]],'BASE DE CLIENTES'!A:C,3,0)</f>
        <v>DF</v>
      </c>
      <c r="E2167" s="4" t="str">
        <f>CONCATENATE(Tabela1[[#This Row],[CIDADE]],",",Tabela1[[#This Row],[UF]])</f>
        <v>Brasília,DF</v>
      </c>
      <c r="F2167" s="2">
        <v>45876</v>
      </c>
      <c r="G2167" s="13">
        <v>836.7</v>
      </c>
      <c r="H2167" s="13">
        <v>1530</v>
      </c>
      <c r="I2167" s="5">
        <f>Tabela1[[#This Row],[Valor total]]-Tabela1[[#This Row],[Valor custo]]</f>
        <v>693.3</v>
      </c>
      <c r="J2167" s="6">
        <f>Tabela1[[#This Row],[MARGEM BRUTA]]/Tabela1[[#This Row],[Valor total]]</f>
        <v>0.45313725490196077</v>
      </c>
      <c r="K2167" s="1" t="str">
        <f>VLOOKUP(Tabela1[[#This Row],[Cliente]],'BASE DE CLIENTES'!A:D,4,0)</f>
        <v>EMPRESA COM MAQUINA</v>
      </c>
      <c r="L2167" s="1" t="str">
        <f>VLOOKUP(Tabela1[[#This Row],[Cliente]],'BASE DE CLIENTES'!A:E,5,0)</f>
        <v>SAMAMBAIA SUL (SAMAMBAIA)</v>
      </c>
    </row>
    <row r="2168" spans="2:12" x14ac:dyDescent="0.3">
      <c r="B2168" s="1" t="s">
        <v>106</v>
      </c>
      <c r="C2168" s="4" t="str">
        <f>VLOOKUP(Tabela1[[#This Row],[Cliente]],'BASE DE CLIENTES'!A:E,2,0)</f>
        <v>Brasília</v>
      </c>
      <c r="D2168" s="1" t="str">
        <f>VLOOKUP(Tabela1[[#This Row],[Cliente]],'BASE DE CLIENTES'!A:C,3,0)</f>
        <v>DF</v>
      </c>
      <c r="E2168" s="4" t="str">
        <f>CONCATENATE(Tabela1[[#This Row],[CIDADE]],",",Tabela1[[#This Row],[UF]])</f>
        <v>Brasília,DF</v>
      </c>
      <c r="F2168" s="2">
        <v>45876</v>
      </c>
      <c r="G2168" s="13">
        <v>3810.37</v>
      </c>
      <c r="H2168" s="13">
        <v>6075</v>
      </c>
      <c r="I2168" s="5">
        <f>Tabela1[[#This Row],[Valor total]]-Tabela1[[#This Row],[Valor custo]]</f>
        <v>2264.63</v>
      </c>
      <c r="J2168" s="6">
        <f>Tabela1[[#This Row],[MARGEM BRUTA]]/Tabela1[[#This Row],[Valor total]]</f>
        <v>0.37277860082304526</v>
      </c>
      <c r="K2168" s="1" t="str">
        <f>VLOOKUP(Tabela1[[#This Row],[Cliente]],'BASE DE CLIENTES'!A:D,4,0)</f>
        <v>EMPRESA COM MAQUINA</v>
      </c>
      <c r="L2168" s="1" t="str">
        <f>VLOOKUP(Tabela1[[#This Row],[Cliente]],'BASE DE CLIENTES'!A:E,5,0)</f>
        <v>26 DE SETEMBRO</v>
      </c>
    </row>
    <row r="2169" spans="2:12" x14ac:dyDescent="0.3">
      <c r="B2169" s="1" t="s">
        <v>161</v>
      </c>
      <c r="C2169" s="4" t="str">
        <f>VLOOKUP(Tabela1[[#This Row],[Cliente]],'BASE DE CLIENTES'!A:E,2,0)</f>
        <v>Brasília</v>
      </c>
      <c r="D2169" s="1" t="str">
        <f>VLOOKUP(Tabela1[[#This Row],[Cliente]],'BASE DE CLIENTES'!A:C,3,0)</f>
        <v>DF</v>
      </c>
      <c r="E2169" s="4" t="str">
        <f>CONCATENATE(Tabela1[[#This Row],[CIDADE]],",",Tabela1[[#This Row],[UF]])</f>
        <v>Brasília,DF</v>
      </c>
      <c r="F2169" s="2">
        <v>45876</v>
      </c>
      <c r="G2169" s="13">
        <v>3823</v>
      </c>
      <c r="H2169" s="13">
        <v>6000</v>
      </c>
      <c r="I2169" s="5">
        <f>Tabela1[[#This Row],[Valor total]]-Tabela1[[#This Row],[Valor custo]]</f>
        <v>2177</v>
      </c>
      <c r="J2169" s="6">
        <f>Tabela1[[#This Row],[MARGEM BRUTA]]/Tabela1[[#This Row],[Valor total]]</f>
        <v>0.36283333333333334</v>
      </c>
      <c r="K2169" s="1" t="str">
        <f>VLOOKUP(Tabela1[[#This Row],[Cliente]],'BASE DE CLIENTES'!A:D,4,0)</f>
        <v>EMPRESA COM MAQUINA</v>
      </c>
      <c r="L2169" s="1" t="str">
        <f>VLOOKUP(Tabela1[[#This Row],[Cliente]],'BASE DE CLIENTES'!A:E,5,0)</f>
        <v>RIACHO FUNDO II</v>
      </c>
    </row>
    <row r="2170" spans="2:12" x14ac:dyDescent="0.3">
      <c r="B2170" s="1" t="s">
        <v>274</v>
      </c>
      <c r="C2170" s="4" t="str">
        <f>VLOOKUP(Tabela1[[#This Row],[Cliente]],'BASE DE CLIENTES'!A:E,2,0)</f>
        <v>Palmas</v>
      </c>
      <c r="D2170" s="1" t="str">
        <f>VLOOKUP(Tabela1[[#This Row],[Cliente]],'BASE DE CLIENTES'!A:C,3,0)</f>
        <v>TO</v>
      </c>
      <c r="E2170" s="4" t="str">
        <f>CONCATENATE(Tabela1[[#This Row],[CIDADE]],",",Tabela1[[#This Row],[UF]])</f>
        <v>Palmas,TO</v>
      </c>
      <c r="F2170" s="2">
        <v>45737</v>
      </c>
      <c r="G2170" s="13">
        <v>5353.3</v>
      </c>
      <c r="H2170" s="13">
        <v>6550</v>
      </c>
      <c r="I2170" s="5">
        <f>Tabela1[[#This Row],[Valor total]]-Tabela1[[#This Row],[Valor custo]]</f>
        <v>1196.6999999999998</v>
      </c>
      <c r="J2170" s="6">
        <f>Tabela1[[#This Row],[MARGEM BRUTA]]/Tabela1[[#This Row],[Valor total]]</f>
        <v>0.18270229007633584</v>
      </c>
      <c r="K2170" s="1" t="str">
        <f>VLOOKUP(Tabela1[[#This Row],[Cliente]],'BASE DE CLIENTES'!A:D,4,0)</f>
        <v>EMPRESA COM MAQUINA</v>
      </c>
      <c r="L2170" s="1" t="str">
        <f>VLOOKUP(Tabela1[[#This Row],[Cliente]],'BASE DE CLIENTES'!A:E,5,0)</f>
        <v>Palmas</v>
      </c>
    </row>
    <row r="2171" spans="2:12" x14ac:dyDescent="0.3">
      <c r="B2171" s="1" t="s">
        <v>102</v>
      </c>
      <c r="C2171" s="4" t="str">
        <f>VLOOKUP(Tabela1[[#This Row],[Cliente]],'BASE DE CLIENTES'!A:E,2,0)</f>
        <v>Brasília</v>
      </c>
      <c r="D2171" s="1" t="str">
        <f>VLOOKUP(Tabela1[[#This Row],[Cliente]],'BASE DE CLIENTES'!A:C,3,0)</f>
        <v>DF</v>
      </c>
      <c r="E2171" s="4" t="str">
        <f>CONCATENATE(Tabela1[[#This Row],[CIDADE]],",",Tabela1[[#This Row],[UF]])</f>
        <v>Brasília,DF</v>
      </c>
      <c r="F2171" s="2">
        <v>45875</v>
      </c>
      <c r="G2171" s="13">
        <v>837.3</v>
      </c>
      <c r="H2171" s="13">
        <v>1400</v>
      </c>
      <c r="I2171" s="5">
        <f>Tabela1[[#This Row],[Valor total]]-Tabela1[[#This Row],[Valor custo]]</f>
        <v>562.70000000000005</v>
      </c>
      <c r="J2171" s="6">
        <f>Tabela1[[#This Row],[MARGEM BRUTA]]/Tabela1[[#This Row],[Valor total]]</f>
        <v>0.40192857142857147</v>
      </c>
      <c r="K2171" s="1" t="str">
        <f>VLOOKUP(Tabela1[[#This Row],[Cliente]],'BASE DE CLIENTES'!A:D,4,0)</f>
        <v>SERRALHEIRO</v>
      </c>
      <c r="L2171" s="1" t="str">
        <f>VLOOKUP(Tabela1[[#This Row],[Cliente]],'BASE DE CLIENTES'!A:E,5,0)</f>
        <v>Samambaia Norte (Samambaia)</v>
      </c>
    </row>
    <row r="2172" spans="2:12" x14ac:dyDescent="0.3">
      <c r="B2172" s="1" t="s">
        <v>275</v>
      </c>
      <c r="C2172" s="4" t="str">
        <f>VLOOKUP(Tabela1[[#This Row],[Cliente]],'BASE DE CLIENTES'!A:E,2,0)</f>
        <v>Palmeiras de Goiás</v>
      </c>
      <c r="D2172" s="1" t="str">
        <f>VLOOKUP(Tabela1[[#This Row],[Cliente]],'BASE DE CLIENTES'!A:C,3,0)</f>
        <v>GO</v>
      </c>
      <c r="E2172" s="4" t="str">
        <f>CONCATENATE(Tabela1[[#This Row],[CIDADE]],",",Tabela1[[#This Row],[UF]])</f>
        <v>Palmeiras de Goiás,GO</v>
      </c>
      <c r="F2172" s="2">
        <v>45709</v>
      </c>
      <c r="G2172" s="13">
        <v>563.66</v>
      </c>
      <c r="H2172" s="13">
        <v>790</v>
      </c>
      <c r="I2172" s="5">
        <f>Tabela1[[#This Row],[Valor total]]-Tabela1[[#This Row],[Valor custo]]</f>
        <v>226.34000000000003</v>
      </c>
      <c r="J2172" s="6">
        <f>Tabela1[[#This Row],[MARGEM BRUTA]]/Tabela1[[#This Row],[Valor total]]</f>
        <v>0.2865063291139241</v>
      </c>
      <c r="K2172" s="1" t="str">
        <f>VLOOKUP(Tabela1[[#This Row],[Cliente]],'BASE DE CLIENTES'!A:D,4,0)</f>
        <v>EMPRESA COM MAQUINA</v>
      </c>
      <c r="L2172" s="1" t="str">
        <f>VLOOKUP(Tabela1[[#This Row],[Cliente]],'BASE DE CLIENTES'!A:E,5,0)</f>
        <v>Palmeiras de Goiás</v>
      </c>
    </row>
    <row r="2173" spans="2:12" x14ac:dyDescent="0.3">
      <c r="B2173" s="1" t="s">
        <v>128</v>
      </c>
      <c r="C2173" s="4" t="str">
        <f>VLOOKUP(Tabela1[[#This Row],[Cliente]],'BASE DE CLIENTES'!A:E,2,0)</f>
        <v>Brasília</v>
      </c>
      <c r="D2173" s="1" t="str">
        <f>VLOOKUP(Tabela1[[#This Row],[Cliente]],'BASE DE CLIENTES'!A:C,3,0)</f>
        <v>DF</v>
      </c>
      <c r="E2173" s="4" t="str">
        <f>CONCATENATE(Tabela1[[#This Row],[CIDADE]],",",Tabela1[[#This Row],[UF]])</f>
        <v>Brasília,DF</v>
      </c>
      <c r="F2173" s="2">
        <v>45875</v>
      </c>
      <c r="G2173" s="13">
        <v>122.74</v>
      </c>
      <c r="H2173" s="13">
        <v>300</v>
      </c>
      <c r="I2173" s="5">
        <f>Tabela1[[#This Row],[Valor total]]-Tabela1[[#This Row],[Valor custo]]</f>
        <v>177.26</v>
      </c>
      <c r="J2173" s="6">
        <f>Tabela1[[#This Row],[MARGEM BRUTA]]/Tabela1[[#This Row],[Valor total]]</f>
        <v>0.59086666666666665</v>
      </c>
      <c r="K2173" s="1" t="str">
        <f>VLOOKUP(Tabela1[[#This Row],[Cliente]],'BASE DE CLIENTES'!A:D,4,0)</f>
        <v>SERRALHEIRO</v>
      </c>
      <c r="L2173" s="1" t="str">
        <f>VLOOKUP(Tabela1[[#This Row],[Cliente]],'BASE DE CLIENTES'!A:E,5,0)</f>
        <v>TAGUATINGA NORTE</v>
      </c>
    </row>
    <row r="2174" spans="2:12" x14ac:dyDescent="0.3">
      <c r="B2174" s="1" t="s">
        <v>275</v>
      </c>
      <c r="C2174" s="4" t="str">
        <f>VLOOKUP(Tabela1[[#This Row],[Cliente]],'BASE DE CLIENTES'!A:E,2,0)</f>
        <v>Palmeiras de Goiás</v>
      </c>
      <c r="D2174" s="1" t="str">
        <f>VLOOKUP(Tabela1[[#This Row],[Cliente]],'BASE DE CLIENTES'!A:C,3,0)</f>
        <v>GO</v>
      </c>
      <c r="E2174" s="4" t="str">
        <f>CONCATENATE(Tabela1[[#This Row],[CIDADE]],",",Tabela1[[#This Row],[UF]])</f>
        <v>Palmeiras de Goiás,GO</v>
      </c>
      <c r="F2174" s="2">
        <v>45693</v>
      </c>
      <c r="G2174" s="13">
        <v>1507.93</v>
      </c>
      <c r="H2174" s="13">
        <v>3030</v>
      </c>
      <c r="I2174" s="5">
        <f>Tabela1[[#This Row],[Valor total]]-Tabela1[[#This Row],[Valor custo]]</f>
        <v>1522.07</v>
      </c>
      <c r="J2174" s="6">
        <f>Tabela1[[#This Row],[MARGEM BRUTA]]/Tabela1[[#This Row],[Valor total]]</f>
        <v>0.5023333333333333</v>
      </c>
      <c r="K2174" s="1" t="str">
        <f>VLOOKUP(Tabela1[[#This Row],[Cliente]],'BASE DE CLIENTES'!A:D,4,0)</f>
        <v>EMPRESA COM MAQUINA</v>
      </c>
      <c r="L2174" s="1" t="str">
        <f>VLOOKUP(Tabela1[[#This Row],[Cliente]],'BASE DE CLIENTES'!A:E,5,0)</f>
        <v>Palmeiras de Goiás</v>
      </c>
    </row>
    <row r="2175" spans="2:12" x14ac:dyDescent="0.3">
      <c r="B2175" s="1" t="s">
        <v>275</v>
      </c>
      <c r="C2175" s="4" t="str">
        <f>VLOOKUP(Tabela1[[#This Row],[Cliente]],'BASE DE CLIENTES'!A:E,2,0)</f>
        <v>Palmeiras de Goiás</v>
      </c>
      <c r="D2175" s="1" t="str">
        <f>VLOOKUP(Tabela1[[#This Row],[Cliente]],'BASE DE CLIENTES'!A:C,3,0)</f>
        <v>GO</v>
      </c>
      <c r="E2175" s="4" t="str">
        <f>CONCATENATE(Tabela1[[#This Row],[CIDADE]],",",Tabela1[[#This Row],[UF]])</f>
        <v>Palmeiras de Goiás,GO</v>
      </c>
      <c r="F2175" s="2">
        <v>45693</v>
      </c>
      <c r="G2175" s="13">
        <v>25</v>
      </c>
      <c r="H2175" s="13">
        <v>30</v>
      </c>
      <c r="I2175" s="5">
        <f>Tabela1[[#This Row],[Valor total]]-Tabela1[[#This Row],[Valor custo]]</f>
        <v>5</v>
      </c>
      <c r="J2175" s="6">
        <f>Tabela1[[#This Row],[MARGEM BRUTA]]/Tabela1[[#This Row],[Valor total]]</f>
        <v>0.16666666666666666</v>
      </c>
      <c r="K2175" s="1" t="str">
        <f>VLOOKUP(Tabela1[[#This Row],[Cliente]],'BASE DE CLIENTES'!A:D,4,0)</f>
        <v>EMPRESA COM MAQUINA</v>
      </c>
      <c r="L2175" s="1" t="str">
        <f>VLOOKUP(Tabela1[[#This Row],[Cliente]],'BASE DE CLIENTES'!A:E,5,0)</f>
        <v>Palmeiras de Goiás</v>
      </c>
    </row>
    <row r="2176" spans="2:12" x14ac:dyDescent="0.3">
      <c r="B2176" s="1" t="s">
        <v>55</v>
      </c>
      <c r="C2176" s="4" t="str">
        <f>VLOOKUP(Tabela1[[#This Row],[Cliente]],'BASE DE CLIENTES'!A:E,2,0)</f>
        <v>Brasília</v>
      </c>
      <c r="D2176" s="1" t="str">
        <f>VLOOKUP(Tabela1[[#This Row],[Cliente]],'BASE DE CLIENTES'!A:C,3,0)</f>
        <v>DF</v>
      </c>
      <c r="E2176" s="4" t="str">
        <f>CONCATENATE(Tabela1[[#This Row],[CIDADE]],",",Tabela1[[#This Row],[UF]])</f>
        <v>Brasília,DF</v>
      </c>
      <c r="F2176" s="2">
        <v>45875</v>
      </c>
      <c r="G2176" s="13">
        <v>68.45</v>
      </c>
      <c r="H2176" s="13">
        <v>500</v>
      </c>
      <c r="I2176" s="5">
        <f>Tabela1[[#This Row],[Valor total]]-Tabela1[[#This Row],[Valor custo]]</f>
        <v>431.55</v>
      </c>
      <c r="J2176" s="6">
        <f>Tabela1[[#This Row],[MARGEM BRUTA]]/Tabela1[[#This Row],[Valor total]]</f>
        <v>0.86309999999999998</v>
      </c>
      <c r="K2176" s="1" t="str">
        <f>VLOOKUP(Tabela1[[#This Row],[Cliente]],'BASE DE CLIENTES'!A:D,4,0)</f>
        <v>EMPRESA SEM MAQUINA</v>
      </c>
      <c r="L2176" s="1" t="str">
        <f>VLOOKUP(Tabela1[[#This Row],[Cliente]],'BASE DE CLIENTES'!A:E,5,0)</f>
        <v>RECANTO DAS EMAS</v>
      </c>
    </row>
    <row r="2177" spans="2:12" x14ac:dyDescent="0.3">
      <c r="B2177" s="1" t="s">
        <v>55</v>
      </c>
      <c r="C2177" s="4" t="str">
        <f>VLOOKUP(Tabela1[[#This Row],[Cliente]],'BASE DE CLIENTES'!A:E,2,0)</f>
        <v>Brasília</v>
      </c>
      <c r="D2177" s="1" t="str">
        <f>VLOOKUP(Tabela1[[#This Row],[Cliente]],'BASE DE CLIENTES'!A:C,3,0)</f>
        <v>DF</v>
      </c>
      <c r="E2177" s="4" t="str">
        <f>CONCATENATE(Tabela1[[#This Row],[CIDADE]],",",Tabela1[[#This Row],[UF]])</f>
        <v>Brasília,DF</v>
      </c>
      <c r="F2177" s="2">
        <v>45875</v>
      </c>
      <c r="G2177" s="13">
        <v>1741.78</v>
      </c>
      <c r="H2177" s="13">
        <v>3230</v>
      </c>
      <c r="I2177" s="5">
        <f>Tabela1[[#This Row],[Valor total]]-Tabela1[[#This Row],[Valor custo]]</f>
        <v>1488.22</v>
      </c>
      <c r="J2177" s="6">
        <f>Tabela1[[#This Row],[MARGEM BRUTA]]/Tabela1[[#This Row],[Valor total]]</f>
        <v>0.46074922600619195</v>
      </c>
      <c r="K2177" s="1" t="str">
        <f>VLOOKUP(Tabela1[[#This Row],[Cliente]],'BASE DE CLIENTES'!A:D,4,0)</f>
        <v>EMPRESA SEM MAQUINA</v>
      </c>
      <c r="L2177" s="1" t="str">
        <f>VLOOKUP(Tabela1[[#This Row],[Cliente]],'BASE DE CLIENTES'!A:E,5,0)</f>
        <v>RECANTO DAS EMAS</v>
      </c>
    </row>
    <row r="2178" spans="2:12" x14ac:dyDescent="0.3">
      <c r="B2178" s="1" t="s">
        <v>25</v>
      </c>
      <c r="C2178" s="4" t="str">
        <f>VLOOKUP(Tabela1[[#This Row],[Cliente]],'BASE DE CLIENTES'!A:E,2,0)</f>
        <v>Brasília</v>
      </c>
      <c r="D2178" s="1" t="str">
        <f>VLOOKUP(Tabela1[[#This Row],[Cliente]],'BASE DE CLIENTES'!A:C,3,0)</f>
        <v>DF</v>
      </c>
      <c r="E2178" s="4" t="str">
        <f>CONCATENATE(Tabela1[[#This Row],[CIDADE]],",",Tabela1[[#This Row],[UF]])</f>
        <v>Brasília,DF</v>
      </c>
      <c r="F2178" s="2">
        <v>45875</v>
      </c>
      <c r="G2178" s="13">
        <v>1431</v>
      </c>
      <c r="H2178" s="13">
        <v>585</v>
      </c>
      <c r="I2178" s="5">
        <f>Tabela1[[#This Row],[Valor total]]-Tabela1[[#This Row],[Valor custo]]</f>
        <v>-846</v>
      </c>
      <c r="J2178" s="6">
        <f>Tabela1[[#This Row],[MARGEM BRUTA]]/Tabela1[[#This Row],[Valor total]]</f>
        <v>-1.4461538461538461</v>
      </c>
      <c r="K2178" s="1" t="str">
        <f>VLOOKUP(Tabela1[[#This Row],[Cliente]],'BASE DE CLIENTES'!A:D,4,0)</f>
        <v>EMPRESA COM MAQUINA</v>
      </c>
      <c r="L2178" s="1" t="str">
        <f>VLOOKUP(Tabela1[[#This Row],[Cliente]],'BASE DE CLIENTES'!A:E,5,0)</f>
        <v>CEILANDIA NORTE (CEILANDIA)</v>
      </c>
    </row>
    <row r="2179" spans="2:12" x14ac:dyDescent="0.3">
      <c r="B2179" s="1" t="s">
        <v>96</v>
      </c>
      <c r="C2179" s="4" t="str">
        <f>VLOOKUP(Tabela1[[#This Row],[Cliente]],'BASE DE CLIENTES'!A:E,2,0)</f>
        <v>Brasília</v>
      </c>
      <c r="D2179" s="1" t="str">
        <f>VLOOKUP(Tabela1[[#This Row],[Cliente]],'BASE DE CLIENTES'!A:C,3,0)</f>
        <v>DF</v>
      </c>
      <c r="E2179" s="4" t="str">
        <f>CONCATENATE(Tabela1[[#This Row],[CIDADE]],",",Tabela1[[#This Row],[UF]])</f>
        <v>Brasília,DF</v>
      </c>
      <c r="F2179" s="2">
        <v>45875</v>
      </c>
      <c r="G2179" s="13">
        <v>289</v>
      </c>
      <c r="H2179" s="13">
        <v>0</v>
      </c>
      <c r="I2179" s="5">
        <f>Tabela1[[#This Row],[Valor total]]-Tabela1[[#This Row],[Valor custo]]</f>
        <v>-289</v>
      </c>
      <c r="J2179" s="6" t="e">
        <f>Tabela1[[#This Row],[MARGEM BRUTA]]/Tabela1[[#This Row],[Valor total]]</f>
        <v>#DIV/0!</v>
      </c>
      <c r="K2179" s="1" t="str">
        <f>VLOOKUP(Tabela1[[#This Row],[Cliente]],'BASE DE CLIENTES'!A:D,4,0)</f>
        <v>EMPRESA SEM MAQUINA</v>
      </c>
      <c r="L2179" s="1" t="str">
        <f>VLOOKUP(Tabela1[[#This Row],[Cliente]],'BASE DE CLIENTES'!A:E,5,0)</f>
        <v>CEILANDIA NORTE (CEILANDIA)</v>
      </c>
    </row>
    <row r="2180" spans="2:12" x14ac:dyDescent="0.3">
      <c r="B2180" s="1" t="s">
        <v>52</v>
      </c>
      <c r="C2180" s="4" t="str">
        <f>VLOOKUP(Tabela1[[#This Row],[Cliente]],'BASE DE CLIENTES'!A:E,2,0)</f>
        <v>Brasília</v>
      </c>
      <c r="D2180" s="1" t="str">
        <f>VLOOKUP(Tabela1[[#This Row],[Cliente]],'BASE DE CLIENTES'!A:C,3,0)</f>
        <v>DF</v>
      </c>
      <c r="E2180" s="4" t="str">
        <f>CONCATENATE(Tabela1[[#This Row],[CIDADE]],",",Tabela1[[#This Row],[UF]])</f>
        <v>Brasília,DF</v>
      </c>
      <c r="F2180" s="2">
        <v>45875</v>
      </c>
      <c r="G2180" s="13">
        <v>874.96</v>
      </c>
      <c r="H2180" s="13">
        <v>1416</v>
      </c>
      <c r="I2180" s="5">
        <f>Tabela1[[#This Row],[Valor total]]-Tabela1[[#This Row],[Valor custo]]</f>
        <v>541.04</v>
      </c>
      <c r="J2180" s="6">
        <f>Tabela1[[#This Row],[MARGEM BRUTA]]/Tabela1[[#This Row],[Valor total]]</f>
        <v>0.38209039548022594</v>
      </c>
      <c r="K2180" s="1" t="str">
        <f>VLOOKUP(Tabela1[[#This Row],[Cliente]],'BASE DE CLIENTES'!A:D,4,0)</f>
        <v>SERRALHEIRO</v>
      </c>
      <c r="L2180" s="1" t="str">
        <f>VLOOKUP(Tabela1[[#This Row],[Cliente]],'BASE DE CLIENTES'!A:E,5,0)</f>
        <v>Ceilândia Sul (Ceilândia)</v>
      </c>
    </row>
    <row r="2181" spans="2:12" x14ac:dyDescent="0.3">
      <c r="B2181" s="1" t="s">
        <v>38</v>
      </c>
      <c r="C2181" s="4" t="str">
        <f>VLOOKUP(Tabela1[[#This Row],[Cliente]],'BASE DE CLIENTES'!A:E,2,0)</f>
        <v>Brasília</v>
      </c>
      <c r="D2181" s="1" t="str">
        <f>VLOOKUP(Tabela1[[#This Row],[Cliente]],'BASE DE CLIENTES'!A:C,3,0)</f>
        <v>DF</v>
      </c>
      <c r="E2181" s="4" t="str">
        <f>CONCATENATE(Tabela1[[#This Row],[CIDADE]],",",Tabela1[[#This Row],[UF]])</f>
        <v>Brasília,DF</v>
      </c>
      <c r="F2181" s="2">
        <v>45875</v>
      </c>
      <c r="G2181" s="13">
        <v>578</v>
      </c>
      <c r="H2181" s="13">
        <v>790</v>
      </c>
      <c r="I2181" s="5">
        <f>Tabela1[[#This Row],[Valor total]]-Tabela1[[#This Row],[Valor custo]]</f>
        <v>212</v>
      </c>
      <c r="J2181" s="6">
        <f>Tabela1[[#This Row],[MARGEM BRUTA]]/Tabela1[[#This Row],[Valor total]]</f>
        <v>0.26835443037974682</v>
      </c>
      <c r="K2181" s="1" t="str">
        <f>VLOOKUP(Tabela1[[#This Row],[Cliente]],'BASE DE CLIENTES'!A:D,4,0)</f>
        <v>EMPRESA SEM MAQUINA</v>
      </c>
      <c r="L2181" s="1" t="str">
        <f>VLOOKUP(Tabela1[[#This Row],[Cliente]],'BASE DE CLIENTES'!A:E,5,0)</f>
        <v>PONTE ALTA NORTE (GAMA)</v>
      </c>
    </row>
    <row r="2182" spans="2:12" x14ac:dyDescent="0.3">
      <c r="B2182" s="1" t="s">
        <v>123</v>
      </c>
      <c r="C2182" s="4" t="str">
        <f>VLOOKUP(Tabela1[[#This Row],[Cliente]],'BASE DE CLIENTES'!A:E,2,0)</f>
        <v>Brasília</v>
      </c>
      <c r="D2182" s="1" t="str">
        <f>VLOOKUP(Tabela1[[#This Row],[Cliente]],'BASE DE CLIENTES'!A:C,3,0)</f>
        <v>DF</v>
      </c>
      <c r="E2182" s="4" t="str">
        <f>CONCATENATE(Tabela1[[#This Row],[CIDADE]],",",Tabela1[[#This Row],[UF]])</f>
        <v>Brasília,DF</v>
      </c>
      <c r="F2182" s="2">
        <v>45875</v>
      </c>
      <c r="G2182" s="13">
        <v>477</v>
      </c>
      <c r="H2182" s="13">
        <v>800</v>
      </c>
      <c r="I2182" s="5">
        <f>Tabela1[[#This Row],[Valor total]]-Tabela1[[#This Row],[Valor custo]]</f>
        <v>323</v>
      </c>
      <c r="J2182" s="6">
        <f>Tabela1[[#This Row],[MARGEM BRUTA]]/Tabela1[[#This Row],[Valor total]]</f>
        <v>0.40375</v>
      </c>
      <c r="K2182" s="1" t="str">
        <f>VLOOKUP(Tabela1[[#This Row],[Cliente]],'BASE DE CLIENTES'!A:D,4,0)</f>
        <v>EMPRESA COM MAQUINA</v>
      </c>
      <c r="L2182" s="1" t="str">
        <f>VLOOKUP(Tabela1[[#This Row],[Cliente]],'BASE DE CLIENTES'!A:E,5,0)</f>
        <v>ADE CEILÂNDIA</v>
      </c>
    </row>
    <row r="2183" spans="2:12" x14ac:dyDescent="0.3">
      <c r="B2183" s="1" t="s">
        <v>68</v>
      </c>
      <c r="C2183" s="4" t="str">
        <f>VLOOKUP(Tabela1[[#This Row],[Cliente]],'BASE DE CLIENTES'!A:E,2,0)</f>
        <v>Brasília</v>
      </c>
      <c r="D2183" s="1" t="str">
        <f>VLOOKUP(Tabela1[[#This Row],[Cliente]],'BASE DE CLIENTES'!A:C,3,0)</f>
        <v>DF</v>
      </c>
      <c r="E2183" s="4" t="str">
        <f>CONCATENATE(Tabela1[[#This Row],[CIDADE]],",",Tabela1[[#This Row],[UF]])</f>
        <v>Brasília,DF</v>
      </c>
      <c r="F2183" s="2">
        <v>45874</v>
      </c>
      <c r="G2183" s="13">
        <v>469</v>
      </c>
      <c r="H2183" s="13">
        <v>850</v>
      </c>
      <c r="I2183" s="5">
        <f>Tabela1[[#This Row],[Valor total]]-Tabela1[[#This Row],[Valor custo]]</f>
        <v>381</v>
      </c>
      <c r="J2183" s="6">
        <f>Tabela1[[#This Row],[MARGEM BRUTA]]/Tabela1[[#This Row],[Valor total]]</f>
        <v>0.44823529411764707</v>
      </c>
      <c r="K2183" s="1" t="str">
        <f>VLOOKUP(Tabela1[[#This Row],[Cliente]],'BASE DE CLIENTES'!A:D,4,0)</f>
        <v>EMPRESA COM MAQUINA</v>
      </c>
      <c r="L2183" s="1" t="str">
        <f>VLOOKUP(Tabela1[[#This Row],[Cliente]],'BASE DE CLIENTES'!A:E,5,0)</f>
        <v>SAMAMBAIA SUL (SAMAMBAIA)</v>
      </c>
    </row>
    <row r="2184" spans="2:12" x14ac:dyDescent="0.3">
      <c r="B2184" s="1" t="s">
        <v>88</v>
      </c>
      <c r="C2184" s="4" t="str">
        <f>VLOOKUP(Tabela1[[#This Row],[Cliente]],'BASE DE CLIENTES'!A:E,2,0)</f>
        <v>Brasília</v>
      </c>
      <c r="D2184" s="1" t="str">
        <f>VLOOKUP(Tabela1[[#This Row],[Cliente]],'BASE DE CLIENTES'!A:C,3,0)</f>
        <v>DF</v>
      </c>
      <c r="E2184" s="4" t="str">
        <f>CONCATENATE(Tabela1[[#This Row],[CIDADE]],",",Tabela1[[#This Row],[UF]])</f>
        <v>Brasília,DF</v>
      </c>
      <c r="F2184" s="2">
        <v>45874</v>
      </c>
      <c r="G2184" s="13">
        <v>2887.58</v>
      </c>
      <c r="H2184" s="13">
        <v>5650</v>
      </c>
      <c r="I2184" s="5">
        <f>Tabela1[[#This Row],[Valor total]]-Tabela1[[#This Row],[Valor custo]]</f>
        <v>2762.42</v>
      </c>
      <c r="J2184" s="6">
        <f>Tabela1[[#This Row],[MARGEM BRUTA]]/Tabela1[[#This Row],[Valor total]]</f>
        <v>0.48892389380530976</v>
      </c>
      <c r="K2184" s="1" t="str">
        <f>VLOOKUP(Tabela1[[#This Row],[Cliente]],'BASE DE CLIENTES'!A:D,4,0)</f>
        <v>SERRALHEIRO</v>
      </c>
      <c r="L2184" s="1" t="str">
        <f>VLOOKUP(Tabela1[[#This Row],[Cliente]],'BASE DE CLIENTES'!A:E,5,0)</f>
        <v>RECANTO DAS EMAS</v>
      </c>
    </row>
    <row r="2185" spans="2:12" x14ac:dyDescent="0.3">
      <c r="B2185" s="1" t="s">
        <v>15</v>
      </c>
      <c r="C2185" s="4" t="str">
        <f>VLOOKUP(Tabela1[[#This Row],[Cliente]],'BASE DE CLIENTES'!A:E,2,0)</f>
        <v>Brasília</v>
      </c>
      <c r="D2185" s="1" t="str">
        <f>VLOOKUP(Tabela1[[#This Row],[Cliente]],'BASE DE CLIENTES'!A:C,3,0)</f>
        <v>DF</v>
      </c>
      <c r="E2185" s="4" t="str">
        <f>CONCATENATE(Tabela1[[#This Row],[CIDADE]],",",Tabela1[[#This Row],[UF]])</f>
        <v>Brasília,DF</v>
      </c>
      <c r="F2185" s="2">
        <v>45874</v>
      </c>
      <c r="G2185" s="13">
        <v>884.3</v>
      </c>
      <c r="H2185" s="13">
        <v>1672</v>
      </c>
      <c r="I2185" s="5">
        <f>Tabela1[[#This Row],[Valor total]]-Tabela1[[#This Row],[Valor custo]]</f>
        <v>787.7</v>
      </c>
      <c r="J2185" s="6">
        <f>Tabela1[[#This Row],[MARGEM BRUTA]]/Tabela1[[#This Row],[Valor total]]</f>
        <v>0.47111244019138759</v>
      </c>
      <c r="K2185" s="1" t="str">
        <f>VLOOKUP(Tabela1[[#This Row],[Cliente]],'BASE DE CLIENTES'!A:D,4,0)</f>
        <v>SERRALHEIRO</v>
      </c>
      <c r="L2185" s="1" t="str">
        <f>VLOOKUP(Tabela1[[#This Row],[Cliente]],'BASE DE CLIENTES'!A:E,5,0)</f>
        <v>SETOR HABITACIONAL VICENTE PIRES</v>
      </c>
    </row>
    <row r="2186" spans="2:12" x14ac:dyDescent="0.3">
      <c r="B2186" s="1" t="s">
        <v>161</v>
      </c>
      <c r="C2186" s="4" t="str">
        <f>VLOOKUP(Tabela1[[#This Row],[Cliente]],'BASE DE CLIENTES'!A:E,2,0)</f>
        <v>Brasília</v>
      </c>
      <c r="D2186" s="1" t="str">
        <f>VLOOKUP(Tabela1[[#This Row],[Cliente]],'BASE DE CLIENTES'!A:C,3,0)</f>
        <v>DF</v>
      </c>
      <c r="E2186" s="4" t="str">
        <f>CONCATENATE(Tabela1[[#This Row],[CIDADE]],",",Tabela1[[#This Row],[UF]])</f>
        <v>Brasília,DF</v>
      </c>
      <c r="F2186" s="2">
        <v>45874</v>
      </c>
      <c r="G2186" s="13">
        <v>4327.8999999999996</v>
      </c>
      <c r="H2186" s="13">
        <v>6550</v>
      </c>
      <c r="I2186" s="5">
        <f>Tabela1[[#This Row],[Valor total]]-Tabela1[[#This Row],[Valor custo]]</f>
        <v>2222.1000000000004</v>
      </c>
      <c r="J2186" s="6">
        <f>Tabela1[[#This Row],[MARGEM BRUTA]]/Tabela1[[#This Row],[Valor total]]</f>
        <v>0.33925190839694663</v>
      </c>
      <c r="K2186" s="1" t="str">
        <f>VLOOKUP(Tabela1[[#This Row],[Cliente]],'BASE DE CLIENTES'!A:D,4,0)</f>
        <v>EMPRESA COM MAQUINA</v>
      </c>
      <c r="L2186" s="1" t="str">
        <f>VLOOKUP(Tabela1[[#This Row],[Cliente]],'BASE DE CLIENTES'!A:E,5,0)</f>
        <v>RIACHO FUNDO II</v>
      </c>
    </row>
    <row r="2187" spans="2:12" x14ac:dyDescent="0.3">
      <c r="B2187" s="1" t="s">
        <v>228</v>
      </c>
      <c r="C2187" s="4" t="str">
        <f>VLOOKUP(Tabela1[[#This Row],[Cliente]],'BASE DE CLIENTES'!A:E,2,0)</f>
        <v>Brasília</v>
      </c>
      <c r="D2187" s="1" t="str">
        <f>VLOOKUP(Tabela1[[#This Row],[Cliente]],'BASE DE CLIENTES'!A:C,3,0)</f>
        <v>DF</v>
      </c>
      <c r="E2187" s="4" t="str">
        <f>CONCATENATE(Tabela1[[#This Row],[CIDADE]],",",Tabela1[[#This Row],[UF]])</f>
        <v>Brasília,DF</v>
      </c>
      <c r="F2187" s="2">
        <v>45874</v>
      </c>
      <c r="G2187" s="13">
        <v>41</v>
      </c>
      <c r="H2187" s="13">
        <v>60</v>
      </c>
      <c r="I2187" s="5">
        <f>Tabela1[[#This Row],[Valor total]]-Tabela1[[#This Row],[Valor custo]]</f>
        <v>19</v>
      </c>
      <c r="J2187" s="6">
        <f>Tabela1[[#This Row],[MARGEM BRUTA]]/Tabela1[[#This Row],[Valor total]]</f>
        <v>0.31666666666666665</v>
      </c>
      <c r="K2187" s="1" t="str">
        <f>VLOOKUP(Tabela1[[#This Row],[Cliente]],'BASE DE CLIENTES'!A:D,4,0)</f>
        <v>FUNCIONÁRIO</v>
      </c>
      <c r="L2187" s="1" t="str">
        <f>VLOOKUP(Tabela1[[#This Row],[Cliente]],'BASE DE CLIENTES'!A:E,5,0)</f>
        <v>Taguatinga Sul (Taguatinga)</v>
      </c>
    </row>
    <row r="2188" spans="2:12" x14ac:dyDescent="0.3">
      <c r="B2188" s="1" t="s">
        <v>78</v>
      </c>
      <c r="C2188" s="4" t="str">
        <f>VLOOKUP(Tabela1[[#This Row],[Cliente]],'BASE DE CLIENTES'!A:E,2,0)</f>
        <v>Brasília</v>
      </c>
      <c r="D2188" s="1" t="str">
        <f>VLOOKUP(Tabela1[[#This Row],[Cliente]],'BASE DE CLIENTES'!A:C,3,0)</f>
        <v>DF</v>
      </c>
      <c r="E2188" s="4" t="str">
        <f>CONCATENATE(Tabela1[[#This Row],[CIDADE]],",",Tabela1[[#This Row],[UF]])</f>
        <v>Brasília,DF</v>
      </c>
      <c r="F2188" s="2">
        <v>45874</v>
      </c>
      <c r="G2188" s="13">
        <v>1529.2</v>
      </c>
      <c r="H2188" s="13">
        <v>2580</v>
      </c>
      <c r="I2188" s="5">
        <f>Tabela1[[#This Row],[Valor total]]-Tabela1[[#This Row],[Valor custo]]</f>
        <v>1050.8</v>
      </c>
      <c r="J2188" s="6">
        <f>Tabela1[[#This Row],[MARGEM BRUTA]]/Tabela1[[#This Row],[Valor total]]</f>
        <v>0.40728682170542635</v>
      </c>
      <c r="K2188" s="1" t="str">
        <f>VLOOKUP(Tabela1[[#This Row],[Cliente]],'BASE DE CLIENTES'!A:D,4,0)</f>
        <v>SERRALHEIRO</v>
      </c>
      <c r="L2188" s="1" t="str">
        <f>VLOOKUP(Tabela1[[#This Row],[Cliente]],'BASE DE CLIENTES'!A:E,5,0)</f>
        <v>Vila do Boa (São Sebastião)</v>
      </c>
    </row>
    <row r="2189" spans="2:12" x14ac:dyDescent="0.3">
      <c r="B2189" s="1" t="s">
        <v>275</v>
      </c>
      <c r="C2189" s="4" t="str">
        <f>VLOOKUP(Tabela1[[#This Row],[Cliente]],'BASE DE CLIENTES'!A:E,2,0)</f>
        <v>Palmeiras de Goiás</v>
      </c>
      <c r="D2189" s="1" t="str">
        <f>VLOOKUP(Tabela1[[#This Row],[Cliente]],'BASE DE CLIENTES'!A:C,3,0)</f>
        <v>GO</v>
      </c>
      <c r="E2189" s="4" t="str">
        <f>CONCATENATE(Tabela1[[#This Row],[CIDADE]],",",Tabela1[[#This Row],[UF]])</f>
        <v>Palmeiras de Goiás,GO</v>
      </c>
      <c r="F2189" s="2">
        <v>45736</v>
      </c>
      <c r="G2189" s="13">
        <v>541.89</v>
      </c>
      <c r="H2189" s="13">
        <v>820</v>
      </c>
      <c r="I2189" s="5">
        <f>Tabela1[[#This Row],[Valor total]]-Tabela1[[#This Row],[Valor custo]]</f>
        <v>278.11</v>
      </c>
      <c r="J2189" s="6">
        <f>Tabela1[[#This Row],[MARGEM BRUTA]]/Tabela1[[#This Row],[Valor total]]</f>
        <v>0.33915853658536588</v>
      </c>
      <c r="K2189" s="1" t="str">
        <f>VLOOKUP(Tabela1[[#This Row],[Cliente]],'BASE DE CLIENTES'!A:D,4,0)</f>
        <v>EMPRESA COM MAQUINA</v>
      </c>
      <c r="L2189" s="1" t="str">
        <f>VLOOKUP(Tabela1[[#This Row],[Cliente]],'BASE DE CLIENTES'!A:E,5,0)</f>
        <v>Palmeiras de Goiás</v>
      </c>
    </row>
    <row r="2190" spans="2:12" x14ac:dyDescent="0.3">
      <c r="B2190" s="1" t="s">
        <v>106</v>
      </c>
      <c r="C2190" s="4" t="str">
        <f>VLOOKUP(Tabela1[[#This Row],[Cliente]],'BASE DE CLIENTES'!A:E,2,0)</f>
        <v>Brasília</v>
      </c>
      <c r="D2190" s="1" t="str">
        <f>VLOOKUP(Tabela1[[#This Row],[Cliente]],'BASE DE CLIENTES'!A:C,3,0)</f>
        <v>DF</v>
      </c>
      <c r="E2190" s="4" t="str">
        <f>CONCATENATE(Tabela1[[#This Row],[CIDADE]],",",Tabela1[[#This Row],[UF]])</f>
        <v>Brasília,DF</v>
      </c>
      <c r="F2190" s="2">
        <v>45874</v>
      </c>
      <c r="G2190" s="13">
        <v>764.6</v>
      </c>
      <c r="H2190" s="13">
        <v>1200</v>
      </c>
      <c r="I2190" s="5">
        <f>Tabela1[[#This Row],[Valor total]]-Tabela1[[#This Row],[Valor custo]]</f>
        <v>435.4</v>
      </c>
      <c r="J2190" s="6">
        <f>Tabela1[[#This Row],[MARGEM BRUTA]]/Tabela1[[#This Row],[Valor total]]</f>
        <v>0.36283333333333334</v>
      </c>
      <c r="K2190" s="1" t="str">
        <f>VLOOKUP(Tabela1[[#This Row],[Cliente]],'BASE DE CLIENTES'!A:D,4,0)</f>
        <v>EMPRESA COM MAQUINA</v>
      </c>
      <c r="L2190" s="1" t="str">
        <f>VLOOKUP(Tabela1[[#This Row],[Cliente]],'BASE DE CLIENTES'!A:E,5,0)</f>
        <v>26 DE SETEMBRO</v>
      </c>
    </row>
    <row r="2191" spans="2:12" x14ac:dyDescent="0.3">
      <c r="B2191" s="1" t="s">
        <v>275</v>
      </c>
      <c r="C2191" s="4" t="str">
        <f>VLOOKUP(Tabela1[[#This Row],[Cliente]],'BASE DE CLIENTES'!A:E,2,0)</f>
        <v>Palmeiras de Goiás</v>
      </c>
      <c r="D2191" s="1" t="str">
        <f>VLOOKUP(Tabela1[[#This Row],[Cliente]],'BASE DE CLIENTES'!A:C,3,0)</f>
        <v>GO</v>
      </c>
      <c r="E2191" s="4" t="str">
        <f>CONCATENATE(Tabela1[[#This Row],[CIDADE]],",",Tabela1[[#This Row],[UF]])</f>
        <v>Palmeiras de Goiás,GO</v>
      </c>
      <c r="F2191" s="2">
        <v>45758</v>
      </c>
      <c r="G2191" s="13">
        <v>1018</v>
      </c>
      <c r="H2191" s="13">
        <v>1600</v>
      </c>
      <c r="I2191" s="5">
        <f>Tabela1[[#This Row],[Valor total]]-Tabela1[[#This Row],[Valor custo]]</f>
        <v>582</v>
      </c>
      <c r="J2191" s="6">
        <f>Tabela1[[#This Row],[MARGEM BRUTA]]/Tabela1[[#This Row],[Valor total]]</f>
        <v>0.36375000000000002</v>
      </c>
      <c r="K2191" s="1" t="str">
        <f>VLOOKUP(Tabela1[[#This Row],[Cliente]],'BASE DE CLIENTES'!A:D,4,0)</f>
        <v>EMPRESA COM MAQUINA</v>
      </c>
      <c r="L2191" s="1" t="str">
        <f>VLOOKUP(Tabela1[[#This Row],[Cliente]],'BASE DE CLIENTES'!A:E,5,0)</f>
        <v>Palmeiras de Goiás</v>
      </c>
    </row>
    <row r="2192" spans="2:12" x14ac:dyDescent="0.3">
      <c r="B2192" s="1" t="s">
        <v>275</v>
      </c>
      <c r="C2192" s="4" t="str">
        <f>VLOOKUP(Tabela1[[#This Row],[Cliente]],'BASE DE CLIENTES'!A:E,2,0)</f>
        <v>Palmeiras de Goiás</v>
      </c>
      <c r="D2192" s="1" t="str">
        <f>VLOOKUP(Tabela1[[#This Row],[Cliente]],'BASE DE CLIENTES'!A:C,3,0)</f>
        <v>GO</v>
      </c>
      <c r="E2192" s="4" t="str">
        <f>CONCATENATE(Tabela1[[#This Row],[CIDADE]],",",Tabela1[[#This Row],[UF]])</f>
        <v>Palmeiras de Goiás,GO</v>
      </c>
      <c r="F2192" s="2">
        <v>45930</v>
      </c>
      <c r="G2192" s="13">
        <v>710</v>
      </c>
      <c r="H2192" s="13">
        <v>1900</v>
      </c>
      <c r="I2192" s="5">
        <f>Tabela1[[#This Row],[Valor total]]-Tabela1[[#This Row],[Valor custo]]</f>
        <v>1190</v>
      </c>
      <c r="J2192" s="6">
        <f>Tabela1[[#This Row],[MARGEM BRUTA]]/Tabela1[[#This Row],[Valor total]]</f>
        <v>0.62631578947368416</v>
      </c>
      <c r="K2192" s="1" t="str">
        <f>VLOOKUP(Tabela1[[#This Row],[Cliente]],'BASE DE CLIENTES'!A:D,4,0)</f>
        <v>EMPRESA COM MAQUINA</v>
      </c>
      <c r="L2192" s="1" t="str">
        <f>VLOOKUP(Tabela1[[#This Row],[Cliente]],'BASE DE CLIENTES'!A:E,5,0)</f>
        <v>Palmeiras de Goiás</v>
      </c>
    </row>
    <row r="2193" spans="1:12" x14ac:dyDescent="0.3">
      <c r="B2193" s="1" t="s">
        <v>230</v>
      </c>
      <c r="C2193" s="4" t="str">
        <f>VLOOKUP(Tabela1[[#This Row],[Cliente]],'BASE DE CLIENTES'!A:E,2,0)</f>
        <v>Brasília</v>
      </c>
      <c r="D2193" s="1" t="str">
        <f>VLOOKUP(Tabela1[[#This Row],[Cliente]],'BASE DE CLIENTES'!A:C,3,0)</f>
        <v>DF</v>
      </c>
      <c r="E2193" s="4" t="str">
        <f>CONCATENATE(Tabela1[[#This Row],[CIDADE]],",",Tabela1[[#This Row],[UF]])</f>
        <v>Brasília,DF</v>
      </c>
      <c r="F2193" s="2">
        <v>45874</v>
      </c>
      <c r="G2193" s="13">
        <v>1146.9000000000001</v>
      </c>
      <c r="H2193" s="13">
        <v>1900</v>
      </c>
      <c r="I2193" s="5">
        <f>Tabela1[[#This Row],[Valor total]]-Tabela1[[#This Row],[Valor custo]]</f>
        <v>753.09999999999991</v>
      </c>
      <c r="J2193" s="6">
        <f>Tabela1[[#This Row],[MARGEM BRUTA]]/Tabela1[[#This Row],[Valor total]]</f>
        <v>0.39636842105263154</v>
      </c>
      <c r="K2193" s="1" t="str">
        <f>VLOOKUP(Tabela1[[#This Row],[Cliente]],'BASE DE CLIENTES'!A:D,4,0)</f>
        <v>SERRALHEIRO</v>
      </c>
      <c r="L2193" s="1" t="str">
        <f>VLOOKUP(Tabela1[[#This Row],[Cliente]],'BASE DE CLIENTES'!A:E,5,0)</f>
        <v>SETOR HABITACIONAL SAMAMBAIA (VICENTE PIRES)</v>
      </c>
    </row>
    <row r="2194" spans="1:12" x14ac:dyDescent="0.3">
      <c r="B2194" s="1" t="s">
        <v>138</v>
      </c>
      <c r="C2194" s="4" t="str">
        <f>VLOOKUP(Tabela1[[#This Row],[Cliente]],'BASE DE CLIENTES'!A:E,2,0)</f>
        <v>Brasília</v>
      </c>
      <c r="D2194" s="1" t="str">
        <f>VLOOKUP(Tabela1[[#This Row],[Cliente]],'BASE DE CLIENTES'!A:C,3,0)</f>
        <v>DF</v>
      </c>
      <c r="E2194" s="4" t="str">
        <f>CONCATENATE(Tabela1[[#This Row],[CIDADE]],",",Tabela1[[#This Row],[UF]])</f>
        <v>Brasília,DF</v>
      </c>
      <c r="F2194" s="2">
        <v>45874</v>
      </c>
      <c r="G2194" s="13">
        <v>480</v>
      </c>
      <c r="H2194" s="13">
        <v>720</v>
      </c>
      <c r="I2194" s="5">
        <f>Tabela1[[#This Row],[Valor total]]-Tabela1[[#This Row],[Valor custo]]</f>
        <v>240</v>
      </c>
      <c r="J2194" s="6">
        <f>Tabela1[[#This Row],[MARGEM BRUTA]]/Tabela1[[#This Row],[Valor total]]</f>
        <v>0.33333333333333331</v>
      </c>
      <c r="K2194" s="1" t="str">
        <f>VLOOKUP(Tabela1[[#This Row],[Cliente]],'BASE DE CLIENTES'!A:D,4,0)</f>
        <v>OUTROS RAMOS</v>
      </c>
      <c r="L2194" s="1" t="str">
        <f>VLOOKUP(Tabela1[[#This Row],[Cliente]],'BASE DE CLIENTES'!A:E,5,0)</f>
        <v>CEILANDIA NORTE (CEILANDIA)</v>
      </c>
    </row>
    <row r="2195" spans="1:12" x14ac:dyDescent="0.3">
      <c r="B2195" s="1" t="s">
        <v>276</v>
      </c>
      <c r="C2195" s="4" t="str">
        <f>VLOOKUP(Tabela1[[#This Row],[Cliente]],'BASE DE CLIENTES'!A:E,2,0)</f>
        <v>Parauapebas</v>
      </c>
      <c r="D2195" s="1" t="str">
        <f>VLOOKUP(Tabela1[[#This Row],[Cliente]],'BASE DE CLIENTES'!A:C,3,0)</f>
        <v>PA</v>
      </c>
      <c r="E2195" s="4" t="str">
        <f>CONCATENATE(Tabela1[[#This Row],[CIDADE]],",",Tabela1[[#This Row],[UF]])</f>
        <v>Parauapebas,PA</v>
      </c>
      <c r="F2195" s="2">
        <v>45700</v>
      </c>
      <c r="G2195" s="13">
        <v>6419.41</v>
      </c>
      <c r="H2195" s="13">
        <v>10000</v>
      </c>
      <c r="I2195" s="5">
        <f>Tabela1[[#This Row],[Valor total]]-Tabela1[[#This Row],[Valor custo]]</f>
        <v>3580.59</v>
      </c>
      <c r="J2195" s="6">
        <f>Tabela1[[#This Row],[MARGEM BRUTA]]/Tabela1[[#This Row],[Valor total]]</f>
        <v>0.35805900000000002</v>
      </c>
      <c r="K2195" s="1" t="str">
        <f>VLOOKUP(Tabela1[[#This Row],[Cliente]],'BASE DE CLIENTES'!A:D,4,0)</f>
        <v>EMPRESA COM MAQUINA</v>
      </c>
      <c r="L2195" s="1" t="str">
        <f>VLOOKUP(Tabela1[[#This Row],[Cliente]],'BASE DE CLIENTES'!A:E,5,0)</f>
        <v>Parauapebas</v>
      </c>
    </row>
    <row r="2196" spans="1:12" x14ac:dyDescent="0.3">
      <c r="B2196" s="1" t="s">
        <v>49</v>
      </c>
      <c r="C2196" s="4" t="str">
        <f>VLOOKUP(Tabela1[[#This Row],[Cliente]],'BASE DE CLIENTES'!A:E,2,0)</f>
        <v>Brasília</v>
      </c>
      <c r="D2196" s="1" t="str">
        <f>VLOOKUP(Tabela1[[#This Row],[Cliente]],'BASE DE CLIENTES'!A:C,3,0)</f>
        <v>DF</v>
      </c>
      <c r="E2196" s="4" t="str">
        <f>CONCATENATE(Tabela1[[#This Row],[CIDADE]],",",Tabela1[[#This Row],[UF]])</f>
        <v>Brasília,DF</v>
      </c>
      <c r="F2196" s="2">
        <v>45874</v>
      </c>
      <c r="G2196" s="13">
        <v>2498</v>
      </c>
      <c r="H2196" s="13">
        <v>3700</v>
      </c>
      <c r="I2196" s="5">
        <f>Tabela1[[#This Row],[Valor total]]-Tabela1[[#This Row],[Valor custo]]</f>
        <v>1202</v>
      </c>
      <c r="J2196" s="6">
        <f>Tabela1[[#This Row],[MARGEM BRUTA]]/Tabela1[[#This Row],[Valor total]]</f>
        <v>0.32486486486486488</v>
      </c>
      <c r="K2196" s="1" t="str">
        <f>VLOOKUP(Tabela1[[#This Row],[Cliente]],'BASE DE CLIENTES'!A:D,4,0)</f>
        <v>EMPRESA COM MAQUINA</v>
      </c>
      <c r="L2196" s="1" t="str">
        <f>VLOOKUP(Tabela1[[#This Row],[Cliente]],'BASE DE CLIENTES'!A:E,5,0)</f>
        <v>TAGUATINGA</v>
      </c>
    </row>
    <row r="2197" spans="1:12" x14ac:dyDescent="0.3">
      <c r="B2197" s="1" t="s">
        <v>70</v>
      </c>
      <c r="C2197" s="4" t="str">
        <f>VLOOKUP(Tabela1[[#This Row],[Cliente]],'BASE DE CLIENTES'!A:E,2,0)</f>
        <v>Brasília</v>
      </c>
      <c r="D2197" s="1" t="str">
        <f>VLOOKUP(Tabela1[[#This Row],[Cliente]],'BASE DE CLIENTES'!A:C,3,0)</f>
        <v>DF</v>
      </c>
      <c r="E2197" s="4" t="str">
        <f>CONCATENATE(Tabela1[[#This Row],[CIDADE]],",",Tabela1[[#This Row],[UF]])</f>
        <v>Brasília,DF</v>
      </c>
      <c r="F2197" s="2">
        <v>45874</v>
      </c>
      <c r="G2197" s="13">
        <v>1747.09</v>
      </c>
      <c r="H2197" s="13">
        <v>2830</v>
      </c>
      <c r="I2197" s="5">
        <f>Tabela1[[#This Row],[Valor total]]-Tabela1[[#This Row],[Valor custo]]</f>
        <v>1082.9100000000001</v>
      </c>
      <c r="J2197" s="6">
        <f>Tabela1[[#This Row],[MARGEM BRUTA]]/Tabela1[[#This Row],[Valor total]]</f>
        <v>0.38265371024734984</v>
      </c>
      <c r="K2197" s="1" t="str">
        <f>VLOOKUP(Tabela1[[#This Row],[Cliente]],'BASE DE CLIENTES'!A:D,4,0)</f>
        <v>EMPRESA COM MAQUINA</v>
      </c>
      <c r="L2197" s="1" t="str">
        <f>VLOOKUP(Tabela1[[#This Row],[Cliente]],'BASE DE CLIENTES'!A:E,5,0)</f>
        <v>TAGUATINGA NORTE (TAGUATINGA)</v>
      </c>
    </row>
    <row r="2198" spans="1:12" x14ac:dyDescent="0.3">
      <c r="B2198" s="1" t="s">
        <v>42</v>
      </c>
      <c r="C2198" s="4" t="str">
        <f>VLOOKUP(Tabela1[[#This Row],[Cliente]],'BASE DE CLIENTES'!A:E,2,0)</f>
        <v>Brasília</v>
      </c>
      <c r="D2198" s="1" t="str">
        <f>VLOOKUP(Tabela1[[#This Row],[Cliente]],'BASE DE CLIENTES'!A:C,3,0)</f>
        <v>DF</v>
      </c>
      <c r="E2198" s="4" t="str">
        <f>CONCATENATE(Tabela1[[#This Row],[CIDADE]],",",Tabela1[[#This Row],[UF]])</f>
        <v>Brasília,DF</v>
      </c>
      <c r="F2198" s="2">
        <v>45874</v>
      </c>
      <c r="G2198" s="13">
        <v>815.09</v>
      </c>
      <c r="H2198" s="13">
        <v>1070</v>
      </c>
      <c r="I2198" s="5">
        <f>Tabela1[[#This Row],[Valor total]]-Tabela1[[#This Row],[Valor custo]]</f>
        <v>254.90999999999997</v>
      </c>
      <c r="J2198" s="6">
        <f>Tabela1[[#This Row],[MARGEM BRUTA]]/Tabela1[[#This Row],[Valor total]]</f>
        <v>0.23823364485981305</v>
      </c>
      <c r="K2198" s="1" t="str">
        <f>VLOOKUP(Tabela1[[#This Row],[Cliente]],'BASE DE CLIENTES'!A:D,4,0)</f>
        <v>EMPRESA SEM MAQUINA</v>
      </c>
      <c r="L2198" s="1" t="str">
        <f>VLOOKUP(Tabela1[[#This Row],[Cliente]],'BASE DE CLIENTES'!A:E,5,0)</f>
        <v>SAMAMBAIA</v>
      </c>
    </row>
    <row r="2199" spans="1:12" x14ac:dyDescent="0.3">
      <c r="B2199" s="1" t="s">
        <v>111</v>
      </c>
      <c r="C2199" s="4" t="str">
        <f>VLOOKUP(Tabela1[[#This Row],[Cliente]],'BASE DE CLIENTES'!A:E,2,0)</f>
        <v>Brasília</v>
      </c>
      <c r="D2199" s="1" t="str">
        <f>VLOOKUP(Tabela1[[#This Row],[Cliente]],'BASE DE CLIENTES'!A:C,3,0)</f>
        <v>DF</v>
      </c>
      <c r="E2199" s="4" t="str">
        <f>CONCATENATE(Tabela1[[#This Row],[CIDADE]],",",Tabela1[[#This Row],[UF]])</f>
        <v>Brasília,DF</v>
      </c>
      <c r="F2199" s="2">
        <v>45874</v>
      </c>
      <c r="G2199" s="13">
        <v>4170.34</v>
      </c>
      <c r="H2199" s="13">
        <v>7190</v>
      </c>
      <c r="I2199" s="5">
        <f>Tabela1[[#This Row],[Valor total]]-Tabela1[[#This Row],[Valor custo]]</f>
        <v>3019.66</v>
      </c>
      <c r="J2199" s="6">
        <f>Tabela1[[#This Row],[MARGEM BRUTA]]/Tabela1[[#This Row],[Valor total]]</f>
        <v>0.41998052851182194</v>
      </c>
      <c r="K2199" s="1" t="str">
        <f>VLOOKUP(Tabela1[[#This Row],[Cliente]],'BASE DE CLIENTES'!A:D,4,0)</f>
        <v>EMPRESA SEM MAQUINA</v>
      </c>
      <c r="L2199" s="1" t="str">
        <f>VLOOKUP(Tabela1[[#This Row],[Cliente]],'BASE DE CLIENTES'!A:E,5,0)</f>
        <v>TAGUATINGA SUL (TAGUATINGA)</v>
      </c>
    </row>
    <row r="2200" spans="1:12" x14ac:dyDescent="0.3">
      <c r="B2200" s="1" t="s">
        <v>276</v>
      </c>
      <c r="C2200" s="4" t="str">
        <f>VLOOKUP(Tabela1[[#This Row],[Cliente]],'BASE DE CLIENTES'!A:E,2,0)</f>
        <v>Parauapebas</v>
      </c>
      <c r="D2200" s="1" t="str">
        <f>VLOOKUP(Tabela1[[#This Row],[Cliente]],'BASE DE CLIENTES'!A:C,3,0)</f>
        <v>PA</v>
      </c>
      <c r="E2200" s="4" t="str">
        <f>CONCATENATE(Tabela1[[#This Row],[CIDADE]],",",Tabela1[[#This Row],[UF]])</f>
        <v>Parauapebas,PA</v>
      </c>
      <c r="F2200" s="2">
        <v>45694</v>
      </c>
      <c r="G2200" s="13">
        <v>16119.46</v>
      </c>
      <c r="H2200" s="13">
        <v>22770</v>
      </c>
      <c r="I2200" s="5">
        <f>Tabela1[[#This Row],[Valor total]]-Tabela1[[#This Row],[Valor custo]]</f>
        <v>6650.5400000000009</v>
      </c>
      <c r="J2200" s="6">
        <f>Tabela1[[#This Row],[MARGEM BRUTA]]/Tabela1[[#This Row],[Valor total]]</f>
        <v>0.29207465963987705</v>
      </c>
      <c r="K2200" s="1" t="str">
        <f>VLOOKUP(Tabela1[[#This Row],[Cliente]],'BASE DE CLIENTES'!A:D,4,0)</f>
        <v>EMPRESA COM MAQUINA</v>
      </c>
      <c r="L2200" s="1" t="str">
        <f>VLOOKUP(Tabela1[[#This Row],[Cliente]],'BASE DE CLIENTES'!A:E,5,0)</f>
        <v>Parauapebas</v>
      </c>
    </row>
    <row r="2201" spans="1:12" x14ac:dyDescent="0.3">
      <c r="B2201" s="1" t="s">
        <v>277</v>
      </c>
      <c r="C2201" s="4" t="str">
        <f>VLOOKUP(Tabela1[[#This Row],[Cliente]],'BASE DE CLIENTES'!A:E,2,0)</f>
        <v>Brasília</v>
      </c>
      <c r="D2201" s="1" t="str">
        <f>VLOOKUP(Tabela1[[#This Row],[Cliente]],'BASE DE CLIENTES'!A:C,3,0)</f>
        <v>DF</v>
      </c>
      <c r="E2201" s="4" t="str">
        <f>CONCATENATE(Tabela1[[#This Row],[CIDADE]],",",Tabela1[[#This Row],[UF]])</f>
        <v>Brasília,DF</v>
      </c>
      <c r="F2201" s="2">
        <v>45873</v>
      </c>
      <c r="G2201" s="13">
        <v>348.13</v>
      </c>
      <c r="H2201" s="13">
        <v>200</v>
      </c>
      <c r="I2201" s="5">
        <f>Tabela1[[#This Row],[Valor total]]-Tabela1[[#This Row],[Valor custo]]</f>
        <v>-148.13</v>
      </c>
      <c r="J2201" s="6">
        <f>Tabela1[[#This Row],[MARGEM BRUTA]]/Tabela1[[#This Row],[Valor total]]</f>
        <v>-0.74065000000000003</v>
      </c>
      <c r="K2201" s="1" t="str">
        <f>VLOOKUP(Tabela1[[#This Row],[Cliente]],'BASE DE CLIENTES'!A:D,4,0)</f>
        <v>OUTROS RAMOS</v>
      </c>
      <c r="L2201" s="1" t="str">
        <f>VLOOKUP(Tabela1[[#This Row],[Cliente]],'BASE DE CLIENTES'!A:E,5,0)</f>
        <v>SETOR DE INDUSTRIA E ABASTECIMENTO</v>
      </c>
    </row>
    <row r="2202" spans="1:12" x14ac:dyDescent="0.3">
      <c r="B2202" s="1" t="s">
        <v>52</v>
      </c>
      <c r="C2202" s="4" t="str">
        <f>VLOOKUP(Tabela1[[#This Row],[Cliente]],'BASE DE CLIENTES'!A:E,2,0)</f>
        <v>Brasília</v>
      </c>
      <c r="D2202" s="1" t="str">
        <f>VLOOKUP(Tabela1[[#This Row],[Cliente]],'BASE DE CLIENTES'!A:C,3,0)</f>
        <v>DF</v>
      </c>
      <c r="E2202" s="4" t="str">
        <f>CONCATENATE(Tabela1[[#This Row],[CIDADE]],",",Tabela1[[#This Row],[UF]])</f>
        <v>Brasília,DF</v>
      </c>
      <c r="F2202" s="2">
        <v>45873</v>
      </c>
      <c r="G2202" s="13">
        <v>583.09</v>
      </c>
      <c r="H2202" s="13">
        <v>890</v>
      </c>
      <c r="I2202" s="5">
        <f>Tabela1[[#This Row],[Valor total]]-Tabela1[[#This Row],[Valor custo]]</f>
        <v>306.90999999999997</v>
      </c>
      <c r="J2202" s="6">
        <f>Tabela1[[#This Row],[MARGEM BRUTA]]/Tabela1[[#This Row],[Valor total]]</f>
        <v>0.34484269662921346</v>
      </c>
      <c r="K2202" s="1" t="str">
        <f>VLOOKUP(Tabela1[[#This Row],[Cliente]],'BASE DE CLIENTES'!A:D,4,0)</f>
        <v>SERRALHEIRO</v>
      </c>
      <c r="L2202" s="1" t="str">
        <f>VLOOKUP(Tabela1[[#This Row],[Cliente]],'BASE DE CLIENTES'!A:E,5,0)</f>
        <v>Ceilândia Sul (Ceilândia)</v>
      </c>
    </row>
    <row r="2203" spans="1:12" x14ac:dyDescent="0.3">
      <c r="B2203" s="1" t="s">
        <v>276</v>
      </c>
      <c r="C2203" s="4" t="str">
        <f>VLOOKUP(Tabela1[[#This Row],[Cliente]],'BASE DE CLIENTES'!A:E,2,0)</f>
        <v>Parauapebas</v>
      </c>
      <c r="D2203" s="1" t="str">
        <f>VLOOKUP(Tabela1[[#This Row],[Cliente]],'BASE DE CLIENTES'!A:C,3,0)</f>
        <v>PA</v>
      </c>
      <c r="E2203" s="4" t="str">
        <f>CONCATENATE(Tabela1[[#This Row],[CIDADE]],",",Tabela1[[#This Row],[UF]])</f>
        <v>Parauapebas,PA</v>
      </c>
      <c r="F2203" s="2">
        <v>45743</v>
      </c>
      <c r="G2203" s="13">
        <v>13555.09</v>
      </c>
      <c r="H2203" s="13">
        <v>18779</v>
      </c>
      <c r="I2203" s="5">
        <f>Tabela1[[#This Row],[Valor total]]-Tabela1[[#This Row],[Valor custo]]</f>
        <v>5223.91</v>
      </c>
      <c r="J2203" s="6">
        <f>Tabela1[[#This Row],[MARGEM BRUTA]]/Tabela1[[#This Row],[Valor total]]</f>
        <v>0.27817828425368762</v>
      </c>
      <c r="K2203" s="1" t="str">
        <f>VLOOKUP(Tabela1[[#This Row],[Cliente]],'BASE DE CLIENTES'!A:D,4,0)</f>
        <v>EMPRESA COM MAQUINA</v>
      </c>
      <c r="L2203" s="1" t="str">
        <f>VLOOKUP(Tabela1[[#This Row],[Cliente]],'BASE DE CLIENTES'!A:E,5,0)</f>
        <v>Parauapebas</v>
      </c>
    </row>
    <row r="2204" spans="1:12" x14ac:dyDescent="0.3">
      <c r="B2204" s="1" t="s">
        <v>108</v>
      </c>
      <c r="C2204" s="4" t="str">
        <f>VLOOKUP(Tabela1[[#This Row],[Cliente]],'BASE DE CLIENTES'!A:E,2,0)</f>
        <v>Brasília</v>
      </c>
      <c r="D2204" s="1" t="str">
        <f>VLOOKUP(Tabela1[[#This Row],[Cliente]],'BASE DE CLIENTES'!A:C,3,0)</f>
        <v>DF</v>
      </c>
      <c r="E2204" s="4" t="str">
        <f>CONCATENATE(Tabela1[[#This Row],[CIDADE]],",",Tabela1[[#This Row],[UF]])</f>
        <v>Brasília,DF</v>
      </c>
      <c r="F2204" s="2">
        <v>45873</v>
      </c>
      <c r="G2204" s="13">
        <v>477</v>
      </c>
      <c r="H2204" s="13">
        <v>840</v>
      </c>
      <c r="I2204" s="5">
        <f>Tabela1[[#This Row],[Valor total]]-Tabela1[[#This Row],[Valor custo]]</f>
        <v>363</v>
      </c>
      <c r="J2204" s="6">
        <f>Tabela1[[#This Row],[MARGEM BRUTA]]/Tabela1[[#This Row],[Valor total]]</f>
        <v>0.43214285714285716</v>
      </c>
      <c r="K2204" s="1" t="str">
        <f>VLOOKUP(Tabela1[[#This Row],[Cliente]],'BASE DE CLIENTES'!A:D,4,0)</f>
        <v>SERRALHEIRO</v>
      </c>
      <c r="L2204" s="1" t="str">
        <f>VLOOKUP(Tabela1[[#This Row],[Cliente]],'BASE DE CLIENTES'!A:E,5,0)</f>
        <v>Vila Planalto</v>
      </c>
    </row>
    <row r="2205" spans="1:12" x14ac:dyDescent="0.3">
      <c r="A2205" s="1" t="s">
        <v>278</v>
      </c>
      <c r="B2205" s="1" t="s">
        <v>279</v>
      </c>
      <c r="C2205" s="4" t="str">
        <f>VLOOKUP(Tabela1[[#This Row],[Cliente]],'BASE DE CLIENTES'!A:E,2,0)</f>
        <v>Brasília</v>
      </c>
      <c r="D2205" s="1" t="str">
        <f>VLOOKUP(Tabela1[[#This Row],[Cliente]],'BASE DE CLIENTES'!A:C,3,0)</f>
        <v>DF</v>
      </c>
      <c r="E2205" s="4" t="str">
        <f>CONCATENATE(Tabela1[[#This Row],[CIDADE]],",",Tabela1[[#This Row],[UF]])</f>
        <v>Brasília,DF</v>
      </c>
      <c r="F2205" s="2">
        <v>45674</v>
      </c>
      <c r="G2205" s="13">
        <v>13.69</v>
      </c>
      <c r="H2205" s="13">
        <v>120</v>
      </c>
      <c r="I2205" s="5">
        <f>Tabela1[[#This Row],[Valor total]]-Tabela1[[#This Row],[Valor custo]]</f>
        <v>106.31</v>
      </c>
      <c r="J2205" s="6">
        <f>Tabela1[[#This Row],[MARGEM BRUTA]]/Tabela1[[#This Row],[Valor total]]</f>
        <v>0.88591666666666669</v>
      </c>
      <c r="K2205" s="1" t="str">
        <f>VLOOKUP(Tabela1[[#This Row],[Cliente]],'BASE DE CLIENTES'!A:D,4,0)</f>
        <v>SEM CLASSIFICAÇÃO</v>
      </c>
      <c r="L2205" s="1" t="str">
        <f>VLOOKUP(Tabela1[[#This Row],[Cliente]],'BASE DE CLIENTES'!A:E,5,0)</f>
        <v>RECANTO DAS EMAS</v>
      </c>
    </row>
    <row r="2206" spans="1:12" x14ac:dyDescent="0.3">
      <c r="B2206" s="1" t="s">
        <v>280</v>
      </c>
      <c r="C2206" s="4" t="str">
        <f>VLOOKUP(Tabela1[[#This Row],[Cliente]],'BASE DE CLIENTES'!A:E,2,0)</f>
        <v>Brasília</v>
      </c>
      <c r="D2206" s="1" t="str">
        <f>VLOOKUP(Tabela1[[#This Row],[Cliente]],'BASE DE CLIENTES'!A:C,3,0)</f>
        <v>DF</v>
      </c>
      <c r="E2206" s="4" t="str">
        <f>CONCATENATE(Tabela1[[#This Row],[CIDADE]],",",Tabela1[[#This Row],[UF]])</f>
        <v>Brasília,DF</v>
      </c>
      <c r="F2206" s="2">
        <v>45769</v>
      </c>
      <c r="G2206" s="13">
        <v>144.4</v>
      </c>
      <c r="H2206" s="13">
        <v>120</v>
      </c>
      <c r="I2206" s="5">
        <f>Tabela1[[#This Row],[Valor total]]-Tabela1[[#This Row],[Valor custo]]</f>
        <v>-24.400000000000006</v>
      </c>
      <c r="J2206" s="6">
        <f>Tabela1[[#This Row],[MARGEM BRUTA]]/Tabela1[[#This Row],[Valor total]]</f>
        <v>-0.20333333333333339</v>
      </c>
      <c r="K2206" s="1" t="str">
        <f>VLOOKUP(Tabela1[[#This Row],[Cliente]],'BASE DE CLIENTES'!A:D,4,0)</f>
        <v>SEM CLASSIFICAÇÃO</v>
      </c>
      <c r="L2206" s="1" t="str">
        <f>VLOOKUP(Tabela1[[#This Row],[Cliente]],'BASE DE CLIENTES'!A:E,5,0)</f>
        <v>Ceilândia Sul (Ceilândia)</v>
      </c>
    </row>
    <row r="2207" spans="1:12" x14ac:dyDescent="0.3">
      <c r="B2207" s="1" t="s">
        <v>276</v>
      </c>
      <c r="C2207" s="4" t="str">
        <f>VLOOKUP(Tabela1[[#This Row],[Cliente]],'BASE DE CLIENTES'!A:E,2,0)</f>
        <v>Parauapebas</v>
      </c>
      <c r="D2207" s="1" t="str">
        <f>VLOOKUP(Tabela1[[#This Row],[Cliente]],'BASE DE CLIENTES'!A:C,3,0)</f>
        <v>PA</v>
      </c>
      <c r="E2207" s="4" t="str">
        <f>CONCATENATE(Tabela1[[#This Row],[CIDADE]],",",Tabela1[[#This Row],[UF]])</f>
        <v>Parauapebas,PA</v>
      </c>
      <c r="F2207" s="2">
        <v>45785</v>
      </c>
      <c r="G2207" s="13">
        <v>6602</v>
      </c>
      <c r="H2207" s="13">
        <v>9870</v>
      </c>
      <c r="I2207" s="5">
        <f>Tabela1[[#This Row],[Valor total]]-Tabela1[[#This Row],[Valor custo]]</f>
        <v>3268</v>
      </c>
      <c r="J2207" s="6">
        <f>Tabela1[[#This Row],[MARGEM BRUTA]]/Tabela1[[#This Row],[Valor total]]</f>
        <v>0.33110435663627152</v>
      </c>
      <c r="K2207" s="1" t="str">
        <f>VLOOKUP(Tabela1[[#This Row],[Cliente]],'BASE DE CLIENTES'!A:D,4,0)</f>
        <v>EMPRESA COM MAQUINA</v>
      </c>
      <c r="L2207" s="1" t="str">
        <f>VLOOKUP(Tabela1[[#This Row],[Cliente]],'BASE DE CLIENTES'!A:E,5,0)</f>
        <v>Parauapebas</v>
      </c>
    </row>
    <row r="2208" spans="1:12" x14ac:dyDescent="0.3">
      <c r="B2208" s="1" t="s">
        <v>23</v>
      </c>
      <c r="C2208" s="4" t="str">
        <f>VLOOKUP(Tabela1[[#This Row],[Cliente]],'BASE DE CLIENTES'!A:E,2,0)</f>
        <v>Brasília</v>
      </c>
      <c r="D2208" s="1" t="str">
        <f>VLOOKUP(Tabela1[[#This Row],[Cliente]],'BASE DE CLIENTES'!A:C,3,0)</f>
        <v>DF</v>
      </c>
      <c r="E2208" s="4" t="str">
        <f>CONCATENATE(Tabela1[[#This Row],[CIDADE]],",",Tabela1[[#This Row],[UF]])</f>
        <v>Brasília,DF</v>
      </c>
      <c r="F2208" s="2">
        <v>45873</v>
      </c>
      <c r="G2208" s="13">
        <v>382.3</v>
      </c>
      <c r="H2208" s="13">
        <v>650</v>
      </c>
      <c r="I2208" s="5">
        <f>Tabela1[[#This Row],[Valor total]]-Tabela1[[#This Row],[Valor custo]]</f>
        <v>267.7</v>
      </c>
      <c r="J2208" s="6">
        <f>Tabela1[[#This Row],[MARGEM BRUTA]]/Tabela1[[#This Row],[Valor total]]</f>
        <v>0.41184615384615381</v>
      </c>
      <c r="K2208" s="1" t="str">
        <f>VLOOKUP(Tabela1[[#This Row],[Cliente]],'BASE DE CLIENTES'!A:D,4,0)</f>
        <v>EMPRESA SEM MAQUINA</v>
      </c>
      <c r="L2208" s="1" t="str">
        <f>VLOOKUP(Tabela1[[#This Row],[Cliente]],'BASE DE CLIENTES'!A:E,5,0)</f>
        <v>SETOR INDUSTRIAL (TAGUATINGA)</v>
      </c>
    </row>
    <row r="2209" spans="2:12" x14ac:dyDescent="0.3">
      <c r="B2209" s="1" t="s">
        <v>27</v>
      </c>
      <c r="C2209" s="4" t="str">
        <f>VLOOKUP(Tabela1[[#This Row],[Cliente]],'BASE DE CLIENTES'!A:E,2,0)</f>
        <v>Brasília</v>
      </c>
      <c r="D2209" s="1" t="str">
        <f>VLOOKUP(Tabela1[[#This Row],[Cliente]],'BASE DE CLIENTES'!A:C,3,0)</f>
        <v>DF</v>
      </c>
      <c r="E2209" s="4" t="str">
        <f>CONCATENATE(Tabela1[[#This Row],[CIDADE]],",",Tabela1[[#This Row],[UF]])</f>
        <v>Brasília,DF</v>
      </c>
      <c r="F2209" s="2">
        <v>45873</v>
      </c>
      <c r="G2209" s="13">
        <v>382.3</v>
      </c>
      <c r="H2209" s="13">
        <v>615</v>
      </c>
      <c r="I2209" s="5">
        <f>Tabela1[[#This Row],[Valor total]]-Tabela1[[#This Row],[Valor custo]]</f>
        <v>232.7</v>
      </c>
      <c r="J2209" s="6">
        <f>Tabela1[[#This Row],[MARGEM BRUTA]]/Tabela1[[#This Row],[Valor total]]</f>
        <v>0.37837398373983738</v>
      </c>
      <c r="K2209" s="1" t="str">
        <f>VLOOKUP(Tabela1[[#This Row],[Cliente]],'BASE DE CLIENTES'!A:D,4,0)</f>
        <v>EMPRESA SEM MAQUINA</v>
      </c>
      <c r="L2209" s="1" t="str">
        <f>VLOOKUP(Tabela1[[#This Row],[Cliente]],'BASE DE CLIENTES'!A:E,5,0)</f>
        <v>RECANTO DAS EMAS</v>
      </c>
    </row>
    <row r="2210" spans="2:12" x14ac:dyDescent="0.3">
      <c r="B2210" s="1" t="s">
        <v>276</v>
      </c>
      <c r="C2210" s="4" t="str">
        <f>VLOOKUP(Tabela1[[#This Row],[Cliente]],'BASE DE CLIENTES'!A:E,2,0)</f>
        <v>Parauapebas</v>
      </c>
      <c r="D2210" s="1" t="str">
        <f>VLOOKUP(Tabela1[[#This Row],[Cliente]],'BASE DE CLIENTES'!A:C,3,0)</f>
        <v>PA</v>
      </c>
      <c r="E2210" s="4" t="str">
        <f>CONCATENATE(Tabela1[[#This Row],[CIDADE]],",",Tabela1[[#This Row],[UF]])</f>
        <v>Parauapebas,PA</v>
      </c>
      <c r="F2210" s="2">
        <v>45820</v>
      </c>
      <c r="G2210" s="13">
        <v>4275</v>
      </c>
      <c r="H2210" s="13">
        <v>5965</v>
      </c>
      <c r="I2210" s="5">
        <f>Tabela1[[#This Row],[Valor total]]-Tabela1[[#This Row],[Valor custo]]</f>
        <v>1690</v>
      </c>
      <c r="J2210" s="6">
        <f>Tabela1[[#This Row],[MARGEM BRUTA]]/Tabela1[[#This Row],[Valor total]]</f>
        <v>0.28331936295054483</v>
      </c>
      <c r="K2210" s="1" t="str">
        <f>VLOOKUP(Tabela1[[#This Row],[Cliente]],'BASE DE CLIENTES'!A:D,4,0)</f>
        <v>EMPRESA COM MAQUINA</v>
      </c>
      <c r="L2210" s="1" t="str">
        <f>VLOOKUP(Tabela1[[#This Row],[Cliente]],'BASE DE CLIENTES'!A:E,5,0)</f>
        <v>Parauapebas</v>
      </c>
    </row>
    <row r="2211" spans="2:12" x14ac:dyDescent="0.3">
      <c r="B2211" s="1" t="s">
        <v>276</v>
      </c>
      <c r="C2211" s="4" t="str">
        <f>VLOOKUP(Tabela1[[#This Row],[Cliente]],'BASE DE CLIENTES'!A:E,2,0)</f>
        <v>Parauapebas</v>
      </c>
      <c r="D2211" s="1" t="str">
        <f>VLOOKUP(Tabela1[[#This Row],[Cliente]],'BASE DE CLIENTES'!A:C,3,0)</f>
        <v>PA</v>
      </c>
      <c r="E2211" s="4" t="str">
        <f>CONCATENATE(Tabela1[[#This Row],[CIDADE]],",",Tabela1[[#This Row],[UF]])</f>
        <v>Parauapebas,PA</v>
      </c>
      <c r="F2211" s="2">
        <v>45862</v>
      </c>
      <c r="G2211" s="13">
        <v>10716.69</v>
      </c>
      <c r="H2211" s="13">
        <v>18095</v>
      </c>
      <c r="I2211" s="5">
        <f>Tabela1[[#This Row],[Valor total]]-Tabela1[[#This Row],[Valor custo]]</f>
        <v>7378.3099999999995</v>
      </c>
      <c r="J2211" s="6">
        <f>Tabela1[[#This Row],[MARGEM BRUTA]]/Tabela1[[#This Row],[Valor total]]</f>
        <v>0.4077540757115225</v>
      </c>
      <c r="K2211" s="1" t="str">
        <f>VLOOKUP(Tabela1[[#This Row],[Cliente]],'BASE DE CLIENTES'!A:D,4,0)</f>
        <v>EMPRESA COM MAQUINA</v>
      </c>
      <c r="L2211" s="1" t="str">
        <f>VLOOKUP(Tabela1[[#This Row],[Cliente]],'BASE DE CLIENTES'!A:E,5,0)</f>
        <v>Parauapebas</v>
      </c>
    </row>
    <row r="2212" spans="2:12" x14ac:dyDescent="0.3">
      <c r="B2212" s="1" t="s">
        <v>97</v>
      </c>
      <c r="C2212" s="4" t="str">
        <f>VLOOKUP(Tabela1[[#This Row],[Cliente]],'BASE DE CLIENTES'!A:E,2,0)</f>
        <v>Brasília</v>
      </c>
      <c r="D2212" s="1" t="str">
        <f>VLOOKUP(Tabela1[[#This Row],[Cliente]],'BASE DE CLIENTES'!A:C,3,0)</f>
        <v>DF</v>
      </c>
      <c r="E2212" s="4" t="str">
        <f>CONCATENATE(Tabela1[[#This Row],[CIDADE]],",",Tabela1[[#This Row],[UF]])</f>
        <v>Brasília,DF</v>
      </c>
      <c r="F2212" s="2">
        <v>45873</v>
      </c>
      <c r="G2212" s="13">
        <v>1085.73</v>
      </c>
      <c r="H2212" s="13">
        <v>1965</v>
      </c>
      <c r="I2212" s="5">
        <f>Tabela1[[#This Row],[Valor total]]-Tabela1[[#This Row],[Valor custo]]</f>
        <v>879.27</v>
      </c>
      <c r="J2212" s="6">
        <f>Tabela1[[#This Row],[MARGEM BRUTA]]/Tabela1[[#This Row],[Valor total]]</f>
        <v>0.44746564885496182</v>
      </c>
      <c r="K2212" s="1" t="str">
        <f>VLOOKUP(Tabela1[[#This Row],[Cliente]],'BASE DE CLIENTES'!A:D,4,0)</f>
        <v>SERRALHEIRO</v>
      </c>
      <c r="L2212" s="1" t="str">
        <f>VLOOKUP(Tabela1[[#This Row],[Cliente]],'BASE DE CLIENTES'!A:E,5,0)</f>
        <v>CEILANDIA NORTE</v>
      </c>
    </row>
    <row r="2213" spans="2:12" x14ac:dyDescent="0.3">
      <c r="B2213" s="1" t="s">
        <v>68</v>
      </c>
      <c r="C2213" s="4" t="str">
        <f>VLOOKUP(Tabela1[[#This Row],[Cliente]],'BASE DE CLIENTES'!A:E,2,0)</f>
        <v>Brasília</v>
      </c>
      <c r="D2213" s="1" t="str">
        <f>VLOOKUP(Tabela1[[#This Row],[Cliente]],'BASE DE CLIENTES'!A:C,3,0)</f>
        <v>DF</v>
      </c>
      <c r="E2213" s="4" t="str">
        <f>CONCATENATE(Tabela1[[#This Row],[CIDADE]],",",Tabela1[[#This Row],[UF]])</f>
        <v>Brasília,DF</v>
      </c>
      <c r="F2213" s="2">
        <v>45873</v>
      </c>
      <c r="G2213" s="13">
        <v>2592.7600000000002</v>
      </c>
      <c r="H2213" s="13">
        <v>4080</v>
      </c>
      <c r="I2213" s="5">
        <f>Tabela1[[#This Row],[Valor total]]-Tabela1[[#This Row],[Valor custo]]</f>
        <v>1487.2399999999998</v>
      </c>
      <c r="J2213" s="6">
        <f>Tabela1[[#This Row],[MARGEM BRUTA]]/Tabela1[[#This Row],[Valor total]]</f>
        <v>0.36451960784313719</v>
      </c>
      <c r="K2213" s="1" t="str">
        <f>VLOOKUP(Tabela1[[#This Row],[Cliente]],'BASE DE CLIENTES'!A:D,4,0)</f>
        <v>EMPRESA COM MAQUINA</v>
      </c>
      <c r="L2213" s="1" t="str">
        <f>VLOOKUP(Tabela1[[#This Row],[Cliente]],'BASE DE CLIENTES'!A:E,5,0)</f>
        <v>SAMAMBAIA SUL (SAMAMBAIA)</v>
      </c>
    </row>
    <row r="2214" spans="2:12" x14ac:dyDescent="0.3">
      <c r="B2214" s="1" t="s">
        <v>276</v>
      </c>
      <c r="C2214" s="4" t="str">
        <f>VLOOKUP(Tabela1[[#This Row],[Cliente]],'BASE DE CLIENTES'!A:E,2,0)</f>
        <v>Parauapebas</v>
      </c>
      <c r="D2214" s="1" t="str">
        <f>VLOOKUP(Tabela1[[#This Row],[Cliente]],'BASE DE CLIENTES'!A:C,3,0)</f>
        <v>PA</v>
      </c>
      <c r="E2214" s="4" t="str">
        <f>CONCATENATE(Tabela1[[#This Row],[CIDADE]],",",Tabela1[[#This Row],[UF]])</f>
        <v>Parauapebas,PA</v>
      </c>
      <c r="F2214" s="2">
        <v>45904</v>
      </c>
      <c r="G2214" s="13">
        <v>165</v>
      </c>
      <c r="H2214" s="13">
        <v>540</v>
      </c>
      <c r="I2214" s="5">
        <f>Tabela1[[#This Row],[Valor total]]-Tabela1[[#This Row],[Valor custo]]</f>
        <v>375</v>
      </c>
      <c r="J2214" s="6">
        <f>Tabela1[[#This Row],[MARGEM BRUTA]]/Tabela1[[#This Row],[Valor total]]</f>
        <v>0.69444444444444442</v>
      </c>
      <c r="K2214" s="1" t="str">
        <f>VLOOKUP(Tabela1[[#This Row],[Cliente]],'BASE DE CLIENTES'!A:D,4,0)</f>
        <v>EMPRESA COM MAQUINA</v>
      </c>
      <c r="L2214" s="1" t="str">
        <f>VLOOKUP(Tabela1[[#This Row],[Cliente]],'BASE DE CLIENTES'!A:E,5,0)</f>
        <v>Parauapebas</v>
      </c>
    </row>
    <row r="2215" spans="2:12" x14ac:dyDescent="0.3">
      <c r="B2215" s="1" t="s">
        <v>38</v>
      </c>
      <c r="C2215" s="4" t="str">
        <f>VLOOKUP(Tabela1[[#This Row],[Cliente]],'BASE DE CLIENTES'!A:E,2,0)</f>
        <v>Brasília</v>
      </c>
      <c r="D2215" s="1" t="str">
        <f>VLOOKUP(Tabela1[[#This Row],[Cliente]],'BASE DE CLIENTES'!A:C,3,0)</f>
        <v>DF</v>
      </c>
      <c r="E2215" s="4" t="str">
        <f>CONCATENATE(Tabela1[[#This Row],[CIDADE]],",",Tabela1[[#This Row],[UF]])</f>
        <v>Brasília,DF</v>
      </c>
      <c r="F2215" s="2">
        <v>45871</v>
      </c>
      <c r="G2215" s="13">
        <v>1947</v>
      </c>
      <c r="H2215" s="13">
        <v>3540</v>
      </c>
      <c r="I2215" s="5">
        <f>Tabela1[[#This Row],[Valor total]]-Tabela1[[#This Row],[Valor custo]]</f>
        <v>1593</v>
      </c>
      <c r="J2215" s="6">
        <f>Tabela1[[#This Row],[MARGEM BRUTA]]/Tabela1[[#This Row],[Valor total]]</f>
        <v>0.45</v>
      </c>
      <c r="K2215" s="1" t="str">
        <f>VLOOKUP(Tabela1[[#This Row],[Cliente]],'BASE DE CLIENTES'!A:D,4,0)</f>
        <v>EMPRESA SEM MAQUINA</v>
      </c>
      <c r="L2215" s="1" t="str">
        <f>VLOOKUP(Tabela1[[#This Row],[Cliente]],'BASE DE CLIENTES'!A:E,5,0)</f>
        <v>PONTE ALTA NORTE (GAMA)</v>
      </c>
    </row>
    <row r="2216" spans="2:12" x14ac:dyDescent="0.3">
      <c r="B2216" s="1" t="s">
        <v>136</v>
      </c>
      <c r="C2216" s="4" t="str">
        <f>VLOOKUP(Tabela1[[#This Row],[Cliente]],'BASE DE CLIENTES'!A:E,2,0)</f>
        <v>Brasília</v>
      </c>
      <c r="D2216" s="1" t="str">
        <f>VLOOKUP(Tabela1[[#This Row],[Cliente]],'BASE DE CLIENTES'!A:C,3,0)</f>
        <v>DF</v>
      </c>
      <c r="E2216" s="4" t="str">
        <f>CONCATENATE(Tabela1[[#This Row],[CIDADE]],",",Tabela1[[#This Row],[UF]])</f>
        <v>Brasília,DF</v>
      </c>
      <c r="F2216" s="2">
        <v>45868</v>
      </c>
      <c r="G2216" s="13">
        <v>21.63</v>
      </c>
      <c r="H2216" s="13">
        <v>100</v>
      </c>
      <c r="I2216" s="5">
        <f>Tabela1[[#This Row],[Valor total]]-Tabela1[[#This Row],[Valor custo]]</f>
        <v>78.37</v>
      </c>
      <c r="J2216" s="6">
        <f>Tabela1[[#This Row],[MARGEM BRUTA]]/Tabela1[[#This Row],[Valor total]]</f>
        <v>0.78370000000000006</v>
      </c>
      <c r="K2216" s="1" t="str">
        <f>VLOOKUP(Tabela1[[#This Row],[Cliente]],'BASE DE CLIENTES'!A:D,4,0)</f>
        <v>SEM CLASSIFICAÇÃO</v>
      </c>
      <c r="L2216" s="1" t="str">
        <f>VLOOKUP(Tabela1[[#This Row],[Cliente]],'BASE DE CLIENTES'!A:E,5,0)</f>
        <v>SAMAMBAIA NORTE (SAMAMBAIA)</v>
      </c>
    </row>
    <row r="2217" spans="2:12" x14ac:dyDescent="0.3">
      <c r="B2217" s="1" t="s">
        <v>70</v>
      </c>
      <c r="C2217" s="4" t="str">
        <f>VLOOKUP(Tabela1[[#This Row],[Cliente]],'BASE DE CLIENTES'!A:E,2,0)</f>
        <v>Brasília</v>
      </c>
      <c r="D2217" s="1" t="str">
        <f>VLOOKUP(Tabela1[[#This Row],[Cliente]],'BASE DE CLIENTES'!A:C,3,0)</f>
        <v>DF</v>
      </c>
      <c r="E2217" s="4" t="str">
        <f>CONCATENATE(Tabela1[[#This Row],[CIDADE]],",",Tabela1[[#This Row],[UF]])</f>
        <v>Brasília,DF</v>
      </c>
      <c r="F2217" s="2">
        <v>45871</v>
      </c>
      <c r="G2217" s="13">
        <v>664</v>
      </c>
      <c r="H2217" s="13">
        <v>1300</v>
      </c>
      <c r="I2217" s="5">
        <f>Tabela1[[#This Row],[Valor total]]-Tabela1[[#This Row],[Valor custo]]</f>
        <v>636</v>
      </c>
      <c r="J2217" s="6">
        <f>Tabela1[[#This Row],[MARGEM BRUTA]]/Tabela1[[#This Row],[Valor total]]</f>
        <v>0.48923076923076925</v>
      </c>
      <c r="K2217" s="1" t="str">
        <f>VLOOKUP(Tabela1[[#This Row],[Cliente]],'BASE DE CLIENTES'!A:D,4,0)</f>
        <v>EMPRESA COM MAQUINA</v>
      </c>
      <c r="L2217" s="1" t="str">
        <f>VLOOKUP(Tabela1[[#This Row],[Cliente]],'BASE DE CLIENTES'!A:E,5,0)</f>
        <v>TAGUATINGA NORTE (TAGUATINGA)</v>
      </c>
    </row>
    <row r="2218" spans="2:12" x14ac:dyDescent="0.3">
      <c r="B2218" s="1" t="s">
        <v>230</v>
      </c>
      <c r="C2218" s="4" t="str">
        <f>VLOOKUP(Tabela1[[#This Row],[Cliente]],'BASE DE CLIENTES'!A:E,2,0)</f>
        <v>Brasília</v>
      </c>
      <c r="D2218" s="1" t="str">
        <f>VLOOKUP(Tabela1[[#This Row],[Cliente]],'BASE DE CLIENTES'!A:C,3,0)</f>
        <v>DF</v>
      </c>
      <c r="E2218" s="4" t="str">
        <f>CONCATENATE(Tabela1[[#This Row],[CIDADE]],",",Tabela1[[#This Row],[UF]])</f>
        <v>Brasília,DF</v>
      </c>
      <c r="F2218" s="2">
        <v>45870</v>
      </c>
      <c r="G2218" s="13">
        <v>865.58</v>
      </c>
      <c r="H2218" s="13">
        <v>1440</v>
      </c>
      <c r="I2218" s="5">
        <f>Tabela1[[#This Row],[Valor total]]-Tabela1[[#This Row],[Valor custo]]</f>
        <v>574.41999999999996</v>
      </c>
      <c r="J2218" s="6">
        <f>Tabela1[[#This Row],[MARGEM BRUTA]]/Tabela1[[#This Row],[Valor total]]</f>
        <v>0.39890277777777777</v>
      </c>
      <c r="K2218" s="1" t="str">
        <f>VLOOKUP(Tabela1[[#This Row],[Cliente]],'BASE DE CLIENTES'!A:D,4,0)</f>
        <v>SERRALHEIRO</v>
      </c>
      <c r="L2218" s="1" t="str">
        <f>VLOOKUP(Tabela1[[#This Row],[Cliente]],'BASE DE CLIENTES'!A:E,5,0)</f>
        <v>SETOR HABITACIONAL SAMAMBAIA (VICENTE PIRES)</v>
      </c>
    </row>
    <row r="2219" spans="2:12" x14ac:dyDescent="0.3">
      <c r="B2219" s="1" t="s">
        <v>281</v>
      </c>
      <c r="C2219" s="4" t="str">
        <f>VLOOKUP(Tabela1[[#This Row],[Cliente]],'BASE DE CLIENTES'!A:E,2,0)</f>
        <v>Brasília</v>
      </c>
      <c r="D2219" s="1" t="str">
        <f>VLOOKUP(Tabela1[[#This Row],[Cliente]],'BASE DE CLIENTES'!A:C,3,0)</f>
        <v>DF</v>
      </c>
      <c r="E2219" s="4" t="str">
        <f>CONCATENATE(Tabela1[[#This Row],[CIDADE]],",",Tabela1[[#This Row],[UF]])</f>
        <v>Brasília,DF</v>
      </c>
      <c r="F2219" s="2">
        <v>45870</v>
      </c>
      <c r="G2219" s="13">
        <v>293.13</v>
      </c>
      <c r="H2219" s="13">
        <v>700</v>
      </c>
      <c r="I2219" s="5">
        <f>Tabela1[[#This Row],[Valor total]]-Tabela1[[#This Row],[Valor custo]]</f>
        <v>406.87</v>
      </c>
      <c r="J2219" s="6">
        <f>Tabela1[[#This Row],[MARGEM BRUTA]]/Tabela1[[#This Row],[Valor total]]</f>
        <v>0.58124285714285717</v>
      </c>
      <c r="K2219" s="1" t="str">
        <f>VLOOKUP(Tabela1[[#This Row],[Cliente]],'BASE DE CLIENTES'!A:D,4,0)</f>
        <v>CLIENTE FECHADURA</v>
      </c>
      <c r="L2219" s="1" t="str">
        <f>VLOOKUP(Tabela1[[#This Row],[Cliente]],'BASE DE CLIENTES'!A:E,5,0)</f>
        <v>ÁGUAS CLARAS</v>
      </c>
    </row>
    <row r="2220" spans="2:12" x14ac:dyDescent="0.3">
      <c r="B2220" s="1" t="s">
        <v>276</v>
      </c>
      <c r="C2220" s="4" t="str">
        <f>VLOOKUP(Tabela1[[#This Row],[Cliente]],'BASE DE CLIENTES'!A:E,2,0)</f>
        <v>Parauapebas</v>
      </c>
      <c r="D2220" s="1" t="str">
        <f>VLOOKUP(Tabela1[[#This Row],[Cliente]],'BASE DE CLIENTES'!A:C,3,0)</f>
        <v>PA</v>
      </c>
      <c r="E2220" s="4" t="str">
        <f>CONCATENATE(Tabela1[[#This Row],[CIDADE]],",",Tabela1[[#This Row],[UF]])</f>
        <v>Parauapebas,PA</v>
      </c>
      <c r="F2220" s="2">
        <v>45903</v>
      </c>
      <c r="G2220" s="13">
        <v>12892.92</v>
      </c>
      <c r="H2220" s="13">
        <v>20486</v>
      </c>
      <c r="I2220" s="5">
        <f>Tabela1[[#This Row],[Valor total]]-Tabela1[[#This Row],[Valor custo]]</f>
        <v>7593.08</v>
      </c>
      <c r="J2220" s="6">
        <f>Tabela1[[#This Row],[MARGEM BRUTA]]/Tabela1[[#This Row],[Valor total]]</f>
        <v>0.37064727130723418</v>
      </c>
      <c r="K2220" s="1" t="str">
        <f>VLOOKUP(Tabela1[[#This Row],[Cliente]],'BASE DE CLIENTES'!A:D,4,0)</f>
        <v>EMPRESA COM MAQUINA</v>
      </c>
      <c r="L2220" s="1" t="str">
        <f>VLOOKUP(Tabela1[[#This Row],[Cliente]],'BASE DE CLIENTES'!A:E,5,0)</f>
        <v>Parauapebas</v>
      </c>
    </row>
    <row r="2221" spans="2:12" x14ac:dyDescent="0.3">
      <c r="B2221" s="1" t="s">
        <v>282</v>
      </c>
      <c r="C2221" s="4" t="str">
        <f>VLOOKUP(Tabela1[[#This Row],[Cliente]],'BASE DE CLIENTES'!A:E,2,0)</f>
        <v>Brasília</v>
      </c>
      <c r="D2221" s="1" t="str">
        <f>VLOOKUP(Tabela1[[#This Row],[Cliente]],'BASE DE CLIENTES'!A:C,3,0)</f>
        <v>DF</v>
      </c>
      <c r="E2221" s="4" t="str">
        <f>CONCATENATE(Tabela1[[#This Row],[CIDADE]],",",Tabela1[[#This Row],[UF]])</f>
        <v>Brasília,DF</v>
      </c>
      <c r="F2221" s="2">
        <v>45870</v>
      </c>
      <c r="G2221" s="13">
        <v>289</v>
      </c>
      <c r="H2221" s="13">
        <v>700</v>
      </c>
      <c r="I2221" s="5">
        <f>Tabela1[[#This Row],[Valor total]]-Tabela1[[#This Row],[Valor custo]]</f>
        <v>411</v>
      </c>
      <c r="J2221" s="6">
        <f>Tabela1[[#This Row],[MARGEM BRUTA]]/Tabela1[[#This Row],[Valor total]]</f>
        <v>0.58714285714285719</v>
      </c>
      <c r="K2221" s="1" t="str">
        <f>VLOOKUP(Tabela1[[#This Row],[Cliente]],'BASE DE CLIENTES'!A:D,4,0)</f>
        <v>CLIENTE FECHADURA</v>
      </c>
      <c r="L2221" s="1" t="str">
        <f>VLOOKUP(Tabela1[[#This Row],[Cliente]],'BASE DE CLIENTES'!A:E,5,0)</f>
        <v>Areal (Águas Claras)</v>
      </c>
    </row>
    <row r="2222" spans="2:12" x14ac:dyDescent="0.3">
      <c r="B2222" s="1" t="s">
        <v>283</v>
      </c>
      <c r="C2222" s="4" t="str">
        <f>VLOOKUP(Tabela1[[#This Row],[Cliente]],'BASE DE CLIENTES'!A:E,2,0)</f>
        <v>Planaltina</v>
      </c>
      <c r="D2222" s="1" t="str">
        <f>VLOOKUP(Tabela1[[#This Row],[Cliente]],'BASE DE CLIENTES'!A:C,3,0)</f>
        <v>GO</v>
      </c>
      <c r="E2222" s="4" t="str">
        <f>CONCATENATE(Tabela1[[#This Row],[CIDADE]],",",Tabela1[[#This Row],[UF]])</f>
        <v>Planaltina,GO</v>
      </c>
      <c r="F2222" s="2">
        <v>45891</v>
      </c>
      <c r="G2222" s="13">
        <v>1669.73</v>
      </c>
      <c r="H2222" s="13">
        <v>3600</v>
      </c>
      <c r="I2222" s="5">
        <f>Tabela1[[#This Row],[Valor total]]-Tabela1[[#This Row],[Valor custo]]</f>
        <v>1930.27</v>
      </c>
      <c r="J2222" s="6">
        <f>Tabela1[[#This Row],[MARGEM BRUTA]]/Tabela1[[#This Row],[Valor total]]</f>
        <v>0.53618611111111114</v>
      </c>
      <c r="K2222" s="1" t="str">
        <f>VLOOKUP(Tabela1[[#This Row],[Cliente]],'BASE DE CLIENTES'!A:D,4,0)</f>
        <v>SEM CLASSIFICAÇÃO</v>
      </c>
      <c r="L2222" s="1" t="str">
        <f>VLOOKUP(Tabela1[[#This Row],[Cliente]],'BASE DE CLIENTES'!A:E,5,0)</f>
        <v>Planaltina</v>
      </c>
    </row>
    <row r="2223" spans="2:12" x14ac:dyDescent="0.3">
      <c r="B2223" s="1" t="s">
        <v>283</v>
      </c>
      <c r="C2223" s="4" t="str">
        <f>VLOOKUP(Tabela1[[#This Row],[Cliente]],'BASE DE CLIENTES'!A:E,2,0)</f>
        <v>Planaltina</v>
      </c>
      <c r="D2223" s="1" t="str">
        <f>VLOOKUP(Tabela1[[#This Row],[Cliente]],'BASE DE CLIENTES'!A:C,3,0)</f>
        <v>GO</v>
      </c>
      <c r="E2223" s="4" t="str">
        <f>CONCATENATE(Tabela1[[#This Row],[CIDADE]],",",Tabela1[[#This Row],[UF]])</f>
        <v>Planaltina,GO</v>
      </c>
      <c r="F2223" s="2">
        <v>45916</v>
      </c>
      <c r="G2223" s="13">
        <v>1465.65</v>
      </c>
      <c r="H2223" s="13">
        <v>2225</v>
      </c>
      <c r="I2223" s="5">
        <f>Tabela1[[#This Row],[Valor total]]-Tabela1[[#This Row],[Valor custo]]</f>
        <v>759.34999999999991</v>
      </c>
      <c r="J2223" s="6">
        <f>Tabela1[[#This Row],[MARGEM BRUTA]]/Tabela1[[#This Row],[Valor total]]</f>
        <v>0.34128089887640445</v>
      </c>
      <c r="K2223" s="1" t="str">
        <f>VLOOKUP(Tabela1[[#This Row],[Cliente]],'BASE DE CLIENTES'!A:D,4,0)</f>
        <v>SEM CLASSIFICAÇÃO</v>
      </c>
      <c r="L2223" s="1" t="str">
        <f>VLOOKUP(Tabela1[[#This Row],[Cliente]],'BASE DE CLIENTES'!A:E,5,0)</f>
        <v>Planaltina</v>
      </c>
    </row>
    <row r="2224" spans="2:12" x14ac:dyDescent="0.3">
      <c r="B2224" s="1" t="s">
        <v>42</v>
      </c>
      <c r="C2224" s="4" t="str">
        <f>VLOOKUP(Tabela1[[#This Row],[Cliente]],'BASE DE CLIENTES'!A:E,2,0)</f>
        <v>Brasília</v>
      </c>
      <c r="D2224" s="1" t="str">
        <f>VLOOKUP(Tabela1[[#This Row],[Cliente]],'BASE DE CLIENTES'!A:C,3,0)</f>
        <v>DF</v>
      </c>
      <c r="E2224" s="4" t="str">
        <f>CONCATENATE(Tabela1[[#This Row],[CIDADE]],",",Tabela1[[#This Row],[UF]])</f>
        <v>Brasília,DF</v>
      </c>
      <c r="F2224" s="2">
        <v>45870</v>
      </c>
      <c r="G2224" s="13">
        <v>382.3</v>
      </c>
      <c r="H2224" s="13">
        <v>615</v>
      </c>
      <c r="I2224" s="5">
        <f>Tabela1[[#This Row],[Valor total]]-Tabela1[[#This Row],[Valor custo]]</f>
        <v>232.7</v>
      </c>
      <c r="J2224" s="6">
        <f>Tabela1[[#This Row],[MARGEM BRUTA]]/Tabela1[[#This Row],[Valor total]]</f>
        <v>0.37837398373983738</v>
      </c>
      <c r="K2224" s="1" t="str">
        <f>VLOOKUP(Tabela1[[#This Row],[Cliente]],'BASE DE CLIENTES'!A:D,4,0)</f>
        <v>EMPRESA SEM MAQUINA</v>
      </c>
      <c r="L2224" s="1" t="str">
        <f>VLOOKUP(Tabela1[[#This Row],[Cliente]],'BASE DE CLIENTES'!A:E,5,0)</f>
        <v>SAMAMBAIA</v>
      </c>
    </row>
    <row r="2225" spans="2:12" x14ac:dyDescent="0.3">
      <c r="B2225" s="1" t="s">
        <v>190</v>
      </c>
      <c r="C2225" s="4" t="str">
        <f>VLOOKUP(Tabela1[[#This Row],[Cliente]],'BASE DE CLIENTES'!A:E,2,0)</f>
        <v>Brasília</v>
      </c>
      <c r="D2225" s="1" t="str">
        <f>VLOOKUP(Tabela1[[#This Row],[Cliente]],'BASE DE CLIENTES'!A:C,3,0)</f>
        <v>DF</v>
      </c>
      <c r="E2225" s="4" t="str">
        <f>CONCATENATE(Tabela1[[#This Row],[CIDADE]],",",Tabela1[[#This Row],[UF]])</f>
        <v>Brasília,DF</v>
      </c>
      <c r="F2225" s="2">
        <v>45870</v>
      </c>
      <c r="G2225" s="13">
        <v>1207.1400000000001</v>
      </c>
      <c r="H2225" s="13">
        <v>2240</v>
      </c>
      <c r="I2225" s="5">
        <f>Tabela1[[#This Row],[Valor total]]-Tabela1[[#This Row],[Valor custo]]</f>
        <v>1032.8599999999999</v>
      </c>
      <c r="J2225" s="6">
        <f>Tabela1[[#This Row],[MARGEM BRUTA]]/Tabela1[[#This Row],[Valor total]]</f>
        <v>0.46109821428571424</v>
      </c>
      <c r="K2225" s="1" t="str">
        <f>VLOOKUP(Tabela1[[#This Row],[Cliente]],'BASE DE CLIENTES'!A:D,4,0)</f>
        <v>EMPRESA COM MAQUINA</v>
      </c>
      <c r="L2225" s="1" t="str">
        <f>VLOOKUP(Tabela1[[#This Row],[Cliente]],'BASE DE CLIENTES'!A:E,5,0)</f>
        <v>RIACHO FUNDO I</v>
      </c>
    </row>
    <row r="2226" spans="2:12" x14ac:dyDescent="0.3">
      <c r="B2226" s="1" t="s">
        <v>283</v>
      </c>
      <c r="C2226" s="4" t="str">
        <f>VLOOKUP(Tabela1[[#This Row],[Cliente]],'BASE DE CLIENTES'!A:E,2,0)</f>
        <v>Planaltina</v>
      </c>
      <c r="D2226" s="1" t="str">
        <f>VLOOKUP(Tabela1[[#This Row],[Cliente]],'BASE DE CLIENTES'!A:C,3,0)</f>
        <v>GO</v>
      </c>
      <c r="E2226" s="4" t="str">
        <f>CONCATENATE(Tabela1[[#This Row],[CIDADE]],",",Tabela1[[#This Row],[UF]])</f>
        <v>Planaltina,GO</v>
      </c>
      <c r="F2226" s="2">
        <v>45672</v>
      </c>
      <c r="G2226" s="13">
        <v>241.3</v>
      </c>
      <c r="H2226" s="13">
        <v>1350</v>
      </c>
      <c r="I2226" s="5">
        <f>Tabela1[[#This Row],[Valor total]]-Tabela1[[#This Row],[Valor custo]]</f>
        <v>1108.7</v>
      </c>
      <c r="J2226" s="6">
        <f>Tabela1[[#This Row],[MARGEM BRUTA]]/Tabela1[[#This Row],[Valor total]]</f>
        <v>0.82125925925925924</v>
      </c>
      <c r="K2226" s="1" t="str">
        <f>VLOOKUP(Tabela1[[#This Row],[Cliente]],'BASE DE CLIENTES'!A:D,4,0)</f>
        <v>SEM CLASSIFICAÇÃO</v>
      </c>
      <c r="L2226" s="1" t="str">
        <f>VLOOKUP(Tabela1[[#This Row],[Cliente]],'BASE DE CLIENTES'!A:E,5,0)</f>
        <v>Planaltina</v>
      </c>
    </row>
    <row r="2227" spans="2:12" x14ac:dyDescent="0.3">
      <c r="B2227" s="1" t="s">
        <v>239</v>
      </c>
      <c r="C2227" s="4" t="str">
        <f>VLOOKUP(Tabela1[[#This Row],[Cliente]],'BASE DE CLIENTES'!A:E,2,0)</f>
        <v>Brasília</v>
      </c>
      <c r="D2227" s="1" t="str">
        <f>VLOOKUP(Tabela1[[#This Row],[Cliente]],'BASE DE CLIENTES'!A:C,3,0)</f>
        <v>DF</v>
      </c>
      <c r="E2227" s="4" t="str">
        <f>CONCATENATE(Tabela1[[#This Row],[CIDADE]],",",Tabela1[[#This Row],[UF]])</f>
        <v>Brasília,DF</v>
      </c>
      <c r="F2227" s="2">
        <v>45870</v>
      </c>
      <c r="G2227" s="13">
        <v>114.43</v>
      </c>
      <c r="H2227" s="13">
        <v>258</v>
      </c>
      <c r="I2227" s="5">
        <f>Tabela1[[#This Row],[Valor total]]-Tabela1[[#This Row],[Valor custo]]</f>
        <v>143.57</v>
      </c>
      <c r="J2227" s="6">
        <f>Tabela1[[#This Row],[MARGEM BRUTA]]/Tabela1[[#This Row],[Valor total]]</f>
        <v>0.55647286821705422</v>
      </c>
      <c r="K2227" s="1" t="str">
        <f>VLOOKUP(Tabela1[[#This Row],[Cliente]],'BASE DE CLIENTES'!A:D,4,0)</f>
        <v>EMPRESA COM MAQUINA</v>
      </c>
      <c r="L2227" s="1" t="str">
        <f>VLOOKUP(Tabela1[[#This Row],[Cliente]],'BASE DE CLIENTES'!A:E,5,0)</f>
        <v>RIACHO FUNDO II</v>
      </c>
    </row>
    <row r="2228" spans="2:12" x14ac:dyDescent="0.3">
      <c r="B2228" s="1" t="s">
        <v>284</v>
      </c>
      <c r="C2228" s="4" t="str">
        <f>VLOOKUP(Tabela1[[#This Row],[Cliente]],'BASE DE CLIENTES'!A:E,2,0)</f>
        <v>Brasília</v>
      </c>
      <c r="D2228" s="1" t="str">
        <f>VLOOKUP(Tabela1[[#This Row],[Cliente]],'BASE DE CLIENTES'!A:C,3,0)</f>
        <v>DF</v>
      </c>
      <c r="E2228" s="4" t="str">
        <f>CONCATENATE(Tabela1[[#This Row],[CIDADE]],",",Tabela1[[#This Row],[UF]])</f>
        <v>Brasília,DF</v>
      </c>
      <c r="F2228" s="2">
        <v>45721</v>
      </c>
      <c r="G2228" s="13">
        <v>13.44</v>
      </c>
      <c r="H2228" s="13">
        <v>90</v>
      </c>
      <c r="I2228" s="5">
        <f>Tabela1[[#This Row],[Valor total]]-Tabela1[[#This Row],[Valor custo]]</f>
        <v>76.56</v>
      </c>
      <c r="J2228" s="6">
        <f>Tabela1[[#This Row],[MARGEM BRUTA]]/Tabela1[[#This Row],[Valor total]]</f>
        <v>0.85066666666666668</v>
      </c>
      <c r="K2228" s="1" t="str">
        <f>VLOOKUP(Tabela1[[#This Row],[Cliente]],'BASE DE CLIENTES'!A:D,4,0)</f>
        <v>SEM CLASSIFICAÇÃO</v>
      </c>
      <c r="L2228" s="1" t="str">
        <f>VLOOKUP(Tabela1[[#This Row],[Cliente]],'BASE DE CLIENTES'!A:E,5,0)</f>
        <v>PONTE ALTA NORTE (GAMA)</v>
      </c>
    </row>
    <row r="2229" spans="2:12" x14ac:dyDescent="0.3">
      <c r="B2229" s="1" t="s">
        <v>285</v>
      </c>
      <c r="C2229" s="4" t="str">
        <f>VLOOKUP(Tabela1[[#This Row],[Cliente]],'BASE DE CLIENTES'!A:E,2,0)</f>
        <v>Brasília</v>
      </c>
      <c r="D2229" s="1" t="str">
        <f>VLOOKUP(Tabela1[[#This Row],[Cliente]],'BASE DE CLIENTES'!A:C,3,0)</f>
        <v>DF</v>
      </c>
      <c r="E2229" s="4" t="str">
        <f>CONCATENATE(Tabela1[[#This Row],[CIDADE]],",",Tabela1[[#This Row],[UF]])</f>
        <v>Brasília,DF</v>
      </c>
      <c r="F2229" s="2">
        <v>45712</v>
      </c>
      <c r="G2229" s="13">
        <v>62.75</v>
      </c>
      <c r="H2229" s="13">
        <v>70</v>
      </c>
      <c r="I2229" s="5">
        <f>Tabela1[[#This Row],[Valor total]]-Tabela1[[#This Row],[Valor custo]]</f>
        <v>7.25</v>
      </c>
      <c r="J2229" s="6">
        <f>Tabela1[[#This Row],[MARGEM BRUTA]]/Tabela1[[#This Row],[Valor total]]</f>
        <v>0.10357142857142858</v>
      </c>
      <c r="K2229" s="1" t="str">
        <f>VLOOKUP(Tabela1[[#This Row],[Cliente]],'BASE DE CLIENTES'!A:D,4,0)</f>
        <v>SEM CLASSIFICAÇÃO</v>
      </c>
      <c r="L2229" s="1" t="str">
        <f>VLOOKUP(Tabela1[[#This Row],[Cliente]],'BASE DE CLIENTES'!A:E,5,0)</f>
        <v>NA</v>
      </c>
    </row>
    <row r="2230" spans="2:12" x14ac:dyDescent="0.3">
      <c r="B2230" s="1" t="s">
        <v>108</v>
      </c>
      <c r="C2230" s="4" t="str">
        <f>VLOOKUP(Tabela1[[#This Row],[Cliente]],'BASE DE CLIENTES'!A:E,2,0)</f>
        <v>Brasília</v>
      </c>
      <c r="D2230" s="1" t="str">
        <f>VLOOKUP(Tabela1[[#This Row],[Cliente]],'BASE DE CLIENTES'!A:C,3,0)</f>
        <v>DF</v>
      </c>
      <c r="E2230" s="4" t="str">
        <f>CONCATENATE(Tabela1[[#This Row],[CIDADE]],",",Tabela1[[#This Row],[UF]])</f>
        <v>Brasília,DF</v>
      </c>
      <c r="F2230" s="2">
        <v>45870</v>
      </c>
      <c r="G2230" s="13">
        <v>697</v>
      </c>
      <c r="H2230" s="13">
        <v>1500</v>
      </c>
      <c r="I2230" s="5">
        <f>Tabela1[[#This Row],[Valor total]]-Tabela1[[#This Row],[Valor custo]]</f>
        <v>803</v>
      </c>
      <c r="J2230" s="6">
        <f>Tabela1[[#This Row],[MARGEM BRUTA]]/Tabela1[[#This Row],[Valor total]]</f>
        <v>0.53533333333333333</v>
      </c>
      <c r="K2230" s="1" t="str">
        <f>VLOOKUP(Tabela1[[#This Row],[Cliente]],'BASE DE CLIENTES'!A:D,4,0)</f>
        <v>SERRALHEIRO</v>
      </c>
      <c r="L2230" s="1" t="str">
        <f>VLOOKUP(Tabela1[[#This Row],[Cliente]],'BASE DE CLIENTES'!A:E,5,0)</f>
        <v>Vila Planalto</v>
      </c>
    </row>
    <row r="2231" spans="2:12" x14ac:dyDescent="0.3">
      <c r="B2231" s="1" t="s">
        <v>27</v>
      </c>
      <c r="C2231" s="4" t="str">
        <f>VLOOKUP(Tabela1[[#This Row],[Cliente]],'BASE DE CLIENTES'!A:E,2,0)</f>
        <v>Brasília</v>
      </c>
      <c r="D2231" s="1" t="str">
        <f>VLOOKUP(Tabela1[[#This Row],[Cliente]],'BASE DE CLIENTES'!A:C,3,0)</f>
        <v>DF</v>
      </c>
      <c r="E2231" s="4" t="str">
        <f>CONCATENATE(Tabela1[[#This Row],[CIDADE]],",",Tabela1[[#This Row],[UF]])</f>
        <v>Brasília,DF</v>
      </c>
      <c r="F2231" s="2">
        <v>45870</v>
      </c>
      <c r="G2231" s="13">
        <v>2461.3000000000002</v>
      </c>
      <c r="H2231" s="13">
        <v>3085</v>
      </c>
      <c r="I2231" s="5">
        <f>Tabela1[[#This Row],[Valor total]]-Tabela1[[#This Row],[Valor custo]]</f>
        <v>623.69999999999982</v>
      </c>
      <c r="J2231" s="6">
        <f>Tabela1[[#This Row],[MARGEM BRUTA]]/Tabela1[[#This Row],[Valor total]]</f>
        <v>0.20217179902755261</v>
      </c>
      <c r="K2231" s="1" t="str">
        <f>VLOOKUP(Tabela1[[#This Row],[Cliente]],'BASE DE CLIENTES'!A:D,4,0)</f>
        <v>EMPRESA SEM MAQUINA</v>
      </c>
      <c r="L2231" s="1" t="str">
        <f>VLOOKUP(Tabela1[[#This Row],[Cliente]],'BASE DE CLIENTES'!A:E,5,0)</f>
        <v>RECANTO DAS EMAS</v>
      </c>
    </row>
    <row r="2232" spans="2:12" x14ac:dyDescent="0.3">
      <c r="B2232" s="1" t="s">
        <v>165</v>
      </c>
      <c r="C2232" s="4" t="str">
        <f>VLOOKUP(Tabela1[[#This Row],[Cliente]],'BASE DE CLIENTES'!A:E,2,0)</f>
        <v>Brasília</v>
      </c>
      <c r="D2232" s="1" t="str">
        <f>VLOOKUP(Tabela1[[#This Row],[Cliente]],'BASE DE CLIENTES'!A:C,3,0)</f>
        <v>DF</v>
      </c>
      <c r="E2232" s="4" t="str">
        <f>CONCATENATE(Tabela1[[#This Row],[CIDADE]],",",Tabela1[[#This Row],[UF]])</f>
        <v>Brasília,DF</v>
      </c>
      <c r="F2232" s="2">
        <v>45870</v>
      </c>
      <c r="G2232" s="13">
        <v>534</v>
      </c>
      <c r="H2232" s="13">
        <v>900</v>
      </c>
      <c r="I2232" s="5">
        <f>Tabela1[[#This Row],[Valor total]]-Tabela1[[#This Row],[Valor custo]]</f>
        <v>366</v>
      </c>
      <c r="J2232" s="6">
        <f>Tabela1[[#This Row],[MARGEM BRUTA]]/Tabela1[[#This Row],[Valor total]]</f>
        <v>0.40666666666666668</v>
      </c>
      <c r="K2232" s="1" t="str">
        <f>VLOOKUP(Tabela1[[#This Row],[Cliente]],'BASE DE CLIENTES'!A:D,4,0)</f>
        <v>EMPRESA SEM MAQUINA</v>
      </c>
      <c r="L2232" s="1" t="str">
        <f>VLOOKUP(Tabela1[[#This Row],[Cliente]],'BASE DE CLIENTES'!A:E,5,0)</f>
        <v>SETOR HABITACIONAL VICENTE PIRES</v>
      </c>
    </row>
    <row r="2233" spans="2:12" x14ac:dyDescent="0.3">
      <c r="B2233" s="1" t="s">
        <v>286</v>
      </c>
      <c r="C2233" s="4" t="str">
        <f>VLOOKUP(Tabela1[[#This Row],[Cliente]],'BASE DE CLIENTES'!A:E,2,0)</f>
        <v>Planaltina</v>
      </c>
      <c r="D2233" s="1" t="str">
        <f>VLOOKUP(Tabela1[[#This Row],[Cliente]],'BASE DE CLIENTES'!A:C,3,0)</f>
        <v>GO</v>
      </c>
      <c r="E2233" s="4" t="str">
        <f>CONCATENATE(Tabela1[[#This Row],[CIDADE]],",",Tabela1[[#This Row],[UF]])</f>
        <v>Planaltina,GO</v>
      </c>
      <c r="F2233" s="2">
        <v>45825</v>
      </c>
      <c r="G2233" s="13">
        <v>7430.14</v>
      </c>
      <c r="H2233" s="13">
        <v>11200</v>
      </c>
      <c r="I2233" s="5">
        <f>Tabela1[[#This Row],[Valor total]]-Tabela1[[#This Row],[Valor custo]]</f>
        <v>3769.8599999999997</v>
      </c>
      <c r="J2233" s="6">
        <f>Tabela1[[#This Row],[MARGEM BRUTA]]/Tabela1[[#This Row],[Valor total]]</f>
        <v>0.3365946428571428</v>
      </c>
      <c r="K2233" s="1" t="str">
        <f>VLOOKUP(Tabela1[[#This Row],[Cliente]],'BASE DE CLIENTES'!A:D,4,0)</f>
        <v>SERRALHEIRO</v>
      </c>
      <c r="L2233" s="1" t="str">
        <f>VLOOKUP(Tabela1[[#This Row],[Cliente]],'BASE DE CLIENTES'!A:E,5,0)</f>
        <v>Planaltina</v>
      </c>
    </row>
    <row r="2234" spans="2:12" x14ac:dyDescent="0.3">
      <c r="B2234" s="1" t="s">
        <v>96</v>
      </c>
      <c r="C2234" s="4" t="str">
        <f>VLOOKUP(Tabela1[[#This Row],[Cliente]],'BASE DE CLIENTES'!A:E,2,0)</f>
        <v>Brasília</v>
      </c>
      <c r="D2234" s="1" t="str">
        <f>VLOOKUP(Tabela1[[#This Row],[Cliente]],'BASE DE CLIENTES'!A:C,3,0)</f>
        <v>DF</v>
      </c>
      <c r="E2234" s="4" t="str">
        <f>CONCATENATE(Tabela1[[#This Row],[CIDADE]],",",Tabela1[[#This Row],[UF]])</f>
        <v>Brasília,DF</v>
      </c>
      <c r="F2234" s="2">
        <v>45870</v>
      </c>
      <c r="G2234" s="13">
        <v>125</v>
      </c>
      <c r="H2234" s="13">
        <v>165</v>
      </c>
      <c r="I2234" s="5">
        <f>Tabela1[[#This Row],[Valor total]]-Tabela1[[#This Row],[Valor custo]]</f>
        <v>40</v>
      </c>
      <c r="J2234" s="6">
        <f>Tabela1[[#This Row],[MARGEM BRUTA]]/Tabela1[[#This Row],[Valor total]]</f>
        <v>0.24242424242424243</v>
      </c>
      <c r="K2234" s="1" t="str">
        <f>VLOOKUP(Tabela1[[#This Row],[Cliente]],'BASE DE CLIENTES'!A:D,4,0)</f>
        <v>EMPRESA SEM MAQUINA</v>
      </c>
      <c r="L2234" s="1" t="str">
        <f>VLOOKUP(Tabela1[[#This Row],[Cliente]],'BASE DE CLIENTES'!A:E,5,0)</f>
        <v>CEILANDIA NORTE (CEILANDIA)</v>
      </c>
    </row>
    <row r="2235" spans="2:12" x14ac:dyDescent="0.3">
      <c r="B2235" s="1" t="s">
        <v>70</v>
      </c>
      <c r="C2235" s="4" t="str">
        <f>VLOOKUP(Tabela1[[#This Row],[Cliente]],'BASE DE CLIENTES'!A:E,2,0)</f>
        <v>Brasília</v>
      </c>
      <c r="D2235" s="1" t="str">
        <f>VLOOKUP(Tabela1[[#This Row],[Cliente]],'BASE DE CLIENTES'!A:C,3,0)</f>
        <v>DF</v>
      </c>
      <c r="E2235" s="4" t="str">
        <f>CONCATENATE(Tabela1[[#This Row],[CIDADE]],",",Tabela1[[#This Row],[UF]])</f>
        <v>Brasília,DF</v>
      </c>
      <c r="F2235" s="2">
        <v>45870</v>
      </c>
      <c r="G2235" s="13">
        <v>300</v>
      </c>
      <c r="H2235" s="13">
        <v>360</v>
      </c>
      <c r="I2235" s="5">
        <f>Tabela1[[#This Row],[Valor total]]-Tabela1[[#This Row],[Valor custo]]</f>
        <v>60</v>
      </c>
      <c r="J2235" s="6">
        <f>Tabela1[[#This Row],[MARGEM BRUTA]]/Tabela1[[#This Row],[Valor total]]</f>
        <v>0.16666666666666666</v>
      </c>
      <c r="K2235" s="1" t="str">
        <f>VLOOKUP(Tabela1[[#This Row],[Cliente]],'BASE DE CLIENTES'!A:D,4,0)</f>
        <v>EMPRESA COM MAQUINA</v>
      </c>
      <c r="L2235" s="1" t="str">
        <f>VLOOKUP(Tabela1[[#This Row],[Cliente]],'BASE DE CLIENTES'!A:E,5,0)</f>
        <v>TAGUATINGA NORTE (TAGUATINGA)</v>
      </c>
    </row>
    <row r="2236" spans="2:12" x14ac:dyDescent="0.3">
      <c r="B2236" s="1" t="s">
        <v>287</v>
      </c>
      <c r="C2236" s="4" t="str">
        <f>VLOOKUP(Tabela1[[#This Row],[Cliente]],'BASE DE CLIENTES'!A:E,2,0)</f>
        <v>Planaltina</v>
      </c>
      <c r="D2236" s="1" t="str">
        <f>VLOOKUP(Tabela1[[#This Row],[Cliente]],'BASE DE CLIENTES'!A:C,3,0)</f>
        <v>GO</v>
      </c>
      <c r="E2236" s="4" t="str">
        <f>CONCATENATE(Tabela1[[#This Row],[CIDADE]],",",Tabela1[[#This Row],[UF]])</f>
        <v>Planaltina,GO</v>
      </c>
      <c r="F2236" s="2">
        <v>45866</v>
      </c>
      <c r="G2236" s="13">
        <v>865.58</v>
      </c>
      <c r="H2236" s="13">
        <v>1440</v>
      </c>
      <c r="I2236" s="5">
        <f>Tabela1[[#This Row],[Valor total]]-Tabela1[[#This Row],[Valor custo]]</f>
        <v>574.41999999999996</v>
      </c>
      <c r="J2236" s="6">
        <f>Tabela1[[#This Row],[MARGEM BRUTA]]/Tabela1[[#This Row],[Valor total]]</f>
        <v>0.39890277777777777</v>
      </c>
      <c r="K2236" s="1" t="str">
        <f>VLOOKUP(Tabela1[[#This Row],[Cliente]],'BASE DE CLIENTES'!A:D,4,0)</f>
        <v>SERRALHEIRO</v>
      </c>
      <c r="L2236" s="1" t="str">
        <f>VLOOKUP(Tabela1[[#This Row],[Cliente]],'BASE DE CLIENTES'!A:E,5,0)</f>
        <v>Planaltina</v>
      </c>
    </row>
    <row r="2237" spans="2:12" x14ac:dyDescent="0.3">
      <c r="B2237" s="1" t="s">
        <v>286</v>
      </c>
      <c r="C2237" s="4" t="str">
        <f>VLOOKUP(Tabela1[[#This Row],[Cliente]],'BASE DE CLIENTES'!A:E,2,0)</f>
        <v>Planaltina</v>
      </c>
      <c r="D2237" s="1" t="str">
        <f>VLOOKUP(Tabela1[[#This Row],[Cliente]],'BASE DE CLIENTES'!A:C,3,0)</f>
        <v>GO</v>
      </c>
      <c r="E2237" s="4" t="str">
        <f>CONCATENATE(Tabela1[[#This Row],[CIDADE]],",",Tabela1[[#This Row],[UF]])</f>
        <v>Planaltina,GO</v>
      </c>
      <c r="F2237" s="2">
        <v>45891</v>
      </c>
      <c r="G2237" s="13">
        <v>168</v>
      </c>
      <c r="H2237" s="13">
        <v>220</v>
      </c>
      <c r="I2237" s="5">
        <f>Tabela1[[#This Row],[Valor total]]-Tabela1[[#This Row],[Valor custo]]</f>
        <v>52</v>
      </c>
      <c r="J2237" s="6">
        <f>Tabela1[[#This Row],[MARGEM BRUTA]]/Tabela1[[#This Row],[Valor total]]</f>
        <v>0.23636363636363636</v>
      </c>
      <c r="K2237" s="1" t="str">
        <f>VLOOKUP(Tabela1[[#This Row],[Cliente]],'BASE DE CLIENTES'!A:D,4,0)</f>
        <v>SERRALHEIRO</v>
      </c>
      <c r="L2237" s="1" t="str">
        <f>VLOOKUP(Tabela1[[#This Row],[Cliente]],'BASE DE CLIENTES'!A:E,5,0)</f>
        <v>Planaltina</v>
      </c>
    </row>
    <row r="2238" spans="2:12" x14ac:dyDescent="0.3">
      <c r="B2238" s="1" t="s">
        <v>286</v>
      </c>
      <c r="C2238" s="4" t="str">
        <f>VLOOKUP(Tabela1[[#This Row],[Cliente]],'BASE DE CLIENTES'!A:E,2,0)</f>
        <v>Planaltina</v>
      </c>
      <c r="D2238" s="1" t="str">
        <f>VLOOKUP(Tabela1[[#This Row],[Cliente]],'BASE DE CLIENTES'!A:C,3,0)</f>
        <v>GO</v>
      </c>
      <c r="E2238" s="4" t="str">
        <f>CONCATENATE(Tabela1[[#This Row],[CIDADE]],",",Tabela1[[#This Row],[UF]])</f>
        <v>Planaltina,GO</v>
      </c>
      <c r="F2238" s="2">
        <v>45891</v>
      </c>
      <c r="G2238" s="13">
        <v>4130.34</v>
      </c>
      <c r="H2238" s="13">
        <v>6530</v>
      </c>
      <c r="I2238" s="5">
        <f>Tabela1[[#This Row],[Valor total]]-Tabela1[[#This Row],[Valor custo]]</f>
        <v>2399.66</v>
      </c>
      <c r="J2238" s="6">
        <f>Tabela1[[#This Row],[MARGEM BRUTA]]/Tabela1[[#This Row],[Valor total]]</f>
        <v>0.36748238897396629</v>
      </c>
      <c r="K2238" s="1" t="str">
        <f>VLOOKUP(Tabela1[[#This Row],[Cliente]],'BASE DE CLIENTES'!A:D,4,0)</f>
        <v>SERRALHEIRO</v>
      </c>
      <c r="L2238" s="1" t="str">
        <f>VLOOKUP(Tabela1[[#This Row],[Cliente]],'BASE DE CLIENTES'!A:E,5,0)</f>
        <v>Planaltina</v>
      </c>
    </row>
    <row r="2239" spans="2:12" x14ac:dyDescent="0.3">
      <c r="B2239" s="1" t="s">
        <v>245</v>
      </c>
      <c r="C2239" s="4" t="str">
        <f>VLOOKUP(Tabela1[[#This Row],[Cliente]],'BASE DE CLIENTES'!A:E,2,0)</f>
        <v>Brasília</v>
      </c>
      <c r="D2239" s="1" t="str">
        <f>VLOOKUP(Tabela1[[#This Row],[Cliente]],'BASE DE CLIENTES'!A:C,3,0)</f>
        <v>DF</v>
      </c>
      <c r="E2239" s="4" t="str">
        <f>CONCATENATE(Tabela1[[#This Row],[CIDADE]],",",Tabela1[[#This Row],[UF]])</f>
        <v>Brasília,DF</v>
      </c>
      <c r="F2239" s="2">
        <v>45716</v>
      </c>
      <c r="G2239" s="13">
        <v>30.5</v>
      </c>
      <c r="H2239" s="13">
        <v>50</v>
      </c>
      <c r="I2239" s="5">
        <f>Tabela1[[#This Row],[Valor total]]-Tabela1[[#This Row],[Valor custo]]</f>
        <v>19.5</v>
      </c>
      <c r="J2239" s="6">
        <f>Tabela1[[#This Row],[MARGEM BRUTA]]/Tabela1[[#This Row],[Valor total]]</f>
        <v>0.39</v>
      </c>
      <c r="K2239" s="1" t="str">
        <f>VLOOKUP(Tabela1[[#This Row],[Cliente]],'BASE DE CLIENTES'!A:D,4,0)</f>
        <v>SEM CLASSIFICAÇÃO</v>
      </c>
      <c r="L2239" s="1" t="str">
        <f>VLOOKUP(Tabela1[[#This Row],[Cliente]],'BASE DE CLIENTES'!A:E,5,0)</f>
        <v>NA</v>
      </c>
    </row>
    <row r="2240" spans="2:12" x14ac:dyDescent="0.3">
      <c r="B2240" s="1" t="s">
        <v>137</v>
      </c>
      <c r="C2240" s="4" t="str">
        <f>VLOOKUP(Tabela1[[#This Row],[Cliente]],'BASE DE CLIENTES'!A:E,2,0)</f>
        <v>Brasília</v>
      </c>
      <c r="D2240" s="1" t="str">
        <f>VLOOKUP(Tabela1[[#This Row],[Cliente]],'BASE DE CLIENTES'!A:C,3,0)</f>
        <v>DF</v>
      </c>
      <c r="E2240" s="4" t="str">
        <f>CONCATENATE(Tabela1[[#This Row],[CIDADE]],",",Tabela1[[#This Row],[UF]])</f>
        <v>Brasília,DF</v>
      </c>
      <c r="F2240" s="2">
        <v>45930</v>
      </c>
      <c r="G2240" s="13">
        <v>35</v>
      </c>
      <c r="H2240" s="13">
        <v>30</v>
      </c>
      <c r="I2240" s="5">
        <f>Tabela1[[#This Row],[Valor total]]-Tabela1[[#This Row],[Valor custo]]</f>
        <v>-5</v>
      </c>
      <c r="J2240" s="6">
        <f>Tabela1[[#This Row],[MARGEM BRUTA]]/Tabela1[[#This Row],[Valor total]]</f>
        <v>-0.16666666666666666</v>
      </c>
      <c r="K2240" s="1" t="str">
        <f>VLOOKUP(Tabela1[[#This Row],[Cliente]],'BASE DE CLIENTES'!A:D,4,0)</f>
        <v>SÓCIO</v>
      </c>
      <c r="L2240" s="1" t="str">
        <f>VLOOKUP(Tabela1[[#This Row],[Cliente]],'BASE DE CLIENTES'!A:E,5,0)</f>
        <v>Taguatinga Sul (Taguatinga)</v>
      </c>
    </row>
    <row r="2241" spans="2:12" x14ac:dyDescent="0.3">
      <c r="B2241" s="1" t="s">
        <v>248</v>
      </c>
      <c r="C2241" s="4" t="str">
        <f>VLOOKUP(Tabela1[[#This Row],[Cliente]],'BASE DE CLIENTES'!A:E,2,0)</f>
        <v>Brasília</v>
      </c>
      <c r="D2241" s="1" t="str">
        <f>VLOOKUP(Tabela1[[#This Row],[Cliente]],'BASE DE CLIENTES'!A:C,3,0)</f>
        <v>DF</v>
      </c>
      <c r="E2241" s="4" t="str">
        <f>CONCATENATE(Tabela1[[#This Row],[CIDADE]],",",Tabela1[[#This Row],[UF]])</f>
        <v>Brasília,DF</v>
      </c>
      <c r="F2241" s="2">
        <v>45722</v>
      </c>
      <c r="G2241" s="13">
        <v>10.44</v>
      </c>
      <c r="H2241" s="13">
        <v>40</v>
      </c>
      <c r="I2241" s="5">
        <f>Tabela1[[#This Row],[Valor total]]-Tabela1[[#This Row],[Valor custo]]</f>
        <v>29.560000000000002</v>
      </c>
      <c r="J2241" s="6">
        <f>Tabela1[[#This Row],[MARGEM BRUTA]]/Tabela1[[#This Row],[Valor total]]</f>
        <v>0.7390000000000001</v>
      </c>
      <c r="K2241" s="1" t="str">
        <f>VLOOKUP(Tabela1[[#This Row],[Cliente]],'BASE DE CLIENTES'!A:D,4,0)</f>
        <v>SEM CLASSIFICAÇÃO</v>
      </c>
      <c r="L2241" s="1" t="str">
        <f>VLOOKUP(Tabela1[[#This Row],[Cliente]],'BASE DE CLIENTES'!A:E,5,0)</f>
        <v>NA</v>
      </c>
    </row>
    <row r="2242" spans="2:12" x14ac:dyDescent="0.3">
      <c r="B2242" s="1" t="s">
        <v>52</v>
      </c>
      <c r="C2242" s="4" t="str">
        <f>VLOOKUP(Tabela1[[#This Row],[Cliente]],'BASE DE CLIENTES'!A:E,2,0)</f>
        <v>Brasília</v>
      </c>
      <c r="D2242" s="1" t="str">
        <f>VLOOKUP(Tabela1[[#This Row],[Cliente]],'BASE DE CLIENTES'!A:C,3,0)</f>
        <v>DF</v>
      </c>
      <c r="E2242" s="4" t="str">
        <f>CONCATENATE(Tabela1[[#This Row],[CIDADE]],",",Tabela1[[#This Row],[UF]])</f>
        <v>Brasília,DF</v>
      </c>
      <c r="F2242" s="2">
        <v>45930</v>
      </c>
      <c r="G2242" s="13">
        <v>1159.0899999999999</v>
      </c>
      <c r="H2242" s="13">
        <v>1936.5</v>
      </c>
      <c r="I2242" s="5">
        <f>Tabela1[[#This Row],[Valor total]]-Tabela1[[#This Row],[Valor custo]]</f>
        <v>777.41000000000008</v>
      </c>
      <c r="J2242" s="6">
        <f>Tabela1[[#This Row],[MARGEM BRUTA]]/Tabela1[[#This Row],[Valor total]]</f>
        <v>0.40145107152078496</v>
      </c>
      <c r="K2242" s="1" t="str">
        <f>VLOOKUP(Tabela1[[#This Row],[Cliente]],'BASE DE CLIENTES'!A:D,4,0)</f>
        <v>SERRALHEIRO</v>
      </c>
      <c r="L2242" s="1" t="str">
        <f>VLOOKUP(Tabela1[[#This Row],[Cliente]],'BASE DE CLIENTES'!A:E,5,0)</f>
        <v>Ceilândia Sul (Ceilândia)</v>
      </c>
    </row>
    <row r="2243" spans="2:12" x14ac:dyDescent="0.3">
      <c r="B2243" s="1" t="s">
        <v>138</v>
      </c>
      <c r="C2243" s="4" t="str">
        <f>VLOOKUP(Tabela1[[#This Row],[Cliente]],'BASE DE CLIENTES'!A:E,2,0)</f>
        <v>Brasília</v>
      </c>
      <c r="D2243" s="1" t="str">
        <f>VLOOKUP(Tabela1[[#This Row],[Cliente]],'BASE DE CLIENTES'!A:C,3,0)</f>
        <v>DF</v>
      </c>
      <c r="E2243" s="4" t="str">
        <f>CONCATENATE(Tabela1[[#This Row],[CIDADE]],",",Tabela1[[#This Row],[UF]])</f>
        <v>Brasília,DF</v>
      </c>
      <c r="F2243" s="2">
        <v>45930</v>
      </c>
      <c r="G2243" s="13">
        <v>110</v>
      </c>
      <c r="H2243" s="13">
        <v>400</v>
      </c>
      <c r="I2243" s="5">
        <f>Tabela1[[#This Row],[Valor total]]-Tabela1[[#This Row],[Valor custo]]</f>
        <v>290</v>
      </c>
      <c r="J2243" s="6">
        <f>Tabela1[[#This Row],[MARGEM BRUTA]]/Tabela1[[#This Row],[Valor total]]</f>
        <v>0.72499999999999998</v>
      </c>
      <c r="K2243" s="1" t="str">
        <f>VLOOKUP(Tabela1[[#This Row],[Cliente]],'BASE DE CLIENTES'!A:D,4,0)</f>
        <v>OUTROS RAMOS</v>
      </c>
      <c r="L2243" s="1" t="str">
        <f>VLOOKUP(Tabela1[[#This Row],[Cliente]],'BASE DE CLIENTES'!A:E,5,0)</f>
        <v>CEILANDIA NORTE (CEILANDIA)</v>
      </c>
    </row>
    <row r="2244" spans="2:12" x14ac:dyDescent="0.3">
      <c r="B2244" s="1" t="s">
        <v>42</v>
      </c>
      <c r="C2244" s="4" t="str">
        <f>VLOOKUP(Tabela1[[#This Row],[Cliente]],'BASE DE CLIENTES'!A:E,2,0)</f>
        <v>Brasília</v>
      </c>
      <c r="D2244" s="1" t="str">
        <f>VLOOKUP(Tabela1[[#This Row],[Cliente]],'BASE DE CLIENTES'!A:C,3,0)</f>
        <v>DF</v>
      </c>
      <c r="E2244" s="4" t="str">
        <f>CONCATENATE(Tabela1[[#This Row],[CIDADE]],",",Tabela1[[#This Row],[UF]])</f>
        <v>Brasília,DF</v>
      </c>
      <c r="F2244" s="2">
        <v>45930</v>
      </c>
      <c r="G2244" s="13">
        <v>707.94</v>
      </c>
      <c r="H2244" s="13">
        <v>1000</v>
      </c>
      <c r="I2244" s="5">
        <f>Tabela1[[#This Row],[Valor total]]-Tabela1[[#This Row],[Valor custo]]</f>
        <v>292.05999999999995</v>
      </c>
      <c r="J2244" s="6">
        <f>Tabela1[[#This Row],[MARGEM BRUTA]]/Tabela1[[#This Row],[Valor total]]</f>
        <v>0.29205999999999993</v>
      </c>
      <c r="K2244" s="1" t="str">
        <f>VLOOKUP(Tabela1[[#This Row],[Cliente]],'BASE DE CLIENTES'!A:D,4,0)</f>
        <v>EMPRESA SEM MAQUINA</v>
      </c>
      <c r="L2244" s="1" t="str">
        <f>VLOOKUP(Tabela1[[#This Row],[Cliente]],'BASE DE CLIENTES'!A:E,5,0)</f>
        <v>SAMAMBAIA</v>
      </c>
    </row>
    <row r="2245" spans="2:12" x14ac:dyDescent="0.3">
      <c r="B2245" s="1" t="s">
        <v>27</v>
      </c>
      <c r="C2245" s="4" t="str">
        <f>VLOOKUP(Tabela1[[#This Row],[Cliente]],'BASE DE CLIENTES'!A:E,2,0)</f>
        <v>Brasília</v>
      </c>
      <c r="D2245" s="1" t="str">
        <f>VLOOKUP(Tabela1[[#This Row],[Cliente]],'BASE DE CLIENTES'!A:C,3,0)</f>
        <v>DF</v>
      </c>
      <c r="E2245" s="4" t="str">
        <f>CONCATENATE(Tabela1[[#This Row],[CIDADE]],",",Tabela1[[#This Row],[UF]])</f>
        <v>Brasília,DF</v>
      </c>
      <c r="F2245" s="2">
        <v>45930</v>
      </c>
      <c r="G2245" s="13">
        <v>1053.5999999999999</v>
      </c>
      <c r="H2245" s="13">
        <v>1600</v>
      </c>
      <c r="I2245" s="5">
        <f>Tabela1[[#This Row],[Valor total]]-Tabela1[[#This Row],[Valor custo]]</f>
        <v>546.40000000000009</v>
      </c>
      <c r="J2245" s="6">
        <f>Tabela1[[#This Row],[MARGEM BRUTA]]/Tabela1[[#This Row],[Valor total]]</f>
        <v>0.34150000000000008</v>
      </c>
      <c r="K2245" s="1" t="str">
        <f>VLOOKUP(Tabela1[[#This Row],[Cliente]],'BASE DE CLIENTES'!A:D,4,0)</f>
        <v>EMPRESA SEM MAQUINA</v>
      </c>
      <c r="L2245" s="1" t="str">
        <f>VLOOKUP(Tabela1[[#This Row],[Cliente]],'BASE DE CLIENTES'!A:E,5,0)</f>
        <v>RECANTO DAS EMAS</v>
      </c>
    </row>
    <row r="2246" spans="2:12" x14ac:dyDescent="0.3">
      <c r="B2246" s="1" t="s">
        <v>232</v>
      </c>
      <c r="C2246" s="4" t="str">
        <f>VLOOKUP(Tabela1[[#This Row],[Cliente]],'BASE DE CLIENTES'!A:E,2,0)</f>
        <v>Brasília</v>
      </c>
      <c r="D2246" s="1" t="str">
        <f>VLOOKUP(Tabela1[[#This Row],[Cliente]],'BASE DE CLIENTES'!A:C,3,0)</f>
        <v>DF</v>
      </c>
      <c r="E2246" s="4" t="str">
        <f>CONCATENATE(Tabela1[[#This Row],[CIDADE]],",",Tabela1[[#This Row],[UF]])</f>
        <v>Brasília,DF</v>
      </c>
      <c r="F2246" s="2">
        <v>45930</v>
      </c>
      <c r="G2246" s="13">
        <v>293.13</v>
      </c>
      <c r="H2246" s="13">
        <v>400</v>
      </c>
      <c r="I2246" s="5">
        <f>Tabela1[[#This Row],[Valor total]]-Tabela1[[#This Row],[Valor custo]]</f>
        <v>106.87</v>
      </c>
      <c r="J2246" s="6">
        <f>Tabela1[[#This Row],[MARGEM BRUTA]]/Tabela1[[#This Row],[Valor total]]</f>
        <v>0.267175</v>
      </c>
      <c r="K2246" s="1" t="str">
        <f>VLOOKUP(Tabela1[[#This Row],[Cliente]],'BASE DE CLIENTES'!A:D,4,0)</f>
        <v>CHAVEIRO</v>
      </c>
      <c r="L2246" s="1" t="str">
        <f>VLOOKUP(Tabela1[[#This Row],[Cliente]],'BASE DE CLIENTES'!A:E,5,0)</f>
        <v>Areal (Águas Claras)</v>
      </c>
    </row>
    <row r="2247" spans="2:12" x14ac:dyDescent="0.3">
      <c r="B2247" s="1" t="s">
        <v>123</v>
      </c>
      <c r="C2247" s="4" t="str">
        <f>VLOOKUP(Tabela1[[#This Row],[Cliente]],'BASE DE CLIENTES'!A:E,2,0)</f>
        <v>Brasília</v>
      </c>
      <c r="D2247" s="1" t="str">
        <f>VLOOKUP(Tabela1[[#This Row],[Cliente]],'BASE DE CLIENTES'!A:C,3,0)</f>
        <v>DF</v>
      </c>
      <c r="E2247" s="4" t="str">
        <f>CONCATENATE(Tabela1[[#This Row],[CIDADE]],",",Tabela1[[#This Row],[UF]])</f>
        <v>Brasília,DF</v>
      </c>
      <c r="F2247" s="2">
        <v>45930</v>
      </c>
      <c r="G2247" s="13">
        <v>534</v>
      </c>
      <c r="H2247" s="13">
        <v>870</v>
      </c>
      <c r="I2247" s="5">
        <f>Tabela1[[#This Row],[Valor total]]-Tabela1[[#This Row],[Valor custo]]</f>
        <v>336</v>
      </c>
      <c r="J2247" s="6">
        <f>Tabela1[[#This Row],[MARGEM BRUTA]]/Tabela1[[#This Row],[Valor total]]</f>
        <v>0.38620689655172413</v>
      </c>
      <c r="K2247" s="1" t="str">
        <f>VLOOKUP(Tabela1[[#This Row],[Cliente]],'BASE DE CLIENTES'!A:D,4,0)</f>
        <v>EMPRESA COM MAQUINA</v>
      </c>
      <c r="L2247" s="1" t="str">
        <f>VLOOKUP(Tabela1[[#This Row],[Cliente]],'BASE DE CLIENTES'!A:E,5,0)</f>
        <v>ADE CEILÂNDIA</v>
      </c>
    </row>
    <row r="2248" spans="2:12" x14ac:dyDescent="0.3">
      <c r="B2248" s="1" t="s">
        <v>70</v>
      </c>
      <c r="C2248" s="4" t="str">
        <f>VLOOKUP(Tabela1[[#This Row],[Cliente]],'BASE DE CLIENTES'!A:E,2,0)</f>
        <v>Brasília</v>
      </c>
      <c r="D2248" s="1" t="str">
        <f>VLOOKUP(Tabela1[[#This Row],[Cliente]],'BASE DE CLIENTES'!A:C,3,0)</f>
        <v>DF</v>
      </c>
      <c r="E2248" s="4" t="str">
        <f>CONCATENATE(Tabela1[[#This Row],[CIDADE]],",",Tabela1[[#This Row],[UF]])</f>
        <v>Brasília,DF</v>
      </c>
      <c r="F2248" s="2">
        <v>45930</v>
      </c>
      <c r="G2248" s="13">
        <v>125</v>
      </c>
      <c r="H2248" s="13">
        <v>150</v>
      </c>
      <c r="I2248" s="5">
        <f>Tabela1[[#This Row],[Valor total]]-Tabela1[[#This Row],[Valor custo]]</f>
        <v>25</v>
      </c>
      <c r="J2248" s="6">
        <f>Tabela1[[#This Row],[MARGEM BRUTA]]/Tabela1[[#This Row],[Valor total]]</f>
        <v>0.16666666666666666</v>
      </c>
      <c r="K2248" s="1" t="str">
        <f>VLOOKUP(Tabela1[[#This Row],[Cliente]],'BASE DE CLIENTES'!A:D,4,0)</f>
        <v>EMPRESA COM MAQUINA</v>
      </c>
      <c r="L2248" s="1" t="str">
        <f>VLOOKUP(Tabela1[[#This Row],[Cliente]],'BASE DE CLIENTES'!A:E,5,0)</f>
        <v>TAGUATINGA NORTE (TAGUATINGA)</v>
      </c>
    </row>
    <row r="2249" spans="2:12" x14ac:dyDescent="0.3">
      <c r="B2249" s="1" t="s">
        <v>85</v>
      </c>
      <c r="C2249" s="4" t="str">
        <f>VLOOKUP(Tabela1[[#This Row],[Cliente]],'BASE DE CLIENTES'!A:E,2,0)</f>
        <v>Brasília</v>
      </c>
      <c r="D2249" s="1" t="str">
        <f>VLOOKUP(Tabela1[[#This Row],[Cliente]],'BASE DE CLIENTES'!A:C,3,0)</f>
        <v>DF</v>
      </c>
      <c r="E2249" s="4" t="str">
        <f>CONCATENATE(Tabela1[[#This Row],[CIDADE]],",",Tabela1[[#This Row],[UF]])</f>
        <v>Brasília,DF</v>
      </c>
      <c r="F2249" s="2">
        <v>45930</v>
      </c>
      <c r="G2249" s="13">
        <v>360.5</v>
      </c>
      <c r="H2249" s="13">
        <v>1000</v>
      </c>
      <c r="I2249" s="5">
        <f>Tabela1[[#This Row],[Valor total]]-Tabela1[[#This Row],[Valor custo]]</f>
        <v>639.5</v>
      </c>
      <c r="J2249" s="6">
        <f>Tabela1[[#This Row],[MARGEM BRUTA]]/Tabela1[[#This Row],[Valor total]]</f>
        <v>0.63949999999999996</v>
      </c>
      <c r="K2249" s="1" t="str">
        <f>VLOOKUP(Tabela1[[#This Row],[Cliente]],'BASE DE CLIENTES'!A:D,4,0)</f>
        <v>SERRALHEIRO</v>
      </c>
      <c r="L2249" s="1" t="str">
        <f>VLOOKUP(Tabela1[[#This Row],[Cliente]],'BASE DE CLIENTES'!A:E,5,0)</f>
        <v>SAMAMBAIA NORTE (SAMAMBAIA)</v>
      </c>
    </row>
    <row r="2250" spans="2:12" x14ac:dyDescent="0.3">
      <c r="B2250" s="1" t="s">
        <v>262</v>
      </c>
      <c r="C2250" s="4" t="str">
        <f>VLOOKUP(Tabela1[[#This Row],[Cliente]],'BASE DE CLIENTES'!A:E,2,0)</f>
        <v>Brasília</v>
      </c>
      <c r="D2250" s="1" t="str">
        <f>VLOOKUP(Tabela1[[#This Row],[Cliente]],'BASE DE CLIENTES'!A:C,3,0)</f>
        <v>DF</v>
      </c>
      <c r="E2250" s="4" t="str">
        <f>CONCATENATE(Tabela1[[#This Row],[CIDADE]],",",Tabela1[[#This Row],[UF]])</f>
        <v>Brasília,DF</v>
      </c>
      <c r="F2250" s="2">
        <v>45930</v>
      </c>
      <c r="G2250" s="13">
        <v>36.049999999999997</v>
      </c>
      <c r="H2250" s="13">
        <v>175</v>
      </c>
      <c r="I2250" s="5">
        <f>Tabela1[[#This Row],[Valor total]]-Tabela1[[#This Row],[Valor custo]]</f>
        <v>138.94999999999999</v>
      </c>
      <c r="J2250" s="6">
        <f>Tabela1[[#This Row],[MARGEM BRUTA]]/Tabela1[[#This Row],[Valor total]]</f>
        <v>0.79399999999999993</v>
      </c>
      <c r="K2250" s="1" t="str">
        <f>VLOOKUP(Tabela1[[#This Row],[Cliente]],'BASE DE CLIENTES'!A:D,4,0)</f>
        <v>SERRALHEIRO</v>
      </c>
      <c r="L2250" s="1" t="str">
        <f>VLOOKUP(Tabela1[[#This Row],[Cliente]],'BASE DE CLIENTES'!A:E,5,0)</f>
        <v>SETOR INDUSTRIAL (TAGUATINGA)</v>
      </c>
    </row>
    <row r="2251" spans="2:12" x14ac:dyDescent="0.3">
      <c r="B2251" s="1" t="s">
        <v>76</v>
      </c>
      <c r="C2251" s="4" t="str">
        <f>VLOOKUP(Tabela1[[#This Row],[Cliente]],'BASE DE CLIENTES'!A:E,2,0)</f>
        <v>Brasília</v>
      </c>
      <c r="D2251" s="1" t="str">
        <f>VLOOKUP(Tabela1[[#This Row],[Cliente]],'BASE DE CLIENTES'!A:C,3,0)</f>
        <v>DF</v>
      </c>
      <c r="E2251" s="4" t="str">
        <f>CONCATENATE(Tabela1[[#This Row],[CIDADE]],",",Tabela1[[#This Row],[UF]])</f>
        <v>Brasília,DF</v>
      </c>
      <c r="F2251" s="2">
        <v>45930</v>
      </c>
      <c r="G2251" s="13">
        <v>5749.9</v>
      </c>
      <c r="H2251" s="13">
        <v>8730</v>
      </c>
      <c r="I2251" s="5">
        <f>Tabela1[[#This Row],[Valor total]]-Tabela1[[#This Row],[Valor custo]]</f>
        <v>2980.1000000000004</v>
      </c>
      <c r="J2251" s="6">
        <f>Tabela1[[#This Row],[MARGEM BRUTA]]/Tabela1[[#This Row],[Valor total]]</f>
        <v>0.34136311569301264</v>
      </c>
      <c r="K2251" s="1" t="str">
        <f>VLOOKUP(Tabela1[[#This Row],[Cliente]],'BASE DE CLIENTES'!A:D,4,0)</f>
        <v>EMPRESA COM MAQUINA</v>
      </c>
      <c r="L2251" s="1" t="str">
        <f>VLOOKUP(Tabela1[[#This Row],[Cliente]],'BASE DE CLIENTES'!A:E,5,0)</f>
        <v>Setor Placa da Mercedes (Núcleo Bandeirante)</v>
      </c>
    </row>
    <row r="2252" spans="2:12" x14ac:dyDescent="0.3">
      <c r="B2252" s="1" t="s">
        <v>286</v>
      </c>
      <c r="C2252" s="4" t="str">
        <f>VLOOKUP(Tabela1[[#This Row],[Cliente]],'BASE DE CLIENTES'!A:E,2,0)</f>
        <v>Planaltina</v>
      </c>
      <c r="D2252" s="1" t="str">
        <f>VLOOKUP(Tabela1[[#This Row],[Cliente]],'BASE DE CLIENTES'!A:C,3,0)</f>
        <v>GO</v>
      </c>
      <c r="E2252" s="4" t="str">
        <f>CONCATENATE(Tabela1[[#This Row],[CIDADE]],",",Tabela1[[#This Row],[UF]])</f>
        <v>Planaltina,GO</v>
      </c>
      <c r="F2252" s="2">
        <v>45924</v>
      </c>
      <c r="G2252" s="13">
        <v>2591.9</v>
      </c>
      <c r="H2252" s="13">
        <v>3445</v>
      </c>
      <c r="I2252" s="5">
        <f>Tabela1[[#This Row],[Valor total]]-Tabela1[[#This Row],[Valor custo]]</f>
        <v>853.09999999999991</v>
      </c>
      <c r="J2252" s="6">
        <f>Tabela1[[#This Row],[MARGEM BRUTA]]/Tabela1[[#This Row],[Valor total]]</f>
        <v>0.24763425253991289</v>
      </c>
      <c r="K2252" s="1" t="str">
        <f>VLOOKUP(Tabela1[[#This Row],[Cliente]],'BASE DE CLIENTES'!A:D,4,0)</f>
        <v>SERRALHEIRO</v>
      </c>
      <c r="L2252" s="1" t="str">
        <f>VLOOKUP(Tabela1[[#This Row],[Cliente]],'BASE DE CLIENTES'!A:E,5,0)</f>
        <v>Planaltina</v>
      </c>
    </row>
    <row r="2253" spans="2:12" x14ac:dyDescent="0.3">
      <c r="B2253" s="1" t="s">
        <v>96</v>
      </c>
      <c r="C2253" s="4" t="str">
        <f>VLOOKUP(Tabela1[[#This Row],[Cliente]],'BASE DE CLIENTES'!A:E,2,0)</f>
        <v>Brasília</v>
      </c>
      <c r="D2253" s="1" t="str">
        <f>VLOOKUP(Tabela1[[#This Row],[Cliente]],'BASE DE CLIENTES'!A:C,3,0)</f>
        <v>DF</v>
      </c>
      <c r="E2253" s="4" t="str">
        <f>CONCATENATE(Tabela1[[#This Row],[CIDADE]],",",Tabela1[[#This Row],[UF]])</f>
        <v>Brasília,DF</v>
      </c>
      <c r="F2253" s="2">
        <v>45930</v>
      </c>
      <c r="G2253" s="13">
        <v>764.6</v>
      </c>
      <c r="H2253" s="13">
        <v>1030</v>
      </c>
      <c r="I2253" s="5">
        <f>Tabela1[[#This Row],[Valor total]]-Tabela1[[#This Row],[Valor custo]]</f>
        <v>265.39999999999998</v>
      </c>
      <c r="J2253" s="6">
        <f>Tabela1[[#This Row],[MARGEM BRUTA]]/Tabela1[[#This Row],[Valor total]]</f>
        <v>0.25766990291262132</v>
      </c>
      <c r="K2253" s="1" t="str">
        <f>VLOOKUP(Tabela1[[#This Row],[Cliente]],'BASE DE CLIENTES'!A:D,4,0)</f>
        <v>EMPRESA SEM MAQUINA</v>
      </c>
      <c r="L2253" s="1" t="str">
        <f>VLOOKUP(Tabela1[[#This Row],[Cliente]],'BASE DE CLIENTES'!A:E,5,0)</f>
        <v>CEILANDIA NORTE (CEILANDIA)</v>
      </c>
    </row>
    <row r="2254" spans="2:12" x14ac:dyDescent="0.3">
      <c r="B2254" s="1" t="s">
        <v>286</v>
      </c>
      <c r="C2254" s="4" t="str">
        <f>VLOOKUP(Tabela1[[#This Row],[Cliente]],'BASE DE CLIENTES'!A:E,2,0)</f>
        <v>Planaltina</v>
      </c>
      <c r="D2254" s="1" t="str">
        <f>VLOOKUP(Tabela1[[#This Row],[Cliente]],'BASE DE CLIENTES'!A:C,3,0)</f>
        <v>GO</v>
      </c>
      <c r="E2254" s="4" t="str">
        <f>CONCATENATE(Tabela1[[#This Row],[CIDADE]],",",Tabela1[[#This Row],[UF]])</f>
        <v>Planaltina,GO</v>
      </c>
      <c r="F2254" s="2">
        <v>45910</v>
      </c>
      <c r="G2254" s="13">
        <v>1429</v>
      </c>
      <c r="H2254" s="13">
        <v>2300</v>
      </c>
      <c r="I2254" s="5">
        <f>Tabela1[[#This Row],[Valor total]]-Tabela1[[#This Row],[Valor custo]]</f>
        <v>871</v>
      </c>
      <c r="J2254" s="6">
        <f>Tabela1[[#This Row],[MARGEM BRUTA]]/Tabela1[[#This Row],[Valor total]]</f>
        <v>0.37869565217391304</v>
      </c>
      <c r="K2254" s="1" t="str">
        <f>VLOOKUP(Tabela1[[#This Row],[Cliente]],'BASE DE CLIENTES'!A:D,4,0)</f>
        <v>SERRALHEIRO</v>
      </c>
      <c r="L2254" s="1" t="str">
        <f>VLOOKUP(Tabela1[[#This Row],[Cliente]],'BASE DE CLIENTES'!A:E,5,0)</f>
        <v>Planaltina</v>
      </c>
    </row>
    <row r="2255" spans="2:12" x14ac:dyDescent="0.3">
      <c r="B2255" s="1" t="s">
        <v>230</v>
      </c>
      <c r="C2255" s="4" t="str">
        <f>VLOOKUP(Tabela1[[#This Row],[Cliente]],'BASE DE CLIENTES'!A:E,2,0)</f>
        <v>Brasília</v>
      </c>
      <c r="D2255" s="1" t="str">
        <f>VLOOKUP(Tabela1[[#This Row],[Cliente]],'BASE DE CLIENTES'!A:C,3,0)</f>
        <v>DF</v>
      </c>
      <c r="E2255" s="4" t="str">
        <f>CONCATENATE(Tabela1[[#This Row],[CIDADE]],",",Tabela1[[#This Row],[UF]])</f>
        <v>Brasília,DF</v>
      </c>
      <c r="F2255" s="2">
        <v>45930</v>
      </c>
      <c r="G2255" s="13">
        <v>1048</v>
      </c>
      <c r="H2255" s="13">
        <v>2000</v>
      </c>
      <c r="I2255" s="5">
        <f>Tabela1[[#This Row],[Valor total]]-Tabela1[[#This Row],[Valor custo]]</f>
        <v>952</v>
      </c>
      <c r="J2255" s="6">
        <f>Tabela1[[#This Row],[MARGEM BRUTA]]/Tabela1[[#This Row],[Valor total]]</f>
        <v>0.47599999999999998</v>
      </c>
      <c r="K2255" s="1" t="str">
        <f>VLOOKUP(Tabela1[[#This Row],[Cliente]],'BASE DE CLIENTES'!A:D,4,0)</f>
        <v>SERRALHEIRO</v>
      </c>
      <c r="L2255" s="1" t="str">
        <f>VLOOKUP(Tabela1[[#This Row],[Cliente]],'BASE DE CLIENTES'!A:E,5,0)</f>
        <v>SETOR HABITACIONAL SAMAMBAIA (VICENTE PIRES)</v>
      </c>
    </row>
    <row r="2256" spans="2:12" x14ac:dyDescent="0.3">
      <c r="B2256" s="1" t="s">
        <v>288</v>
      </c>
      <c r="C2256" s="4" t="str">
        <f>VLOOKUP(Tabela1[[#This Row],[Cliente]],'BASE DE CLIENTES'!A:E,2,0)</f>
        <v>Redenção</v>
      </c>
      <c r="D2256" s="1" t="str">
        <f>VLOOKUP(Tabela1[[#This Row],[Cliente]],'BASE DE CLIENTES'!A:C,3,0)</f>
        <v>PA</v>
      </c>
      <c r="E2256" s="4" t="str">
        <f>CONCATENATE(Tabela1[[#This Row],[CIDADE]],",",Tabela1[[#This Row],[UF]])</f>
        <v>Redenção,PA</v>
      </c>
      <c r="F2256" s="2">
        <v>45881</v>
      </c>
      <c r="G2256" s="13">
        <v>4431.67</v>
      </c>
      <c r="H2256" s="13">
        <v>6900</v>
      </c>
      <c r="I2256" s="5">
        <f>Tabela1[[#This Row],[Valor total]]-Tabela1[[#This Row],[Valor custo]]</f>
        <v>2468.33</v>
      </c>
      <c r="J2256" s="6">
        <f>Tabela1[[#This Row],[MARGEM BRUTA]]/Tabela1[[#This Row],[Valor total]]</f>
        <v>0.35772898550724636</v>
      </c>
      <c r="K2256" s="1" t="str">
        <f>VLOOKUP(Tabela1[[#This Row],[Cliente]],'BASE DE CLIENTES'!A:D,4,0)</f>
        <v>EMPRESA COM MAQUINA</v>
      </c>
      <c r="L2256" s="1" t="str">
        <f>VLOOKUP(Tabela1[[#This Row],[Cliente]],'BASE DE CLIENTES'!A:E,5,0)</f>
        <v>Redenção</v>
      </c>
    </row>
    <row r="2257" spans="1:12" x14ac:dyDescent="0.3">
      <c r="B2257" s="1" t="s">
        <v>245</v>
      </c>
      <c r="C2257" s="4" t="str">
        <f>VLOOKUP(Tabela1[[#This Row],[Cliente]],'BASE DE CLIENTES'!A:E,2,0)</f>
        <v>Brasília</v>
      </c>
      <c r="D2257" s="1" t="str">
        <f>VLOOKUP(Tabela1[[#This Row],[Cliente]],'BASE DE CLIENTES'!A:C,3,0)</f>
        <v>DF</v>
      </c>
      <c r="E2257" s="4" t="str">
        <f>CONCATENATE(Tabela1[[#This Row],[CIDADE]],",",Tabela1[[#This Row],[UF]])</f>
        <v>Brasília,DF</v>
      </c>
      <c r="F2257" s="2">
        <v>45709</v>
      </c>
      <c r="G2257" s="13">
        <v>6.52</v>
      </c>
      <c r="H2257" s="13">
        <v>10</v>
      </c>
      <c r="I2257" s="5">
        <f>Tabela1[[#This Row],[Valor total]]-Tabela1[[#This Row],[Valor custo]]</f>
        <v>3.4800000000000004</v>
      </c>
      <c r="J2257" s="6">
        <f>Tabela1[[#This Row],[MARGEM BRUTA]]/Tabela1[[#This Row],[Valor total]]</f>
        <v>0.34800000000000003</v>
      </c>
      <c r="K2257" s="1" t="str">
        <f>VLOOKUP(Tabela1[[#This Row],[Cliente]],'BASE DE CLIENTES'!A:D,4,0)</f>
        <v>SEM CLASSIFICAÇÃO</v>
      </c>
      <c r="L2257" s="1" t="str">
        <f>VLOOKUP(Tabela1[[#This Row],[Cliente]],'BASE DE CLIENTES'!A:E,5,0)</f>
        <v>NA</v>
      </c>
    </row>
    <row r="2258" spans="1:12" x14ac:dyDescent="0.3">
      <c r="B2258" s="1" t="s">
        <v>68</v>
      </c>
      <c r="C2258" s="4" t="str">
        <f>VLOOKUP(Tabela1[[#This Row],[Cliente]],'BASE DE CLIENTES'!A:E,2,0)</f>
        <v>Brasília</v>
      </c>
      <c r="D2258" s="1" t="str">
        <f>VLOOKUP(Tabela1[[#This Row],[Cliente]],'BASE DE CLIENTES'!A:C,3,0)</f>
        <v>DF</v>
      </c>
      <c r="E2258" s="4" t="str">
        <f>CONCATENATE(Tabela1[[#This Row],[CIDADE]],",",Tabela1[[#This Row],[UF]])</f>
        <v>Brasília,DF</v>
      </c>
      <c r="F2258" s="2">
        <v>45929</v>
      </c>
      <c r="G2258" s="13">
        <v>894.48</v>
      </c>
      <c r="H2258" s="13">
        <v>1420</v>
      </c>
      <c r="I2258" s="5">
        <f>Tabela1[[#This Row],[Valor total]]-Tabela1[[#This Row],[Valor custo]]</f>
        <v>525.52</v>
      </c>
      <c r="J2258" s="6">
        <f>Tabela1[[#This Row],[MARGEM BRUTA]]/Tabela1[[#This Row],[Valor total]]</f>
        <v>0.37008450704225349</v>
      </c>
      <c r="K2258" s="1" t="str">
        <f>VLOOKUP(Tabela1[[#This Row],[Cliente]],'BASE DE CLIENTES'!A:D,4,0)</f>
        <v>EMPRESA COM MAQUINA</v>
      </c>
      <c r="L2258" s="1" t="str">
        <f>VLOOKUP(Tabela1[[#This Row],[Cliente]],'BASE DE CLIENTES'!A:E,5,0)</f>
        <v>SAMAMBAIA SUL (SAMAMBAIA)</v>
      </c>
    </row>
    <row r="2259" spans="1:12" x14ac:dyDescent="0.3">
      <c r="B2259" s="1" t="s">
        <v>245</v>
      </c>
      <c r="C2259" s="4" t="str">
        <f>VLOOKUP(Tabela1[[#This Row],[Cliente]],'BASE DE CLIENTES'!A:E,2,0)</f>
        <v>Brasília</v>
      </c>
      <c r="D2259" s="1" t="str">
        <f>VLOOKUP(Tabela1[[#This Row],[Cliente]],'BASE DE CLIENTES'!A:C,3,0)</f>
        <v>DF</v>
      </c>
      <c r="E2259" s="4" t="str">
        <f>CONCATENATE(Tabela1[[#This Row],[CIDADE]],",",Tabela1[[#This Row],[UF]])</f>
        <v>Brasília,DF</v>
      </c>
      <c r="F2259" s="2">
        <v>45707</v>
      </c>
      <c r="G2259" s="13">
        <v>6.1</v>
      </c>
      <c r="H2259" s="13">
        <v>9</v>
      </c>
      <c r="I2259" s="5">
        <f>Tabela1[[#This Row],[Valor total]]-Tabela1[[#This Row],[Valor custo]]</f>
        <v>2.9000000000000004</v>
      </c>
      <c r="J2259" s="6">
        <f>Tabela1[[#This Row],[MARGEM BRUTA]]/Tabela1[[#This Row],[Valor total]]</f>
        <v>0.32222222222222224</v>
      </c>
      <c r="K2259" s="1" t="str">
        <f>VLOOKUP(Tabela1[[#This Row],[Cliente]],'BASE DE CLIENTES'!A:D,4,0)</f>
        <v>SEM CLASSIFICAÇÃO</v>
      </c>
      <c r="L2259" s="1" t="str">
        <f>VLOOKUP(Tabela1[[#This Row],[Cliente]],'BASE DE CLIENTES'!A:E,5,0)</f>
        <v>NA</v>
      </c>
    </row>
    <row r="2260" spans="1:12" x14ac:dyDescent="0.3">
      <c r="B2260" s="1" t="s">
        <v>27</v>
      </c>
      <c r="C2260" s="4" t="str">
        <f>VLOOKUP(Tabela1[[#This Row],[Cliente]],'BASE DE CLIENTES'!A:E,2,0)</f>
        <v>Brasília</v>
      </c>
      <c r="D2260" s="1" t="str">
        <f>VLOOKUP(Tabela1[[#This Row],[Cliente]],'BASE DE CLIENTES'!A:C,3,0)</f>
        <v>DF</v>
      </c>
      <c r="E2260" s="4" t="str">
        <f>CONCATENATE(Tabela1[[#This Row],[CIDADE]],",",Tabela1[[#This Row],[UF]])</f>
        <v>Brasília,DF</v>
      </c>
      <c r="F2260" s="2">
        <v>45929</v>
      </c>
      <c r="G2260" s="13">
        <v>28.84</v>
      </c>
      <c r="H2260" s="13">
        <v>140</v>
      </c>
      <c r="I2260" s="5">
        <f>Tabela1[[#This Row],[Valor total]]-Tabela1[[#This Row],[Valor custo]]</f>
        <v>111.16</v>
      </c>
      <c r="J2260" s="6">
        <f>Tabela1[[#This Row],[MARGEM BRUTA]]/Tabela1[[#This Row],[Valor total]]</f>
        <v>0.79399999999999993</v>
      </c>
      <c r="K2260" s="1" t="str">
        <f>VLOOKUP(Tabela1[[#This Row],[Cliente]],'BASE DE CLIENTES'!A:D,4,0)</f>
        <v>EMPRESA SEM MAQUINA</v>
      </c>
      <c r="L2260" s="1" t="str">
        <f>VLOOKUP(Tabela1[[#This Row],[Cliente]],'BASE DE CLIENTES'!A:E,5,0)</f>
        <v>RECANTO DAS EMAS</v>
      </c>
    </row>
    <row r="2261" spans="1:12" x14ac:dyDescent="0.3">
      <c r="B2261" s="1" t="s">
        <v>161</v>
      </c>
      <c r="C2261" s="4" t="str">
        <f>VLOOKUP(Tabela1[[#This Row],[Cliente]],'BASE DE CLIENTES'!A:E,2,0)</f>
        <v>Brasília</v>
      </c>
      <c r="D2261" s="1" t="str">
        <f>VLOOKUP(Tabela1[[#This Row],[Cliente]],'BASE DE CLIENTES'!A:C,3,0)</f>
        <v>DF</v>
      </c>
      <c r="E2261" s="4" t="str">
        <f>CONCATENATE(Tabela1[[#This Row],[CIDADE]],",",Tabela1[[#This Row],[UF]])</f>
        <v>Brasília,DF</v>
      </c>
      <c r="F2261" s="2">
        <v>45929</v>
      </c>
      <c r="G2261" s="13">
        <v>9957.1</v>
      </c>
      <c r="H2261" s="13">
        <v>16150</v>
      </c>
      <c r="I2261" s="5">
        <f>Tabela1[[#This Row],[Valor total]]-Tabela1[[#This Row],[Valor custo]]</f>
        <v>6192.9</v>
      </c>
      <c r="J2261" s="6">
        <f>Tabela1[[#This Row],[MARGEM BRUTA]]/Tabela1[[#This Row],[Valor total]]</f>
        <v>0.38346130030959752</v>
      </c>
      <c r="K2261" s="1" t="str">
        <f>VLOOKUP(Tabela1[[#This Row],[Cliente]],'BASE DE CLIENTES'!A:D,4,0)</f>
        <v>EMPRESA COM MAQUINA</v>
      </c>
      <c r="L2261" s="1" t="str">
        <f>VLOOKUP(Tabela1[[#This Row],[Cliente]],'BASE DE CLIENTES'!A:E,5,0)</f>
        <v>RIACHO FUNDO II</v>
      </c>
    </row>
    <row r="2262" spans="1:12" x14ac:dyDescent="0.3">
      <c r="B2262" s="1" t="s">
        <v>55</v>
      </c>
      <c r="C2262" s="4" t="str">
        <f>VLOOKUP(Tabela1[[#This Row],[Cliente]],'BASE DE CLIENTES'!A:E,2,0)</f>
        <v>Brasília</v>
      </c>
      <c r="D2262" s="1" t="str">
        <f>VLOOKUP(Tabela1[[#This Row],[Cliente]],'BASE DE CLIENTES'!A:C,3,0)</f>
        <v>DF</v>
      </c>
      <c r="E2262" s="4" t="str">
        <f>CONCATENATE(Tabela1[[#This Row],[CIDADE]],",",Tabela1[[#This Row],[UF]])</f>
        <v>Brasília,DF</v>
      </c>
      <c r="F2262" s="2">
        <v>45929</v>
      </c>
      <c r="G2262" s="13">
        <v>649</v>
      </c>
      <c r="H2262" s="13">
        <v>1200</v>
      </c>
      <c r="I2262" s="5">
        <f>Tabela1[[#This Row],[Valor total]]-Tabela1[[#This Row],[Valor custo]]</f>
        <v>551</v>
      </c>
      <c r="J2262" s="6">
        <f>Tabela1[[#This Row],[MARGEM BRUTA]]/Tabela1[[#This Row],[Valor total]]</f>
        <v>0.45916666666666667</v>
      </c>
      <c r="K2262" s="1" t="str">
        <f>VLOOKUP(Tabela1[[#This Row],[Cliente]],'BASE DE CLIENTES'!A:D,4,0)</f>
        <v>EMPRESA SEM MAQUINA</v>
      </c>
      <c r="L2262" s="1" t="str">
        <f>VLOOKUP(Tabela1[[#This Row],[Cliente]],'BASE DE CLIENTES'!A:E,5,0)</f>
        <v>RECANTO DAS EMAS</v>
      </c>
    </row>
    <row r="2263" spans="1:12" x14ac:dyDescent="0.3">
      <c r="B2263" s="1" t="s">
        <v>88</v>
      </c>
      <c r="C2263" s="4" t="str">
        <f>VLOOKUP(Tabela1[[#This Row],[Cliente]],'BASE DE CLIENTES'!A:E,2,0)</f>
        <v>Brasília</v>
      </c>
      <c r="D2263" s="1" t="str">
        <f>VLOOKUP(Tabela1[[#This Row],[Cliente]],'BASE DE CLIENTES'!A:C,3,0)</f>
        <v>DF</v>
      </c>
      <c r="E2263" s="4" t="str">
        <f>CONCATENATE(Tabela1[[#This Row],[CIDADE]],",",Tabela1[[#This Row],[UF]])</f>
        <v>Brasília,DF</v>
      </c>
      <c r="F2263" s="2">
        <v>45929</v>
      </c>
      <c r="G2263" s="13">
        <v>905.09</v>
      </c>
      <c r="H2263" s="13">
        <v>1510</v>
      </c>
      <c r="I2263" s="5">
        <f>Tabela1[[#This Row],[Valor total]]-Tabela1[[#This Row],[Valor custo]]</f>
        <v>604.91</v>
      </c>
      <c r="J2263" s="6">
        <f>Tabela1[[#This Row],[MARGEM BRUTA]]/Tabela1[[#This Row],[Valor total]]</f>
        <v>0.40060264900662251</v>
      </c>
      <c r="K2263" s="1" t="str">
        <f>VLOOKUP(Tabela1[[#This Row],[Cliente]],'BASE DE CLIENTES'!A:D,4,0)</f>
        <v>SERRALHEIRO</v>
      </c>
      <c r="L2263" s="1" t="str">
        <f>VLOOKUP(Tabela1[[#This Row],[Cliente]],'BASE DE CLIENTES'!A:E,5,0)</f>
        <v>RECANTO DAS EMAS</v>
      </c>
    </row>
    <row r="2264" spans="1:12" x14ac:dyDescent="0.3">
      <c r="A2264" s="1" t="s">
        <v>289</v>
      </c>
      <c r="B2264" s="1" t="s">
        <v>290</v>
      </c>
      <c r="C2264" s="4" t="str">
        <f>VLOOKUP(Tabela1[[#This Row],[Cliente]],'BASE DE CLIENTES'!A:E,2,0)</f>
        <v>Rio Verde</v>
      </c>
      <c r="D2264" s="1" t="str">
        <f>VLOOKUP(Tabela1[[#This Row],[Cliente]],'BASE DE CLIENTES'!A:C,3,0)</f>
        <v>GO</v>
      </c>
      <c r="E2264" s="4" t="str">
        <f>CONCATENATE(Tabela1[[#This Row],[CIDADE]],",",Tabela1[[#This Row],[UF]])</f>
        <v>Rio Verde,GO</v>
      </c>
      <c r="F2264" s="2">
        <v>45684</v>
      </c>
      <c r="G2264" s="13">
        <v>684.55</v>
      </c>
      <c r="H2264" s="13">
        <v>1100</v>
      </c>
      <c r="I2264" s="5">
        <f>Tabela1[[#This Row],[Valor total]]-Tabela1[[#This Row],[Valor custo]]</f>
        <v>415.45000000000005</v>
      </c>
      <c r="J2264" s="6">
        <f>Tabela1[[#This Row],[MARGEM BRUTA]]/Tabela1[[#This Row],[Valor total]]</f>
        <v>0.37768181818181823</v>
      </c>
      <c r="K2264" s="1" t="str">
        <f>VLOOKUP(Tabela1[[#This Row],[Cliente]],'BASE DE CLIENTES'!A:D,4,0)</f>
        <v>EMPRESA COM MAQUINA</v>
      </c>
      <c r="L2264" s="1" t="str">
        <f>VLOOKUP(Tabela1[[#This Row],[Cliente]],'BASE DE CLIENTES'!A:E,5,0)</f>
        <v>Rio Verde</v>
      </c>
    </row>
    <row r="2265" spans="1:12" x14ac:dyDescent="0.3">
      <c r="B2265" s="1" t="s">
        <v>106</v>
      </c>
      <c r="C2265" s="4" t="str">
        <f>VLOOKUP(Tabela1[[#This Row],[Cliente]],'BASE DE CLIENTES'!A:E,2,0)</f>
        <v>Brasília</v>
      </c>
      <c r="D2265" s="1" t="str">
        <f>VLOOKUP(Tabela1[[#This Row],[Cliente]],'BASE DE CLIENTES'!A:C,3,0)</f>
        <v>DF</v>
      </c>
      <c r="E2265" s="4" t="str">
        <f>CONCATENATE(Tabela1[[#This Row],[CIDADE]],",",Tabela1[[#This Row],[UF]])</f>
        <v>Brasília,DF</v>
      </c>
      <c r="F2265" s="2">
        <v>45929</v>
      </c>
      <c r="G2265" s="13">
        <v>865.58</v>
      </c>
      <c r="H2265" s="13">
        <v>1300</v>
      </c>
      <c r="I2265" s="5">
        <f>Tabela1[[#This Row],[Valor total]]-Tabela1[[#This Row],[Valor custo]]</f>
        <v>434.41999999999996</v>
      </c>
      <c r="J2265" s="6">
        <f>Tabela1[[#This Row],[MARGEM BRUTA]]/Tabela1[[#This Row],[Valor total]]</f>
        <v>0.33416923076923072</v>
      </c>
      <c r="K2265" s="1" t="str">
        <f>VLOOKUP(Tabela1[[#This Row],[Cliente]],'BASE DE CLIENTES'!A:D,4,0)</f>
        <v>EMPRESA COM MAQUINA</v>
      </c>
      <c r="L2265" s="1" t="str">
        <f>VLOOKUP(Tabela1[[#This Row],[Cliente]],'BASE DE CLIENTES'!A:E,5,0)</f>
        <v>26 DE SETEMBRO</v>
      </c>
    </row>
    <row r="2266" spans="1:12" x14ac:dyDescent="0.3">
      <c r="B2266" s="1" t="s">
        <v>217</v>
      </c>
      <c r="C2266" s="4" t="str">
        <f>VLOOKUP(Tabela1[[#This Row],[Cliente]],'BASE DE CLIENTES'!A:E,2,0)</f>
        <v>Brasília</v>
      </c>
      <c r="D2266" s="1" t="str">
        <f>VLOOKUP(Tabela1[[#This Row],[Cliente]],'BASE DE CLIENTES'!A:C,3,0)</f>
        <v>DF</v>
      </c>
      <c r="E2266" s="4" t="str">
        <f>CONCATENATE(Tabela1[[#This Row],[CIDADE]],",",Tabela1[[#This Row],[UF]])</f>
        <v>Brasília,DF</v>
      </c>
      <c r="F2266" s="2">
        <v>45929</v>
      </c>
      <c r="G2266" s="13">
        <v>382.3</v>
      </c>
      <c r="H2266" s="13">
        <v>679</v>
      </c>
      <c r="I2266" s="5">
        <f>Tabela1[[#This Row],[Valor total]]-Tabela1[[#This Row],[Valor custo]]</f>
        <v>296.7</v>
      </c>
      <c r="J2266" s="6">
        <f>Tabela1[[#This Row],[MARGEM BRUTA]]/Tabela1[[#This Row],[Valor total]]</f>
        <v>0.43696612665684831</v>
      </c>
      <c r="K2266" s="1" t="str">
        <f>VLOOKUP(Tabela1[[#This Row],[Cliente]],'BASE DE CLIENTES'!A:D,4,0)</f>
        <v>EMPRESA SEM MAQUINA</v>
      </c>
      <c r="L2266" s="1" t="str">
        <f>VLOOKUP(Tabela1[[#This Row],[Cliente]],'BASE DE CLIENTES'!A:E,5,0)</f>
        <v>SETOR HABITACIONAL VICENTE PIRES</v>
      </c>
    </row>
    <row r="2267" spans="1:12" x14ac:dyDescent="0.3">
      <c r="B2267" s="1" t="s">
        <v>290</v>
      </c>
      <c r="C2267" s="4" t="str">
        <f>VLOOKUP(Tabela1[[#This Row],[Cliente]],'BASE DE CLIENTES'!A:E,2,0)</f>
        <v>Rio Verde</v>
      </c>
      <c r="D2267" s="1" t="str">
        <f>VLOOKUP(Tabela1[[#This Row],[Cliente]],'BASE DE CLIENTES'!A:C,3,0)</f>
        <v>GO</v>
      </c>
      <c r="E2267" s="4" t="str">
        <f>CONCATENATE(Tabela1[[#This Row],[CIDADE]],",",Tabela1[[#This Row],[UF]])</f>
        <v>Rio Verde,GO</v>
      </c>
      <c r="F2267" s="2">
        <v>45673</v>
      </c>
      <c r="G2267" s="13">
        <v>4392</v>
      </c>
      <c r="H2267" s="13">
        <v>6100</v>
      </c>
      <c r="I2267" s="5">
        <f>Tabela1[[#This Row],[Valor total]]-Tabela1[[#This Row],[Valor custo]]</f>
        <v>1708</v>
      </c>
      <c r="J2267" s="6">
        <f>Tabela1[[#This Row],[MARGEM BRUTA]]/Tabela1[[#This Row],[Valor total]]</f>
        <v>0.28000000000000003</v>
      </c>
      <c r="K2267" s="1" t="str">
        <f>VLOOKUP(Tabela1[[#This Row],[Cliente]],'BASE DE CLIENTES'!A:D,4,0)</f>
        <v>EMPRESA COM MAQUINA</v>
      </c>
      <c r="L2267" s="1" t="str">
        <f>VLOOKUP(Tabela1[[#This Row],[Cliente]],'BASE DE CLIENTES'!A:E,5,0)</f>
        <v>Rio Verde</v>
      </c>
    </row>
    <row r="2268" spans="1:12" x14ac:dyDescent="0.3">
      <c r="B2268" s="1" t="s">
        <v>23</v>
      </c>
      <c r="C2268" s="4" t="str">
        <f>VLOOKUP(Tabela1[[#This Row],[Cliente]],'BASE DE CLIENTES'!A:E,2,0)</f>
        <v>Brasília</v>
      </c>
      <c r="D2268" s="1" t="str">
        <f>VLOOKUP(Tabela1[[#This Row],[Cliente]],'BASE DE CLIENTES'!A:C,3,0)</f>
        <v>DF</v>
      </c>
      <c r="E2268" s="4" t="str">
        <f>CONCATENATE(Tabela1[[#This Row],[CIDADE]],",",Tabela1[[#This Row],[UF]])</f>
        <v>Brasília,DF</v>
      </c>
      <c r="F2268" s="2">
        <v>45929</v>
      </c>
      <c r="G2268" s="13">
        <v>277.5</v>
      </c>
      <c r="H2268" s="13">
        <v>350</v>
      </c>
      <c r="I2268" s="5">
        <f>Tabela1[[#This Row],[Valor total]]-Tabela1[[#This Row],[Valor custo]]</f>
        <v>72.5</v>
      </c>
      <c r="J2268" s="6">
        <f>Tabela1[[#This Row],[MARGEM BRUTA]]/Tabela1[[#This Row],[Valor total]]</f>
        <v>0.20714285714285716</v>
      </c>
      <c r="K2268" s="1" t="str">
        <f>VLOOKUP(Tabela1[[#This Row],[Cliente]],'BASE DE CLIENTES'!A:D,4,0)</f>
        <v>EMPRESA SEM MAQUINA</v>
      </c>
      <c r="L2268" s="1" t="str">
        <f>VLOOKUP(Tabela1[[#This Row],[Cliente]],'BASE DE CLIENTES'!A:E,5,0)</f>
        <v>SETOR INDUSTRIAL (TAGUATINGA)</v>
      </c>
    </row>
    <row r="2269" spans="1:12" x14ac:dyDescent="0.3">
      <c r="B2269" s="1" t="s">
        <v>291</v>
      </c>
      <c r="C2269" s="4" t="str">
        <f>VLOOKUP(Tabela1[[#This Row],[Cliente]],'BASE DE CLIENTES'!A:E,2,0)</f>
        <v>Rio Verde</v>
      </c>
      <c r="D2269" s="1" t="str">
        <f>VLOOKUP(Tabela1[[#This Row],[Cliente]],'BASE DE CLIENTES'!A:C,3,0)</f>
        <v>GO</v>
      </c>
      <c r="E2269" s="4" t="str">
        <f>CONCATENATE(Tabela1[[#This Row],[CIDADE]],",",Tabela1[[#This Row],[UF]])</f>
        <v>Rio Verde,GO</v>
      </c>
      <c r="F2269" s="2">
        <v>45702</v>
      </c>
      <c r="G2269" s="13">
        <v>1096.94</v>
      </c>
      <c r="H2269" s="13">
        <v>1690</v>
      </c>
      <c r="I2269" s="5">
        <f>Tabela1[[#This Row],[Valor total]]-Tabela1[[#This Row],[Valor custo]]</f>
        <v>593.05999999999995</v>
      </c>
      <c r="J2269" s="6">
        <f>Tabela1[[#This Row],[MARGEM BRUTA]]/Tabela1[[#This Row],[Valor total]]</f>
        <v>0.35092307692307689</v>
      </c>
      <c r="K2269" s="1" t="str">
        <f>VLOOKUP(Tabela1[[#This Row],[Cliente]],'BASE DE CLIENTES'!A:D,4,0)</f>
        <v>EMPRESA COM MAQUINA</v>
      </c>
      <c r="L2269" s="1" t="str">
        <f>VLOOKUP(Tabela1[[#This Row],[Cliente]],'BASE DE CLIENTES'!A:E,5,0)</f>
        <v>Rio Verde</v>
      </c>
    </row>
    <row r="2270" spans="1:12" x14ac:dyDescent="0.3">
      <c r="B2270" s="1" t="s">
        <v>290</v>
      </c>
      <c r="C2270" s="4" t="str">
        <f>VLOOKUP(Tabela1[[#This Row],[Cliente]],'BASE DE CLIENTES'!A:E,2,0)</f>
        <v>Rio Verde</v>
      </c>
      <c r="D2270" s="1" t="str">
        <f>VLOOKUP(Tabela1[[#This Row],[Cliente]],'BASE DE CLIENTES'!A:C,3,0)</f>
        <v>GO</v>
      </c>
      <c r="E2270" s="4" t="str">
        <f>CONCATENATE(Tabela1[[#This Row],[CIDADE]],",",Tabela1[[#This Row],[UF]])</f>
        <v>Rio Verde,GO</v>
      </c>
      <c r="F2270" s="2">
        <v>45730</v>
      </c>
      <c r="G2270" s="13">
        <v>5914.28</v>
      </c>
      <c r="H2270" s="13">
        <v>9605</v>
      </c>
      <c r="I2270" s="5">
        <f>Tabela1[[#This Row],[Valor total]]-Tabela1[[#This Row],[Valor custo]]</f>
        <v>3690.7200000000003</v>
      </c>
      <c r="J2270" s="6">
        <f>Tabela1[[#This Row],[MARGEM BRUTA]]/Tabela1[[#This Row],[Valor total]]</f>
        <v>0.38424986985944826</v>
      </c>
      <c r="K2270" s="1" t="str">
        <f>VLOOKUP(Tabela1[[#This Row],[Cliente]],'BASE DE CLIENTES'!A:D,4,0)</f>
        <v>EMPRESA COM MAQUINA</v>
      </c>
      <c r="L2270" s="1" t="str">
        <f>VLOOKUP(Tabela1[[#This Row],[Cliente]],'BASE DE CLIENTES'!A:E,5,0)</f>
        <v>Rio Verde</v>
      </c>
    </row>
    <row r="2271" spans="1:12" x14ac:dyDescent="0.3">
      <c r="B2271" s="1" t="s">
        <v>96</v>
      </c>
      <c r="C2271" s="4" t="str">
        <f>VLOOKUP(Tabela1[[#This Row],[Cliente]],'BASE DE CLIENTES'!A:E,2,0)</f>
        <v>Brasília</v>
      </c>
      <c r="D2271" s="1" t="str">
        <f>VLOOKUP(Tabela1[[#This Row],[Cliente]],'BASE DE CLIENTES'!A:C,3,0)</f>
        <v>DF</v>
      </c>
      <c r="E2271" s="4" t="str">
        <f>CONCATENATE(Tabela1[[#This Row],[CIDADE]],",",Tabela1[[#This Row],[UF]])</f>
        <v>Brasília,DF</v>
      </c>
      <c r="F2271" s="2">
        <v>45927</v>
      </c>
      <c r="G2271" s="13">
        <v>534</v>
      </c>
      <c r="H2271" s="13">
        <v>770</v>
      </c>
      <c r="I2271" s="5">
        <f>Tabela1[[#This Row],[Valor total]]-Tabela1[[#This Row],[Valor custo]]</f>
        <v>236</v>
      </c>
      <c r="J2271" s="6">
        <f>Tabela1[[#This Row],[MARGEM BRUTA]]/Tabela1[[#This Row],[Valor total]]</f>
        <v>0.30649350649350648</v>
      </c>
      <c r="K2271" s="1" t="str">
        <f>VLOOKUP(Tabela1[[#This Row],[Cliente]],'BASE DE CLIENTES'!A:D,4,0)</f>
        <v>EMPRESA SEM MAQUINA</v>
      </c>
      <c r="L2271" s="1" t="str">
        <f>VLOOKUP(Tabela1[[#This Row],[Cliente]],'BASE DE CLIENTES'!A:E,5,0)</f>
        <v>CEILANDIA NORTE (CEILANDIA)</v>
      </c>
    </row>
    <row r="2272" spans="1:12" x14ac:dyDescent="0.3">
      <c r="B2272" s="1" t="s">
        <v>291</v>
      </c>
      <c r="C2272" s="4" t="str">
        <f>VLOOKUP(Tabela1[[#This Row],[Cliente]],'BASE DE CLIENTES'!A:E,2,0)</f>
        <v>Rio Verde</v>
      </c>
      <c r="D2272" s="1" t="str">
        <f>VLOOKUP(Tabela1[[#This Row],[Cliente]],'BASE DE CLIENTES'!A:C,3,0)</f>
        <v>GO</v>
      </c>
      <c r="E2272" s="4" t="str">
        <f>CONCATENATE(Tabela1[[#This Row],[CIDADE]],",",Tabela1[[#This Row],[UF]])</f>
        <v>Rio Verde,GO</v>
      </c>
      <c r="F2272" s="2">
        <v>45777</v>
      </c>
      <c r="G2272" s="13">
        <v>447</v>
      </c>
      <c r="H2272" s="13">
        <v>615</v>
      </c>
      <c r="I2272" s="5">
        <f>Tabela1[[#This Row],[Valor total]]-Tabela1[[#This Row],[Valor custo]]</f>
        <v>168</v>
      </c>
      <c r="J2272" s="6">
        <f>Tabela1[[#This Row],[MARGEM BRUTA]]/Tabela1[[#This Row],[Valor total]]</f>
        <v>0.27317073170731709</v>
      </c>
      <c r="K2272" s="1" t="str">
        <f>VLOOKUP(Tabela1[[#This Row],[Cliente]],'BASE DE CLIENTES'!A:D,4,0)</f>
        <v>EMPRESA COM MAQUINA</v>
      </c>
      <c r="L2272" s="1" t="str">
        <f>VLOOKUP(Tabela1[[#This Row],[Cliente]],'BASE DE CLIENTES'!A:E,5,0)</f>
        <v>Rio Verde</v>
      </c>
    </row>
    <row r="2273" spans="1:12" x14ac:dyDescent="0.3">
      <c r="B2273" s="1" t="s">
        <v>291</v>
      </c>
      <c r="C2273" s="4" t="str">
        <f>VLOOKUP(Tabela1[[#This Row],[Cliente]],'BASE DE CLIENTES'!A:E,2,0)</f>
        <v>Rio Verde</v>
      </c>
      <c r="D2273" s="1" t="str">
        <f>VLOOKUP(Tabela1[[#This Row],[Cliente]],'BASE DE CLIENTES'!A:C,3,0)</f>
        <v>GO</v>
      </c>
      <c r="E2273" s="4" t="str">
        <f>CONCATENATE(Tabela1[[#This Row],[CIDADE]],",",Tabela1[[#This Row],[UF]])</f>
        <v>Rio Verde,GO</v>
      </c>
      <c r="F2273" s="2">
        <v>45776</v>
      </c>
      <c r="G2273" s="13">
        <v>1031</v>
      </c>
      <c r="H2273" s="13">
        <v>1470</v>
      </c>
      <c r="I2273" s="5">
        <f>Tabela1[[#This Row],[Valor total]]-Tabela1[[#This Row],[Valor custo]]</f>
        <v>439</v>
      </c>
      <c r="J2273" s="6">
        <f>Tabela1[[#This Row],[MARGEM BRUTA]]/Tabela1[[#This Row],[Valor total]]</f>
        <v>0.29863945578231293</v>
      </c>
      <c r="K2273" s="1" t="str">
        <f>VLOOKUP(Tabela1[[#This Row],[Cliente]],'BASE DE CLIENTES'!A:D,4,0)</f>
        <v>EMPRESA COM MAQUINA</v>
      </c>
      <c r="L2273" s="1" t="str">
        <f>VLOOKUP(Tabela1[[#This Row],[Cliente]],'BASE DE CLIENTES'!A:E,5,0)</f>
        <v>Rio Verde</v>
      </c>
    </row>
    <row r="2274" spans="1:12" x14ac:dyDescent="0.3">
      <c r="B2274" s="1" t="s">
        <v>27</v>
      </c>
      <c r="C2274" s="4" t="str">
        <f>VLOOKUP(Tabela1[[#This Row],[Cliente]],'BASE DE CLIENTES'!A:E,2,0)</f>
        <v>Brasília</v>
      </c>
      <c r="D2274" s="1" t="str">
        <f>VLOOKUP(Tabela1[[#This Row],[Cliente]],'BASE DE CLIENTES'!A:C,3,0)</f>
        <v>DF</v>
      </c>
      <c r="E2274" s="4" t="str">
        <f>CONCATENATE(Tabela1[[#This Row],[CIDADE]],",",Tabela1[[#This Row],[UF]])</f>
        <v>Brasília,DF</v>
      </c>
      <c r="F2274" s="2">
        <v>45926</v>
      </c>
      <c r="G2274" s="13">
        <v>1312.39</v>
      </c>
      <c r="H2274" s="13">
        <v>2065</v>
      </c>
      <c r="I2274" s="5">
        <f>Tabela1[[#This Row],[Valor total]]-Tabela1[[#This Row],[Valor custo]]</f>
        <v>752.6099999999999</v>
      </c>
      <c r="J2274" s="6">
        <f>Tabela1[[#This Row],[MARGEM BRUTA]]/Tabela1[[#This Row],[Valor total]]</f>
        <v>0.3644600484261501</v>
      </c>
      <c r="K2274" s="1" t="str">
        <f>VLOOKUP(Tabela1[[#This Row],[Cliente]],'BASE DE CLIENTES'!A:D,4,0)</f>
        <v>EMPRESA SEM MAQUINA</v>
      </c>
      <c r="L2274" s="1" t="str">
        <f>VLOOKUP(Tabela1[[#This Row],[Cliente]],'BASE DE CLIENTES'!A:E,5,0)</f>
        <v>RECANTO DAS EMAS</v>
      </c>
    </row>
    <row r="2275" spans="1:12" x14ac:dyDescent="0.3">
      <c r="B2275" s="1" t="s">
        <v>290</v>
      </c>
      <c r="C2275" s="4" t="str">
        <f>VLOOKUP(Tabela1[[#This Row],[Cliente]],'BASE DE CLIENTES'!A:E,2,0)</f>
        <v>Rio Verde</v>
      </c>
      <c r="D2275" s="1" t="str">
        <f>VLOOKUP(Tabela1[[#This Row],[Cliente]],'BASE DE CLIENTES'!A:C,3,0)</f>
        <v>GO</v>
      </c>
      <c r="E2275" s="4" t="str">
        <f>CONCATENATE(Tabela1[[#This Row],[CIDADE]],",",Tabela1[[#This Row],[UF]])</f>
        <v>Rio Verde,GO</v>
      </c>
      <c r="F2275" s="2">
        <v>45756</v>
      </c>
      <c r="G2275" s="13">
        <v>196.84</v>
      </c>
      <c r="H2275" s="13">
        <v>320</v>
      </c>
      <c r="I2275" s="5">
        <f>Tabela1[[#This Row],[Valor total]]-Tabela1[[#This Row],[Valor custo]]</f>
        <v>123.16</v>
      </c>
      <c r="J2275" s="6">
        <f>Tabela1[[#This Row],[MARGEM BRUTA]]/Tabela1[[#This Row],[Valor total]]</f>
        <v>0.38487499999999997</v>
      </c>
      <c r="K2275" s="1" t="str">
        <f>VLOOKUP(Tabela1[[#This Row],[Cliente]],'BASE DE CLIENTES'!A:D,4,0)</f>
        <v>EMPRESA COM MAQUINA</v>
      </c>
      <c r="L2275" s="1" t="str">
        <f>VLOOKUP(Tabela1[[#This Row],[Cliente]],'BASE DE CLIENTES'!A:E,5,0)</f>
        <v>Rio Verde</v>
      </c>
    </row>
    <row r="2276" spans="1:12" x14ac:dyDescent="0.3">
      <c r="B2276" s="1" t="s">
        <v>142</v>
      </c>
      <c r="C2276" s="4" t="str">
        <f>VLOOKUP(Tabela1[[#This Row],[Cliente]],'BASE DE CLIENTES'!A:E,2,0)</f>
        <v>Brasília</v>
      </c>
      <c r="D2276" s="1" t="str">
        <f>VLOOKUP(Tabela1[[#This Row],[Cliente]],'BASE DE CLIENTES'!A:C,3,0)</f>
        <v>DF</v>
      </c>
      <c r="E2276" s="4" t="str">
        <f>CONCATENATE(Tabela1[[#This Row],[CIDADE]],",",Tabela1[[#This Row],[UF]])</f>
        <v>Brasília,DF</v>
      </c>
      <c r="F2276" s="2">
        <v>45926</v>
      </c>
      <c r="G2276" s="13">
        <v>55</v>
      </c>
      <c r="H2276" s="13">
        <v>200</v>
      </c>
      <c r="I2276" s="5">
        <f>Tabela1[[#This Row],[Valor total]]-Tabela1[[#This Row],[Valor custo]]</f>
        <v>145</v>
      </c>
      <c r="J2276" s="6">
        <f>Tabela1[[#This Row],[MARGEM BRUTA]]/Tabela1[[#This Row],[Valor total]]</f>
        <v>0.72499999999999998</v>
      </c>
      <c r="K2276" s="1" t="str">
        <f>VLOOKUP(Tabela1[[#This Row],[Cliente]],'BASE DE CLIENTES'!A:D,4,0)</f>
        <v>OUTROS RAMOS</v>
      </c>
      <c r="L2276" s="1" t="str">
        <f>VLOOKUP(Tabela1[[#This Row],[Cliente]],'BASE DE CLIENTES'!A:E,5,0)</f>
        <v>RIACHO FUNDO II</v>
      </c>
    </row>
    <row r="2277" spans="1:12" x14ac:dyDescent="0.3">
      <c r="A2277" s="1" t="s">
        <v>292</v>
      </c>
      <c r="B2277" s="1" t="s">
        <v>293</v>
      </c>
      <c r="C2277" s="4" t="str">
        <f>VLOOKUP(Tabela1[[#This Row],[Cliente]],'BASE DE CLIENTES'!A:E,2,0)</f>
        <v>Brasília</v>
      </c>
      <c r="D2277" s="1" t="str">
        <f>VLOOKUP(Tabela1[[#This Row],[Cliente]],'BASE DE CLIENTES'!A:C,3,0)</f>
        <v>DF</v>
      </c>
      <c r="E2277" s="4" t="str">
        <f>CONCATENATE(Tabela1[[#This Row],[CIDADE]],",",Tabela1[[#This Row],[UF]])</f>
        <v>Brasília,DF</v>
      </c>
      <c r="F2277" s="2">
        <v>45680</v>
      </c>
      <c r="G2277" s="13">
        <v>878.4</v>
      </c>
      <c r="H2277" s="13">
        <v>1290</v>
      </c>
      <c r="I2277" s="5">
        <f>Tabela1[[#This Row],[Valor total]]-Tabela1[[#This Row],[Valor custo]]</f>
        <v>411.6</v>
      </c>
      <c r="J2277" s="6">
        <f>Tabela1[[#This Row],[MARGEM BRUTA]]/Tabela1[[#This Row],[Valor total]]</f>
        <v>0.3190697674418605</v>
      </c>
      <c r="K2277" s="1" t="str">
        <f>VLOOKUP(Tabela1[[#This Row],[Cliente]],'BASE DE CLIENTES'!A:D,4,0)</f>
        <v>SERRALHEIRO</v>
      </c>
      <c r="L2277" s="1" t="str">
        <f>VLOOKUP(Tabela1[[#This Row],[Cliente]],'BASE DE CLIENTES'!A:E,5,0)</f>
        <v>NA</v>
      </c>
    </row>
    <row r="2278" spans="1:12" x14ac:dyDescent="0.3">
      <c r="B2278" s="1" t="s">
        <v>291</v>
      </c>
      <c r="C2278" s="4" t="str">
        <f>VLOOKUP(Tabela1[[#This Row],[Cliente]],'BASE DE CLIENTES'!A:E,2,0)</f>
        <v>Rio Verde</v>
      </c>
      <c r="D2278" s="1" t="str">
        <f>VLOOKUP(Tabela1[[#This Row],[Cliente]],'BASE DE CLIENTES'!A:C,3,0)</f>
        <v>GO</v>
      </c>
      <c r="E2278" s="4" t="str">
        <f>CONCATENATE(Tabela1[[#This Row],[CIDADE]],",",Tabela1[[#This Row],[UF]])</f>
        <v>Rio Verde,GO</v>
      </c>
      <c r="F2278" s="2">
        <v>45791</v>
      </c>
      <c r="G2278" s="13">
        <v>1031</v>
      </c>
      <c r="H2278" s="13">
        <v>1484</v>
      </c>
      <c r="I2278" s="5">
        <f>Tabela1[[#This Row],[Valor total]]-Tabela1[[#This Row],[Valor custo]]</f>
        <v>453</v>
      </c>
      <c r="J2278" s="6">
        <f>Tabela1[[#This Row],[MARGEM BRUTA]]/Tabela1[[#This Row],[Valor total]]</f>
        <v>0.30525606469002697</v>
      </c>
      <c r="K2278" s="1" t="str">
        <f>VLOOKUP(Tabela1[[#This Row],[Cliente]],'BASE DE CLIENTES'!A:D,4,0)</f>
        <v>EMPRESA COM MAQUINA</v>
      </c>
      <c r="L2278" s="1" t="str">
        <f>VLOOKUP(Tabela1[[#This Row],[Cliente]],'BASE DE CLIENTES'!A:E,5,0)</f>
        <v>Rio Verde</v>
      </c>
    </row>
    <row r="2279" spans="1:12" x14ac:dyDescent="0.3">
      <c r="B2279" s="1" t="s">
        <v>97</v>
      </c>
      <c r="C2279" s="4" t="str">
        <f>VLOOKUP(Tabela1[[#This Row],[Cliente]],'BASE DE CLIENTES'!A:E,2,0)</f>
        <v>Brasília</v>
      </c>
      <c r="D2279" s="1" t="str">
        <f>VLOOKUP(Tabela1[[#This Row],[Cliente]],'BASE DE CLIENTES'!A:C,3,0)</f>
        <v>DF</v>
      </c>
      <c r="E2279" s="4" t="str">
        <f>CONCATENATE(Tabela1[[#This Row],[CIDADE]],",",Tabela1[[#This Row],[UF]])</f>
        <v>Brasília,DF</v>
      </c>
      <c r="F2279" s="2">
        <v>45926</v>
      </c>
      <c r="G2279" s="13">
        <v>502</v>
      </c>
      <c r="H2279" s="13">
        <v>880</v>
      </c>
      <c r="I2279" s="5">
        <f>Tabela1[[#This Row],[Valor total]]-Tabela1[[#This Row],[Valor custo]]</f>
        <v>378</v>
      </c>
      <c r="J2279" s="6">
        <f>Tabela1[[#This Row],[MARGEM BRUTA]]/Tabela1[[#This Row],[Valor total]]</f>
        <v>0.42954545454545456</v>
      </c>
      <c r="K2279" s="1" t="str">
        <f>VLOOKUP(Tabela1[[#This Row],[Cliente]],'BASE DE CLIENTES'!A:D,4,0)</f>
        <v>SERRALHEIRO</v>
      </c>
      <c r="L2279" s="1" t="str">
        <f>VLOOKUP(Tabela1[[#This Row],[Cliente]],'BASE DE CLIENTES'!A:E,5,0)</f>
        <v>CEILANDIA NORTE</v>
      </c>
    </row>
    <row r="2280" spans="1:12" x14ac:dyDescent="0.3">
      <c r="B2280" s="1" t="s">
        <v>38</v>
      </c>
      <c r="C2280" s="4" t="str">
        <f>VLOOKUP(Tabela1[[#This Row],[Cliente]],'BASE DE CLIENTES'!A:E,2,0)</f>
        <v>Brasília</v>
      </c>
      <c r="D2280" s="1" t="str">
        <f>VLOOKUP(Tabela1[[#This Row],[Cliente]],'BASE DE CLIENTES'!A:C,3,0)</f>
        <v>DF</v>
      </c>
      <c r="E2280" s="4" t="str">
        <f>CONCATENATE(Tabela1[[#This Row],[CIDADE]],",",Tabela1[[#This Row],[UF]])</f>
        <v>Brasília,DF</v>
      </c>
      <c r="F2280" s="2">
        <v>45926</v>
      </c>
      <c r="G2280" s="13">
        <v>4985.45</v>
      </c>
      <c r="H2280" s="13">
        <v>7850</v>
      </c>
      <c r="I2280" s="5">
        <f>Tabela1[[#This Row],[Valor total]]-Tabela1[[#This Row],[Valor custo]]</f>
        <v>2864.55</v>
      </c>
      <c r="J2280" s="6">
        <f>Tabela1[[#This Row],[MARGEM BRUTA]]/Tabela1[[#This Row],[Valor total]]</f>
        <v>0.36491082802547775</v>
      </c>
      <c r="K2280" s="1" t="str">
        <f>VLOOKUP(Tabela1[[#This Row],[Cliente]],'BASE DE CLIENTES'!A:D,4,0)</f>
        <v>EMPRESA SEM MAQUINA</v>
      </c>
      <c r="L2280" s="1" t="str">
        <f>VLOOKUP(Tabela1[[#This Row],[Cliente]],'BASE DE CLIENTES'!A:E,5,0)</f>
        <v>PONTE ALTA NORTE (GAMA)</v>
      </c>
    </row>
    <row r="2281" spans="1:12" x14ac:dyDescent="0.3">
      <c r="B2281" s="1" t="s">
        <v>96</v>
      </c>
      <c r="C2281" s="4" t="str">
        <f>VLOOKUP(Tabela1[[#This Row],[Cliente]],'BASE DE CLIENTES'!A:E,2,0)</f>
        <v>Brasília</v>
      </c>
      <c r="D2281" s="1" t="str">
        <f>VLOOKUP(Tabela1[[#This Row],[Cliente]],'BASE DE CLIENTES'!A:C,3,0)</f>
        <v>DF</v>
      </c>
      <c r="E2281" s="4" t="str">
        <f>CONCATENATE(Tabela1[[#This Row],[CIDADE]],",",Tabela1[[#This Row],[UF]])</f>
        <v>Brasília,DF</v>
      </c>
      <c r="F2281" s="2">
        <v>45926</v>
      </c>
      <c r="G2281" s="13">
        <v>382.3</v>
      </c>
      <c r="H2281" s="13">
        <v>515</v>
      </c>
      <c r="I2281" s="5">
        <f>Tabela1[[#This Row],[Valor total]]-Tabela1[[#This Row],[Valor custo]]</f>
        <v>132.69999999999999</v>
      </c>
      <c r="J2281" s="6">
        <f>Tabela1[[#This Row],[MARGEM BRUTA]]/Tabela1[[#This Row],[Valor total]]</f>
        <v>0.25766990291262132</v>
      </c>
      <c r="K2281" s="1" t="str">
        <f>VLOOKUP(Tabela1[[#This Row],[Cliente]],'BASE DE CLIENTES'!A:D,4,0)</f>
        <v>EMPRESA SEM MAQUINA</v>
      </c>
      <c r="L2281" s="1" t="str">
        <f>VLOOKUP(Tabela1[[#This Row],[Cliente]],'BASE DE CLIENTES'!A:E,5,0)</f>
        <v>CEILANDIA NORTE (CEILANDIA)</v>
      </c>
    </row>
    <row r="2282" spans="1:12" x14ac:dyDescent="0.3">
      <c r="B2282" s="1" t="s">
        <v>291</v>
      </c>
      <c r="C2282" s="4" t="str">
        <f>VLOOKUP(Tabela1[[#This Row],[Cliente]],'BASE DE CLIENTES'!A:E,2,0)</f>
        <v>Rio Verde</v>
      </c>
      <c r="D2282" s="1" t="str">
        <f>VLOOKUP(Tabela1[[#This Row],[Cliente]],'BASE DE CLIENTES'!A:C,3,0)</f>
        <v>GO</v>
      </c>
      <c r="E2282" s="4" t="str">
        <f>CONCATENATE(Tabela1[[#This Row],[CIDADE]],",",Tabela1[[#This Row],[UF]])</f>
        <v>Rio Verde,GO</v>
      </c>
      <c r="F2282" s="2">
        <v>45784</v>
      </c>
      <c r="G2282" s="13">
        <v>584</v>
      </c>
      <c r="H2282" s="13">
        <v>869</v>
      </c>
      <c r="I2282" s="5">
        <f>Tabela1[[#This Row],[Valor total]]-Tabela1[[#This Row],[Valor custo]]</f>
        <v>285</v>
      </c>
      <c r="J2282" s="6">
        <f>Tabela1[[#This Row],[MARGEM BRUTA]]/Tabela1[[#This Row],[Valor total]]</f>
        <v>0.32796317606444186</v>
      </c>
      <c r="K2282" s="1" t="str">
        <f>VLOOKUP(Tabela1[[#This Row],[Cliente]],'BASE DE CLIENTES'!A:D,4,0)</f>
        <v>EMPRESA COM MAQUINA</v>
      </c>
      <c r="L2282" s="1" t="str">
        <f>VLOOKUP(Tabela1[[#This Row],[Cliente]],'BASE DE CLIENTES'!A:E,5,0)</f>
        <v>Rio Verde</v>
      </c>
    </row>
    <row r="2283" spans="1:12" x14ac:dyDescent="0.3">
      <c r="B2283" s="1" t="s">
        <v>117</v>
      </c>
      <c r="C2283" s="4" t="str">
        <f>VLOOKUP(Tabela1[[#This Row],[Cliente]],'BASE DE CLIENTES'!A:E,2,0)</f>
        <v>Brasília</v>
      </c>
      <c r="D2283" s="1" t="str">
        <f>VLOOKUP(Tabela1[[#This Row],[Cliente]],'BASE DE CLIENTES'!A:C,3,0)</f>
        <v>DF</v>
      </c>
      <c r="E2283" s="4" t="str">
        <f>CONCATENATE(Tabela1[[#This Row],[CIDADE]],",",Tabela1[[#This Row],[UF]])</f>
        <v>Brasília,DF</v>
      </c>
      <c r="F2283" s="2">
        <v>45926</v>
      </c>
      <c r="G2283" s="13">
        <v>3226.57</v>
      </c>
      <c r="H2283" s="13">
        <v>5150</v>
      </c>
      <c r="I2283" s="5">
        <f>Tabela1[[#This Row],[Valor total]]-Tabela1[[#This Row],[Valor custo]]</f>
        <v>1923.4299999999998</v>
      </c>
      <c r="J2283" s="6">
        <f>Tabela1[[#This Row],[MARGEM BRUTA]]/Tabela1[[#This Row],[Valor total]]</f>
        <v>0.37348155339805822</v>
      </c>
      <c r="K2283" s="1" t="str">
        <f>VLOOKUP(Tabela1[[#This Row],[Cliente]],'BASE DE CLIENTES'!A:D,4,0)</f>
        <v>EMPRESA COM MAQUINA</v>
      </c>
      <c r="L2283" s="1" t="str">
        <f>VLOOKUP(Tabela1[[#This Row],[Cliente]],'BASE DE CLIENTES'!A:E,5,0)</f>
        <v>SETOR HABITACIONAL ARNIQUEIRA (AGUAS CLARAS)</v>
      </c>
    </row>
    <row r="2284" spans="1:12" x14ac:dyDescent="0.3">
      <c r="B2284" s="1" t="s">
        <v>216</v>
      </c>
      <c r="C2284" s="4" t="str">
        <f>VLOOKUP(Tabela1[[#This Row],[Cliente]],'BASE DE CLIENTES'!A:E,2,0)</f>
        <v>Brasília</v>
      </c>
      <c r="D2284" s="1" t="str">
        <f>VLOOKUP(Tabela1[[#This Row],[Cliente]],'BASE DE CLIENTES'!A:C,3,0)</f>
        <v>DF</v>
      </c>
      <c r="E2284" s="4" t="str">
        <f>CONCATENATE(Tabela1[[#This Row],[CIDADE]],",",Tabela1[[#This Row],[UF]])</f>
        <v>Brasília,DF</v>
      </c>
      <c r="F2284" s="2">
        <v>45926</v>
      </c>
      <c r="G2284" s="13">
        <v>7368.74</v>
      </c>
      <c r="H2284" s="13">
        <v>11200</v>
      </c>
      <c r="I2284" s="5">
        <f>Tabela1[[#This Row],[Valor total]]-Tabela1[[#This Row],[Valor custo]]</f>
        <v>3831.26</v>
      </c>
      <c r="J2284" s="6">
        <f>Tabela1[[#This Row],[MARGEM BRUTA]]/Tabela1[[#This Row],[Valor total]]</f>
        <v>0.34207678571428574</v>
      </c>
      <c r="K2284" s="1" t="str">
        <f>VLOOKUP(Tabela1[[#This Row],[Cliente]],'BASE DE CLIENTES'!A:D,4,0)</f>
        <v>EMPRESA COM MAQUINA</v>
      </c>
      <c r="L2284" s="1" t="str">
        <f>VLOOKUP(Tabela1[[#This Row],[Cliente]],'BASE DE CLIENTES'!A:E,5,0)</f>
        <v>RIACHO FUNDO II</v>
      </c>
    </row>
    <row r="2285" spans="1:12" x14ac:dyDescent="0.3">
      <c r="B2285" s="1" t="s">
        <v>141</v>
      </c>
      <c r="C2285" s="4" t="str">
        <f>VLOOKUP(Tabela1[[#This Row],[Cliente]],'BASE DE CLIENTES'!A:E,2,0)</f>
        <v>Brasília</v>
      </c>
      <c r="D2285" s="1" t="str">
        <f>VLOOKUP(Tabela1[[#This Row],[Cliente]],'BASE DE CLIENTES'!A:C,3,0)</f>
        <v>DF</v>
      </c>
      <c r="E2285" s="4" t="str">
        <f>CONCATENATE(Tabela1[[#This Row],[CIDADE]],",",Tabela1[[#This Row],[UF]])</f>
        <v>Brasília,DF</v>
      </c>
      <c r="F2285" s="2">
        <v>45926</v>
      </c>
      <c r="G2285" s="13">
        <v>3643</v>
      </c>
      <c r="H2285" s="13">
        <v>4530</v>
      </c>
      <c r="I2285" s="5">
        <f>Tabela1[[#This Row],[Valor total]]-Tabela1[[#This Row],[Valor custo]]</f>
        <v>887</v>
      </c>
      <c r="J2285" s="6">
        <f>Tabela1[[#This Row],[MARGEM BRUTA]]/Tabela1[[#This Row],[Valor total]]</f>
        <v>0.19580573951434879</v>
      </c>
      <c r="K2285" s="1" t="str">
        <f>VLOOKUP(Tabela1[[#This Row],[Cliente]],'BASE DE CLIENTES'!A:D,4,0)</f>
        <v>EMPRESA COM MAQUINA</v>
      </c>
      <c r="L2285" s="1" t="str">
        <f>VLOOKUP(Tabela1[[#This Row],[Cliente]],'BASE DE CLIENTES'!A:E,5,0)</f>
        <v>TAGUATINGA</v>
      </c>
    </row>
    <row r="2286" spans="1:12" x14ac:dyDescent="0.3">
      <c r="B2286" s="1" t="s">
        <v>68</v>
      </c>
      <c r="C2286" s="4" t="str">
        <f>VLOOKUP(Tabela1[[#This Row],[Cliente]],'BASE DE CLIENTES'!A:E,2,0)</f>
        <v>Brasília</v>
      </c>
      <c r="D2286" s="1" t="str">
        <f>VLOOKUP(Tabela1[[#This Row],[Cliente]],'BASE DE CLIENTES'!A:C,3,0)</f>
        <v>DF</v>
      </c>
      <c r="E2286" s="4" t="str">
        <f>CONCATENATE(Tabela1[[#This Row],[CIDADE]],",",Tabela1[[#This Row],[UF]])</f>
        <v>Brasília,DF</v>
      </c>
      <c r="F2286" s="2">
        <v>45926</v>
      </c>
      <c r="G2286" s="13">
        <v>938</v>
      </c>
      <c r="H2286" s="13">
        <v>1600</v>
      </c>
      <c r="I2286" s="5">
        <f>Tabela1[[#This Row],[Valor total]]-Tabela1[[#This Row],[Valor custo]]</f>
        <v>662</v>
      </c>
      <c r="J2286" s="6">
        <f>Tabela1[[#This Row],[MARGEM BRUTA]]/Tabela1[[#This Row],[Valor total]]</f>
        <v>0.41375000000000001</v>
      </c>
      <c r="K2286" s="1" t="str">
        <f>VLOOKUP(Tabela1[[#This Row],[Cliente]],'BASE DE CLIENTES'!A:D,4,0)</f>
        <v>EMPRESA COM MAQUINA</v>
      </c>
      <c r="L2286" s="1" t="str">
        <f>VLOOKUP(Tabela1[[#This Row],[Cliente]],'BASE DE CLIENTES'!A:E,5,0)</f>
        <v>SAMAMBAIA SUL (SAMAMBAIA)</v>
      </c>
    </row>
    <row r="2287" spans="1:12" x14ac:dyDescent="0.3">
      <c r="B2287" s="1" t="s">
        <v>291</v>
      </c>
      <c r="C2287" s="4" t="str">
        <f>VLOOKUP(Tabela1[[#This Row],[Cliente]],'BASE DE CLIENTES'!A:E,2,0)</f>
        <v>Rio Verde</v>
      </c>
      <c r="D2287" s="1" t="str">
        <f>VLOOKUP(Tabela1[[#This Row],[Cliente]],'BASE DE CLIENTES'!A:C,3,0)</f>
        <v>GO</v>
      </c>
      <c r="E2287" s="4" t="str">
        <f>CONCATENATE(Tabela1[[#This Row],[CIDADE]],",",Tabela1[[#This Row],[UF]])</f>
        <v>Rio Verde,GO</v>
      </c>
      <c r="F2287" s="2">
        <v>45810</v>
      </c>
      <c r="G2287" s="13">
        <v>473</v>
      </c>
      <c r="H2287" s="13">
        <v>655</v>
      </c>
      <c r="I2287" s="5">
        <f>Tabela1[[#This Row],[Valor total]]-Tabela1[[#This Row],[Valor custo]]</f>
        <v>182</v>
      </c>
      <c r="J2287" s="6">
        <f>Tabela1[[#This Row],[MARGEM BRUTA]]/Tabela1[[#This Row],[Valor total]]</f>
        <v>0.27786259541984731</v>
      </c>
      <c r="K2287" s="1" t="str">
        <f>VLOOKUP(Tabela1[[#This Row],[Cliente]],'BASE DE CLIENTES'!A:D,4,0)</f>
        <v>EMPRESA COM MAQUINA</v>
      </c>
      <c r="L2287" s="1" t="str">
        <f>VLOOKUP(Tabela1[[#This Row],[Cliente]],'BASE DE CLIENTES'!A:E,5,0)</f>
        <v>Rio Verde</v>
      </c>
    </row>
    <row r="2288" spans="1:12" x14ac:dyDescent="0.3">
      <c r="B2288" s="1" t="s">
        <v>291</v>
      </c>
      <c r="C2288" s="4" t="str">
        <f>VLOOKUP(Tabela1[[#This Row],[Cliente]],'BASE DE CLIENTES'!A:E,2,0)</f>
        <v>Rio Verde</v>
      </c>
      <c r="D2288" s="1" t="str">
        <f>VLOOKUP(Tabela1[[#This Row],[Cliente]],'BASE DE CLIENTES'!A:C,3,0)</f>
        <v>GO</v>
      </c>
      <c r="E2288" s="4" t="str">
        <f>CONCATENATE(Tabela1[[#This Row],[CIDADE]],",",Tabela1[[#This Row],[UF]])</f>
        <v>Rio Verde,GO</v>
      </c>
      <c r="F2288" s="2">
        <v>45848</v>
      </c>
      <c r="G2288" s="13">
        <v>1478</v>
      </c>
      <c r="H2288" s="13">
        <v>2099</v>
      </c>
      <c r="I2288" s="5">
        <f>Tabela1[[#This Row],[Valor total]]-Tabela1[[#This Row],[Valor custo]]</f>
        <v>621</v>
      </c>
      <c r="J2288" s="6">
        <f>Tabela1[[#This Row],[MARGEM BRUTA]]/Tabela1[[#This Row],[Valor total]]</f>
        <v>0.29585516912815629</v>
      </c>
      <c r="K2288" s="1" t="str">
        <f>VLOOKUP(Tabela1[[#This Row],[Cliente]],'BASE DE CLIENTES'!A:D,4,0)</f>
        <v>EMPRESA COM MAQUINA</v>
      </c>
      <c r="L2288" s="1" t="str">
        <f>VLOOKUP(Tabela1[[#This Row],[Cliente]],'BASE DE CLIENTES'!A:E,5,0)</f>
        <v>Rio Verde</v>
      </c>
    </row>
    <row r="2289" spans="2:12" x14ac:dyDescent="0.3">
      <c r="B2289" s="1" t="s">
        <v>291</v>
      </c>
      <c r="C2289" s="4" t="str">
        <f>VLOOKUP(Tabela1[[#This Row],[Cliente]],'BASE DE CLIENTES'!A:E,2,0)</f>
        <v>Rio Verde</v>
      </c>
      <c r="D2289" s="1" t="str">
        <f>VLOOKUP(Tabela1[[#This Row],[Cliente]],'BASE DE CLIENTES'!A:C,3,0)</f>
        <v>GO</v>
      </c>
      <c r="E2289" s="4" t="str">
        <f>CONCATENATE(Tabela1[[#This Row],[CIDADE]],",",Tabela1[[#This Row],[UF]])</f>
        <v>Rio Verde,GO</v>
      </c>
      <c r="F2289" s="2">
        <v>45839</v>
      </c>
      <c r="G2289" s="13">
        <v>716.9</v>
      </c>
      <c r="H2289" s="13">
        <v>1019</v>
      </c>
      <c r="I2289" s="5">
        <f>Tabela1[[#This Row],[Valor total]]-Tabela1[[#This Row],[Valor custo]]</f>
        <v>302.10000000000002</v>
      </c>
      <c r="J2289" s="6">
        <f>Tabela1[[#This Row],[MARGEM BRUTA]]/Tabela1[[#This Row],[Valor total]]</f>
        <v>0.29646712463199215</v>
      </c>
      <c r="K2289" s="1" t="str">
        <f>VLOOKUP(Tabela1[[#This Row],[Cliente]],'BASE DE CLIENTES'!A:D,4,0)</f>
        <v>EMPRESA COM MAQUINA</v>
      </c>
      <c r="L2289" s="1" t="str">
        <f>VLOOKUP(Tabela1[[#This Row],[Cliente]],'BASE DE CLIENTES'!A:E,5,0)</f>
        <v>Rio Verde</v>
      </c>
    </row>
    <row r="2290" spans="2:12" x14ac:dyDescent="0.3">
      <c r="B2290" s="1" t="s">
        <v>165</v>
      </c>
      <c r="C2290" s="4" t="str">
        <f>VLOOKUP(Tabela1[[#This Row],[Cliente]],'BASE DE CLIENTES'!A:E,2,0)</f>
        <v>Brasília</v>
      </c>
      <c r="D2290" s="1" t="str">
        <f>VLOOKUP(Tabela1[[#This Row],[Cliente]],'BASE DE CLIENTES'!A:C,3,0)</f>
        <v>DF</v>
      </c>
      <c r="E2290" s="4" t="str">
        <f>CONCATENATE(Tabela1[[#This Row],[CIDADE]],",",Tabela1[[#This Row],[UF]])</f>
        <v>Brasília,DF</v>
      </c>
      <c r="F2290" s="2">
        <v>45925</v>
      </c>
      <c r="G2290" s="13">
        <v>432.79</v>
      </c>
      <c r="H2290" s="13">
        <v>550</v>
      </c>
      <c r="I2290" s="5">
        <f>Tabela1[[#This Row],[Valor total]]-Tabela1[[#This Row],[Valor custo]]</f>
        <v>117.20999999999998</v>
      </c>
      <c r="J2290" s="6">
        <f>Tabela1[[#This Row],[MARGEM BRUTA]]/Tabela1[[#This Row],[Valor total]]</f>
        <v>0.21310909090909086</v>
      </c>
      <c r="K2290" s="1" t="str">
        <f>VLOOKUP(Tabela1[[#This Row],[Cliente]],'BASE DE CLIENTES'!A:D,4,0)</f>
        <v>EMPRESA SEM MAQUINA</v>
      </c>
      <c r="L2290" s="1" t="str">
        <f>VLOOKUP(Tabela1[[#This Row],[Cliente]],'BASE DE CLIENTES'!A:E,5,0)</f>
        <v>SETOR HABITACIONAL VICENTE PIRES</v>
      </c>
    </row>
    <row r="2291" spans="2:12" x14ac:dyDescent="0.3">
      <c r="B2291" s="1" t="s">
        <v>294</v>
      </c>
      <c r="C2291" s="4" t="str">
        <f>VLOOKUP(Tabela1[[#This Row],[Cliente]],'BASE DE CLIENTES'!A:E,2,0)</f>
        <v>Rio Verde</v>
      </c>
      <c r="D2291" s="1" t="str">
        <f>VLOOKUP(Tabela1[[#This Row],[Cliente]],'BASE DE CLIENTES'!A:C,3,0)</f>
        <v>GO</v>
      </c>
      <c r="E2291" s="4" t="str">
        <f>CONCATENATE(Tabela1[[#This Row],[CIDADE]],",",Tabela1[[#This Row],[UF]])</f>
        <v>Rio Verde,GO</v>
      </c>
      <c r="F2291" s="2">
        <v>45897</v>
      </c>
      <c r="G2291" s="13">
        <v>1625</v>
      </c>
      <c r="H2291" s="13">
        <v>2280</v>
      </c>
      <c r="I2291" s="5">
        <f>Tabela1[[#This Row],[Valor total]]-Tabela1[[#This Row],[Valor custo]]</f>
        <v>655</v>
      </c>
      <c r="J2291" s="6">
        <f>Tabela1[[#This Row],[MARGEM BRUTA]]/Tabela1[[#This Row],[Valor total]]</f>
        <v>0.28728070175438597</v>
      </c>
      <c r="K2291" s="1" t="str">
        <f>VLOOKUP(Tabela1[[#This Row],[Cliente]],'BASE DE CLIENTES'!A:D,4,0)</f>
        <v>SERRALHEIRO</v>
      </c>
      <c r="L2291" s="1" t="str">
        <f>VLOOKUP(Tabela1[[#This Row],[Cliente]],'BASE DE CLIENTES'!A:E,5,0)</f>
        <v>Rio Verde</v>
      </c>
    </row>
    <row r="2292" spans="2:12" x14ac:dyDescent="0.3">
      <c r="B2292" s="1" t="s">
        <v>291</v>
      </c>
      <c r="C2292" s="4" t="str">
        <f>VLOOKUP(Tabela1[[#This Row],[Cliente]],'BASE DE CLIENTES'!A:E,2,0)</f>
        <v>Rio Verde</v>
      </c>
      <c r="D2292" s="1" t="str">
        <f>VLOOKUP(Tabela1[[#This Row],[Cliente]],'BASE DE CLIENTES'!A:C,3,0)</f>
        <v>GO</v>
      </c>
      <c r="E2292" s="4" t="str">
        <f>CONCATENATE(Tabela1[[#This Row],[CIDADE]],",",Tabela1[[#This Row],[UF]])</f>
        <v>Rio Verde,GO</v>
      </c>
      <c r="F2292" s="2">
        <v>45890</v>
      </c>
      <c r="G2292" s="13">
        <v>659</v>
      </c>
      <c r="H2292" s="13">
        <v>1019</v>
      </c>
      <c r="I2292" s="5">
        <f>Tabela1[[#This Row],[Valor total]]-Tabela1[[#This Row],[Valor custo]]</f>
        <v>360</v>
      </c>
      <c r="J2292" s="6">
        <f>Tabela1[[#This Row],[MARGEM BRUTA]]/Tabela1[[#This Row],[Valor total]]</f>
        <v>0.35328753680078506</v>
      </c>
      <c r="K2292" s="1" t="str">
        <f>VLOOKUP(Tabela1[[#This Row],[Cliente]],'BASE DE CLIENTES'!A:D,4,0)</f>
        <v>EMPRESA COM MAQUINA</v>
      </c>
      <c r="L2292" s="1" t="str">
        <f>VLOOKUP(Tabela1[[#This Row],[Cliente]],'BASE DE CLIENTES'!A:E,5,0)</f>
        <v>Rio Verde</v>
      </c>
    </row>
    <row r="2293" spans="2:12" x14ac:dyDescent="0.3">
      <c r="B2293" s="1" t="s">
        <v>291</v>
      </c>
      <c r="C2293" s="4" t="str">
        <f>VLOOKUP(Tabela1[[#This Row],[Cliente]],'BASE DE CLIENTES'!A:E,2,0)</f>
        <v>Rio Verde</v>
      </c>
      <c r="D2293" s="1" t="str">
        <f>VLOOKUP(Tabela1[[#This Row],[Cliente]],'BASE DE CLIENTES'!A:C,3,0)</f>
        <v>GO</v>
      </c>
      <c r="E2293" s="4" t="str">
        <f>CONCATENATE(Tabela1[[#This Row],[CIDADE]],",",Tabela1[[#This Row],[UF]])</f>
        <v>Rio Verde,GO</v>
      </c>
      <c r="F2293" s="2">
        <v>45884</v>
      </c>
      <c r="G2293" s="13">
        <v>534</v>
      </c>
      <c r="H2293" s="13">
        <v>869</v>
      </c>
      <c r="I2293" s="5">
        <f>Tabela1[[#This Row],[Valor total]]-Tabela1[[#This Row],[Valor custo]]</f>
        <v>335</v>
      </c>
      <c r="J2293" s="6">
        <f>Tabela1[[#This Row],[MARGEM BRUTA]]/Tabela1[[#This Row],[Valor total]]</f>
        <v>0.38550057537399307</v>
      </c>
      <c r="K2293" s="1" t="str">
        <f>VLOOKUP(Tabela1[[#This Row],[Cliente]],'BASE DE CLIENTES'!A:D,4,0)</f>
        <v>EMPRESA COM MAQUINA</v>
      </c>
      <c r="L2293" s="1" t="str">
        <f>VLOOKUP(Tabela1[[#This Row],[Cliente]],'BASE DE CLIENTES'!A:E,5,0)</f>
        <v>Rio Verde</v>
      </c>
    </row>
    <row r="2294" spans="2:12" x14ac:dyDescent="0.3">
      <c r="B2294" s="1" t="s">
        <v>290</v>
      </c>
      <c r="C2294" s="4" t="str">
        <f>VLOOKUP(Tabela1[[#This Row],[Cliente]],'BASE DE CLIENTES'!A:E,2,0)</f>
        <v>Rio Verde</v>
      </c>
      <c r="D2294" s="1" t="str">
        <f>VLOOKUP(Tabela1[[#This Row],[Cliente]],'BASE DE CLIENTES'!A:C,3,0)</f>
        <v>GO</v>
      </c>
      <c r="E2294" s="4" t="str">
        <f>CONCATENATE(Tabela1[[#This Row],[CIDADE]],",",Tabela1[[#This Row],[UF]])</f>
        <v>Rio Verde,GO</v>
      </c>
      <c r="F2294" s="2">
        <v>45929</v>
      </c>
      <c r="G2294" s="13">
        <v>9882.0499999999993</v>
      </c>
      <c r="H2294" s="13">
        <v>13600</v>
      </c>
      <c r="I2294" s="5">
        <f>Tabela1[[#This Row],[Valor total]]-Tabela1[[#This Row],[Valor custo]]</f>
        <v>3717.9500000000007</v>
      </c>
      <c r="J2294" s="6">
        <f>Tabela1[[#This Row],[MARGEM BRUTA]]/Tabela1[[#This Row],[Valor total]]</f>
        <v>0.27337867647058828</v>
      </c>
      <c r="K2294" s="1" t="str">
        <f>VLOOKUP(Tabela1[[#This Row],[Cliente]],'BASE DE CLIENTES'!A:D,4,0)</f>
        <v>EMPRESA COM MAQUINA</v>
      </c>
      <c r="L2294" s="1" t="str">
        <f>VLOOKUP(Tabela1[[#This Row],[Cliente]],'BASE DE CLIENTES'!A:E,5,0)</f>
        <v>Rio Verde</v>
      </c>
    </row>
    <row r="2295" spans="2:12" x14ac:dyDescent="0.3">
      <c r="B2295" s="1" t="s">
        <v>138</v>
      </c>
      <c r="C2295" s="4" t="str">
        <f>VLOOKUP(Tabela1[[#This Row],[Cliente]],'BASE DE CLIENTES'!A:E,2,0)</f>
        <v>Brasília</v>
      </c>
      <c r="D2295" s="1" t="str">
        <f>VLOOKUP(Tabela1[[#This Row],[Cliente]],'BASE DE CLIENTES'!A:C,3,0)</f>
        <v>DF</v>
      </c>
      <c r="E2295" s="4" t="str">
        <f>CONCATENATE(Tabela1[[#This Row],[CIDADE]],",",Tabela1[[#This Row],[UF]])</f>
        <v>Brasília,DF</v>
      </c>
      <c r="F2295" s="2">
        <v>45925</v>
      </c>
      <c r="G2295" s="13">
        <v>0</v>
      </c>
      <c r="H2295" s="13">
        <v>30</v>
      </c>
      <c r="I2295" s="5">
        <f>Tabela1[[#This Row],[Valor total]]-Tabela1[[#This Row],[Valor custo]]</f>
        <v>30</v>
      </c>
      <c r="J2295" s="6">
        <f>Tabela1[[#This Row],[MARGEM BRUTA]]/Tabela1[[#This Row],[Valor total]]</f>
        <v>1</v>
      </c>
      <c r="K2295" s="1" t="str">
        <f>VLOOKUP(Tabela1[[#This Row],[Cliente]],'BASE DE CLIENTES'!A:D,4,0)</f>
        <v>OUTROS RAMOS</v>
      </c>
      <c r="L2295" s="1" t="str">
        <f>VLOOKUP(Tabela1[[#This Row],[Cliente]],'BASE DE CLIENTES'!A:E,5,0)</f>
        <v>CEILANDIA NORTE (CEILANDIA)</v>
      </c>
    </row>
    <row r="2296" spans="2:12" x14ac:dyDescent="0.3">
      <c r="B2296" s="1" t="s">
        <v>99</v>
      </c>
      <c r="C2296" s="4" t="str">
        <f>VLOOKUP(Tabela1[[#This Row],[Cliente]],'BASE DE CLIENTES'!A:E,2,0)</f>
        <v>Brasília</v>
      </c>
      <c r="D2296" s="1" t="str">
        <f>VLOOKUP(Tabela1[[#This Row],[Cliente]],'BASE DE CLIENTES'!A:C,3,0)</f>
        <v>DF</v>
      </c>
      <c r="E2296" s="4" t="str">
        <f>CONCATENATE(Tabela1[[#This Row],[CIDADE]],",",Tabela1[[#This Row],[UF]])</f>
        <v>Brasília,DF</v>
      </c>
      <c r="F2296" s="2">
        <v>45925</v>
      </c>
      <c r="G2296" s="13">
        <v>5548.9</v>
      </c>
      <c r="H2296" s="13">
        <v>8828</v>
      </c>
      <c r="I2296" s="5">
        <f>Tabela1[[#This Row],[Valor total]]-Tabela1[[#This Row],[Valor custo]]</f>
        <v>3279.1000000000004</v>
      </c>
      <c r="J2296" s="6">
        <f>Tabela1[[#This Row],[MARGEM BRUTA]]/Tabela1[[#This Row],[Valor total]]</f>
        <v>0.37144313547802449</v>
      </c>
      <c r="K2296" s="1" t="str">
        <f>VLOOKUP(Tabela1[[#This Row],[Cliente]],'BASE DE CLIENTES'!A:D,4,0)</f>
        <v>EMPRESA COM MAQUINA</v>
      </c>
      <c r="L2296" s="1" t="str">
        <f>VLOOKUP(Tabela1[[#This Row],[Cliente]],'BASE DE CLIENTES'!A:E,5,0)</f>
        <v>ARAPOANGA (PLANALTINA)</v>
      </c>
    </row>
    <row r="2297" spans="2:12" x14ac:dyDescent="0.3">
      <c r="B2297" s="1" t="s">
        <v>123</v>
      </c>
      <c r="C2297" s="4" t="str">
        <f>VLOOKUP(Tabela1[[#This Row],[Cliente]],'BASE DE CLIENTES'!A:E,2,0)</f>
        <v>Brasília</v>
      </c>
      <c r="D2297" s="1" t="str">
        <f>VLOOKUP(Tabela1[[#This Row],[Cliente]],'BASE DE CLIENTES'!A:C,3,0)</f>
        <v>DF</v>
      </c>
      <c r="E2297" s="4" t="str">
        <f>CONCATENATE(Tabela1[[#This Row],[CIDADE]],",",Tabela1[[#This Row],[UF]])</f>
        <v>Brasília,DF</v>
      </c>
      <c r="F2297" s="2">
        <v>45925</v>
      </c>
      <c r="G2297" s="13">
        <v>555.92999999999995</v>
      </c>
      <c r="H2297" s="13">
        <v>960</v>
      </c>
      <c r="I2297" s="5">
        <f>Tabela1[[#This Row],[Valor total]]-Tabela1[[#This Row],[Valor custo]]</f>
        <v>404.07000000000005</v>
      </c>
      <c r="J2297" s="6">
        <f>Tabela1[[#This Row],[MARGEM BRUTA]]/Tabela1[[#This Row],[Valor total]]</f>
        <v>0.42090625000000004</v>
      </c>
      <c r="K2297" s="1" t="str">
        <f>VLOOKUP(Tabela1[[#This Row],[Cliente]],'BASE DE CLIENTES'!A:D,4,0)</f>
        <v>EMPRESA COM MAQUINA</v>
      </c>
      <c r="L2297" s="1" t="str">
        <f>VLOOKUP(Tabela1[[#This Row],[Cliente]],'BASE DE CLIENTES'!A:E,5,0)</f>
        <v>ADE CEILÂNDIA</v>
      </c>
    </row>
    <row r="2298" spans="2:12" x14ac:dyDescent="0.3">
      <c r="B2298" s="1" t="s">
        <v>133</v>
      </c>
      <c r="C2298" s="4" t="str">
        <f>VLOOKUP(Tabela1[[#This Row],[Cliente]],'BASE DE CLIENTES'!A:E,2,0)</f>
        <v>Brasília</v>
      </c>
      <c r="D2298" s="1" t="str">
        <f>VLOOKUP(Tabela1[[#This Row],[Cliente]],'BASE DE CLIENTES'!A:C,3,0)</f>
        <v>DF</v>
      </c>
      <c r="E2298" s="4" t="str">
        <f>CONCATENATE(Tabela1[[#This Row],[CIDADE]],",",Tabela1[[#This Row],[UF]])</f>
        <v>Brasília,DF</v>
      </c>
      <c r="F2298" s="2">
        <v>45925</v>
      </c>
      <c r="G2298" s="13">
        <v>432.79</v>
      </c>
      <c r="H2298" s="13">
        <v>750</v>
      </c>
      <c r="I2298" s="5">
        <f>Tabela1[[#This Row],[Valor total]]-Tabela1[[#This Row],[Valor custo]]</f>
        <v>317.20999999999998</v>
      </c>
      <c r="J2298" s="6">
        <f>Tabela1[[#This Row],[MARGEM BRUTA]]/Tabela1[[#This Row],[Valor total]]</f>
        <v>0.42294666666666664</v>
      </c>
      <c r="K2298" s="1" t="str">
        <f>VLOOKUP(Tabela1[[#This Row],[Cliente]],'BASE DE CLIENTES'!A:D,4,0)</f>
        <v>SERRALHEIRO</v>
      </c>
      <c r="L2298" s="1" t="str">
        <f>VLOOKUP(Tabela1[[#This Row],[Cliente]],'BASE DE CLIENTES'!A:E,5,0)</f>
        <v>RECANTO DAS EMAS</v>
      </c>
    </row>
    <row r="2299" spans="2:12" x14ac:dyDescent="0.3">
      <c r="B2299" s="1" t="s">
        <v>291</v>
      </c>
      <c r="C2299" s="4" t="str">
        <f>VLOOKUP(Tabela1[[#This Row],[Cliente]],'BASE DE CLIENTES'!A:E,2,0)</f>
        <v>Rio Verde</v>
      </c>
      <c r="D2299" s="1" t="str">
        <f>VLOOKUP(Tabela1[[#This Row],[Cliente]],'BASE DE CLIENTES'!A:C,3,0)</f>
        <v>GO</v>
      </c>
      <c r="E2299" s="4" t="str">
        <f>CONCATENATE(Tabela1[[#This Row],[CIDADE]],",",Tabela1[[#This Row],[UF]])</f>
        <v>Rio Verde,GO</v>
      </c>
      <c r="F2299" s="2">
        <v>45925</v>
      </c>
      <c r="G2299" s="13">
        <v>432.79</v>
      </c>
      <c r="H2299" s="13">
        <v>655</v>
      </c>
      <c r="I2299" s="5">
        <f>Tabela1[[#This Row],[Valor total]]-Tabela1[[#This Row],[Valor custo]]</f>
        <v>222.20999999999998</v>
      </c>
      <c r="J2299" s="6">
        <f>Tabela1[[#This Row],[MARGEM BRUTA]]/Tabela1[[#This Row],[Valor total]]</f>
        <v>0.33925190839694652</v>
      </c>
      <c r="K2299" s="1" t="str">
        <f>VLOOKUP(Tabela1[[#This Row],[Cliente]],'BASE DE CLIENTES'!A:D,4,0)</f>
        <v>EMPRESA COM MAQUINA</v>
      </c>
      <c r="L2299" s="1" t="str">
        <f>VLOOKUP(Tabela1[[#This Row],[Cliente]],'BASE DE CLIENTES'!A:E,5,0)</f>
        <v>Rio Verde</v>
      </c>
    </row>
    <row r="2300" spans="2:12" x14ac:dyDescent="0.3">
      <c r="B2300" s="1" t="s">
        <v>98</v>
      </c>
      <c r="C2300" s="4" t="str">
        <f>VLOOKUP(Tabela1[[#This Row],[Cliente]],'BASE DE CLIENTES'!A:E,2,0)</f>
        <v>Brasília</v>
      </c>
      <c r="D2300" s="1" t="str">
        <f>VLOOKUP(Tabela1[[#This Row],[Cliente]],'BASE DE CLIENTES'!A:C,3,0)</f>
        <v>DF</v>
      </c>
      <c r="E2300" s="4" t="str">
        <f>CONCATENATE(Tabela1[[#This Row],[CIDADE]],",",Tabela1[[#This Row],[UF]])</f>
        <v>Brasília,DF</v>
      </c>
      <c r="F2300" s="2">
        <v>45924</v>
      </c>
      <c r="G2300" s="13">
        <v>477</v>
      </c>
      <c r="H2300" s="13">
        <v>750</v>
      </c>
      <c r="I2300" s="5">
        <f>Tabela1[[#This Row],[Valor total]]-Tabela1[[#This Row],[Valor custo]]</f>
        <v>273</v>
      </c>
      <c r="J2300" s="6">
        <f>Tabela1[[#This Row],[MARGEM BRUTA]]/Tabela1[[#This Row],[Valor total]]</f>
        <v>0.36399999999999999</v>
      </c>
      <c r="K2300" s="1" t="str">
        <f>VLOOKUP(Tabela1[[#This Row],[Cliente]],'BASE DE CLIENTES'!A:D,4,0)</f>
        <v>SERRALHEIRO</v>
      </c>
      <c r="L2300" s="1" t="str">
        <f>VLOOKUP(Tabela1[[#This Row],[Cliente]],'BASE DE CLIENTES'!A:E,5,0)</f>
        <v>SANTA MARIA</v>
      </c>
    </row>
    <row r="2301" spans="2:12" x14ac:dyDescent="0.3">
      <c r="B2301" s="1" t="s">
        <v>142</v>
      </c>
      <c r="C2301" s="4" t="str">
        <f>VLOOKUP(Tabela1[[#This Row],[Cliente]],'BASE DE CLIENTES'!A:E,2,0)</f>
        <v>Brasília</v>
      </c>
      <c r="D2301" s="1" t="str">
        <f>VLOOKUP(Tabela1[[#This Row],[Cliente]],'BASE DE CLIENTES'!A:C,3,0)</f>
        <v>DF</v>
      </c>
      <c r="E2301" s="4" t="str">
        <f>CONCATENATE(Tabela1[[#This Row],[CIDADE]],",",Tabela1[[#This Row],[UF]])</f>
        <v>Brasília,DF</v>
      </c>
      <c r="F2301" s="2">
        <v>45924</v>
      </c>
      <c r="G2301" s="13">
        <v>55</v>
      </c>
      <c r="H2301" s="13">
        <v>200</v>
      </c>
      <c r="I2301" s="5">
        <f>Tabela1[[#This Row],[Valor total]]-Tabela1[[#This Row],[Valor custo]]</f>
        <v>145</v>
      </c>
      <c r="J2301" s="6">
        <f>Tabela1[[#This Row],[MARGEM BRUTA]]/Tabela1[[#This Row],[Valor total]]</f>
        <v>0.72499999999999998</v>
      </c>
      <c r="K2301" s="1" t="str">
        <f>VLOOKUP(Tabela1[[#This Row],[Cliente]],'BASE DE CLIENTES'!A:D,4,0)</f>
        <v>OUTROS RAMOS</v>
      </c>
      <c r="L2301" s="1" t="str">
        <f>VLOOKUP(Tabela1[[#This Row],[Cliente]],'BASE DE CLIENTES'!A:E,5,0)</f>
        <v>RIACHO FUNDO II</v>
      </c>
    </row>
    <row r="2302" spans="2:12" x14ac:dyDescent="0.3">
      <c r="B2302" s="1" t="s">
        <v>106</v>
      </c>
      <c r="C2302" s="4" t="str">
        <f>VLOOKUP(Tabela1[[#This Row],[Cliente]],'BASE DE CLIENTES'!A:E,2,0)</f>
        <v>Brasília</v>
      </c>
      <c r="D2302" s="1" t="str">
        <f>VLOOKUP(Tabela1[[#This Row],[Cliente]],'BASE DE CLIENTES'!A:C,3,0)</f>
        <v>DF</v>
      </c>
      <c r="E2302" s="4" t="str">
        <f>CONCATENATE(Tabela1[[#This Row],[CIDADE]],",",Tabela1[[#This Row],[UF]])</f>
        <v>Brasília,DF</v>
      </c>
      <c r="F2302" s="2">
        <v>45924</v>
      </c>
      <c r="G2302" s="13">
        <v>764.6</v>
      </c>
      <c r="H2302" s="13">
        <v>1200</v>
      </c>
      <c r="I2302" s="5">
        <f>Tabela1[[#This Row],[Valor total]]-Tabela1[[#This Row],[Valor custo]]</f>
        <v>435.4</v>
      </c>
      <c r="J2302" s="6">
        <f>Tabela1[[#This Row],[MARGEM BRUTA]]/Tabela1[[#This Row],[Valor total]]</f>
        <v>0.36283333333333334</v>
      </c>
      <c r="K2302" s="1" t="str">
        <f>VLOOKUP(Tabela1[[#This Row],[Cliente]],'BASE DE CLIENTES'!A:D,4,0)</f>
        <v>EMPRESA COM MAQUINA</v>
      </c>
      <c r="L2302" s="1" t="str">
        <f>VLOOKUP(Tabela1[[#This Row],[Cliente]],'BASE DE CLIENTES'!A:E,5,0)</f>
        <v>26 DE SETEMBRO</v>
      </c>
    </row>
    <row r="2303" spans="2:12" x14ac:dyDescent="0.3">
      <c r="B2303" s="1" t="s">
        <v>85</v>
      </c>
      <c r="C2303" s="4" t="str">
        <f>VLOOKUP(Tabela1[[#This Row],[Cliente]],'BASE DE CLIENTES'!A:E,2,0)</f>
        <v>Brasília</v>
      </c>
      <c r="D2303" s="1" t="str">
        <f>VLOOKUP(Tabela1[[#This Row],[Cliente]],'BASE DE CLIENTES'!A:C,3,0)</f>
        <v>DF</v>
      </c>
      <c r="E2303" s="4" t="str">
        <f>CONCATENATE(Tabela1[[#This Row],[CIDADE]],",",Tabela1[[#This Row],[UF]])</f>
        <v>Brasília,DF</v>
      </c>
      <c r="F2303" s="2">
        <v>45924</v>
      </c>
      <c r="G2303" s="13">
        <v>491</v>
      </c>
      <c r="H2303" s="13">
        <v>800</v>
      </c>
      <c r="I2303" s="5">
        <f>Tabela1[[#This Row],[Valor total]]-Tabela1[[#This Row],[Valor custo]]</f>
        <v>309</v>
      </c>
      <c r="J2303" s="6">
        <f>Tabela1[[#This Row],[MARGEM BRUTA]]/Tabela1[[#This Row],[Valor total]]</f>
        <v>0.38624999999999998</v>
      </c>
      <c r="K2303" s="1" t="str">
        <f>VLOOKUP(Tabela1[[#This Row],[Cliente]],'BASE DE CLIENTES'!A:D,4,0)</f>
        <v>SERRALHEIRO</v>
      </c>
      <c r="L2303" s="1" t="str">
        <f>VLOOKUP(Tabela1[[#This Row],[Cliente]],'BASE DE CLIENTES'!A:E,5,0)</f>
        <v>SAMAMBAIA NORTE (SAMAMBAIA)</v>
      </c>
    </row>
    <row r="2304" spans="2:12" x14ac:dyDescent="0.3">
      <c r="B2304" s="1" t="s">
        <v>117</v>
      </c>
      <c r="C2304" s="4" t="str">
        <f>VLOOKUP(Tabela1[[#This Row],[Cliente]],'BASE DE CLIENTES'!A:E,2,0)</f>
        <v>Brasília</v>
      </c>
      <c r="D2304" s="1" t="str">
        <f>VLOOKUP(Tabela1[[#This Row],[Cliente]],'BASE DE CLIENTES'!A:C,3,0)</f>
        <v>DF</v>
      </c>
      <c r="E2304" s="4" t="str">
        <f>CONCATENATE(Tabela1[[#This Row],[CIDADE]],",",Tabela1[[#This Row],[UF]])</f>
        <v>Brasília,DF</v>
      </c>
      <c r="F2304" s="2">
        <v>45924</v>
      </c>
      <c r="G2304" s="13">
        <v>1312.42</v>
      </c>
      <c r="H2304" s="13">
        <v>2150</v>
      </c>
      <c r="I2304" s="5">
        <f>Tabela1[[#This Row],[Valor total]]-Tabela1[[#This Row],[Valor custo]]</f>
        <v>837.57999999999993</v>
      </c>
      <c r="J2304" s="6">
        <f>Tabela1[[#This Row],[MARGEM BRUTA]]/Tabela1[[#This Row],[Valor total]]</f>
        <v>0.38957209302325579</v>
      </c>
      <c r="K2304" s="1" t="str">
        <f>VLOOKUP(Tabela1[[#This Row],[Cliente]],'BASE DE CLIENTES'!A:D,4,0)</f>
        <v>EMPRESA COM MAQUINA</v>
      </c>
      <c r="L2304" s="1" t="str">
        <f>VLOOKUP(Tabela1[[#This Row],[Cliente]],'BASE DE CLIENTES'!A:E,5,0)</f>
        <v>SETOR HABITACIONAL ARNIQUEIRA (AGUAS CLARAS)</v>
      </c>
    </row>
    <row r="2305" spans="2:12" x14ac:dyDescent="0.3">
      <c r="B2305" s="1" t="s">
        <v>291</v>
      </c>
      <c r="C2305" s="4" t="str">
        <f>VLOOKUP(Tabela1[[#This Row],[Cliente]],'BASE DE CLIENTES'!A:E,2,0)</f>
        <v>Rio Verde</v>
      </c>
      <c r="D2305" s="1" t="str">
        <f>VLOOKUP(Tabela1[[#This Row],[Cliente]],'BASE DE CLIENTES'!A:C,3,0)</f>
        <v>GO</v>
      </c>
      <c r="E2305" s="4" t="str">
        <f>CONCATENATE(Tabela1[[#This Row],[CIDADE]],",",Tabela1[[#This Row],[UF]])</f>
        <v>Rio Verde,GO</v>
      </c>
      <c r="F2305" s="2">
        <v>45922</v>
      </c>
      <c r="G2305" s="13">
        <v>462.21</v>
      </c>
      <c r="H2305" s="13">
        <v>750</v>
      </c>
      <c r="I2305" s="5">
        <f>Tabela1[[#This Row],[Valor total]]-Tabela1[[#This Row],[Valor custo]]</f>
        <v>287.79000000000002</v>
      </c>
      <c r="J2305" s="6">
        <f>Tabela1[[#This Row],[MARGEM BRUTA]]/Tabela1[[#This Row],[Valor total]]</f>
        <v>0.38372000000000001</v>
      </c>
      <c r="K2305" s="1" t="str">
        <f>VLOOKUP(Tabela1[[#This Row],[Cliente]],'BASE DE CLIENTES'!A:D,4,0)</f>
        <v>EMPRESA COM MAQUINA</v>
      </c>
      <c r="L2305" s="1" t="str">
        <f>VLOOKUP(Tabela1[[#This Row],[Cliente]],'BASE DE CLIENTES'!A:E,5,0)</f>
        <v>Rio Verde</v>
      </c>
    </row>
    <row r="2306" spans="2:12" x14ac:dyDescent="0.3">
      <c r="B2306" s="1" t="s">
        <v>55</v>
      </c>
      <c r="C2306" s="4" t="str">
        <f>VLOOKUP(Tabela1[[#This Row],[Cliente]],'BASE DE CLIENTES'!A:E,2,0)</f>
        <v>Brasília</v>
      </c>
      <c r="D2306" s="1" t="str">
        <f>VLOOKUP(Tabela1[[#This Row],[Cliente]],'BASE DE CLIENTES'!A:C,3,0)</f>
        <v>DF</v>
      </c>
      <c r="E2306" s="4" t="str">
        <f>CONCATENATE(Tabela1[[#This Row],[CIDADE]],",",Tabela1[[#This Row],[UF]])</f>
        <v>Brasília,DF</v>
      </c>
      <c r="F2306" s="2">
        <v>45924</v>
      </c>
      <c r="G2306" s="13">
        <v>4907.72</v>
      </c>
      <c r="H2306" s="13">
        <v>8612</v>
      </c>
      <c r="I2306" s="5">
        <f>Tabela1[[#This Row],[Valor total]]-Tabela1[[#This Row],[Valor custo]]</f>
        <v>3704.2799999999997</v>
      </c>
      <c r="J2306" s="6">
        <f>Tabela1[[#This Row],[MARGEM BRUTA]]/Tabela1[[#This Row],[Valor total]]</f>
        <v>0.43013005109150021</v>
      </c>
      <c r="K2306" s="1" t="str">
        <f>VLOOKUP(Tabela1[[#This Row],[Cliente]],'BASE DE CLIENTES'!A:D,4,0)</f>
        <v>EMPRESA SEM MAQUINA</v>
      </c>
      <c r="L2306" s="1" t="str">
        <f>VLOOKUP(Tabela1[[#This Row],[Cliente]],'BASE DE CLIENTES'!A:E,5,0)</f>
        <v>RECANTO DAS EMAS</v>
      </c>
    </row>
    <row r="2307" spans="2:12" x14ac:dyDescent="0.3">
      <c r="B2307" s="1" t="s">
        <v>290</v>
      </c>
      <c r="C2307" s="4" t="str">
        <f>VLOOKUP(Tabela1[[#This Row],[Cliente]],'BASE DE CLIENTES'!A:E,2,0)</f>
        <v>Rio Verde</v>
      </c>
      <c r="D2307" s="1" t="str">
        <f>VLOOKUP(Tabela1[[#This Row],[Cliente]],'BASE DE CLIENTES'!A:C,3,0)</f>
        <v>GO</v>
      </c>
      <c r="E2307" s="4" t="str">
        <f>CONCATENATE(Tabela1[[#This Row],[CIDADE]],",",Tabela1[[#This Row],[UF]])</f>
        <v>Rio Verde,GO</v>
      </c>
      <c r="F2307" s="2">
        <v>45911</v>
      </c>
      <c r="G2307" s="13">
        <v>1298</v>
      </c>
      <c r="H2307" s="13">
        <v>2200</v>
      </c>
      <c r="I2307" s="5">
        <f>Tabela1[[#This Row],[Valor total]]-Tabela1[[#This Row],[Valor custo]]</f>
        <v>902</v>
      </c>
      <c r="J2307" s="6">
        <f>Tabela1[[#This Row],[MARGEM BRUTA]]/Tabela1[[#This Row],[Valor total]]</f>
        <v>0.41</v>
      </c>
      <c r="K2307" s="1" t="str">
        <f>VLOOKUP(Tabela1[[#This Row],[Cliente]],'BASE DE CLIENTES'!A:D,4,0)</f>
        <v>EMPRESA COM MAQUINA</v>
      </c>
      <c r="L2307" s="1" t="str">
        <f>VLOOKUP(Tabela1[[#This Row],[Cliente]],'BASE DE CLIENTES'!A:E,5,0)</f>
        <v>Rio Verde</v>
      </c>
    </row>
    <row r="2308" spans="2:12" x14ac:dyDescent="0.3">
      <c r="B2308" s="1" t="s">
        <v>106</v>
      </c>
      <c r="C2308" s="4" t="str">
        <f>VLOOKUP(Tabela1[[#This Row],[Cliente]],'BASE DE CLIENTES'!A:E,2,0)</f>
        <v>Brasília</v>
      </c>
      <c r="D2308" s="1" t="str">
        <f>VLOOKUP(Tabela1[[#This Row],[Cliente]],'BASE DE CLIENTES'!A:C,3,0)</f>
        <v>DF</v>
      </c>
      <c r="E2308" s="4" t="str">
        <f>CONCATENATE(Tabela1[[#This Row],[CIDADE]],",",Tabela1[[#This Row],[UF]])</f>
        <v>Brasília,DF</v>
      </c>
      <c r="F2308" s="2">
        <v>45924</v>
      </c>
      <c r="G2308" s="13">
        <v>887.79</v>
      </c>
      <c r="H2308" s="13">
        <v>1400</v>
      </c>
      <c r="I2308" s="5">
        <f>Tabela1[[#This Row],[Valor total]]-Tabela1[[#This Row],[Valor custo]]</f>
        <v>512.21</v>
      </c>
      <c r="J2308" s="6">
        <f>Tabela1[[#This Row],[MARGEM BRUTA]]/Tabela1[[#This Row],[Valor total]]</f>
        <v>0.36586428571428575</v>
      </c>
      <c r="K2308" s="1" t="str">
        <f>VLOOKUP(Tabela1[[#This Row],[Cliente]],'BASE DE CLIENTES'!A:D,4,0)</f>
        <v>EMPRESA COM MAQUINA</v>
      </c>
      <c r="L2308" s="1" t="str">
        <f>VLOOKUP(Tabela1[[#This Row],[Cliente]],'BASE DE CLIENTES'!A:E,5,0)</f>
        <v>26 DE SETEMBRO</v>
      </c>
    </row>
    <row r="2309" spans="2:12" x14ac:dyDescent="0.3">
      <c r="B2309" s="1" t="s">
        <v>290</v>
      </c>
      <c r="C2309" s="4" t="str">
        <f>VLOOKUP(Tabela1[[#This Row],[Cliente]],'BASE DE CLIENTES'!A:E,2,0)</f>
        <v>Rio Verde</v>
      </c>
      <c r="D2309" s="1" t="str">
        <f>VLOOKUP(Tabela1[[#This Row],[Cliente]],'BASE DE CLIENTES'!A:C,3,0)</f>
        <v>GO</v>
      </c>
      <c r="E2309" s="4" t="str">
        <f>CONCATENATE(Tabela1[[#This Row],[CIDADE]],",",Tabela1[[#This Row],[UF]])</f>
        <v>Rio Verde,GO</v>
      </c>
      <c r="F2309" s="2">
        <v>45905</v>
      </c>
      <c r="G2309" s="13">
        <v>3823</v>
      </c>
      <c r="H2309" s="13">
        <v>5500</v>
      </c>
      <c r="I2309" s="5">
        <f>Tabela1[[#This Row],[Valor total]]-Tabela1[[#This Row],[Valor custo]]</f>
        <v>1677</v>
      </c>
      <c r="J2309" s="6">
        <f>Tabela1[[#This Row],[MARGEM BRUTA]]/Tabela1[[#This Row],[Valor total]]</f>
        <v>0.30490909090909091</v>
      </c>
      <c r="K2309" s="1" t="str">
        <f>VLOOKUP(Tabela1[[#This Row],[Cliente]],'BASE DE CLIENTES'!A:D,4,0)</f>
        <v>EMPRESA COM MAQUINA</v>
      </c>
      <c r="L2309" s="1" t="str">
        <f>VLOOKUP(Tabela1[[#This Row],[Cliente]],'BASE DE CLIENTES'!A:E,5,0)</f>
        <v>Rio Verde</v>
      </c>
    </row>
    <row r="2310" spans="2:12" x14ac:dyDescent="0.3">
      <c r="B2310" s="1" t="s">
        <v>294</v>
      </c>
      <c r="C2310" s="4" t="str">
        <f>VLOOKUP(Tabela1[[#This Row],[Cliente]],'BASE DE CLIENTES'!A:E,2,0)</f>
        <v>Rio Verde</v>
      </c>
      <c r="D2310" s="1" t="str">
        <f>VLOOKUP(Tabela1[[#This Row],[Cliente]],'BASE DE CLIENTES'!A:C,3,0)</f>
        <v>GO</v>
      </c>
      <c r="E2310" s="4" t="str">
        <f>CONCATENATE(Tabela1[[#This Row],[CIDADE]],",",Tabela1[[#This Row],[UF]])</f>
        <v>Rio Verde,GO</v>
      </c>
      <c r="F2310" s="2">
        <v>45904</v>
      </c>
      <c r="G2310" s="13">
        <v>3272.5</v>
      </c>
      <c r="H2310" s="13">
        <v>4839.1000000000004</v>
      </c>
      <c r="I2310" s="5">
        <f>Tabela1[[#This Row],[Valor total]]-Tabela1[[#This Row],[Valor custo]]</f>
        <v>1566.6000000000004</v>
      </c>
      <c r="J2310" s="6">
        <f>Tabela1[[#This Row],[MARGEM BRUTA]]/Tabela1[[#This Row],[Valor total]]</f>
        <v>0.32373788514393176</v>
      </c>
      <c r="K2310" s="1" t="str">
        <f>VLOOKUP(Tabela1[[#This Row],[Cliente]],'BASE DE CLIENTES'!A:D,4,0)</f>
        <v>SERRALHEIRO</v>
      </c>
      <c r="L2310" s="1" t="str">
        <f>VLOOKUP(Tabela1[[#This Row],[Cliente]],'BASE DE CLIENTES'!A:E,5,0)</f>
        <v>Rio Verde</v>
      </c>
    </row>
    <row r="2311" spans="2:12" x14ac:dyDescent="0.3">
      <c r="B2311" s="1" t="s">
        <v>291</v>
      </c>
      <c r="C2311" s="4" t="str">
        <f>VLOOKUP(Tabela1[[#This Row],[Cliente]],'BASE DE CLIENTES'!A:E,2,0)</f>
        <v>Rio Verde</v>
      </c>
      <c r="D2311" s="1" t="str">
        <f>VLOOKUP(Tabela1[[#This Row],[Cliente]],'BASE DE CLIENTES'!A:C,3,0)</f>
        <v>GO</v>
      </c>
      <c r="E2311" s="4" t="str">
        <f>CONCATENATE(Tabela1[[#This Row],[CIDADE]],",",Tabela1[[#This Row],[UF]])</f>
        <v>Rio Verde,GO</v>
      </c>
      <c r="F2311" s="2">
        <v>45901</v>
      </c>
      <c r="G2311" s="13">
        <v>382.3</v>
      </c>
      <c r="H2311" s="13">
        <v>615</v>
      </c>
      <c r="I2311" s="5">
        <f>Tabela1[[#This Row],[Valor total]]-Tabela1[[#This Row],[Valor custo]]</f>
        <v>232.7</v>
      </c>
      <c r="J2311" s="6">
        <f>Tabela1[[#This Row],[MARGEM BRUTA]]/Tabela1[[#This Row],[Valor total]]</f>
        <v>0.37837398373983738</v>
      </c>
      <c r="K2311" s="1" t="str">
        <f>VLOOKUP(Tabela1[[#This Row],[Cliente]],'BASE DE CLIENTES'!A:D,4,0)</f>
        <v>EMPRESA COM MAQUINA</v>
      </c>
      <c r="L2311" s="1" t="str">
        <f>VLOOKUP(Tabela1[[#This Row],[Cliente]],'BASE DE CLIENTES'!A:E,5,0)</f>
        <v>Rio Verde</v>
      </c>
    </row>
    <row r="2312" spans="2:12" x14ac:dyDescent="0.3">
      <c r="B2312" s="1" t="s">
        <v>293</v>
      </c>
      <c r="C2312" s="4" t="str">
        <f>VLOOKUP(Tabela1[[#This Row],[Cliente]],'BASE DE CLIENTES'!A:E,2,0)</f>
        <v>Brasília</v>
      </c>
      <c r="D2312" s="1" t="str">
        <f>VLOOKUP(Tabela1[[#This Row],[Cliente]],'BASE DE CLIENTES'!A:C,3,0)</f>
        <v>DF</v>
      </c>
      <c r="E2312" s="4" t="str">
        <f>CONCATENATE(Tabela1[[#This Row],[CIDADE]],",",Tabela1[[#This Row],[UF]])</f>
        <v>Brasília,DF</v>
      </c>
      <c r="F2312" s="2">
        <v>45678</v>
      </c>
      <c r="G2312" s="13">
        <v>1062.9000000000001</v>
      </c>
      <c r="H2312" s="13">
        <v>1570</v>
      </c>
      <c r="I2312" s="5">
        <f>Tabela1[[#This Row],[Valor total]]-Tabela1[[#This Row],[Valor custo]]</f>
        <v>507.09999999999991</v>
      </c>
      <c r="J2312" s="6">
        <f>Tabela1[[#This Row],[MARGEM BRUTA]]/Tabela1[[#This Row],[Valor total]]</f>
        <v>0.32299363057324837</v>
      </c>
      <c r="K2312" s="1" t="str">
        <f>VLOOKUP(Tabela1[[#This Row],[Cliente]],'BASE DE CLIENTES'!A:D,4,0)</f>
        <v>SERRALHEIRO</v>
      </c>
      <c r="L2312" s="1" t="str">
        <f>VLOOKUP(Tabela1[[#This Row],[Cliente]],'BASE DE CLIENTES'!A:E,5,0)</f>
        <v>NA</v>
      </c>
    </row>
    <row r="2313" spans="2:12" x14ac:dyDescent="0.3">
      <c r="B2313" s="1" t="s">
        <v>27</v>
      </c>
      <c r="C2313" s="4" t="str">
        <f>VLOOKUP(Tabela1[[#This Row],[Cliente]],'BASE DE CLIENTES'!A:E,2,0)</f>
        <v>Brasília</v>
      </c>
      <c r="D2313" s="1" t="str">
        <f>VLOOKUP(Tabela1[[#This Row],[Cliente]],'BASE DE CLIENTES'!A:C,3,0)</f>
        <v>DF</v>
      </c>
      <c r="E2313" s="4" t="str">
        <f>CONCATENATE(Tabela1[[#This Row],[CIDADE]],",",Tabela1[[#This Row],[UF]])</f>
        <v>Brasília,DF</v>
      </c>
      <c r="F2313" s="2">
        <v>45924</v>
      </c>
      <c r="G2313" s="13">
        <v>1146.9000000000001</v>
      </c>
      <c r="H2313" s="13">
        <v>1695</v>
      </c>
      <c r="I2313" s="5">
        <f>Tabela1[[#This Row],[Valor total]]-Tabela1[[#This Row],[Valor custo]]</f>
        <v>548.09999999999991</v>
      </c>
      <c r="J2313" s="6">
        <f>Tabela1[[#This Row],[MARGEM BRUTA]]/Tabela1[[#This Row],[Valor total]]</f>
        <v>0.32336283185840703</v>
      </c>
      <c r="K2313" s="1" t="str">
        <f>VLOOKUP(Tabela1[[#This Row],[Cliente]],'BASE DE CLIENTES'!A:D,4,0)</f>
        <v>EMPRESA SEM MAQUINA</v>
      </c>
      <c r="L2313" s="1" t="str">
        <f>VLOOKUP(Tabela1[[#This Row],[Cliente]],'BASE DE CLIENTES'!A:E,5,0)</f>
        <v>RECANTO DAS EMAS</v>
      </c>
    </row>
    <row r="2314" spans="2:12" x14ac:dyDescent="0.3">
      <c r="B2314" s="1" t="s">
        <v>140</v>
      </c>
      <c r="C2314" s="4" t="str">
        <f>VLOOKUP(Tabela1[[#This Row],[Cliente]],'BASE DE CLIENTES'!A:E,2,0)</f>
        <v>Brasília</v>
      </c>
      <c r="D2314" s="1" t="str">
        <f>VLOOKUP(Tabela1[[#This Row],[Cliente]],'BASE DE CLIENTES'!A:C,3,0)</f>
        <v>DF</v>
      </c>
      <c r="E2314" s="4" t="str">
        <f>CONCATENATE(Tabela1[[#This Row],[CIDADE]],",",Tabela1[[#This Row],[UF]])</f>
        <v>Brasília,DF</v>
      </c>
      <c r="F2314" s="2">
        <v>45924</v>
      </c>
      <c r="G2314" s="13">
        <v>3054.8</v>
      </c>
      <c r="H2314" s="13">
        <v>7180</v>
      </c>
      <c r="I2314" s="5">
        <f>Tabela1[[#This Row],[Valor total]]-Tabela1[[#This Row],[Valor custo]]</f>
        <v>4125.2</v>
      </c>
      <c r="J2314" s="6">
        <f>Tabela1[[#This Row],[MARGEM BRUTA]]/Tabela1[[#This Row],[Valor total]]</f>
        <v>0.57454038997214485</v>
      </c>
      <c r="K2314" s="1" t="str">
        <f>VLOOKUP(Tabela1[[#This Row],[Cliente]],'BASE DE CLIENTES'!A:D,4,0)</f>
        <v>EMPRESA COM MAQUINA</v>
      </c>
      <c r="L2314" s="1" t="str">
        <f>VLOOKUP(Tabela1[[#This Row],[Cliente]],'BASE DE CLIENTES'!A:E,5,0)</f>
        <v>RECANTO DAS EMAS</v>
      </c>
    </row>
    <row r="2315" spans="2:12" x14ac:dyDescent="0.3">
      <c r="B2315" s="1" t="s">
        <v>295</v>
      </c>
      <c r="C2315" s="4" t="str">
        <f>VLOOKUP(Tabela1[[#This Row],[Cliente]],'BASE DE CLIENTES'!A:E,2,0)</f>
        <v>Santarém</v>
      </c>
      <c r="D2315" s="1" t="str">
        <f>VLOOKUP(Tabela1[[#This Row],[Cliente]],'BASE DE CLIENTES'!A:C,3,0)</f>
        <v>PA</v>
      </c>
      <c r="E2315" s="4" t="str">
        <f>CONCATENATE(Tabela1[[#This Row],[CIDADE]],",",Tabela1[[#This Row],[UF]])</f>
        <v>Santarém,PA</v>
      </c>
      <c r="F2315" s="2">
        <v>45726</v>
      </c>
      <c r="G2315" s="13">
        <v>10713.75</v>
      </c>
      <c r="H2315" s="13">
        <v>13520</v>
      </c>
      <c r="I2315" s="5">
        <f>Tabela1[[#This Row],[Valor total]]-Tabela1[[#This Row],[Valor custo]]</f>
        <v>2806.25</v>
      </c>
      <c r="J2315" s="6">
        <f>Tabela1[[#This Row],[MARGEM BRUTA]]/Tabela1[[#This Row],[Valor total]]</f>
        <v>0.2075628698224852</v>
      </c>
      <c r="K2315" s="1" t="str">
        <f>VLOOKUP(Tabela1[[#This Row],[Cliente]],'BASE DE CLIENTES'!A:D,4,0)</f>
        <v>EMPRESA COM MAQUINA</v>
      </c>
      <c r="L2315" s="1" t="str">
        <f>VLOOKUP(Tabela1[[#This Row],[Cliente]],'BASE DE CLIENTES'!A:E,5,0)</f>
        <v>Santarém</v>
      </c>
    </row>
    <row r="2316" spans="2:12" x14ac:dyDescent="0.3">
      <c r="B2316" s="1" t="s">
        <v>296</v>
      </c>
      <c r="C2316" s="4" t="str">
        <f>VLOOKUP(Tabela1[[#This Row],[Cliente]],'BASE DE CLIENTES'!A:E,2,0)</f>
        <v>Santo Antônio Descoberto</v>
      </c>
      <c r="D2316" s="1" t="str">
        <f>VLOOKUP(Tabela1[[#This Row],[Cliente]],'BASE DE CLIENTES'!A:C,3,0)</f>
        <v>GO</v>
      </c>
      <c r="E2316" s="4" t="str">
        <f>CONCATENATE(Tabela1[[#This Row],[CIDADE]],",",Tabela1[[#This Row],[UF]])</f>
        <v>Santo Antônio Descoberto,GO</v>
      </c>
      <c r="F2316" s="2">
        <v>45769</v>
      </c>
      <c r="G2316" s="13">
        <v>65</v>
      </c>
      <c r="H2316" s="13">
        <v>100</v>
      </c>
      <c r="I2316" s="5">
        <f>Tabela1[[#This Row],[Valor total]]-Tabela1[[#This Row],[Valor custo]]</f>
        <v>35</v>
      </c>
      <c r="J2316" s="6">
        <f>Tabela1[[#This Row],[MARGEM BRUTA]]/Tabela1[[#This Row],[Valor total]]</f>
        <v>0.35</v>
      </c>
      <c r="K2316" s="1" t="str">
        <f>VLOOKUP(Tabela1[[#This Row],[Cliente]],'BASE DE CLIENTES'!A:D,4,0)</f>
        <v>EMPRESA COM MAQUINA</v>
      </c>
      <c r="L2316" s="1" t="str">
        <f>VLOOKUP(Tabela1[[#This Row],[Cliente]],'BASE DE CLIENTES'!A:E,5,0)</f>
        <v>Santo Antônio Descoberto</v>
      </c>
    </row>
    <row r="2317" spans="2:12" x14ac:dyDescent="0.3">
      <c r="B2317" s="1" t="s">
        <v>297</v>
      </c>
      <c r="C2317" s="4" t="str">
        <f>VLOOKUP(Tabela1[[#This Row],[Cliente]],'BASE DE CLIENTES'!A:E,2,0)</f>
        <v>Brasília</v>
      </c>
      <c r="D2317" s="1" t="str">
        <f>VLOOKUP(Tabela1[[#This Row],[Cliente]],'BASE DE CLIENTES'!A:C,3,0)</f>
        <v>DF</v>
      </c>
      <c r="E2317" s="4" t="str">
        <f>CONCATENATE(Tabela1[[#This Row],[CIDADE]],",",Tabela1[[#This Row],[UF]])</f>
        <v>Brasília,DF</v>
      </c>
      <c r="F2317" s="2">
        <v>45744</v>
      </c>
      <c r="G2317" s="13">
        <v>521</v>
      </c>
      <c r="H2317" s="13">
        <v>840</v>
      </c>
      <c r="I2317" s="5">
        <f>Tabela1[[#This Row],[Valor total]]-Tabela1[[#This Row],[Valor custo]]</f>
        <v>319</v>
      </c>
      <c r="J2317" s="6">
        <f>Tabela1[[#This Row],[MARGEM BRUTA]]/Tabela1[[#This Row],[Valor total]]</f>
        <v>0.37976190476190474</v>
      </c>
      <c r="K2317" s="1" t="str">
        <f>VLOOKUP(Tabela1[[#This Row],[Cliente]],'BASE DE CLIENTES'!A:D,4,0)</f>
        <v>SERRALHEIRO</v>
      </c>
      <c r="L2317" s="1" t="str">
        <f>VLOOKUP(Tabela1[[#This Row],[Cliente]],'BASE DE CLIENTES'!A:E,5,0)</f>
        <v>NA</v>
      </c>
    </row>
    <row r="2318" spans="2:12" x14ac:dyDescent="0.3">
      <c r="B2318" s="1" t="s">
        <v>96</v>
      </c>
      <c r="C2318" s="4" t="str">
        <f>VLOOKUP(Tabela1[[#This Row],[Cliente]],'BASE DE CLIENTES'!A:E,2,0)</f>
        <v>Brasília</v>
      </c>
      <c r="D2318" s="1" t="str">
        <f>VLOOKUP(Tabela1[[#This Row],[Cliente]],'BASE DE CLIENTES'!A:C,3,0)</f>
        <v>DF</v>
      </c>
      <c r="E2318" s="4" t="str">
        <f>CONCATENATE(Tabela1[[#This Row],[CIDADE]],",",Tabela1[[#This Row],[UF]])</f>
        <v>Brasília,DF</v>
      </c>
      <c r="F2318" s="2">
        <v>45923</v>
      </c>
      <c r="G2318" s="13">
        <v>477</v>
      </c>
      <c r="H2318" s="13">
        <v>660</v>
      </c>
      <c r="I2318" s="5">
        <f>Tabela1[[#This Row],[Valor total]]-Tabela1[[#This Row],[Valor custo]]</f>
        <v>183</v>
      </c>
      <c r="J2318" s="6">
        <f>Tabela1[[#This Row],[MARGEM BRUTA]]/Tabela1[[#This Row],[Valor total]]</f>
        <v>0.27727272727272728</v>
      </c>
      <c r="K2318" s="1" t="str">
        <f>VLOOKUP(Tabela1[[#This Row],[Cliente]],'BASE DE CLIENTES'!A:D,4,0)</f>
        <v>EMPRESA SEM MAQUINA</v>
      </c>
      <c r="L2318" s="1" t="str">
        <f>VLOOKUP(Tabela1[[#This Row],[Cliente]],'BASE DE CLIENTES'!A:E,5,0)</f>
        <v>CEILANDIA NORTE (CEILANDIA)</v>
      </c>
    </row>
    <row r="2319" spans="2:12" x14ac:dyDescent="0.3">
      <c r="B2319" s="1" t="s">
        <v>298</v>
      </c>
      <c r="C2319" s="4" t="str">
        <f>VLOOKUP(Tabela1[[#This Row],[Cliente]],'BASE DE CLIENTES'!A:E,2,0)</f>
        <v>Brasília</v>
      </c>
      <c r="D2319" s="1" t="str">
        <f>VLOOKUP(Tabela1[[#This Row],[Cliente]],'BASE DE CLIENTES'!A:C,3,0)</f>
        <v>DF</v>
      </c>
      <c r="E2319" s="4" t="str">
        <f>CONCATENATE(Tabela1[[#This Row],[CIDADE]],",",Tabela1[[#This Row],[UF]])</f>
        <v>Brasília,DF</v>
      </c>
      <c r="F2319" s="2">
        <v>45923</v>
      </c>
      <c r="G2319" s="13">
        <v>477</v>
      </c>
      <c r="H2319" s="13">
        <v>700</v>
      </c>
      <c r="I2319" s="5">
        <f>Tabela1[[#This Row],[Valor total]]-Tabela1[[#This Row],[Valor custo]]</f>
        <v>223</v>
      </c>
      <c r="J2319" s="6">
        <f>Tabela1[[#This Row],[MARGEM BRUTA]]/Tabela1[[#This Row],[Valor total]]</f>
        <v>0.31857142857142856</v>
      </c>
      <c r="K2319" s="1" t="str">
        <f>VLOOKUP(Tabela1[[#This Row],[Cliente]],'BASE DE CLIENTES'!A:D,4,0)</f>
        <v>SERRALHEIRO</v>
      </c>
      <c r="L2319" s="1" t="str">
        <f>VLOOKUP(Tabela1[[#This Row],[Cliente]],'BASE DE CLIENTES'!A:E,5,0)</f>
        <v>SETOR DE MANSOES DE SOBRADINHO</v>
      </c>
    </row>
    <row r="2320" spans="2:12" x14ac:dyDescent="0.3">
      <c r="B2320" s="1" t="s">
        <v>97</v>
      </c>
      <c r="C2320" s="4" t="str">
        <f>VLOOKUP(Tabela1[[#This Row],[Cliente]],'BASE DE CLIENTES'!A:E,2,0)</f>
        <v>Brasília</v>
      </c>
      <c r="D2320" s="1" t="str">
        <f>VLOOKUP(Tabela1[[#This Row],[Cliente]],'BASE DE CLIENTES'!A:C,3,0)</f>
        <v>DF</v>
      </c>
      <c r="E2320" s="4" t="str">
        <f>CONCATENATE(Tabela1[[#This Row],[CIDADE]],",",Tabela1[[#This Row],[UF]])</f>
        <v>Brasília,DF</v>
      </c>
      <c r="F2320" s="2">
        <v>45923</v>
      </c>
      <c r="G2320" s="13">
        <v>382.3</v>
      </c>
      <c r="H2320" s="13">
        <v>650</v>
      </c>
      <c r="I2320" s="5">
        <f>Tabela1[[#This Row],[Valor total]]-Tabela1[[#This Row],[Valor custo]]</f>
        <v>267.7</v>
      </c>
      <c r="J2320" s="6">
        <f>Tabela1[[#This Row],[MARGEM BRUTA]]/Tabela1[[#This Row],[Valor total]]</f>
        <v>0.41184615384615381</v>
      </c>
      <c r="K2320" s="1" t="str">
        <f>VLOOKUP(Tabela1[[#This Row],[Cliente]],'BASE DE CLIENTES'!A:D,4,0)</f>
        <v>SERRALHEIRO</v>
      </c>
      <c r="L2320" s="1" t="str">
        <f>VLOOKUP(Tabela1[[#This Row],[Cliente]],'BASE DE CLIENTES'!A:E,5,0)</f>
        <v>CEILANDIA NORTE</v>
      </c>
    </row>
    <row r="2321" spans="2:12" x14ac:dyDescent="0.3">
      <c r="B2321" s="1" t="s">
        <v>106</v>
      </c>
      <c r="C2321" s="4" t="str">
        <f>VLOOKUP(Tabela1[[#This Row],[Cliente]],'BASE DE CLIENTES'!A:E,2,0)</f>
        <v>Brasília</v>
      </c>
      <c r="D2321" s="1" t="str">
        <f>VLOOKUP(Tabela1[[#This Row],[Cliente]],'BASE DE CLIENTES'!A:C,3,0)</f>
        <v>DF</v>
      </c>
      <c r="E2321" s="4" t="str">
        <f>CONCATENATE(Tabela1[[#This Row],[CIDADE]],",",Tabela1[[#This Row],[UF]])</f>
        <v>Brasília,DF</v>
      </c>
      <c r="F2321" s="2">
        <v>45923</v>
      </c>
      <c r="G2321" s="13">
        <v>764.6</v>
      </c>
      <c r="H2321" s="13">
        <v>1200</v>
      </c>
      <c r="I2321" s="5">
        <f>Tabela1[[#This Row],[Valor total]]-Tabela1[[#This Row],[Valor custo]]</f>
        <v>435.4</v>
      </c>
      <c r="J2321" s="6">
        <f>Tabela1[[#This Row],[MARGEM BRUTA]]/Tabela1[[#This Row],[Valor total]]</f>
        <v>0.36283333333333334</v>
      </c>
      <c r="K2321" s="1" t="str">
        <f>VLOOKUP(Tabela1[[#This Row],[Cliente]],'BASE DE CLIENTES'!A:D,4,0)</f>
        <v>EMPRESA COM MAQUINA</v>
      </c>
      <c r="L2321" s="1" t="str">
        <f>VLOOKUP(Tabela1[[#This Row],[Cliente]],'BASE DE CLIENTES'!A:E,5,0)</f>
        <v>26 DE SETEMBRO</v>
      </c>
    </row>
    <row r="2322" spans="2:12" x14ac:dyDescent="0.3">
      <c r="B2322" s="1" t="s">
        <v>128</v>
      </c>
      <c r="C2322" s="4" t="str">
        <f>VLOOKUP(Tabela1[[#This Row],[Cliente]],'BASE DE CLIENTES'!A:E,2,0)</f>
        <v>Brasília</v>
      </c>
      <c r="D2322" s="1" t="str">
        <f>VLOOKUP(Tabela1[[#This Row],[Cliente]],'BASE DE CLIENTES'!A:C,3,0)</f>
        <v>DF</v>
      </c>
      <c r="E2322" s="4" t="str">
        <f>CONCATENATE(Tabela1[[#This Row],[CIDADE]],",",Tabela1[[#This Row],[UF]])</f>
        <v>Brasília,DF</v>
      </c>
      <c r="F2322" s="2">
        <v>45923</v>
      </c>
      <c r="G2322" s="13">
        <v>1610.63</v>
      </c>
      <c r="H2322" s="13">
        <v>3100</v>
      </c>
      <c r="I2322" s="5">
        <f>Tabela1[[#This Row],[Valor total]]-Tabela1[[#This Row],[Valor custo]]</f>
        <v>1489.37</v>
      </c>
      <c r="J2322" s="6">
        <f>Tabela1[[#This Row],[MARGEM BRUTA]]/Tabela1[[#This Row],[Valor total]]</f>
        <v>0.48044193548387093</v>
      </c>
      <c r="K2322" s="1" t="str">
        <f>VLOOKUP(Tabela1[[#This Row],[Cliente]],'BASE DE CLIENTES'!A:D,4,0)</f>
        <v>SERRALHEIRO</v>
      </c>
      <c r="L2322" s="1" t="str">
        <f>VLOOKUP(Tabela1[[#This Row],[Cliente]],'BASE DE CLIENTES'!A:E,5,0)</f>
        <v>TAGUATINGA NORTE</v>
      </c>
    </row>
    <row r="2323" spans="2:12" x14ac:dyDescent="0.3">
      <c r="B2323" s="1" t="s">
        <v>111</v>
      </c>
      <c r="C2323" s="4" t="str">
        <f>VLOOKUP(Tabela1[[#This Row],[Cliente]],'BASE DE CLIENTES'!A:E,2,0)</f>
        <v>Brasília</v>
      </c>
      <c r="D2323" s="1" t="str">
        <f>VLOOKUP(Tabela1[[#This Row],[Cliente]],'BASE DE CLIENTES'!A:C,3,0)</f>
        <v>DF</v>
      </c>
      <c r="E2323" s="4" t="str">
        <f>CONCATENATE(Tabela1[[#This Row],[CIDADE]],",",Tabela1[[#This Row],[UF]])</f>
        <v>Brasília,DF</v>
      </c>
      <c r="F2323" s="2">
        <v>45923</v>
      </c>
      <c r="G2323" s="13">
        <v>3819.3</v>
      </c>
      <c r="H2323" s="13">
        <v>6700</v>
      </c>
      <c r="I2323" s="5">
        <f>Tabela1[[#This Row],[Valor total]]-Tabela1[[#This Row],[Valor custo]]</f>
        <v>2880.7</v>
      </c>
      <c r="J2323" s="6">
        <f>Tabela1[[#This Row],[MARGEM BRUTA]]/Tabela1[[#This Row],[Valor total]]</f>
        <v>0.42995522388059698</v>
      </c>
      <c r="K2323" s="1" t="str">
        <f>VLOOKUP(Tabela1[[#This Row],[Cliente]],'BASE DE CLIENTES'!A:D,4,0)</f>
        <v>EMPRESA SEM MAQUINA</v>
      </c>
      <c r="L2323" s="1" t="str">
        <f>VLOOKUP(Tabela1[[#This Row],[Cliente]],'BASE DE CLIENTES'!A:E,5,0)</f>
        <v>TAGUATINGA SUL (TAGUATINGA)</v>
      </c>
    </row>
    <row r="2324" spans="2:12" x14ac:dyDescent="0.3">
      <c r="B2324" s="1" t="s">
        <v>296</v>
      </c>
      <c r="C2324" s="4" t="str">
        <f>VLOOKUP(Tabela1[[#This Row],[Cliente]],'BASE DE CLIENTES'!A:E,2,0)</f>
        <v>Santo Antônio Descoberto</v>
      </c>
      <c r="D2324" s="1" t="str">
        <f>VLOOKUP(Tabela1[[#This Row],[Cliente]],'BASE DE CLIENTES'!A:C,3,0)</f>
        <v>GO</v>
      </c>
      <c r="E2324" s="4" t="str">
        <f>CONCATENATE(Tabela1[[#This Row],[CIDADE]],",",Tabela1[[#This Row],[UF]])</f>
        <v>Santo Antônio Descoberto,GO</v>
      </c>
      <c r="F2324" s="2">
        <v>45769</v>
      </c>
      <c r="G2324" s="13">
        <v>1731</v>
      </c>
      <c r="H2324" s="13">
        <v>2470</v>
      </c>
      <c r="I2324" s="5">
        <f>Tabela1[[#This Row],[Valor total]]-Tabela1[[#This Row],[Valor custo]]</f>
        <v>739</v>
      </c>
      <c r="J2324" s="6">
        <f>Tabela1[[#This Row],[MARGEM BRUTA]]/Tabela1[[#This Row],[Valor total]]</f>
        <v>0.29919028340080972</v>
      </c>
      <c r="K2324" s="1" t="str">
        <f>VLOOKUP(Tabela1[[#This Row],[Cliente]],'BASE DE CLIENTES'!A:D,4,0)</f>
        <v>EMPRESA COM MAQUINA</v>
      </c>
      <c r="L2324" s="1" t="str">
        <f>VLOOKUP(Tabela1[[#This Row],[Cliente]],'BASE DE CLIENTES'!A:E,5,0)</f>
        <v>Santo Antônio Descoberto</v>
      </c>
    </row>
    <row r="2325" spans="2:12" x14ac:dyDescent="0.3">
      <c r="B2325" s="1" t="s">
        <v>165</v>
      </c>
      <c r="C2325" s="4" t="str">
        <f>VLOOKUP(Tabela1[[#This Row],[Cliente]],'BASE DE CLIENTES'!A:E,2,0)</f>
        <v>Brasília</v>
      </c>
      <c r="D2325" s="1" t="str">
        <f>VLOOKUP(Tabela1[[#This Row],[Cliente]],'BASE DE CLIENTES'!A:C,3,0)</f>
        <v>DF</v>
      </c>
      <c r="E2325" s="4" t="str">
        <f>CONCATENATE(Tabela1[[#This Row],[CIDADE]],",",Tabela1[[#This Row],[UF]])</f>
        <v>Brasília,DF</v>
      </c>
      <c r="F2325" s="2">
        <v>45923</v>
      </c>
      <c r="G2325" s="13">
        <v>432.79</v>
      </c>
      <c r="H2325" s="13">
        <v>550</v>
      </c>
      <c r="I2325" s="5">
        <f>Tabela1[[#This Row],[Valor total]]-Tabela1[[#This Row],[Valor custo]]</f>
        <v>117.20999999999998</v>
      </c>
      <c r="J2325" s="6">
        <f>Tabela1[[#This Row],[MARGEM BRUTA]]/Tabela1[[#This Row],[Valor total]]</f>
        <v>0.21310909090909086</v>
      </c>
      <c r="K2325" s="1" t="str">
        <f>VLOOKUP(Tabela1[[#This Row],[Cliente]],'BASE DE CLIENTES'!A:D,4,0)</f>
        <v>EMPRESA SEM MAQUINA</v>
      </c>
      <c r="L2325" s="1" t="str">
        <f>VLOOKUP(Tabela1[[#This Row],[Cliente]],'BASE DE CLIENTES'!A:E,5,0)</f>
        <v>SETOR HABITACIONAL VICENTE PIRES</v>
      </c>
    </row>
    <row r="2326" spans="2:12" x14ac:dyDescent="0.3">
      <c r="B2326" s="1" t="s">
        <v>27</v>
      </c>
      <c r="C2326" s="4" t="str">
        <f>VLOOKUP(Tabela1[[#This Row],[Cliente]],'BASE DE CLIENTES'!A:E,2,0)</f>
        <v>Brasília</v>
      </c>
      <c r="D2326" s="1" t="str">
        <f>VLOOKUP(Tabela1[[#This Row],[Cliente]],'BASE DE CLIENTES'!A:C,3,0)</f>
        <v>DF</v>
      </c>
      <c r="E2326" s="4" t="str">
        <f>CONCATENATE(Tabela1[[#This Row],[CIDADE]],",",Tabela1[[#This Row],[UF]])</f>
        <v>Brasília,DF</v>
      </c>
      <c r="F2326" s="2">
        <v>45923</v>
      </c>
      <c r="G2326" s="13">
        <v>739</v>
      </c>
      <c r="H2326" s="13">
        <v>1300</v>
      </c>
      <c r="I2326" s="5">
        <f>Tabela1[[#This Row],[Valor total]]-Tabela1[[#This Row],[Valor custo]]</f>
        <v>561</v>
      </c>
      <c r="J2326" s="6">
        <f>Tabela1[[#This Row],[MARGEM BRUTA]]/Tabela1[[#This Row],[Valor total]]</f>
        <v>0.43153846153846154</v>
      </c>
      <c r="K2326" s="1" t="str">
        <f>VLOOKUP(Tabela1[[#This Row],[Cliente]],'BASE DE CLIENTES'!A:D,4,0)</f>
        <v>EMPRESA SEM MAQUINA</v>
      </c>
      <c r="L2326" s="1" t="str">
        <f>VLOOKUP(Tabela1[[#This Row],[Cliente]],'BASE DE CLIENTES'!A:E,5,0)</f>
        <v>RECANTO DAS EMAS</v>
      </c>
    </row>
    <row r="2327" spans="2:12" x14ac:dyDescent="0.3">
      <c r="B2327" s="1" t="s">
        <v>296</v>
      </c>
      <c r="C2327" s="4" t="str">
        <f>VLOOKUP(Tabela1[[#This Row],[Cliente]],'BASE DE CLIENTES'!A:E,2,0)</f>
        <v>Santo Antônio Descoberto</v>
      </c>
      <c r="D2327" s="1" t="str">
        <f>VLOOKUP(Tabela1[[#This Row],[Cliente]],'BASE DE CLIENTES'!A:C,3,0)</f>
        <v>GO</v>
      </c>
      <c r="E2327" s="4" t="str">
        <f>CONCATENATE(Tabela1[[#This Row],[CIDADE]],",",Tabela1[[#This Row],[UF]])</f>
        <v>Santo Antônio Descoberto,GO</v>
      </c>
      <c r="F2327" s="2">
        <v>45756</v>
      </c>
      <c r="G2327" s="13">
        <v>2170.7399999999998</v>
      </c>
      <c r="H2327" s="13">
        <v>3470</v>
      </c>
      <c r="I2327" s="5">
        <f>Tabela1[[#This Row],[Valor total]]-Tabela1[[#This Row],[Valor custo]]</f>
        <v>1299.2600000000002</v>
      </c>
      <c r="J2327" s="6">
        <f>Tabela1[[#This Row],[MARGEM BRUTA]]/Tabela1[[#This Row],[Valor total]]</f>
        <v>0.37442651296829976</v>
      </c>
      <c r="K2327" s="1" t="str">
        <f>VLOOKUP(Tabela1[[#This Row],[Cliente]],'BASE DE CLIENTES'!A:D,4,0)</f>
        <v>EMPRESA COM MAQUINA</v>
      </c>
      <c r="L2327" s="1" t="str">
        <f>VLOOKUP(Tabela1[[#This Row],[Cliente]],'BASE DE CLIENTES'!A:E,5,0)</f>
        <v>Santo Antônio Descoberto</v>
      </c>
    </row>
    <row r="2328" spans="2:12" x14ac:dyDescent="0.3">
      <c r="B2328" s="1" t="s">
        <v>106</v>
      </c>
      <c r="C2328" s="4" t="str">
        <f>VLOOKUP(Tabela1[[#This Row],[Cliente]],'BASE DE CLIENTES'!A:E,2,0)</f>
        <v>Brasília</v>
      </c>
      <c r="D2328" s="1" t="str">
        <f>VLOOKUP(Tabela1[[#This Row],[Cliente]],'BASE DE CLIENTES'!A:C,3,0)</f>
        <v>DF</v>
      </c>
      <c r="E2328" s="4" t="str">
        <f>CONCATENATE(Tabela1[[#This Row],[CIDADE]],",",Tabela1[[#This Row],[UF]])</f>
        <v>Brasília,DF</v>
      </c>
      <c r="F2328" s="2">
        <v>45923</v>
      </c>
      <c r="G2328" s="13">
        <v>693</v>
      </c>
      <c r="H2328" s="13">
        <v>1450</v>
      </c>
      <c r="I2328" s="5">
        <f>Tabela1[[#This Row],[Valor total]]-Tabela1[[#This Row],[Valor custo]]</f>
        <v>757</v>
      </c>
      <c r="J2328" s="6">
        <f>Tabela1[[#This Row],[MARGEM BRUTA]]/Tabela1[[#This Row],[Valor total]]</f>
        <v>0.52206896551724136</v>
      </c>
      <c r="K2328" s="1" t="str">
        <f>VLOOKUP(Tabela1[[#This Row],[Cliente]],'BASE DE CLIENTES'!A:D,4,0)</f>
        <v>EMPRESA COM MAQUINA</v>
      </c>
      <c r="L2328" s="1" t="str">
        <f>VLOOKUP(Tabela1[[#This Row],[Cliente]],'BASE DE CLIENTES'!A:E,5,0)</f>
        <v>26 DE SETEMBRO</v>
      </c>
    </row>
    <row r="2329" spans="2:12" x14ac:dyDescent="0.3">
      <c r="B2329" s="1" t="s">
        <v>78</v>
      </c>
      <c r="C2329" s="4" t="str">
        <f>VLOOKUP(Tabela1[[#This Row],[Cliente]],'BASE DE CLIENTES'!A:E,2,0)</f>
        <v>Brasília</v>
      </c>
      <c r="D2329" s="1" t="str">
        <f>VLOOKUP(Tabela1[[#This Row],[Cliente]],'BASE DE CLIENTES'!A:C,3,0)</f>
        <v>DF</v>
      </c>
      <c r="E2329" s="4" t="str">
        <f>CONCATENATE(Tabela1[[#This Row],[CIDADE]],",",Tabela1[[#This Row],[UF]])</f>
        <v>Brasília,DF</v>
      </c>
      <c r="F2329" s="2">
        <v>45923</v>
      </c>
      <c r="G2329" s="13">
        <v>382.3</v>
      </c>
      <c r="H2329" s="13">
        <v>700</v>
      </c>
      <c r="I2329" s="5">
        <f>Tabela1[[#This Row],[Valor total]]-Tabela1[[#This Row],[Valor custo]]</f>
        <v>317.7</v>
      </c>
      <c r="J2329" s="6">
        <f>Tabela1[[#This Row],[MARGEM BRUTA]]/Tabela1[[#This Row],[Valor total]]</f>
        <v>0.45385714285714285</v>
      </c>
      <c r="K2329" s="1" t="str">
        <f>VLOOKUP(Tabela1[[#This Row],[Cliente]],'BASE DE CLIENTES'!A:D,4,0)</f>
        <v>SERRALHEIRO</v>
      </c>
      <c r="L2329" s="1" t="str">
        <f>VLOOKUP(Tabela1[[#This Row],[Cliente]],'BASE DE CLIENTES'!A:E,5,0)</f>
        <v>Vila do Boa (São Sebastião)</v>
      </c>
    </row>
    <row r="2330" spans="2:12" x14ac:dyDescent="0.3">
      <c r="B2330" s="1" t="s">
        <v>296</v>
      </c>
      <c r="C2330" s="4" t="str">
        <f>VLOOKUP(Tabela1[[#This Row],[Cliente]],'BASE DE CLIENTES'!A:E,2,0)</f>
        <v>Santo Antônio Descoberto</v>
      </c>
      <c r="D2330" s="1" t="str">
        <f>VLOOKUP(Tabela1[[#This Row],[Cliente]],'BASE DE CLIENTES'!A:C,3,0)</f>
        <v>GO</v>
      </c>
      <c r="E2330" s="4" t="str">
        <f>CONCATENATE(Tabela1[[#This Row],[CIDADE]],",",Tabela1[[#This Row],[UF]])</f>
        <v>Santo Antônio Descoberto,GO</v>
      </c>
      <c r="F2330" s="2">
        <v>45786</v>
      </c>
      <c r="G2330" s="13">
        <v>13.69</v>
      </c>
      <c r="H2330" s="13">
        <v>100</v>
      </c>
      <c r="I2330" s="5">
        <f>Tabela1[[#This Row],[Valor total]]-Tabela1[[#This Row],[Valor custo]]</f>
        <v>86.31</v>
      </c>
      <c r="J2330" s="6">
        <f>Tabela1[[#This Row],[MARGEM BRUTA]]/Tabela1[[#This Row],[Valor total]]</f>
        <v>0.86309999999999998</v>
      </c>
      <c r="K2330" s="1" t="str">
        <f>VLOOKUP(Tabela1[[#This Row],[Cliente]],'BASE DE CLIENTES'!A:D,4,0)</f>
        <v>EMPRESA COM MAQUINA</v>
      </c>
      <c r="L2330" s="1" t="str">
        <f>VLOOKUP(Tabela1[[#This Row],[Cliente]],'BASE DE CLIENTES'!A:E,5,0)</f>
        <v>Santo Antônio Descoberto</v>
      </c>
    </row>
    <row r="2331" spans="2:12" x14ac:dyDescent="0.3">
      <c r="B2331" s="1" t="s">
        <v>296</v>
      </c>
      <c r="C2331" s="4" t="str">
        <f>VLOOKUP(Tabela1[[#This Row],[Cliente]],'BASE DE CLIENTES'!A:E,2,0)</f>
        <v>Santo Antônio Descoberto</v>
      </c>
      <c r="D2331" s="1" t="str">
        <f>VLOOKUP(Tabela1[[#This Row],[Cliente]],'BASE DE CLIENTES'!A:C,3,0)</f>
        <v>GO</v>
      </c>
      <c r="E2331" s="4" t="str">
        <f>CONCATENATE(Tabela1[[#This Row],[CIDADE]],",",Tabela1[[#This Row],[UF]])</f>
        <v>Santo Antônio Descoberto,GO</v>
      </c>
      <c r="F2331" s="2">
        <v>45784</v>
      </c>
      <c r="G2331" s="13">
        <v>2497.6999999999998</v>
      </c>
      <c r="H2331" s="13">
        <v>3545</v>
      </c>
      <c r="I2331" s="5">
        <f>Tabela1[[#This Row],[Valor total]]-Tabela1[[#This Row],[Valor custo]]</f>
        <v>1047.3000000000002</v>
      </c>
      <c r="J2331" s="6">
        <f>Tabela1[[#This Row],[MARGEM BRUTA]]/Tabela1[[#This Row],[Valor total]]</f>
        <v>0.29543018335684068</v>
      </c>
      <c r="K2331" s="1" t="str">
        <f>VLOOKUP(Tabela1[[#This Row],[Cliente]],'BASE DE CLIENTES'!A:D,4,0)</f>
        <v>EMPRESA COM MAQUINA</v>
      </c>
      <c r="L2331" s="1" t="str">
        <f>VLOOKUP(Tabela1[[#This Row],[Cliente]],'BASE DE CLIENTES'!A:E,5,0)</f>
        <v>Santo Antônio Descoberto</v>
      </c>
    </row>
    <row r="2332" spans="2:12" x14ac:dyDescent="0.3">
      <c r="B2332" s="1" t="s">
        <v>230</v>
      </c>
      <c r="C2332" s="4" t="str">
        <f>VLOOKUP(Tabela1[[#This Row],[Cliente]],'BASE DE CLIENTES'!A:E,2,0)</f>
        <v>Brasília</v>
      </c>
      <c r="D2332" s="1" t="str">
        <f>VLOOKUP(Tabela1[[#This Row],[Cliente]],'BASE DE CLIENTES'!A:C,3,0)</f>
        <v>DF</v>
      </c>
      <c r="E2332" s="4" t="str">
        <f>CONCATENATE(Tabela1[[#This Row],[CIDADE]],",",Tabela1[[#This Row],[UF]])</f>
        <v>Brasília,DF</v>
      </c>
      <c r="F2332" s="2">
        <v>45922</v>
      </c>
      <c r="G2332" s="13">
        <v>382.3</v>
      </c>
      <c r="H2332" s="13">
        <v>650</v>
      </c>
      <c r="I2332" s="5">
        <f>Tabela1[[#This Row],[Valor total]]-Tabela1[[#This Row],[Valor custo]]</f>
        <v>267.7</v>
      </c>
      <c r="J2332" s="6">
        <f>Tabela1[[#This Row],[MARGEM BRUTA]]/Tabela1[[#This Row],[Valor total]]</f>
        <v>0.41184615384615381</v>
      </c>
      <c r="K2332" s="1" t="str">
        <f>VLOOKUP(Tabela1[[#This Row],[Cliente]],'BASE DE CLIENTES'!A:D,4,0)</f>
        <v>SERRALHEIRO</v>
      </c>
      <c r="L2332" s="1" t="str">
        <f>VLOOKUP(Tabela1[[#This Row],[Cliente]],'BASE DE CLIENTES'!A:E,5,0)</f>
        <v>SETOR HABITACIONAL SAMAMBAIA (VICENTE PIRES)</v>
      </c>
    </row>
    <row r="2333" spans="2:12" x14ac:dyDescent="0.3">
      <c r="B2333" s="1" t="s">
        <v>296</v>
      </c>
      <c r="C2333" s="4" t="str">
        <f>VLOOKUP(Tabela1[[#This Row],[Cliente]],'BASE DE CLIENTES'!A:E,2,0)</f>
        <v>Santo Antônio Descoberto</v>
      </c>
      <c r="D2333" s="1" t="str">
        <f>VLOOKUP(Tabela1[[#This Row],[Cliente]],'BASE DE CLIENTES'!A:C,3,0)</f>
        <v>GO</v>
      </c>
      <c r="E2333" s="4" t="str">
        <f>CONCATENATE(Tabela1[[#This Row],[CIDADE]],",",Tabela1[[#This Row],[UF]])</f>
        <v>Santo Antônio Descoberto,GO</v>
      </c>
      <c r="F2333" s="2">
        <v>45834</v>
      </c>
      <c r="G2333" s="13">
        <v>5337.13</v>
      </c>
      <c r="H2333" s="13">
        <v>7900</v>
      </c>
      <c r="I2333" s="5">
        <f>Tabela1[[#This Row],[Valor total]]-Tabela1[[#This Row],[Valor custo]]</f>
        <v>2562.87</v>
      </c>
      <c r="J2333" s="6">
        <f>Tabela1[[#This Row],[MARGEM BRUTA]]/Tabela1[[#This Row],[Valor total]]</f>
        <v>0.32441392405063291</v>
      </c>
      <c r="K2333" s="1" t="str">
        <f>VLOOKUP(Tabela1[[#This Row],[Cliente]],'BASE DE CLIENTES'!A:D,4,0)</f>
        <v>EMPRESA COM MAQUINA</v>
      </c>
      <c r="L2333" s="1" t="str">
        <f>VLOOKUP(Tabela1[[#This Row],[Cliente]],'BASE DE CLIENTES'!A:E,5,0)</f>
        <v>Santo Antônio Descoberto</v>
      </c>
    </row>
    <row r="2334" spans="2:12" x14ac:dyDescent="0.3">
      <c r="B2334" s="1" t="s">
        <v>296</v>
      </c>
      <c r="C2334" s="4" t="str">
        <f>VLOOKUP(Tabela1[[#This Row],[Cliente]],'BASE DE CLIENTES'!A:E,2,0)</f>
        <v>Santo Antônio Descoberto</v>
      </c>
      <c r="D2334" s="1" t="str">
        <f>VLOOKUP(Tabela1[[#This Row],[Cliente]],'BASE DE CLIENTES'!A:C,3,0)</f>
        <v>GO</v>
      </c>
      <c r="E2334" s="4" t="str">
        <f>CONCATENATE(Tabela1[[#This Row],[CIDADE]],",",Tabela1[[#This Row],[UF]])</f>
        <v>Santo Antônio Descoberto,GO</v>
      </c>
      <c r="F2334" s="2">
        <v>45826</v>
      </c>
      <c r="G2334" s="13">
        <v>1420</v>
      </c>
      <c r="H2334" s="13">
        <v>2450</v>
      </c>
      <c r="I2334" s="5">
        <f>Tabela1[[#This Row],[Valor total]]-Tabela1[[#This Row],[Valor custo]]</f>
        <v>1030</v>
      </c>
      <c r="J2334" s="6">
        <f>Tabela1[[#This Row],[MARGEM BRUTA]]/Tabela1[[#This Row],[Valor total]]</f>
        <v>0.42040816326530611</v>
      </c>
      <c r="K2334" s="1" t="str">
        <f>VLOOKUP(Tabela1[[#This Row],[Cliente]],'BASE DE CLIENTES'!A:D,4,0)</f>
        <v>EMPRESA COM MAQUINA</v>
      </c>
      <c r="L2334" s="1" t="str">
        <f>VLOOKUP(Tabela1[[#This Row],[Cliente]],'BASE DE CLIENTES'!A:E,5,0)</f>
        <v>Santo Antônio Descoberto</v>
      </c>
    </row>
    <row r="2335" spans="2:12" x14ac:dyDescent="0.3">
      <c r="B2335" s="1" t="s">
        <v>27</v>
      </c>
      <c r="C2335" s="4" t="str">
        <f>VLOOKUP(Tabela1[[#This Row],[Cliente]],'BASE DE CLIENTES'!A:E,2,0)</f>
        <v>Brasília</v>
      </c>
      <c r="D2335" s="1" t="str">
        <f>VLOOKUP(Tabela1[[#This Row],[Cliente]],'BASE DE CLIENTES'!A:C,3,0)</f>
        <v>DF</v>
      </c>
      <c r="E2335" s="4" t="str">
        <f>CONCATENATE(Tabela1[[#This Row],[CIDADE]],",",Tabela1[[#This Row],[UF]])</f>
        <v>Brasília,DF</v>
      </c>
      <c r="F2335" s="2">
        <v>45922</v>
      </c>
      <c r="G2335" s="13">
        <v>382.3</v>
      </c>
      <c r="H2335" s="13">
        <v>465</v>
      </c>
      <c r="I2335" s="5">
        <f>Tabela1[[#This Row],[Valor total]]-Tabela1[[#This Row],[Valor custo]]</f>
        <v>82.699999999999989</v>
      </c>
      <c r="J2335" s="6">
        <f>Tabela1[[#This Row],[MARGEM BRUTA]]/Tabela1[[#This Row],[Valor total]]</f>
        <v>0.17784946236559138</v>
      </c>
      <c r="K2335" s="1" t="str">
        <f>VLOOKUP(Tabela1[[#This Row],[Cliente]],'BASE DE CLIENTES'!A:D,4,0)</f>
        <v>EMPRESA SEM MAQUINA</v>
      </c>
      <c r="L2335" s="1" t="str">
        <f>VLOOKUP(Tabela1[[#This Row],[Cliente]],'BASE DE CLIENTES'!A:E,5,0)</f>
        <v>RECANTO DAS EMAS</v>
      </c>
    </row>
    <row r="2336" spans="2:12" x14ac:dyDescent="0.3">
      <c r="B2336" s="1" t="s">
        <v>296</v>
      </c>
      <c r="C2336" s="4" t="str">
        <f>VLOOKUP(Tabela1[[#This Row],[Cliente]],'BASE DE CLIENTES'!A:E,2,0)</f>
        <v>Santo Antônio Descoberto</v>
      </c>
      <c r="D2336" s="1" t="str">
        <f>VLOOKUP(Tabela1[[#This Row],[Cliente]],'BASE DE CLIENTES'!A:C,3,0)</f>
        <v>GO</v>
      </c>
      <c r="E2336" s="4" t="str">
        <f>CONCATENATE(Tabela1[[#This Row],[CIDADE]],",",Tabela1[[#This Row],[UF]])</f>
        <v>Santo Antônio Descoberto,GO</v>
      </c>
      <c r="F2336" s="2">
        <v>45867</v>
      </c>
      <c r="G2336" s="13">
        <v>1692.39</v>
      </c>
      <c r="H2336" s="13">
        <v>2740</v>
      </c>
      <c r="I2336" s="5">
        <f>Tabela1[[#This Row],[Valor total]]-Tabela1[[#This Row],[Valor custo]]</f>
        <v>1047.6099999999999</v>
      </c>
      <c r="J2336" s="6">
        <f>Tabela1[[#This Row],[MARGEM BRUTA]]/Tabela1[[#This Row],[Valor total]]</f>
        <v>0.38233941605839411</v>
      </c>
      <c r="K2336" s="1" t="str">
        <f>VLOOKUP(Tabela1[[#This Row],[Cliente]],'BASE DE CLIENTES'!A:D,4,0)</f>
        <v>EMPRESA COM MAQUINA</v>
      </c>
      <c r="L2336" s="1" t="str">
        <f>VLOOKUP(Tabela1[[#This Row],[Cliente]],'BASE DE CLIENTES'!A:E,5,0)</f>
        <v>Santo Antônio Descoberto</v>
      </c>
    </row>
    <row r="2337" spans="1:12" x14ac:dyDescent="0.3">
      <c r="B2337" s="1" t="s">
        <v>296</v>
      </c>
      <c r="C2337" s="4" t="str">
        <f>VLOOKUP(Tabela1[[#This Row],[Cliente]],'BASE DE CLIENTES'!A:E,2,0)</f>
        <v>Santo Antônio Descoberto</v>
      </c>
      <c r="D2337" s="1" t="str">
        <f>VLOOKUP(Tabela1[[#This Row],[Cliente]],'BASE DE CLIENTES'!A:C,3,0)</f>
        <v>GO</v>
      </c>
      <c r="E2337" s="4" t="str">
        <f>CONCATENATE(Tabela1[[#This Row],[CIDADE]],",",Tabela1[[#This Row],[UF]])</f>
        <v>Santo Antônio Descoberto,GO</v>
      </c>
      <c r="F2337" s="2">
        <v>45840</v>
      </c>
      <c r="G2337" s="13">
        <v>1020.48</v>
      </c>
      <c r="H2337" s="13">
        <v>1700</v>
      </c>
      <c r="I2337" s="5">
        <f>Tabela1[[#This Row],[Valor total]]-Tabela1[[#This Row],[Valor custo]]</f>
        <v>679.52</v>
      </c>
      <c r="J2337" s="6">
        <f>Tabela1[[#This Row],[MARGEM BRUTA]]/Tabela1[[#This Row],[Valor total]]</f>
        <v>0.39971764705882351</v>
      </c>
      <c r="K2337" s="1" t="str">
        <f>VLOOKUP(Tabela1[[#This Row],[Cliente]],'BASE DE CLIENTES'!A:D,4,0)</f>
        <v>EMPRESA COM MAQUINA</v>
      </c>
      <c r="L2337" s="1" t="str">
        <f>VLOOKUP(Tabela1[[#This Row],[Cliente]],'BASE DE CLIENTES'!A:E,5,0)</f>
        <v>Santo Antônio Descoberto</v>
      </c>
    </row>
    <row r="2338" spans="1:12" x14ac:dyDescent="0.3">
      <c r="B2338" s="1" t="s">
        <v>296</v>
      </c>
      <c r="C2338" s="4" t="str">
        <f>VLOOKUP(Tabela1[[#This Row],[Cliente]],'BASE DE CLIENTES'!A:E,2,0)</f>
        <v>Santo Antônio Descoberto</v>
      </c>
      <c r="D2338" s="1" t="str">
        <f>VLOOKUP(Tabela1[[#This Row],[Cliente]],'BASE DE CLIENTES'!A:C,3,0)</f>
        <v>GO</v>
      </c>
      <c r="E2338" s="4" t="str">
        <f>CONCATENATE(Tabela1[[#This Row],[CIDADE]],",",Tabela1[[#This Row],[UF]])</f>
        <v>Santo Antônio Descoberto,GO</v>
      </c>
      <c r="F2338" s="2">
        <v>45897</v>
      </c>
      <c r="G2338" s="13">
        <v>3251.02</v>
      </c>
      <c r="H2338" s="13">
        <v>5695</v>
      </c>
      <c r="I2338" s="5">
        <f>Tabela1[[#This Row],[Valor total]]-Tabela1[[#This Row],[Valor custo]]</f>
        <v>2443.98</v>
      </c>
      <c r="J2338" s="6">
        <f>Tabela1[[#This Row],[MARGEM BRUTA]]/Tabela1[[#This Row],[Valor total]]</f>
        <v>0.42914486391571555</v>
      </c>
      <c r="K2338" s="1" t="str">
        <f>VLOOKUP(Tabela1[[#This Row],[Cliente]],'BASE DE CLIENTES'!A:D,4,0)</f>
        <v>EMPRESA COM MAQUINA</v>
      </c>
      <c r="L2338" s="1" t="str">
        <f>VLOOKUP(Tabela1[[#This Row],[Cliente]],'BASE DE CLIENTES'!A:E,5,0)</f>
        <v>Santo Antônio Descoberto</v>
      </c>
    </row>
    <row r="2339" spans="1:12" x14ac:dyDescent="0.3">
      <c r="B2339" s="1" t="s">
        <v>296</v>
      </c>
      <c r="C2339" s="4" t="str">
        <f>VLOOKUP(Tabela1[[#This Row],[Cliente]],'BASE DE CLIENTES'!A:E,2,0)</f>
        <v>Santo Antônio Descoberto</v>
      </c>
      <c r="D2339" s="1" t="str">
        <f>VLOOKUP(Tabela1[[#This Row],[Cliente]],'BASE DE CLIENTES'!A:C,3,0)</f>
        <v>GO</v>
      </c>
      <c r="E2339" s="4" t="str">
        <f>CONCATENATE(Tabela1[[#This Row],[CIDADE]],",",Tabela1[[#This Row],[UF]])</f>
        <v>Santo Antônio Descoberto,GO</v>
      </c>
      <c r="F2339" s="2">
        <v>45888</v>
      </c>
      <c r="G2339" s="13">
        <v>2425.17</v>
      </c>
      <c r="H2339" s="13">
        <v>3980</v>
      </c>
      <c r="I2339" s="5">
        <f>Tabela1[[#This Row],[Valor total]]-Tabela1[[#This Row],[Valor custo]]</f>
        <v>1554.83</v>
      </c>
      <c r="J2339" s="6">
        <f>Tabela1[[#This Row],[MARGEM BRUTA]]/Tabela1[[#This Row],[Valor total]]</f>
        <v>0.3906608040201005</v>
      </c>
      <c r="K2339" s="1" t="str">
        <f>VLOOKUP(Tabela1[[#This Row],[Cliente]],'BASE DE CLIENTES'!A:D,4,0)</f>
        <v>EMPRESA COM MAQUINA</v>
      </c>
      <c r="L2339" s="1" t="str">
        <f>VLOOKUP(Tabela1[[#This Row],[Cliente]],'BASE DE CLIENTES'!A:E,5,0)</f>
        <v>Santo Antônio Descoberto</v>
      </c>
    </row>
    <row r="2340" spans="1:12" x14ac:dyDescent="0.3">
      <c r="B2340" s="1" t="s">
        <v>296</v>
      </c>
      <c r="C2340" s="4" t="str">
        <f>VLOOKUP(Tabela1[[#This Row],[Cliente]],'BASE DE CLIENTES'!A:E,2,0)</f>
        <v>Santo Antônio Descoberto</v>
      </c>
      <c r="D2340" s="1" t="str">
        <f>VLOOKUP(Tabela1[[#This Row],[Cliente]],'BASE DE CLIENTES'!A:C,3,0)</f>
        <v>GO</v>
      </c>
      <c r="E2340" s="4" t="str">
        <f>CONCATENATE(Tabela1[[#This Row],[CIDADE]],",",Tabela1[[#This Row],[UF]])</f>
        <v>Santo Antônio Descoberto,GO</v>
      </c>
      <c r="F2340" s="2">
        <v>45883</v>
      </c>
      <c r="G2340" s="13">
        <v>1437.19</v>
      </c>
      <c r="H2340" s="13">
        <v>2800</v>
      </c>
      <c r="I2340" s="5">
        <f>Tabela1[[#This Row],[Valor total]]-Tabela1[[#This Row],[Valor custo]]</f>
        <v>1362.81</v>
      </c>
      <c r="J2340" s="6">
        <f>Tabela1[[#This Row],[MARGEM BRUTA]]/Tabela1[[#This Row],[Valor total]]</f>
        <v>0.48671785714285715</v>
      </c>
      <c r="K2340" s="1" t="str">
        <f>VLOOKUP(Tabela1[[#This Row],[Cliente]],'BASE DE CLIENTES'!A:D,4,0)</f>
        <v>EMPRESA COM MAQUINA</v>
      </c>
      <c r="L2340" s="1" t="str">
        <f>VLOOKUP(Tabela1[[#This Row],[Cliente]],'BASE DE CLIENTES'!A:E,5,0)</f>
        <v>Santo Antônio Descoberto</v>
      </c>
    </row>
    <row r="2341" spans="1:12" x14ac:dyDescent="0.3">
      <c r="B2341" s="1" t="s">
        <v>296</v>
      </c>
      <c r="C2341" s="4" t="str">
        <f>VLOOKUP(Tabela1[[#This Row],[Cliente]],'BASE DE CLIENTES'!A:E,2,0)</f>
        <v>Santo Antônio Descoberto</v>
      </c>
      <c r="D2341" s="1" t="str">
        <f>VLOOKUP(Tabela1[[#This Row],[Cliente]],'BASE DE CLIENTES'!A:C,3,0)</f>
        <v>GO</v>
      </c>
      <c r="E2341" s="4" t="str">
        <f>CONCATENATE(Tabela1[[#This Row],[CIDADE]],",",Tabela1[[#This Row],[UF]])</f>
        <v>Santo Antônio Descoberto,GO</v>
      </c>
      <c r="F2341" s="2">
        <v>45876</v>
      </c>
      <c r="G2341" s="13">
        <v>30.5</v>
      </c>
      <c r="H2341" s="13">
        <v>40</v>
      </c>
      <c r="I2341" s="5">
        <f>Tabela1[[#This Row],[Valor total]]-Tabela1[[#This Row],[Valor custo]]</f>
        <v>9.5</v>
      </c>
      <c r="J2341" s="6">
        <f>Tabela1[[#This Row],[MARGEM BRUTA]]/Tabela1[[#This Row],[Valor total]]</f>
        <v>0.23749999999999999</v>
      </c>
      <c r="K2341" s="1" t="str">
        <f>VLOOKUP(Tabela1[[#This Row],[Cliente]],'BASE DE CLIENTES'!A:D,4,0)</f>
        <v>EMPRESA COM MAQUINA</v>
      </c>
      <c r="L2341" s="1" t="str">
        <f>VLOOKUP(Tabela1[[#This Row],[Cliente]],'BASE DE CLIENTES'!A:E,5,0)</f>
        <v>Santo Antônio Descoberto</v>
      </c>
    </row>
    <row r="2342" spans="1:12" x14ac:dyDescent="0.3">
      <c r="B2342" s="1" t="s">
        <v>296</v>
      </c>
      <c r="C2342" s="4" t="str">
        <f>VLOOKUP(Tabela1[[#This Row],[Cliente]],'BASE DE CLIENTES'!A:E,2,0)</f>
        <v>Santo Antônio Descoberto</v>
      </c>
      <c r="D2342" s="1" t="str">
        <f>VLOOKUP(Tabela1[[#This Row],[Cliente]],'BASE DE CLIENTES'!A:C,3,0)</f>
        <v>GO</v>
      </c>
      <c r="E2342" s="4" t="str">
        <f>CONCATENATE(Tabela1[[#This Row],[CIDADE]],",",Tabela1[[#This Row],[UF]])</f>
        <v>Santo Antônio Descoberto,GO</v>
      </c>
      <c r="F2342" s="2">
        <v>45876</v>
      </c>
      <c r="G2342" s="13">
        <v>469</v>
      </c>
      <c r="H2342" s="13">
        <v>811</v>
      </c>
      <c r="I2342" s="5">
        <f>Tabela1[[#This Row],[Valor total]]-Tabela1[[#This Row],[Valor custo]]</f>
        <v>342</v>
      </c>
      <c r="J2342" s="6">
        <f>Tabela1[[#This Row],[MARGEM BRUTA]]/Tabela1[[#This Row],[Valor total]]</f>
        <v>0.42170160295930947</v>
      </c>
      <c r="K2342" s="1" t="str">
        <f>VLOOKUP(Tabela1[[#This Row],[Cliente]],'BASE DE CLIENTES'!A:D,4,0)</f>
        <v>EMPRESA COM MAQUINA</v>
      </c>
      <c r="L2342" s="1" t="str">
        <f>VLOOKUP(Tabela1[[#This Row],[Cliente]],'BASE DE CLIENTES'!A:E,5,0)</f>
        <v>Santo Antônio Descoberto</v>
      </c>
    </row>
    <row r="2343" spans="1:12" x14ac:dyDescent="0.3">
      <c r="B2343" s="1" t="s">
        <v>296</v>
      </c>
      <c r="C2343" s="4" t="str">
        <f>VLOOKUP(Tabela1[[#This Row],[Cliente]],'BASE DE CLIENTES'!A:E,2,0)</f>
        <v>Santo Antônio Descoberto</v>
      </c>
      <c r="D2343" s="1" t="str">
        <f>VLOOKUP(Tabela1[[#This Row],[Cliente]],'BASE DE CLIENTES'!A:C,3,0)</f>
        <v>GO</v>
      </c>
      <c r="E2343" s="4" t="str">
        <f>CONCATENATE(Tabela1[[#This Row],[CIDADE]],",",Tabela1[[#This Row],[UF]])</f>
        <v>Santo Antônio Descoberto,GO</v>
      </c>
      <c r="F2343" s="2">
        <v>45925</v>
      </c>
      <c r="G2343" s="13">
        <v>3662.69</v>
      </c>
      <c r="H2343" s="13">
        <v>6110</v>
      </c>
      <c r="I2343" s="5">
        <f>Tabela1[[#This Row],[Valor total]]-Tabela1[[#This Row],[Valor custo]]</f>
        <v>2447.31</v>
      </c>
      <c r="J2343" s="6">
        <f>Tabela1[[#This Row],[MARGEM BRUTA]]/Tabela1[[#This Row],[Valor total]]</f>
        <v>0.40054173486088379</v>
      </c>
      <c r="K2343" s="1" t="str">
        <f>VLOOKUP(Tabela1[[#This Row],[Cliente]],'BASE DE CLIENTES'!A:D,4,0)</f>
        <v>EMPRESA COM MAQUINA</v>
      </c>
      <c r="L2343" s="1" t="str">
        <f>VLOOKUP(Tabela1[[#This Row],[Cliente]],'BASE DE CLIENTES'!A:E,5,0)</f>
        <v>Santo Antônio Descoberto</v>
      </c>
    </row>
    <row r="2344" spans="1:12" x14ac:dyDescent="0.3">
      <c r="B2344" s="1" t="s">
        <v>299</v>
      </c>
      <c r="C2344" s="4" t="str">
        <f>VLOOKUP(Tabela1[[#This Row],[Cliente]],'BASE DE CLIENTES'!A:E,2,0)</f>
        <v>Santo Antônio Descoberto</v>
      </c>
      <c r="D2344" s="1" t="str">
        <f>VLOOKUP(Tabela1[[#This Row],[Cliente]],'BASE DE CLIENTES'!A:C,3,0)</f>
        <v>GO</v>
      </c>
      <c r="E2344" s="4" t="str">
        <f>CONCATENATE(Tabela1[[#This Row],[CIDADE]],",",Tabela1[[#This Row],[UF]])</f>
        <v>Santo Antônio Descoberto,GO</v>
      </c>
      <c r="F2344" s="2">
        <v>45916</v>
      </c>
      <c r="G2344" s="13">
        <v>28.84</v>
      </c>
      <c r="H2344" s="13">
        <v>160</v>
      </c>
      <c r="I2344" s="5">
        <f>Tabela1[[#This Row],[Valor total]]-Tabela1[[#This Row],[Valor custo]]</f>
        <v>131.16</v>
      </c>
      <c r="J2344" s="6">
        <f>Tabela1[[#This Row],[MARGEM BRUTA]]/Tabela1[[#This Row],[Valor total]]</f>
        <v>0.81974999999999998</v>
      </c>
      <c r="K2344" s="1" t="str">
        <f>VLOOKUP(Tabela1[[#This Row],[Cliente]],'BASE DE CLIENTES'!A:D,4,0)</f>
        <v>SERRALHEIRO</v>
      </c>
      <c r="L2344" s="1" t="str">
        <f>VLOOKUP(Tabela1[[#This Row],[Cliente]],'BASE DE CLIENTES'!A:E,5,0)</f>
        <v>Santo Antônio Descoberto</v>
      </c>
    </row>
    <row r="2345" spans="1:12" x14ac:dyDescent="0.3">
      <c r="B2345" s="1" t="s">
        <v>299</v>
      </c>
      <c r="C2345" s="4" t="str">
        <f>VLOOKUP(Tabela1[[#This Row],[Cliente]],'BASE DE CLIENTES'!A:E,2,0)</f>
        <v>Santo Antônio Descoberto</v>
      </c>
      <c r="D2345" s="1" t="str">
        <f>VLOOKUP(Tabela1[[#This Row],[Cliente]],'BASE DE CLIENTES'!A:C,3,0)</f>
        <v>GO</v>
      </c>
      <c r="E2345" s="4" t="str">
        <f>CONCATENATE(Tabela1[[#This Row],[CIDADE]],",",Tabela1[[#This Row],[UF]])</f>
        <v>Santo Antônio Descoberto,GO</v>
      </c>
      <c r="F2345" s="2">
        <v>45905</v>
      </c>
      <c r="G2345" s="13">
        <v>36.049999999999997</v>
      </c>
      <c r="H2345" s="13">
        <v>200</v>
      </c>
      <c r="I2345" s="5">
        <f>Tabela1[[#This Row],[Valor total]]-Tabela1[[#This Row],[Valor custo]]</f>
        <v>163.95</v>
      </c>
      <c r="J2345" s="6">
        <f>Tabela1[[#This Row],[MARGEM BRUTA]]/Tabela1[[#This Row],[Valor total]]</f>
        <v>0.81974999999999998</v>
      </c>
      <c r="K2345" s="1" t="str">
        <f>VLOOKUP(Tabela1[[#This Row],[Cliente]],'BASE DE CLIENTES'!A:D,4,0)</f>
        <v>SERRALHEIRO</v>
      </c>
      <c r="L2345" s="1" t="str">
        <f>VLOOKUP(Tabela1[[#This Row],[Cliente]],'BASE DE CLIENTES'!A:E,5,0)</f>
        <v>Santo Antônio Descoberto</v>
      </c>
    </row>
    <row r="2346" spans="1:12" x14ac:dyDescent="0.3">
      <c r="A2346" s="1" t="s">
        <v>300</v>
      </c>
      <c r="B2346" s="1" t="s">
        <v>301</v>
      </c>
      <c r="C2346" s="4" t="str">
        <f>VLOOKUP(Tabela1[[#This Row],[Cliente]],'BASE DE CLIENTES'!A:E,2,0)</f>
        <v>São Paulo</v>
      </c>
      <c r="D2346" s="1" t="str">
        <f>VLOOKUP(Tabela1[[#This Row],[Cliente]],'BASE DE CLIENTES'!A:C,3,0)</f>
        <v>SP</v>
      </c>
      <c r="E2346" s="4" t="str">
        <f>CONCATENATE(Tabela1[[#This Row],[CIDADE]],",",Tabela1[[#This Row],[UF]])</f>
        <v>São Paulo,SP</v>
      </c>
      <c r="F2346" s="2">
        <v>45679</v>
      </c>
      <c r="G2346" s="13">
        <v>10.44</v>
      </c>
      <c r="H2346" s="13">
        <v>105.61</v>
      </c>
      <c r="I2346" s="5">
        <f>Tabela1[[#This Row],[Valor total]]-Tabela1[[#This Row],[Valor custo]]</f>
        <v>95.17</v>
      </c>
      <c r="J2346" s="6">
        <f>Tabela1[[#This Row],[MARGEM BRUTA]]/Tabela1[[#This Row],[Valor total]]</f>
        <v>0.90114572483666322</v>
      </c>
      <c r="K2346" s="1" t="str">
        <f>VLOOKUP(Tabela1[[#This Row],[Cliente]],'BASE DE CLIENTES'!A:D,4,0)</f>
        <v>SEM CLASSIFICAÇÃO</v>
      </c>
      <c r="L2346" s="1" t="str">
        <f>VLOOKUP(Tabela1[[#This Row],[Cliente]],'BASE DE CLIENTES'!A:E,5,0)</f>
        <v>São Paulo</v>
      </c>
    </row>
    <row r="2347" spans="1:12" x14ac:dyDescent="0.3">
      <c r="A2347" s="1" t="s">
        <v>302</v>
      </c>
      <c r="B2347" s="1" t="s">
        <v>303</v>
      </c>
      <c r="C2347" s="4" t="str">
        <f>VLOOKUP(Tabela1[[#This Row],[Cliente]],'BASE DE CLIENTES'!A:E,2,0)</f>
        <v>Trindade</v>
      </c>
      <c r="D2347" s="1" t="str">
        <f>VLOOKUP(Tabela1[[#This Row],[Cliente]],'BASE DE CLIENTES'!A:C,3,0)</f>
        <v>GO</v>
      </c>
      <c r="E2347" s="4" t="str">
        <f>CONCATENATE(Tabela1[[#This Row],[CIDADE]],",",Tabela1[[#This Row],[UF]])</f>
        <v>Trindade,GO</v>
      </c>
      <c r="F2347" s="2">
        <v>45688</v>
      </c>
      <c r="G2347" s="13">
        <v>3429.02</v>
      </c>
      <c r="H2347" s="13">
        <v>4990</v>
      </c>
      <c r="I2347" s="5">
        <f>Tabela1[[#This Row],[Valor total]]-Tabela1[[#This Row],[Valor custo]]</f>
        <v>1560.98</v>
      </c>
      <c r="J2347" s="6">
        <f>Tabela1[[#This Row],[MARGEM BRUTA]]/Tabela1[[#This Row],[Valor total]]</f>
        <v>0.31282164328657314</v>
      </c>
      <c r="K2347" s="1" t="str">
        <f>VLOOKUP(Tabela1[[#This Row],[Cliente]],'BASE DE CLIENTES'!A:D,4,0)</f>
        <v>EMPRESA COM MAQUINA</v>
      </c>
      <c r="L2347" s="1" t="str">
        <f>VLOOKUP(Tabela1[[#This Row],[Cliente]],'BASE DE CLIENTES'!A:E,5,0)</f>
        <v>Trindade</v>
      </c>
    </row>
    <row r="2348" spans="1:12" x14ac:dyDescent="0.3">
      <c r="A2348" s="1" t="s">
        <v>304</v>
      </c>
      <c r="B2348" s="1" t="s">
        <v>303</v>
      </c>
      <c r="C2348" s="4" t="str">
        <f>VLOOKUP(Tabela1[[#This Row],[Cliente]],'BASE DE CLIENTES'!A:E,2,0)</f>
        <v>Trindade</v>
      </c>
      <c r="D2348" s="1" t="str">
        <f>VLOOKUP(Tabela1[[#This Row],[Cliente]],'BASE DE CLIENTES'!A:C,3,0)</f>
        <v>GO</v>
      </c>
      <c r="E2348" s="4" t="str">
        <f>CONCATENATE(Tabela1[[#This Row],[CIDADE]],",",Tabela1[[#This Row],[UF]])</f>
        <v>Trindade,GO</v>
      </c>
      <c r="F2348" s="2">
        <v>45679</v>
      </c>
      <c r="G2348" s="13">
        <v>5433.66</v>
      </c>
      <c r="H2348" s="13">
        <v>7610</v>
      </c>
      <c r="I2348" s="5">
        <f>Tabela1[[#This Row],[Valor total]]-Tabela1[[#This Row],[Valor custo]]</f>
        <v>2176.34</v>
      </c>
      <c r="J2348" s="6">
        <f>Tabela1[[#This Row],[MARGEM BRUTA]]/Tabela1[[#This Row],[Valor total]]</f>
        <v>0.28598423127463868</v>
      </c>
      <c r="K2348" s="1" t="str">
        <f>VLOOKUP(Tabela1[[#This Row],[Cliente]],'BASE DE CLIENTES'!A:D,4,0)</f>
        <v>EMPRESA COM MAQUINA</v>
      </c>
      <c r="L2348" s="1" t="str">
        <f>VLOOKUP(Tabela1[[#This Row],[Cliente]],'BASE DE CLIENTES'!A:E,5,0)</f>
        <v>Trindade</v>
      </c>
    </row>
    <row r="2349" spans="1:12" x14ac:dyDescent="0.3">
      <c r="B2349" s="1" t="s">
        <v>303</v>
      </c>
      <c r="C2349" s="4" t="str">
        <f>VLOOKUP(Tabela1[[#This Row],[Cliente]],'BASE DE CLIENTES'!A:E,2,0)</f>
        <v>Trindade</v>
      </c>
      <c r="D2349" s="1" t="str">
        <f>VLOOKUP(Tabela1[[#This Row],[Cliente]],'BASE DE CLIENTES'!A:C,3,0)</f>
        <v>GO</v>
      </c>
      <c r="E2349" s="4" t="str">
        <f>CONCATENATE(Tabela1[[#This Row],[CIDADE]],",",Tabela1[[#This Row],[UF]])</f>
        <v>Trindade,GO</v>
      </c>
      <c r="F2349" s="2">
        <v>45664</v>
      </c>
      <c r="G2349" s="13">
        <v>718.57</v>
      </c>
      <c r="H2349" s="13">
        <v>1200</v>
      </c>
      <c r="I2349" s="5">
        <f>Tabela1[[#This Row],[Valor total]]-Tabela1[[#This Row],[Valor custo]]</f>
        <v>481.42999999999995</v>
      </c>
      <c r="J2349" s="6">
        <f>Tabela1[[#This Row],[MARGEM BRUTA]]/Tabela1[[#This Row],[Valor total]]</f>
        <v>0.40119166666666661</v>
      </c>
      <c r="K2349" s="1" t="str">
        <f>VLOOKUP(Tabela1[[#This Row],[Cliente]],'BASE DE CLIENTES'!A:D,4,0)</f>
        <v>EMPRESA COM MAQUINA</v>
      </c>
      <c r="L2349" s="1" t="str">
        <f>VLOOKUP(Tabela1[[#This Row],[Cliente]],'BASE DE CLIENTES'!A:E,5,0)</f>
        <v>Trindade</v>
      </c>
    </row>
    <row r="2350" spans="1:12" x14ac:dyDescent="0.3">
      <c r="B2350" s="1" t="s">
        <v>303</v>
      </c>
      <c r="C2350" s="4" t="str">
        <f>VLOOKUP(Tabela1[[#This Row],[Cliente]],'BASE DE CLIENTES'!A:E,2,0)</f>
        <v>Trindade</v>
      </c>
      <c r="D2350" s="1" t="str">
        <f>VLOOKUP(Tabela1[[#This Row],[Cliente]],'BASE DE CLIENTES'!A:C,3,0)</f>
        <v>GO</v>
      </c>
      <c r="E2350" s="4" t="str">
        <f>CONCATENATE(Tabela1[[#This Row],[CIDADE]],",",Tabela1[[#This Row],[UF]])</f>
        <v>Trindade,GO</v>
      </c>
      <c r="F2350" s="2">
        <v>45698</v>
      </c>
      <c r="G2350" s="13">
        <v>5047.62</v>
      </c>
      <c r="H2350" s="13">
        <v>7030</v>
      </c>
      <c r="I2350" s="5">
        <f>Tabela1[[#This Row],[Valor total]]-Tabela1[[#This Row],[Valor custo]]</f>
        <v>1982.38</v>
      </c>
      <c r="J2350" s="6">
        <f>Tabela1[[#This Row],[MARGEM BRUTA]]/Tabela1[[#This Row],[Valor total]]</f>
        <v>0.28198862019914656</v>
      </c>
      <c r="K2350" s="1" t="str">
        <f>VLOOKUP(Tabela1[[#This Row],[Cliente]],'BASE DE CLIENTES'!A:D,4,0)</f>
        <v>EMPRESA COM MAQUINA</v>
      </c>
      <c r="L2350" s="1" t="str">
        <f>VLOOKUP(Tabela1[[#This Row],[Cliente]],'BASE DE CLIENTES'!A:E,5,0)</f>
        <v>Trindade</v>
      </c>
    </row>
    <row r="2351" spans="1:12" x14ac:dyDescent="0.3">
      <c r="B2351" s="1" t="s">
        <v>303</v>
      </c>
      <c r="C2351" s="4" t="str">
        <f>VLOOKUP(Tabela1[[#This Row],[Cliente]],'BASE DE CLIENTES'!A:E,2,0)</f>
        <v>Trindade</v>
      </c>
      <c r="D2351" s="1" t="str">
        <f>VLOOKUP(Tabela1[[#This Row],[Cliente]],'BASE DE CLIENTES'!A:C,3,0)</f>
        <v>GO</v>
      </c>
      <c r="E2351" s="4" t="str">
        <f>CONCATENATE(Tabela1[[#This Row],[CIDADE]],",",Tabela1[[#This Row],[UF]])</f>
        <v>Trindade,GO</v>
      </c>
      <c r="F2351" s="2">
        <v>45733</v>
      </c>
      <c r="G2351" s="13">
        <v>6928.09</v>
      </c>
      <c r="H2351" s="13">
        <v>9670</v>
      </c>
      <c r="I2351" s="5">
        <f>Tabela1[[#This Row],[Valor total]]-Tabela1[[#This Row],[Valor custo]]</f>
        <v>2741.91</v>
      </c>
      <c r="J2351" s="6">
        <f>Tabela1[[#This Row],[MARGEM BRUTA]]/Tabela1[[#This Row],[Valor total]]</f>
        <v>0.28354808686659771</v>
      </c>
      <c r="K2351" s="1" t="str">
        <f>VLOOKUP(Tabela1[[#This Row],[Cliente]],'BASE DE CLIENTES'!A:D,4,0)</f>
        <v>EMPRESA COM MAQUINA</v>
      </c>
      <c r="L2351" s="1" t="str">
        <f>VLOOKUP(Tabela1[[#This Row],[Cliente]],'BASE DE CLIENTES'!A:E,5,0)</f>
        <v>Trindade</v>
      </c>
    </row>
    <row r="2352" spans="1:12" x14ac:dyDescent="0.3">
      <c r="B2352" s="1" t="s">
        <v>303</v>
      </c>
      <c r="C2352" s="4" t="str">
        <f>VLOOKUP(Tabela1[[#This Row],[Cliente]],'BASE DE CLIENTES'!A:E,2,0)</f>
        <v>Trindade</v>
      </c>
      <c r="D2352" s="1" t="str">
        <f>VLOOKUP(Tabela1[[#This Row],[Cliente]],'BASE DE CLIENTES'!A:C,3,0)</f>
        <v>GO</v>
      </c>
      <c r="E2352" s="4" t="str">
        <f>CONCATENATE(Tabela1[[#This Row],[CIDADE]],",",Tabela1[[#This Row],[UF]])</f>
        <v>Trindade,GO</v>
      </c>
      <c r="F2352" s="2">
        <v>45763</v>
      </c>
      <c r="G2352" s="13">
        <v>4846</v>
      </c>
      <c r="H2352" s="13">
        <v>7180</v>
      </c>
      <c r="I2352" s="5">
        <f>Tabela1[[#This Row],[Valor total]]-Tabela1[[#This Row],[Valor custo]]</f>
        <v>2334</v>
      </c>
      <c r="J2352" s="6">
        <f>Tabela1[[#This Row],[MARGEM BRUTA]]/Tabela1[[#This Row],[Valor total]]</f>
        <v>0.32506963788300836</v>
      </c>
      <c r="K2352" s="1" t="str">
        <f>VLOOKUP(Tabela1[[#This Row],[Cliente]],'BASE DE CLIENTES'!A:D,4,0)</f>
        <v>EMPRESA COM MAQUINA</v>
      </c>
      <c r="L2352" s="1" t="str">
        <f>VLOOKUP(Tabela1[[#This Row],[Cliente]],'BASE DE CLIENTES'!A:E,5,0)</f>
        <v>Trindade</v>
      </c>
    </row>
    <row r="2353" spans="1:12" x14ac:dyDescent="0.3">
      <c r="B2353" s="1" t="s">
        <v>303</v>
      </c>
      <c r="C2353" s="4" t="str">
        <f>VLOOKUP(Tabela1[[#This Row],[Cliente]],'BASE DE CLIENTES'!A:E,2,0)</f>
        <v>Trindade</v>
      </c>
      <c r="D2353" s="1" t="str">
        <f>VLOOKUP(Tabela1[[#This Row],[Cliente]],'BASE DE CLIENTES'!A:C,3,0)</f>
        <v>GO</v>
      </c>
      <c r="E2353" s="4" t="str">
        <f>CONCATENATE(Tabela1[[#This Row],[CIDADE]],",",Tabela1[[#This Row],[UF]])</f>
        <v>Trindade,GO</v>
      </c>
      <c r="F2353" s="2">
        <v>45805</v>
      </c>
      <c r="G2353" s="13">
        <v>946</v>
      </c>
      <c r="H2353" s="13">
        <v>1310</v>
      </c>
      <c r="I2353" s="5">
        <f>Tabela1[[#This Row],[Valor total]]-Tabela1[[#This Row],[Valor custo]]</f>
        <v>364</v>
      </c>
      <c r="J2353" s="6">
        <f>Tabela1[[#This Row],[MARGEM BRUTA]]/Tabela1[[#This Row],[Valor total]]</f>
        <v>0.27786259541984731</v>
      </c>
      <c r="K2353" s="1" t="str">
        <f>VLOOKUP(Tabela1[[#This Row],[Cliente]],'BASE DE CLIENTES'!A:D,4,0)</f>
        <v>EMPRESA COM MAQUINA</v>
      </c>
      <c r="L2353" s="1" t="str">
        <f>VLOOKUP(Tabela1[[#This Row],[Cliente]],'BASE DE CLIENTES'!A:E,5,0)</f>
        <v>Trindade</v>
      </c>
    </row>
    <row r="2354" spans="1:12" x14ac:dyDescent="0.3">
      <c r="B2354" s="1" t="s">
        <v>303</v>
      </c>
      <c r="C2354" s="4" t="str">
        <f>VLOOKUP(Tabela1[[#This Row],[Cliente]],'BASE DE CLIENTES'!A:E,2,0)</f>
        <v>Trindade</v>
      </c>
      <c r="D2354" s="1" t="str">
        <f>VLOOKUP(Tabela1[[#This Row],[Cliente]],'BASE DE CLIENTES'!A:C,3,0)</f>
        <v>GO</v>
      </c>
      <c r="E2354" s="4" t="str">
        <f>CONCATENATE(Tabela1[[#This Row],[CIDADE]],",",Tabela1[[#This Row],[UF]])</f>
        <v>Trindade,GO</v>
      </c>
      <c r="F2354" s="2">
        <v>45792</v>
      </c>
      <c r="G2354" s="13">
        <v>7113</v>
      </c>
      <c r="H2354" s="13">
        <v>10010</v>
      </c>
      <c r="I2354" s="5">
        <f>Tabela1[[#This Row],[Valor total]]-Tabela1[[#This Row],[Valor custo]]</f>
        <v>2897</v>
      </c>
      <c r="J2354" s="6">
        <f>Tabela1[[#This Row],[MARGEM BRUTA]]/Tabela1[[#This Row],[Valor total]]</f>
        <v>0.28941058941058939</v>
      </c>
      <c r="K2354" s="1" t="str">
        <f>VLOOKUP(Tabela1[[#This Row],[Cliente]],'BASE DE CLIENTES'!A:D,4,0)</f>
        <v>EMPRESA COM MAQUINA</v>
      </c>
      <c r="L2354" s="1" t="str">
        <f>VLOOKUP(Tabela1[[#This Row],[Cliente]],'BASE DE CLIENTES'!A:E,5,0)</f>
        <v>Trindade</v>
      </c>
    </row>
    <row r="2355" spans="1:12" x14ac:dyDescent="0.3">
      <c r="B2355" s="1" t="s">
        <v>303</v>
      </c>
      <c r="C2355" s="4" t="str">
        <f>VLOOKUP(Tabela1[[#This Row],[Cliente]],'BASE DE CLIENTES'!A:E,2,0)</f>
        <v>Trindade</v>
      </c>
      <c r="D2355" s="1" t="str">
        <f>VLOOKUP(Tabela1[[#This Row],[Cliente]],'BASE DE CLIENTES'!A:C,3,0)</f>
        <v>GO</v>
      </c>
      <c r="E2355" s="4" t="str">
        <f>CONCATENATE(Tabela1[[#This Row],[CIDADE]],",",Tabela1[[#This Row],[UF]])</f>
        <v>Trindade,GO</v>
      </c>
      <c r="F2355" s="2">
        <v>45779</v>
      </c>
      <c r="G2355" s="13">
        <v>100.68</v>
      </c>
      <c r="H2355" s="13">
        <v>250</v>
      </c>
      <c r="I2355" s="5">
        <f>Tabela1[[#This Row],[Valor total]]-Tabela1[[#This Row],[Valor custo]]</f>
        <v>149.32</v>
      </c>
      <c r="J2355" s="6">
        <f>Tabela1[[#This Row],[MARGEM BRUTA]]/Tabela1[[#This Row],[Valor total]]</f>
        <v>0.59727999999999992</v>
      </c>
      <c r="K2355" s="1" t="str">
        <f>VLOOKUP(Tabela1[[#This Row],[Cliente]],'BASE DE CLIENTES'!A:D,4,0)</f>
        <v>EMPRESA COM MAQUINA</v>
      </c>
      <c r="L2355" s="1" t="str">
        <f>VLOOKUP(Tabela1[[#This Row],[Cliente]],'BASE DE CLIENTES'!A:E,5,0)</f>
        <v>Trindade</v>
      </c>
    </row>
    <row r="2356" spans="1:12" x14ac:dyDescent="0.3">
      <c r="B2356" s="1" t="s">
        <v>303</v>
      </c>
      <c r="C2356" s="4" t="str">
        <f>VLOOKUP(Tabela1[[#This Row],[Cliente]],'BASE DE CLIENTES'!A:E,2,0)</f>
        <v>Trindade</v>
      </c>
      <c r="D2356" s="1" t="str">
        <f>VLOOKUP(Tabela1[[#This Row],[Cliente]],'BASE DE CLIENTES'!A:C,3,0)</f>
        <v>GO</v>
      </c>
      <c r="E2356" s="4" t="str">
        <f>CONCATENATE(Tabela1[[#This Row],[CIDADE]],",",Tabela1[[#This Row],[UF]])</f>
        <v>Trindade,GO</v>
      </c>
      <c r="F2356" s="2">
        <v>45826</v>
      </c>
      <c r="G2356" s="13">
        <v>1719</v>
      </c>
      <c r="H2356" s="13">
        <v>2750</v>
      </c>
      <c r="I2356" s="5">
        <f>Tabela1[[#This Row],[Valor total]]-Tabela1[[#This Row],[Valor custo]]</f>
        <v>1031</v>
      </c>
      <c r="J2356" s="6">
        <f>Tabela1[[#This Row],[MARGEM BRUTA]]/Tabela1[[#This Row],[Valor total]]</f>
        <v>0.37490909090909091</v>
      </c>
      <c r="K2356" s="1" t="str">
        <f>VLOOKUP(Tabela1[[#This Row],[Cliente]],'BASE DE CLIENTES'!A:D,4,0)</f>
        <v>EMPRESA COM MAQUINA</v>
      </c>
      <c r="L2356" s="1" t="str">
        <f>VLOOKUP(Tabela1[[#This Row],[Cliente]],'BASE DE CLIENTES'!A:E,5,0)</f>
        <v>Trindade</v>
      </c>
    </row>
    <row r="2357" spans="1:12" x14ac:dyDescent="0.3">
      <c r="B2357" s="1" t="s">
        <v>305</v>
      </c>
      <c r="C2357" s="4" t="str">
        <f>VLOOKUP(Tabela1[[#This Row],[Cliente]],'BASE DE CLIENTES'!A:E,2,0)</f>
        <v>Brasília</v>
      </c>
      <c r="D2357" s="1" t="str">
        <f>VLOOKUP(Tabela1[[#This Row],[Cliente]],'BASE DE CLIENTES'!A:C,3,0)</f>
        <v>DF</v>
      </c>
      <c r="E2357" s="4" t="str">
        <f>CONCATENATE(Tabela1[[#This Row],[CIDADE]],",",Tabela1[[#This Row],[UF]])</f>
        <v>Brasília,DF</v>
      </c>
      <c r="F2357" s="2">
        <v>45922</v>
      </c>
      <c r="G2357" s="13">
        <v>764.6</v>
      </c>
      <c r="H2357" s="13">
        <v>1400</v>
      </c>
      <c r="I2357" s="5">
        <f>Tabela1[[#This Row],[Valor total]]-Tabela1[[#This Row],[Valor custo]]</f>
        <v>635.4</v>
      </c>
      <c r="J2357" s="6">
        <f>Tabela1[[#This Row],[MARGEM BRUTA]]/Tabela1[[#This Row],[Valor total]]</f>
        <v>0.45385714285714285</v>
      </c>
      <c r="K2357" s="1" t="str">
        <f>VLOOKUP(Tabela1[[#This Row],[Cliente]],'BASE DE CLIENTES'!A:D,4,0)</f>
        <v>SERRALHEIRO</v>
      </c>
      <c r="L2357" s="1" t="str">
        <f>VLOOKUP(Tabela1[[#This Row],[Cliente]],'BASE DE CLIENTES'!A:E,5,0)</f>
        <v>RIACHO FUNDO I</v>
      </c>
    </row>
    <row r="2358" spans="1:12" x14ac:dyDescent="0.3">
      <c r="B2358" s="1" t="s">
        <v>303</v>
      </c>
      <c r="C2358" s="4" t="str">
        <f>VLOOKUP(Tabela1[[#This Row],[Cliente]],'BASE DE CLIENTES'!A:E,2,0)</f>
        <v>Trindade</v>
      </c>
      <c r="D2358" s="1" t="str">
        <f>VLOOKUP(Tabela1[[#This Row],[Cliente]],'BASE DE CLIENTES'!A:C,3,0)</f>
        <v>GO</v>
      </c>
      <c r="E2358" s="4" t="str">
        <f>CONCATENATE(Tabela1[[#This Row],[CIDADE]],",",Tabela1[[#This Row],[UF]])</f>
        <v>Trindade,GO</v>
      </c>
      <c r="F2358" s="2">
        <v>45824</v>
      </c>
      <c r="G2358" s="13">
        <v>5159</v>
      </c>
      <c r="H2358" s="13">
        <v>7382</v>
      </c>
      <c r="I2358" s="5">
        <f>Tabela1[[#This Row],[Valor total]]-Tabela1[[#This Row],[Valor custo]]</f>
        <v>2223</v>
      </c>
      <c r="J2358" s="6">
        <f>Tabela1[[#This Row],[MARGEM BRUTA]]/Tabela1[[#This Row],[Valor total]]</f>
        <v>0.30113790300731508</v>
      </c>
      <c r="K2358" s="1" t="str">
        <f>VLOOKUP(Tabela1[[#This Row],[Cliente]],'BASE DE CLIENTES'!A:D,4,0)</f>
        <v>EMPRESA COM MAQUINA</v>
      </c>
      <c r="L2358" s="1" t="str">
        <f>VLOOKUP(Tabela1[[#This Row],[Cliente]],'BASE DE CLIENTES'!A:E,5,0)</f>
        <v>Trindade</v>
      </c>
    </row>
    <row r="2359" spans="1:12" x14ac:dyDescent="0.3">
      <c r="B2359" s="1" t="s">
        <v>303</v>
      </c>
      <c r="C2359" s="4" t="str">
        <f>VLOOKUP(Tabela1[[#This Row],[Cliente]],'BASE DE CLIENTES'!A:E,2,0)</f>
        <v>Trindade</v>
      </c>
      <c r="D2359" s="1" t="str">
        <f>VLOOKUP(Tabela1[[#This Row],[Cliente]],'BASE DE CLIENTES'!A:C,3,0)</f>
        <v>GO</v>
      </c>
      <c r="E2359" s="4" t="str">
        <f>CONCATENATE(Tabela1[[#This Row],[CIDADE]],",",Tabela1[[#This Row],[UF]])</f>
        <v>Trindade,GO</v>
      </c>
      <c r="F2359" s="2">
        <v>45852</v>
      </c>
      <c r="G2359" s="13">
        <v>5964</v>
      </c>
      <c r="H2359" s="13">
        <v>8668</v>
      </c>
      <c r="I2359" s="5">
        <f>Tabela1[[#This Row],[Valor total]]-Tabela1[[#This Row],[Valor custo]]</f>
        <v>2704</v>
      </c>
      <c r="J2359" s="6">
        <f>Tabela1[[#This Row],[MARGEM BRUTA]]/Tabela1[[#This Row],[Valor total]]</f>
        <v>0.31195200738347945</v>
      </c>
      <c r="K2359" s="1" t="str">
        <f>VLOOKUP(Tabela1[[#This Row],[Cliente]],'BASE DE CLIENTES'!A:D,4,0)</f>
        <v>EMPRESA COM MAQUINA</v>
      </c>
      <c r="L2359" s="1" t="str">
        <f>VLOOKUP(Tabela1[[#This Row],[Cliente]],'BASE DE CLIENTES'!A:E,5,0)</f>
        <v>Trindade</v>
      </c>
    </row>
    <row r="2360" spans="1:12" x14ac:dyDescent="0.3">
      <c r="B2360" s="1" t="s">
        <v>100</v>
      </c>
      <c r="C2360" s="4" t="str">
        <f>VLOOKUP(Tabela1[[#This Row],[Cliente]],'BASE DE CLIENTES'!A:E,2,0)</f>
        <v>Águas Lindas de Goiás</v>
      </c>
      <c r="D2360" s="1" t="str">
        <f>VLOOKUP(Tabela1[[#This Row],[Cliente]],'BASE DE CLIENTES'!A:C,3,0)</f>
        <v>GO</v>
      </c>
      <c r="E2360" s="4" t="str">
        <f>CONCATENATE(Tabela1[[#This Row],[CIDADE]],",",Tabela1[[#This Row],[UF]])</f>
        <v>Águas Lindas de Goiás,GO</v>
      </c>
      <c r="F2360" s="2">
        <v>45922</v>
      </c>
      <c r="G2360" s="13">
        <v>616</v>
      </c>
      <c r="H2360" s="13">
        <v>900</v>
      </c>
      <c r="I2360" s="5">
        <f>Tabela1[[#This Row],[Valor total]]-Tabela1[[#This Row],[Valor custo]]</f>
        <v>284</v>
      </c>
      <c r="J2360" s="6">
        <f>Tabela1[[#This Row],[MARGEM BRUTA]]/Tabela1[[#This Row],[Valor total]]</f>
        <v>0.31555555555555553</v>
      </c>
      <c r="K2360" s="1" t="str">
        <f>VLOOKUP(Tabela1[[#This Row],[Cliente]],'BASE DE CLIENTES'!A:D,4,0)</f>
        <v>EMPRESA SEM MAQUINA</v>
      </c>
      <c r="L2360" s="1" t="str">
        <f>VLOOKUP(Tabela1[[#This Row],[Cliente]],'BASE DE CLIENTES'!A:E,5,0)</f>
        <v>Águas Lindas de Goiás</v>
      </c>
    </row>
    <row r="2361" spans="1:12" x14ac:dyDescent="0.3">
      <c r="B2361" s="1" t="s">
        <v>127</v>
      </c>
      <c r="C2361" s="4" t="str">
        <f>VLOOKUP(Tabela1[[#This Row],[Cliente]],'BASE DE CLIENTES'!A:E,2,0)</f>
        <v>Brasília</v>
      </c>
      <c r="D2361" s="1" t="str">
        <f>VLOOKUP(Tabela1[[#This Row],[Cliente]],'BASE DE CLIENTES'!A:C,3,0)</f>
        <v>DF</v>
      </c>
      <c r="E2361" s="4" t="str">
        <f>CONCATENATE(Tabela1[[#This Row],[CIDADE]],",",Tabela1[[#This Row],[UF]])</f>
        <v>Brasília,DF</v>
      </c>
      <c r="F2361" s="2">
        <v>45922</v>
      </c>
      <c r="G2361" s="13">
        <v>2085.79</v>
      </c>
      <c r="H2361" s="13">
        <v>3524</v>
      </c>
      <c r="I2361" s="5">
        <f>Tabela1[[#This Row],[Valor total]]-Tabela1[[#This Row],[Valor custo]]</f>
        <v>1438.21</v>
      </c>
      <c r="J2361" s="6">
        <f>Tabela1[[#This Row],[MARGEM BRUTA]]/Tabela1[[#This Row],[Valor total]]</f>
        <v>0.40811861520998866</v>
      </c>
      <c r="K2361" s="1" t="str">
        <f>VLOOKUP(Tabela1[[#This Row],[Cliente]],'BASE DE CLIENTES'!A:D,4,0)</f>
        <v>EMPRESA COM MAQUINA</v>
      </c>
      <c r="L2361" s="1" t="str">
        <f>VLOOKUP(Tabela1[[#This Row],[Cliente]],'BASE DE CLIENTES'!A:E,5,0)</f>
        <v>CEILANDIA SUL (CEILANDIA)</v>
      </c>
    </row>
    <row r="2362" spans="1:12" x14ac:dyDescent="0.3">
      <c r="B2362" s="1" t="s">
        <v>59</v>
      </c>
      <c r="C2362" s="4" t="str">
        <f>VLOOKUP(Tabela1[[#This Row],[Cliente]],'BASE DE CLIENTES'!A:E,2,0)</f>
        <v>Brasília</v>
      </c>
      <c r="D2362" s="1" t="str">
        <f>VLOOKUP(Tabela1[[#This Row],[Cliente]],'BASE DE CLIENTES'!A:C,3,0)</f>
        <v>DF</v>
      </c>
      <c r="E2362" s="4" t="str">
        <f>CONCATENATE(Tabela1[[#This Row],[CIDADE]],",",Tabela1[[#This Row],[UF]])</f>
        <v>Brasília,DF</v>
      </c>
      <c r="F2362" s="2">
        <v>45922</v>
      </c>
      <c r="G2362" s="13">
        <v>10820.9</v>
      </c>
      <c r="H2362" s="13">
        <v>15950</v>
      </c>
      <c r="I2362" s="5">
        <f>Tabela1[[#This Row],[Valor total]]-Tabela1[[#This Row],[Valor custo]]</f>
        <v>5129.1000000000004</v>
      </c>
      <c r="J2362" s="6">
        <f>Tabela1[[#This Row],[MARGEM BRUTA]]/Tabela1[[#This Row],[Valor total]]</f>
        <v>0.32157366771159879</v>
      </c>
      <c r="K2362" s="1" t="str">
        <f>VLOOKUP(Tabela1[[#This Row],[Cliente]],'BASE DE CLIENTES'!A:D,4,0)</f>
        <v>EMPRESA COM MAQUINA</v>
      </c>
      <c r="L2362" s="1" t="str">
        <f>VLOOKUP(Tabela1[[#This Row],[Cliente]],'BASE DE CLIENTES'!A:E,5,0)</f>
        <v>SETOR HABITACIONAL VICENTE PIRES</v>
      </c>
    </row>
    <row r="2363" spans="1:12" x14ac:dyDescent="0.3">
      <c r="B2363" s="1" t="s">
        <v>303</v>
      </c>
      <c r="C2363" s="4" t="str">
        <f>VLOOKUP(Tabela1[[#This Row],[Cliente]],'BASE DE CLIENTES'!A:E,2,0)</f>
        <v>Trindade</v>
      </c>
      <c r="D2363" s="1" t="str">
        <f>VLOOKUP(Tabela1[[#This Row],[Cliente]],'BASE DE CLIENTES'!A:C,3,0)</f>
        <v>GO</v>
      </c>
      <c r="E2363" s="4" t="str">
        <f>CONCATENATE(Tabela1[[#This Row],[CIDADE]],",",Tabela1[[#This Row],[UF]])</f>
        <v>Trindade,GO</v>
      </c>
      <c r="F2363" s="2">
        <v>45898</v>
      </c>
      <c r="G2363" s="13">
        <v>3709.08</v>
      </c>
      <c r="H2363" s="13">
        <v>5945</v>
      </c>
      <c r="I2363" s="5">
        <f>Tabela1[[#This Row],[Valor total]]-Tabela1[[#This Row],[Valor custo]]</f>
        <v>2235.92</v>
      </c>
      <c r="J2363" s="6">
        <f>Tabela1[[#This Row],[MARGEM BRUTA]]/Tabela1[[#This Row],[Valor total]]</f>
        <v>0.37610092514718252</v>
      </c>
      <c r="K2363" s="1" t="str">
        <f>VLOOKUP(Tabela1[[#This Row],[Cliente]],'BASE DE CLIENTES'!A:D,4,0)</f>
        <v>EMPRESA COM MAQUINA</v>
      </c>
      <c r="L2363" s="1" t="str">
        <f>VLOOKUP(Tabela1[[#This Row],[Cliente]],'BASE DE CLIENTES'!A:E,5,0)</f>
        <v>Trindade</v>
      </c>
    </row>
    <row r="2364" spans="1:12" x14ac:dyDescent="0.3">
      <c r="B2364" s="1" t="s">
        <v>303</v>
      </c>
      <c r="C2364" s="4" t="str">
        <f>VLOOKUP(Tabela1[[#This Row],[Cliente]],'BASE DE CLIENTES'!A:E,2,0)</f>
        <v>Trindade</v>
      </c>
      <c r="D2364" s="1" t="str">
        <f>VLOOKUP(Tabela1[[#This Row],[Cliente]],'BASE DE CLIENTES'!A:C,3,0)</f>
        <v>GO</v>
      </c>
      <c r="E2364" s="4" t="str">
        <f>CONCATENATE(Tabela1[[#This Row],[CIDADE]],",",Tabela1[[#This Row],[UF]])</f>
        <v>Trindade,GO</v>
      </c>
      <c r="F2364" s="2">
        <v>45896</v>
      </c>
      <c r="G2364" s="13">
        <v>491</v>
      </c>
      <c r="H2364" s="13">
        <v>700</v>
      </c>
      <c r="I2364" s="5">
        <f>Tabela1[[#This Row],[Valor total]]-Tabela1[[#This Row],[Valor custo]]</f>
        <v>209</v>
      </c>
      <c r="J2364" s="6">
        <f>Tabela1[[#This Row],[MARGEM BRUTA]]/Tabela1[[#This Row],[Valor total]]</f>
        <v>0.2985714285714286</v>
      </c>
      <c r="K2364" s="1" t="str">
        <f>VLOOKUP(Tabela1[[#This Row],[Cliente]],'BASE DE CLIENTES'!A:D,4,0)</f>
        <v>EMPRESA COM MAQUINA</v>
      </c>
      <c r="L2364" s="1" t="str">
        <f>VLOOKUP(Tabela1[[#This Row],[Cliente]],'BASE DE CLIENTES'!A:E,5,0)</f>
        <v>Trindade</v>
      </c>
    </row>
    <row r="2365" spans="1:12" x14ac:dyDescent="0.3">
      <c r="B2365" s="1" t="s">
        <v>303</v>
      </c>
      <c r="C2365" s="4" t="str">
        <f>VLOOKUP(Tabela1[[#This Row],[Cliente]],'BASE DE CLIENTES'!A:E,2,0)</f>
        <v>Trindade</v>
      </c>
      <c r="D2365" s="1" t="str">
        <f>VLOOKUP(Tabela1[[#This Row],[Cliente]],'BASE DE CLIENTES'!A:C,3,0)</f>
        <v>GO</v>
      </c>
      <c r="E2365" s="4" t="str">
        <f>CONCATENATE(Tabela1[[#This Row],[CIDADE]],",",Tabela1[[#This Row],[UF]])</f>
        <v>Trindade,GO</v>
      </c>
      <c r="F2365" s="2">
        <v>45890</v>
      </c>
      <c r="G2365" s="13">
        <v>2715</v>
      </c>
      <c r="H2365" s="13">
        <v>5400</v>
      </c>
      <c r="I2365" s="5">
        <f>Tabela1[[#This Row],[Valor total]]-Tabela1[[#This Row],[Valor custo]]</f>
        <v>2685</v>
      </c>
      <c r="J2365" s="6">
        <f>Tabela1[[#This Row],[MARGEM BRUTA]]/Tabela1[[#This Row],[Valor total]]</f>
        <v>0.49722222222222223</v>
      </c>
      <c r="K2365" s="1" t="str">
        <f>VLOOKUP(Tabela1[[#This Row],[Cliente]],'BASE DE CLIENTES'!A:D,4,0)</f>
        <v>EMPRESA COM MAQUINA</v>
      </c>
      <c r="L2365" s="1" t="str">
        <f>VLOOKUP(Tabela1[[#This Row],[Cliente]],'BASE DE CLIENTES'!A:E,5,0)</f>
        <v>Trindade</v>
      </c>
    </row>
    <row r="2366" spans="1:12" x14ac:dyDescent="0.3">
      <c r="B2366" s="1" t="s">
        <v>303</v>
      </c>
      <c r="C2366" s="4" t="str">
        <f>VLOOKUP(Tabela1[[#This Row],[Cliente]],'BASE DE CLIENTES'!A:E,2,0)</f>
        <v>Trindade</v>
      </c>
      <c r="D2366" s="1" t="str">
        <f>VLOOKUP(Tabela1[[#This Row],[Cliente]],'BASE DE CLIENTES'!A:C,3,0)</f>
        <v>GO</v>
      </c>
      <c r="E2366" s="4" t="str">
        <f>CONCATENATE(Tabela1[[#This Row],[CIDADE]],",",Tabela1[[#This Row],[UF]])</f>
        <v>Trindade,GO</v>
      </c>
      <c r="F2366" s="2">
        <v>45881</v>
      </c>
      <c r="G2366" s="13">
        <v>5362.6</v>
      </c>
      <c r="H2366" s="13">
        <v>8494</v>
      </c>
      <c r="I2366" s="5">
        <f>Tabela1[[#This Row],[Valor total]]-Tabela1[[#This Row],[Valor custo]]</f>
        <v>3131.3999999999996</v>
      </c>
      <c r="J2366" s="6">
        <f>Tabela1[[#This Row],[MARGEM BRUTA]]/Tabela1[[#This Row],[Valor total]]</f>
        <v>0.36866023075111837</v>
      </c>
      <c r="K2366" s="1" t="str">
        <f>VLOOKUP(Tabela1[[#This Row],[Cliente]],'BASE DE CLIENTES'!A:D,4,0)</f>
        <v>EMPRESA COM MAQUINA</v>
      </c>
      <c r="L2366" s="1" t="str">
        <f>VLOOKUP(Tabela1[[#This Row],[Cliente]],'BASE DE CLIENTES'!A:E,5,0)</f>
        <v>Trindade</v>
      </c>
    </row>
    <row r="2367" spans="1:12" x14ac:dyDescent="0.3">
      <c r="B2367" s="1" t="s">
        <v>303</v>
      </c>
      <c r="C2367" s="4" t="str">
        <f>VLOOKUP(Tabela1[[#This Row],[Cliente]],'BASE DE CLIENTES'!A:E,2,0)</f>
        <v>Trindade</v>
      </c>
      <c r="D2367" s="1" t="str">
        <f>VLOOKUP(Tabela1[[#This Row],[Cliente]],'BASE DE CLIENTES'!A:C,3,0)</f>
        <v>GO</v>
      </c>
      <c r="E2367" s="4" t="str">
        <f>CONCATENATE(Tabela1[[#This Row],[CIDADE]],",",Tabela1[[#This Row],[UF]])</f>
        <v>Trindade,GO</v>
      </c>
      <c r="F2367" s="2">
        <v>45922</v>
      </c>
      <c r="G2367" s="13">
        <v>4741.32</v>
      </c>
      <c r="H2367" s="13">
        <v>7840</v>
      </c>
      <c r="I2367" s="5">
        <f>Tabela1[[#This Row],[Valor total]]-Tabela1[[#This Row],[Valor custo]]</f>
        <v>3098.6800000000003</v>
      </c>
      <c r="J2367" s="6">
        <f>Tabela1[[#This Row],[MARGEM BRUTA]]/Tabela1[[#This Row],[Valor total]]</f>
        <v>0.39523979591836739</v>
      </c>
      <c r="K2367" s="1" t="str">
        <f>VLOOKUP(Tabela1[[#This Row],[Cliente]],'BASE DE CLIENTES'!A:D,4,0)</f>
        <v>EMPRESA COM MAQUINA</v>
      </c>
      <c r="L2367" s="1" t="str">
        <f>VLOOKUP(Tabela1[[#This Row],[Cliente]],'BASE DE CLIENTES'!A:E,5,0)</f>
        <v>Trindade</v>
      </c>
    </row>
    <row r="2368" spans="1:12" x14ac:dyDescent="0.3">
      <c r="A2368" s="1" t="s">
        <v>306</v>
      </c>
      <c r="B2368" s="1" t="s">
        <v>307</v>
      </c>
      <c r="C2368" s="4" t="str">
        <f>VLOOKUP(Tabela1[[#This Row],[Cliente]],'BASE DE CLIENTES'!A:E,2,0)</f>
        <v>Uberaba</v>
      </c>
      <c r="D2368" s="1" t="str">
        <f>VLOOKUP(Tabela1[[#This Row],[Cliente]],'BASE DE CLIENTES'!A:C,3,0)</f>
        <v>MG</v>
      </c>
      <c r="E2368" s="4" t="str">
        <f>CONCATENATE(Tabela1[[#This Row],[CIDADE]],",",Tabela1[[#This Row],[UF]])</f>
        <v>Uberaba,MG</v>
      </c>
      <c r="F2368" s="2">
        <v>45686</v>
      </c>
      <c r="G2368" s="13">
        <v>15181.5</v>
      </c>
      <c r="H2368" s="13">
        <v>21700</v>
      </c>
      <c r="I2368" s="5">
        <f>Tabela1[[#This Row],[Valor total]]-Tabela1[[#This Row],[Valor custo]]</f>
        <v>6518.5</v>
      </c>
      <c r="J2368" s="6">
        <f>Tabela1[[#This Row],[MARGEM BRUTA]]/Tabela1[[#This Row],[Valor total]]</f>
        <v>0.30039170506912444</v>
      </c>
      <c r="K2368" s="1" t="str">
        <f>VLOOKUP(Tabela1[[#This Row],[Cliente]],'BASE DE CLIENTES'!A:D,4,0)</f>
        <v>EMPRESA COM MAQUINA</v>
      </c>
      <c r="L2368" s="1" t="str">
        <f>VLOOKUP(Tabela1[[#This Row],[Cliente]],'BASE DE CLIENTES'!A:E,5,0)</f>
        <v>Uberaba</v>
      </c>
    </row>
    <row r="2369" spans="2:12" x14ac:dyDescent="0.3">
      <c r="B2369" s="1" t="s">
        <v>307</v>
      </c>
      <c r="C2369" s="4" t="str">
        <f>VLOOKUP(Tabela1[[#This Row],[Cliente]],'BASE DE CLIENTES'!A:E,2,0)</f>
        <v>Uberaba</v>
      </c>
      <c r="D2369" s="1" t="str">
        <f>VLOOKUP(Tabela1[[#This Row],[Cliente]],'BASE DE CLIENTES'!A:C,3,0)</f>
        <v>MG</v>
      </c>
      <c r="E2369" s="4" t="str">
        <f>CONCATENATE(Tabela1[[#This Row],[CIDADE]],",",Tabela1[[#This Row],[UF]])</f>
        <v>Uberaba,MG</v>
      </c>
      <c r="F2369" s="2">
        <v>45665</v>
      </c>
      <c r="G2369" s="13">
        <v>9000.9599999999991</v>
      </c>
      <c r="H2369" s="13">
        <v>13850</v>
      </c>
      <c r="I2369" s="5">
        <f>Tabela1[[#This Row],[Valor total]]-Tabela1[[#This Row],[Valor custo]]</f>
        <v>4849.0400000000009</v>
      </c>
      <c r="J2369" s="6">
        <f>Tabela1[[#This Row],[MARGEM BRUTA]]/Tabela1[[#This Row],[Valor total]]</f>
        <v>0.35011119133574015</v>
      </c>
      <c r="K2369" s="1" t="str">
        <f>VLOOKUP(Tabela1[[#This Row],[Cliente]],'BASE DE CLIENTES'!A:D,4,0)</f>
        <v>EMPRESA COM MAQUINA</v>
      </c>
      <c r="L2369" s="1" t="str">
        <f>VLOOKUP(Tabela1[[#This Row],[Cliente]],'BASE DE CLIENTES'!A:E,5,0)</f>
        <v>Uberaba</v>
      </c>
    </row>
    <row r="2370" spans="2:12" x14ac:dyDescent="0.3">
      <c r="B2370" s="1" t="s">
        <v>307</v>
      </c>
      <c r="C2370" s="4" t="str">
        <f>VLOOKUP(Tabela1[[#This Row],[Cliente]],'BASE DE CLIENTES'!A:E,2,0)</f>
        <v>Uberaba</v>
      </c>
      <c r="D2370" s="1" t="str">
        <f>VLOOKUP(Tabela1[[#This Row],[Cliente]],'BASE DE CLIENTES'!A:C,3,0)</f>
        <v>MG</v>
      </c>
      <c r="E2370" s="4" t="str">
        <f>CONCATENATE(Tabela1[[#This Row],[CIDADE]],",",Tabela1[[#This Row],[UF]])</f>
        <v>Uberaba,MG</v>
      </c>
      <c r="F2370" s="2">
        <v>45709</v>
      </c>
      <c r="G2370" s="13">
        <v>1200</v>
      </c>
      <c r="H2370" s="13">
        <v>6400</v>
      </c>
      <c r="I2370" s="5">
        <f>Tabela1[[#This Row],[Valor total]]-Tabela1[[#This Row],[Valor custo]]</f>
        <v>5200</v>
      </c>
      <c r="J2370" s="6">
        <f>Tabela1[[#This Row],[MARGEM BRUTA]]/Tabela1[[#This Row],[Valor total]]</f>
        <v>0.8125</v>
      </c>
      <c r="K2370" s="1" t="str">
        <f>VLOOKUP(Tabela1[[#This Row],[Cliente]],'BASE DE CLIENTES'!A:D,4,0)</f>
        <v>EMPRESA COM MAQUINA</v>
      </c>
      <c r="L2370" s="1" t="str">
        <f>VLOOKUP(Tabela1[[#This Row],[Cliente]],'BASE DE CLIENTES'!A:E,5,0)</f>
        <v>Uberaba</v>
      </c>
    </row>
    <row r="2371" spans="2:12" x14ac:dyDescent="0.3">
      <c r="B2371" s="1" t="s">
        <v>111</v>
      </c>
      <c r="C2371" s="4" t="str">
        <f>VLOOKUP(Tabela1[[#This Row],[Cliente]],'BASE DE CLIENTES'!A:E,2,0)</f>
        <v>Brasília</v>
      </c>
      <c r="D2371" s="1" t="str">
        <f>VLOOKUP(Tabela1[[#This Row],[Cliente]],'BASE DE CLIENTES'!A:C,3,0)</f>
        <v>DF</v>
      </c>
      <c r="E2371" s="4" t="str">
        <f>CONCATENATE(Tabela1[[#This Row],[CIDADE]],",",Tabela1[[#This Row],[UF]])</f>
        <v>Brasília,DF</v>
      </c>
      <c r="F2371" s="2">
        <v>45922</v>
      </c>
      <c r="G2371" s="13">
        <v>455</v>
      </c>
      <c r="H2371" s="13">
        <v>600</v>
      </c>
      <c r="I2371" s="5">
        <f>Tabela1[[#This Row],[Valor total]]-Tabela1[[#This Row],[Valor custo]]</f>
        <v>145</v>
      </c>
      <c r="J2371" s="6">
        <f>Tabela1[[#This Row],[MARGEM BRUTA]]/Tabela1[[#This Row],[Valor total]]</f>
        <v>0.24166666666666667</v>
      </c>
      <c r="K2371" s="1" t="str">
        <f>VLOOKUP(Tabela1[[#This Row],[Cliente]],'BASE DE CLIENTES'!A:D,4,0)</f>
        <v>EMPRESA SEM MAQUINA</v>
      </c>
      <c r="L2371" s="1" t="str">
        <f>VLOOKUP(Tabela1[[#This Row],[Cliente]],'BASE DE CLIENTES'!A:E,5,0)</f>
        <v>TAGUATINGA SUL (TAGUATINGA)</v>
      </c>
    </row>
    <row r="2372" spans="2:12" x14ac:dyDescent="0.3">
      <c r="B2372" s="1" t="s">
        <v>307</v>
      </c>
      <c r="C2372" s="4" t="str">
        <f>VLOOKUP(Tabela1[[#This Row],[Cliente]],'BASE DE CLIENTES'!A:E,2,0)</f>
        <v>Uberaba</v>
      </c>
      <c r="D2372" s="1" t="str">
        <f>VLOOKUP(Tabela1[[#This Row],[Cliente]],'BASE DE CLIENTES'!A:C,3,0)</f>
        <v>MG</v>
      </c>
      <c r="E2372" s="4" t="str">
        <f>CONCATENATE(Tabela1[[#This Row],[CIDADE]],",",Tabela1[[#This Row],[UF]])</f>
        <v>Uberaba,MG</v>
      </c>
      <c r="F2372" s="2">
        <v>45762</v>
      </c>
      <c r="G2372" s="13">
        <v>9383.7000000000007</v>
      </c>
      <c r="H2372" s="13">
        <v>13470</v>
      </c>
      <c r="I2372" s="5">
        <f>Tabela1[[#This Row],[Valor total]]-Tabela1[[#This Row],[Valor custo]]</f>
        <v>4086.2999999999993</v>
      </c>
      <c r="J2372" s="6">
        <f>Tabela1[[#This Row],[MARGEM BRUTA]]/Tabela1[[#This Row],[Valor total]]</f>
        <v>0.30336302895322936</v>
      </c>
      <c r="K2372" s="1" t="str">
        <f>VLOOKUP(Tabela1[[#This Row],[Cliente]],'BASE DE CLIENTES'!A:D,4,0)</f>
        <v>EMPRESA COM MAQUINA</v>
      </c>
      <c r="L2372" s="1" t="str">
        <f>VLOOKUP(Tabela1[[#This Row],[Cliente]],'BASE DE CLIENTES'!A:E,5,0)</f>
        <v>Uberaba</v>
      </c>
    </row>
    <row r="2373" spans="2:12" x14ac:dyDescent="0.3">
      <c r="B2373" s="1" t="s">
        <v>307</v>
      </c>
      <c r="C2373" s="4" t="str">
        <f>VLOOKUP(Tabela1[[#This Row],[Cliente]],'BASE DE CLIENTES'!A:E,2,0)</f>
        <v>Uberaba</v>
      </c>
      <c r="D2373" s="1" t="str">
        <f>VLOOKUP(Tabela1[[#This Row],[Cliente]],'BASE DE CLIENTES'!A:C,3,0)</f>
        <v>MG</v>
      </c>
      <c r="E2373" s="4" t="str">
        <f>CONCATENATE(Tabela1[[#This Row],[CIDADE]],",",Tabela1[[#This Row],[UF]])</f>
        <v>Uberaba,MG</v>
      </c>
      <c r="F2373" s="2">
        <v>45798</v>
      </c>
      <c r="G2373" s="13">
        <v>17026.099999999999</v>
      </c>
      <c r="H2373" s="13">
        <v>23400</v>
      </c>
      <c r="I2373" s="5">
        <f>Tabela1[[#This Row],[Valor total]]-Tabela1[[#This Row],[Valor custo]]</f>
        <v>6373.9000000000015</v>
      </c>
      <c r="J2373" s="6">
        <f>Tabela1[[#This Row],[MARGEM BRUTA]]/Tabela1[[#This Row],[Valor total]]</f>
        <v>0.27238888888888896</v>
      </c>
      <c r="K2373" s="1" t="str">
        <f>VLOOKUP(Tabela1[[#This Row],[Cliente]],'BASE DE CLIENTES'!A:D,4,0)</f>
        <v>EMPRESA COM MAQUINA</v>
      </c>
      <c r="L2373" s="1" t="str">
        <f>VLOOKUP(Tabela1[[#This Row],[Cliente]],'BASE DE CLIENTES'!A:E,5,0)</f>
        <v>Uberaba</v>
      </c>
    </row>
    <row r="2374" spans="2:12" x14ac:dyDescent="0.3">
      <c r="B2374" s="1" t="s">
        <v>307</v>
      </c>
      <c r="C2374" s="4" t="str">
        <f>VLOOKUP(Tabela1[[#This Row],[Cliente]],'BASE DE CLIENTES'!A:E,2,0)</f>
        <v>Uberaba</v>
      </c>
      <c r="D2374" s="1" t="str">
        <f>VLOOKUP(Tabela1[[#This Row],[Cliente]],'BASE DE CLIENTES'!A:C,3,0)</f>
        <v>MG</v>
      </c>
      <c r="E2374" s="4" t="str">
        <f>CONCATENATE(Tabela1[[#This Row],[CIDADE]],",",Tabela1[[#This Row],[UF]])</f>
        <v>Uberaba,MG</v>
      </c>
      <c r="F2374" s="2">
        <v>45859</v>
      </c>
      <c r="G2374" s="13">
        <v>14860.76</v>
      </c>
      <c r="H2374" s="13">
        <v>20025</v>
      </c>
      <c r="I2374" s="5">
        <f>Tabela1[[#This Row],[Valor total]]-Tabela1[[#This Row],[Valor custo]]</f>
        <v>5164.24</v>
      </c>
      <c r="J2374" s="6">
        <f>Tabela1[[#This Row],[MARGEM BRUTA]]/Tabela1[[#This Row],[Valor total]]</f>
        <v>0.25788963795255931</v>
      </c>
      <c r="K2374" s="1" t="str">
        <f>VLOOKUP(Tabela1[[#This Row],[Cliente]],'BASE DE CLIENTES'!A:D,4,0)</f>
        <v>EMPRESA COM MAQUINA</v>
      </c>
      <c r="L2374" s="1" t="str">
        <f>VLOOKUP(Tabela1[[#This Row],[Cliente]],'BASE DE CLIENTES'!A:E,5,0)</f>
        <v>Uberaba</v>
      </c>
    </row>
    <row r="2375" spans="2:12" x14ac:dyDescent="0.3">
      <c r="B2375" s="1" t="s">
        <v>308</v>
      </c>
      <c r="C2375" s="4" t="str">
        <f>VLOOKUP(Tabela1[[#This Row],[Cliente]],'BASE DE CLIENTES'!A:E,2,0)</f>
        <v>Uberaba</v>
      </c>
      <c r="D2375" s="1" t="str">
        <f>VLOOKUP(Tabela1[[#This Row],[Cliente]],'BASE DE CLIENTES'!A:C,3,0)</f>
        <v>MG</v>
      </c>
      <c r="E2375" s="4" t="str">
        <f>CONCATENATE(Tabela1[[#This Row],[CIDADE]],",",Tabela1[[#This Row],[UF]])</f>
        <v>Uberaba,MG</v>
      </c>
      <c r="F2375" s="2">
        <v>45852</v>
      </c>
      <c r="G2375" s="13">
        <v>27372</v>
      </c>
      <c r="H2375" s="13">
        <v>37300</v>
      </c>
      <c r="I2375" s="5">
        <f>Tabela1[[#This Row],[Valor total]]-Tabela1[[#This Row],[Valor custo]]</f>
        <v>9928</v>
      </c>
      <c r="J2375" s="6">
        <f>Tabela1[[#This Row],[MARGEM BRUTA]]/Tabela1[[#This Row],[Valor total]]</f>
        <v>0.26616621983914207</v>
      </c>
      <c r="K2375" s="1" t="str">
        <f>VLOOKUP(Tabela1[[#This Row],[Cliente]],'BASE DE CLIENTES'!A:D,4,0)</f>
        <v>EMPRESA COM MAQUINA</v>
      </c>
      <c r="L2375" s="1" t="str">
        <f>VLOOKUP(Tabela1[[#This Row],[Cliente]],'BASE DE CLIENTES'!A:E,5,0)</f>
        <v>Uberaba</v>
      </c>
    </row>
    <row r="2376" spans="2:12" x14ac:dyDescent="0.3">
      <c r="B2376" s="1" t="s">
        <v>307</v>
      </c>
      <c r="C2376" s="4" t="str">
        <f>VLOOKUP(Tabela1[[#This Row],[Cliente]],'BASE DE CLIENTES'!A:E,2,0)</f>
        <v>Uberaba</v>
      </c>
      <c r="D2376" s="1" t="str">
        <f>VLOOKUP(Tabela1[[#This Row],[Cliente]],'BASE DE CLIENTES'!A:C,3,0)</f>
        <v>MG</v>
      </c>
      <c r="E2376" s="4" t="str">
        <f>CONCATENATE(Tabela1[[#This Row],[CIDADE]],",",Tabela1[[#This Row],[UF]])</f>
        <v>Uberaba,MG</v>
      </c>
      <c r="F2376" s="2">
        <v>45845</v>
      </c>
      <c r="G2376" s="13">
        <v>13670</v>
      </c>
      <c r="H2376" s="13">
        <v>17750</v>
      </c>
      <c r="I2376" s="5">
        <f>Tabela1[[#This Row],[Valor total]]-Tabela1[[#This Row],[Valor custo]]</f>
        <v>4080</v>
      </c>
      <c r="J2376" s="6">
        <f>Tabela1[[#This Row],[MARGEM BRUTA]]/Tabela1[[#This Row],[Valor total]]</f>
        <v>0.22985915492957745</v>
      </c>
      <c r="K2376" s="1" t="str">
        <f>VLOOKUP(Tabela1[[#This Row],[Cliente]],'BASE DE CLIENTES'!A:D,4,0)</f>
        <v>EMPRESA COM MAQUINA</v>
      </c>
      <c r="L2376" s="1" t="str">
        <f>VLOOKUP(Tabela1[[#This Row],[Cliente]],'BASE DE CLIENTES'!A:E,5,0)</f>
        <v>Uberaba</v>
      </c>
    </row>
    <row r="2377" spans="2:12" x14ac:dyDescent="0.3">
      <c r="B2377" s="1" t="s">
        <v>307</v>
      </c>
      <c r="C2377" s="4" t="str">
        <f>VLOOKUP(Tabela1[[#This Row],[Cliente]],'BASE DE CLIENTES'!A:E,2,0)</f>
        <v>Uberaba</v>
      </c>
      <c r="D2377" s="1" t="str">
        <f>VLOOKUP(Tabela1[[#This Row],[Cliente]],'BASE DE CLIENTES'!A:C,3,0)</f>
        <v>MG</v>
      </c>
      <c r="E2377" s="4" t="str">
        <f>CONCATENATE(Tabela1[[#This Row],[CIDADE]],",",Tabela1[[#This Row],[UF]])</f>
        <v>Uberaba,MG</v>
      </c>
      <c r="F2377" s="2">
        <v>45891</v>
      </c>
      <c r="G2377" s="13">
        <v>14665.4</v>
      </c>
      <c r="H2377" s="13">
        <v>21700</v>
      </c>
      <c r="I2377" s="5">
        <f>Tabela1[[#This Row],[Valor total]]-Tabela1[[#This Row],[Valor custo]]</f>
        <v>7034.6</v>
      </c>
      <c r="J2377" s="6">
        <f>Tabela1[[#This Row],[MARGEM BRUTA]]/Tabela1[[#This Row],[Valor total]]</f>
        <v>0.3241751152073733</v>
      </c>
      <c r="K2377" s="1" t="str">
        <f>VLOOKUP(Tabela1[[#This Row],[Cliente]],'BASE DE CLIENTES'!A:D,4,0)</f>
        <v>EMPRESA COM MAQUINA</v>
      </c>
      <c r="L2377" s="1" t="str">
        <f>VLOOKUP(Tabela1[[#This Row],[Cliente]],'BASE DE CLIENTES'!A:E,5,0)</f>
        <v>Uberaba</v>
      </c>
    </row>
    <row r="2378" spans="2:12" x14ac:dyDescent="0.3">
      <c r="B2378" s="1" t="s">
        <v>307</v>
      </c>
      <c r="C2378" s="4" t="str">
        <f>VLOOKUP(Tabela1[[#This Row],[Cliente]],'BASE DE CLIENTES'!A:E,2,0)</f>
        <v>Uberaba</v>
      </c>
      <c r="D2378" s="1" t="str">
        <f>VLOOKUP(Tabela1[[#This Row],[Cliente]],'BASE DE CLIENTES'!A:C,3,0)</f>
        <v>MG</v>
      </c>
      <c r="E2378" s="4" t="str">
        <f>CONCATENATE(Tabela1[[#This Row],[CIDADE]],",",Tabela1[[#This Row],[UF]])</f>
        <v>Uberaba,MG</v>
      </c>
      <c r="F2378" s="2">
        <v>45873</v>
      </c>
      <c r="G2378" s="13">
        <v>12742.97</v>
      </c>
      <c r="H2378" s="13">
        <v>18865</v>
      </c>
      <c r="I2378" s="5">
        <f>Tabela1[[#This Row],[Valor total]]-Tabela1[[#This Row],[Valor custo]]</f>
        <v>6122.0300000000007</v>
      </c>
      <c r="J2378" s="6">
        <f>Tabela1[[#This Row],[MARGEM BRUTA]]/Tabela1[[#This Row],[Valor total]]</f>
        <v>0.32451789027299233</v>
      </c>
      <c r="K2378" s="1" t="str">
        <f>VLOOKUP(Tabela1[[#This Row],[Cliente]],'BASE DE CLIENTES'!A:D,4,0)</f>
        <v>EMPRESA COM MAQUINA</v>
      </c>
      <c r="L2378" s="1" t="str">
        <f>VLOOKUP(Tabela1[[#This Row],[Cliente]],'BASE DE CLIENTES'!A:E,5,0)</f>
        <v>Uberaba</v>
      </c>
    </row>
    <row r="2379" spans="2:12" x14ac:dyDescent="0.3">
      <c r="B2379" s="1" t="s">
        <v>307</v>
      </c>
      <c r="C2379" s="4" t="str">
        <f>VLOOKUP(Tabela1[[#This Row],[Cliente]],'BASE DE CLIENTES'!A:E,2,0)</f>
        <v>Uberaba</v>
      </c>
      <c r="D2379" s="1" t="str">
        <f>VLOOKUP(Tabela1[[#This Row],[Cliente]],'BASE DE CLIENTES'!A:C,3,0)</f>
        <v>MG</v>
      </c>
      <c r="E2379" s="4" t="str">
        <f>CONCATENATE(Tabela1[[#This Row],[CIDADE]],",",Tabela1[[#This Row],[UF]])</f>
        <v>Uberaba,MG</v>
      </c>
      <c r="F2379" s="2">
        <v>45909</v>
      </c>
      <c r="G2379" s="13">
        <v>14354.95</v>
      </c>
      <c r="H2379" s="13">
        <v>20925</v>
      </c>
      <c r="I2379" s="5">
        <f>Tabela1[[#This Row],[Valor total]]-Tabela1[[#This Row],[Valor custo]]</f>
        <v>6570.0499999999993</v>
      </c>
      <c r="J2379" s="6">
        <f>Tabela1[[#This Row],[MARGEM BRUTA]]/Tabela1[[#This Row],[Valor total]]</f>
        <v>0.31398088410991631</v>
      </c>
      <c r="K2379" s="1" t="str">
        <f>VLOOKUP(Tabela1[[#This Row],[Cliente]],'BASE DE CLIENTES'!A:D,4,0)</f>
        <v>EMPRESA COM MAQUINA</v>
      </c>
      <c r="L2379" s="1" t="str">
        <f>VLOOKUP(Tabela1[[#This Row],[Cliente]],'BASE DE CLIENTES'!A:E,5,0)</f>
        <v>Uberaba</v>
      </c>
    </row>
    <row r="2380" spans="2:12" x14ac:dyDescent="0.3">
      <c r="B2380" s="1" t="s">
        <v>308</v>
      </c>
      <c r="C2380" s="4" t="str">
        <f>VLOOKUP(Tabela1[[#This Row],[Cliente]],'BASE DE CLIENTES'!A:E,2,0)</f>
        <v>Uberaba</v>
      </c>
      <c r="D2380" s="1" t="str">
        <f>VLOOKUP(Tabela1[[#This Row],[Cliente]],'BASE DE CLIENTES'!A:C,3,0)</f>
        <v>MG</v>
      </c>
      <c r="E2380" s="4" t="str">
        <f>CONCATENATE(Tabela1[[#This Row],[CIDADE]],",",Tabela1[[#This Row],[UF]])</f>
        <v>Uberaba,MG</v>
      </c>
      <c r="F2380" s="2">
        <v>45902</v>
      </c>
      <c r="G2380" s="13">
        <v>19585.599999999999</v>
      </c>
      <c r="H2380" s="13">
        <v>30000</v>
      </c>
      <c r="I2380" s="5">
        <f>Tabela1[[#This Row],[Valor total]]-Tabela1[[#This Row],[Valor custo]]</f>
        <v>10414.400000000001</v>
      </c>
      <c r="J2380" s="6">
        <f>Tabela1[[#This Row],[MARGEM BRUTA]]/Tabela1[[#This Row],[Valor total]]</f>
        <v>0.34714666666666671</v>
      </c>
      <c r="K2380" s="1" t="str">
        <f>VLOOKUP(Tabela1[[#This Row],[Cliente]],'BASE DE CLIENTES'!A:D,4,0)</f>
        <v>EMPRESA COM MAQUINA</v>
      </c>
      <c r="L2380" s="1" t="str">
        <f>VLOOKUP(Tabela1[[#This Row],[Cliente]],'BASE DE CLIENTES'!A:E,5,0)</f>
        <v>Uberaba</v>
      </c>
    </row>
    <row r="2381" spans="2:12" x14ac:dyDescent="0.3">
      <c r="B2381" s="1" t="s">
        <v>309</v>
      </c>
      <c r="C2381" s="4" t="str">
        <f>VLOOKUP(Tabela1[[#This Row],[Cliente]],'BASE DE CLIENTES'!A:E,2,0)</f>
        <v>Uberlândia</v>
      </c>
      <c r="D2381" s="1" t="str">
        <f>VLOOKUP(Tabela1[[#This Row],[Cliente]],'BASE DE CLIENTES'!A:C,3,0)</f>
        <v>MG</v>
      </c>
      <c r="E2381" s="4" t="str">
        <f>CONCATENATE(Tabela1[[#This Row],[CIDADE]],",",Tabela1[[#This Row],[UF]])</f>
        <v>Uberlândia,MG</v>
      </c>
      <c r="F2381" s="2">
        <v>45665</v>
      </c>
      <c r="G2381" s="13">
        <v>5303.26</v>
      </c>
      <c r="H2381" s="13">
        <v>7320</v>
      </c>
      <c r="I2381" s="5">
        <f>Tabela1[[#This Row],[Valor total]]-Tabela1[[#This Row],[Valor custo]]</f>
        <v>2016.7399999999998</v>
      </c>
      <c r="J2381" s="6">
        <f>Tabela1[[#This Row],[MARGEM BRUTA]]/Tabela1[[#This Row],[Valor total]]</f>
        <v>0.27551092896174861</v>
      </c>
      <c r="K2381" s="1" t="str">
        <f>VLOOKUP(Tabela1[[#This Row],[Cliente]],'BASE DE CLIENTES'!A:D,4,0)</f>
        <v>EMPRESA COM MAQUINA</v>
      </c>
      <c r="L2381" s="1" t="str">
        <f>VLOOKUP(Tabela1[[#This Row],[Cliente]],'BASE DE CLIENTES'!A:E,5,0)</f>
        <v>Uberlândia</v>
      </c>
    </row>
    <row r="2382" spans="2:12" x14ac:dyDescent="0.3">
      <c r="B2382" s="1" t="s">
        <v>309</v>
      </c>
      <c r="C2382" s="4" t="str">
        <f>VLOOKUP(Tabela1[[#This Row],[Cliente]],'BASE DE CLIENTES'!A:E,2,0)</f>
        <v>Uberlândia</v>
      </c>
      <c r="D2382" s="1" t="str">
        <f>VLOOKUP(Tabela1[[#This Row],[Cliente]],'BASE DE CLIENTES'!A:C,3,0)</f>
        <v>MG</v>
      </c>
      <c r="E2382" s="4" t="str">
        <f>CONCATENATE(Tabela1[[#This Row],[CIDADE]],",",Tabela1[[#This Row],[UF]])</f>
        <v>Uberlândia,MG</v>
      </c>
      <c r="F2382" s="2">
        <v>45709</v>
      </c>
      <c r="G2382" s="13">
        <v>3086.7</v>
      </c>
      <c r="H2382" s="13">
        <v>4140</v>
      </c>
      <c r="I2382" s="5">
        <f>Tabela1[[#This Row],[Valor total]]-Tabela1[[#This Row],[Valor custo]]</f>
        <v>1053.3000000000002</v>
      </c>
      <c r="J2382" s="6">
        <f>Tabela1[[#This Row],[MARGEM BRUTA]]/Tabela1[[#This Row],[Valor total]]</f>
        <v>0.25442028985507253</v>
      </c>
      <c r="K2382" s="1" t="str">
        <f>VLOOKUP(Tabela1[[#This Row],[Cliente]],'BASE DE CLIENTES'!A:D,4,0)</f>
        <v>EMPRESA COM MAQUINA</v>
      </c>
      <c r="L2382" s="1" t="str">
        <f>VLOOKUP(Tabela1[[#This Row],[Cliente]],'BASE DE CLIENTES'!A:E,5,0)</f>
        <v>Uberlândia</v>
      </c>
    </row>
    <row r="2383" spans="2:12" x14ac:dyDescent="0.3">
      <c r="B2383" s="1" t="s">
        <v>309</v>
      </c>
      <c r="C2383" s="4" t="str">
        <f>VLOOKUP(Tabela1[[#This Row],[Cliente]],'BASE DE CLIENTES'!A:E,2,0)</f>
        <v>Uberlândia</v>
      </c>
      <c r="D2383" s="1" t="str">
        <f>VLOOKUP(Tabela1[[#This Row],[Cliente]],'BASE DE CLIENTES'!A:C,3,0)</f>
        <v>MG</v>
      </c>
      <c r="E2383" s="4" t="str">
        <f>CONCATENATE(Tabela1[[#This Row],[CIDADE]],",",Tabela1[[#This Row],[UF]])</f>
        <v>Uberlândia,MG</v>
      </c>
      <c r="F2383" s="2">
        <v>45741</v>
      </c>
      <c r="G2383" s="13">
        <v>213.26</v>
      </c>
      <c r="H2383" s="13">
        <v>890</v>
      </c>
      <c r="I2383" s="5">
        <f>Tabela1[[#This Row],[Valor total]]-Tabela1[[#This Row],[Valor custo]]</f>
        <v>676.74</v>
      </c>
      <c r="J2383" s="6">
        <f>Tabela1[[#This Row],[MARGEM BRUTA]]/Tabela1[[#This Row],[Valor total]]</f>
        <v>0.76038202247191011</v>
      </c>
      <c r="K2383" s="1" t="str">
        <f>VLOOKUP(Tabela1[[#This Row],[Cliente]],'BASE DE CLIENTES'!A:D,4,0)</f>
        <v>EMPRESA COM MAQUINA</v>
      </c>
      <c r="L2383" s="1" t="str">
        <f>VLOOKUP(Tabela1[[#This Row],[Cliente]],'BASE DE CLIENTES'!A:E,5,0)</f>
        <v>Uberlândia</v>
      </c>
    </row>
    <row r="2384" spans="2:12" x14ac:dyDescent="0.3">
      <c r="B2384" s="1" t="s">
        <v>310</v>
      </c>
      <c r="C2384" s="4" t="str">
        <f>VLOOKUP(Tabela1[[#This Row],[Cliente]],'BASE DE CLIENTES'!A:E,2,0)</f>
        <v>Uberlândia</v>
      </c>
      <c r="D2384" s="1" t="str">
        <f>VLOOKUP(Tabela1[[#This Row],[Cliente]],'BASE DE CLIENTES'!A:C,3,0)</f>
        <v>MG</v>
      </c>
      <c r="E2384" s="4" t="str">
        <f>CONCATENATE(Tabela1[[#This Row],[CIDADE]],",",Tabela1[[#This Row],[UF]])</f>
        <v>Uberlândia,MG</v>
      </c>
      <c r="F2384" s="2">
        <v>45730</v>
      </c>
      <c r="G2384" s="13">
        <v>5144.5</v>
      </c>
      <c r="H2384" s="13">
        <v>5670</v>
      </c>
      <c r="I2384" s="5">
        <f>Tabela1[[#This Row],[Valor total]]-Tabela1[[#This Row],[Valor custo]]</f>
        <v>525.5</v>
      </c>
      <c r="J2384" s="6">
        <f>Tabela1[[#This Row],[MARGEM BRUTA]]/Tabela1[[#This Row],[Valor total]]</f>
        <v>9.2680776014109345E-2</v>
      </c>
      <c r="K2384" s="1" t="str">
        <f>VLOOKUP(Tabela1[[#This Row],[Cliente]],'BASE DE CLIENTES'!A:D,4,0)</f>
        <v>EMPRESA COM MAQUINA</v>
      </c>
      <c r="L2384" s="1" t="str">
        <f>VLOOKUP(Tabela1[[#This Row],[Cliente]],'BASE DE CLIENTES'!A:E,5,0)</f>
        <v>Uberlândia</v>
      </c>
    </row>
    <row r="2385" spans="2:12" x14ac:dyDescent="0.3">
      <c r="B2385" s="1" t="s">
        <v>309</v>
      </c>
      <c r="C2385" s="4" t="str">
        <f>VLOOKUP(Tabela1[[#This Row],[Cliente]],'BASE DE CLIENTES'!A:E,2,0)</f>
        <v>Uberlândia</v>
      </c>
      <c r="D2385" s="1" t="str">
        <f>VLOOKUP(Tabela1[[#This Row],[Cliente]],'BASE DE CLIENTES'!A:C,3,0)</f>
        <v>MG</v>
      </c>
      <c r="E2385" s="4" t="str">
        <f>CONCATENATE(Tabela1[[#This Row],[CIDADE]],",",Tabela1[[#This Row],[UF]])</f>
        <v>Uberlândia,MG</v>
      </c>
      <c r="F2385" s="2">
        <v>45729</v>
      </c>
      <c r="G2385" s="13">
        <v>1187.6600000000001</v>
      </c>
      <c r="H2385" s="13">
        <v>1800</v>
      </c>
      <c r="I2385" s="5">
        <f>Tabela1[[#This Row],[Valor total]]-Tabela1[[#This Row],[Valor custo]]</f>
        <v>612.33999999999992</v>
      </c>
      <c r="J2385" s="6">
        <f>Tabela1[[#This Row],[MARGEM BRUTA]]/Tabela1[[#This Row],[Valor total]]</f>
        <v>0.34018888888888882</v>
      </c>
      <c r="K2385" s="1" t="str">
        <f>VLOOKUP(Tabela1[[#This Row],[Cliente]],'BASE DE CLIENTES'!A:D,4,0)</f>
        <v>EMPRESA COM MAQUINA</v>
      </c>
      <c r="L2385" s="1" t="str">
        <f>VLOOKUP(Tabela1[[#This Row],[Cliente]],'BASE DE CLIENTES'!A:E,5,0)</f>
        <v>Uberlândia</v>
      </c>
    </row>
    <row r="2386" spans="2:12" x14ac:dyDescent="0.3">
      <c r="B2386" s="1" t="s">
        <v>311</v>
      </c>
      <c r="C2386" s="4" t="str">
        <f>VLOOKUP(Tabela1[[#This Row],[Cliente]],'BASE DE CLIENTES'!A:E,2,0)</f>
        <v>Uberlândia</v>
      </c>
      <c r="D2386" s="1" t="str">
        <f>VLOOKUP(Tabela1[[#This Row],[Cliente]],'BASE DE CLIENTES'!A:C,3,0)</f>
        <v>MG</v>
      </c>
      <c r="E2386" s="4" t="str">
        <f>CONCATENATE(Tabela1[[#This Row],[CIDADE]],",",Tabela1[[#This Row],[UF]])</f>
        <v>Uberlândia,MG</v>
      </c>
      <c r="F2386" s="2">
        <v>45729</v>
      </c>
      <c r="G2386" s="13">
        <v>12353.23</v>
      </c>
      <c r="H2386" s="13">
        <v>16200</v>
      </c>
      <c r="I2386" s="5">
        <f>Tabela1[[#This Row],[Valor total]]-Tabela1[[#This Row],[Valor custo]]</f>
        <v>3846.7700000000004</v>
      </c>
      <c r="J2386" s="6">
        <f>Tabela1[[#This Row],[MARGEM BRUTA]]/Tabela1[[#This Row],[Valor total]]</f>
        <v>0.23745493827160497</v>
      </c>
      <c r="K2386" s="1" t="str">
        <f>VLOOKUP(Tabela1[[#This Row],[Cliente]],'BASE DE CLIENTES'!A:D,4,0)</f>
        <v>EMPRESA COM MAQUINA</v>
      </c>
      <c r="L2386" s="1" t="str">
        <f>VLOOKUP(Tabela1[[#This Row],[Cliente]],'BASE DE CLIENTES'!A:E,5,0)</f>
        <v>Uberlândia</v>
      </c>
    </row>
    <row r="2387" spans="2:12" x14ac:dyDescent="0.3">
      <c r="B2387" s="1" t="s">
        <v>216</v>
      </c>
      <c r="C2387" s="4" t="str">
        <f>VLOOKUP(Tabela1[[#This Row],[Cliente]],'BASE DE CLIENTES'!A:E,2,0)</f>
        <v>Brasília</v>
      </c>
      <c r="D2387" s="1" t="str">
        <f>VLOOKUP(Tabela1[[#This Row],[Cliente]],'BASE DE CLIENTES'!A:C,3,0)</f>
        <v>DF</v>
      </c>
      <c r="E2387" s="4" t="str">
        <f>CONCATENATE(Tabela1[[#This Row],[CIDADE]],",",Tabela1[[#This Row],[UF]])</f>
        <v>Brasília,DF</v>
      </c>
      <c r="F2387" s="2">
        <v>45922</v>
      </c>
      <c r="G2387" s="13">
        <v>649</v>
      </c>
      <c r="H2387" s="13">
        <v>1150</v>
      </c>
      <c r="I2387" s="5">
        <f>Tabela1[[#This Row],[Valor total]]-Tabela1[[#This Row],[Valor custo]]</f>
        <v>501</v>
      </c>
      <c r="J2387" s="6">
        <f>Tabela1[[#This Row],[MARGEM BRUTA]]/Tabela1[[#This Row],[Valor total]]</f>
        <v>0.43565217391304351</v>
      </c>
      <c r="K2387" s="1" t="str">
        <f>VLOOKUP(Tabela1[[#This Row],[Cliente]],'BASE DE CLIENTES'!A:D,4,0)</f>
        <v>EMPRESA COM MAQUINA</v>
      </c>
      <c r="L2387" s="1" t="str">
        <f>VLOOKUP(Tabela1[[#This Row],[Cliente]],'BASE DE CLIENTES'!A:E,5,0)</f>
        <v>RIACHO FUNDO II</v>
      </c>
    </row>
    <row r="2388" spans="2:12" x14ac:dyDescent="0.3">
      <c r="B2388" s="1" t="s">
        <v>161</v>
      </c>
      <c r="C2388" s="4" t="str">
        <f>VLOOKUP(Tabela1[[#This Row],[Cliente]],'BASE DE CLIENTES'!A:E,2,0)</f>
        <v>Brasília</v>
      </c>
      <c r="D2388" s="1" t="str">
        <f>VLOOKUP(Tabela1[[#This Row],[Cliente]],'BASE DE CLIENTES'!A:C,3,0)</f>
        <v>DF</v>
      </c>
      <c r="E2388" s="4" t="str">
        <f>CONCATENATE(Tabela1[[#This Row],[CIDADE]],",",Tabela1[[#This Row],[UF]])</f>
        <v>Brasília,DF</v>
      </c>
      <c r="F2388" s="2">
        <v>45922</v>
      </c>
      <c r="G2388" s="13">
        <v>2730</v>
      </c>
      <c r="H2388" s="13">
        <v>5200</v>
      </c>
      <c r="I2388" s="5">
        <f>Tabela1[[#This Row],[Valor total]]-Tabela1[[#This Row],[Valor custo]]</f>
        <v>2470</v>
      </c>
      <c r="J2388" s="6">
        <f>Tabela1[[#This Row],[MARGEM BRUTA]]/Tabela1[[#This Row],[Valor total]]</f>
        <v>0.47499999999999998</v>
      </c>
      <c r="K2388" s="1" t="str">
        <f>VLOOKUP(Tabela1[[#This Row],[Cliente]],'BASE DE CLIENTES'!A:D,4,0)</f>
        <v>EMPRESA COM MAQUINA</v>
      </c>
      <c r="L2388" s="1" t="str">
        <f>VLOOKUP(Tabela1[[#This Row],[Cliente]],'BASE DE CLIENTES'!A:E,5,0)</f>
        <v>RIACHO FUNDO II</v>
      </c>
    </row>
    <row r="2389" spans="2:12" x14ac:dyDescent="0.3">
      <c r="B2389" s="1" t="s">
        <v>262</v>
      </c>
      <c r="C2389" s="4" t="str">
        <f>VLOOKUP(Tabela1[[#This Row],[Cliente]],'BASE DE CLIENTES'!A:E,2,0)</f>
        <v>Brasília</v>
      </c>
      <c r="D2389" s="1" t="str">
        <f>VLOOKUP(Tabela1[[#This Row],[Cliente]],'BASE DE CLIENTES'!A:C,3,0)</f>
        <v>DF</v>
      </c>
      <c r="E2389" s="4" t="str">
        <f>CONCATENATE(Tabela1[[#This Row],[CIDADE]],",",Tabela1[[#This Row],[UF]])</f>
        <v>Brasília,DF</v>
      </c>
      <c r="F2389" s="2">
        <v>45919</v>
      </c>
      <c r="G2389" s="13">
        <v>34.75</v>
      </c>
      <c r="H2389" s="13">
        <v>48</v>
      </c>
      <c r="I2389" s="5">
        <f>Tabela1[[#This Row],[Valor total]]-Tabela1[[#This Row],[Valor custo]]</f>
        <v>13.25</v>
      </c>
      <c r="J2389" s="6">
        <f>Tabela1[[#This Row],[MARGEM BRUTA]]/Tabela1[[#This Row],[Valor total]]</f>
        <v>0.27604166666666669</v>
      </c>
      <c r="K2389" s="1" t="str">
        <f>VLOOKUP(Tabela1[[#This Row],[Cliente]],'BASE DE CLIENTES'!A:D,4,0)</f>
        <v>SERRALHEIRO</v>
      </c>
      <c r="L2389" s="1" t="str">
        <f>VLOOKUP(Tabela1[[#This Row],[Cliente]],'BASE DE CLIENTES'!A:E,5,0)</f>
        <v>SETOR INDUSTRIAL (TAGUATINGA)</v>
      </c>
    </row>
    <row r="2390" spans="2:12" x14ac:dyDescent="0.3">
      <c r="B2390" s="1" t="s">
        <v>161</v>
      </c>
      <c r="C2390" s="4" t="str">
        <f>VLOOKUP(Tabela1[[#This Row],[Cliente]],'BASE DE CLIENTES'!A:E,2,0)</f>
        <v>Brasília</v>
      </c>
      <c r="D2390" s="1" t="str">
        <f>VLOOKUP(Tabela1[[#This Row],[Cliente]],'BASE DE CLIENTES'!A:C,3,0)</f>
        <v>DF</v>
      </c>
      <c r="E2390" s="4" t="str">
        <f>CONCATENATE(Tabela1[[#This Row],[CIDADE]],",",Tabela1[[#This Row],[UF]])</f>
        <v>Brasília,DF</v>
      </c>
      <c r="F2390" s="2">
        <v>45919</v>
      </c>
      <c r="G2390" s="13">
        <v>3245</v>
      </c>
      <c r="H2390" s="13">
        <v>5500</v>
      </c>
      <c r="I2390" s="5">
        <f>Tabela1[[#This Row],[Valor total]]-Tabela1[[#This Row],[Valor custo]]</f>
        <v>2255</v>
      </c>
      <c r="J2390" s="6">
        <f>Tabela1[[#This Row],[MARGEM BRUTA]]/Tabela1[[#This Row],[Valor total]]</f>
        <v>0.41</v>
      </c>
      <c r="K2390" s="1" t="str">
        <f>VLOOKUP(Tabela1[[#This Row],[Cliente]],'BASE DE CLIENTES'!A:D,4,0)</f>
        <v>EMPRESA COM MAQUINA</v>
      </c>
      <c r="L2390" s="1" t="str">
        <f>VLOOKUP(Tabela1[[#This Row],[Cliente]],'BASE DE CLIENTES'!A:E,5,0)</f>
        <v>RIACHO FUNDO II</v>
      </c>
    </row>
    <row r="2391" spans="2:12" x14ac:dyDescent="0.3">
      <c r="B2391" s="1" t="s">
        <v>187</v>
      </c>
      <c r="C2391" s="4" t="str">
        <f>VLOOKUP(Tabela1[[#This Row],[Cliente]],'BASE DE CLIENTES'!A:E,2,0)</f>
        <v>Brasília</v>
      </c>
      <c r="D2391" s="1" t="str">
        <f>VLOOKUP(Tabela1[[#This Row],[Cliente]],'BASE DE CLIENTES'!A:C,3,0)</f>
        <v>DF</v>
      </c>
      <c r="E2391" s="4" t="str">
        <f>CONCATENATE(Tabela1[[#This Row],[CIDADE]],",",Tabela1[[#This Row],[UF]])</f>
        <v>Brasília,DF</v>
      </c>
      <c r="F2391" s="2">
        <v>45919</v>
      </c>
      <c r="G2391" s="13">
        <v>1328</v>
      </c>
      <c r="H2391" s="13">
        <v>2750</v>
      </c>
      <c r="I2391" s="5">
        <f>Tabela1[[#This Row],[Valor total]]-Tabela1[[#This Row],[Valor custo]]</f>
        <v>1422</v>
      </c>
      <c r="J2391" s="6">
        <f>Tabela1[[#This Row],[MARGEM BRUTA]]/Tabela1[[#This Row],[Valor total]]</f>
        <v>0.51709090909090905</v>
      </c>
      <c r="K2391" s="1" t="str">
        <f>VLOOKUP(Tabela1[[#This Row],[Cliente]],'BASE DE CLIENTES'!A:D,4,0)</f>
        <v>SERRALHEIRO</v>
      </c>
      <c r="L2391" s="1" t="str">
        <f>VLOOKUP(Tabela1[[#This Row],[Cliente]],'BASE DE CLIENTES'!A:E,5,0)</f>
        <v>CEILANDIA SUL (CEILANDIA)</v>
      </c>
    </row>
    <row r="2392" spans="2:12" x14ac:dyDescent="0.3">
      <c r="B2392" s="1" t="s">
        <v>217</v>
      </c>
      <c r="C2392" s="4" t="str">
        <f>VLOOKUP(Tabela1[[#This Row],[Cliente]],'BASE DE CLIENTES'!A:E,2,0)</f>
        <v>Brasília</v>
      </c>
      <c r="D2392" s="1" t="str">
        <f>VLOOKUP(Tabela1[[#This Row],[Cliente]],'BASE DE CLIENTES'!A:C,3,0)</f>
        <v>DF</v>
      </c>
      <c r="E2392" s="4" t="str">
        <f>CONCATENATE(Tabela1[[#This Row],[CIDADE]],",",Tabela1[[#This Row],[UF]])</f>
        <v>Brasília,DF</v>
      </c>
      <c r="F2392" s="2">
        <v>45919</v>
      </c>
      <c r="G2392" s="13">
        <v>664</v>
      </c>
      <c r="H2392" s="13">
        <v>1400</v>
      </c>
      <c r="I2392" s="5">
        <f>Tabela1[[#This Row],[Valor total]]-Tabela1[[#This Row],[Valor custo]]</f>
        <v>736</v>
      </c>
      <c r="J2392" s="6">
        <f>Tabela1[[#This Row],[MARGEM BRUTA]]/Tabela1[[#This Row],[Valor total]]</f>
        <v>0.52571428571428569</v>
      </c>
      <c r="K2392" s="1" t="str">
        <f>VLOOKUP(Tabela1[[#This Row],[Cliente]],'BASE DE CLIENTES'!A:D,4,0)</f>
        <v>EMPRESA SEM MAQUINA</v>
      </c>
      <c r="L2392" s="1" t="str">
        <f>VLOOKUP(Tabela1[[#This Row],[Cliente]],'BASE DE CLIENTES'!A:E,5,0)</f>
        <v>SETOR HABITACIONAL VICENTE PIRES</v>
      </c>
    </row>
    <row r="2393" spans="2:12" x14ac:dyDescent="0.3">
      <c r="B2393" s="1" t="s">
        <v>52</v>
      </c>
      <c r="C2393" s="4" t="str">
        <f>VLOOKUP(Tabela1[[#This Row],[Cliente]],'BASE DE CLIENTES'!A:E,2,0)</f>
        <v>Brasília</v>
      </c>
      <c r="D2393" s="1" t="str">
        <f>VLOOKUP(Tabela1[[#This Row],[Cliente]],'BASE DE CLIENTES'!A:C,3,0)</f>
        <v>DF</v>
      </c>
      <c r="E2393" s="4" t="str">
        <f>CONCATENATE(Tabela1[[#This Row],[CIDADE]],",",Tabela1[[#This Row],[UF]])</f>
        <v>Brasília,DF</v>
      </c>
      <c r="F2393" s="2">
        <v>45919</v>
      </c>
      <c r="G2393" s="13">
        <v>432.79</v>
      </c>
      <c r="H2393" s="13">
        <v>550</v>
      </c>
      <c r="I2393" s="5">
        <f>Tabela1[[#This Row],[Valor total]]-Tabela1[[#This Row],[Valor custo]]</f>
        <v>117.20999999999998</v>
      </c>
      <c r="J2393" s="6">
        <f>Tabela1[[#This Row],[MARGEM BRUTA]]/Tabela1[[#This Row],[Valor total]]</f>
        <v>0.21310909090909086</v>
      </c>
      <c r="K2393" s="1" t="str">
        <f>VLOOKUP(Tabela1[[#This Row],[Cliente]],'BASE DE CLIENTES'!A:D,4,0)</f>
        <v>SERRALHEIRO</v>
      </c>
      <c r="L2393" s="1" t="str">
        <f>VLOOKUP(Tabela1[[#This Row],[Cliente]],'BASE DE CLIENTES'!A:E,5,0)</f>
        <v>Ceilândia Sul (Ceilândia)</v>
      </c>
    </row>
    <row r="2394" spans="2:12" x14ac:dyDescent="0.3">
      <c r="B2394" s="1" t="s">
        <v>27</v>
      </c>
      <c r="C2394" s="4" t="str">
        <f>VLOOKUP(Tabela1[[#This Row],[Cliente]],'BASE DE CLIENTES'!A:E,2,0)</f>
        <v>Brasília</v>
      </c>
      <c r="D2394" s="1" t="str">
        <f>VLOOKUP(Tabela1[[#This Row],[Cliente]],'BASE DE CLIENTES'!A:C,3,0)</f>
        <v>DF</v>
      </c>
      <c r="E2394" s="4" t="str">
        <f>CONCATENATE(Tabela1[[#This Row],[CIDADE]],",",Tabela1[[#This Row],[UF]])</f>
        <v>Brasília,DF</v>
      </c>
      <c r="F2394" s="2">
        <v>45919</v>
      </c>
      <c r="G2394" s="13">
        <v>1146.9000000000001</v>
      </c>
      <c r="H2394" s="13">
        <v>1395</v>
      </c>
      <c r="I2394" s="5">
        <f>Tabela1[[#This Row],[Valor total]]-Tabela1[[#This Row],[Valor custo]]</f>
        <v>248.09999999999991</v>
      </c>
      <c r="J2394" s="6">
        <f>Tabela1[[#This Row],[MARGEM BRUTA]]/Tabela1[[#This Row],[Valor total]]</f>
        <v>0.17784946236559132</v>
      </c>
      <c r="K2394" s="1" t="str">
        <f>VLOOKUP(Tabela1[[#This Row],[Cliente]],'BASE DE CLIENTES'!A:D,4,0)</f>
        <v>EMPRESA SEM MAQUINA</v>
      </c>
      <c r="L2394" s="1" t="str">
        <f>VLOOKUP(Tabela1[[#This Row],[Cliente]],'BASE DE CLIENTES'!A:E,5,0)</f>
        <v>RECANTO DAS EMAS</v>
      </c>
    </row>
    <row r="2395" spans="2:12" x14ac:dyDescent="0.3">
      <c r="B2395" s="1" t="s">
        <v>96</v>
      </c>
      <c r="C2395" s="4" t="str">
        <f>VLOOKUP(Tabela1[[#This Row],[Cliente]],'BASE DE CLIENTES'!A:E,2,0)</f>
        <v>Brasília</v>
      </c>
      <c r="D2395" s="1" t="str">
        <f>VLOOKUP(Tabela1[[#This Row],[Cliente]],'BASE DE CLIENTES'!A:C,3,0)</f>
        <v>DF</v>
      </c>
      <c r="E2395" s="4" t="str">
        <f>CONCATENATE(Tabela1[[#This Row],[CIDADE]],",",Tabela1[[#This Row],[UF]])</f>
        <v>Brasília,DF</v>
      </c>
      <c r="F2395" s="2">
        <v>45919</v>
      </c>
      <c r="G2395" s="13">
        <v>293.13</v>
      </c>
      <c r="H2395" s="13">
        <v>385</v>
      </c>
      <c r="I2395" s="5">
        <f>Tabela1[[#This Row],[Valor total]]-Tabela1[[#This Row],[Valor custo]]</f>
        <v>91.87</v>
      </c>
      <c r="J2395" s="6">
        <f>Tabela1[[#This Row],[MARGEM BRUTA]]/Tabela1[[#This Row],[Valor total]]</f>
        <v>0.23862337662337663</v>
      </c>
      <c r="K2395" s="1" t="str">
        <f>VLOOKUP(Tabela1[[#This Row],[Cliente]],'BASE DE CLIENTES'!A:D,4,0)</f>
        <v>EMPRESA SEM MAQUINA</v>
      </c>
      <c r="L2395" s="1" t="str">
        <f>VLOOKUP(Tabela1[[#This Row],[Cliente]],'BASE DE CLIENTES'!A:E,5,0)</f>
        <v>CEILANDIA NORTE (CEILANDIA)</v>
      </c>
    </row>
    <row r="2396" spans="2:12" x14ac:dyDescent="0.3">
      <c r="B2396" s="1" t="s">
        <v>309</v>
      </c>
      <c r="C2396" s="4" t="str">
        <f>VLOOKUP(Tabela1[[#This Row],[Cliente]],'BASE DE CLIENTES'!A:E,2,0)</f>
        <v>Uberlândia</v>
      </c>
      <c r="D2396" s="1" t="str">
        <f>VLOOKUP(Tabela1[[#This Row],[Cliente]],'BASE DE CLIENTES'!A:C,3,0)</f>
        <v>MG</v>
      </c>
      <c r="E2396" s="4" t="str">
        <f>CONCATENATE(Tabela1[[#This Row],[CIDADE]],",",Tabela1[[#This Row],[UF]])</f>
        <v>Uberlândia,MG</v>
      </c>
      <c r="F2396" s="2">
        <v>45771</v>
      </c>
      <c r="G2396" s="13">
        <v>4267.5</v>
      </c>
      <c r="H2396" s="13">
        <v>6300</v>
      </c>
      <c r="I2396" s="5">
        <f>Tabela1[[#This Row],[Valor total]]-Tabela1[[#This Row],[Valor custo]]</f>
        <v>2032.5</v>
      </c>
      <c r="J2396" s="6">
        <f>Tabela1[[#This Row],[MARGEM BRUTA]]/Tabela1[[#This Row],[Valor total]]</f>
        <v>0.32261904761904764</v>
      </c>
      <c r="K2396" s="1" t="str">
        <f>VLOOKUP(Tabela1[[#This Row],[Cliente]],'BASE DE CLIENTES'!A:D,4,0)</f>
        <v>EMPRESA COM MAQUINA</v>
      </c>
      <c r="L2396" s="1" t="str">
        <f>VLOOKUP(Tabela1[[#This Row],[Cliente]],'BASE DE CLIENTES'!A:E,5,0)</f>
        <v>Uberlândia</v>
      </c>
    </row>
    <row r="2397" spans="2:12" x14ac:dyDescent="0.3">
      <c r="B2397" s="1" t="s">
        <v>311</v>
      </c>
      <c r="C2397" s="4" t="str">
        <f>VLOOKUP(Tabela1[[#This Row],[Cliente]],'BASE DE CLIENTES'!A:E,2,0)</f>
        <v>Uberlândia</v>
      </c>
      <c r="D2397" s="1" t="str">
        <f>VLOOKUP(Tabela1[[#This Row],[Cliente]],'BASE DE CLIENTES'!A:C,3,0)</f>
        <v>MG</v>
      </c>
      <c r="E2397" s="4" t="str">
        <f>CONCATENATE(Tabela1[[#This Row],[CIDADE]],",",Tabela1[[#This Row],[UF]])</f>
        <v>Uberlândia,MG</v>
      </c>
      <c r="F2397" s="2">
        <v>45748</v>
      </c>
      <c r="G2397" s="13">
        <v>16235.76</v>
      </c>
      <c r="H2397" s="13">
        <v>27300</v>
      </c>
      <c r="I2397" s="5">
        <f>Tabela1[[#This Row],[Valor total]]-Tabela1[[#This Row],[Valor custo]]</f>
        <v>11064.24</v>
      </c>
      <c r="J2397" s="6">
        <f>Tabela1[[#This Row],[MARGEM BRUTA]]/Tabela1[[#This Row],[Valor total]]</f>
        <v>0.40528351648351646</v>
      </c>
      <c r="K2397" s="1" t="str">
        <f>VLOOKUP(Tabela1[[#This Row],[Cliente]],'BASE DE CLIENTES'!A:D,4,0)</f>
        <v>EMPRESA COM MAQUINA</v>
      </c>
      <c r="L2397" s="1" t="str">
        <f>VLOOKUP(Tabela1[[#This Row],[Cliente]],'BASE DE CLIENTES'!A:E,5,0)</f>
        <v>Uberlândia</v>
      </c>
    </row>
    <row r="2398" spans="2:12" x14ac:dyDescent="0.3">
      <c r="B2398" s="1" t="s">
        <v>311</v>
      </c>
      <c r="C2398" s="4" t="str">
        <f>VLOOKUP(Tabela1[[#This Row],[Cliente]],'BASE DE CLIENTES'!A:E,2,0)</f>
        <v>Uberlândia</v>
      </c>
      <c r="D2398" s="1" t="str">
        <f>VLOOKUP(Tabela1[[#This Row],[Cliente]],'BASE DE CLIENTES'!A:C,3,0)</f>
        <v>MG</v>
      </c>
      <c r="E2398" s="4" t="str">
        <f>CONCATENATE(Tabela1[[#This Row],[CIDADE]],",",Tabela1[[#This Row],[UF]])</f>
        <v>Uberlândia,MG</v>
      </c>
      <c r="F2398" s="2">
        <v>45798</v>
      </c>
      <c r="G2398" s="13">
        <v>8197.4</v>
      </c>
      <c r="H2398" s="13">
        <v>10700</v>
      </c>
      <c r="I2398" s="5">
        <f>Tabela1[[#This Row],[Valor total]]-Tabela1[[#This Row],[Valor custo]]</f>
        <v>2502.6000000000004</v>
      </c>
      <c r="J2398" s="6">
        <f>Tabela1[[#This Row],[MARGEM BRUTA]]/Tabela1[[#This Row],[Valor total]]</f>
        <v>0.23388785046728974</v>
      </c>
      <c r="K2398" s="1" t="str">
        <f>VLOOKUP(Tabela1[[#This Row],[Cliente]],'BASE DE CLIENTES'!A:D,4,0)</f>
        <v>EMPRESA COM MAQUINA</v>
      </c>
      <c r="L2398" s="1" t="str">
        <f>VLOOKUP(Tabela1[[#This Row],[Cliente]],'BASE DE CLIENTES'!A:E,5,0)</f>
        <v>Uberlândia</v>
      </c>
    </row>
    <row r="2399" spans="2:12" x14ac:dyDescent="0.3">
      <c r="B2399" s="1" t="s">
        <v>309</v>
      </c>
      <c r="C2399" s="4" t="str">
        <f>VLOOKUP(Tabela1[[#This Row],[Cliente]],'BASE DE CLIENTES'!A:E,2,0)</f>
        <v>Uberlândia</v>
      </c>
      <c r="D2399" s="1" t="str">
        <f>VLOOKUP(Tabela1[[#This Row],[Cliente]],'BASE DE CLIENTES'!A:C,3,0)</f>
        <v>MG</v>
      </c>
      <c r="E2399" s="4" t="str">
        <f>CONCATENATE(Tabela1[[#This Row],[CIDADE]],",",Tabela1[[#This Row],[UF]])</f>
        <v>Uberlândia,MG</v>
      </c>
      <c r="F2399" s="2">
        <v>45833</v>
      </c>
      <c r="G2399" s="13">
        <v>1704.65</v>
      </c>
      <c r="H2399" s="13">
        <v>3125</v>
      </c>
      <c r="I2399" s="5">
        <f>Tabela1[[#This Row],[Valor total]]-Tabela1[[#This Row],[Valor custo]]</f>
        <v>1420.35</v>
      </c>
      <c r="J2399" s="6">
        <f>Tabela1[[#This Row],[MARGEM BRUTA]]/Tabela1[[#This Row],[Valor total]]</f>
        <v>0.45451199999999997</v>
      </c>
      <c r="K2399" s="1" t="str">
        <f>VLOOKUP(Tabela1[[#This Row],[Cliente]],'BASE DE CLIENTES'!A:D,4,0)</f>
        <v>EMPRESA COM MAQUINA</v>
      </c>
      <c r="L2399" s="1" t="str">
        <f>VLOOKUP(Tabela1[[#This Row],[Cliente]],'BASE DE CLIENTES'!A:E,5,0)</f>
        <v>Uberlândia</v>
      </c>
    </row>
    <row r="2400" spans="2:12" x14ac:dyDescent="0.3">
      <c r="B2400" s="1" t="s">
        <v>311</v>
      </c>
      <c r="C2400" s="4" t="str">
        <f>VLOOKUP(Tabela1[[#This Row],[Cliente]],'BASE DE CLIENTES'!A:E,2,0)</f>
        <v>Uberlândia</v>
      </c>
      <c r="D2400" s="1" t="str">
        <f>VLOOKUP(Tabela1[[#This Row],[Cliente]],'BASE DE CLIENTES'!A:C,3,0)</f>
        <v>MG</v>
      </c>
      <c r="E2400" s="4" t="str">
        <f>CONCATENATE(Tabela1[[#This Row],[CIDADE]],",",Tabela1[[#This Row],[UF]])</f>
        <v>Uberlândia,MG</v>
      </c>
      <c r="F2400" s="2">
        <v>45852</v>
      </c>
      <c r="G2400" s="13">
        <v>293.13</v>
      </c>
      <c r="H2400" s="13">
        <v>1220</v>
      </c>
      <c r="I2400" s="5">
        <f>Tabela1[[#This Row],[Valor total]]-Tabela1[[#This Row],[Valor custo]]</f>
        <v>926.87</v>
      </c>
      <c r="J2400" s="6">
        <f>Tabela1[[#This Row],[MARGEM BRUTA]]/Tabela1[[#This Row],[Valor total]]</f>
        <v>0.75972950819672136</v>
      </c>
      <c r="K2400" s="1" t="str">
        <f>VLOOKUP(Tabela1[[#This Row],[Cliente]],'BASE DE CLIENTES'!A:D,4,0)</f>
        <v>EMPRESA COM MAQUINA</v>
      </c>
      <c r="L2400" s="1" t="str">
        <f>VLOOKUP(Tabela1[[#This Row],[Cliente]],'BASE DE CLIENTES'!A:E,5,0)</f>
        <v>Uberlândia</v>
      </c>
    </row>
    <row r="2401" spans="2:12" x14ac:dyDescent="0.3">
      <c r="B2401" s="1" t="s">
        <v>312</v>
      </c>
      <c r="C2401" s="4" t="str">
        <f>VLOOKUP(Tabela1[[#This Row],[Cliente]],'BASE DE CLIENTES'!A:E,2,0)</f>
        <v>Uberlândia</v>
      </c>
      <c r="D2401" s="1" t="str">
        <f>VLOOKUP(Tabela1[[#This Row],[Cliente]],'BASE DE CLIENTES'!A:C,3,0)</f>
        <v>MG</v>
      </c>
      <c r="E2401" s="4" t="str">
        <f>CONCATENATE(Tabela1[[#This Row],[CIDADE]],",",Tabela1[[#This Row],[UF]])</f>
        <v>Uberlândia,MG</v>
      </c>
      <c r="F2401" s="2">
        <v>45852</v>
      </c>
      <c r="G2401" s="13">
        <v>14142.32</v>
      </c>
      <c r="H2401" s="13">
        <v>20400</v>
      </c>
      <c r="I2401" s="5">
        <f>Tabela1[[#This Row],[Valor total]]-Tabela1[[#This Row],[Valor custo]]</f>
        <v>6257.68</v>
      </c>
      <c r="J2401" s="6">
        <f>Tabela1[[#This Row],[MARGEM BRUTA]]/Tabela1[[#This Row],[Valor total]]</f>
        <v>0.30674901960784318</v>
      </c>
      <c r="K2401" s="1" t="str">
        <f>VLOOKUP(Tabela1[[#This Row],[Cliente]],'BASE DE CLIENTES'!A:D,4,0)</f>
        <v>EMPRESA COM MAQUINA</v>
      </c>
      <c r="L2401" s="1" t="str">
        <f>VLOOKUP(Tabela1[[#This Row],[Cliente]],'BASE DE CLIENTES'!A:E,5,0)</f>
        <v>Uberlândia</v>
      </c>
    </row>
    <row r="2402" spans="2:12" x14ac:dyDescent="0.3">
      <c r="B2402" s="1" t="s">
        <v>311</v>
      </c>
      <c r="C2402" s="4" t="str">
        <f>VLOOKUP(Tabela1[[#This Row],[Cliente]],'BASE DE CLIENTES'!A:E,2,0)</f>
        <v>Uberlândia</v>
      </c>
      <c r="D2402" s="1" t="str">
        <f>VLOOKUP(Tabela1[[#This Row],[Cliente]],'BASE DE CLIENTES'!A:C,3,0)</f>
        <v>MG</v>
      </c>
      <c r="E2402" s="4" t="str">
        <f>CONCATENATE(Tabela1[[#This Row],[CIDADE]],",",Tabela1[[#This Row],[UF]])</f>
        <v>Uberlândia,MG</v>
      </c>
      <c r="F2402" s="2">
        <v>45845</v>
      </c>
      <c r="G2402" s="13">
        <v>47212</v>
      </c>
      <c r="H2402" s="13">
        <v>63500</v>
      </c>
      <c r="I2402" s="5">
        <f>Tabela1[[#This Row],[Valor total]]-Tabela1[[#This Row],[Valor custo]]</f>
        <v>16288</v>
      </c>
      <c r="J2402" s="6">
        <f>Tabela1[[#This Row],[MARGEM BRUTA]]/Tabela1[[#This Row],[Valor total]]</f>
        <v>0.25650393700787399</v>
      </c>
      <c r="K2402" s="1" t="str">
        <f>VLOOKUP(Tabela1[[#This Row],[Cliente]],'BASE DE CLIENTES'!A:D,4,0)</f>
        <v>EMPRESA COM MAQUINA</v>
      </c>
      <c r="L2402" s="1" t="str">
        <f>VLOOKUP(Tabela1[[#This Row],[Cliente]],'BASE DE CLIENTES'!A:E,5,0)</f>
        <v>Uberlândia</v>
      </c>
    </row>
    <row r="2403" spans="2:12" x14ac:dyDescent="0.3">
      <c r="B2403" s="1" t="s">
        <v>68</v>
      </c>
      <c r="C2403" s="4" t="str">
        <f>VLOOKUP(Tabela1[[#This Row],[Cliente]],'BASE DE CLIENTES'!A:E,2,0)</f>
        <v>Brasília</v>
      </c>
      <c r="D2403" s="1" t="str">
        <f>VLOOKUP(Tabela1[[#This Row],[Cliente]],'BASE DE CLIENTES'!A:C,3,0)</f>
        <v>DF</v>
      </c>
      <c r="E2403" s="4" t="str">
        <f>CONCATENATE(Tabela1[[#This Row],[CIDADE]],",",Tabela1[[#This Row],[UF]])</f>
        <v>Brasília,DF</v>
      </c>
      <c r="F2403" s="2">
        <v>45919</v>
      </c>
      <c r="G2403" s="13">
        <v>1386.8</v>
      </c>
      <c r="H2403" s="13">
        <v>1710</v>
      </c>
      <c r="I2403" s="5">
        <f>Tabela1[[#This Row],[Valor total]]-Tabela1[[#This Row],[Valor custo]]</f>
        <v>323.20000000000005</v>
      </c>
      <c r="J2403" s="6">
        <f>Tabela1[[#This Row],[MARGEM BRUTA]]/Tabela1[[#This Row],[Valor total]]</f>
        <v>0.1890058479532164</v>
      </c>
      <c r="K2403" s="1" t="str">
        <f>VLOOKUP(Tabela1[[#This Row],[Cliente]],'BASE DE CLIENTES'!A:D,4,0)</f>
        <v>EMPRESA COM MAQUINA</v>
      </c>
      <c r="L2403" s="1" t="str">
        <f>VLOOKUP(Tabela1[[#This Row],[Cliente]],'BASE DE CLIENTES'!A:E,5,0)</f>
        <v>SAMAMBAIA SUL (SAMAMBAIA)</v>
      </c>
    </row>
    <row r="2404" spans="2:12" x14ac:dyDescent="0.3">
      <c r="B2404" s="1" t="s">
        <v>309</v>
      </c>
      <c r="C2404" s="4" t="str">
        <f>VLOOKUP(Tabela1[[#This Row],[Cliente]],'BASE DE CLIENTES'!A:E,2,0)</f>
        <v>Uberlândia</v>
      </c>
      <c r="D2404" s="1" t="str">
        <f>VLOOKUP(Tabela1[[#This Row],[Cliente]],'BASE DE CLIENTES'!A:C,3,0)</f>
        <v>MG</v>
      </c>
      <c r="E2404" s="4" t="str">
        <f>CONCATENATE(Tabela1[[#This Row],[CIDADE]],",",Tabela1[[#This Row],[UF]])</f>
        <v>Uberlândia,MG</v>
      </c>
      <c r="F2404" s="2">
        <v>45891</v>
      </c>
      <c r="G2404" s="13">
        <v>2835.21</v>
      </c>
      <c r="H2404" s="13">
        <v>4280</v>
      </c>
      <c r="I2404" s="5">
        <f>Tabela1[[#This Row],[Valor total]]-Tabela1[[#This Row],[Valor custo]]</f>
        <v>1444.79</v>
      </c>
      <c r="J2404" s="6">
        <f>Tabela1[[#This Row],[MARGEM BRUTA]]/Tabela1[[#This Row],[Valor total]]</f>
        <v>0.33756775700934577</v>
      </c>
      <c r="K2404" s="1" t="str">
        <f>VLOOKUP(Tabela1[[#This Row],[Cliente]],'BASE DE CLIENTES'!A:D,4,0)</f>
        <v>EMPRESA COM MAQUINA</v>
      </c>
      <c r="L2404" s="1" t="str">
        <f>VLOOKUP(Tabela1[[#This Row],[Cliente]],'BASE DE CLIENTES'!A:E,5,0)</f>
        <v>Uberlândia</v>
      </c>
    </row>
    <row r="2405" spans="2:12" x14ac:dyDescent="0.3">
      <c r="B2405" s="1" t="s">
        <v>311</v>
      </c>
      <c r="C2405" s="4" t="str">
        <f>VLOOKUP(Tabela1[[#This Row],[Cliente]],'BASE DE CLIENTES'!A:E,2,0)</f>
        <v>Uberlândia</v>
      </c>
      <c r="D2405" s="1" t="str">
        <f>VLOOKUP(Tabela1[[#This Row],[Cliente]],'BASE DE CLIENTES'!A:C,3,0)</f>
        <v>MG</v>
      </c>
      <c r="E2405" s="4" t="str">
        <f>CONCATENATE(Tabela1[[#This Row],[CIDADE]],",",Tabela1[[#This Row],[UF]])</f>
        <v>Uberlândia,MG</v>
      </c>
      <c r="F2405" s="2">
        <v>45890</v>
      </c>
      <c r="G2405" s="13">
        <v>23638.400000000001</v>
      </c>
      <c r="H2405" s="13">
        <v>34876</v>
      </c>
      <c r="I2405" s="5">
        <f>Tabela1[[#This Row],[Valor total]]-Tabela1[[#This Row],[Valor custo]]</f>
        <v>11237.599999999999</v>
      </c>
      <c r="J2405" s="6">
        <f>Tabela1[[#This Row],[MARGEM BRUTA]]/Tabela1[[#This Row],[Valor total]]</f>
        <v>0.32221585044156437</v>
      </c>
      <c r="K2405" s="1" t="str">
        <f>VLOOKUP(Tabela1[[#This Row],[Cliente]],'BASE DE CLIENTES'!A:D,4,0)</f>
        <v>EMPRESA COM MAQUINA</v>
      </c>
      <c r="L2405" s="1" t="str">
        <f>VLOOKUP(Tabela1[[#This Row],[Cliente]],'BASE DE CLIENTES'!A:E,5,0)</f>
        <v>Uberlândia</v>
      </c>
    </row>
    <row r="2406" spans="2:12" x14ac:dyDescent="0.3">
      <c r="B2406" s="1" t="s">
        <v>209</v>
      </c>
      <c r="C2406" s="4" t="str">
        <f>VLOOKUP(Tabela1[[#This Row],[Cliente]],'BASE DE CLIENTES'!A:E,2,0)</f>
        <v>Brasília</v>
      </c>
      <c r="D2406" s="1" t="str">
        <f>VLOOKUP(Tabela1[[#This Row],[Cliente]],'BASE DE CLIENTES'!A:C,3,0)</f>
        <v>DF</v>
      </c>
      <c r="E2406" s="4" t="str">
        <f>CONCATENATE(Tabela1[[#This Row],[CIDADE]],",",Tabela1[[#This Row],[UF]])</f>
        <v>Brasília,DF</v>
      </c>
      <c r="F2406" s="2">
        <v>45919</v>
      </c>
      <c r="G2406" s="13">
        <v>303.13</v>
      </c>
      <c r="H2406" s="13">
        <v>481</v>
      </c>
      <c r="I2406" s="5">
        <f>Tabela1[[#This Row],[Valor total]]-Tabela1[[#This Row],[Valor custo]]</f>
        <v>177.87</v>
      </c>
      <c r="J2406" s="6">
        <f>Tabela1[[#This Row],[MARGEM BRUTA]]/Tabela1[[#This Row],[Valor total]]</f>
        <v>0.36979209979209982</v>
      </c>
      <c r="K2406" s="1" t="str">
        <f>VLOOKUP(Tabela1[[#This Row],[Cliente]],'BASE DE CLIENTES'!A:D,4,0)</f>
        <v>OUTROS RAMOS</v>
      </c>
      <c r="L2406" s="1" t="str">
        <f>VLOOKUP(Tabela1[[#This Row],[Cliente]],'BASE DE CLIENTES'!A:E,5,0)</f>
        <v>TAGUATINGA NORTE (TAGUATINGA)</v>
      </c>
    </row>
    <row r="2407" spans="2:12" x14ac:dyDescent="0.3">
      <c r="B2407" s="1" t="s">
        <v>123</v>
      </c>
      <c r="C2407" s="4" t="str">
        <f>VLOOKUP(Tabela1[[#This Row],[Cliente]],'BASE DE CLIENTES'!A:E,2,0)</f>
        <v>Brasília</v>
      </c>
      <c r="D2407" s="1" t="str">
        <f>VLOOKUP(Tabela1[[#This Row],[Cliente]],'BASE DE CLIENTES'!A:C,3,0)</f>
        <v>DF</v>
      </c>
      <c r="E2407" s="4" t="str">
        <f>CONCATENATE(Tabela1[[#This Row],[CIDADE]],",",Tabela1[[#This Row],[UF]])</f>
        <v>Brasília,DF</v>
      </c>
      <c r="F2407" s="2">
        <v>45919</v>
      </c>
      <c r="G2407" s="13">
        <v>1655.6</v>
      </c>
      <c r="H2407" s="13">
        <v>2670</v>
      </c>
      <c r="I2407" s="5">
        <f>Tabela1[[#This Row],[Valor total]]-Tabela1[[#This Row],[Valor custo]]</f>
        <v>1014.4000000000001</v>
      </c>
      <c r="J2407" s="6">
        <f>Tabela1[[#This Row],[MARGEM BRUTA]]/Tabela1[[#This Row],[Valor total]]</f>
        <v>0.37992509363295884</v>
      </c>
      <c r="K2407" s="1" t="str">
        <f>VLOOKUP(Tabela1[[#This Row],[Cliente]],'BASE DE CLIENTES'!A:D,4,0)</f>
        <v>EMPRESA COM MAQUINA</v>
      </c>
      <c r="L2407" s="1" t="str">
        <f>VLOOKUP(Tabela1[[#This Row],[Cliente]],'BASE DE CLIENTES'!A:E,5,0)</f>
        <v>ADE CEILÂNDIA</v>
      </c>
    </row>
    <row r="2408" spans="2:12" x14ac:dyDescent="0.3">
      <c r="B2408" s="1" t="s">
        <v>311</v>
      </c>
      <c r="C2408" s="4" t="str">
        <f>VLOOKUP(Tabela1[[#This Row],[Cliente]],'BASE DE CLIENTES'!A:E,2,0)</f>
        <v>Uberlândia</v>
      </c>
      <c r="D2408" s="1" t="str">
        <f>VLOOKUP(Tabela1[[#This Row],[Cliente]],'BASE DE CLIENTES'!A:C,3,0)</f>
        <v>MG</v>
      </c>
      <c r="E2408" s="4" t="str">
        <f>CONCATENATE(Tabela1[[#This Row],[CIDADE]],",",Tabela1[[#This Row],[UF]])</f>
        <v>Uberlândia,MG</v>
      </c>
      <c r="F2408" s="2">
        <v>45877</v>
      </c>
      <c r="G2408" s="13">
        <v>25631.09</v>
      </c>
      <c r="H2408" s="13">
        <v>39480</v>
      </c>
      <c r="I2408" s="5">
        <f>Tabela1[[#This Row],[Valor total]]-Tabela1[[#This Row],[Valor custo]]</f>
        <v>13848.91</v>
      </c>
      <c r="J2408" s="6">
        <f>Tabela1[[#This Row],[MARGEM BRUTA]]/Tabela1[[#This Row],[Valor total]]</f>
        <v>0.35078292806484296</v>
      </c>
      <c r="K2408" s="1" t="str">
        <f>VLOOKUP(Tabela1[[#This Row],[Cliente]],'BASE DE CLIENTES'!A:D,4,0)</f>
        <v>EMPRESA COM MAQUINA</v>
      </c>
      <c r="L2408" s="1" t="str">
        <f>VLOOKUP(Tabela1[[#This Row],[Cliente]],'BASE DE CLIENTES'!A:E,5,0)</f>
        <v>Uberlândia</v>
      </c>
    </row>
    <row r="2409" spans="2:12" x14ac:dyDescent="0.3">
      <c r="B2409" s="1" t="s">
        <v>312</v>
      </c>
      <c r="C2409" s="4" t="str">
        <f>VLOOKUP(Tabela1[[#This Row],[Cliente]],'BASE DE CLIENTES'!A:E,2,0)</f>
        <v>Uberlândia</v>
      </c>
      <c r="D2409" s="1" t="str">
        <f>VLOOKUP(Tabela1[[#This Row],[Cliente]],'BASE DE CLIENTES'!A:C,3,0)</f>
        <v>MG</v>
      </c>
      <c r="E2409" s="4" t="str">
        <f>CONCATENATE(Tabela1[[#This Row],[CIDADE]],",",Tabela1[[#This Row],[UF]])</f>
        <v>Uberlândia,MG</v>
      </c>
      <c r="F2409" s="2">
        <v>45922</v>
      </c>
      <c r="G2409" s="13">
        <v>10428.700000000001</v>
      </c>
      <c r="H2409" s="13">
        <v>14650</v>
      </c>
      <c r="I2409" s="5">
        <f>Tabela1[[#This Row],[Valor total]]-Tabela1[[#This Row],[Valor custo]]</f>
        <v>4221.2999999999993</v>
      </c>
      <c r="J2409" s="6">
        <f>Tabela1[[#This Row],[MARGEM BRUTA]]/Tabela1[[#This Row],[Valor total]]</f>
        <v>0.28814334470989755</v>
      </c>
      <c r="K2409" s="1" t="str">
        <f>VLOOKUP(Tabela1[[#This Row],[Cliente]],'BASE DE CLIENTES'!A:D,4,0)</f>
        <v>EMPRESA COM MAQUINA</v>
      </c>
      <c r="L2409" s="1" t="str">
        <f>VLOOKUP(Tabela1[[#This Row],[Cliente]],'BASE DE CLIENTES'!A:E,5,0)</f>
        <v>Uberlândia</v>
      </c>
    </row>
    <row r="2410" spans="2:12" x14ac:dyDescent="0.3">
      <c r="B2410" s="1" t="s">
        <v>309</v>
      </c>
      <c r="C2410" s="4" t="str">
        <f>VLOOKUP(Tabela1[[#This Row],[Cliente]],'BASE DE CLIENTES'!A:E,2,0)</f>
        <v>Uberlândia</v>
      </c>
      <c r="D2410" s="1" t="str">
        <f>VLOOKUP(Tabela1[[#This Row],[Cliente]],'BASE DE CLIENTES'!A:C,3,0)</f>
        <v>MG</v>
      </c>
      <c r="E2410" s="4" t="str">
        <f>CONCATENATE(Tabela1[[#This Row],[CIDADE]],",",Tabela1[[#This Row],[UF]])</f>
        <v>Uberlândia,MG</v>
      </c>
      <c r="F2410" s="2">
        <v>45910</v>
      </c>
      <c r="G2410" s="13">
        <v>1602</v>
      </c>
      <c r="H2410" s="13">
        <v>1300</v>
      </c>
      <c r="I2410" s="5">
        <f>Tabela1[[#This Row],[Valor total]]-Tabela1[[#This Row],[Valor custo]]</f>
        <v>-302</v>
      </c>
      <c r="J2410" s="6">
        <f>Tabela1[[#This Row],[MARGEM BRUTA]]/Tabela1[[#This Row],[Valor total]]</f>
        <v>-0.2323076923076923</v>
      </c>
      <c r="K2410" s="1" t="str">
        <f>VLOOKUP(Tabela1[[#This Row],[Cliente]],'BASE DE CLIENTES'!A:D,4,0)</f>
        <v>EMPRESA COM MAQUINA</v>
      </c>
      <c r="L2410" s="1" t="str">
        <f>VLOOKUP(Tabela1[[#This Row],[Cliente]],'BASE DE CLIENTES'!A:E,5,0)</f>
        <v>Uberlândia</v>
      </c>
    </row>
    <row r="2411" spans="2:12" x14ac:dyDescent="0.3">
      <c r="B2411" s="1" t="s">
        <v>311</v>
      </c>
      <c r="C2411" s="4" t="str">
        <f>VLOOKUP(Tabela1[[#This Row],[Cliente]],'BASE DE CLIENTES'!A:E,2,0)</f>
        <v>Uberlândia</v>
      </c>
      <c r="D2411" s="1" t="str">
        <f>VLOOKUP(Tabela1[[#This Row],[Cliente]],'BASE DE CLIENTES'!A:C,3,0)</f>
        <v>MG</v>
      </c>
      <c r="E2411" s="4" t="str">
        <f>CONCATENATE(Tabela1[[#This Row],[CIDADE]],",",Tabela1[[#This Row],[UF]])</f>
        <v>Uberlândia,MG</v>
      </c>
      <c r="F2411" s="2">
        <v>45904</v>
      </c>
      <c r="G2411" s="13">
        <v>21846</v>
      </c>
      <c r="H2411" s="13">
        <v>33000</v>
      </c>
      <c r="I2411" s="5">
        <f>Tabela1[[#This Row],[Valor total]]-Tabela1[[#This Row],[Valor custo]]</f>
        <v>11154</v>
      </c>
      <c r="J2411" s="6">
        <f>Tabela1[[#This Row],[MARGEM BRUTA]]/Tabela1[[#This Row],[Valor total]]</f>
        <v>0.33800000000000002</v>
      </c>
      <c r="K2411" s="1" t="str">
        <f>VLOOKUP(Tabela1[[#This Row],[Cliente]],'BASE DE CLIENTES'!A:D,4,0)</f>
        <v>EMPRESA COM MAQUINA</v>
      </c>
      <c r="L2411" s="1" t="str">
        <f>VLOOKUP(Tabela1[[#This Row],[Cliente]],'BASE DE CLIENTES'!A:E,5,0)</f>
        <v>Uberlândia</v>
      </c>
    </row>
    <row r="2412" spans="2:12" x14ac:dyDescent="0.3">
      <c r="B2412" s="1" t="s">
        <v>52</v>
      </c>
      <c r="C2412" s="4" t="str">
        <f>VLOOKUP(Tabela1[[#This Row],[Cliente]],'BASE DE CLIENTES'!A:E,2,0)</f>
        <v>Brasília</v>
      </c>
      <c r="D2412" s="1" t="str">
        <f>VLOOKUP(Tabela1[[#This Row],[Cliente]],'BASE DE CLIENTES'!A:C,3,0)</f>
        <v>DF</v>
      </c>
      <c r="E2412" s="4" t="str">
        <f>CONCATENATE(Tabela1[[#This Row],[CIDADE]],",",Tabela1[[#This Row],[UF]])</f>
        <v>Brasília,DF</v>
      </c>
      <c r="F2412" s="2">
        <v>45918</v>
      </c>
      <c r="G2412" s="13">
        <v>432.79</v>
      </c>
      <c r="H2412" s="13">
        <v>700</v>
      </c>
      <c r="I2412" s="5">
        <f>Tabela1[[#This Row],[Valor total]]-Tabela1[[#This Row],[Valor custo]]</f>
        <v>267.20999999999998</v>
      </c>
      <c r="J2412" s="6">
        <f>Tabela1[[#This Row],[MARGEM BRUTA]]/Tabela1[[#This Row],[Valor total]]</f>
        <v>0.38172857142857142</v>
      </c>
      <c r="K2412" s="1" t="str">
        <f>VLOOKUP(Tabela1[[#This Row],[Cliente]],'BASE DE CLIENTES'!A:D,4,0)</f>
        <v>SERRALHEIRO</v>
      </c>
      <c r="L2412" s="1" t="str">
        <f>VLOOKUP(Tabela1[[#This Row],[Cliente]],'BASE DE CLIENTES'!A:E,5,0)</f>
        <v>Ceilândia Sul (Ceilândia)</v>
      </c>
    </row>
    <row r="2413" spans="2:12" x14ac:dyDescent="0.3">
      <c r="B2413" s="1" t="s">
        <v>239</v>
      </c>
      <c r="C2413" s="4" t="str">
        <f>VLOOKUP(Tabela1[[#This Row],[Cliente]],'BASE DE CLIENTES'!A:E,2,0)</f>
        <v>Brasília</v>
      </c>
      <c r="D2413" s="1" t="str">
        <f>VLOOKUP(Tabela1[[#This Row],[Cliente]],'BASE DE CLIENTES'!A:C,3,0)</f>
        <v>DF</v>
      </c>
      <c r="E2413" s="4" t="str">
        <f>CONCATENATE(Tabela1[[#This Row],[CIDADE]],",",Tabela1[[#This Row],[UF]])</f>
        <v>Brasília,DF</v>
      </c>
      <c r="F2413" s="2">
        <v>45918</v>
      </c>
      <c r="G2413" s="13">
        <v>1602</v>
      </c>
      <c r="H2413" s="13">
        <v>3200</v>
      </c>
      <c r="I2413" s="5">
        <f>Tabela1[[#This Row],[Valor total]]-Tabela1[[#This Row],[Valor custo]]</f>
        <v>1598</v>
      </c>
      <c r="J2413" s="6">
        <f>Tabela1[[#This Row],[MARGEM BRUTA]]/Tabela1[[#This Row],[Valor total]]</f>
        <v>0.49937500000000001</v>
      </c>
      <c r="K2413" s="1" t="str">
        <f>VLOOKUP(Tabela1[[#This Row],[Cliente]],'BASE DE CLIENTES'!A:D,4,0)</f>
        <v>EMPRESA COM MAQUINA</v>
      </c>
      <c r="L2413" s="1" t="str">
        <f>VLOOKUP(Tabela1[[#This Row],[Cliente]],'BASE DE CLIENTES'!A:E,5,0)</f>
        <v>RIACHO FUNDO II</v>
      </c>
    </row>
    <row r="2414" spans="2:12" x14ac:dyDescent="0.3">
      <c r="B2414" s="1" t="s">
        <v>88</v>
      </c>
      <c r="C2414" s="4" t="str">
        <f>VLOOKUP(Tabela1[[#This Row],[Cliente]],'BASE DE CLIENTES'!A:E,2,0)</f>
        <v>Brasília</v>
      </c>
      <c r="D2414" s="1" t="str">
        <f>VLOOKUP(Tabela1[[#This Row],[Cliente]],'BASE DE CLIENTES'!A:C,3,0)</f>
        <v>DF</v>
      </c>
      <c r="E2414" s="4" t="str">
        <f>CONCATENATE(Tabela1[[#This Row],[CIDADE]],",",Tabela1[[#This Row],[UF]])</f>
        <v>Brasília,DF</v>
      </c>
      <c r="F2414" s="2">
        <v>45918</v>
      </c>
      <c r="G2414" s="13">
        <v>122.74</v>
      </c>
      <c r="H2414" s="13">
        <v>170</v>
      </c>
      <c r="I2414" s="5">
        <f>Tabela1[[#This Row],[Valor total]]-Tabela1[[#This Row],[Valor custo]]</f>
        <v>47.260000000000005</v>
      </c>
      <c r="J2414" s="6">
        <f>Tabela1[[#This Row],[MARGEM BRUTA]]/Tabela1[[#This Row],[Valor total]]</f>
        <v>0.27800000000000002</v>
      </c>
      <c r="K2414" s="1" t="str">
        <f>VLOOKUP(Tabela1[[#This Row],[Cliente]],'BASE DE CLIENTES'!A:D,4,0)</f>
        <v>SERRALHEIRO</v>
      </c>
      <c r="L2414" s="1" t="str">
        <f>VLOOKUP(Tabela1[[#This Row],[Cliente]],'BASE DE CLIENTES'!A:E,5,0)</f>
        <v>RECANTO DAS EMAS</v>
      </c>
    </row>
    <row r="2415" spans="2:12" x14ac:dyDescent="0.3">
      <c r="B2415" s="1" t="s">
        <v>161</v>
      </c>
      <c r="C2415" s="4" t="str">
        <f>VLOOKUP(Tabela1[[#This Row],[Cliente]],'BASE DE CLIENTES'!A:E,2,0)</f>
        <v>Brasília</v>
      </c>
      <c r="D2415" s="1" t="str">
        <f>VLOOKUP(Tabela1[[#This Row],[Cliente]],'BASE DE CLIENTES'!A:C,3,0)</f>
        <v>DF</v>
      </c>
      <c r="E2415" s="4" t="str">
        <f>CONCATENATE(Tabela1[[#This Row],[CIDADE]],",",Tabela1[[#This Row],[UF]])</f>
        <v>Brasília,DF</v>
      </c>
      <c r="F2415" s="2">
        <v>45918</v>
      </c>
      <c r="G2415" s="13">
        <v>675</v>
      </c>
      <c r="H2415" s="13">
        <v>840</v>
      </c>
      <c r="I2415" s="5">
        <f>Tabela1[[#This Row],[Valor total]]-Tabela1[[#This Row],[Valor custo]]</f>
        <v>165</v>
      </c>
      <c r="J2415" s="6">
        <f>Tabela1[[#This Row],[MARGEM BRUTA]]/Tabela1[[#This Row],[Valor total]]</f>
        <v>0.19642857142857142</v>
      </c>
      <c r="K2415" s="1" t="str">
        <f>VLOOKUP(Tabela1[[#This Row],[Cliente]],'BASE DE CLIENTES'!A:D,4,0)</f>
        <v>EMPRESA COM MAQUINA</v>
      </c>
      <c r="L2415" s="1" t="str">
        <f>VLOOKUP(Tabela1[[#This Row],[Cliente]],'BASE DE CLIENTES'!A:E,5,0)</f>
        <v>RIACHO FUNDO II</v>
      </c>
    </row>
    <row r="2416" spans="2:12" x14ac:dyDescent="0.3">
      <c r="B2416" s="1" t="s">
        <v>42</v>
      </c>
      <c r="C2416" s="4" t="str">
        <f>VLOOKUP(Tabela1[[#This Row],[Cliente]],'BASE DE CLIENTES'!A:E,2,0)</f>
        <v>Brasília</v>
      </c>
      <c r="D2416" s="1" t="str">
        <f>VLOOKUP(Tabela1[[#This Row],[Cliente]],'BASE DE CLIENTES'!A:C,3,0)</f>
        <v>DF</v>
      </c>
      <c r="E2416" s="4" t="str">
        <f>CONCATENATE(Tabela1[[#This Row],[CIDADE]],",",Tabela1[[#This Row],[UF]])</f>
        <v>Brasília,DF</v>
      </c>
      <c r="F2416" s="2">
        <v>45918</v>
      </c>
      <c r="G2416" s="13">
        <v>73.14</v>
      </c>
      <c r="H2416" s="13">
        <v>90</v>
      </c>
      <c r="I2416" s="5">
        <f>Tabela1[[#This Row],[Valor total]]-Tabela1[[#This Row],[Valor custo]]</f>
        <v>16.86</v>
      </c>
      <c r="J2416" s="6">
        <f>Tabela1[[#This Row],[MARGEM BRUTA]]/Tabela1[[#This Row],[Valor total]]</f>
        <v>0.18733333333333332</v>
      </c>
      <c r="K2416" s="1" t="str">
        <f>VLOOKUP(Tabela1[[#This Row],[Cliente]],'BASE DE CLIENTES'!A:D,4,0)</f>
        <v>EMPRESA SEM MAQUINA</v>
      </c>
      <c r="L2416" s="1" t="str">
        <f>VLOOKUP(Tabela1[[#This Row],[Cliente]],'BASE DE CLIENTES'!A:E,5,0)</f>
        <v>SAMAMBAIA</v>
      </c>
    </row>
    <row r="2417" spans="1:12" x14ac:dyDescent="0.3">
      <c r="B2417" s="1" t="s">
        <v>293</v>
      </c>
      <c r="C2417" s="4" t="str">
        <f>VLOOKUP(Tabela1[[#This Row],[Cliente]],'BASE DE CLIENTES'!A:E,2,0)</f>
        <v>Brasília</v>
      </c>
      <c r="D2417" s="1" t="str">
        <f>VLOOKUP(Tabela1[[#This Row],[Cliente]],'BASE DE CLIENTES'!A:C,3,0)</f>
        <v>DF</v>
      </c>
      <c r="E2417" s="4" t="str">
        <f>CONCATENATE(Tabela1[[#This Row],[CIDADE]],",",Tabela1[[#This Row],[UF]])</f>
        <v>Brasília,DF</v>
      </c>
      <c r="F2417" s="2">
        <v>45722</v>
      </c>
      <c r="G2417" s="13">
        <v>890.6</v>
      </c>
      <c r="H2417" s="13">
        <v>1308</v>
      </c>
      <c r="I2417" s="5">
        <f>Tabela1[[#This Row],[Valor total]]-Tabela1[[#This Row],[Valor custo]]</f>
        <v>417.4</v>
      </c>
      <c r="J2417" s="6">
        <f>Tabela1[[#This Row],[MARGEM BRUTA]]/Tabela1[[#This Row],[Valor total]]</f>
        <v>0.31911314984709477</v>
      </c>
      <c r="K2417" s="1" t="str">
        <f>VLOOKUP(Tabela1[[#This Row],[Cliente]],'BASE DE CLIENTES'!A:D,4,0)</f>
        <v>SERRALHEIRO</v>
      </c>
      <c r="L2417" s="1" t="str">
        <f>VLOOKUP(Tabela1[[#This Row],[Cliente]],'BASE DE CLIENTES'!A:E,5,0)</f>
        <v>NA</v>
      </c>
    </row>
    <row r="2418" spans="1:12" x14ac:dyDescent="0.3">
      <c r="B2418" s="1" t="s">
        <v>313</v>
      </c>
      <c r="C2418" s="4" t="str">
        <f>VLOOKUP(Tabela1[[#This Row],[Cliente]],'BASE DE CLIENTES'!A:E,2,0)</f>
        <v>Unaí</v>
      </c>
      <c r="D2418" s="1" t="str">
        <f>VLOOKUP(Tabela1[[#This Row],[Cliente]],'BASE DE CLIENTES'!A:C,3,0)</f>
        <v>MG</v>
      </c>
      <c r="E2418" s="4" t="str">
        <f>CONCATENATE(Tabela1[[#This Row],[CIDADE]],",",Tabela1[[#This Row],[UF]])</f>
        <v>Unaí,MG</v>
      </c>
      <c r="F2418" s="2">
        <v>45708</v>
      </c>
      <c r="G2418" s="13">
        <v>33.56</v>
      </c>
      <c r="H2418" s="13">
        <v>85</v>
      </c>
      <c r="I2418" s="5">
        <f>Tabela1[[#This Row],[Valor total]]-Tabela1[[#This Row],[Valor custo]]</f>
        <v>51.44</v>
      </c>
      <c r="J2418" s="6">
        <f>Tabela1[[#This Row],[MARGEM BRUTA]]/Tabela1[[#This Row],[Valor total]]</f>
        <v>0.60517647058823532</v>
      </c>
      <c r="K2418" s="1" t="str">
        <f>VLOOKUP(Tabela1[[#This Row],[Cliente]],'BASE DE CLIENTES'!A:D,4,0)</f>
        <v>SEM CLASSIFICAÇÃO</v>
      </c>
      <c r="L2418" s="1" t="str">
        <f>VLOOKUP(Tabela1[[#This Row],[Cliente]],'BASE DE CLIENTES'!A:E,5,0)</f>
        <v>Unaí</v>
      </c>
    </row>
    <row r="2419" spans="1:12" x14ac:dyDescent="0.3">
      <c r="B2419" s="1" t="s">
        <v>313</v>
      </c>
      <c r="C2419" s="4" t="str">
        <f>VLOOKUP(Tabela1[[#This Row],[Cliente]],'BASE DE CLIENTES'!A:E,2,0)</f>
        <v>Unaí</v>
      </c>
      <c r="D2419" s="1" t="str">
        <f>VLOOKUP(Tabela1[[#This Row],[Cliente]],'BASE DE CLIENTES'!A:C,3,0)</f>
        <v>MG</v>
      </c>
      <c r="E2419" s="4" t="str">
        <f>CONCATENATE(Tabela1[[#This Row],[CIDADE]],",",Tabela1[[#This Row],[UF]])</f>
        <v>Unaí,MG</v>
      </c>
      <c r="F2419" s="2">
        <v>45757</v>
      </c>
      <c r="G2419" s="13">
        <v>521</v>
      </c>
      <c r="H2419" s="13">
        <v>865.2</v>
      </c>
      <c r="I2419" s="5">
        <f>Tabela1[[#This Row],[Valor total]]-Tabela1[[#This Row],[Valor custo]]</f>
        <v>344.20000000000005</v>
      </c>
      <c r="J2419" s="6">
        <f>Tabela1[[#This Row],[MARGEM BRUTA]]/Tabela1[[#This Row],[Valor total]]</f>
        <v>0.39782709200184929</v>
      </c>
      <c r="K2419" s="1" t="str">
        <f>VLOOKUP(Tabela1[[#This Row],[Cliente]],'BASE DE CLIENTES'!A:D,4,0)</f>
        <v>SEM CLASSIFICAÇÃO</v>
      </c>
      <c r="L2419" s="1" t="str">
        <f>VLOOKUP(Tabela1[[#This Row],[Cliente]],'BASE DE CLIENTES'!A:E,5,0)</f>
        <v>Unaí</v>
      </c>
    </row>
    <row r="2420" spans="1:12" x14ac:dyDescent="0.3">
      <c r="B2420" s="1" t="s">
        <v>314</v>
      </c>
      <c r="C2420" s="4" t="str">
        <f>VLOOKUP(Tabela1[[#This Row],[Cliente]],'BASE DE CLIENTES'!A:E,2,0)</f>
        <v xml:space="preserve">Valparaíso </v>
      </c>
      <c r="D2420" s="1" t="str">
        <f>VLOOKUP(Tabela1[[#This Row],[Cliente]],'BASE DE CLIENTES'!A:C,3,0)</f>
        <v>GO</v>
      </c>
      <c r="E2420" s="4" t="str">
        <f>CONCATENATE(Tabela1[[#This Row],[CIDADE]],",",Tabela1[[#This Row],[UF]])</f>
        <v>Valparaíso ,GO</v>
      </c>
      <c r="F2420" s="2">
        <v>45762</v>
      </c>
      <c r="G2420" s="13">
        <v>489</v>
      </c>
      <c r="H2420" s="13">
        <v>700</v>
      </c>
      <c r="I2420" s="5">
        <f>Tabela1[[#This Row],[Valor total]]-Tabela1[[#This Row],[Valor custo]]</f>
        <v>211</v>
      </c>
      <c r="J2420" s="6">
        <f>Tabela1[[#This Row],[MARGEM BRUTA]]/Tabela1[[#This Row],[Valor total]]</f>
        <v>0.30142857142857143</v>
      </c>
      <c r="K2420" s="1" t="str">
        <f>VLOOKUP(Tabela1[[#This Row],[Cliente]],'BASE DE CLIENTES'!A:D,4,0)</f>
        <v>SERRALHEIRO</v>
      </c>
      <c r="L2420" s="1" t="str">
        <f>VLOOKUP(Tabela1[[#This Row],[Cliente]],'BASE DE CLIENTES'!A:E,5,0)</f>
        <v xml:space="preserve">Valparaíso </v>
      </c>
    </row>
    <row r="2421" spans="1:12" x14ac:dyDescent="0.3">
      <c r="B2421" s="1" t="s">
        <v>314</v>
      </c>
      <c r="C2421" s="4" t="str">
        <f>VLOOKUP(Tabela1[[#This Row],[Cliente]],'BASE DE CLIENTES'!A:E,2,0)</f>
        <v xml:space="preserve">Valparaíso </v>
      </c>
      <c r="D2421" s="1" t="str">
        <f>VLOOKUP(Tabela1[[#This Row],[Cliente]],'BASE DE CLIENTES'!A:C,3,0)</f>
        <v>GO</v>
      </c>
      <c r="E2421" s="4" t="str">
        <f>CONCATENATE(Tabela1[[#This Row],[CIDADE]],",",Tabela1[[#This Row],[UF]])</f>
        <v>Valparaíso ,GO</v>
      </c>
      <c r="F2421" s="2">
        <v>45897</v>
      </c>
      <c r="G2421" s="13">
        <v>764.6</v>
      </c>
      <c r="H2421" s="13">
        <v>1340</v>
      </c>
      <c r="I2421" s="5">
        <f>Tabela1[[#This Row],[Valor total]]-Tabela1[[#This Row],[Valor custo]]</f>
        <v>575.4</v>
      </c>
      <c r="J2421" s="6">
        <f>Tabela1[[#This Row],[MARGEM BRUTA]]/Tabela1[[#This Row],[Valor total]]</f>
        <v>0.42940298507462688</v>
      </c>
      <c r="K2421" s="1" t="str">
        <f>VLOOKUP(Tabela1[[#This Row],[Cliente]],'BASE DE CLIENTES'!A:D,4,0)</f>
        <v>SERRALHEIRO</v>
      </c>
      <c r="L2421" s="1" t="str">
        <f>VLOOKUP(Tabela1[[#This Row],[Cliente]],'BASE DE CLIENTES'!A:E,5,0)</f>
        <v xml:space="preserve">Valparaíso </v>
      </c>
    </row>
    <row r="2422" spans="1:12" x14ac:dyDescent="0.3">
      <c r="B2422" s="1" t="s">
        <v>314</v>
      </c>
      <c r="C2422" s="4" t="str">
        <f>VLOOKUP(Tabela1[[#This Row],[Cliente]],'BASE DE CLIENTES'!A:E,2,0)</f>
        <v xml:space="preserve">Valparaíso </v>
      </c>
      <c r="D2422" s="1" t="str">
        <f>VLOOKUP(Tabela1[[#This Row],[Cliente]],'BASE DE CLIENTES'!A:C,3,0)</f>
        <v>GO</v>
      </c>
      <c r="E2422" s="4" t="str">
        <f>CONCATENATE(Tabela1[[#This Row],[CIDADE]],",",Tabela1[[#This Row],[UF]])</f>
        <v>Valparaíso ,GO</v>
      </c>
      <c r="F2422" s="2">
        <v>45887</v>
      </c>
      <c r="G2422" s="13">
        <v>1031.3</v>
      </c>
      <c r="H2422" s="13">
        <v>1895</v>
      </c>
      <c r="I2422" s="5">
        <f>Tabela1[[#This Row],[Valor total]]-Tabela1[[#This Row],[Valor custo]]</f>
        <v>863.7</v>
      </c>
      <c r="J2422" s="6">
        <f>Tabela1[[#This Row],[MARGEM BRUTA]]/Tabela1[[#This Row],[Valor total]]</f>
        <v>0.45577836411609501</v>
      </c>
      <c r="K2422" s="1" t="str">
        <f>VLOOKUP(Tabela1[[#This Row],[Cliente]],'BASE DE CLIENTES'!A:D,4,0)</f>
        <v>SERRALHEIRO</v>
      </c>
      <c r="L2422" s="1" t="str">
        <f>VLOOKUP(Tabela1[[#This Row],[Cliente]],'BASE DE CLIENTES'!A:E,5,0)</f>
        <v xml:space="preserve">Valparaíso </v>
      </c>
    </row>
    <row r="2423" spans="1:12" x14ac:dyDescent="0.3">
      <c r="B2423" s="1" t="s">
        <v>314</v>
      </c>
      <c r="C2423" s="4" t="str">
        <f>VLOOKUP(Tabela1[[#This Row],[Cliente]],'BASE DE CLIENTES'!A:E,2,0)</f>
        <v xml:space="preserve">Valparaíso </v>
      </c>
      <c r="D2423" s="1" t="str">
        <f>VLOOKUP(Tabela1[[#This Row],[Cliente]],'BASE DE CLIENTES'!A:C,3,0)</f>
        <v>GO</v>
      </c>
      <c r="E2423" s="4" t="str">
        <f>CONCATENATE(Tabela1[[#This Row],[CIDADE]],",",Tabela1[[#This Row],[UF]])</f>
        <v>Valparaíso ,GO</v>
      </c>
      <c r="F2423" s="2">
        <v>45919</v>
      </c>
      <c r="G2423" s="13">
        <v>1911.5</v>
      </c>
      <c r="H2423" s="13">
        <v>3250</v>
      </c>
      <c r="I2423" s="5">
        <f>Tabela1[[#This Row],[Valor total]]-Tabela1[[#This Row],[Valor custo]]</f>
        <v>1338.5</v>
      </c>
      <c r="J2423" s="6">
        <f>Tabela1[[#This Row],[MARGEM BRUTA]]/Tabela1[[#This Row],[Valor total]]</f>
        <v>0.41184615384615386</v>
      </c>
      <c r="K2423" s="1" t="str">
        <f>VLOOKUP(Tabela1[[#This Row],[Cliente]],'BASE DE CLIENTES'!A:D,4,0)</f>
        <v>SERRALHEIRO</v>
      </c>
      <c r="L2423" s="1" t="str">
        <f>VLOOKUP(Tabela1[[#This Row],[Cliente]],'BASE DE CLIENTES'!A:E,5,0)</f>
        <v xml:space="preserve">Valparaíso </v>
      </c>
    </row>
    <row r="2424" spans="1:12" x14ac:dyDescent="0.3">
      <c r="A2424" s="1" t="s">
        <v>315</v>
      </c>
      <c r="B2424" s="1" t="s">
        <v>316</v>
      </c>
      <c r="C2424" s="4" t="str">
        <f>VLOOKUP(Tabela1[[#This Row],[Cliente]],'BASE DE CLIENTES'!A:E,2,0)</f>
        <v>Valparaíso de Goiás</v>
      </c>
      <c r="D2424" s="1" t="str">
        <f>VLOOKUP(Tabela1[[#This Row],[Cliente]],'BASE DE CLIENTES'!A:C,3,0)</f>
        <v>GO</v>
      </c>
      <c r="E2424" s="4" t="str">
        <f>CONCATENATE(Tabela1[[#This Row],[CIDADE]],",",Tabela1[[#This Row],[UF]])</f>
        <v>Valparaíso de Goiás,GO</v>
      </c>
      <c r="F2424" s="2">
        <v>45688</v>
      </c>
      <c r="G2424" s="13">
        <v>548.47</v>
      </c>
      <c r="H2424" s="13">
        <v>907.97</v>
      </c>
      <c r="I2424" s="5">
        <f>Tabela1[[#This Row],[Valor total]]-Tabela1[[#This Row],[Valor custo]]</f>
        <v>359.5</v>
      </c>
      <c r="J2424" s="6">
        <f>Tabela1[[#This Row],[MARGEM BRUTA]]/Tabela1[[#This Row],[Valor total]]</f>
        <v>0.39593819179047762</v>
      </c>
      <c r="K2424" s="1" t="str">
        <f>VLOOKUP(Tabela1[[#This Row],[Cliente]],'BASE DE CLIENTES'!A:D,4,0)</f>
        <v>SERRALHEIRO</v>
      </c>
      <c r="L2424" s="1" t="str">
        <f>VLOOKUP(Tabela1[[#This Row],[Cliente]],'BASE DE CLIENTES'!A:E,5,0)</f>
        <v>Valparaíso de Goiás</v>
      </c>
    </row>
    <row r="2425" spans="1:12" x14ac:dyDescent="0.3">
      <c r="A2425" s="1" t="s">
        <v>317</v>
      </c>
      <c r="B2425" s="1" t="s">
        <v>316</v>
      </c>
      <c r="C2425" s="4" t="str">
        <f>VLOOKUP(Tabela1[[#This Row],[Cliente]],'BASE DE CLIENTES'!A:E,2,0)</f>
        <v>Valparaíso de Goiás</v>
      </c>
      <c r="D2425" s="1" t="str">
        <f>VLOOKUP(Tabela1[[#This Row],[Cliente]],'BASE DE CLIENTES'!A:C,3,0)</f>
        <v>GO</v>
      </c>
      <c r="E2425" s="4" t="str">
        <f>CONCATENATE(Tabela1[[#This Row],[CIDADE]],",",Tabela1[[#This Row],[UF]])</f>
        <v>Valparaíso de Goiás,GO</v>
      </c>
      <c r="F2425" s="2">
        <v>45686</v>
      </c>
      <c r="G2425" s="13">
        <v>1562.95</v>
      </c>
      <c r="H2425" s="13">
        <v>2540</v>
      </c>
      <c r="I2425" s="5">
        <f>Tabela1[[#This Row],[Valor total]]-Tabela1[[#This Row],[Valor custo]]</f>
        <v>977.05</v>
      </c>
      <c r="J2425" s="6">
        <f>Tabela1[[#This Row],[MARGEM BRUTA]]/Tabela1[[#This Row],[Valor total]]</f>
        <v>0.38466535433070864</v>
      </c>
      <c r="K2425" s="1" t="str">
        <f>VLOOKUP(Tabela1[[#This Row],[Cliente]],'BASE DE CLIENTES'!A:D,4,0)</f>
        <v>SERRALHEIRO</v>
      </c>
      <c r="L2425" s="1" t="str">
        <f>VLOOKUP(Tabela1[[#This Row],[Cliente]],'BASE DE CLIENTES'!A:E,5,0)</f>
        <v>Valparaíso de Goiás</v>
      </c>
    </row>
    <row r="2426" spans="1:12" x14ac:dyDescent="0.3">
      <c r="A2426" s="1" t="s">
        <v>318</v>
      </c>
      <c r="B2426" s="1" t="s">
        <v>319</v>
      </c>
      <c r="C2426" s="4" t="str">
        <f>VLOOKUP(Tabela1[[#This Row],[Cliente]],'BASE DE CLIENTES'!A:E,2,0)</f>
        <v>Valparaíso de Goiás</v>
      </c>
      <c r="D2426" s="1" t="str">
        <f>VLOOKUP(Tabela1[[#This Row],[Cliente]],'BASE DE CLIENTES'!A:C,3,0)</f>
        <v>GO</v>
      </c>
      <c r="E2426" s="4" t="str">
        <f>CONCATENATE(Tabela1[[#This Row],[CIDADE]],",",Tabela1[[#This Row],[UF]])</f>
        <v>Valparaíso de Goiás,GO</v>
      </c>
      <c r="F2426" s="2">
        <v>45685</v>
      </c>
      <c r="G2426" s="13">
        <v>2091.8000000000002</v>
      </c>
      <c r="H2426" s="13">
        <v>2920</v>
      </c>
      <c r="I2426" s="5">
        <f>Tabela1[[#This Row],[Valor total]]-Tabela1[[#This Row],[Valor custo]]</f>
        <v>828.19999999999982</v>
      </c>
      <c r="J2426" s="6">
        <f>Tabela1[[#This Row],[MARGEM BRUTA]]/Tabela1[[#This Row],[Valor total]]</f>
        <v>0.2836301369863013</v>
      </c>
      <c r="K2426" s="1" t="str">
        <f>VLOOKUP(Tabela1[[#This Row],[Cliente]],'BASE DE CLIENTES'!A:D,4,0)</f>
        <v>EMPRESA COM MAQUINA</v>
      </c>
      <c r="L2426" s="1" t="str">
        <f>VLOOKUP(Tabela1[[#This Row],[Cliente]],'BASE DE CLIENTES'!A:E,5,0)</f>
        <v>Valparaíso de Goiás</v>
      </c>
    </row>
    <row r="2427" spans="1:12" x14ac:dyDescent="0.3">
      <c r="B2427" s="1" t="s">
        <v>320</v>
      </c>
      <c r="C2427" s="4" t="str">
        <f>VLOOKUP(Tabela1[[#This Row],[Cliente]],'BASE DE CLIENTES'!A:E,2,0)</f>
        <v>Valparaíso de Goiás</v>
      </c>
      <c r="D2427" s="1" t="str">
        <f>VLOOKUP(Tabela1[[#This Row],[Cliente]],'BASE DE CLIENTES'!A:C,3,0)</f>
        <v>GO</v>
      </c>
      <c r="E2427" s="4" t="str">
        <f>CONCATENATE(Tabela1[[#This Row],[CIDADE]],",",Tabela1[[#This Row],[UF]])</f>
        <v>Valparaíso de Goiás,GO</v>
      </c>
      <c r="F2427" s="2">
        <v>45678</v>
      </c>
      <c r="G2427" s="13">
        <v>439.2</v>
      </c>
      <c r="H2427" s="13">
        <v>595</v>
      </c>
      <c r="I2427" s="5">
        <f>Tabela1[[#This Row],[Valor total]]-Tabela1[[#This Row],[Valor custo]]</f>
        <v>155.80000000000001</v>
      </c>
      <c r="J2427" s="6">
        <f>Tabela1[[#This Row],[MARGEM BRUTA]]/Tabela1[[#This Row],[Valor total]]</f>
        <v>0.26184873949579834</v>
      </c>
      <c r="K2427" s="1" t="str">
        <f>VLOOKUP(Tabela1[[#This Row],[Cliente]],'BASE DE CLIENTES'!A:D,4,0)</f>
        <v>SERRALHEIRO</v>
      </c>
      <c r="L2427" s="1" t="str">
        <f>VLOOKUP(Tabela1[[#This Row],[Cliente]],'BASE DE CLIENTES'!A:E,5,0)</f>
        <v>Valparaíso de Goiás</v>
      </c>
    </row>
    <row r="2428" spans="1:12" x14ac:dyDescent="0.3">
      <c r="B2428" s="1" t="s">
        <v>316</v>
      </c>
      <c r="C2428" s="4" t="str">
        <f>VLOOKUP(Tabela1[[#This Row],[Cliente]],'BASE DE CLIENTES'!A:E,2,0)</f>
        <v>Valparaíso de Goiás</v>
      </c>
      <c r="D2428" s="1" t="str">
        <f>VLOOKUP(Tabela1[[#This Row],[Cliente]],'BASE DE CLIENTES'!A:C,3,0)</f>
        <v>GO</v>
      </c>
      <c r="E2428" s="4" t="str">
        <f>CONCATENATE(Tabela1[[#This Row],[CIDADE]],",",Tabela1[[#This Row],[UF]])</f>
        <v>Valparaíso de Goiás,GO</v>
      </c>
      <c r="F2428" s="2">
        <v>45674</v>
      </c>
      <c r="G2428" s="13">
        <v>2053.65</v>
      </c>
      <c r="H2428" s="13">
        <v>3750</v>
      </c>
      <c r="I2428" s="5">
        <f>Tabela1[[#This Row],[Valor total]]-Tabela1[[#This Row],[Valor custo]]</f>
        <v>1696.35</v>
      </c>
      <c r="J2428" s="6">
        <f>Tabela1[[#This Row],[MARGEM BRUTA]]/Tabela1[[#This Row],[Valor total]]</f>
        <v>0.45235999999999998</v>
      </c>
      <c r="K2428" s="1" t="str">
        <f>VLOOKUP(Tabela1[[#This Row],[Cliente]],'BASE DE CLIENTES'!A:D,4,0)</f>
        <v>SERRALHEIRO</v>
      </c>
      <c r="L2428" s="1" t="str">
        <f>VLOOKUP(Tabela1[[#This Row],[Cliente]],'BASE DE CLIENTES'!A:E,5,0)</f>
        <v>Valparaíso de Goiás</v>
      </c>
    </row>
    <row r="2429" spans="1:12" x14ac:dyDescent="0.3">
      <c r="B2429" s="1" t="s">
        <v>319</v>
      </c>
      <c r="C2429" s="4" t="str">
        <f>VLOOKUP(Tabela1[[#This Row],[Cliente]],'BASE DE CLIENTES'!A:E,2,0)</f>
        <v>Valparaíso de Goiás</v>
      </c>
      <c r="D2429" s="1" t="str">
        <f>VLOOKUP(Tabela1[[#This Row],[Cliente]],'BASE DE CLIENTES'!A:C,3,0)</f>
        <v>GO</v>
      </c>
      <c r="E2429" s="4" t="str">
        <f>CONCATENATE(Tabela1[[#This Row],[CIDADE]],",",Tabela1[[#This Row],[UF]])</f>
        <v>Valparaíso de Goiás,GO</v>
      </c>
      <c r="F2429" s="2">
        <v>45674</v>
      </c>
      <c r="G2429" s="13">
        <v>789.23</v>
      </c>
      <c r="H2429" s="13">
        <v>1600</v>
      </c>
      <c r="I2429" s="5">
        <f>Tabela1[[#This Row],[Valor total]]-Tabela1[[#This Row],[Valor custo]]</f>
        <v>810.77</v>
      </c>
      <c r="J2429" s="6">
        <f>Tabela1[[#This Row],[MARGEM BRUTA]]/Tabela1[[#This Row],[Valor total]]</f>
        <v>0.50673124999999997</v>
      </c>
      <c r="K2429" s="1" t="str">
        <f>VLOOKUP(Tabela1[[#This Row],[Cliente]],'BASE DE CLIENTES'!A:D,4,0)</f>
        <v>EMPRESA COM MAQUINA</v>
      </c>
      <c r="L2429" s="1" t="str">
        <f>VLOOKUP(Tabela1[[#This Row],[Cliente]],'BASE DE CLIENTES'!A:E,5,0)</f>
        <v>Valparaíso de Goiás</v>
      </c>
    </row>
    <row r="2430" spans="1:12" x14ac:dyDescent="0.3">
      <c r="B2430" s="1" t="s">
        <v>27</v>
      </c>
      <c r="C2430" s="4" t="str">
        <f>VLOOKUP(Tabela1[[#This Row],[Cliente]],'BASE DE CLIENTES'!A:E,2,0)</f>
        <v>Brasília</v>
      </c>
      <c r="D2430" s="1" t="str">
        <f>VLOOKUP(Tabela1[[#This Row],[Cliente]],'BASE DE CLIENTES'!A:C,3,0)</f>
        <v>DF</v>
      </c>
      <c r="E2430" s="4" t="str">
        <f>CONCATENATE(Tabela1[[#This Row],[CIDADE]],",",Tabela1[[#This Row],[UF]])</f>
        <v>Brasília,DF</v>
      </c>
      <c r="F2430" s="2">
        <v>45918</v>
      </c>
      <c r="G2430" s="13">
        <v>432.79</v>
      </c>
      <c r="H2430" s="13">
        <v>505</v>
      </c>
      <c r="I2430" s="5">
        <f>Tabela1[[#This Row],[Valor total]]-Tabela1[[#This Row],[Valor custo]]</f>
        <v>72.20999999999998</v>
      </c>
      <c r="J2430" s="6">
        <f>Tabela1[[#This Row],[MARGEM BRUTA]]/Tabela1[[#This Row],[Valor total]]</f>
        <v>0.14299009900990095</v>
      </c>
      <c r="K2430" s="1" t="str">
        <f>VLOOKUP(Tabela1[[#This Row],[Cliente]],'BASE DE CLIENTES'!A:D,4,0)</f>
        <v>EMPRESA SEM MAQUINA</v>
      </c>
      <c r="L2430" s="1" t="str">
        <f>VLOOKUP(Tabela1[[#This Row],[Cliente]],'BASE DE CLIENTES'!A:E,5,0)</f>
        <v>RECANTO DAS EMAS</v>
      </c>
    </row>
    <row r="2431" spans="1:12" x14ac:dyDescent="0.3">
      <c r="B2431" s="1" t="s">
        <v>321</v>
      </c>
      <c r="C2431" s="4" t="str">
        <f>VLOOKUP(Tabela1[[#This Row],[Cliente]],'BASE DE CLIENTES'!A:E,2,0)</f>
        <v>Valparaíso de Goiás</v>
      </c>
      <c r="D2431" s="1" t="str">
        <f>VLOOKUP(Tabela1[[#This Row],[Cliente]],'BASE DE CLIENTES'!A:C,3,0)</f>
        <v>GO</v>
      </c>
      <c r="E2431" s="4" t="str">
        <f>CONCATENATE(Tabela1[[#This Row],[CIDADE]],",",Tabela1[[#This Row],[UF]])</f>
        <v>Valparaíso de Goiás,GO</v>
      </c>
      <c r="F2431" s="2">
        <v>45670</v>
      </c>
      <c r="G2431" s="13">
        <v>268.45999999999998</v>
      </c>
      <c r="H2431" s="13">
        <v>625</v>
      </c>
      <c r="I2431" s="5">
        <f>Tabela1[[#This Row],[Valor total]]-Tabela1[[#This Row],[Valor custo]]</f>
        <v>356.54</v>
      </c>
      <c r="J2431" s="6">
        <f>Tabela1[[#This Row],[MARGEM BRUTA]]/Tabela1[[#This Row],[Valor total]]</f>
        <v>0.57046400000000008</v>
      </c>
      <c r="K2431" s="1" t="str">
        <f>VLOOKUP(Tabela1[[#This Row],[Cliente]],'BASE DE CLIENTES'!A:D,4,0)</f>
        <v>EMPRESA COM MAQUINA</v>
      </c>
      <c r="L2431" s="1" t="str">
        <f>VLOOKUP(Tabela1[[#This Row],[Cliente]],'BASE DE CLIENTES'!A:E,5,0)</f>
        <v>Valparaíso de Goiás</v>
      </c>
    </row>
    <row r="2432" spans="1:12" x14ac:dyDescent="0.3">
      <c r="B2432" s="1" t="s">
        <v>25</v>
      </c>
      <c r="C2432" s="4" t="str">
        <f>VLOOKUP(Tabela1[[#This Row],[Cliente]],'BASE DE CLIENTES'!A:E,2,0)</f>
        <v>Brasília</v>
      </c>
      <c r="D2432" s="1" t="str">
        <f>VLOOKUP(Tabela1[[#This Row],[Cliente]],'BASE DE CLIENTES'!A:C,3,0)</f>
        <v>DF</v>
      </c>
      <c r="E2432" s="4" t="str">
        <f>CONCATENATE(Tabela1[[#This Row],[CIDADE]],",",Tabela1[[#This Row],[UF]])</f>
        <v>Brasília,DF</v>
      </c>
      <c r="F2432" s="2">
        <v>45918</v>
      </c>
      <c r="G2432" s="13">
        <v>250</v>
      </c>
      <c r="H2432" s="13">
        <v>300</v>
      </c>
      <c r="I2432" s="5">
        <f>Tabela1[[#This Row],[Valor total]]-Tabela1[[#This Row],[Valor custo]]</f>
        <v>50</v>
      </c>
      <c r="J2432" s="6">
        <f>Tabela1[[#This Row],[MARGEM BRUTA]]/Tabela1[[#This Row],[Valor total]]</f>
        <v>0.16666666666666666</v>
      </c>
      <c r="K2432" s="1" t="str">
        <f>VLOOKUP(Tabela1[[#This Row],[Cliente]],'BASE DE CLIENTES'!A:D,4,0)</f>
        <v>EMPRESA COM MAQUINA</v>
      </c>
      <c r="L2432" s="1" t="str">
        <f>VLOOKUP(Tabela1[[#This Row],[Cliente]],'BASE DE CLIENTES'!A:E,5,0)</f>
        <v>CEILANDIA NORTE (CEILANDIA)</v>
      </c>
    </row>
    <row r="2433" spans="2:12" x14ac:dyDescent="0.3">
      <c r="B2433" s="1" t="s">
        <v>55</v>
      </c>
      <c r="C2433" s="4" t="str">
        <f>VLOOKUP(Tabela1[[#This Row],[Cliente]],'BASE DE CLIENTES'!A:E,2,0)</f>
        <v>Brasília</v>
      </c>
      <c r="D2433" s="1" t="str">
        <f>VLOOKUP(Tabela1[[#This Row],[Cliente]],'BASE DE CLIENTES'!A:C,3,0)</f>
        <v>DF</v>
      </c>
      <c r="E2433" s="4" t="str">
        <f>CONCATENATE(Tabela1[[#This Row],[CIDADE]],",",Tabela1[[#This Row],[UF]])</f>
        <v>Brasília,DF</v>
      </c>
      <c r="F2433" s="2">
        <v>45918</v>
      </c>
      <c r="G2433" s="13">
        <v>3224.88</v>
      </c>
      <c r="H2433" s="13">
        <v>5885</v>
      </c>
      <c r="I2433" s="5">
        <f>Tabela1[[#This Row],[Valor total]]-Tabela1[[#This Row],[Valor custo]]</f>
        <v>2660.12</v>
      </c>
      <c r="J2433" s="6">
        <f>Tabela1[[#This Row],[MARGEM BRUTA]]/Tabela1[[#This Row],[Valor total]]</f>
        <v>0.45201699235344095</v>
      </c>
      <c r="K2433" s="1" t="str">
        <f>VLOOKUP(Tabela1[[#This Row],[Cliente]],'BASE DE CLIENTES'!A:D,4,0)</f>
        <v>EMPRESA SEM MAQUINA</v>
      </c>
      <c r="L2433" s="1" t="str">
        <f>VLOOKUP(Tabela1[[#This Row],[Cliente]],'BASE DE CLIENTES'!A:E,5,0)</f>
        <v>RECANTO DAS EMAS</v>
      </c>
    </row>
    <row r="2434" spans="2:12" x14ac:dyDescent="0.3">
      <c r="B2434" s="1" t="s">
        <v>319</v>
      </c>
      <c r="C2434" s="4" t="str">
        <f>VLOOKUP(Tabela1[[#This Row],[Cliente]],'BASE DE CLIENTES'!A:E,2,0)</f>
        <v>Valparaíso de Goiás</v>
      </c>
      <c r="D2434" s="1" t="str">
        <f>VLOOKUP(Tabela1[[#This Row],[Cliente]],'BASE DE CLIENTES'!A:C,3,0)</f>
        <v>GO</v>
      </c>
      <c r="E2434" s="4" t="str">
        <f>CONCATENATE(Tabela1[[#This Row],[CIDADE]],",",Tabela1[[#This Row],[UF]])</f>
        <v>Valparaíso de Goiás,GO</v>
      </c>
      <c r="F2434" s="2">
        <v>45664</v>
      </c>
      <c r="G2434" s="13">
        <v>935.53</v>
      </c>
      <c r="H2434" s="13">
        <v>1470</v>
      </c>
      <c r="I2434" s="5">
        <f>Tabela1[[#This Row],[Valor total]]-Tabela1[[#This Row],[Valor custo]]</f>
        <v>534.47</v>
      </c>
      <c r="J2434" s="6">
        <f>Tabela1[[#This Row],[MARGEM BRUTA]]/Tabela1[[#This Row],[Valor total]]</f>
        <v>0.36358503401360548</v>
      </c>
      <c r="K2434" s="1" t="str">
        <f>VLOOKUP(Tabela1[[#This Row],[Cliente]],'BASE DE CLIENTES'!A:D,4,0)</f>
        <v>EMPRESA COM MAQUINA</v>
      </c>
      <c r="L2434" s="1" t="str">
        <f>VLOOKUP(Tabela1[[#This Row],[Cliente]],'BASE DE CLIENTES'!A:E,5,0)</f>
        <v>Valparaíso de Goiás</v>
      </c>
    </row>
    <row r="2435" spans="2:12" x14ac:dyDescent="0.3">
      <c r="B2435" s="1" t="s">
        <v>316</v>
      </c>
      <c r="C2435" s="4" t="str">
        <f>VLOOKUP(Tabela1[[#This Row],[Cliente]],'BASE DE CLIENTES'!A:E,2,0)</f>
        <v>Valparaíso de Goiás</v>
      </c>
      <c r="D2435" s="1" t="str">
        <f>VLOOKUP(Tabela1[[#This Row],[Cliente]],'BASE DE CLIENTES'!A:C,3,0)</f>
        <v>GO</v>
      </c>
      <c r="E2435" s="4" t="str">
        <f>CONCATENATE(Tabela1[[#This Row],[CIDADE]],",",Tabela1[[#This Row],[UF]])</f>
        <v>Valparaíso de Goiás,GO</v>
      </c>
      <c r="F2435" s="2">
        <v>45714</v>
      </c>
      <c r="G2435" s="13">
        <v>1045.9000000000001</v>
      </c>
      <c r="H2435" s="13">
        <v>1545</v>
      </c>
      <c r="I2435" s="5">
        <f>Tabela1[[#This Row],[Valor total]]-Tabela1[[#This Row],[Valor custo]]</f>
        <v>499.09999999999991</v>
      </c>
      <c r="J2435" s="6">
        <f>Tabela1[[#This Row],[MARGEM BRUTA]]/Tabela1[[#This Row],[Valor total]]</f>
        <v>0.32304207119741096</v>
      </c>
      <c r="K2435" s="1" t="str">
        <f>VLOOKUP(Tabela1[[#This Row],[Cliente]],'BASE DE CLIENTES'!A:D,4,0)</f>
        <v>SERRALHEIRO</v>
      </c>
      <c r="L2435" s="1" t="str">
        <f>VLOOKUP(Tabela1[[#This Row],[Cliente]],'BASE DE CLIENTES'!A:E,5,0)</f>
        <v>Valparaíso de Goiás</v>
      </c>
    </row>
    <row r="2436" spans="2:12" x14ac:dyDescent="0.3">
      <c r="B2436" s="1" t="s">
        <v>321</v>
      </c>
      <c r="C2436" s="4" t="str">
        <f>VLOOKUP(Tabela1[[#This Row],[Cliente]],'BASE DE CLIENTES'!A:E,2,0)</f>
        <v>Valparaíso de Goiás</v>
      </c>
      <c r="D2436" s="1" t="str">
        <f>VLOOKUP(Tabela1[[#This Row],[Cliente]],'BASE DE CLIENTES'!A:C,3,0)</f>
        <v>GO</v>
      </c>
      <c r="E2436" s="4" t="str">
        <f>CONCATENATE(Tabela1[[#This Row],[CIDADE]],",",Tabela1[[#This Row],[UF]])</f>
        <v>Valparaíso de Goiás,GO</v>
      </c>
      <c r="F2436" s="2">
        <v>45713</v>
      </c>
      <c r="G2436" s="13">
        <v>707.23</v>
      </c>
      <c r="H2436" s="13">
        <v>160</v>
      </c>
      <c r="I2436" s="5">
        <f>Tabela1[[#This Row],[Valor total]]-Tabela1[[#This Row],[Valor custo]]</f>
        <v>-547.23</v>
      </c>
      <c r="J2436" s="6">
        <f>Tabela1[[#This Row],[MARGEM BRUTA]]/Tabela1[[#This Row],[Valor total]]</f>
        <v>-3.4201874999999999</v>
      </c>
      <c r="K2436" s="1" t="str">
        <f>VLOOKUP(Tabela1[[#This Row],[Cliente]],'BASE DE CLIENTES'!A:D,4,0)</f>
        <v>EMPRESA COM MAQUINA</v>
      </c>
      <c r="L2436" s="1" t="str">
        <f>VLOOKUP(Tabela1[[#This Row],[Cliente]],'BASE DE CLIENTES'!A:E,5,0)</f>
        <v>Valparaíso de Goiás</v>
      </c>
    </row>
    <row r="2437" spans="2:12" x14ac:dyDescent="0.3">
      <c r="B2437" s="1" t="s">
        <v>101</v>
      </c>
      <c r="C2437" s="4" t="str">
        <f>VLOOKUP(Tabela1[[#This Row],[Cliente]],'BASE DE CLIENTES'!A:E,2,0)</f>
        <v>Brasília</v>
      </c>
      <c r="D2437" s="1" t="str">
        <f>VLOOKUP(Tabela1[[#This Row],[Cliente]],'BASE DE CLIENTES'!A:C,3,0)</f>
        <v>DF</v>
      </c>
      <c r="E2437" s="4" t="str">
        <f>CONCATENATE(Tabela1[[#This Row],[CIDADE]],",",Tabela1[[#This Row],[UF]])</f>
        <v>Brasília,DF</v>
      </c>
      <c r="F2437" s="2">
        <v>45917</v>
      </c>
      <c r="G2437" s="13">
        <v>70.599999999999994</v>
      </c>
      <c r="H2437" s="13">
        <v>100</v>
      </c>
      <c r="I2437" s="5">
        <f>Tabela1[[#This Row],[Valor total]]-Tabela1[[#This Row],[Valor custo]]</f>
        <v>29.400000000000006</v>
      </c>
      <c r="J2437" s="6">
        <f>Tabela1[[#This Row],[MARGEM BRUTA]]/Tabela1[[#This Row],[Valor total]]</f>
        <v>0.29400000000000004</v>
      </c>
      <c r="K2437" s="1" t="str">
        <f>VLOOKUP(Tabela1[[#This Row],[Cliente]],'BASE DE CLIENTES'!A:D,4,0)</f>
        <v>SERRALHEIRO</v>
      </c>
      <c r="L2437" s="1" t="str">
        <f>VLOOKUP(Tabela1[[#This Row],[Cliente]],'BASE DE CLIENTES'!A:E,5,0)</f>
        <v>TAGUATINGA SUL (TAGUATINGA)</v>
      </c>
    </row>
    <row r="2438" spans="2:12" x14ac:dyDescent="0.3">
      <c r="B2438" s="1" t="s">
        <v>101</v>
      </c>
      <c r="C2438" s="4" t="str">
        <f>VLOOKUP(Tabela1[[#This Row],[Cliente]],'BASE DE CLIENTES'!A:E,2,0)</f>
        <v>Brasília</v>
      </c>
      <c r="D2438" s="1" t="str">
        <f>VLOOKUP(Tabela1[[#This Row],[Cliente]],'BASE DE CLIENTES'!A:C,3,0)</f>
        <v>DF</v>
      </c>
      <c r="E2438" s="4" t="str">
        <f>CONCATENATE(Tabela1[[#This Row],[CIDADE]],",",Tabela1[[#This Row],[UF]])</f>
        <v>Brasília,DF</v>
      </c>
      <c r="F2438" s="2">
        <v>45917</v>
      </c>
      <c r="G2438" s="13">
        <v>679</v>
      </c>
      <c r="H2438" s="13">
        <v>1300</v>
      </c>
      <c r="I2438" s="5">
        <f>Tabela1[[#This Row],[Valor total]]-Tabela1[[#This Row],[Valor custo]]</f>
        <v>621</v>
      </c>
      <c r="J2438" s="6">
        <f>Tabela1[[#This Row],[MARGEM BRUTA]]/Tabela1[[#This Row],[Valor total]]</f>
        <v>0.47769230769230769</v>
      </c>
      <c r="K2438" s="1" t="str">
        <f>VLOOKUP(Tabela1[[#This Row],[Cliente]],'BASE DE CLIENTES'!A:D,4,0)</f>
        <v>SERRALHEIRO</v>
      </c>
      <c r="L2438" s="1" t="str">
        <f>VLOOKUP(Tabela1[[#This Row],[Cliente]],'BASE DE CLIENTES'!A:E,5,0)</f>
        <v>TAGUATINGA SUL (TAGUATINGA)</v>
      </c>
    </row>
    <row r="2439" spans="2:12" x14ac:dyDescent="0.3">
      <c r="B2439" s="1" t="s">
        <v>161</v>
      </c>
      <c r="C2439" s="4" t="str">
        <f>VLOOKUP(Tabela1[[#This Row],[Cliente]],'BASE DE CLIENTES'!A:E,2,0)</f>
        <v>Brasília</v>
      </c>
      <c r="D2439" s="1" t="str">
        <f>VLOOKUP(Tabela1[[#This Row],[Cliente]],'BASE DE CLIENTES'!A:C,3,0)</f>
        <v>DF</v>
      </c>
      <c r="E2439" s="4" t="str">
        <f>CONCATENATE(Tabela1[[#This Row],[CIDADE]],",",Tabela1[[#This Row],[UF]])</f>
        <v>Brasília,DF</v>
      </c>
      <c r="F2439" s="2">
        <v>45917</v>
      </c>
      <c r="G2439" s="13">
        <v>3204</v>
      </c>
      <c r="H2439" s="13">
        <v>4980</v>
      </c>
      <c r="I2439" s="5">
        <f>Tabela1[[#This Row],[Valor total]]-Tabela1[[#This Row],[Valor custo]]</f>
        <v>1776</v>
      </c>
      <c r="J2439" s="6">
        <f>Tabela1[[#This Row],[MARGEM BRUTA]]/Tabela1[[#This Row],[Valor total]]</f>
        <v>0.3566265060240964</v>
      </c>
      <c r="K2439" s="1" t="str">
        <f>VLOOKUP(Tabela1[[#This Row],[Cliente]],'BASE DE CLIENTES'!A:D,4,0)</f>
        <v>EMPRESA COM MAQUINA</v>
      </c>
      <c r="L2439" s="1" t="str">
        <f>VLOOKUP(Tabela1[[#This Row],[Cliente]],'BASE DE CLIENTES'!A:E,5,0)</f>
        <v>RIACHO FUNDO II</v>
      </c>
    </row>
    <row r="2440" spans="2:12" x14ac:dyDescent="0.3">
      <c r="B2440" s="1" t="s">
        <v>111</v>
      </c>
      <c r="C2440" s="4" t="str">
        <f>VLOOKUP(Tabela1[[#This Row],[Cliente]],'BASE DE CLIENTES'!A:E,2,0)</f>
        <v>Brasília</v>
      </c>
      <c r="D2440" s="1" t="str">
        <f>VLOOKUP(Tabela1[[#This Row],[Cliente]],'BASE DE CLIENTES'!A:C,3,0)</f>
        <v>DF</v>
      </c>
      <c r="E2440" s="4" t="str">
        <f>CONCATENATE(Tabela1[[#This Row],[CIDADE]],",",Tabela1[[#This Row],[UF]])</f>
        <v>Brasília,DF</v>
      </c>
      <c r="F2440" s="2">
        <v>45917</v>
      </c>
      <c r="G2440" s="13">
        <v>5499.09</v>
      </c>
      <c r="H2440" s="13">
        <v>9079</v>
      </c>
      <c r="I2440" s="5">
        <f>Tabela1[[#This Row],[Valor total]]-Tabela1[[#This Row],[Valor custo]]</f>
        <v>3579.91</v>
      </c>
      <c r="J2440" s="6">
        <f>Tabela1[[#This Row],[MARGEM BRUTA]]/Tabela1[[#This Row],[Valor total]]</f>
        <v>0.39430664170062779</v>
      </c>
      <c r="K2440" s="1" t="str">
        <f>VLOOKUP(Tabela1[[#This Row],[Cliente]],'BASE DE CLIENTES'!A:D,4,0)</f>
        <v>EMPRESA SEM MAQUINA</v>
      </c>
      <c r="L2440" s="1" t="str">
        <f>VLOOKUP(Tabela1[[#This Row],[Cliente]],'BASE DE CLIENTES'!A:E,5,0)</f>
        <v>TAGUATINGA SUL (TAGUATINGA)</v>
      </c>
    </row>
    <row r="2441" spans="2:12" x14ac:dyDescent="0.3">
      <c r="B2441" s="1" t="s">
        <v>320</v>
      </c>
      <c r="C2441" s="4" t="str">
        <f>VLOOKUP(Tabela1[[#This Row],[Cliente]],'BASE DE CLIENTES'!A:E,2,0)</f>
        <v>Valparaíso de Goiás</v>
      </c>
      <c r="D2441" s="1" t="str">
        <f>VLOOKUP(Tabela1[[#This Row],[Cliente]],'BASE DE CLIENTES'!A:C,3,0)</f>
        <v>GO</v>
      </c>
      <c r="E2441" s="4" t="str">
        <f>CONCATENATE(Tabela1[[#This Row],[CIDADE]],",",Tabela1[[#This Row],[UF]])</f>
        <v>Valparaíso de Goiás,GO</v>
      </c>
      <c r="F2441" s="2">
        <v>45707</v>
      </c>
      <c r="G2441" s="13">
        <v>57.13</v>
      </c>
      <c r="H2441" s="13">
        <v>200</v>
      </c>
      <c r="I2441" s="5">
        <f>Tabela1[[#This Row],[Valor total]]-Tabela1[[#This Row],[Valor custo]]</f>
        <v>142.87</v>
      </c>
      <c r="J2441" s="6">
        <f>Tabela1[[#This Row],[MARGEM BRUTA]]/Tabela1[[#This Row],[Valor total]]</f>
        <v>0.71435000000000004</v>
      </c>
      <c r="K2441" s="1" t="str">
        <f>VLOOKUP(Tabela1[[#This Row],[Cliente]],'BASE DE CLIENTES'!A:D,4,0)</f>
        <v>SERRALHEIRO</v>
      </c>
      <c r="L2441" s="1" t="str">
        <f>VLOOKUP(Tabela1[[#This Row],[Cliente]],'BASE DE CLIENTES'!A:E,5,0)</f>
        <v>Valparaíso de Goiás</v>
      </c>
    </row>
    <row r="2442" spans="2:12" x14ac:dyDescent="0.3">
      <c r="B2442" s="1" t="s">
        <v>319</v>
      </c>
      <c r="C2442" s="4" t="str">
        <f>VLOOKUP(Tabela1[[#This Row],[Cliente]],'BASE DE CLIENTES'!A:E,2,0)</f>
        <v>Valparaíso de Goiás</v>
      </c>
      <c r="D2442" s="1" t="str">
        <f>VLOOKUP(Tabela1[[#This Row],[Cliente]],'BASE DE CLIENTES'!A:C,3,0)</f>
        <v>GO</v>
      </c>
      <c r="E2442" s="4" t="str">
        <f>CONCATENATE(Tabela1[[#This Row],[CIDADE]],",",Tabela1[[#This Row],[UF]])</f>
        <v>Valparaíso de Goiás,GO</v>
      </c>
      <c r="F2442" s="2">
        <v>45706</v>
      </c>
      <c r="G2442" s="13">
        <v>0</v>
      </c>
      <c r="H2442" s="13">
        <v>450</v>
      </c>
      <c r="I2442" s="5">
        <f>Tabela1[[#This Row],[Valor total]]-Tabela1[[#This Row],[Valor custo]]</f>
        <v>450</v>
      </c>
      <c r="J2442" s="6">
        <f>Tabela1[[#This Row],[MARGEM BRUTA]]/Tabela1[[#This Row],[Valor total]]</f>
        <v>1</v>
      </c>
      <c r="K2442" s="1" t="str">
        <f>VLOOKUP(Tabela1[[#This Row],[Cliente]],'BASE DE CLIENTES'!A:D,4,0)</f>
        <v>EMPRESA COM MAQUINA</v>
      </c>
      <c r="L2442" s="1" t="str">
        <f>VLOOKUP(Tabela1[[#This Row],[Cliente]],'BASE DE CLIENTES'!A:E,5,0)</f>
        <v>Valparaíso de Goiás</v>
      </c>
    </row>
    <row r="2443" spans="2:12" x14ac:dyDescent="0.3">
      <c r="B2443" s="1" t="s">
        <v>85</v>
      </c>
      <c r="C2443" s="4" t="str">
        <f>VLOOKUP(Tabela1[[#This Row],[Cliente]],'BASE DE CLIENTES'!A:E,2,0)</f>
        <v>Brasília</v>
      </c>
      <c r="D2443" s="1" t="str">
        <f>VLOOKUP(Tabela1[[#This Row],[Cliente]],'BASE DE CLIENTES'!A:C,3,0)</f>
        <v>DF</v>
      </c>
      <c r="E2443" s="4" t="str">
        <f>CONCATENATE(Tabela1[[#This Row],[CIDADE]],",",Tabela1[[#This Row],[UF]])</f>
        <v>Brasília,DF</v>
      </c>
      <c r="F2443" s="2">
        <v>45917</v>
      </c>
      <c r="G2443" s="13">
        <v>14.42</v>
      </c>
      <c r="H2443" s="13">
        <v>80</v>
      </c>
      <c r="I2443" s="5">
        <f>Tabela1[[#This Row],[Valor total]]-Tabela1[[#This Row],[Valor custo]]</f>
        <v>65.58</v>
      </c>
      <c r="J2443" s="6">
        <f>Tabela1[[#This Row],[MARGEM BRUTA]]/Tabela1[[#This Row],[Valor total]]</f>
        <v>0.81974999999999998</v>
      </c>
      <c r="K2443" s="1" t="str">
        <f>VLOOKUP(Tabela1[[#This Row],[Cliente]],'BASE DE CLIENTES'!A:D,4,0)</f>
        <v>SERRALHEIRO</v>
      </c>
      <c r="L2443" s="1" t="str">
        <f>VLOOKUP(Tabela1[[#This Row],[Cliente]],'BASE DE CLIENTES'!A:E,5,0)</f>
        <v>SAMAMBAIA NORTE (SAMAMBAIA)</v>
      </c>
    </row>
    <row r="2444" spans="2:12" x14ac:dyDescent="0.3">
      <c r="B2444" s="1" t="s">
        <v>97</v>
      </c>
      <c r="C2444" s="4" t="str">
        <f>VLOOKUP(Tabela1[[#This Row],[Cliente]],'BASE DE CLIENTES'!A:E,2,0)</f>
        <v>Brasília</v>
      </c>
      <c r="D2444" s="1" t="str">
        <f>VLOOKUP(Tabela1[[#This Row],[Cliente]],'BASE DE CLIENTES'!A:C,3,0)</f>
        <v>DF</v>
      </c>
      <c r="E2444" s="4" t="str">
        <f>CONCATENATE(Tabela1[[#This Row],[CIDADE]],",",Tabela1[[#This Row],[UF]])</f>
        <v>Brasília,DF</v>
      </c>
      <c r="F2444" s="2">
        <v>45917</v>
      </c>
      <c r="G2444" s="13">
        <v>664</v>
      </c>
      <c r="H2444" s="13">
        <v>1350</v>
      </c>
      <c r="I2444" s="5">
        <f>Tabela1[[#This Row],[Valor total]]-Tabela1[[#This Row],[Valor custo]]</f>
        <v>686</v>
      </c>
      <c r="J2444" s="6">
        <f>Tabela1[[#This Row],[MARGEM BRUTA]]/Tabela1[[#This Row],[Valor total]]</f>
        <v>0.50814814814814813</v>
      </c>
      <c r="K2444" s="1" t="str">
        <f>VLOOKUP(Tabela1[[#This Row],[Cliente]],'BASE DE CLIENTES'!A:D,4,0)</f>
        <v>SERRALHEIRO</v>
      </c>
      <c r="L2444" s="1" t="str">
        <f>VLOOKUP(Tabela1[[#This Row],[Cliente]],'BASE DE CLIENTES'!A:E,5,0)</f>
        <v>CEILANDIA NORTE</v>
      </c>
    </row>
    <row r="2445" spans="2:12" x14ac:dyDescent="0.3">
      <c r="B2445" s="1" t="s">
        <v>27</v>
      </c>
      <c r="C2445" s="4" t="str">
        <f>VLOOKUP(Tabela1[[#This Row],[Cliente]],'BASE DE CLIENTES'!A:E,2,0)</f>
        <v>Brasília</v>
      </c>
      <c r="D2445" s="1" t="str">
        <f>VLOOKUP(Tabela1[[#This Row],[Cliente]],'BASE DE CLIENTES'!A:C,3,0)</f>
        <v>DF</v>
      </c>
      <c r="E2445" s="4" t="str">
        <f>CONCATENATE(Tabela1[[#This Row],[CIDADE]],",",Tabela1[[#This Row],[UF]])</f>
        <v>Brasília,DF</v>
      </c>
      <c r="F2445" s="2">
        <v>45917</v>
      </c>
      <c r="G2445" s="13">
        <v>652.29999999999995</v>
      </c>
      <c r="H2445" s="13">
        <v>914</v>
      </c>
      <c r="I2445" s="5">
        <f>Tabela1[[#This Row],[Valor total]]-Tabela1[[#This Row],[Valor custo]]</f>
        <v>261.70000000000005</v>
      </c>
      <c r="J2445" s="6">
        <f>Tabela1[[#This Row],[MARGEM BRUTA]]/Tabela1[[#This Row],[Valor total]]</f>
        <v>0.28632385120350112</v>
      </c>
      <c r="K2445" s="1" t="str">
        <f>VLOOKUP(Tabela1[[#This Row],[Cliente]],'BASE DE CLIENTES'!A:D,4,0)</f>
        <v>EMPRESA SEM MAQUINA</v>
      </c>
      <c r="L2445" s="1" t="str">
        <f>VLOOKUP(Tabela1[[#This Row],[Cliente]],'BASE DE CLIENTES'!A:E,5,0)</f>
        <v>RECANTO DAS EMAS</v>
      </c>
    </row>
    <row r="2446" spans="2:12" x14ac:dyDescent="0.3">
      <c r="B2446" s="1" t="s">
        <v>239</v>
      </c>
      <c r="C2446" s="4" t="str">
        <f>VLOOKUP(Tabela1[[#This Row],[Cliente]],'BASE DE CLIENTES'!A:E,2,0)</f>
        <v>Brasília</v>
      </c>
      <c r="D2446" s="1" t="str">
        <f>VLOOKUP(Tabela1[[#This Row],[Cliente]],'BASE DE CLIENTES'!A:C,3,0)</f>
        <v>DF</v>
      </c>
      <c r="E2446" s="4" t="str">
        <f>CONCATENATE(Tabela1[[#This Row],[CIDADE]],",",Tabela1[[#This Row],[UF]])</f>
        <v>Brasília,DF</v>
      </c>
      <c r="F2446" s="2">
        <v>45917</v>
      </c>
      <c r="G2446" s="13">
        <v>1820</v>
      </c>
      <c r="H2446" s="13">
        <v>2850</v>
      </c>
      <c r="I2446" s="5">
        <f>Tabela1[[#This Row],[Valor total]]-Tabela1[[#This Row],[Valor custo]]</f>
        <v>1030</v>
      </c>
      <c r="J2446" s="6">
        <f>Tabela1[[#This Row],[MARGEM BRUTA]]/Tabela1[[#This Row],[Valor total]]</f>
        <v>0.36140350877192984</v>
      </c>
      <c r="K2446" s="1" t="str">
        <f>VLOOKUP(Tabela1[[#This Row],[Cliente]],'BASE DE CLIENTES'!A:D,4,0)</f>
        <v>EMPRESA COM MAQUINA</v>
      </c>
      <c r="L2446" s="1" t="str">
        <f>VLOOKUP(Tabela1[[#This Row],[Cliente]],'BASE DE CLIENTES'!A:E,5,0)</f>
        <v>RIACHO FUNDO II</v>
      </c>
    </row>
    <row r="2447" spans="2:12" x14ac:dyDescent="0.3">
      <c r="B2447" s="1" t="s">
        <v>319</v>
      </c>
      <c r="C2447" s="4" t="str">
        <f>VLOOKUP(Tabela1[[#This Row],[Cliente]],'BASE DE CLIENTES'!A:E,2,0)</f>
        <v>Valparaíso de Goiás</v>
      </c>
      <c r="D2447" s="1" t="str">
        <f>VLOOKUP(Tabela1[[#This Row],[Cliente]],'BASE DE CLIENTES'!A:C,3,0)</f>
        <v>GO</v>
      </c>
      <c r="E2447" s="4" t="str">
        <f>CONCATENATE(Tabela1[[#This Row],[CIDADE]],",",Tabela1[[#This Row],[UF]])</f>
        <v>Valparaíso de Goiás,GO</v>
      </c>
      <c r="F2447" s="2">
        <v>45706</v>
      </c>
      <c r="G2447" s="13">
        <v>707.23</v>
      </c>
      <c r="H2447" s="13">
        <v>1350</v>
      </c>
      <c r="I2447" s="5">
        <f>Tabela1[[#This Row],[Valor total]]-Tabela1[[#This Row],[Valor custo]]</f>
        <v>642.77</v>
      </c>
      <c r="J2447" s="6">
        <f>Tabela1[[#This Row],[MARGEM BRUTA]]/Tabela1[[#This Row],[Valor total]]</f>
        <v>0.4761259259259259</v>
      </c>
      <c r="K2447" s="1" t="str">
        <f>VLOOKUP(Tabela1[[#This Row],[Cliente]],'BASE DE CLIENTES'!A:D,4,0)</f>
        <v>EMPRESA COM MAQUINA</v>
      </c>
      <c r="L2447" s="1" t="str">
        <f>VLOOKUP(Tabela1[[#This Row],[Cliente]],'BASE DE CLIENTES'!A:E,5,0)</f>
        <v>Valparaíso de Goiás</v>
      </c>
    </row>
    <row r="2448" spans="2:12" x14ac:dyDescent="0.3">
      <c r="B2448" s="1" t="s">
        <v>297</v>
      </c>
      <c r="C2448" s="4" t="str">
        <f>VLOOKUP(Tabela1[[#This Row],[Cliente]],'BASE DE CLIENTES'!A:E,2,0)</f>
        <v>Brasília</v>
      </c>
      <c r="D2448" s="1" t="str">
        <f>VLOOKUP(Tabela1[[#This Row],[Cliente]],'BASE DE CLIENTES'!A:C,3,0)</f>
        <v>DF</v>
      </c>
      <c r="E2448" s="4" t="str">
        <f>CONCATENATE(Tabela1[[#This Row],[CIDADE]],",",Tabela1[[#This Row],[UF]])</f>
        <v>Brasília,DF</v>
      </c>
      <c r="F2448" s="2">
        <v>45772</v>
      </c>
      <c r="G2448" s="13">
        <v>90</v>
      </c>
      <c r="H2448" s="13">
        <v>250</v>
      </c>
      <c r="I2448" s="5">
        <f>Tabela1[[#This Row],[Valor total]]-Tabela1[[#This Row],[Valor custo]]</f>
        <v>160</v>
      </c>
      <c r="J2448" s="6">
        <f>Tabela1[[#This Row],[MARGEM BRUTA]]/Tabela1[[#This Row],[Valor total]]</f>
        <v>0.64</v>
      </c>
      <c r="K2448" s="1" t="str">
        <f>VLOOKUP(Tabela1[[#This Row],[Cliente]],'BASE DE CLIENTES'!A:D,4,0)</f>
        <v>SERRALHEIRO</v>
      </c>
      <c r="L2448" s="1" t="str">
        <f>VLOOKUP(Tabela1[[#This Row],[Cliente]],'BASE DE CLIENTES'!A:E,5,0)</f>
        <v>NA</v>
      </c>
    </row>
    <row r="2449" spans="2:12" x14ac:dyDescent="0.3">
      <c r="B2449" s="1" t="s">
        <v>55</v>
      </c>
      <c r="C2449" s="4" t="str">
        <f>VLOOKUP(Tabela1[[#This Row],[Cliente]],'BASE DE CLIENTES'!A:E,2,0)</f>
        <v>Brasília</v>
      </c>
      <c r="D2449" s="1" t="str">
        <f>VLOOKUP(Tabela1[[#This Row],[Cliente]],'BASE DE CLIENTES'!A:C,3,0)</f>
        <v>DF</v>
      </c>
      <c r="E2449" s="4" t="str">
        <f>CONCATENATE(Tabela1[[#This Row],[CIDADE]],",",Tabela1[[#This Row],[UF]])</f>
        <v>Brasília,DF</v>
      </c>
      <c r="F2449" s="2">
        <v>45917</v>
      </c>
      <c r="G2449" s="13">
        <v>455</v>
      </c>
      <c r="H2449" s="13">
        <v>685</v>
      </c>
      <c r="I2449" s="5">
        <f>Tabela1[[#This Row],[Valor total]]-Tabela1[[#This Row],[Valor custo]]</f>
        <v>230</v>
      </c>
      <c r="J2449" s="6">
        <f>Tabela1[[#This Row],[MARGEM BRUTA]]/Tabela1[[#This Row],[Valor total]]</f>
        <v>0.33576642335766421</v>
      </c>
      <c r="K2449" s="1" t="str">
        <f>VLOOKUP(Tabela1[[#This Row],[Cliente]],'BASE DE CLIENTES'!A:D,4,0)</f>
        <v>EMPRESA SEM MAQUINA</v>
      </c>
      <c r="L2449" s="1" t="str">
        <f>VLOOKUP(Tabela1[[#This Row],[Cliente]],'BASE DE CLIENTES'!A:E,5,0)</f>
        <v>RECANTO DAS EMAS</v>
      </c>
    </row>
    <row r="2450" spans="2:12" x14ac:dyDescent="0.3">
      <c r="B2450" s="1" t="s">
        <v>230</v>
      </c>
      <c r="C2450" s="4" t="str">
        <f>VLOOKUP(Tabela1[[#This Row],[Cliente]],'BASE DE CLIENTES'!A:E,2,0)</f>
        <v>Brasília</v>
      </c>
      <c r="D2450" s="1" t="str">
        <f>VLOOKUP(Tabela1[[#This Row],[Cliente]],'BASE DE CLIENTES'!A:C,3,0)</f>
        <v>DF</v>
      </c>
      <c r="E2450" s="4" t="str">
        <f>CONCATENATE(Tabela1[[#This Row],[CIDADE]],",",Tabela1[[#This Row],[UF]])</f>
        <v>Brasília,DF</v>
      </c>
      <c r="F2450" s="2">
        <v>45916</v>
      </c>
      <c r="G2450" s="13">
        <v>382.3</v>
      </c>
      <c r="H2450" s="13">
        <v>650</v>
      </c>
      <c r="I2450" s="5">
        <f>Tabela1[[#This Row],[Valor total]]-Tabela1[[#This Row],[Valor custo]]</f>
        <v>267.7</v>
      </c>
      <c r="J2450" s="6">
        <f>Tabela1[[#This Row],[MARGEM BRUTA]]/Tabela1[[#This Row],[Valor total]]</f>
        <v>0.41184615384615381</v>
      </c>
      <c r="K2450" s="1" t="str">
        <f>VLOOKUP(Tabela1[[#This Row],[Cliente]],'BASE DE CLIENTES'!A:D,4,0)</f>
        <v>SERRALHEIRO</v>
      </c>
      <c r="L2450" s="1" t="str">
        <f>VLOOKUP(Tabela1[[#This Row],[Cliente]],'BASE DE CLIENTES'!A:E,5,0)</f>
        <v>SETOR HABITACIONAL SAMAMBAIA (VICENTE PIRES)</v>
      </c>
    </row>
    <row r="2451" spans="2:12" x14ac:dyDescent="0.3">
      <c r="B2451" s="1" t="s">
        <v>320</v>
      </c>
      <c r="C2451" s="4" t="str">
        <f>VLOOKUP(Tabela1[[#This Row],[Cliente]],'BASE DE CLIENTES'!A:E,2,0)</f>
        <v>Valparaíso de Goiás</v>
      </c>
      <c r="D2451" s="1" t="str">
        <f>VLOOKUP(Tabela1[[#This Row],[Cliente]],'BASE DE CLIENTES'!A:C,3,0)</f>
        <v>GO</v>
      </c>
      <c r="E2451" s="4" t="str">
        <f>CONCATENATE(Tabela1[[#This Row],[CIDADE]],",",Tabela1[[#This Row],[UF]])</f>
        <v>Valparaíso de Goiás,GO</v>
      </c>
      <c r="F2451" s="2">
        <v>45705</v>
      </c>
      <c r="G2451" s="13">
        <v>136.19999999999999</v>
      </c>
      <c r="H2451" s="13">
        <v>295</v>
      </c>
      <c r="I2451" s="5">
        <f>Tabela1[[#This Row],[Valor total]]-Tabela1[[#This Row],[Valor custo]]</f>
        <v>158.80000000000001</v>
      </c>
      <c r="J2451" s="6">
        <f>Tabela1[[#This Row],[MARGEM BRUTA]]/Tabela1[[#This Row],[Valor total]]</f>
        <v>0.53830508474576277</v>
      </c>
      <c r="K2451" s="1" t="str">
        <f>VLOOKUP(Tabela1[[#This Row],[Cliente]],'BASE DE CLIENTES'!A:D,4,0)</f>
        <v>SERRALHEIRO</v>
      </c>
      <c r="L2451" s="1" t="str">
        <f>VLOOKUP(Tabela1[[#This Row],[Cliente]],'BASE DE CLIENTES'!A:E,5,0)</f>
        <v>Valparaíso de Goiás</v>
      </c>
    </row>
    <row r="2452" spans="2:12" x14ac:dyDescent="0.3">
      <c r="B2452" s="1" t="s">
        <v>322</v>
      </c>
      <c r="C2452" s="4" t="str">
        <f>VLOOKUP(Tabela1[[#This Row],[Cliente]],'BASE DE CLIENTES'!A:E,2,0)</f>
        <v>Brasília</v>
      </c>
      <c r="D2452" s="1" t="str">
        <f>VLOOKUP(Tabela1[[#This Row],[Cliente]],'BASE DE CLIENTES'!A:C,3,0)</f>
        <v>DF</v>
      </c>
      <c r="E2452" s="4" t="str">
        <f>CONCATENATE(Tabela1[[#This Row],[CIDADE]],",",Tabela1[[#This Row],[UF]])</f>
        <v>Brasília,DF</v>
      </c>
      <c r="F2452" s="2">
        <v>45916</v>
      </c>
      <c r="G2452" s="13">
        <v>293.13</v>
      </c>
      <c r="H2452" s="13">
        <v>450</v>
      </c>
      <c r="I2452" s="5">
        <f>Tabela1[[#This Row],[Valor total]]-Tabela1[[#This Row],[Valor custo]]</f>
        <v>156.87</v>
      </c>
      <c r="J2452" s="6">
        <f>Tabela1[[#This Row],[MARGEM BRUTA]]/Tabela1[[#This Row],[Valor total]]</f>
        <v>0.34860000000000002</v>
      </c>
      <c r="K2452" s="1" t="str">
        <f>VLOOKUP(Tabela1[[#This Row],[Cliente]],'BASE DE CLIENTES'!A:D,4,0)</f>
        <v>SERRALHEIRO</v>
      </c>
      <c r="L2452" s="1" t="str">
        <f>VLOOKUP(Tabela1[[#This Row],[Cliente]],'BASE DE CLIENTES'!A:E,5,0)</f>
        <v>RIACHO FUNDO I</v>
      </c>
    </row>
    <row r="2453" spans="2:12" x14ac:dyDescent="0.3">
      <c r="B2453" s="1" t="s">
        <v>320</v>
      </c>
      <c r="C2453" s="4" t="str">
        <f>VLOOKUP(Tabela1[[#This Row],[Cliente]],'BASE DE CLIENTES'!A:E,2,0)</f>
        <v>Valparaíso de Goiás</v>
      </c>
      <c r="D2453" s="1" t="str">
        <f>VLOOKUP(Tabela1[[#This Row],[Cliente]],'BASE DE CLIENTES'!A:C,3,0)</f>
        <v>GO</v>
      </c>
      <c r="E2453" s="4" t="str">
        <f>CONCATENATE(Tabela1[[#This Row],[CIDADE]],",",Tabela1[[#This Row],[UF]])</f>
        <v>Valparaíso de Goiás,GO</v>
      </c>
      <c r="F2453" s="2">
        <v>45702</v>
      </c>
      <c r="G2453" s="13">
        <v>439.2</v>
      </c>
      <c r="H2453" s="13">
        <v>650</v>
      </c>
      <c r="I2453" s="5">
        <f>Tabela1[[#This Row],[Valor total]]-Tabela1[[#This Row],[Valor custo]]</f>
        <v>210.8</v>
      </c>
      <c r="J2453" s="6">
        <f>Tabela1[[#This Row],[MARGEM BRUTA]]/Tabela1[[#This Row],[Valor total]]</f>
        <v>0.32430769230769235</v>
      </c>
      <c r="K2453" s="1" t="str">
        <f>VLOOKUP(Tabela1[[#This Row],[Cliente]],'BASE DE CLIENTES'!A:D,4,0)</f>
        <v>SERRALHEIRO</v>
      </c>
      <c r="L2453" s="1" t="str">
        <f>VLOOKUP(Tabela1[[#This Row],[Cliente]],'BASE DE CLIENTES'!A:E,5,0)</f>
        <v>Valparaíso de Goiás</v>
      </c>
    </row>
    <row r="2454" spans="2:12" x14ac:dyDescent="0.3">
      <c r="B2454" s="1" t="s">
        <v>316</v>
      </c>
      <c r="C2454" s="4" t="str">
        <f>VLOOKUP(Tabela1[[#This Row],[Cliente]],'BASE DE CLIENTES'!A:E,2,0)</f>
        <v>Valparaíso de Goiás</v>
      </c>
      <c r="D2454" s="1" t="str">
        <f>VLOOKUP(Tabela1[[#This Row],[Cliente]],'BASE DE CLIENTES'!A:C,3,0)</f>
        <v>GO</v>
      </c>
      <c r="E2454" s="4" t="str">
        <f>CONCATENATE(Tabela1[[#This Row],[CIDADE]],",",Tabela1[[#This Row],[UF]])</f>
        <v>Valparaíso de Goiás,GO</v>
      </c>
      <c r="F2454" s="2">
        <v>45700</v>
      </c>
      <c r="G2454" s="13">
        <v>1358.67</v>
      </c>
      <c r="H2454" s="13">
        <v>2264.9899999999998</v>
      </c>
      <c r="I2454" s="5">
        <f>Tabela1[[#This Row],[Valor total]]-Tabela1[[#This Row],[Valor custo]]</f>
        <v>906.31999999999971</v>
      </c>
      <c r="J2454" s="6">
        <f>Tabela1[[#This Row],[MARGEM BRUTA]]/Tabela1[[#This Row],[Valor total]]</f>
        <v>0.40014304698916986</v>
      </c>
      <c r="K2454" s="1" t="str">
        <f>VLOOKUP(Tabela1[[#This Row],[Cliente]],'BASE DE CLIENTES'!A:D,4,0)</f>
        <v>SERRALHEIRO</v>
      </c>
      <c r="L2454" s="1" t="str">
        <f>VLOOKUP(Tabela1[[#This Row],[Cliente]],'BASE DE CLIENTES'!A:E,5,0)</f>
        <v>Valparaíso de Goiás</v>
      </c>
    </row>
    <row r="2455" spans="2:12" x14ac:dyDescent="0.3">
      <c r="B2455" s="1" t="s">
        <v>96</v>
      </c>
      <c r="C2455" s="4" t="str">
        <f>VLOOKUP(Tabela1[[#This Row],[Cliente]],'BASE DE CLIENTES'!A:E,2,0)</f>
        <v>Brasília</v>
      </c>
      <c r="D2455" s="1" t="str">
        <f>VLOOKUP(Tabela1[[#This Row],[Cliente]],'BASE DE CLIENTES'!A:C,3,0)</f>
        <v>DF</v>
      </c>
      <c r="E2455" s="4" t="str">
        <f>CONCATENATE(Tabela1[[#This Row],[CIDADE]],",",Tabela1[[#This Row],[UF]])</f>
        <v>Brasília,DF</v>
      </c>
      <c r="F2455" s="2">
        <v>45916</v>
      </c>
      <c r="G2455" s="13">
        <v>293.13</v>
      </c>
      <c r="H2455" s="13">
        <v>350</v>
      </c>
      <c r="I2455" s="5">
        <f>Tabela1[[#This Row],[Valor total]]-Tabela1[[#This Row],[Valor custo]]</f>
        <v>56.870000000000005</v>
      </c>
      <c r="J2455" s="6">
        <f>Tabela1[[#This Row],[MARGEM BRUTA]]/Tabela1[[#This Row],[Valor total]]</f>
        <v>0.16248571428571429</v>
      </c>
      <c r="K2455" s="1" t="str">
        <f>VLOOKUP(Tabela1[[#This Row],[Cliente]],'BASE DE CLIENTES'!A:D,4,0)</f>
        <v>EMPRESA SEM MAQUINA</v>
      </c>
      <c r="L2455" s="1" t="str">
        <f>VLOOKUP(Tabela1[[#This Row],[Cliente]],'BASE DE CLIENTES'!A:E,5,0)</f>
        <v>CEILANDIA NORTE (CEILANDIA)</v>
      </c>
    </row>
    <row r="2456" spans="2:12" x14ac:dyDescent="0.3">
      <c r="B2456" s="1" t="s">
        <v>107</v>
      </c>
      <c r="C2456" s="4" t="str">
        <f>VLOOKUP(Tabela1[[#This Row],[Cliente]],'BASE DE CLIENTES'!A:E,2,0)</f>
        <v>Planaltina</v>
      </c>
      <c r="D2456" s="1" t="str">
        <f>VLOOKUP(Tabela1[[#This Row],[Cliente]],'BASE DE CLIENTES'!A:C,3,0)</f>
        <v>DF</v>
      </c>
      <c r="E2456" s="4" t="str">
        <f>CONCATENATE(Tabela1[[#This Row],[CIDADE]],",",Tabela1[[#This Row],[UF]])</f>
        <v>Planaltina,DF</v>
      </c>
      <c r="F2456" s="2">
        <v>45916</v>
      </c>
      <c r="G2456" s="13">
        <v>1630.18</v>
      </c>
      <c r="H2456" s="13">
        <v>2500</v>
      </c>
      <c r="I2456" s="5">
        <f>Tabela1[[#This Row],[Valor total]]-Tabela1[[#This Row],[Valor custo]]</f>
        <v>869.81999999999994</v>
      </c>
      <c r="J2456" s="6">
        <f>Tabela1[[#This Row],[MARGEM BRUTA]]/Tabela1[[#This Row],[Valor total]]</f>
        <v>0.34792799999999996</v>
      </c>
      <c r="K2456" s="1" t="str">
        <f>VLOOKUP(Tabela1[[#This Row],[Cliente]],'BASE DE CLIENTES'!A:D,4,0)</f>
        <v>EMPRESA COM MAQUINA</v>
      </c>
      <c r="L2456" s="1" t="str">
        <f>VLOOKUP(Tabela1[[#This Row],[Cliente]],'BASE DE CLIENTES'!A:E,5,0)</f>
        <v>SETOR LESTE</v>
      </c>
    </row>
    <row r="2457" spans="2:12" x14ac:dyDescent="0.3">
      <c r="B2457" s="1" t="s">
        <v>70</v>
      </c>
      <c r="C2457" s="4" t="str">
        <f>VLOOKUP(Tabela1[[#This Row],[Cliente]],'BASE DE CLIENTES'!A:E,2,0)</f>
        <v>Brasília</v>
      </c>
      <c r="D2457" s="1" t="str">
        <f>VLOOKUP(Tabela1[[#This Row],[Cliente]],'BASE DE CLIENTES'!A:C,3,0)</f>
        <v>DF</v>
      </c>
      <c r="E2457" s="4" t="str">
        <f>CONCATENATE(Tabela1[[#This Row],[CIDADE]],",",Tabela1[[#This Row],[UF]])</f>
        <v>Brasília,DF</v>
      </c>
      <c r="F2457" s="2">
        <v>45916</v>
      </c>
      <c r="G2457" s="13">
        <v>65</v>
      </c>
      <c r="H2457" s="13">
        <v>100</v>
      </c>
      <c r="I2457" s="5">
        <f>Tabela1[[#This Row],[Valor total]]-Tabela1[[#This Row],[Valor custo]]</f>
        <v>35</v>
      </c>
      <c r="J2457" s="6">
        <f>Tabela1[[#This Row],[MARGEM BRUTA]]/Tabela1[[#This Row],[Valor total]]</f>
        <v>0.35</v>
      </c>
      <c r="K2457" s="1" t="str">
        <f>VLOOKUP(Tabela1[[#This Row],[Cliente]],'BASE DE CLIENTES'!A:D,4,0)</f>
        <v>EMPRESA COM MAQUINA</v>
      </c>
      <c r="L2457" s="1" t="str">
        <f>VLOOKUP(Tabela1[[#This Row],[Cliente]],'BASE DE CLIENTES'!A:E,5,0)</f>
        <v>TAGUATINGA NORTE (TAGUATINGA)</v>
      </c>
    </row>
    <row r="2458" spans="2:12" x14ac:dyDescent="0.3">
      <c r="B2458" s="1" t="s">
        <v>297</v>
      </c>
      <c r="C2458" s="4" t="str">
        <f>VLOOKUP(Tabela1[[#This Row],[Cliente]],'BASE DE CLIENTES'!A:E,2,0)</f>
        <v>Brasília</v>
      </c>
      <c r="D2458" s="1" t="str">
        <f>VLOOKUP(Tabela1[[#This Row],[Cliente]],'BASE DE CLIENTES'!A:C,3,0)</f>
        <v>DF</v>
      </c>
      <c r="E2458" s="4" t="str">
        <f>CONCATENATE(Tabela1[[#This Row],[CIDADE]],",",Tabela1[[#This Row],[UF]])</f>
        <v>Brasília,DF</v>
      </c>
      <c r="F2458" s="2">
        <v>45756</v>
      </c>
      <c r="G2458" s="13">
        <v>122.74</v>
      </c>
      <c r="H2458" s="13">
        <v>170</v>
      </c>
      <c r="I2458" s="5">
        <f>Tabela1[[#This Row],[Valor total]]-Tabela1[[#This Row],[Valor custo]]</f>
        <v>47.260000000000005</v>
      </c>
      <c r="J2458" s="6">
        <f>Tabela1[[#This Row],[MARGEM BRUTA]]/Tabela1[[#This Row],[Valor total]]</f>
        <v>0.27800000000000002</v>
      </c>
      <c r="K2458" s="1" t="str">
        <f>VLOOKUP(Tabela1[[#This Row],[Cliente]],'BASE DE CLIENTES'!A:D,4,0)</f>
        <v>SERRALHEIRO</v>
      </c>
      <c r="L2458" s="1" t="str">
        <f>VLOOKUP(Tabela1[[#This Row],[Cliente]],'BASE DE CLIENTES'!A:E,5,0)</f>
        <v>NA</v>
      </c>
    </row>
    <row r="2459" spans="2:12" x14ac:dyDescent="0.3">
      <c r="B2459" s="1" t="s">
        <v>68</v>
      </c>
      <c r="C2459" s="4" t="str">
        <f>VLOOKUP(Tabela1[[#This Row],[Cliente]],'BASE DE CLIENTES'!A:E,2,0)</f>
        <v>Brasília</v>
      </c>
      <c r="D2459" s="1" t="str">
        <f>VLOOKUP(Tabela1[[#This Row],[Cliente]],'BASE DE CLIENTES'!A:C,3,0)</f>
        <v>DF</v>
      </c>
      <c r="E2459" s="4" t="str">
        <f>CONCATENATE(Tabela1[[#This Row],[CIDADE]],",",Tabela1[[#This Row],[UF]])</f>
        <v>Brasília,DF</v>
      </c>
      <c r="F2459" s="2">
        <v>45916</v>
      </c>
      <c r="G2459" s="13">
        <v>12482.85</v>
      </c>
      <c r="H2459" s="13">
        <v>20400</v>
      </c>
      <c r="I2459" s="5">
        <f>Tabela1[[#This Row],[Valor total]]-Tabela1[[#This Row],[Valor custo]]</f>
        <v>7917.15</v>
      </c>
      <c r="J2459" s="6">
        <f>Tabela1[[#This Row],[MARGEM BRUTA]]/Tabela1[[#This Row],[Valor total]]</f>
        <v>0.38809558823529411</v>
      </c>
      <c r="K2459" s="1" t="str">
        <f>VLOOKUP(Tabela1[[#This Row],[Cliente]],'BASE DE CLIENTES'!A:D,4,0)</f>
        <v>EMPRESA COM MAQUINA</v>
      </c>
      <c r="L2459" s="1" t="str">
        <f>VLOOKUP(Tabela1[[#This Row],[Cliente]],'BASE DE CLIENTES'!A:E,5,0)</f>
        <v>SAMAMBAIA SUL (SAMAMBAIA)</v>
      </c>
    </row>
    <row r="2460" spans="2:12" x14ac:dyDescent="0.3">
      <c r="B2460" s="1" t="s">
        <v>230</v>
      </c>
      <c r="C2460" s="4" t="str">
        <f>VLOOKUP(Tabela1[[#This Row],[Cliente]],'BASE DE CLIENTES'!A:E,2,0)</f>
        <v>Brasília</v>
      </c>
      <c r="D2460" s="1" t="str">
        <f>VLOOKUP(Tabela1[[#This Row],[Cliente]],'BASE DE CLIENTES'!A:C,3,0)</f>
        <v>DF</v>
      </c>
      <c r="E2460" s="4" t="str">
        <f>CONCATENATE(Tabela1[[#This Row],[CIDADE]],",",Tabela1[[#This Row],[UF]])</f>
        <v>Brasília,DF</v>
      </c>
      <c r="F2460" s="2">
        <v>45916</v>
      </c>
      <c r="G2460" s="13">
        <v>1048</v>
      </c>
      <c r="H2460" s="13">
        <v>1900</v>
      </c>
      <c r="I2460" s="5">
        <f>Tabela1[[#This Row],[Valor total]]-Tabela1[[#This Row],[Valor custo]]</f>
        <v>852</v>
      </c>
      <c r="J2460" s="6">
        <f>Tabela1[[#This Row],[MARGEM BRUTA]]/Tabela1[[#This Row],[Valor total]]</f>
        <v>0.44842105263157894</v>
      </c>
      <c r="K2460" s="1" t="str">
        <f>VLOOKUP(Tabela1[[#This Row],[Cliente]],'BASE DE CLIENTES'!A:D,4,0)</f>
        <v>SERRALHEIRO</v>
      </c>
      <c r="L2460" s="1" t="str">
        <f>VLOOKUP(Tabela1[[#This Row],[Cliente]],'BASE DE CLIENTES'!A:E,5,0)</f>
        <v>SETOR HABITACIONAL SAMAMBAIA (VICENTE PIRES)</v>
      </c>
    </row>
    <row r="2461" spans="2:12" x14ac:dyDescent="0.3">
      <c r="B2461" s="1" t="s">
        <v>102</v>
      </c>
      <c r="C2461" s="4" t="str">
        <f>VLOOKUP(Tabela1[[#This Row],[Cliente]],'BASE DE CLIENTES'!A:E,2,0)</f>
        <v>Brasília</v>
      </c>
      <c r="D2461" s="1" t="str">
        <f>VLOOKUP(Tabela1[[#This Row],[Cliente]],'BASE DE CLIENTES'!A:C,3,0)</f>
        <v>DF</v>
      </c>
      <c r="E2461" s="4" t="str">
        <f>CONCATENATE(Tabela1[[#This Row],[CIDADE]],",",Tabela1[[#This Row],[UF]])</f>
        <v>Brasília,DF</v>
      </c>
      <c r="F2461" s="2">
        <v>45916</v>
      </c>
      <c r="G2461" s="13">
        <v>7.21</v>
      </c>
      <c r="H2461" s="13">
        <v>40</v>
      </c>
      <c r="I2461" s="5">
        <f>Tabela1[[#This Row],[Valor total]]-Tabela1[[#This Row],[Valor custo]]</f>
        <v>32.79</v>
      </c>
      <c r="J2461" s="6">
        <f>Tabela1[[#This Row],[MARGEM BRUTA]]/Tabela1[[#This Row],[Valor total]]</f>
        <v>0.81974999999999998</v>
      </c>
      <c r="K2461" s="1" t="str">
        <f>VLOOKUP(Tabela1[[#This Row],[Cliente]],'BASE DE CLIENTES'!A:D,4,0)</f>
        <v>SERRALHEIRO</v>
      </c>
      <c r="L2461" s="1" t="str">
        <f>VLOOKUP(Tabela1[[#This Row],[Cliente]],'BASE DE CLIENTES'!A:E,5,0)</f>
        <v>Samambaia Norte (Samambaia)</v>
      </c>
    </row>
    <row r="2462" spans="2:12" x14ac:dyDescent="0.3">
      <c r="B2462" s="1" t="s">
        <v>108</v>
      </c>
      <c r="C2462" s="4" t="str">
        <f>VLOOKUP(Tabela1[[#This Row],[Cliente]],'BASE DE CLIENTES'!A:E,2,0)</f>
        <v>Brasília</v>
      </c>
      <c r="D2462" s="1" t="str">
        <f>VLOOKUP(Tabela1[[#This Row],[Cliente]],'BASE DE CLIENTES'!A:C,3,0)</f>
        <v>DF</v>
      </c>
      <c r="E2462" s="4" t="str">
        <f>CONCATENATE(Tabela1[[#This Row],[CIDADE]],",",Tabela1[[#This Row],[UF]])</f>
        <v>Brasília,DF</v>
      </c>
      <c r="F2462" s="2">
        <v>45916</v>
      </c>
      <c r="G2462" s="13">
        <v>295.24</v>
      </c>
      <c r="H2462" s="13">
        <v>570</v>
      </c>
      <c r="I2462" s="5">
        <f>Tabela1[[#This Row],[Valor total]]-Tabela1[[#This Row],[Valor custo]]</f>
        <v>274.76</v>
      </c>
      <c r="J2462" s="6">
        <f>Tabela1[[#This Row],[MARGEM BRUTA]]/Tabela1[[#This Row],[Valor total]]</f>
        <v>0.48203508771929821</v>
      </c>
      <c r="K2462" s="1" t="str">
        <f>VLOOKUP(Tabela1[[#This Row],[Cliente]],'BASE DE CLIENTES'!A:D,4,0)</f>
        <v>SERRALHEIRO</v>
      </c>
      <c r="L2462" s="1" t="str">
        <f>VLOOKUP(Tabela1[[#This Row],[Cliente]],'BASE DE CLIENTES'!A:E,5,0)</f>
        <v>Vila Planalto</v>
      </c>
    </row>
    <row r="2463" spans="2:12" x14ac:dyDescent="0.3">
      <c r="B2463" s="1" t="s">
        <v>102</v>
      </c>
      <c r="C2463" s="4" t="str">
        <f>VLOOKUP(Tabela1[[#This Row],[Cliente]],'BASE DE CLIENTES'!A:E,2,0)</f>
        <v>Brasília</v>
      </c>
      <c r="D2463" s="1" t="str">
        <f>VLOOKUP(Tabela1[[#This Row],[Cliente]],'BASE DE CLIENTES'!A:C,3,0)</f>
        <v>DF</v>
      </c>
      <c r="E2463" s="4" t="str">
        <f>CONCATENATE(Tabela1[[#This Row],[CIDADE]],",",Tabela1[[#This Row],[UF]])</f>
        <v>Brasília,DF</v>
      </c>
      <c r="F2463" s="2">
        <v>45916</v>
      </c>
      <c r="G2463" s="13">
        <v>7.21</v>
      </c>
      <c r="H2463" s="13">
        <v>40</v>
      </c>
      <c r="I2463" s="5">
        <f>Tabela1[[#This Row],[Valor total]]-Tabela1[[#This Row],[Valor custo]]</f>
        <v>32.79</v>
      </c>
      <c r="J2463" s="6">
        <f>Tabela1[[#This Row],[MARGEM BRUTA]]/Tabela1[[#This Row],[Valor total]]</f>
        <v>0.81974999999999998</v>
      </c>
      <c r="K2463" s="1" t="str">
        <f>VLOOKUP(Tabela1[[#This Row],[Cliente]],'BASE DE CLIENTES'!A:D,4,0)</f>
        <v>SERRALHEIRO</v>
      </c>
      <c r="L2463" s="1" t="str">
        <f>VLOOKUP(Tabela1[[#This Row],[Cliente]],'BASE DE CLIENTES'!A:E,5,0)</f>
        <v>Samambaia Norte (Samambaia)</v>
      </c>
    </row>
    <row r="2464" spans="2:12" x14ac:dyDescent="0.3">
      <c r="B2464" s="1" t="s">
        <v>319</v>
      </c>
      <c r="C2464" s="4" t="str">
        <f>VLOOKUP(Tabela1[[#This Row],[Cliente]],'BASE DE CLIENTES'!A:E,2,0)</f>
        <v>Valparaíso de Goiás</v>
      </c>
      <c r="D2464" s="1" t="str">
        <f>VLOOKUP(Tabela1[[#This Row],[Cliente]],'BASE DE CLIENTES'!A:C,3,0)</f>
        <v>GO</v>
      </c>
      <c r="E2464" s="4" t="str">
        <f>CONCATENATE(Tabela1[[#This Row],[CIDADE]],",",Tabela1[[#This Row],[UF]])</f>
        <v>Valparaíso de Goiás,GO</v>
      </c>
      <c r="F2464" s="2">
        <v>45699</v>
      </c>
      <c r="G2464" s="13">
        <v>268.45999999999998</v>
      </c>
      <c r="H2464" s="13">
        <v>550</v>
      </c>
      <c r="I2464" s="5">
        <f>Tabela1[[#This Row],[Valor total]]-Tabela1[[#This Row],[Valor custo]]</f>
        <v>281.54000000000002</v>
      </c>
      <c r="J2464" s="6">
        <f>Tabela1[[#This Row],[MARGEM BRUTA]]/Tabela1[[#This Row],[Valor total]]</f>
        <v>0.51189090909090917</v>
      </c>
      <c r="K2464" s="1" t="str">
        <f>VLOOKUP(Tabela1[[#This Row],[Cliente]],'BASE DE CLIENTES'!A:D,4,0)</f>
        <v>EMPRESA COM MAQUINA</v>
      </c>
      <c r="L2464" s="1" t="str">
        <f>VLOOKUP(Tabela1[[#This Row],[Cliente]],'BASE DE CLIENTES'!A:E,5,0)</f>
        <v>Valparaíso de Goiás</v>
      </c>
    </row>
    <row r="2465" spans="2:12" x14ac:dyDescent="0.3">
      <c r="B2465" s="1" t="s">
        <v>320</v>
      </c>
      <c r="C2465" s="4" t="str">
        <f>VLOOKUP(Tabela1[[#This Row],[Cliente]],'BASE DE CLIENTES'!A:E,2,0)</f>
        <v>Valparaíso de Goiás</v>
      </c>
      <c r="D2465" s="1" t="str">
        <f>VLOOKUP(Tabela1[[#This Row],[Cliente]],'BASE DE CLIENTES'!A:C,3,0)</f>
        <v>GO</v>
      </c>
      <c r="E2465" s="4" t="str">
        <f>CONCATENATE(Tabela1[[#This Row],[CIDADE]],",",Tabela1[[#This Row],[UF]])</f>
        <v>Valparaíso de Goiás,GO</v>
      </c>
      <c r="F2465" s="2">
        <v>45695</v>
      </c>
      <c r="G2465" s="13">
        <v>30.38</v>
      </c>
      <c r="H2465" s="13">
        <v>260</v>
      </c>
      <c r="I2465" s="5">
        <f>Tabela1[[#This Row],[Valor total]]-Tabela1[[#This Row],[Valor custo]]</f>
        <v>229.62</v>
      </c>
      <c r="J2465" s="6">
        <f>Tabela1[[#This Row],[MARGEM BRUTA]]/Tabela1[[#This Row],[Valor total]]</f>
        <v>0.88315384615384618</v>
      </c>
      <c r="K2465" s="1" t="str">
        <f>VLOOKUP(Tabela1[[#This Row],[Cliente]],'BASE DE CLIENTES'!A:D,4,0)</f>
        <v>SERRALHEIRO</v>
      </c>
      <c r="L2465" s="1" t="str">
        <f>VLOOKUP(Tabela1[[#This Row],[Cliente]],'BASE DE CLIENTES'!A:E,5,0)</f>
        <v>Valparaíso de Goiás</v>
      </c>
    </row>
    <row r="2466" spans="2:12" x14ac:dyDescent="0.3">
      <c r="B2466" s="1" t="s">
        <v>316</v>
      </c>
      <c r="C2466" s="4" t="str">
        <f>VLOOKUP(Tabela1[[#This Row],[Cliente]],'BASE DE CLIENTES'!A:E,2,0)</f>
        <v>Valparaíso de Goiás</v>
      </c>
      <c r="D2466" s="1" t="str">
        <f>VLOOKUP(Tabela1[[#This Row],[Cliente]],'BASE DE CLIENTES'!A:C,3,0)</f>
        <v>GO</v>
      </c>
      <c r="E2466" s="4" t="str">
        <f>CONCATENATE(Tabela1[[#This Row],[CIDADE]],",",Tabela1[[#This Row],[UF]])</f>
        <v>Valparaíso de Goiás,GO</v>
      </c>
      <c r="F2466" s="2">
        <v>45691</v>
      </c>
      <c r="G2466" s="13">
        <v>1494.51</v>
      </c>
      <c r="H2466" s="13">
        <v>2332</v>
      </c>
      <c r="I2466" s="5">
        <f>Tabela1[[#This Row],[Valor total]]-Tabela1[[#This Row],[Valor custo]]</f>
        <v>837.49</v>
      </c>
      <c r="J2466" s="6">
        <f>Tabela1[[#This Row],[MARGEM BRUTA]]/Tabela1[[#This Row],[Valor total]]</f>
        <v>0.35912950257289883</v>
      </c>
      <c r="K2466" s="1" t="str">
        <f>VLOOKUP(Tabela1[[#This Row],[Cliente]],'BASE DE CLIENTES'!A:D,4,0)</f>
        <v>SERRALHEIRO</v>
      </c>
      <c r="L2466" s="1" t="str">
        <f>VLOOKUP(Tabela1[[#This Row],[Cliente]],'BASE DE CLIENTES'!A:E,5,0)</f>
        <v>Valparaíso de Goiás</v>
      </c>
    </row>
    <row r="2467" spans="2:12" x14ac:dyDescent="0.3">
      <c r="B2467" s="1" t="s">
        <v>127</v>
      </c>
      <c r="C2467" s="4" t="str">
        <f>VLOOKUP(Tabela1[[#This Row],[Cliente]],'BASE DE CLIENTES'!A:E,2,0)</f>
        <v>Brasília</v>
      </c>
      <c r="D2467" s="1" t="str">
        <f>VLOOKUP(Tabela1[[#This Row],[Cliente]],'BASE DE CLIENTES'!A:C,3,0)</f>
        <v>DF</v>
      </c>
      <c r="E2467" s="4" t="str">
        <f>CONCATENATE(Tabela1[[#This Row],[CIDADE]],",",Tabela1[[#This Row],[UF]])</f>
        <v>Brasília,DF</v>
      </c>
      <c r="F2467" s="2">
        <v>45916</v>
      </c>
      <c r="G2467" s="13">
        <v>664</v>
      </c>
      <c r="H2467" s="13">
        <v>1300</v>
      </c>
      <c r="I2467" s="5">
        <f>Tabela1[[#This Row],[Valor total]]-Tabela1[[#This Row],[Valor custo]]</f>
        <v>636</v>
      </c>
      <c r="J2467" s="6">
        <f>Tabela1[[#This Row],[MARGEM BRUTA]]/Tabela1[[#This Row],[Valor total]]</f>
        <v>0.48923076923076925</v>
      </c>
      <c r="K2467" s="1" t="str">
        <f>VLOOKUP(Tabela1[[#This Row],[Cliente]],'BASE DE CLIENTES'!A:D,4,0)</f>
        <v>EMPRESA COM MAQUINA</v>
      </c>
      <c r="L2467" s="1" t="str">
        <f>VLOOKUP(Tabela1[[#This Row],[Cliente]],'BASE DE CLIENTES'!A:E,5,0)</f>
        <v>CEILANDIA SUL (CEILANDIA)</v>
      </c>
    </row>
    <row r="2468" spans="2:12" x14ac:dyDescent="0.3">
      <c r="B2468" s="1" t="s">
        <v>55</v>
      </c>
      <c r="C2468" s="4" t="str">
        <f>VLOOKUP(Tabela1[[#This Row],[Cliente]],'BASE DE CLIENTES'!A:E,2,0)</f>
        <v>Brasília</v>
      </c>
      <c r="D2468" s="1" t="str">
        <f>VLOOKUP(Tabela1[[#This Row],[Cliente]],'BASE DE CLIENTES'!A:C,3,0)</f>
        <v>DF</v>
      </c>
      <c r="E2468" s="4" t="str">
        <f>CONCATENATE(Tabela1[[#This Row],[CIDADE]],",",Tabela1[[#This Row],[UF]])</f>
        <v>Brasília,DF</v>
      </c>
      <c r="F2468" s="2">
        <v>45916</v>
      </c>
      <c r="G2468" s="13">
        <v>477</v>
      </c>
      <c r="H2468" s="13">
        <v>840</v>
      </c>
      <c r="I2468" s="5">
        <f>Tabela1[[#This Row],[Valor total]]-Tabela1[[#This Row],[Valor custo]]</f>
        <v>363</v>
      </c>
      <c r="J2468" s="6">
        <f>Tabela1[[#This Row],[MARGEM BRUTA]]/Tabela1[[#This Row],[Valor total]]</f>
        <v>0.43214285714285716</v>
      </c>
      <c r="K2468" s="1" t="str">
        <f>VLOOKUP(Tabela1[[#This Row],[Cliente]],'BASE DE CLIENTES'!A:D,4,0)</f>
        <v>EMPRESA SEM MAQUINA</v>
      </c>
      <c r="L2468" s="1" t="str">
        <f>VLOOKUP(Tabela1[[#This Row],[Cliente]],'BASE DE CLIENTES'!A:E,5,0)</f>
        <v>RECANTO DAS EMAS</v>
      </c>
    </row>
    <row r="2469" spans="2:12" x14ac:dyDescent="0.3">
      <c r="B2469" s="1" t="s">
        <v>106</v>
      </c>
      <c r="C2469" s="4" t="str">
        <f>VLOOKUP(Tabela1[[#This Row],[Cliente]],'BASE DE CLIENTES'!A:E,2,0)</f>
        <v>Brasília</v>
      </c>
      <c r="D2469" s="1" t="str">
        <f>VLOOKUP(Tabela1[[#This Row],[Cliente]],'BASE DE CLIENTES'!A:C,3,0)</f>
        <v>DF</v>
      </c>
      <c r="E2469" s="4" t="str">
        <f>CONCATENATE(Tabela1[[#This Row],[CIDADE]],",",Tabela1[[#This Row],[UF]])</f>
        <v>Brasília,DF</v>
      </c>
      <c r="F2469" s="2">
        <v>45916</v>
      </c>
      <c r="G2469" s="13">
        <v>1601.9</v>
      </c>
      <c r="H2469" s="13">
        <v>2550</v>
      </c>
      <c r="I2469" s="5">
        <f>Tabela1[[#This Row],[Valor total]]-Tabela1[[#This Row],[Valor custo]]</f>
        <v>948.09999999999991</v>
      </c>
      <c r="J2469" s="6">
        <f>Tabela1[[#This Row],[MARGEM BRUTA]]/Tabela1[[#This Row],[Valor total]]</f>
        <v>0.3718039215686274</v>
      </c>
      <c r="K2469" s="1" t="str">
        <f>VLOOKUP(Tabela1[[#This Row],[Cliente]],'BASE DE CLIENTES'!A:D,4,0)</f>
        <v>EMPRESA COM MAQUINA</v>
      </c>
      <c r="L2469" s="1" t="str">
        <f>VLOOKUP(Tabela1[[#This Row],[Cliente]],'BASE DE CLIENTES'!A:E,5,0)</f>
        <v>26 DE SETEMBRO</v>
      </c>
    </row>
    <row r="2470" spans="2:12" x14ac:dyDescent="0.3">
      <c r="B2470" s="1" t="s">
        <v>267</v>
      </c>
      <c r="C2470" s="4" t="str">
        <f>VLOOKUP(Tabela1[[#This Row],[Cliente]],'BASE DE CLIENTES'!A:E,2,0)</f>
        <v>Brasília</v>
      </c>
      <c r="D2470" s="1" t="str">
        <f>VLOOKUP(Tabela1[[#This Row],[Cliente]],'BASE DE CLIENTES'!A:C,3,0)</f>
        <v>DF</v>
      </c>
      <c r="E2470" s="4" t="str">
        <f>CONCATENATE(Tabela1[[#This Row],[CIDADE]],",",Tabela1[[#This Row],[UF]])</f>
        <v>Brasília,DF</v>
      </c>
      <c r="F2470" s="2">
        <v>45917</v>
      </c>
      <c r="G2470" s="13">
        <v>45.6</v>
      </c>
      <c r="H2470" s="13">
        <v>70</v>
      </c>
      <c r="I2470" s="5">
        <f>Tabela1[[#This Row],[Valor total]]-Tabela1[[#This Row],[Valor custo]]</f>
        <v>24.4</v>
      </c>
      <c r="J2470" s="6">
        <f>Tabela1[[#This Row],[MARGEM BRUTA]]/Tabela1[[#This Row],[Valor total]]</f>
        <v>0.34857142857142853</v>
      </c>
      <c r="K2470" s="1" t="str">
        <f>VLOOKUP(Tabela1[[#This Row],[Cliente]],'BASE DE CLIENTES'!A:D,4,0)</f>
        <v>SEM CLASSIFICAÇÃO</v>
      </c>
      <c r="L2470" s="1" t="str">
        <f>VLOOKUP(Tabela1[[#This Row],[Cliente]],'BASE DE CLIENTES'!A:E,5,0)</f>
        <v>TAGUATINGA NORTE</v>
      </c>
    </row>
    <row r="2471" spans="2:12" x14ac:dyDescent="0.3">
      <c r="B2471" s="1" t="s">
        <v>99</v>
      </c>
      <c r="C2471" s="4" t="str">
        <f>VLOOKUP(Tabela1[[#This Row],[Cliente]],'BASE DE CLIENTES'!A:E,2,0)</f>
        <v>Brasília</v>
      </c>
      <c r="D2471" s="1" t="str">
        <f>VLOOKUP(Tabela1[[#This Row],[Cliente]],'BASE DE CLIENTES'!A:C,3,0)</f>
        <v>DF</v>
      </c>
      <c r="E2471" s="4" t="str">
        <f>CONCATENATE(Tabela1[[#This Row],[CIDADE]],",",Tabela1[[#This Row],[UF]])</f>
        <v>Brasília,DF</v>
      </c>
      <c r="F2471" s="2">
        <v>45916</v>
      </c>
      <c r="G2471" s="13">
        <v>4983.57</v>
      </c>
      <c r="H2471" s="13">
        <v>7685</v>
      </c>
      <c r="I2471" s="5">
        <f>Tabela1[[#This Row],[Valor total]]-Tabela1[[#This Row],[Valor custo]]</f>
        <v>2701.4300000000003</v>
      </c>
      <c r="J2471" s="6">
        <f>Tabela1[[#This Row],[MARGEM BRUTA]]/Tabela1[[#This Row],[Valor total]]</f>
        <v>0.35151984385165913</v>
      </c>
      <c r="K2471" s="1" t="str">
        <f>VLOOKUP(Tabela1[[#This Row],[Cliente]],'BASE DE CLIENTES'!A:D,4,0)</f>
        <v>EMPRESA COM MAQUINA</v>
      </c>
      <c r="L2471" s="1" t="str">
        <f>VLOOKUP(Tabela1[[#This Row],[Cliente]],'BASE DE CLIENTES'!A:E,5,0)</f>
        <v>ARAPOANGA (PLANALTINA)</v>
      </c>
    </row>
    <row r="2472" spans="2:12" x14ac:dyDescent="0.3">
      <c r="B2472" s="1" t="s">
        <v>297</v>
      </c>
      <c r="C2472" s="4" t="str">
        <f>VLOOKUP(Tabela1[[#This Row],[Cliente]],'BASE DE CLIENTES'!A:E,2,0)</f>
        <v>Brasília</v>
      </c>
      <c r="D2472" s="1" t="str">
        <f>VLOOKUP(Tabela1[[#This Row],[Cliente]],'BASE DE CLIENTES'!A:C,3,0)</f>
        <v>DF</v>
      </c>
      <c r="E2472" s="4" t="str">
        <f>CONCATENATE(Tabela1[[#This Row],[CIDADE]],",",Tabela1[[#This Row],[UF]])</f>
        <v>Brasília,DF</v>
      </c>
      <c r="F2472" s="2">
        <v>45749</v>
      </c>
      <c r="G2472" s="13">
        <v>946</v>
      </c>
      <c r="H2472" s="13">
        <v>1440</v>
      </c>
      <c r="I2472" s="5">
        <f>Tabela1[[#This Row],[Valor total]]-Tabela1[[#This Row],[Valor custo]]</f>
        <v>494</v>
      </c>
      <c r="J2472" s="6">
        <f>Tabela1[[#This Row],[MARGEM BRUTA]]/Tabela1[[#This Row],[Valor total]]</f>
        <v>0.34305555555555556</v>
      </c>
      <c r="K2472" s="1" t="str">
        <f>VLOOKUP(Tabela1[[#This Row],[Cliente]],'BASE DE CLIENTES'!A:D,4,0)</f>
        <v>SERRALHEIRO</v>
      </c>
      <c r="L2472" s="1" t="str">
        <f>VLOOKUP(Tabela1[[#This Row],[Cliente]],'BASE DE CLIENTES'!A:E,5,0)</f>
        <v>NA</v>
      </c>
    </row>
    <row r="2473" spans="2:12" x14ac:dyDescent="0.3">
      <c r="B2473" s="1" t="s">
        <v>323</v>
      </c>
      <c r="C2473" s="4" t="str">
        <f>VLOOKUP(Tabela1[[#This Row],[Cliente]],'BASE DE CLIENTES'!A:E,2,0)</f>
        <v>Brasília</v>
      </c>
      <c r="D2473" s="1" t="str">
        <f>VLOOKUP(Tabela1[[#This Row],[Cliente]],'BASE DE CLIENTES'!A:C,3,0)</f>
        <v>DF</v>
      </c>
      <c r="E2473" s="4" t="str">
        <f>CONCATENATE(Tabela1[[#This Row],[CIDADE]],",",Tabela1[[#This Row],[UF]])</f>
        <v>Brasília,DF</v>
      </c>
      <c r="F2473" s="2">
        <v>45714</v>
      </c>
      <c r="G2473" s="13">
        <v>24</v>
      </c>
      <c r="H2473" s="13">
        <v>40</v>
      </c>
      <c r="I2473" s="5">
        <f>Tabela1[[#This Row],[Valor total]]-Tabela1[[#This Row],[Valor custo]]</f>
        <v>16</v>
      </c>
      <c r="J2473" s="6">
        <f>Tabela1[[#This Row],[MARGEM BRUTA]]/Tabela1[[#This Row],[Valor total]]</f>
        <v>0.4</v>
      </c>
      <c r="K2473" s="1" t="str">
        <f>VLOOKUP(Tabela1[[#This Row],[Cliente]],'BASE DE CLIENTES'!A:D,4,0)</f>
        <v>SEM CLASSIFICAÇÃO</v>
      </c>
      <c r="L2473" s="1" t="str">
        <f>VLOOKUP(Tabela1[[#This Row],[Cliente]],'BASE DE CLIENTES'!A:E,5,0)</f>
        <v>Samambaia Norte (Samambaia)</v>
      </c>
    </row>
    <row r="2474" spans="2:12" x14ac:dyDescent="0.3">
      <c r="B2474" s="1" t="s">
        <v>42</v>
      </c>
      <c r="C2474" s="4" t="str">
        <f>VLOOKUP(Tabela1[[#This Row],[Cliente]],'BASE DE CLIENTES'!A:E,2,0)</f>
        <v>Brasília</v>
      </c>
      <c r="D2474" s="1" t="str">
        <f>VLOOKUP(Tabela1[[#This Row],[Cliente]],'BASE DE CLIENTES'!A:C,3,0)</f>
        <v>DF</v>
      </c>
      <c r="E2474" s="4" t="str">
        <f>CONCATENATE(Tabela1[[#This Row],[CIDADE]],",",Tabela1[[#This Row],[UF]])</f>
        <v>Brasília,DF</v>
      </c>
      <c r="F2474" s="2">
        <v>45915</v>
      </c>
      <c r="G2474" s="13">
        <v>122.74</v>
      </c>
      <c r="H2474" s="13">
        <v>170</v>
      </c>
      <c r="I2474" s="5">
        <f>Tabela1[[#This Row],[Valor total]]-Tabela1[[#This Row],[Valor custo]]</f>
        <v>47.260000000000005</v>
      </c>
      <c r="J2474" s="6">
        <f>Tabela1[[#This Row],[MARGEM BRUTA]]/Tabela1[[#This Row],[Valor total]]</f>
        <v>0.27800000000000002</v>
      </c>
      <c r="K2474" s="1" t="str">
        <f>VLOOKUP(Tabela1[[#This Row],[Cliente]],'BASE DE CLIENTES'!A:D,4,0)</f>
        <v>EMPRESA SEM MAQUINA</v>
      </c>
      <c r="L2474" s="1" t="str">
        <f>VLOOKUP(Tabela1[[#This Row],[Cliente]],'BASE DE CLIENTES'!A:E,5,0)</f>
        <v>SAMAMBAIA</v>
      </c>
    </row>
    <row r="2475" spans="2:12" x14ac:dyDescent="0.3">
      <c r="B2475" s="1" t="s">
        <v>321</v>
      </c>
      <c r="C2475" s="4" t="str">
        <f>VLOOKUP(Tabela1[[#This Row],[Cliente]],'BASE DE CLIENTES'!A:E,2,0)</f>
        <v>Valparaíso de Goiás</v>
      </c>
      <c r="D2475" s="1" t="str">
        <f>VLOOKUP(Tabela1[[#This Row],[Cliente]],'BASE DE CLIENTES'!A:C,3,0)</f>
        <v>GO</v>
      </c>
      <c r="E2475" s="4" t="str">
        <f>CONCATENATE(Tabela1[[#This Row],[CIDADE]],",",Tabela1[[#This Row],[UF]])</f>
        <v>Valparaíso de Goiás,GO</v>
      </c>
      <c r="F2475" s="2">
        <v>45691</v>
      </c>
      <c r="G2475" s="13">
        <v>2914.57</v>
      </c>
      <c r="H2475" s="13">
        <v>4475</v>
      </c>
      <c r="I2475" s="5">
        <f>Tabela1[[#This Row],[Valor total]]-Tabela1[[#This Row],[Valor custo]]</f>
        <v>1560.4299999999998</v>
      </c>
      <c r="J2475" s="6">
        <f>Tabela1[[#This Row],[MARGEM BRUTA]]/Tabela1[[#This Row],[Valor total]]</f>
        <v>0.34869944134078207</v>
      </c>
      <c r="K2475" s="1" t="str">
        <f>VLOOKUP(Tabela1[[#This Row],[Cliente]],'BASE DE CLIENTES'!A:D,4,0)</f>
        <v>EMPRESA COM MAQUINA</v>
      </c>
      <c r="L2475" s="1" t="str">
        <f>VLOOKUP(Tabela1[[#This Row],[Cliente]],'BASE DE CLIENTES'!A:E,5,0)</f>
        <v>Valparaíso de Goiás</v>
      </c>
    </row>
    <row r="2476" spans="2:12" x14ac:dyDescent="0.3">
      <c r="B2476" s="1" t="s">
        <v>319</v>
      </c>
      <c r="C2476" s="4" t="str">
        <f>VLOOKUP(Tabela1[[#This Row],[Cliente]],'BASE DE CLIENTES'!A:E,2,0)</f>
        <v>Valparaíso de Goiás</v>
      </c>
      <c r="D2476" s="1" t="str">
        <f>VLOOKUP(Tabela1[[#This Row],[Cliente]],'BASE DE CLIENTES'!A:C,3,0)</f>
        <v>GO</v>
      </c>
      <c r="E2476" s="4" t="str">
        <f>CONCATENATE(Tabela1[[#This Row],[CIDADE]],",",Tabela1[[#This Row],[UF]])</f>
        <v>Valparaíso de Goiás,GO</v>
      </c>
      <c r="F2476" s="2">
        <v>45743</v>
      </c>
      <c r="G2476" s="13">
        <v>993</v>
      </c>
      <c r="H2476" s="13">
        <v>1400</v>
      </c>
      <c r="I2476" s="5">
        <f>Tabela1[[#This Row],[Valor total]]-Tabela1[[#This Row],[Valor custo]]</f>
        <v>407</v>
      </c>
      <c r="J2476" s="6">
        <f>Tabela1[[#This Row],[MARGEM BRUTA]]/Tabela1[[#This Row],[Valor total]]</f>
        <v>0.2907142857142857</v>
      </c>
      <c r="K2476" s="1" t="str">
        <f>VLOOKUP(Tabela1[[#This Row],[Cliente]],'BASE DE CLIENTES'!A:D,4,0)</f>
        <v>EMPRESA COM MAQUINA</v>
      </c>
      <c r="L2476" s="1" t="str">
        <f>VLOOKUP(Tabela1[[#This Row],[Cliente]],'BASE DE CLIENTES'!A:E,5,0)</f>
        <v>Valparaíso de Goiás</v>
      </c>
    </row>
    <row r="2477" spans="2:12" x14ac:dyDescent="0.3">
      <c r="B2477" s="1" t="s">
        <v>117</v>
      </c>
      <c r="C2477" s="4" t="str">
        <f>VLOOKUP(Tabela1[[#This Row],[Cliente]],'BASE DE CLIENTES'!A:E,2,0)</f>
        <v>Brasília</v>
      </c>
      <c r="D2477" s="1" t="str">
        <f>VLOOKUP(Tabela1[[#This Row],[Cliente]],'BASE DE CLIENTES'!A:C,3,0)</f>
        <v>DF</v>
      </c>
      <c r="E2477" s="4" t="str">
        <f>CONCATENATE(Tabela1[[#This Row],[CIDADE]],",",Tabela1[[#This Row],[UF]])</f>
        <v>Brasília,DF</v>
      </c>
      <c r="F2477" s="2">
        <v>45915</v>
      </c>
      <c r="G2477" s="13">
        <v>1342.42</v>
      </c>
      <c r="H2477" s="13">
        <v>2400</v>
      </c>
      <c r="I2477" s="5">
        <f>Tabela1[[#This Row],[Valor total]]-Tabela1[[#This Row],[Valor custo]]</f>
        <v>1057.58</v>
      </c>
      <c r="J2477" s="6">
        <f>Tabela1[[#This Row],[MARGEM BRUTA]]/Tabela1[[#This Row],[Valor total]]</f>
        <v>0.44065833333333332</v>
      </c>
      <c r="K2477" s="1" t="str">
        <f>VLOOKUP(Tabela1[[#This Row],[Cliente]],'BASE DE CLIENTES'!A:D,4,0)</f>
        <v>EMPRESA COM MAQUINA</v>
      </c>
      <c r="L2477" s="1" t="str">
        <f>VLOOKUP(Tabela1[[#This Row],[Cliente]],'BASE DE CLIENTES'!A:E,5,0)</f>
        <v>SETOR HABITACIONAL ARNIQUEIRA (AGUAS CLARAS)</v>
      </c>
    </row>
    <row r="2478" spans="2:12" x14ac:dyDescent="0.3">
      <c r="B2478" s="1" t="s">
        <v>25</v>
      </c>
      <c r="C2478" s="4" t="str">
        <f>VLOOKUP(Tabela1[[#This Row],[Cliente]],'BASE DE CLIENTES'!A:E,2,0)</f>
        <v>Brasília</v>
      </c>
      <c r="D2478" s="1" t="str">
        <f>VLOOKUP(Tabela1[[#This Row],[Cliente]],'BASE DE CLIENTES'!A:C,3,0)</f>
        <v>DF</v>
      </c>
      <c r="E2478" s="4" t="str">
        <f>CONCATENATE(Tabela1[[#This Row],[CIDADE]],",",Tabela1[[#This Row],[UF]])</f>
        <v>Brasília,DF</v>
      </c>
      <c r="F2478" s="2">
        <v>45915</v>
      </c>
      <c r="G2478" s="13">
        <v>20</v>
      </c>
      <c r="H2478" s="13">
        <v>50</v>
      </c>
      <c r="I2478" s="5">
        <f>Tabela1[[#This Row],[Valor total]]-Tabela1[[#This Row],[Valor custo]]</f>
        <v>30</v>
      </c>
      <c r="J2478" s="6">
        <f>Tabela1[[#This Row],[MARGEM BRUTA]]/Tabela1[[#This Row],[Valor total]]</f>
        <v>0.6</v>
      </c>
      <c r="K2478" s="1" t="str">
        <f>VLOOKUP(Tabela1[[#This Row],[Cliente]],'BASE DE CLIENTES'!A:D,4,0)</f>
        <v>EMPRESA COM MAQUINA</v>
      </c>
      <c r="L2478" s="1" t="str">
        <f>VLOOKUP(Tabela1[[#This Row],[Cliente]],'BASE DE CLIENTES'!A:E,5,0)</f>
        <v>CEILANDIA NORTE (CEILANDIA)</v>
      </c>
    </row>
    <row r="2479" spans="2:12" x14ac:dyDescent="0.3">
      <c r="B2479" s="1" t="s">
        <v>25</v>
      </c>
      <c r="C2479" s="4" t="str">
        <f>VLOOKUP(Tabela1[[#This Row],[Cliente]],'BASE DE CLIENTES'!A:E,2,0)</f>
        <v>Brasília</v>
      </c>
      <c r="D2479" s="1" t="str">
        <f>VLOOKUP(Tabela1[[#This Row],[Cliente]],'BASE DE CLIENTES'!A:C,3,0)</f>
        <v>DF</v>
      </c>
      <c r="E2479" s="4" t="str">
        <f>CONCATENATE(Tabela1[[#This Row],[CIDADE]],",",Tabela1[[#This Row],[UF]])</f>
        <v>Brasília,DF</v>
      </c>
      <c r="F2479" s="2">
        <v>45915</v>
      </c>
      <c r="G2479" s="13">
        <v>477</v>
      </c>
      <c r="H2479" s="13">
        <v>195</v>
      </c>
      <c r="I2479" s="5">
        <f>Tabela1[[#This Row],[Valor total]]-Tabela1[[#This Row],[Valor custo]]</f>
        <v>-282</v>
      </c>
      <c r="J2479" s="6">
        <f>Tabela1[[#This Row],[MARGEM BRUTA]]/Tabela1[[#This Row],[Valor total]]</f>
        <v>-1.4461538461538461</v>
      </c>
      <c r="K2479" s="1" t="str">
        <f>VLOOKUP(Tabela1[[#This Row],[Cliente]],'BASE DE CLIENTES'!A:D,4,0)</f>
        <v>EMPRESA COM MAQUINA</v>
      </c>
      <c r="L2479" s="1" t="str">
        <f>VLOOKUP(Tabela1[[#This Row],[Cliente]],'BASE DE CLIENTES'!A:E,5,0)</f>
        <v>CEILANDIA NORTE (CEILANDIA)</v>
      </c>
    </row>
    <row r="2480" spans="2:12" x14ac:dyDescent="0.3">
      <c r="B2480" s="1" t="s">
        <v>297</v>
      </c>
      <c r="C2480" s="4" t="str">
        <f>VLOOKUP(Tabela1[[#This Row],[Cliente]],'BASE DE CLIENTES'!A:E,2,0)</f>
        <v>Brasília</v>
      </c>
      <c r="D2480" s="1" t="str">
        <f>VLOOKUP(Tabela1[[#This Row],[Cliente]],'BASE DE CLIENTES'!A:C,3,0)</f>
        <v>DF</v>
      </c>
      <c r="E2480" s="4" t="str">
        <f>CONCATENATE(Tabela1[[#This Row],[CIDADE]],",",Tabela1[[#This Row],[UF]])</f>
        <v>Brasília,DF</v>
      </c>
      <c r="F2480" s="2">
        <v>45807</v>
      </c>
      <c r="G2480" s="13">
        <v>79</v>
      </c>
      <c r="H2480" s="13">
        <v>350</v>
      </c>
      <c r="I2480" s="5">
        <f>Tabela1[[#This Row],[Valor total]]-Tabela1[[#This Row],[Valor custo]]</f>
        <v>271</v>
      </c>
      <c r="J2480" s="6">
        <f>Tabela1[[#This Row],[MARGEM BRUTA]]/Tabela1[[#This Row],[Valor total]]</f>
        <v>0.77428571428571424</v>
      </c>
      <c r="K2480" s="1" t="str">
        <f>VLOOKUP(Tabela1[[#This Row],[Cliente]],'BASE DE CLIENTES'!A:D,4,0)</f>
        <v>SERRALHEIRO</v>
      </c>
      <c r="L2480" s="1" t="str">
        <f>VLOOKUP(Tabela1[[#This Row],[Cliente]],'BASE DE CLIENTES'!A:E,5,0)</f>
        <v>NA</v>
      </c>
    </row>
    <row r="2481" spans="2:12" x14ac:dyDescent="0.3">
      <c r="B2481" s="1" t="s">
        <v>316</v>
      </c>
      <c r="C2481" s="4" t="str">
        <f>VLOOKUP(Tabela1[[#This Row],[Cliente]],'BASE DE CLIENTES'!A:E,2,0)</f>
        <v>Valparaíso de Goiás</v>
      </c>
      <c r="D2481" s="1" t="str">
        <f>VLOOKUP(Tabela1[[#This Row],[Cliente]],'BASE DE CLIENTES'!A:C,3,0)</f>
        <v>GO</v>
      </c>
      <c r="E2481" s="4" t="str">
        <f>CONCATENATE(Tabela1[[#This Row],[CIDADE]],",",Tabela1[[#This Row],[UF]])</f>
        <v>Valparaíso de Goiás,GO</v>
      </c>
      <c r="F2481" s="2">
        <v>45740</v>
      </c>
      <c r="G2481" s="13">
        <v>758.83</v>
      </c>
      <c r="H2481" s="13">
        <v>1340</v>
      </c>
      <c r="I2481" s="5">
        <f>Tabela1[[#This Row],[Valor total]]-Tabela1[[#This Row],[Valor custo]]</f>
        <v>581.16999999999996</v>
      </c>
      <c r="J2481" s="6">
        <f>Tabela1[[#This Row],[MARGEM BRUTA]]/Tabela1[[#This Row],[Valor total]]</f>
        <v>0.43370895522388059</v>
      </c>
      <c r="K2481" s="1" t="str">
        <f>VLOOKUP(Tabela1[[#This Row],[Cliente]],'BASE DE CLIENTES'!A:D,4,0)</f>
        <v>SERRALHEIRO</v>
      </c>
      <c r="L2481" s="1" t="str">
        <f>VLOOKUP(Tabela1[[#This Row],[Cliente]],'BASE DE CLIENTES'!A:E,5,0)</f>
        <v>Valparaíso de Goiás</v>
      </c>
    </row>
    <row r="2482" spans="2:12" x14ac:dyDescent="0.3">
      <c r="B2482" s="1" t="s">
        <v>239</v>
      </c>
      <c r="C2482" s="4" t="str">
        <f>VLOOKUP(Tabela1[[#This Row],[Cliente]],'BASE DE CLIENTES'!A:E,2,0)</f>
        <v>Brasília</v>
      </c>
      <c r="D2482" s="1" t="str">
        <f>VLOOKUP(Tabela1[[#This Row],[Cliente]],'BASE DE CLIENTES'!A:C,3,0)</f>
        <v>DF</v>
      </c>
      <c r="E2482" s="4" t="str">
        <f>CONCATENATE(Tabela1[[#This Row],[CIDADE]],",",Tabela1[[#This Row],[UF]])</f>
        <v>Brasília,DF</v>
      </c>
      <c r="F2482" s="2">
        <v>45915</v>
      </c>
      <c r="G2482" s="13">
        <v>0</v>
      </c>
      <c r="H2482" s="13">
        <v>180</v>
      </c>
      <c r="I2482" s="5">
        <f>Tabela1[[#This Row],[Valor total]]-Tabela1[[#This Row],[Valor custo]]</f>
        <v>180</v>
      </c>
      <c r="J2482" s="6">
        <f>Tabela1[[#This Row],[MARGEM BRUTA]]/Tabela1[[#This Row],[Valor total]]</f>
        <v>1</v>
      </c>
      <c r="K2482" s="1" t="str">
        <f>VLOOKUP(Tabela1[[#This Row],[Cliente]],'BASE DE CLIENTES'!A:D,4,0)</f>
        <v>EMPRESA COM MAQUINA</v>
      </c>
      <c r="L2482" s="1" t="str">
        <f>VLOOKUP(Tabela1[[#This Row],[Cliente]],'BASE DE CLIENTES'!A:E,5,0)</f>
        <v>RIACHO FUNDO II</v>
      </c>
    </row>
    <row r="2483" spans="2:12" x14ac:dyDescent="0.3">
      <c r="B2483" s="1" t="s">
        <v>27</v>
      </c>
      <c r="C2483" s="4" t="str">
        <f>VLOOKUP(Tabela1[[#This Row],[Cliente]],'BASE DE CLIENTES'!A:E,2,0)</f>
        <v>Brasília</v>
      </c>
      <c r="D2483" s="1" t="str">
        <f>VLOOKUP(Tabela1[[#This Row],[Cliente]],'BASE DE CLIENTES'!A:C,3,0)</f>
        <v>DF</v>
      </c>
      <c r="E2483" s="4" t="str">
        <f>CONCATENATE(Tabela1[[#This Row],[CIDADE]],",",Tabela1[[#This Row],[UF]])</f>
        <v>Brasília,DF</v>
      </c>
      <c r="F2483" s="2">
        <v>45915</v>
      </c>
      <c r="G2483" s="13">
        <v>1174.28</v>
      </c>
      <c r="H2483" s="13">
        <v>2130</v>
      </c>
      <c r="I2483" s="5">
        <f>Tabela1[[#This Row],[Valor total]]-Tabela1[[#This Row],[Valor custo]]</f>
        <v>955.72</v>
      </c>
      <c r="J2483" s="6">
        <f>Tabela1[[#This Row],[MARGEM BRUTA]]/Tabela1[[#This Row],[Valor total]]</f>
        <v>0.44869483568075119</v>
      </c>
      <c r="K2483" s="1" t="str">
        <f>VLOOKUP(Tabela1[[#This Row],[Cliente]],'BASE DE CLIENTES'!A:D,4,0)</f>
        <v>EMPRESA SEM MAQUINA</v>
      </c>
      <c r="L2483" s="1" t="str">
        <f>VLOOKUP(Tabela1[[#This Row],[Cliente]],'BASE DE CLIENTES'!A:E,5,0)</f>
        <v>RECANTO DAS EMAS</v>
      </c>
    </row>
    <row r="2484" spans="2:12" x14ac:dyDescent="0.3">
      <c r="B2484" s="1" t="s">
        <v>319</v>
      </c>
      <c r="C2484" s="4" t="str">
        <f>VLOOKUP(Tabela1[[#This Row],[Cliente]],'BASE DE CLIENTES'!A:E,2,0)</f>
        <v>Valparaíso de Goiás</v>
      </c>
      <c r="D2484" s="1" t="str">
        <f>VLOOKUP(Tabela1[[#This Row],[Cliente]],'BASE DE CLIENTES'!A:C,3,0)</f>
        <v>GO</v>
      </c>
      <c r="E2484" s="4" t="str">
        <f>CONCATENATE(Tabela1[[#This Row],[CIDADE]],",",Tabela1[[#This Row],[UF]])</f>
        <v>Valparaíso de Goiás,GO</v>
      </c>
      <c r="F2484" s="2">
        <v>45736</v>
      </c>
      <c r="G2484" s="13">
        <v>1747.45</v>
      </c>
      <c r="H2484" s="13">
        <v>2700</v>
      </c>
      <c r="I2484" s="5">
        <f>Tabela1[[#This Row],[Valor total]]-Tabela1[[#This Row],[Valor custo]]</f>
        <v>952.55</v>
      </c>
      <c r="J2484" s="6">
        <f>Tabela1[[#This Row],[MARGEM BRUTA]]/Tabela1[[#This Row],[Valor total]]</f>
        <v>0.35279629629629627</v>
      </c>
      <c r="K2484" s="1" t="str">
        <f>VLOOKUP(Tabela1[[#This Row],[Cliente]],'BASE DE CLIENTES'!A:D,4,0)</f>
        <v>EMPRESA COM MAQUINA</v>
      </c>
      <c r="L2484" s="1" t="str">
        <f>VLOOKUP(Tabela1[[#This Row],[Cliente]],'BASE DE CLIENTES'!A:E,5,0)</f>
        <v>Valparaíso de Goiás</v>
      </c>
    </row>
    <row r="2485" spans="2:12" x14ac:dyDescent="0.3">
      <c r="B2485" s="1" t="s">
        <v>128</v>
      </c>
      <c r="C2485" s="4" t="str">
        <f>VLOOKUP(Tabela1[[#This Row],[Cliente]],'BASE DE CLIENTES'!A:E,2,0)</f>
        <v>Brasília</v>
      </c>
      <c r="D2485" s="1" t="str">
        <f>VLOOKUP(Tabela1[[#This Row],[Cliente]],'BASE DE CLIENTES'!A:C,3,0)</f>
        <v>DF</v>
      </c>
      <c r="E2485" s="4" t="str">
        <f>CONCATENATE(Tabela1[[#This Row],[CIDADE]],",",Tabela1[[#This Row],[UF]])</f>
        <v>Brasília,DF</v>
      </c>
      <c r="F2485" s="2">
        <v>45915</v>
      </c>
      <c r="G2485" s="13">
        <v>491.42</v>
      </c>
      <c r="H2485" s="13">
        <v>850</v>
      </c>
      <c r="I2485" s="5">
        <f>Tabela1[[#This Row],[Valor total]]-Tabela1[[#This Row],[Valor custo]]</f>
        <v>358.58</v>
      </c>
      <c r="J2485" s="6">
        <f>Tabela1[[#This Row],[MARGEM BRUTA]]/Tabela1[[#This Row],[Valor total]]</f>
        <v>0.42185882352941173</v>
      </c>
      <c r="K2485" s="1" t="str">
        <f>VLOOKUP(Tabela1[[#This Row],[Cliente]],'BASE DE CLIENTES'!A:D,4,0)</f>
        <v>SERRALHEIRO</v>
      </c>
      <c r="L2485" s="1" t="str">
        <f>VLOOKUP(Tabela1[[#This Row],[Cliente]],'BASE DE CLIENTES'!A:E,5,0)</f>
        <v>TAGUATINGA NORTE</v>
      </c>
    </row>
    <row r="2486" spans="2:12" x14ac:dyDescent="0.3">
      <c r="B2486" s="1" t="s">
        <v>324</v>
      </c>
      <c r="C2486" s="4" t="str">
        <f>VLOOKUP(Tabela1[[#This Row],[Cliente]],'BASE DE CLIENTES'!A:E,2,0)</f>
        <v>Valparaíso de Goiás</v>
      </c>
      <c r="D2486" s="1" t="str">
        <f>VLOOKUP(Tabela1[[#This Row],[Cliente]],'BASE DE CLIENTES'!A:C,3,0)</f>
        <v>GO</v>
      </c>
      <c r="E2486" s="4" t="str">
        <f>CONCATENATE(Tabela1[[#This Row],[CIDADE]],",",Tabela1[[#This Row],[UF]])</f>
        <v>Valparaíso de Goiás,GO</v>
      </c>
      <c r="F2486" s="2">
        <v>45735</v>
      </c>
      <c r="G2486" s="13">
        <v>1123.75</v>
      </c>
      <c r="H2486" s="13">
        <v>1895</v>
      </c>
      <c r="I2486" s="5">
        <f>Tabela1[[#This Row],[Valor total]]-Tabela1[[#This Row],[Valor custo]]</f>
        <v>771.25</v>
      </c>
      <c r="J2486" s="6">
        <f>Tabela1[[#This Row],[MARGEM BRUTA]]/Tabela1[[#This Row],[Valor total]]</f>
        <v>0.40699208443271767</v>
      </c>
      <c r="K2486" s="1" t="str">
        <f>VLOOKUP(Tabela1[[#This Row],[Cliente]],'BASE DE CLIENTES'!A:D,4,0)</f>
        <v>SEM CLASSIFICAÇÃO</v>
      </c>
      <c r="L2486" s="1" t="str">
        <f>VLOOKUP(Tabela1[[#This Row],[Cliente]],'BASE DE CLIENTES'!A:E,5,0)</f>
        <v>Valparaíso de Goiás</v>
      </c>
    </row>
    <row r="2487" spans="2:12" x14ac:dyDescent="0.3">
      <c r="B2487" s="1" t="s">
        <v>239</v>
      </c>
      <c r="C2487" s="4" t="str">
        <f>VLOOKUP(Tabela1[[#This Row],[Cliente]],'BASE DE CLIENTES'!A:E,2,0)</f>
        <v>Brasília</v>
      </c>
      <c r="D2487" s="1" t="str">
        <f>VLOOKUP(Tabela1[[#This Row],[Cliente]],'BASE DE CLIENTES'!A:C,3,0)</f>
        <v>DF</v>
      </c>
      <c r="E2487" s="4" t="str">
        <f>CONCATENATE(Tabela1[[#This Row],[CIDADE]],",",Tabela1[[#This Row],[UF]])</f>
        <v>Brasília,DF</v>
      </c>
      <c r="F2487" s="2">
        <v>45915</v>
      </c>
      <c r="G2487" s="13">
        <v>916.3</v>
      </c>
      <c r="H2487" s="13">
        <v>826.5</v>
      </c>
      <c r="I2487" s="5">
        <f>Tabela1[[#This Row],[Valor total]]-Tabela1[[#This Row],[Valor custo]]</f>
        <v>-89.799999999999955</v>
      </c>
      <c r="J2487" s="6">
        <f>Tabela1[[#This Row],[MARGEM BRUTA]]/Tabela1[[#This Row],[Valor total]]</f>
        <v>-0.10865093768905015</v>
      </c>
      <c r="K2487" s="1" t="str">
        <f>VLOOKUP(Tabela1[[#This Row],[Cliente]],'BASE DE CLIENTES'!A:D,4,0)</f>
        <v>EMPRESA COM MAQUINA</v>
      </c>
      <c r="L2487" s="1" t="str">
        <f>VLOOKUP(Tabela1[[#This Row],[Cliente]],'BASE DE CLIENTES'!A:E,5,0)</f>
        <v>RIACHO FUNDO II</v>
      </c>
    </row>
    <row r="2488" spans="2:12" x14ac:dyDescent="0.3">
      <c r="B2488" s="1" t="s">
        <v>97</v>
      </c>
      <c r="C2488" s="4" t="str">
        <f>VLOOKUP(Tabela1[[#This Row],[Cliente]],'BASE DE CLIENTES'!A:E,2,0)</f>
        <v>Brasília</v>
      </c>
      <c r="D2488" s="1" t="str">
        <f>VLOOKUP(Tabela1[[#This Row],[Cliente]],'BASE DE CLIENTES'!A:C,3,0)</f>
        <v>DF</v>
      </c>
      <c r="E2488" s="4" t="str">
        <f>CONCATENATE(Tabela1[[#This Row],[CIDADE]],",",Tabela1[[#This Row],[UF]])</f>
        <v>Brasília,DF</v>
      </c>
      <c r="F2488" s="2">
        <v>45915</v>
      </c>
      <c r="G2488" s="13">
        <v>498.25</v>
      </c>
      <c r="H2488" s="13">
        <v>920</v>
      </c>
      <c r="I2488" s="5">
        <f>Tabela1[[#This Row],[Valor total]]-Tabela1[[#This Row],[Valor custo]]</f>
        <v>421.75</v>
      </c>
      <c r="J2488" s="6">
        <f>Tabela1[[#This Row],[MARGEM BRUTA]]/Tabela1[[#This Row],[Valor total]]</f>
        <v>0.45842391304347824</v>
      </c>
      <c r="K2488" s="1" t="str">
        <f>VLOOKUP(Tabela1[[#This Row],[Cliente]],'BASE DE CLIENTES'!A:D,4,0)</f>
        <v>SERRALHEIRO</v>
      </c>
      <c r="L2488" s="1" t="str">
        <f>VLOOKUP(Tabela1[[#This Row],[Cliente]],'BASE DE CLIENTES'!A:E,5,0)</f>
        <v>CEILANDIA NORTE</v>
      </c>
    </row>
    <row r="2489" spans="2:12" x14ac:dyDescent="0.3">
      <c r="B2489" s="1" t="s">
        <v>106</v>
      </c>
      <c r="C2489" s="4" t="str">
        <f>VLOOKUP(Tabela1[[#This Row],[Cliente]],'BASE DE CLIENTES'!A:E,2,0)</f>
        <v>Brasília</v>
      </c>
      <c r="D2489" s="1" t="str">
        <f>VLOOKUP(Tabela1[[#This Row],[Cliente]],'BASE DE CLIENTES'!A:C,3,0)</f>
        <v>DF</v>
      </c>
      <c r="E2489" s="4" t="str">
        <f>CONCATENATE(Tabela1[[#This Row],[CIDADE]],",",Tabela1[[#This Row],[UF]])</f>
        <v>Brasília,DF</v>
      </c>
      <c r="F2489" s="2">
        <v>45915</v>
      </c>
      <c r="G2489" s="13">
        <v>432.79</v>
      </c>
      <c r="H2489" s="13">
        <v>650</v>
      </c>
      <c r="I2489" s="5">
        <f>Tabela1[[#This Row],[Valor total]]-Tabela1[[#This Row],[Valor custo]]</f>
        <v>217.20999999999998</v>
      </c>
      <c r="J2489" s="6">
        <f>Tabela1[[#This Row],[MARGEM BRUTA]]/Tabela1[[#This Row],[Valor total]]</f>
        <v>0.33416923076923072</v>
      </c>
      <c r="K2489" s="1" t="str">
        <f>VLOOKUP(Tabela1[[#This Row],[Cliente]],'BASE DE CLIENTES'!A:D,4,0)</f>
        <v>EMPRESA COM MAQUINA</v>
      </c>
      <c r="L2489" s="1" t="str">
        <f>VLOOKUP(Tabela1[[#This Row],[Cliente]],'BASE DE CLIENTES'!A:E,5,0)</f>
        <v>26 DE SETEMBRO</v>
      </c>
    </row>
    <row r="2490" spans="2:12" x14ac:dyDescent="0.3">
      <c r="B2490" s="1" t="s">
        <v>320</v>
      </c>
      <c r="C2490" s="4" t="str">
        <f>VLOOKUP(Tabela1[[#This Row],[Cliente]],'BASE DE CLIENTES'!A:E,2,0)</f>
        <v>Valparaíso de Goiás</v>
      </c>
      <c r="D2490" s="1" t="str">
        <f>VLOOKUP(Tabela1[[#This Row],[Cliente]],'BASE DE CLIENTES'!A:C,3,0)</f>
        <v>GO</v>
      </c>
      <c r="E2490" s="4" t="str">
        <f>CONCATENATE(Tabela1[[#This Row],[CIDADE]],",",Tabela1[[#This Row],[UF]])</f>
        <v>Valparaíso de Goiás,GO</v>
      </c>
      <c r="F2490" s="2">
        <v>45735</v>
      </c>
      <c r="G2490" s="13">
        <v>118.09</v>
      </c>
      <c r="H2490" s="13">
        <v>460</v>
      </c>
      <c r="I2490" s="5">
        <f>Tabela1[[#This Row],[Valor total]]-Tabela1[[#This Row],[Valor custo]]</f>
        <v>341.90999999999997</v>
      </c>
      <c r="J2490" s="6">
        <f>Tabela1[[#This Row],[MARGEM BRUTA]]/Tabela1[[#This Row],[Valor total]]</f>
        <v>0.7432826086956521</v>
      </c>
      <c r="K2490" s="1" t="str">
        <f>VLOOKUP(Tabela1[[#This Row],[Cliente]],'BASE DE CLIENTES'!A:D,4,0)</f>
        <v>SERRALHEIRO</v>
      </c>
      <c r="L2490" s="1" t="str">
        <f>VLOOKUP(Tabela1[[#This Row],[Cliente]],'BASE DE CLIENTES'!A:E,5,0)</f>
        <v>Valparaíso de Goiás</v>
      </c>
    </row>
    <row r="2491" spans="2:12" x14ac:dyDescent="0.3">
      <c r="B2491" s="1" t="s">
        <v>321</v>
      </c>
      <c r="C2491" s="4" t="str">
        <f>VLOOKUP(Tabela1[[#This Row],[Cliente]],'BASE DE CLIENTES'!A:E,2,0)</f>
        <v>Valparaíso de Goiás</v>
      </c>
      <c r="D2491" s="1" t="str">
        <f>VLOOKUP(Tabela1[[#This Row],[Cliente]],'BASE DE CLIENTES'!A:C,3,0)</f>
        <v>GO</v>
      </c>
      <c r="E2491" s="4" t="str">
        <f>CONCATENATE(Tabela1[[#This Row],[CIDADE]],",",Tabela1[[#This Row],[UF]])</f>
        <v>Valparaíso de Goiás,GO</v>
      </c>
      <c r="F2491" s="2">
        <v>45734</v>
      </c>
      <c r="G2491" s="13">
        <v>268.45999999999998</v>
      </c>
      <c r="H2491" s="13">
        <v>550</v>
      </c>
      <c r="I2491" s="5">
        <f>Tabela1[[#This Row],[Valor total]]-Tabela1[[#This Row],[Valor custo]]</f>
        <v>281.54000000000002</v>
      </c>
      <c r="J2491" s="6">
        <f>Tabela1[[#This Row],[MARGEM BRUTA]]/Tabela1[[#This Row],[Valor total]]</f>
        <v>0.51189090909090917</v>
      </c>
      <c r="K2491" s="1" t="str">
        <f>VLOOKUP(Tabela1[[#This Row],[Cliente]],'BASE DE CLIENTES'!A:D,4,0)</f>
        <v>EMPRESA COM MAQUINA</v>
      </c>
      <c r="L2491" s="1" t="str">
        <f>VLOOKUP(Tabela1[[#This Row],[Cliente]],'BASE DE CLIENTES'!A:E,5,0)</f>
        <v>Valparaíso de Goiás</v>
      </c>
    </row>
    <row r="2492" spans="2:12" x14ac:dyDescent="0.3">
      <c r="B2492" s="1" t="s">
        <v>85</v>
      </c>
      <c r="C2492" s="4" t="str">
        <f>VLOOKUP(Tabela1[[#This Row],[Cliente]],'BASE DE CLIENTES'!A:E,2,0)</f>
        <v>Brasília</v>
      </c>
      <c r="D2492" s="1" t="str">
        <f>VLOOKUP(Tabela1[[#This Row],[Cliente]],'BASE DE CLIENTES'!A:C,3,0)</f>
        <v>DF</v>
      </c>
      <c r="E2492" s="4" t="str">
        <f>CONCATENATE(Tabela1[[#This Row],[CIDADE]],",",Tabela1[[#This Row],[UF]])</f>
        <v>Brasília,DF</v>
      </c>
      <c r="F2492" s="2">
        <v>45912</v>
      </c>
      <c r="G2492" s="13">
        <v>42</v>
      </c>
      <c r="H2492" s="13">
        <v>55</v>
      </c>
      <c r="I2492" s="5">
        <f>Tabela1[[#This Row],[Valor total]]-Tabela1[[#This Row],[Valor custo]]</f>
        <v>13</v>
      </c>
      <c r="J2492" s="6">
        <f>Tabela1[[#This Row],[MARGEM BRUTA]]/Tabela1[[#This Row],[Valor total]]</f>
        <v>0.23636363636363636</v>
      </c>
      <c r="K2492" s="1" t="str">
        <f>VLOOKUP(Tabela1[[#This Row],[Cliente]],'BASE DE CLIENTES'!A:D,4,0)</f>
        <v>SERRALHEIRO</v>
      </c>
      <c r="L2492" s="1" t="str">
        <f>VLOOKUP(Tabela1[[#This Row],[Cliente]],'BASE DE CLIENTES'!A:E,5,0)</f>
        <v>SAMAMBAIA NORTE (SAMAMBAIA)</v>
      </c>
    </row>
    <row r="2493" spans="2:12" x14ac:dyDescent="0.3">
      <c r="B2493" s="1" t="s">
        <v>187</v>
      </c>
      <c r="C2493" s="4" t="str">
        <f>VLOOKUP(Tabela1[[#This Row],[Cliente]],'BASE DE CLIENTES'!A:E,2,0)</f>
        <v>Brasília</v>
      </c>
      <c r="D2493" s="1" t="str">
        <f>VLOOKUP(Tabela1[[#This Row],[Cliente]],'BASE DE CLIENTES'!A:C,3,0)</f>
        <v>DF</v>
      </c>
      <c r="E2493" s="4" t="str">
        <f>CONCATENATE(Tabela1[[#This Row],[CIDADE]],",",Tabela1[[#This Row],[UF]])</f>
        <v>Brasília,DF</v>
      </c>
      <c r="F2493" s="2">
        <v>45912</v>
      </c>
      <c r="G2493" s="13">
        <v>534</v>
      </c>
      <c r="H2493" s="13">
        <v>1045</v>
      </c>
      <c r="I2493" s="5">
        <f>Tabela1[[#This Row],[Valor total]]-Tabela1[[#This Row],[Valor custo]]</f>
        <v>511</v>
      </c>
      <c r="J2493" s="6">
        <f>Tabela1[[#This Row],[MARGEM BRUTA]]/Tabela1[[#This Row],[Valor total]]</f>
        <v>0.48899521531100476</v>
      </c>
      <c r="K2493" s="1" t="str">
        <f>VLOOKUP(Tabela1[[#This Row],[Cliente]],'BASE DE CLIENTES'!A:D,4,0)</f>
        <v>SERRALHEIRO</v>
      </c>
      <c r="L2493" s="1" t="str">
        <f>VLOOKUP(Tabela1[[#This Row],[Cliente]],'BASE DE CLIENTES'!A:E,5,0)</f>
        <v>CEILANDIA SUL (CEILANDIA)</v>
      </c>
    </row>
    <row r="2494" spans="2:12" x14ac:dyDescent="0.3">
      <c r="B2494" s="1" t="s">
        <v>55</v>
      </c>
      <c r="C2494" s="4" t="str">
        <f>VLOOKUP(Tabela1[[#This Row],[Cliente]],'BASE DE CLIENTES'!A:E,2,0)</f>
        <v>Brasília</v>
      </c>
      <c r="D2494" s="1" t="str">
        <f>VLOOKUP(Tabela1[[#This Row],[Cliente]],'BASE DE CLIENTES'!A:C,3,0)</f>
        <v>DF</v>
      </c>
      <c r="E2494" s="4" t="str">
        <f>CONCATENATE(Tabela1[[#This Row],[CIDADE]],",",Tabela1[[#This Row],[UF]])</f>
        <v>Brasília,DF</v>
      </c>
      <c r="F2494" s="2">
        <v>45912</v>
      </c>
      <c r="G2494" s="13">
        <v>420</v>
      </c>
      <c r="H2494" s="13">
        <v>500</v>
      </c>
      <c r="I2494" s="5">
        <f>Tabela1[[#This Row],[Valor total]]-Tabela1[[#This Row],[Valor custo]]</f>
        <v>80</v>
      </c>
      <c r="J2494" s="6">
        <f>Tabela1[[#This Row],[MARGEM BRUTA]]/Tabela1[[#This Row],[Valor total]]</f>
        <v>0.16</v>
      </c>
      <c r="K2494" s="1" t="str">
        <f>VLOOKUP(Tabela1[[#This Row],[Cliente]],'BASE DE CLIENTES'!A:D,4,0)</f>
        <v>EMPRESA SEM MAQUINA</v>
      </c>
      <c r="L2494" s="1" t="str">
        <f>VLOOKUP(Tabela1[[#This Row],[Cliente]],'BASE DE CLIENTES'!A:E,5,0)</f>
        <v>RECANTO DAS EMAS</v>
      </c>
    </row>
    <row r="2495" spans="2:12" x14ac:dyDescent="0.3">
      <c r="B2495" s="1" t="s">
        <v>319</v>
      </c>
      <c r="C2495" s="4" t="str">
        <f>VLOOKUP(Tabela1[[#This Row],[Cliente]],'BASE DE CLIENTES'!A:E,2,0)</f>
        <v>Valparaíso de Goiás</v>
      </c>
      <c r="D2495" s="1" t="str">
        <f>VLOOKUP(Tabela1[[#This Row],[Cliente]],'BASE DE CLIENTES'!A:C,3,0)</f>
        <v>GO</v>
      </c>
      <c r="E2495" s="4" t="str">
        <f>CONCATENATE(Tabela1[[#This Row],[CIDADE]],",",Tabela1[[#This Row],[UF]])</f>
        <v>Valparaíso de Goiás,GO</v>
      </c>
      <c r="F2495" s="2">
        <v>45733</v>
      </c>
      <c r="G2495" s="13">
        <v>548.47</v>
      </c>
      <c r="H2495" s="13">
        <v>810</v>
      </c>
      <c r="I2495" s="5">
        <f>Tabela1[[#This Row],[Valor total]]-Tabela1[[#This Row],[Valor custo]]</f>
        <v>261.52999999999997</v>
      </c>
      <c r="J2495" s="6">
        <f>Tabela1[[#This Row],[MARGEM BRUTA]]/Tabela1[[#This Row],[Valor total]]</f>
        <v>0.32287654320987652</v>
      </c>
      <c r="K2495" s="1" t="str">
        <f>VLOOKUP(Tabela1[[#This Row],[Cliente]],'BASE DE CLIENTES'!A:D,4,0)</f>
        <v>EMPRESA COM MAQUINA</v>
      </c>
      <c r="L2495" s="1" t="str">
        <f>VLOOKUP(Tabela1[[#This Row],[Cliente]],'BASE DE CLIENTES'!A:E,5,0)</f>
        <v>Valparaíso de Goiás</v>
      </c>
    </row>
    <row r="2496" spans="2:12" x14ac:dyDescent="0.3">
      <c r="B2496" s="1" t="s">
        <v>320</v>
      </c>
      <c r="C2496" s="4" t="str">
        <f>VLOOKUP(Tabela1[[#This Row],[Cliente]],'BASE DE CLIENTES'!A:E,2,0)</f>
        <v>Valparaíso de Goiás</v>
      </c>
      <c r="D2496" s="1" t="str">
        <f>VLOOKUP(Tabela1[[#This Row],[Cliente]],'BASE DE CLIENTES'!A:C,3,0)</f>
        <v>GO</v>
      </c>
      <c r="E2496" s="4" t="str">
        <f>CONCATENATE(Tabela1[[#This Row],[CIDADE]],",",Tabela1[[#This Row],[UF]])</f>
        <v>Valparaíso de Goiás,GO</v>
      </c>
      <c r="F2496" s="2">
        <v>45730</v>
      </c>
      <c r="G2496" s="13">
        <v>20.88</v>
      </c>
      <c r="H2496" s="13">
        <v>80</v>
      </c>
      <c r="I2496" s="5">
        <f>Tabela1[[#This Row],[Valor total]]-Tabela1[[#This Row],[Valor custo]]</f>
        <v>59.120000000000005</v>
      </c>
      <c r="J2496" s="6">
        <f>Tabela1[[#This Row],[MARGEM BRUTA]]/Tabela1[[#This Row],[Valor total]]</f>
        <v>0.7390000000000001</v>
      </c>
      <c r="K2496" s="1" t="str">
        <f>VLOOKUP(Tabela1[[#This Row],[Cliente]],'BASE DE CLIENTES'!A:D,4,0)</f>
        <v>SERRALHEIRO</v>
      </c>
      <c r="L2496" s="1" t="str">
        <f>VLOOKUP(Tabela1[[#This Row],[Cliente]],'BASE DE CLIENTES'!A:E,5,0)</f>
        <v>Valparaíso de Goiás</v>
      </c>
    </row>
    <row r="2497" spans="2:12" x14ac:dyDescent="0.3">
      <c r="B2497" s="1" t="s">
        <v>38</v>
      </c>
      <c r="C2497" s="4" t="str">
        <f>VLOOKUP(Tabela1[[#This Row],[Cliente]],'BASE DE CLIENTES'!A:E,2,0)</f>
        <v>Brasília</v>
      </c>
      <c r="D2497" s="1" t="str">
        <f>VLOOKUP(Tabela1[[#This Row],[Cliente]],'BASE DE CLIENTES'!A:C,3,0)</f>
        <v>DF</v>
      </c>
      <c r="E2497" s="4" t="str">
        <f>CONCATENATE(Tabela1[[#This Row],[CIDADE]],",",Tabela1[[#This Row],[UF]])</f>
        <v>Brasília,DF</v>
      </c>
      <c r="F2497" s="2">
        <v>45912</v>
      </c>
      <c r="G2497" s="13">
        <v>740.2</v>
      </c>
      <c r="H2497" s="13">
        <v>1340</v>
      </c>
      <c r="I2497" s="5">
        <f>Tabela1[[#This Row],[Valor total]]-Tabela1[[#This Row],[Valor custo]]</f>
        <v>599.79999999999995</v>
      </c>
      <c r="J2497" s="6">
        <f>Tabela1[[#This Row],[MARGEM BRUTA]]/Tabela1[[#This Row],[Valor total]]</f>
        <v>0.44761194029850743</v>
      </c>
      <c r="K2497" s="1" t="str">
        <f>VLOOKUP(Tabela1[[#This Row],[Cliente]],'BASE DE CLIENTES'!A:D,4,0)</f>
        <v>EMPRESA SEM MAQUINA</v>
      </c>
      <c r="L2497" s="1" t="str">
        <f>VLOOKUP(Tabela1[[#This Row],[Cliente]],'BASE DE CLIENTES'!A:E,5,0)</f>
        <v>PONTE ALTA NORTE (GAMA)</v>
      </c>
    </row>
    <row r="2498" spans="2:12" x14ac:dyDescent="0.3">
      <c r="B2498" s="1" t="s">
        <v>52</v>
      </c>
      <c r="C2498" s="4" t="str">
        <f>VLOOKUP(Tabela1[[#This Row],[Cliente]],'BASE DE CLIENTES'!A:E,2,0)</f>
        <v>Brasília</v>
      </c>
      <c r="D2498" s="1" t="str">
        <f>VLOOKUP(Tabela1[[#This Row],[Cliente]],'BASE DE CLIENTES'!A:C,3,0)</f>
        <v>DF</v>
      </c>
      <c r="E2498" s="4" t="str">
        <f>CONCATENATE(Tabela1[[#This Row],[CIDADE]],",",Tabela1[[#This Row],[UF]])</f>
        <v>Brasília,DF</v>
      </c>
      <c r="F2498" s="2">
        <v>45912</v>
      </c>
      <c r="G2498" s="13">
        <v>84</v>
      </c>
      <c r="H2498" s="13">
        <v>110</v>
      </c>
      <c r="I2498" s="5">
        <f>Tabela1[[#This Row],[Valor total]]-Tabela1[[#This Row],[Valor custo]]</f>
        <v>26</v>
      </c>
      <c r="J2498" s="6">
        <f>Tabela1[[#This Row],[MARGEM BRUTA]]/Tabela1[[#This Row],[Valor total]]</f>
        <v>0.23636363636363636</v>
      </c>
      <c r="K2498" s="1" t="str">
        <f>VLOOKUP(Tabela1[[#This Row],[Cliente]],'BASE DE CLIENTES'!A:D,4,0)</f>
        <v>SERRALHEIRO</v>
      </c>
      <c r="L2498" s="1" t="str">
        <f>VLOOKUP(Tabela1[[#This Row],[Cliente]],'BASE DE CLIENTES'!A:E,5,0)</f>
        <v>Ceilândia Sul (Ceilândia)</v>
      </c>
    </row>
    <row r="2499" spans="2:12" x14ac:dyDescent="0.3">
      <c r="B2499" s="1" t="s">
        <v>52</v>
      </c>
      <c r="C2499" s="4" t="str">
        <f>VLOOKUP(Tabela1[[#This Row],[Cliente]],'BASE DE CLIENTES'!A:E,2,0)</f>
        <v>Brasília</v>
      </c>
      <c r="D2499" s="1" t="str">
        <f>VLOOKUP(Tabela1[[#This Row],[Cliente]],'BASE DE CLIENTES'!A:C,3,0)</f>
        <v>DF</v>
      </c>
      <c r="E2499" s="4" t="str">
        <f>CONCATENATE(Tabela1[[#This Row],[CIDADE]],",",Tabela1[[#This Row],[UF]])</f>
        <v>Brasília,DF</v>
      </c>
      <c r="F2499" s="2">
        <v>45912</v>
      </c>
      <c r="G2499" s="13">
        <v>1630.18</v>
      </c>
      <c r="H2499" s="13">
        <v>2680</v>
      </c>
      <c r="I2499" s="5">
        <f>Tabela1[[#This Row],[Valor total]]-Tabela1[[#This Row],[Valor custo]]</f>
        <v>1049.82</v>
      </c>
      <c r="J2499" s="6">
        <f>Tabela1[[#This Row],[MARGEM BRUTA]]/Tabela1[[#This Row],[Valor total]]</f>
        <v>0.39172388059701491</v>
      </c>
      <c r="K2499" s="1" t="str">
        <f>VLOOKUP(Tabela1[[#This Row],[Cliente]],'BASE DE CLIENTES'!A:D,4,0)</f>
        <v>SERRALHEIRO</v>
      </c>
      <c r="L2499" s="1" t="str">
        <f>VLOOKUP(Tabela1[[#This Row],[Cliente]],'BASE DE CLIENTES'!A:E,5,0)</f>
        <v>Ceilândia Sul (Ceilândia)</v>
      </c>
    </row>
    <row r="2500" spans="2:12" x14ac:dyDescent="0.3">
      <c r="B2500" s="1" t="s">
        <v>85</v>
      </c>
      <c r="C2500" s="4" t="str">
        <f>VLOOKUP(Tabela1[[#This Row],[Cliente]],'BASE DE CLIENTES'!A:E,2,0)</f>
        <v>Brasília</v>
      </c>
      <c r="D2500" s="1" t="str">
        <f>VLOOKUP(Tabela1[[#This Row],[Cliente]],'BASE DE CLIENTES'!A:C,3,0)</f>
        <v>DF</v>
      </c>
      <c r="E2500" s="4" t="str">
        <f>CONCATENATE(Tabela1[[#This Row],[CIDADE]],",",Tabela1[[#This Row],[UF]])</f>
        <v>Brasília,DF</v>
      </c>
      <c r="F2500" s="2">
        <v>45912</v>
      </c>
      <c r="G2500" s="13">
        <v>14.42</v>
      </c>
      <c r="H2500" s="13">
        <v>70</v>
      </c>
      <c r="I2500" s="5">
        <f>Tabela1[[#This Row],[Valor total]]-Tabela1[[#This Row],[Valor custo]]</f>
        <v>55.58</v>
      </c>
      <c r="J2500" s="6">
        <f>Tabela1[[#This Row],[MARGEM BRUTA]]/Tabela1[[#This Row],[Valor total]]</f>
        <v>0.79399999999999993</v>
      </c>
      <c r="K2500" s="1" t="str">
        <f>VLOOKUP(Tabela1[[#This Row],[Cliente]],'BASE DE CLIENTES'!A:D,4,0)</f>
        <v>SERRALHEIRO</v>
      </c>
      <c r="L2500" s="1" t="str">
        <f>VLOOKUP(Tabela1[[#This Row],[Cliente]],'BASE DE CLIENTES'!A:E,5,0)</f>
        <v>SAMAMBAIA NORTE (SAMAMBAIA)</v>
      </c>
    </row>
    <row r="2501" spans="2:12" x14ac:dyDescent="0.3">
      <c r="B2501" s="1" t="s">
        <v>98</v>
      </c>
      <c r="C2501" s="4" t="str">
        <f>VLOOKUP(Tabela1[[#This Row],[Cliente]],'BASE DE CLIENTES'!A:E,2,0)</f>
        <v>Brasília</v>
      </c>
      <c r="D2501" s="1" t="str">
        <f>VLOOKUP(Tabela1[[#This Row],[Cliente]],'BASE DE CLIENTES'!A:C,3,0)</f>
        <v>DF</v>
      </c>
      <c r="E2501" s="4" t="str">
        <f>CONCATENATE(Tabela1[[#This Row],[CIDADE]],",",Tabela1[[#This Row],[UF]])</f>
        <v>Brasília,DF</v>
      </c>
      <c r="F2501" s="2">
        <v>45912</v>
      </c>
      <c r="G2501" s="13">
        <v>13.69</v>
      </c>
      <c r="H2501" s="13">
        <v>110</v>
      </c>
      <c r="I2501" s="5">
        <f>Tabela1[[#This Row],[Valor total]]-Tabela1[[#This Row],[Valor custo]]</f>
        <v>96.31</v>
      </c>
      <c r="J2501" s="6">
        <f>Tabela1[[#This Row],[MARGEM BRUTA]]/Tabela1[[#This Row],[Valor total]]</f>
        <v>0.87554545454545452</v>
      </c>
      <c r="K2501" s="1" t="str">
        <f>VLOOKUP(Tabela1[[#This Row],[Cliente]],'BASE DE CLIENTES'!A:D,4,0)</f>
        <v>SERRALHEIRO</v>
      </c>
      <c r="L2501" s="1" t="str">
        <f>VLOOKUP(Tabela1[[#This Row],[Cliente]],'BASE DE CLIENTES'!A:E,5,0)</f>
        <v>SANTA MARIA</v>
      </c>
    </row>
    <row r="2502" spans="2:12" x14ac:dyDescent="0.3">
      <c r="B2502" s="1" t="s">
        <v>161</v>
      </c>
      <c r="C2502" s="4" t="str">
        <f>VLOOKUP(Tabela1[[#This Row],[Cliente]],'BASE DE CLIENTES'!A:E,2,0)</f>
        <v>Brasília</v>
      </c>
      <c r="D2502" s="1" t="str">
        <f>VLOOKUP(Tabela1[[#This Row],[Cliente]],'BASE DE CLIENTES'!A:C,3,0)</f>
        <v>DF</v>
      </c>
      <c r="E2502" s="4" t="str">
        <f>CONCATENATE(Tabela1[[#This Row],[CIDADE]],",",Tabela1[[#This Row],[UF]])</f>
        <v>Brasília,DF</v>
      </c>
      <c r="F2502" s="2">
        <v>45912</v>
      </c>
      <c r="G2502" s="13">
        <v>3528.88</v>
      </c>
      <c r="H2502" s="13">
        <v>5700</v>
      </c>
      <c r="I2502" s="5">
        <f>Tabela1[[#This Row],[Valor total]]-Tabela1[[#This Row],[Valor custo]]</f>
        <v>2171.12</v>
      </c>
      <c r="J2502" s="6">
        <f>Tabela1[[#This Row],[MARGEM BRUTA]]/Tabela1[[#This Row],[Valor total]]</f>
        <v>0.38089824561403507</v>
      </c>
      <c r="K2502" s="1" t="str">
        <f>VLOOKUP(Tabela1[[#This Row],[Cliente]],'BASE DE CLIENTES'!A:D,4,0)</f>
        <v>EMPRESA COM MAQUINA</v>
      </c>
      <c r="L2502" s="1" t="str">
        <f>VLOOKUP(Tabela1[[#This Row],[Cliente]],'BASE DE CLIENTES'!A:E,5,0)</f>
        <v>RIACHO FUNDO II</v>
      </c>
    </row>
    <row r="2503" spans="2:12" x14ac:dyDescent="0.3">
      <c r="B2503" s="1" t="s">
        <v>319</v>
      </c>
      <c r="C2503" s="4" t="str">
        <f>VLOOKUP(Tabela1[[#This Row],[Cliente]],'BASE DE CLIENTES'!A:E,2,0)</f>
        <v>Valparaíso de Goiás</v>
      </c>
      <c r="D2503" s="1" t="str">
        <f>VLOOKUP(Tabela1[[#This Row],[Cliente]],'BASE DE CLIENTES'!A:C,3,0)</f>
        <v>GO</v>
      </c>
      <c r="E2503" s="4" t="str">
        <f>CONCATENATE(Tabela1[[#This Row],[CIDADE]],",",Tabela1[[#This Row],[UF]])</f>
        <v>Valparaíso de Goiás,GO</v>
      </c>
      <c r="F2503" s="2">
        <v>45726</v>
      </c>
      <c r="G2503" s="13">
        <v>4882.51</v>
      </c>
      <c r="H2503" s="13">
        <v>6650</v>
      </c>
      <c r="I2503" s="5">
        <f>Tabela1[[#This Row],[Valor total]]-Tabela1[[#This Row],[Valor custo]]</f>
        <v>1767.4899999999998</v>
      </c>
      <c r="J2503" s="6">
        <f>Tabela1[[#This Row],[MARGEM BRUTA]]/Tabela1[[#This Row],[Valor total]]</f>
        <v>0.26578796992481202</v>
      </c>
      <c r="K2503" s="1" t="str">
        <f>VLOOKUP(Tabela1[[#This Row],[Cliente]],'BASE DE CLIENTES'!A:D,4,0)</f>
        <v>EMPRESA COM MAQUINA</v>
      </c>
      <c r="L2503" s="1" t="str">
        <f>VLOOKUP(Tabela1[[#This Row],[Cliente]],'BASE DE CLIENTES'!A:E,5,0)</f>
        <v>Valparaíso de Goiás</v>
      </c>
    </row>
    <row r="2504" spans="2:12" x14ac:dyDescent="0.3">
      <c r="B2504" s="1" t="s">
        <v>316</v>
      </c>
      <c r="C2504" s="4" t="str">
        <f>VLOOKUP(Tabela1[[#This Row],[Cliente]],'BASE DE CLIENTES'!A:E,2,0)</f>
        <v>Valparaíso de Goiás</v>
      </c>
      <c r="D2504" s="1" t="str">
        <f>VLOOKUP(Tabela1[[#This Row],[Cliente]],'BASE DE CLIENTES'!A:C,3,0)</f>
        <v>GO</v>
      </c>
      <c r="E2504" s="4" t="str">
        <f>CONCATENATE(Tabela1[[#This Row],[CIDADE]],",",Tabela1[[#This Row],[UF]])</f>
        <v>Valparaíso de Goiás,GO</v>
      </c>
      <c r="F2504" s="2">
        <v>45726</v>
      </c>
      <c r="G2504" s="13">
        <v>4542.5</v>
      </c>
      <c r="H2504" s="13">
        <v>6250</v>
      </c>
      <c r="I2504" s="5">
        <f>Tabela1[[#This Row],[Valor total]]-Tabela1[[#This Row],[Valor custo]]</f>
        <v>1707.5</v>
      </c>
      <c r="J2504" s="6">
        <f>Tabela1[[#This Row],[MARGEM BRUTA]]/Tabela1[[#This Row],[Valor total]]</f>
        <v>0.2732</v>
      </c>
      <c r="K2504" s="1" t="str">
        <f>VLOOKUP(Tabela1[[#This Row],[Cliente]],'BASE DE CLIENTES'!A:D,4,0)</f>
        <v>SERRALHEIRO</v>
      </c>
      <c r="L2504" s="1" t="str">
        <f>VLOOKUP(Tabela1[[#This Row],[Cliente]],'BASE DE CLIENTES'!A:E,5,0)</f>
        <v>Valparaíso de Goiás</v>
      </c>
    </row>
    <row r="2505" spans="2:12" x14ac:dyDescent="0.3">
      <c r="B2505" s="1" t="s">
        <v>111</v>
      </c>
      <c r="C2505" s="4" t="str">
        <f>VLOOKUP(Tabela1[[#This Row],[Cliente]],'BASE DE CLIENTES'!A:E,2,0)</f>
        <v>Brasília</v>
      </c>
      <c r="D2505" s="1" t="str">
        <f>VLOOKUP(Tabela1[[#This Row],[Cliente]],'BASE DE CLIENTES'!A:C,3,0)</f>
        <v>DF</v>
      </c>
      <c r="E2505" s="4" t="str">
        <f>CONCATENATE(Tabela1[[#This Row],[CIDADE]],",",Tabela1[[#This Row],[UF]])</f>
        <v>Brasília,DF</v>
      </c>
      <c r="F2505" s="2">
        <v>45912</v>
      </c>
      <c r="G2505" s="13">
        <v>2435.21</v>
      </c>
      <c r="H2505" s="13">
        <v>4190</v>
      </c>
      <c r="I2505" s="5">
        <f>Tabela1[[#This Row],[Valor total]]-Tabela1[[#This Row],[Valor custo]]</f>
        <v>1754.79</v>
      </c>
      <c r="J2505" s="6">
        <f>Tabela1[[#This Row],[MARGEM BRUTA]]/Tabela1[[#This Row],[Valor total]]</f>
        <v>0.41880429594272073</v>
      </c>
      <c r="K2505" s="1" t="str">
        <f>VLOOKUP(Tabela1[[#This Row],[Cliente]],'BASE DE CLIENTES'!A:D,4,0)</f>
        <v>EMPRESA SEM MAQUINA</v>
      </c>
      <c r="L2505" s="1" t="str">
        <f>VLOOKUP(Tabela1[[#This Row],[Cliente]],'BASE DE CLIENTES'!A:E,5,0)</f>
        <v>TAGUATINGA SUL (TAGUATINGA)</v>
      </c>
    </row>
    <row r="2506" spans="2:12" x14ac:dyDescent="0.3">
      <c r="B2506" s="1" t="s">
        <v>52</v>
      </c>
      <c r="C2506" s="4" t="str">
        <f>VLOOKUP(Tabela1[[#This Row],[Cliente]],'BASE DE CLIENTES'!A:E,2,0)</f>
        <v>Brasília</v>
      </c>
      <c r="D2506" s="1" t="str">
        <f>VLOOKUP(Tabela1[[#This Row],[Cliente]],'BASE DE CLIENTES'!A:C,3,0)</f>
        <v>DF</v>
      </c>
      <c r="E2506" s="4" t="str">
        <f>CONCATENATE(Tabela1[[#This Row],[CIDADE]],",",Tabela1[[#This Row],[UF]])</f>
        <v>Brasília,DF</v>
      </c>
      <c r="F2506" s="2">
        <v>45912</v>
      </c>
      <c r="G2506" s="13">
        <v>20</v>
      </c>
      <c r="H2506" s="13">
        <v>50</v>
      </c>
      <c r="I2506" s="5">
        <f>Tabela1[[#This Row],[Valor total]]-Tabela1[[#This Row],[Valor custo]]</f>
        <v>30</v>
      </c>
      <c r="J2506" s="6">
        <f>Tabela1[[#This Row],[MARGEM BRUTA]]/Tabela1[[#This Row],[Valor total]]</f>
        <v>0.6</v>
      </c>
      <c r="K2506" s="1" t="str">
        <f>VLOOKUP(Tabela1[[#This Row],[Cliente]],'BASE DE CLIENTES'!A:D,4,0)</f>
        <v>SERRALHEIRO</v>
      </c>
      <c r="L2506" s="1" t="str">
        <f>VLOOKUP(Tabela1[[#This Row],[Cliente]],'BASE DE CLIENTES'!A:E,5,0)</f>
        <v>Ceilândia Sul (Ceilândia)</v>
      </c>
    </row>
    <row r="2507" spans="2:12" x14ac:dyDescent="0.3">
      <c r="B2507" s="1" t="s">
        <v>316</v>
      </c>
      <c r="C2507" s="4" t="str">
        <f>VLOOKUP(Tabela1[[#This Row],[Cliente]],'BASE DE CLIENTES'!A:E,2,0)</f>
        <v>Valparaíso de Goiás</v>
      </c>
      <c r="D2507" s="1" t="str">
        <f>VLOOKUP(Tabela1[[#This Row],[Cliente]],'BASE DE CLIENTES'!A:C,3,0)</f>
        <v>GO</v>
      </c>
      <c r="E2507" s="4" t="str">
        <f>CONCATENATE(Tabela1[[#This Row],[CIDADE]],",",Tabela1[[#This Row],[UF]])</f>
        <v>Valparaíso de Goiás,GO</v>
      </c>
      <c r="F2507" s="2">
        <v>45726</v>
      </c>
      <c r="G2507" s="13">
        <v>268.45999999999998</v>
      </c>
      <c r="H2507" s="13">
        <v>567.75</v>
      </c>
      <c r="I2507" s="5">
        <f>Tabela1[[#This Row],[Valor total]]-Tabela1[[#This Row],[Valor custo]]</f>
        <v>299.29000000000002</v>
      </c>
      <c r="J2507" s="6">
        <f>Tabela1[[#This Row],[MARGEM BRUTA]]/Tabela1[[#This Row],[Valor total]]</f>
        <v>0.52715103478643777</v>
      </c>
      <c r="K2507" s="1" t="str">
        <f>VLOOKUP(Tabela1[[#This Row],[Cliente]],'BASE DE CLIENTES'!A:D,4,0)</f>
        <v>SERRALHEIRO</v>
      </c>
      <c r="L2507" s="1" t="str">
        <f>VLOOKUP(Tabela1[[#This Row],[Cliente]],'BASE DE CLIENTES'!A:E,5,0)</f>
        <v>Valparaíso de Goiás</v>
      </c>
    </row>
    <row r="2508" spans="2:12" x14ac:dyDescent="0.3">
      <c r="B2508" s="1" t="s">
        <v>142</v>
      </c>
      <c r="C2508" s="4" t="str">
        <f>VLOOKUP(Tabela1[[#This Row],[Cliente]],'BASE DE CLIENTES'!A:E,2,0)</f>
        <v>Brasília</v>
      </c>
      <c r="D2508" s="1" t="str">
        <f>VLOOKUP(Tabela1[[#This Row],[Cliente]],'BASE DE CLIENTES'!A:C,3,0)</f>
        <v>DF</v>
      </c>
      <c r="E2508" s="4" t="str">
        <f>CONCATENATE(Tabela1[[#This Row],[CIDADE]],",",Tabela1[[#This Row],[UF]])</f>
        <v>Brasília,DF</v>
      </c>
      <c r="F2508" s="2">
        <v>45912</v>
      </c>
      <c r="G2508" s="13">
        <v>55</v>
      </c>
      <c r="H2508" s="13">
        <v>200</v>
      </c>
      <c r="I2508" s="5">
        <f>Tabela1[[#This Row],[Valor total]]-Tabela1[[#This Row],[Valor custo]]</f>
        <v>145</v>
      </c>
      <c r="J2508" s="6">
        <f>Tabela1[[#This Row],[MARGEM BRUTA]]/Tabela1[[#This Row],[Valor total]]</f>
        <v>0.72499999999999998</v>
      </c>
      <c r="K2508" s="1" t="str">
        <f>VLOOKUP(Tabela1[[#This Row],[Cliente]],'BASE DE CLIENTES'!A:D,4,0)</f>
        <v>OUTROS RAMOS</v>
      </c>
      <c r="L2508" s="1" t="str">
        <f>VLOOKUP(Tabela1[[#This Row],[Cliente]],'BASE DE CLIENTES'!A:E,5,0)</f>
        <v>RIACHO FUNDO II</v>
      </c>
    </row>
    <row r="2509" spans="2:12" x14ac:dyDescent="0.3">
      <c r="B2509" s="1" t="s">
        <v>161</v>
      </c>
      <c r="C2509" s="4" t="str">
        <f>VLOOKUP(Tabela1[[#This Row],[Cliente]],'BASE DE CLIENTES'!A:E,2,0)</f>
        <v>Brasília</v>
      </c>
      <c r="D2509" s="1" t="str">
        <f>VLOOKUP(Tabela1[[#This Row],[Cliente]],'BASE DE CLIENTES'!A:C,3,0)</f>
        <v>DF</v>
      </c>
      <c r="E2509" s="4" t="str">
        <f>CONCATENATE(Tabela1[[#This Row],[CIDADE]],",",Tabela1[[#This Row],[UF]])</f>
        <v>Brasília,DF</v>
      </c>
      <c r="F2509" s="2">
        <v>45912</v>
      </c>
      <c r="G2509" s="13">
        <v>2385</v>
      </c>
      <c r="H2509" s="13">
        <v>4000</v>
      </c>
      <c r="I2509" s="5">
        <f>Tabela1[[#This Row],[Valor total]]-Tabela1[[#This Row],[Valor custo]]</f>
        <v>1615</v>
      </c>
      <c r="J2509" s="6">
        <f>Tabela1[[#This Row],[MARGEM BRUTA]]/Tabela1[[#This Row],[Valor total]]</f>
        <v>0.40375</v>
      </c>
      <c r="K2509" s="1" t="str">
        <f>VLOOKUP(Tabela1[[#This Row],[Cliente]],'BASE DE CLIENTES'!A:D,4,0)</f>
        <v>EMPRESA COM MAQUINA</v>
      </c>
      <c r="L2509" s="1" t="str">
        <f>VLOOKUP(Tabela1[[#This Row],[Cliente]],'BASE DE CLIENTES'!A:E,5,0)</f>
        <v>RIACHO FUNDO II</v>
      </c>
    </row>
    <row r="2510" spans="2:12" x14ac:dyDescent="0.3">
      <c r="B2510" s="1" t="s">
        <v>165</v>
      </c>
      <c r="C2510" s="4" t="str">
        <f>VLOOKUP(Tabela1[[#This Row],[Cliente]],'BASE DE CLIENTES'!A:E,2,0)</f>
        <v>Brasília</v>
      </c>
      <c r="D2510" s="1" t="str">
        <f>VLOOKUP(Tabela1[[#This Row],[Cliente]],'BASE DE CLIENTES'!A:C,3,0)</f>
        <v>DF</v>
      </c>
      <c r="E2510" s="4" t="str">
        <f>CONCATENATE(Tabela1[[#This Row],[CIDADE]],",",Tabela1[[#This Row],[UF]])</f>
        <v>Brasília,DF</v>
      </c>
      <c r="F2510" s="2">
        <v>45912</v>
      </c>
      <c r="G2510" s="13">
        <v>661.2</v>
      </c>
      <c r="H2510" s="13">
        <v>1265</v>
      </c>
      <c r="I2510" s="5">
        <f>Tabela1[[#This Row],[Valor total]]-Tabela1[[#This Row],[Valor custo]]</f>
        <v>603.79999999999995</v>
      </c>
      <c r="J2510" s="6">
        <f>Tabela1[[#This Row],[MARGEM BRUTA]]/Tabela1[[#This Row],[Valor total]]</f>
        <v>0.47731225296442686</v>
      </c>
      <c r="K2510" s="1" t="str">
        <f>VLOOKUP(Tabela1[[#This Row],[Cliente]],'BASE DE CLIENTES'!A:D,4,0)</f>
        <v>EMPRESA SEM MAQUINA</v>
      </c>
      <c r="L2510" s="1" t="str">
        <f>VLOOKUP(Tabela1[[#This Row],[Cliente]],'BASE DE CLIENTES'!A:E,5,0)</f>
        <v>SETOR HABITACIONAL VICENTE PIRES</v>
      </c>
    </row>
    <row r="2511" spans="2:12" x14ac:dyDescent="0.3">
      <c r="B2511" s="1" t="s">
        <v>321</v>
      </c>
      <c r="C2511" s="4" t="str">
        <f>VLOOKUP(Tabela1[[#This Row],[Cliente]],'BASE DE CLIENTES'!A:E,2,0)</f>
        <v>Valparaíso de Goiás</v>
      </c>
      <c r="D2511" s="1" t="str">
        <f>VLOOKUP(Tabela1[[#This Row],[Cliente]],'BASE DE CLIENTES'!A:C,3,0)</f>
        <v>GO</v>
      </c>
      <c r="E2511" s="4" t="str">
        <f>CONCATENATE(Tabela1[[#This Row],[CIDADE]],",",Tabela1[[#This Row],[UF]])</f>
        <v>Valparaíso de Goiás,GO</v>
      </c>
      <c r="F2511" s="2">
        <v>45722</v>
      </c>
      <c r="G2511" s="13">
        <v>1317.6</v>
      </c>
      <c r="H2511" s="13">
        <v>1935</v>
      </c>
      <c r="I2511" s="5">
        <f>Tabela1[[#This Row],[Valor total]]-Tabela1[[#This Row],[Valor custo]]</f>
        <v>617.40000000000009</v>
      </c>
      <c r="J2511" s="6">
        <f>Tabela1[[#This Row],[MARGEM BRUTA]]/Tabela1[[#This Row],[Valor total]]</f>
        <v>0.3190697674418605</v>
      </c>
      <c r="K2511" s="1" t="str">
        <f>VLOOKUP(Tabela1[[#This Row],[Cliente]],'BASE DE CLIENTES'!A:D,4,0)</f>
        <v>EMPRESA COM MAQUINA</v>
      </c>
      <c r="L2511" s="1" t="str">
        <f>VLOOKUP(Tabela1[[#This Row],[Cliente]],'BASE DE CLIENTES'!A:E,5,0)</f>
        <v>Valparaíso de Goiás</v>
      </c>
    </row>
    <row r="2512" spans="2:12" x14ac:dyDescent="0.3">
      <c r="B2512" s="1" t="s">
        <v>68</v>
      </c>
      <c r="C2512" s="4" t="str">
        <f>VLOOKUP(Tabela1[[#This Row],[Cliente]],'BASE DE CLIENTES'!A:E,2,0)</f>
        <v>Brasília</v>
      </c>
      <c r="D2512" s="1" t="str">
        <f>VLOOKUP(Tabela1[[#This Row],[Cliente]],'BASE DE CLIENTES'!A:C,3,0)</f>
        <v>DF</v>
      </c>
      <c r="E2512" s="4" t="str">
        <f>CONCATENATE(Tabela1[[#This Row],[CIDADE]],",",Tabela1[[#This Row],[UF]])</f>
        <v>Brasília,DF</v>
      </c>
      <c r="F2512" s="2">
        <v>45911</v>
      </c>
      <c r="G2512" s="13">
        <v>7077.09</v>
      </c>
      <c r="H2512" s="13">
        <v>11495</v>
      </c>
      <c r="I2512" s="5">
        <f>Tabela1[[#This Row],[Valor total]]-Tabela1[[#This Row],[Valor custo]]</f>
        <v>4417.91</v>
      </c>
      <c r="J2512" s="6">
        <f>Tabela1[[#This Row],[MARGEM BRUTA]]/Tabela1[[#This Row],[Valor total]]</f>
        <v>0.3843331883427577</v>
      </c>
      <c r="K2512" s="1" t="str">
        <f>VLOOKUP(Tabela1[[#This Row],[Cliente]],'BASE DE CLIENTES'!A:D,4,0)</f>
        <v>EMPRESA COM MAQUINA</v>
      </c>
      <c r="L2512" s="1" t="str">
        <f>VLOOKUP(Tabela1[[#This Row],[Cliente]],'BASE DE CLIENTES'!A:E,5,0)</f>
        <v>SAMAMBAIA SUL (SAMAMBAIA)</v>
      </c>
    </row>
    <row r="2513" spans="2:12" x14ac:dyDescent="0.3">
      <c r="B2513" s="1" t="s">
        <v>85</v>
      </c>
      <c r="C2513" s="4" t="str">
        <f>VLOOKUP(Tabela1[[#This Row],[Cliente]],'BASE DE CLIENTES'!A:E,2,0)</f>
        <v>Brasília</v>
      </c>
      <c r="D2513" s="1" t="str">
        <f>VLOOKUP(Tabela1[[#This Row],[Cliente]],'BASE DE CLIENTES'!A:C,3,0)</f>
        <v>DF</v>
      </c>
      <c r="E2513" s="4" t="str">
        <f>CONCATENATE(Tabela1[[#This Row],[CIDADE]],",",Tabela1[[#This Row],[UF]])</f>
        <v>Brasília,DF</v>
      </c>
      <c r="F2513" s="2">
        <v>45911</v>
      </c>
      <c r="G2513" s="13">
        <v>289</v>
      </c>
      <c r="H2513" s="13">
        <v>669.5</v>
      </c>
      <c r="I2513" s="5">
        <f>Tabela1[[#This Row],[Valor total]]-Tabela1[[#This Row],[Valor custo]]</f>
        <v>380.5</v>
      </c>
      <c r="J2513" s="6">
        <f>Tabela1[[#This Row],[MARGEM BRUTA]]/Tabela1[[#This Row],[Valor total]]</f>
        <v>0.56833457804331589</v>
      </c>
      <c r="K2513" s="1" t="str">
        <f>VLOOKUP(Tabela1[[#This Row],[Cliente]],'BASE DE CLIENTES'!A:D,4,0)</f>
        <v>SERRALHEIRO</v>
      </c>
      <c r="L2513" s="1" t="str">
        <f>VLOOKUP(Tabela1[[#This Row],[Cliente]],'BASE DE CLIENTES'!A:E,5,0)</f>
        <v>SAMAMBAIA NORTE (SAMAMBAIA)</v>
      </c>
    </row>
    <row r="2514" spans="2:12" x14ac:dyDescent="0.3">
      <c r="B2514" s="1" t="s">
        <v>316</v>
      </c>
      <c r="C2514" s="4" t="str">
        <f>VLOOKUP(Tabela1[[#This Row],[Cliente]],'BASE DE CLIENTES'!A:E,2,0)</f>
        <v>Valparaíso de Goiás</v>
      </c>
      <c r="D2514" s="1" t="str">
        <f>VLOOKUP(Tabela1[[#This Row],[Cliente]],'BASE DE CLIENTES'!A:C,3,0)</f>
        <v>GO</v>
      </c>
      <c r="E2514" s="4" t="str">
        <f>CONCATENATE(Tabela1[[#This Row],[CIDADE]],",",Tabela1[[#This Row],[UF]])</f>
        <v>Valparaíso de Goiás,GO</v>
      </c>
      <c r="F2514" s="2">
        <v>45777</v>
      </c>
      <c r="G2514" s="13">
        <v>268.45999999999998</v>
      </c>
      <c r="H2514" s="13">
        <v>550</v>
      </c>
      <c r="I2514" s="5">
        <f>Tabela1[[#This Row],[Valor total]]-Tabela1[[#This Row],[Valor custo]]</f>
        <v>281.54000000000002</v>
      </c>
      <c r="J2514" s="6">
        <f>Tabela1[[#This Row],[MARGEM BRUTA]]/Tabela1[[#This Row],[Valor total]]</f>
        <v>0.51189090909090917</v>
      </c>
      <c r="K2514" s="1" t="str">
        <f>VLOOKUP(Tabela1[[#This Row],[Cliente]],'BASE DE CLIENTES'!A:D,4,0)</f>
        <v>SERRALHEIRO</v>
      </c>
      <c r="L2514" s="1" t="str">
        <f>VLOOKUP(Tabela1[[#This Row],[Cliente]],'BASE DE CLIENTES'!A:E,5,0)</f>
        <v>Valparaíso de Goiás</v>
      </c>
    </row>
    <row r="2515" spans="2:12" x14ac:dyDescent="0.3">
      <c r="B2515" s="1" t="s">
        <v>52</v>
      </c>
      <c r="C2515" s="4" t="str">
        <f>VLOOKUP(Tabela1[[#This Row],[Cliente]],'BASE DE CLIENTES'!A:E,2,0)</f>
        <v>Brasília</v>
      </c>
      <c r="D2515" s="1" t="str">
        <f>VLOOKUP(Tabela1[[#This Row],[Cliente]],'BASE DE CLIENTES'!A:C,3,0)</f>
        <v>DF</v>
      </c>
      <c r="E2515" s="4" t="str">
        <f>CONCATENATE(Tabela1[[#This Row],[CIDADE]],",",Tabela1[[#This Row],[UF]])</f>
        <v>Brasília,DF</v>
      </c>
      <c r="F2515" s="2">
        <v>45911</v>
      </c>
      <c r="G2515" s="13">
        <v>969.27</v>
      </c>
      <c r="H2515" s="13">
        <v>1540</v>
      </c>
      <c r="I2515" s="5">
        <f>Tabela1[[#This Row],[Valor total]]-Tabela1[[#This Row],[Valor custo]]</f>
        <v>570.73</v>
      </c>
      <c r="J2515" s="6">
        <f>Tabela1[[#This Row],[MARGEM BRUTA]]/Tabela1[[#This Row],[Valor total]]</f>
        <v>0.3706038961038961</v>
      </c>
      <c r="K2515" s="1" t="str">
        <f>VLOOKUP(Tabela1[[#This Row],[Cliente]],'BASE DE CLIENTES'!A:D,4,0)</f>
        <v>SERRALHEIRO</v>
      </c>
      <c r="L2515" s="1" t="str">
        <f>VLOOKUP(Tabela1[[#This Row],[Cliente]],'BASE DE CLIENTES'!A:E,5,0)</f>
        <v>Ceilândia Sul (Ceilândia)</v>
      </c>
    </row>
    <row r="2516" spans="2:12" x14ac:dyDescent="0.3">
      <c r="B2516" s="1" t="s">
        <v>230</v>
      </c>
      <c r="C2516" s="4" t="str">
        <f>VLOOKUP(Tabela1[[#This Row],[Cliente]],'BASE DE CLIENTES'!A:E,2,0)</f>
        <v>Brasília</v>
      </c>
      <c r="D2516" s="1" t="str">
        <f>VLOOKUP(Tabela1[[#This Row],[Cliente]],'BASE DE CLIENTES'!A:C,3,0)</f>
        <v>DF</v>
      </c>
      <c r="E2516" s="4" t="str">
        <f>CONCATENATE(Tabela1[[#This Row],[CIDADE]],",",Tabela1[[#This Row],[UF]])</f>
        <v>Brasília,DF</v>
      </c>
      <c r="F2516" s="2">
        <v>45911</v>
      </c>
      <c r="G2516" s="13">
        <v>437.3</v>
      </c>
      <c r="H2516" s="13">
        <v>705</v>
      </c>
      <c r="I2516" s="5">
        <f>Tabela1[[#This Row],[Valor total]]-Tabela1[[#This Row],[Valor custo]]</f>
        <v>267.7</v>
      </c>
      <c r="J2516" s="6">
        <f>Tabela1[[#This Row],[MARGEM BRUTA]]/Tabela1[[#This Row],[Valor total]]</f>
        <v>0.37971631205673756</v>
      </c>
      <c r="K2516" s="1" t="str">
        <f>VLOOKUP(Tabela1[[#This Row],[Cliente]],'BASE DE CLIENTES'!A:D,4,0)</f>
        <v>SERRALHEIRO</v>
      </c>
      <c r="L2516" s="1" t="str">
        <f>VLOOKUP(Tabela1[[#This Row],[Cliente]],'BASE DE CLIENTES'!A:E,5,0)</f>
        <v>SETOR HABITACIONAL SAMAMBAIA (VICENTE PIRES)</v>
      </c>
    </row>
    <row r="2517" spans="2:12" x14ac:dyDescent="0.3">
      <c r="B2517" s="1" t="s">
        <v>319</v>
      </c>
      <c r="C2517" s="4" t="str">
        <f>VLOOKUP(Tabela1[[#This Row],[Cliente]],'BASE DE CLIENTES'!A:E,2,0)</f>
        <v>Valparaíso de Goiás</v>
      </c>
      <c r="D2517" s="1" t="str">
        <f>VLOOKUP(Tabela1[[#This Row],[Cliente]],'BASE DE CLIENTES'!A:C,3,0)</f>
        <v>GO</v>
      </c>
      <c r="E2517" s="4" t="str">
        <f>CONCATENATE(Tabela1[[#This Row],[CIDADE]],",",Tabela1[[#This Row],[UF]])</f>
        <v>Valparaíso de Goiás,GO</v>
      </c>
      <c r="F2517" s="2">
        <v>45775</v>
      </c>
      <c r="G2517" s="13">
        <v>823</v>
      </c>
      <c r="H2517" s="13">
        <v>1075</v>
      </c>
      <c r="I2517" s="5">
        <f>Tabela1[[#This Row],[Valor total]]-Tabela1[[#This Row],[Valor custo]]</f>
        <v>252</v>
      </c>
      <c r="J2517" s="6">
        <f>Tabela1[[#This Row],[MARGEM BRUTA]]/Tabela1[[#This Row],[Valor total]]</f>
        <v>0.23441860465116279</v>
      </c>
      <c r="K2517" s="1" t="str">
        <f>VLOOKUP(Tabela1[[#This Row],[Cliente]],'BASE DE CLIENTES'!A:D,4,0)</f>
        <v>EMPRESA COM MAQUINA</v>
      </c>
      <c r="L2517" s="1" t="str">
        <f>VLOOKUP(Tabela1[[#This Row],[Cliente]],'BASE DE CLIENTES'!A:E,5,0)</f>
        <v>Valparaíso de Goiás</v>
      </c>
    </row>
    <row r="2518" spans="2:12" x14ac:dyDescent="0.3">
      <c r="B2518" s="1" t="s">
        <v>106</v>
      </c>
      <c r="C2518" s="4" t="str">
        <f>VLOOKUP(Tabela1[[#This Row],[Cliente]],'BASE DE CLIENTES'!A:E,2,0)</f>
        <v>Brasília</v>
      </c>
      <c r="D2518" s="1" t="str">
        <f>VLOOKUP(Tabela1[[#This Row],[Cliente]],'BASE DE CLIENTES'!A:C,3,0)</f>
        <v>DF</v>
      </c>
      <c r="E2518" s="4" t="str">
        <f>CONCATENATE(Tabela1[[#This Row],[CIDADE]],",",Tabela1[[#This Row],[UF]])</f>
        <v>Brasília,DF</v>
      </c>
      <c r="F2518" s="2">
        <v>45911</v>
      </c>
      <c r="G2518" s="13">
        <v>1247.8800000000001</v>
      </c>
      <c r="H2518" s="13">
        <v>1900</v>
      </c>
      <c r="I2518" s="5">
        <f>Tabela1[[#This Row],[Valor total]]-Tabela1[[#This Row],[Valor custo]]</f>
        <v>652.11999999999989</v>
      </c>
      <c r="J2518" s="6">
        <f>Tabela1[[#This Row],[MARGEM BRUTA]]/Tabela1[[#This Row],[Valor total]]</f>
        <v>0.34322105263157887</v>
      </c>
      <c r="K2518" s="1" t="str">
        <f>VLOOKUP(Tabela1[[#This Row],[Cliente]],'BASE DE CLIENTES'!A:D,4,0)</f>
        <v>EMPRESA COM MAQUINA</v>
      </c>
      <c r="L2518" s="1" t="str">
        <f>VLOOKUP(Tabela1[[#This Row],[Cliente]],'BASE DE CLIENTES'!A:E,5,0)</f>
        <v>26 DE SETEMBRO</v>
      </c>
    </row>
    <row r="2519" spans="2:12" x14ac:dyDescent="0.3">
      <c r="B2519" s="1" t="s">
        <v>27</v>
      </c>
      <c r="C2519" s="4" t="str">
        <f>VLOOKUP(Tabela1[[#This Row],[Cliente]],'BASE DE CLIENTES'!A:E,2,0)</f>
        <v>Brasília</v>
      </c>
      <c r="D2519" s="1" t="str">
        <f>VLOOKUP(Tabela1[[#This Row],[Cliente]],'BASE DE CLIENTES'!A:C,3,0)</f>
        <v>DF</v>
      </c>
      <c r="E2519" s="4" t="str">
        <f>CONCATENATE(Tabela1[[#This Row],[CIDADE]],",",Tabela1[[#This Row],[UF]])</f>
        <v>Brasília,DF</v>
      </c>
      <c r="F2519" s="2">
        <v>45911</v>
      </c>
      <c r="G2519" s="13">
        <v>108.15</v>
      </c>
      <c r="H2519" s="13">
        <v>420</v>
      </c>
      <c r="I2519" s="5">
        <f>Tabela1[[#This Row],[Valor total]]-Tabela1[[#This Row],[Valor custo]]</f>
        <v>311.85000000000002</v>
      </c>
      <c r="J2519" s="6">
        <f>Tabela1[[#This Row],[MARGEM BRUTA]]/Tabela1[[#This Row],[Valor total]]</f>
        <v>0.74250000000000005</v>
      </c>
      <c r="K2519" s="1" t="str">
        <f>VLOOKUP(Tabela1[[#This Row],[Cliente]],'BASE DE CLIENTES'!A:D,4,0)</f>
        <v>EMPRESA SEM MAQUINA</v>
      </c>
      <c r="L2519" s="1" t="str">
        <f>VLOOKUP(Tabela1[[#This Row],[Cliente]],'BASE DE CLIENTES'!A:E,5,0)</f>
        <v>RECANTO DAS EMAS</v>
      </c>
    </row>
    <row r="2520" spans="2:12" x14ac:dyDescent="0.3">
      <c r="B2520" s="1" t="s">
        <v>68</v>
      </c>
      <c r="C2520" s="4" t="str">
        <f>VLOOKUP(Tabela1[[#This Row],[Cliente]],'BASE DE CLIENTES'!A:E,2,0)</f>
        <v>Brasília</v>
      </c>
      <c r="D2520" s="1" t="str">
        <f>VLOOKUP(Tabela1[[#This Row],[Cliente]],'BASE DE CLIENTES'!A:C,3,0)</f>
        <v>DF</v>
      </c>
      <c r="E2520" s="4" t="str">
        <f>CONCATENATE(Tabela1[[#This Row],[CIDADE]],",",Tabela1[[#This Row],[UF]])</f>
        <v>Brasília,DF</v>
      </c>
      <c r="F2520" s="2">
        <v>45911</v>
      </c>
      <c r="G2520" s="13">
        <v>4446.57</v>
      </c>
      <c r="H2520" s="13">
        <v>7075</v>
      </c>
      <c r="I2520" s="5">
        <f>Tabela1[[#This Row],[Valor total]]-Tabela1[[#This Row],[Valor custo]]</f>
        <v>2628.4300000000003</v>
      </c>
      <c r="J2520" s="6">
        <f>Tabela1[[#This Row],[MARGEM BRUTA]]/Tabela1[[#This Row],[Valor total]]</f>
        <v>0.37150954063604247</v>
      </c>
      <c r="K2520" s="1" t="str">
        <f>VLOOKUP(Tabela1[[#This Row],[Cliente]],'BASE DE CLIENTES'!A:D,4,0)</f>
        <v>EMPRESA COM MAQUINA</v>
      </c>
      <c r="L2520" s="1" t="str">
        <f>VLOOKUP(Tabela1[[#This Row],[Cliente]],'BASE DE CLIENTES'!A:E,5,0)</f>
        <v>SAMAMBAIA SUL (SAMAMBAIA)</v>
      </c>
    </row>
    <row r="2521" spans="2:12" x14ac:dyDescent="0.3">
      <c r="B2521" s="1" t="s">
        <v>316</v>
      </c>
      <c r="C2521" s="4" t="str">
        <f>VLOOKUP(Tabela1[[#This Row],[Cliente]],'BASE DE CLIENTES'!A:E,2,0)</f>
        <v>Valparaíso de Goiás</v>
      </c>
      <c r="D2521" s="1" t="str">
        <f>VLOOKUP(Tabela1[[#This Row],[Cliente]],'BASE DE CLIENTES'!A:C,3,0)</f>
        <v>GO</v>
      </c>
      <c r="E2521" s="4" t="str">
        <f>CONCATENATE(Tabela1[[#This Row],[CIDADE]],",",Tabela1[[#This Row],[UF]])</f>
        <v>Valparaíso de Goiás,GO</v>
      </c>
      <c r="F2521" s="2">
        <v>45769</v>
      </c>
      <c r="G2521" s="13">
        <v>521</v>
      </c>
      <c r="H2521" s="13">
        <v>840</v>
      </c>
      <c r="I2521" s="5">
        <f>Tabela1[[#This Row],[Valor total]]-Tabela1[[#This Row],[Valor custo]]</f>
        <v>319</v>
      </c>
      <c r="J2521" s="6">
        <f>Tabela1[[#This Row],[MARGEM BRUTA]]/Tabela1[[#This Row],[Valor total]]</f>
        <v>0.37976190476190474</v>
      </c>
      <c r="K2521" s="1" t="str">
        <f>VLOOKUP(Tabela1[[#This Row],[Cliente]],'BASE DE CLIENTES'!A:D,4,0)</f>
        <v>SERRALHEIRO</v>
      </c>
      <c r="L2521" s="1" t="str">
        <f>VLOOKUP(Tabela1[[#This Row],[Cliente]],'BASE DE CLIENTES'!A:E,5,0)</f>
        <v>Valparaíso de Goiás</v>
      </c>
    </row>
    <row r="2522" spans="2:12" x14ac:dyDescent="0.3">
      <c r="B2522" s="1" t="s">
        <v>316</v>
      </c>
      <c r="C2522" s="4" t="str">
        <f>VLOOKUP(Tabela1[[#This Row],[Cliente]],'BASE DE CLIENTES'!A:E,2,0)</f>
        <v>Valparaíso de Goiás</v>
      </c>
      <c r="D2522" s="1" t="str">
        <f>VLOOKUP(Tabela1[[#This Row],[Cliente]],'BASE DE CLIENTES'!A:C,3,0)</f>
        <v>GO</v>
      </c>
      <c r="E2522" s="4" t="str">
        <f>CONCATENATE(Tabela1[[#This Row],[CIDADE]],",",Tabela1[[#This Row],[UF]])</f>
        <v>Valparaíso de Goiás,GO</v>
      </c>
      <c r="F2522" s="2">
        <v>45769</v>
      </c>
      <c r="G2522" s="13">
        <v>39.5</v>
      </c>
      <c r="H2522" s="13">
        <v>175</v>
      </c>
      <c r="I2522" s="5">
        <f>Tabela1[[#This Row],[Valor total]]-Tabela1[[#This Row],[Valor custo]]</f>
        <v>135.5</v>
      </c>
      <c r="J2522" s="6">
        <f>Tabela1[[#This Row],[MARGEM BRUTA]]/Tabela1[[#This Row],[Valor total]]</f>
        <v>0.77428571428571424</v>
      </c>
      <c r="K2522" s="1" t="str">
        <f>VLOOKUP(Tabela1[[#This Row],[Cliente]],'BASE DE CLIENTES'!A:D,4,0)</f>
        <v>SERRALHEIRO</v>
      </c>
      <c r="L2522" s="1" t="str">
        <f>VLOOKUP(Tabela1[[#This Row],[Cliente]],'BASE DE CLIENTES'!A:E,5,0)</f>
        <v>Valparaíso de Goiás</v>
      </c>
    </row>
    <row r="2523" spans="2:12" x14ac:dyDescent="0.3">
      <c r="B2523" s="1" t="s">
        <v>97</v>
      </c>
      <c r="C2523" s="4" t="str">
        <f>VLOOKUP(Tabela1[[#This Row],[Cliente]],'BASE DE CLIENTES'!A:E,2,0)</f>
        <v>Brasília</v>
      </c>
      <c r="D2523" s="1" t="str">
        <f>VLOOKUP(Tabela1[[#This Row],[Cliente]],'BASE DE CLIENTES'!A:C,3,0)</f>
        <v>DF</v>
      </c>
      <c r="E2523" s="4" t="str">
        <f>CONCATENATE(Tabela1[[#This Row],[CIDADE]],",",Tabela1[[#This Row],[UF]])</f>
        <v>Brasília,DF</v>
      </c>
      <c r="F2523" s="2">
        <v>45911</v>
      </c>
      <c r="G2523" s="13">
        <v>1081.79</v>
      </c>
      <c r="H2523" s="13">
        <v>1970</v>
      </c>
      <c r="I2523" s="5">
        <f>Tabela1[[#This Row],[Valor total]]-Tabela1[[#This Row],[Valor custo]]</f>
        <v>888.21</v>
      </c>
      <c r="J2523" s="6">
        <f>Tabela1[[#This Row],[MARGEM BRUTA]]/Tabela1[[#This Row],[Valor total]]</f>
        <v>0.45086802030456857</v>
      </c>
      <c r="K2523" s="1" t="str">
        <f>VLOOKUP(Tabela1[[#This Row],[Cliente]],'BASE DE CLIENTES'!A:D,4,0)</f>
        <v>SERRALHEIRO</v>
      </c>
      <c r="L2523" s="1" t="str">
        <f>VLOOKUP(Tabela1[[#This Row],[Cliente]],'BASE DE CLIENTES'!A:E,5,0)</f>
        <v>CEILANDIA NORTE</v>
      </c>
    </row>
    <row r="2524" spans="2:12" x14ac:dyDescent="0.3">
      <c r="B2524" s="1" t="s">
        <v>230</v>
      </c>
      <c r="C2524" s="4" t="str">
        <f>VLOOKUP(Tabela1[[#This Row],[Cliente]],'BASE DE CLIENTES'!A:E,2,0)</f>
        <v>Brasília</v>
      </c>
      <c r="D2524" s="1" t="str">
        <f>VLOOKUP(Tabela1[[#This Row],[Cliente]],'BASE DE CLIENTES'!A:C,3,0)</f>
        <v>DF</v>
      </c>
      <c r="E2524" s="4" t="str">
        <f>CONCATENATE(Tabela1[[#This Row],[CIDADE]],",",Tabela1[[#This Row],[UF]])</f>
        <v>Brasília,DF</v>
      </c>
      <c r="F2524" s="2">
        <v>45910</v>
      </c>
      <c r="G2524" s="13">
        <v>14.42</v>
      </c>
      <c r="H2524" s="13">
        <v>80</v>
      </c>
      <c r="I2524" s="5">
        <f>Tabela1[[#This Row],[Valor total]]-Tabela1[[#This Row],[Valor custo]]</f>
        <v>65.58</v>
      </c>
      <c r="J2524" s="6">
        <f>Tabela1[[#This Row],[MARGEM BRUTA]]/Tabela1[[#This Row],[Valor total]]</f>
        <v>0.81974999999999998</v>
      </c>
      <c r="K2524" s="1" t="str">
        <f>VLOOKUP(Tabela1[[#This Row],[Cliente]],'BASE DE CLIENTES'!A:D,4,0)</f>
        <v>SERRALHEIRO</v>
      </c>
      <c r="L2524" s="1" t="str">
        <f>VLOOKUP(Tabela1[[#This Row],[Cliente]],'BASE DE CLIENTES'!A:E,5,0)</f>
        <v>SETOR HABITACIONAL SAMAMBAIA (VICENTE PIRES)</v>
      </c>
    </row>
    <row r="2525" spans="2:12" x14ac:dyDescent="0.3">
      <c r="B2525" s="1" t="s">
        <v>316</v>
      </c>
      <c r="C2525" s="4" t="str">
        <f>VLOOKUP(Tabela1[[#This Row],[Cliente]],'BASE DE CLIENTES'!A:E,2,0)</f>
        <v>Valparaíso de Goiás</v>
      </c>
      <c r="D2525" s="1" t="str">
        <f>VLOOKUP(Tabela1[[#This Row],[Cliente]],'BASE DE CLIENTES'!A:C,3,0)</f>
        <v>GO</v>
      </c>
      <c r="E2525" s="4" t="str">
        <f>CONCATENATE(Tabela1[[#This Row],[CIDADE]],",",Tabela1[[#This Row],[UF]])</f>
        <v>Valparaíso de Goiás,GO</v>
      </c>
      <c r="F2525" s="2">
        <v>45761</v>
      </c>
      <c r="G2525" s="13">
        <v>740</v>
      </c>
      <c r="H2525" s="13">
        <v>1450</v>
      </c>
      <c r="I2525" s="5">
        <f>Tabela1[[#This Row],[Valor total]]-Tabela1[[#This Row],[Valor custo]]</f>
        <v>710</v>
      </c>
      <c r="J2525" s="6">
        <f>Tabela1[[#This Row],[MARGEM BRUTA]]/Tabela1[[#This Row],[Valor total]]</f>
        <v>0.48965517241379308</v>
      </c>
      <c r="K2525" s="1" t="str">
        <f>VLOOKUP(Tabela1[[#This Row],[Cliente]],'BASE DE CLIENTES'!A:D,4,0)</f>
        <v>SERRALHEIRO</v>
      </c>
      <c r="L2525" s="1" t="str">
        <f>VLOOKUP(Tabela1[[#This Row],[Cliente]],'BASE DE CLIENTES'!A:E,5,0)</f>
        <v>Valparaíso de Goiás</v>
      </c>
    </row>
    <row r="2526" spans="2:12" x14ac:dyDescent="0.3">
      <c r="B2526" s="1" t="s">
        <v>88</v>
      </c>
      <c r="C2526" s="4" t="str">
        <f>VLOOKUP(Tabela1[[#This Row],[Cliente]],'BASE DE CLIENTES'!A:E,2,0)</f>
        <v>Brasília</v>
      </c>
      <c r="D2526" s="1" t="str">
        <f>VLOOKUP(Tabela1[[#This Row],[Cliente]],'BASE DE CLIENTES'!A:C,3,0)</f>
        <v>DF</v>
      </c>
      <c r="E2526" s="4" t="str">
        <f>CONCATENATE(Tabela1[[#This Row],[CIDADE]],",",Tabela1[[#This Row],[UF]])</f>
        <v>Brasília,DF</v>
      </c>
      <c r="F2526" s="2">
        <v>45910</v>
      </c>
      <c r="G2526" s="13">
        <v>2358.7199999999998</v>
      </c>
      <c r="H2526" s="13">
        <v>4300</v>
      </c>
      <c r="I2526" s="5">
        <f>Tabela1[[#This Row],[Valor total]]-Tabela1[[#This Row],[Valor custo]]</f>
        <v>1941.2800000000002</v>
      </c>
      <c r="J2526" s="6">
        <f>Tabela1[[#This Row],[MARGEM BRUTA]]/Tabela1[[#This Row],[Valor total]]</f>
        <v>0.45146046511627913</v>
      </c>
      <c r="K2526" s="1" t="str">
        <f>VLOOKUP(Tabela1[[#This Row],[Cliente]],'BASE DE CLIENTES'!A:D,4,0)</f>
        <v>SERRALHEIRO</v>
      </c>
      <c r="L2526" s="1" t="str">
        <f>VLOOKUP(Tabela1[[#This Row],[Cliente]],'BASE DE CLIENTES'!A:E,5,0)</f>
        <v>RECANTO DAS EMAS</v>
      </c>
    </row>
    <row r="2527" spans="2:12" x14ac:dyDescent="0.3">
      <c r="B2527" s="1" t="s">
        <v>106</v>
      </c>
      <c r="C2527" s="4" t="str">
        <f>VLOOKUP(Tabela1[[#This Row],[Cliente]],'BASE DE CLIENTES'!A:E,2,0)</f>
        <v>Brasília</v>
      </c>
      <c r="D2527" s="1" t="str">
        <f>VLOOKUP(Tabela1[[#This Row],[Cliente]],'BASE DE CLIENTES'!A:C,3,0)</f>
        <v>DF</v>
      </c>
      <c r="E2527" s="4" t="str">
        <f>CONCATENATE(Tabela1[[#This Row],[CIDADE]],",",Tabela1[[#This Row],[UF]])</f>
        <v>Brasília,DF</v>
      </c>
      <c r="F2527" s="2">
        <v>45910</v>
      </c>
      <c r="G2527" s="13">
        <v>432.79</v>
      </c>
      <c r="H2527" s="13">
        <v>650</v>
      </c>
      <c r="I2527" s="5">
        <f>Tabela1[[#This Row],[Valor total]]-Tabela1[[#This Row],[Valor custo]]</f>
        <v>217.20999999999998</v>
      </c>
      <c r="J2527" s="6">
        <f>Tabela1[[#This Row],[MARGEM BRUTA]]/Tabela1[[#This Row],[Valor total]]</f>
        <v>0.33416923076923072</v>
      </c>
      <c r="K2527" s="1" t="str">
        <f>VLOOKUP(Tabela1[[#This Row],[Cliente]],'BASE DE CLIENTES'!A:D,4,0)</f>
        <v>EMPRESA COM MAQUINA</v>
      </c>
      <c r="L2527" s="1" t="str">
        <f>VLOOKUP(Tabela1[[#This Row],[Cliente]],'BASE DE CLIENTES'!A:E,5,0)</f>
        <v>26 DE SETEMBRO</v>
      </c>
    </row>
    <row r="2528" spans="2:12" x14ac:dyDescent="0.3">
      <c r="B2528" s="1" t="s">
        <v>319</v>
      </c>
      <c r="C2528" s="4" t="str">
        <f>VLOOKUP(Tabela1[[#This Row],[Cliente]],'BASE DE CLIENTES'!A:E,2,0)</f>
        <v>Valparaíso de Goiás</v>
      </c>
      <c r="D2528" s="1" t="str">
        <f>VLOOKUP(Tabela1[[#This Row],[Cliente]],'BASE DE CLIENTES'!A:C,3,0)</f>
        <v>GO</v>
      </c>
      <c r="E2528" s="4" t="str">
        <f>CONCATENATE(Tabela1[[#This Row],[CIDADE]],",",Tabela1[[#This Row],[UF]])</f>
        <v>Valparaíso de Goiás,GO</v>
      </c>
      <c r="F2528" s="2">
        <v>45758</v>
      </c>
      <c r="G2528" s="13">
        <v>1099</v>
      </c>
      <c r="H2528" s="13">
        <v>1505</v>
      </c>
      <c r="I2528" s="5">
        <f>Tabela1[[#This Row],[Valor total]]-Tabela1[[#This Row],[Valor custo]]</f>
        <v>406</v>
      </c>
      <c r="J2528" s="6">
        <f>Tabela1[[#This Row],[MARGEM BRUTA]]/Tabela1[[#This Row],[Valor total]]</f>
        <v>0.26976744186046514</v>
      </c>
      <c r="K2528" s="1" t="str">
        <f>VLOOKUP(Tabela1[[#This Row],[Cliente]],'BASE DE CLIENTES'!A:D,4,0)</f>
        <v>EMPRESA COM MAQUINA</v>
      </c>
      <c r="L2528" s="1" t="str">
        <f>VLOOKUP(Tabela1[[#This Row],[Cliente]],'BASE DE CLIENTES'!A:E,5,0)</f>
        <v>Valparaíso de Goiás</v>
      </c>
    </row>
    <row r="2529" spans="2:12" x14ac:dyDescent="0.3">
      <c r="B2529" s="1" t="s">
        <v>319</v>
      </c>
      <c r="C2529" s="4" t="str">
        <f>VLOOKUP(Tabela1[[#This Row],[Cliente]],'BASE DE CLIENTES'!A:E,2,0)</f>
        <v>Valparaíso de Goiás</v>
      </c>
      <c r="D2529" s="1" t="str">
        <f>VLOOKUP(Tabela1[[#This Row],[Cliente]],'BASE DE CLIENTES'!A:C,3,0)</f>
        <v>GO</v>
      </c>
      <c r="E2529" s="4" t="str">
        <f>CONCATENATE(Tabela1[[#This Row],[CIDADE]],",",Tabela1[[#This Row],[UF]])</f>
        <v>Valparaíso de Goiás,GO</v>
      </c>
      <c r="F2529" s="2">
        <v>45751</v>
      </c>
      <c r="G2529" s="13">
        <v>148.69999999999999</v>
      </c>
      <c r="H2529" s="13">
        <v>270</v>
      </c>
      <c r="I2529" s="5">
        <f>Tabela1[[#This Row],[Valor total]]-Tabela1[[#This Row],[Valor custo]]</f>
        <v>121.30000000000001</v>
      </c>
      <c r="J2529" s="6">
        <f>Tabela1[[#This Row],[MARGEM BRUTA]]/Tabela1[[#This Row],[Valor total]]</f>
        <v>0.4492592592592593</v>
      </c>
      <c r="K2529" s="1" t="str">
        <f>VLOOKUP(Tabela1[[#This Row],[Cliente]],'BASE DE CLIENTES'!A:D,4,0)</f>
        <v>EMPRESA COM MAQUINA</v>
      </c>
      <c r="L2529" s="1" t="str">
        <f>VLOOKUP(Tabela1[[#This Row],[Cliente]],'BASE DE CLIENTES'!A:E,5,0)</f>
        <v>Valparaíso de Goiás</v>
      </c>
    </row>
    <row r="2530" spans="2:12" x14ac:dyDescent="0.3">
      <c r="B2530" s="1" t="s">
        <v>325</v>
      </c>
      <c r="C2530" s="4" t="str">
        <f>VLOOKUP(Tabela1[[#This Row],[Cliente]],'BASE DE CLIENTES'!A:E,2,0)</f>
        <v>Valparaíso de Goiás</v>
      </c>
      <c r="D2530" s="1" t="str">
        <f>VLOOKUP(Tabela1[[#This Row],[Cliente]],'BASE DE CLIENTES'!A:C,3,0)</f>
        <v>GO</v>
      </c>
      <c r="E2530" s="4" t="str">
        <f>CONCATENATE(Tabela1[[#This Row],[CIDADE]],",",Tabela1[[#This Row],[UF]])</f>
        <v>Valparaíso de Goiás,GO</v>
      </c>
      <c r="F2530" s="2">
        <v>45750</v>
      </c>
      <c r="G2530" s="13">
        <v>49.21</v>
      </c>
      <c r="H2530" s="13">
        <v>80</v>
      </c>
      <c r="I2530" s="5">
        <f>Tabela1[[#This Row],[Valor total]]-Tabela1[[#This Row],[Valor custo]]</f>
        <v>30.79</v>
      </c>
      <c r="J2530" s="6">
        <f>Tabela1[[#This Row],[MARGEM BRUTA]]/Tabela1[[#This Row],[Valor total]]</f>
        <v>0.38487499999999997</v>
      </c>
      <c r="K2530" s="1" t="str">
        <f>VLOOKUP(Tabela1[[#This Row],[Cliente]],'BASE DE CLIENTES'!A:D,4,0)</f>
        <v>SERRALHEIRO</v>
      </c>
      <c r="L2530" s="1" t="str">
        <f>VLOOKUP(Tabela1[[#This Row],[Cliente]],'BASE DE CLIENTES'!A:E,5,0)</f>
        <v>Valparaíso de Goiás</v>
      </c>
    </row>
    <row r="2531" spans="2:12" x14ac:dyDescent="0.3">
      <c r="B2531" s="1" t="s">
        <v>325</v>
      </c>
      <c r="C2531" s="4" t="str">
        <f>VLOOKUP(Tabela1[[#This Row],[Cliente]],'BASE DE CLIENTES'!A:E,2,0)</f>
        <v>Valparaíso de Goiás</v>
      </c>
      <c r="D2531" s="1" t="str">
        <f>VLOOKUP(Tabela1[[#This Row],[Cliente]],'BASE DE CLIENTES'!A:C,3,0)</f>
        <v>GO</v>
      </c>
      <c r="E2531" s="4" t="str">
        <f>CONCATENATE(Tabela1[[#This Row],[CIDADE]],",",Tabela1[[#This Row],[UF]])</f>
        <v>Valparaíso de Goiás,GO</v>
      </c>
      <c r="F2531" s="2">
        <v>45750</v>
      </c>
      <c r="G2531" s="13">
        <v>1122.21</v>
      </c>
      <c r="H2531" s="13">
        <v>2000</v>
      </c>
      <c r="I2531" s="5">
        <f>Tabela1[[#This Row],[Valor total]]-Tabela1[[#This Row],[Valor custo]]</f>
        <v>877.79</v>
      </c>
      <c r="J2531" s="6">
        <f>Tabela1[[#This Row],[MARGEM BRUTA]]/Tabela1[[#This Row],[Valor total]]</f>
        <v>0.43889499999999998</v>
      </c>
      <c r="K2531" s="1" t="str">
        <f>VLOOKUP(Tabela1[[#This Row],[Cliente]],'BASE DE CLIENTES'!A:D,4,0)</f>
        <v>SERRALHEIRO</v>
      </c>
      <c r="L2531" s="1" t="str">
        <f>VLOOKUP(Tabela1[[#This Row],[Cliente]],'BASE DE CLIENTES'!A:E,5,0)</f>
        <v>Valparaíso de Goiás</v>
      </c>
    </row>
    <row r="2532" spans="2:12" x14ac:dyDescent="0.3">
      <c r="B2532" s="1" t="s">
        <v>70</v>
      </c>
      <c r="C2532" s="4" t="str">
        <f>VLOOKUP(Tabela1[[#This Row],[Cliente]],'BASE DE CLIENTES'!A:E,2,0)</f>
        <v>Brasília</v>
      </c>
      <c r="D2532" s="1" t="str">
        <f>VLOOKUP(Tabela1[[#This Row],[Cliente]],'BASE DE CLIENTES'!A:C,3,0)</f>
        <v>DF</v>
      </c>
      <c r="E2532" s="4" t="str">
        <f>CONCATENATE(Tabela1[[#This Row],[CIDADE]],",",Tabela1[[#This Row],[UF]])</f>
        <v>Brasília,DF</v>
      </c>
      <c r="F2532" s="2">
        <v>45910</v>
      </c>
      <c r="G2532" s="13">
        <v>5388.45</v>
      </c>
      <c r="H2532" s="13">
        <v>8850</v>
      </c>
      <c r="I2532" s="5">
        <f>Tabela1[[#This Row],[Valor total]]-Tabela1[[#This Row],[Valor custo]]</f>
        <v>3461.55</v>
      </c>
      <c r="J2532" s="6">
        <f>Tabela1[[#This Row],[MARGEM BRUTA]]/Tabela1[[#This Row],[Valor total]]</f>
        <v>0.39113559322033903</v>
      </c>
      <c r="K2532" s="1" t="str">
        <f>VLOOKUP(Tabela1[[#This Row],[Cliente]],'BASE DE CLIENTES'!A:D,4,0)</f>
        <v>EMPRESA COM MAQUINA</v>
      </c>
      <c r="L2532" s="1" t="str">
        <f>VLOOKUP(Tabela1[[#This Row],[Cliente]],'BASE DE CLIENTES'!A:E,5,0)</f>
        <v>TAGUATINGA NORTE (TAGUATINGA)</v>
      </c>
    </row>
    <row r="2533" spans="2:12" x14ac:dyDescent="0.3">
      <c r="B2533" s="1" t="s">
        <v>319</v>
      </c>
      <c r="C2533" s="4" t="str">
        <f>VLOOKUP(Tabela1[[#This Row],[Cliente]],'BASE DE CLIENTES'!A:E,2,0)</f>
        <v>Valparaíso de Goiás</v>
      </c>
      <c r="D2533" s="1" t="str">
        <f>VLOOKUP(Tabela1[[#This Row],[Cliente]],'BASE DE CLIENTES'!A:C,3,0)</f>
        <v>GO</v>
      </c>
      <c r="E2533" s="4" t="str">
        <f>CONCATENATE(Tabela1[[#This Row],[CIDADE]],",",Tabela1[[#This Row],[UF]])</f>
        <v>Valparaíso de Goiás,GO</v>
      </c>
      <c r="F2533" s="2">
        <v>45750</v>
      </c>
      <c r="G2533" s="13">
        <v>2365</v>
      </c>
      <c r="H2533" s="13">
        <v>3275</v>
      </c>
      <c r="I2533" s="5">
        <f>Tabela1[[#This Row],[Valor total]]-Tabela1[[#This Row],[Valor custo]]</f>
        <v>910</v>
      </c>
      <c r="J2533" s="6">
        <f>Tabela1[[#This Row],[MARGEM BRUTA]]/Tabela1[[#This Row],[Valor total]]</f>
        <v>0.27786259541984731</v>
      </c>
      <c r="K2533" s="1" t="str">
        <f>VLOOKUP(Tabela1[[#This Row],[Cliente]],'BASE DE CLIENTES'!A:D,4,0)</f>
        <v>EMPRESA COM MAQUINA</v>
      </c>
      <c r="L2533" s="1" t="str">
        <f>VLOOKUP(Tabela1[[#This Row],[Cliente]],'BASE DE CLIENTES'!A:E,5,0)</f>
        <v>Valparaíso de Goiás</v>
      </c>
    </row>
    <row r="2534" spans="2:12" x14ac:dyDescent="0.3">
      <c r="B2534" s="1" t="s">
        <v>111</v>
      </c>
      <c r="C2534" s="4" t="str">
        <f>VLOOKUP(Tabela1[[#This Row],[Cliente]],'BASE DE CLIENTES'!A:E,2,0)</f>
        <v>Brasília</v>
      </c>
      <c r="D2534" s="1" t="str">
        <f>VLOOKUP(Tabela1[[#This Row],[Cliente]],'BASE DE CLIENTES'!A:C,3,0)</f>
        <v>DF</v>
      </c>
      <c r="E2534" s="4" t="str">
        <f>CONCATENATE(Tabela1[[#This Row],[CIDADE]],",",Tabela1[[#This Row],[UF]])</f>
        <v>Brasília,DF</v>
      </c>
      <c r="F2534" s="2">
        <v>45910</v>
      </c>
      <c r="G2534" s="13">
        <v>661.78</v>
      </c>
      <c r="H2534" s="13">
        <v>1945</v>
      </c>
      <c r="I2534" s="5">
        <f>Tabela1[[#This Row],[Valor total]]-Tabela1[[#This Row],[Valor custo]]</f>
        <v>1283.22</v>
      </c>
      <c r="J2534" s="6">
        <f>Tabela1[[#This Row],[MARGEM BRUTA]]/Tabela1[[#This Row],[Valor total]]</f>
        <v>0.65975321336760928</v>
      </c>
      <c r="K2534" s="1" t="str">
        <f>VLOOKUP(Tabela1[[#This Row],[Cliente]],'BASE DE CLIENTES'!A:D,4,0)</f>
        <v>EMPRESA SEM MAQUINA</v>
      </c>
      <c r="L2534" s="1" t="str">
        <f>VLOOKUP(Tabela1[[#This Row],[Cliente]],'BASE DE CLIENTES'!A:E,5,0)</f>
        <v>TAGUATINGA SUL (TAGUATINGA)</v>
      </c>
    </row>
    <row r="2535" spans="2:12" x14ac:dyDescent="0.3">
      <c r="B2535" s="1" t="s">
        <v>117</v>
      </c>
      <c r="C2535" s="4" t="str">
        <f>VLOOKUP(Tabela1[[#This Row],[Cliente]],'BASE DE CLIENTES'!A:E,2,0)</f>
        <v>Brasília</v>
      </c>
      <c r="D2535" s="1" t="str">
        <f>VLOOKUP(Tabela1[[#This Row],[Cliente]],'BASE DE CLIENTES'!A:C,3,0)</f>
        <v>DF</v>
      </c>
      <c r="E2535" s="4" t="str">
        <f>CONCATENATE(Tabela1[[#This Row],[CIDADE]],",",Tabela1[[#This Row],[UF]])</f>
        <v>Brasília,DF</v>
      </c>
      <c r="F2535" s="2">
        <v>45910</v>
      </c>
      <c r="G2535" s="13">
        <v>1984</v>
      </c>
      <c r="H2535" s="13">
        <v>3000</v>
      </c>
      <c r="I2535" s="5">
        <f>Tabela1[[#This Row],[Valor total]]-Tabela1[[#This Row],[Valor custo]]</f>
        <v>1016</v>
      </c>
      <c r="J2535" s="6">
        <f>Tabela1[[#This Row],[MARGEM BRUTA]]/Tabela1[[#This Row],[Valor total]]</f>
        <v>0.33866666666666667</v>
      </c>
      <c r="K2535" s="1" t="str">
        <f>VLOOKUP(Tabela1[[#This Row],[Cliente]],'BASE DE CLIENTES'!A:D,4,0)</f>
        <v>EMPRESA COM MAQUINA</v>
      </c>
      <c r="L2535" s="1" t="str">
        <f>VLOOKUP(Tabela1[[#This Row],[Cliente]],'BASE DE CLIENTES'!A:E,5,0)</f>
        <v>SETOR HABITACIONAL ARNIQUEIRA (AGUAS CLARAS)</v>
      </c>
    </row>
    <row r="2536" spans="2:12" x14ac:dyDescent="0.3">
      <c r="B2536" s="1" t="s">
        <v>165</v>
      </c>
      <c r="C2536" s="4" t="str">
        <f>VLOOKUP(Tabela1[[#This Row],[Cliente]],'BASE DE CLIENTES'!A:E,2,0)</f>
        <v>Brasília</v>
      </c>
      <c r="D2536" s="1" t="str">
        <f>VLOOKUP(Tabela1[[#This Row],[Cliente]],'BASE DE CLIENTES'!A:C,3,0)</f>
        <v>DF</v>
      </c>
      <c r="E2536" s="4" t="str">
        <f>CONCATENATE(Tabela1[[#This Row],[CIDADE]],",",Tabela1[[#This Row],[UF]])</f>
        <v>Brasília,DF</v>
      </c>
      <c r="F2536" s="2">
        <v>45910</v>
      </c>
      <c r="G2536" s="13">
        <v>150</v>
      </c>
      <c r="H2536" s="13">
        <v>180</v>
      </c>
      <c r="I2536" s="5">
        <f>Tabela1[[#This Row],[Valor total]]-Tabela1[[#This Row],[Valor custo]]</f>
        <v>30</v>
      </c>
      <c r="J2536" s="6">
        <f>Tabela1[[#This Row],[MARGEM BRUTA]]/Tabela1[[#This Row],[Valor total]]</f>
        <v>0.16666666666666666</v>
      </c>
      <c r="K2536" s="1" t="str">
        <f>VLOOKUP(Tabela1[[#This Row],[Cliente]],'BASE DE CLIENTES'!A:D,4,0)</f>
        <v>EMPRESA SEM MAQUINA</v>
      </c>
      <c r="L2536" s="1" t="str">
        <f>VLOOKUP(Tabela1[[#This Row],[Cliente]],'BASE DE CLIENTES'!A:E,5,0)</f>
        <v>SETOR HABITACIONAL VICENTE PIRES</v>
      </c>
    </row>
    <row r="2537" spans="2:12" x14ac:dyDescent="0.3">
      <c r="B2537" s="1" t="s">
        <v>165</v>
      </c>
      <c r="C2537" s="4" t="str">
        <f>VLOOKUP(Tabela1[[#This Row],[Cliente]],'BASE DE CLIENTES'!A:E,2,0)</f>
        <v>Brasília</v>
      </c>
      <c r="D2537" s="1" t="str">
        <f>VLOOKUP(Tabela1[[#This Row],[Cliente]],'BASE DE CLIENTES'!A:C,3,0)</f>
        <v>DF</v>
      </c>
      <c r="E2537" s="4" t="str">
        <f>CONCATENATE(Tabela1[[#This Row],[CIDADE]],",",Tabela1[[#This Row],[UF]])</f>
        <v>Brasília,DF</v>
      </c>
      <c r="F2537" s="2">
        <v>45910</v>
      </c>
      <c r="G2537" s="13">
        <v>432.79</v>
      </c>
      <c r="H2537" s="13">
        <v>620</v>
      </c>
      <c r="I2537" s="5">
        <f>Tabela1[[#This Row],[Valor total]]-Tabela1[[#This Row],[Valor custo]]</f>
        <v>187.20999999999998</v>
      </c>
      <c r="J2537" s="6">
        <f>Tabela1[[#This Row],[MARGEM BRUTA]]/Tabela1[[#This Row],[Valor total]]</f>
        <v>0.30195161290322575</v>
      </c>
      <c r="K2537" s="1" t="str">
        <f>VLOOKUP(Tabela1[[#This Row],[Cliente]],'BASE DE CLIENTES'!A:D,4,0)</f>
        <v>EMPRESA SEM MAQUINA</v>
      </c>
      <c r="L2537" s="1" t="str">
        <f>VLOOKUP(Tabela1[[#This Row],[Cliente]],'BASE DE CLIENTES'!A:E,5,0)</f>
        <v>SETOR HABITACIONAL VICENTE PIRES</v>
      </c>
    </row>
    <row r="2538" spans="2:12" x14ac:dyDescent="0.3">
      <c r="B2538" s="1" t="s">
        <v>161</v>
      </c>
      <c r="C2538" s="4" t="str">
        <f>VLOOKUP(Tabela1[[#This Row],[Cliente]],'BASE DE CLIENTES'!A:E,2,0)</f>
        <v>Brasília</v>
      </c>
      <c r="D2538" s="1" t="str">
        <f>VLOOKUP(Tabela1[[#This Row],[Cliente]],'BASE DE CLIENTES'!A:C,3,0)</f>
        <v>DF</v>
      </c>
      <c r="E2538" s="4" t="str">
        <f>CONCATENATE(Tabela1[[#This Row],[CIDADE]],",",Tabela1[[#This Row],[UF]])</f>
        <v>Brasília,DF</v>
      </c>
      <c r="F2538" s="2">
        <v>45910</v>
      </c>
      <c r="G2538" s="13">
        <v>18293.8</v>
      </c>
      <c r="H2538" s="13">
        <v>27600</v>
      </c>
      <c r="I2538" s="5">
        <f>Tabela1[[#This Row],[Valor total]]-Tabela1[[#This Row],[Valor custo]]</f>
        <v>9306.2000000000007</v>
      </c>
      <c r="J2538" s="6">
        <f>Tabela1[[#This Row],[MARGEM BRUTA]]/Tabela1[[#This Row],[Valor total]]</f>
        <v>0.33718115942028987</v>
      </c>
      <c r="K2538" s="1" t="str">
        <f>VLOOKUP(Tabela1[[#This Row],[Cliente]],'BASE DE CLIENTES'!A:D,4,0)</f>
        <v>EMPRESA COM MAQUINA</v>
      </c>
      <c r="L2538" s="1" t="str">
        <f>VLOOKUP(Tabela1[[#This Row],[Cliente]],'BASE DE CLIENTES'!A:E,5,0)</f>
        <v>RIACHO FUNDO II</v>
      </c>
    </row>
    <row r="2539" spans="2:12" x14ac:dyDescent="0.3">
      <c r="B2539" s="1" t="s">
        <v>321</v>
      </c>
      <c r="C2539" s="4" t="str">
        <f>VLOOKUP(Tabela1[[#This Row],[Cliente]],'BASE DE CLIENTES'!A:E,2,0)</f>
        <v>Valparaíso de Goiás</v>
      </c>
      <c r="D2539" s="1" t="str">
        <f>VLOOKUP(Tabela1[[#This Row],[Cliente]],'BASE DE CLIENTES'!A:C,3,0)</f>
        <v>GO</v>
      </c>
      <c r="E2539" s="4" t="str">
        <f>CONCATENATE(Tabela1[[#This Row],[CIDADE]],",",Tabela1[[#This Row],[UF]])</f>
        <v>Valparaíso de Goiás,GO</v>
      </c>
      <c r="F2539" s="2">
        <v>45748</v>
      </c>
      <c r="G2539" s="13">
        <v>2130</v>
      </c>
      <c r="H2539" s="13">
        <v>3750</v>
      </c>
      <c r="I2539" s="5">
        <f>Tabela1[[#This Row],[Valor total]]-Tabela1[[#This Row],[Valor custo]]</f>
        <v>1620</v>
      </c>
      <c r="J2539" s="6">
        <f>Tabela1[[#This Row],[MARGEM BRUTA]]/Tabela1[[#This Row],[Valor total]]</f>
        <v>0.432</v>
      </c>
      <c r="K2539" s="1" t="str">
        <f>VLOOKUP(Tabela1[[#This Row],[Cliente]],'BASE DE CLIENTES'!A:D,4,0)</f>
        <v>EMPRESA COM MAQUINA</v>
      </c>
      <c r="L2539" s="1" t="str">
        <f>VLOOKUP(Tabela1[[#This Row],[Cliente]],'BASE DE CLIENTES'!A:E,5,0)</f>
        <v>Valparaíso de Goiás</v>
      </c>
    </row>
    <row r="2540" spans="2:12" x14ac:dyDescent="0.3">
      <c r="B2540" s="1" t="s">
        <v>23</v>
      </c>
      <c r="C2540" s="4" t="str">
        <f>VLOOKUP(Tabela1[[#This Row],[Cliente]],'BASE DE CLIENTES'!A:E,2,0)</f>
        <v>Brasília</v>
      </c>
      <c r="D2540" s="1" t="str">
        <f>VLOOKUP(Tabela1[[#This Row],[Cliente]],'BASE DE CLIENTES'!A:C,3,0)</f>
        <v>DF</v>
      </c>
      <c r="E2540" s="4" t="str">
        <f>CONCATENATE(Tabela1[[#This Row],[CIDADE]],",",Tabela1[[#This Row],[UF]])</f>
        <v>Brasília,DF</v>
      </c>
      <c r="F2540" s="2">
        <v>45909</v>
      </c>
      <c r="G2540" s="13">
        <v>491</v>
      </c>
      <c r="H2540" s="13">
        <v>750</v>
      </c>
      <c r="I2540" s="5">
        <f>Tabela1[[#This Row],[Valor total]]-Tabela1[[#This Row],[Valor custo]]</f>
        <v>259</v>
      </c>
      <c r="J2540" s="6">
        <f>Tabela1[[#This Row],[MARGEM BRUTA]]/Tabela1[[#This Row],[Valor total]]</f>
        <v>0.34533333333333333</v>
      </c>
      <c r="K2540" s="1" t="str">
        <f>VLOOKUP(Tabela1[[#This Row],[Cliente]],'BASE DE CLIENTES'!A:D,4,0)</f>
        <v>EMPRESA SEM MAQUINA</v>
      </c>
      <c r="L2540" s="1" t="str">
        <f>VLOOKUP(Tabela1[[#This Row],[Cliente]],'BASE DE CLIENTES'!A:E,5,0)</f>
        <v>SETOR INDUSTRIAL (TAGUATINGA)</v>
      </c>
    </row>
    <row r="2541" spans="2:12" x14ac:dyDescent="0.3">
      <c r="B2541" s="1" t="s">
        <v>316</v>
      </c>
      <c r="C2541" s="4" t="str">
        <f>VLOOKUP(Tabela1[[#This Row],[Cliente]],'BASE DE CLIENTES'!A:E,2,0)</f>
        <v>Valparaíso de Goiás</v>
      </c>
      <c r="D2541" s="1" t="str">
        <f>VLOOKUP(Tabela1[[#This Row],[Cliente]],'BASE DE CLIENTES'!A:C,3,0)</f>
        <v>GO</v>
      </c>
      <c r="E2541" s="4" t="str">
        <f>CONCATENATE(Tabela1[[#This Row],[CIDADE]],",",Tabela1[[#This Row],[UF]])</f>
        <v>Valparaíso de Goiás,GO</v>
      </c>
      <c r="F2541" s="2">
        <v>45807</v>
      </c>
      <c r="G2541" s="13">
        <v>106.38</v>
      </c>
      <c r="H2541" s="13">
        <v>570</v>
      </c>
      <c r="I2541" s="5">
        <f>Tabela1[[#This Row],[Valor total]]-Tabela1[[#This Row],[Valor custo]]</f>
        <v>463.62</v>
      </c>
      <c r="J2541" s="6">
        <f>Tabela1[[#This Row],[MARGEM BRUTA]]/Tabela1[[#This Row],[Valor total]]</f>
        <v>0.81336842105263163</v>
      </c>
      <c r="K2541" s="1" t="str">
        <f>VLOOKUP(Tabela1[[#This Row],[Cliente]],'BASE DE CLIENTES'!A:D,4,0)</f>
        <v>SERRALHEIRO</v>
      </c>
      <c r="L2541" s="1" t="str">
        <f>VLOOKUP(Tabela1[[#This Row],[Cliente]],'BASE DE CLIENTES'!A:E,5,0)</f>
        <v>Valparaíso de Goiás</v>
      </c>
    </row>
    <row r="2542" spans="2:12" x14ac:dyDescent="0.3">
      <c r="B2542" s="1" t="s">
        <v>68</v>
      </c>
      <c r="C2542" s="4" t="str">
        <f>VLOOKUP(Tabela1[[#This Row],[Cliente]],'BASE DE CLIENTES'!A:E,2,0)</f>
        <v>Brasília</v>
      </c>
      <c r="D2542" s="1" t="str">
        <f>VLOOKUP(Tabela1[[#This Row],[Cliente]],'BASE DE CLIENTES'!A:C,3,0)</f>
        <v>DF</v>
      </c>
      <c r="E2542" s="4" t="str">
        <f>CONCATENATE(Tabela1[[#This Row],[CIDADE]],",",Tabela1[[#This Row],[UF]])</f>
        <v>Brasília,DF</v>
      </c>
      <c r="F2542" s="2">
        <v>45909</v>
      </c>
      <c r="G2542" s="13">
        <v>1031.3</v>
      </c>
      <c r="H2542" s="13">
        <v>1815</v>
      </c>
      <c r="I2542" s="5">
        <f>Tabela1[[#This Row],[Valor total]]-Tabela1[[#This Row],[Valor custo]]</f>
        <v>783.7</v>
      </c>
      <c r="J2542" s="6">
        <f>Tabela1[[#This Row],[MARGEM BRUTA]]/Tabela1[[#This Row],[Valor total]]</f>
        <v>0.43179063360881548</v>
      </c>
      <c r="K2542" s="1" t="str">
        <f>VLOOKUP(Tabela1[[#This Row],[Cliente]],'BASE DE CLIENTES'!A:D,4,0)</f>
        <v>EMPRESA COM MAQUINA</v>
      </c>
      <c r="L2542" s="1" t="str">
        <f>VLOOKUP(Tabela1[[#This Row],[Cliente]],'BASE DE CLIENTES'!A:E,5,0)</f>
        <v>SAMAMBAIA SUL (SAMAMBAIA)</v>
      </c>
    </row>
    <row r="2543" spans="2:12" x14ac:dyDescent="0.3">
      <c r="B2543" s="1" t="s">
        <v>42</v>
      </c>
      <c r="C2543" s="4" t="str">
        <f>VLOOKUP(Tabela1[[#This Row],[Cliente]],'BASE DE CLIENTES'!A:E,2,0)</f>
        <v>Brasília</v>
      </c>
      <c r="D2543" s="1" t="str">
        <f>VLOOKUP(Tabela1[[#This Row],[Cliente]],'BASE DE CLIENTES'!A:C,3,0)</f>
        <v>DF</v>
      </c>
      <c r="E2543" s="4" t="str">
        <f>CONCATENATE(Tabela1[[#This Row],[CIDADE]],",",Tabela1[[#This Row],[UF]])</f>
        <v>Brasília,DF</v>
      </c>
      <c r="F2543" s="2">
        <v>45909</v>
      </c>
      <c r="G2543" s="13">
        <v>382.3</v>
      </c>
      <c r="H2543" s="13">
        <v>615</v>
      </c>
      <c r="I2543" s="5">
        <f>Tabela1[[#This Row],[Valor total]]-Tabela1[[#This Row],[Valor custo]]</f>
        <v>232.7</v>
      </c>
      <c r="J2543" s="6">
        <f>Tabela1[[#This Row],[MARGEM BRUTA]]/Tabela1[[#This Row],[Valor total]]</f>
        <v>0.37837398373983738</v>
      </c>
      <c r="K2543" s="1" t="str">
        <f>VLOOKUP(Tabela1[[#This Row],[Cliente]],'BASE DE CLIENTES'!A:D,4,0)</f>
        <v>EMPRESA SEM MAQUINA</v>
      </c>
      <c r="L2543" s="1" t="str">
        <f>VLOOKUP(Tabela1[[#This Row],[Cliente]],'BASE DE CLIENTES'!A:E,5,0)</f>
        <v>SAMAMBAIA</v>
      </c>
    </row>
    <row r="2544" spans="2:12" x14ac:dyDescent="0.3">
      <c r="B2544" s="1" t="s">
        <v>297</v>
      </c>
      <c r="C2544" s="4" t="str">
        <f>VLOOKUP(Tabela1[[#This Row],[Cliente]],'BASE DE CLIENTES'!A:E,2,0)</f>
        <v>Brasília</v>
      </c>
      <c r="D2544" s="1" t="str">
        <f>VLOOKUP(Tabela1[[#This Row],[Cliente]],'BASE DE CLIENTES'!A:C,3,0)</f>
        <v>DF</v>
      </c>
      <c r="E2544" s="4" t="str">
        <f>CONCATENATE(Tabela1[[#This Row],[CIDADE]],",",Tabela1[[#This Row],[UF]])</f>
        <v>Brasília,DF</v>
      </c>
      <c r="F2544" s="2">
        <v>45791</v>
      </c>
      <c r="G2544" s="13">
        <v>946</v>
      </c>
      <c r="H2544" s="13">
        <v>1400</v>
      </c>
      <c r="I2544" s="5">
        <f>Tabela1[[#This Row],[Valor total]]-Tabela1[[#This Row],[Valor custo]]</f>
        <v>454</v>
      </c>
      <c r="J2544" s="6">
        <f>Tabela1[[#This Row],[MARGEM BRUTA]]/Tabela1[[#This Row],[Valor total]]</f>
        <v>0.32428571428571429</v>
      </c>
      <c r="K2544" s="1" t="str">
        <f>VLOOKUP(Tabela1[[#This Row],[Cliente]],'BASE DE CLIENTES'!A:D,4,0)</f>
        <v>SERRALHEIRO</v>
      </c>
      <c r="L2544" s="1" t="str">
        <f>VLOOKUP(Tabela1[[#This Row],[Cliente]],'BASE DE CLIENTES'!A:E,5,0)</f>
        <v>NA</v>
      </c>
    </row>
    <row r="2545" spans="2:12" x14ac:dyDescent="0.3">
      <c r="B2545" s="1" t="s">
        <v>325</v>
      </c>
      <c r="C2545" s="4" t="str">
        <f>VLOOKUP(Tabela1[[#This Row],[Cliente]],'BASE DE CLIENTES'!A:E,2,0)</f>
        <v>Valparaíso de Goiás</v>
      </c>
      <c r="D2545" s="1" t="str">
        <f>VLOOKUP(Tabela1[[#This Row],[Cliente]],'BASE DE CLIENTES'!A:C,3,0)</f>
        <v>GO</v>
      </c>
      <c r="E2545" s="4" t="str">
        <f>CONCATENATE(Tabela1[[#This Row],[CIDADE]],",",Tabela1[[#This Row],[UF]])</f>
        <v>Valparaíso de Goiás,GO</v>
      </c>
      <c r="F2545" s="2">
        <v>45793</v>
      </c>
      <c r="G2545" s="13">
        <v>473</v>
      </c>
      <c r="H2545" s="13">
        <v>720</v>
      </c>
      <c r="I2545" s="5">
        <f>Tabela1[[#This Row],[Valor total]]-Tabela1[[#This Row],[Valor custo]]</f>
        <v>247</v>
      </c>
      <c r="J2545" s="6">
        <f>Tabela1[[#This Row],[MARGEM BRUTA]]/Tabela1[[#This Row],[Valor total]]</f>
        <v>0.34305555555555556</v>
      </c>
      <c r="K2545" s="1" t="str">
        <f>VLOOKUP(Tabela1[[#This Row],[Cliente]],'BASE DE CLIENTES'!A:D,4,0)</f>
        <v>SERRALHEIRO</v>
      </c>
      <c r="L2545" s="1" t="str">
        <f>VLOOKUP(Tabela1[[#This Row],[Cliente]],'BASE DE CLIENTES'!A:E,5,0)</f>
        <v>Valparaíso de Goiás</v>
      </c>
    </row>
    <row r="2546" spans="2:12" x14ac:dyDescent="0.3">
      <c r="B2546" s="1" t="s">
        <v>111</v>
      </c>
      <c r="C2546" s="4" t="str">
        <f>VLOOKUP(Tabela1[[#This Row],[Cliente]],'BASE DE CLIENTES'!A:E,2,0)</f>
        <v>Brasília</v>
      </c>
      <c r="D2546" s="1" t="str">
        <f>VLOOKUP(Tabela1[[#This Row],[Cliente]],'BASE DE CLIENTES'!A:C,3,0)</f>
        <v>DF</v>
      </c>
      <c r="E2546" s="4" t="str">
        <f>CONCATENATE(Tabela1[[#This Row],[CIDADE]],",",Tabela1[[#This Row],[UF]])</f>
        <v>Brasília,DF</v>
      </c>
      <c r="F2546" s="2">
        <v>45909</v>
      </c>
      <c r="G2546" s="13">
        <v>469</v>
      </c>
      <c r="H2546" s="13">
        <v>770</v>
      </c>
      <c r="I2546" s="5">
        <f>Tabela1[[#This Row],[Valor total]]-Tabela1[[#This Row],[Valor custo]]</f>
        <v>301</v>
      </c>
      <c r="J2546" s="6">
        <f>Tabela1[[#This Row],[MARGEM BRUTA]]/Tabela1[[#This Row],[Valor total]]</f>
        <v>0.39090909090909093</v>
      </c>
      <c r="K2546" s="1" t="str">
        <f>VLOOKUP(Tabela1[[#This Row],[Cliente]],'BASE DE CLIENTES'!A:D,4,0)</f>
        <v>EMPRESA SEM MAQUINA</v>
      </c>
      <c r="L2546" s="1" t="str">
        <f>VLOOKUP(Tabela1[[#This Row],[Cliente]],'BASE DE CLIENTES'!A:E,5,0)</f>
        <v>TAGUATINGA SUL (TAGUATINGA)</v>
      </c>
    </row>
    <row r="2547" spans="2:12" x14ac:dyDescent="0.3">
      <c r="B2547" s="1" t="s">
        <v>97</v>
      </c>
      <c r="C2547" s="4" t="str">
        <f>VLOOKUP(Tabela1[[#This Row],[Cliente]],'BASE DE CLIENTES'!A:E,2,0)</f>
        <v>Brasília</v>
      </c>
      <c r="D2547" s="1" t="str">
        <f>VLOOKUP(Tabela1[[#This Row],[Cliente]],'BASE DE CLIENTES'!A:C,3,0)</f>
        <v>DF</v>
      </c>
      <c r="E2547" s="4" t="str">
        <f>CONCATENATE(Tabela1[[#This Row],[CIDADE]],",",Tabela1[[#This Row],[UF]])</f>
        <v>Brasília,DF</v>
      </c>
      <c r="F2547" s="2">
        <v>45909</v>
      </c>
      <c r="G2547" s="13">
        <v>382.3</v>
      </c>
      <c r="H2547" s="13">
        <v>545</v>
      </c>
      <c r="I2547" s="5">
        <f>Tabela1[[#This Row],[Valor total]]-Tabela1[[#This Row],[Valor custo]]</f>
        <v>162.69999999999999</v>
      </c>
      <c r="J2547" s="6">
        <f>Tabela1[[#This Row],[MARGEM BRUTA]]/Tabela1[[#This Row],[Valor total]]</f>
        <v>0.29853211009174307</v>
      </c>
      <c r="K2547" s="1" t="str">
        <f>VLOOKUP(Tabela1[[#This Row],[Cliente]],'BASE DE CLIENTES'!A:D,4,0)</f>
        <v>SERRALHEIRO</v>
      </c>
      <c r="L2547" s="1" t="str">
        <f>VLOOKUP(Tabela1[[#This Row],[Cliente]],'BASE DE CLIENTES'!A:E,5,0)</f>
        <v>CEILANDIA NORTE</v>
      </c>
    </row>
    <row r="2548" spans="2:12" x14ac:dyDescent="0.3">
      <c r="B2548" s="1" t="s">
        <v>239</v>
      </c>
      <c r="C2548" s="4" t="str">
        <f>VLOOKUP(Tabela1[[#This Row],[Cliente]],'BASE DE CLIENTES'!A:E,2,0)</f>
        <v>Brasília</v>
      </c>
      <c r="D2548" s="1" t="str">
        <f>VLOOKUP(Tabela1[[#This Row],[Cliente]],'BASE DE CLIENTES'!A:C,3,0)</f>
        <v>DF</v>
      </c>
      <c r="E2548" s="4" t="str">
        <f>CONCATENATE(Tabela1[[#This Row],[CIDADE]],",",Tabela1[[#This Row],[UF]])</f>
        <v>Brasília,DF</v>
      </c>
      <c r="F2548" s="2">
        <v>45909</v>
      </c>
      <c r="G2548" s="13">
        <v>649</v>
      </c>
      <c r="H2548" s="13">
        <v>1200</v>
      </c>
      <c r="I2548" s="5">
        <f>Tabela1[[#This Row],[Valor total]]-Tabela1[[#This Row],[Valor custo]]</f>
        <v>551</v>
      </c>
      <c r="J2548" s="6">
        <f>Tabela1[[#This Row],[MARGEM BRUTA]]/Tabela1[[#This Row],[Valor total]]</f>
        <v>0.45916666666666667</v>
      </c>
      <c r="K2548" s="1" t="str">
        <f>VLOOKUP(Tabela1[[#This Row],[Cliente]],'BASE DE CLIENTES'!A:D,4,0)</f>
        <v>EMPRESA COM MAQUINA</v>
      </c>
      <c r="L2548" s="1" t="str">
        <f>VLOOKUP(Tabela1[[#This Row],[Cliente]],'BASE DE CLIENTES'!A:E,5,0)</f>
        <v>RIACHO FUNDO II</v>
      </c>
    </row>
    <row r="2549" spans="2:12" x14ac:dyDescent="0.3">
      <c r="B2549" s="1" t="s">
        <v>68</v>
      </c>
      <c r="C2549" s="4" t="str">
        <f>VLOOKUP(Tabela1[[#This Row],[Cliente]],'BASE DE CLIENTES'!A:E,2,0)</f>
        <v>Brasília</v>
      </c>
      <c r="D2549" s="1" t="str">
        <f>VLOOKUP(Tabela1[[#This Row],[Cliente]],'BASE DE CLIENTES'!A:C,3,0)</f>
        <v>DF</v>
      </c>
      <c r="E2549" s="4" t="str">
        <f>CONCATENATE(Tabela1[[#This Row],[CIDADE]],",",Tabela1[[#This Row],[UF]])</f>
        <v>Brasília,DF</v>
      </c>
      <c r="F2549" s="2">
        <v>45909</v>
      </c>
      <c r="G2549" s="13">
        <v>1046.3</v>
      </c>
      <c r="H2549" s="13">
        <v>1915</v>
      </c>
      <c r="I2549" s="5">
        <f>Tabela1[[#This Row],[Valor total]]-Tabela1[[#This Row],[Valor custo]]</f>
        <v>868.7</v>
      </c>
      <c r="J2549" s="6">
        <f>Tabela1[[#This Row],[MARGEM BRUTA]]/Tabela1[[#This Row],[Valor total]]</f>
        <v>0.45362924281984335</v>
      </c>
      <c r="K2549" s="1" t="str">
        <f>VLOOKUP(Tabela1[[#This Row],[Cliente]],'BASE DE CLIENTES'!A:D,4,0)</f>
        <v>EMPRESA COM MAQUINA</v>
      </c>
      <c r="L2549" s="1" t="str">
        <f>VLOOKUP(Tabela1[[#This Row],[Cliente]],'BASE DE CLIENTES'!A:E,5,0)</f>
        <v>SAMAMBAIA SUL (SAMAMBAIA)</v>
      </c>
    </row>
    <row r="2550" spans="2:12" x14ac:dyDescent="0.3">
      <c r="B2550" s="1" t="s">
        <v>123</v>
      </c>
      <c r="C2550" s="4" t="str">
        <f>VLOOKUP(Tabela1[[#This Row],[Cliente]],'BASE DE CLIENTES'!A:E,2,0)</f>
        <v>Brasília</v>
      </c>
      <c r="D2550" s="1" t="str">
        <f>VLOOKUP(Tabela1[[#This Row],[Cliente]],'BASE DE CLIENTES'!A:C,3,0)</f>
        <v>DF</v>
      </c>
      <c r="E2550" s="4" t="str">
        <f>CONCATENATE(Tabela1[[#This Row],[CIDADE]],",",Tabela1[[#This Row],[UF]])</f>
        <v>Brasília,DF</v>
      </c>
      <c r="F2550" s="2">
        <v>45909</v>
      </c>
      <c r="G2550" s="13">
        <v>130</v>
      </c>
      <c r="H2550" s="13">
        <v>200</v>
      </c>
      <c r="I2550" s="5">
        <f>Tabela1[[#This Row],[Valor total]]-Tabela1[[#This Row],[Valor custo]]</f>
        <v>70</v>
      </c>
      <c r="J2550" s="6">
        <f>Tabela1[[#This Row],[MARGEM BRUTA]]/Tabela1[[#This Row],[Valor total]]</f>
        <v>0.35</v>
      </c>
      <c r="K2550" s="1" t="str">
        <f>VLOOKUP(Tabela1[[#This Row],[Cliente]],'BASE DE CLIENTES'!A:D,4,0)</f>
        <v>EMPRESA COM MAQUINA</v>
      </c>
      <c r="L2550" s="1" t="str">
        <f>VLOOKUP(Tabela1[[#This Row],[Cliente]],'BASE DE CLIENTES'!A:E,5,0)</f>
        <v>ADE CEILÂNDIA</v>
      </c>
    </row>
    <row r="2551" spans="2:12" x14ac:dyDescent="0.3">
      <c r="B2551" s="1" t="s">
        <v>127</v>
      </c>
      <c r="C2551" s="4" t="str">
        <f>VLOOKUP(Tabela1[[#This Row],[Cliente]],'BASE DE CLIENTES'!A:E,2,0)</f>
        <v>Brasília</v>
      </c>
      <c r="D2551" s="1" t="str">
        <f>VLOOKUP(Tabela1[[#This Row],[Cliente]],'BASE DE CLIENTES'!A:C,3,0)</f>
        <v>DF</v>
      </c>
      <c r="E2551" s="4" t="str">
        <f>CONCATENATE(Tabela1[[#This Row],[CIDADE]],",",Tabela1[[#This Row],[UF]])</f>
        <v>Brasília,DF</v>
      </c>
      <c r="F2551" s="2">
        <v>45909</v>
      </c>
      <c r="G2551" s="13">
        <v>1298.3699999999999</v>
      </c>
      <c r="H2551" s="13">
        <v>1965</v>
      </c>
      <c r="I2551" s="5">
        <f>Tabela1[[#This Row],[Valor total]]-Tabela1[[#This Row],[Valor custo]]</f>
        <v>666.63000000000011</v>
      </c>
      <c r="J2551" s="6">
        <f>Tabela1[[#This Row],[MARGEM BRUTA]]/Tabela1[[#This Row],[Valor total]]</f>
        <v>0.33925190839694663</v>
      </c>
      <c r="K2551" s="1" t="str">
        <f>VLOOKUP(Tabela1[[#This Row],[Cliente]],'BASE DE CLIENTES'!A:D,4,0)</f>
        <v>EMPRESA COM MAQUINA</v>
      </c>
      <c r="L2551" s="1" t="str">
        <f>VLOOKUP(Tabela1[[#This Row],[Cliente]],'BASE DE CLIENTES'!A:E,5,0)</f>
        <v>CEILANDIA SUL (CEILANDIA)</v>
      </c>
    </row>
    <row r="2552" spans="2:12" x14ac:dyDescent="0.3">
      <c r="B2552" s="1" t="s">
        <v>106</v>
      </c>
      <c r="C2552" s="4" t="str">
        <f>VLOOKUP(Tabela1[[#This Row],[Cliente]],'BASE DE CLIENTES'!A:E,2,0)</f>
        <v>Brasília</v>
      </c>
      <c r="D2552" s="1" t="str">
        <f>VLOOKUP(Tabela1[[#This Row],[Cliente]],'BASE DE CLIENTES'!A:C,3,0)</f>
        <v>DF</v>
      </c>
      <c r="E2552" s="4" t="str">
        <f>CONCATENATE(Tabela1[[#This Row],[CIDADE]],",",Tabela1[[#This Row],[UF]])</f>
        <v>Brasília,DF</v>
      </c>
      <c r="F2552" s="2">
        <v>45909</v>
      </c>
      <c r="G2552" s="13">
        <v>865.58</v>
      </c>
      <c r="H2552" s="13">
        <v>1300</v>
      </c>
      <c r="I2552" s="5">
        <f>Tabela1[[#This Row],[Valor total]]-Tabela1[[#This Row],[Valor custo]]</f>
        <v>434.41999999999996</v>
      </c>
      <c r="J2552" s="6">
        <f>Tabela1[[#This Row],[MARGEM BRUTA]]/Tabela1[[#This Row],[Valor total]]</f>
        <v>0.33416923076923072</v>
      </c>
      <c r="K2552" s="1" t="str">
        <f>VLOOKUP(Tabela1[[#This Row],[Cliente]],'BASE DE CLIENTES'!A:D,4,0)</f>
        <v>EMPRESA COM MAQUINA</v>
      </c>
      <c r="L2552" s="1" t="str">
        <f>VLOOKUP(Tabela1[[#This Row],[Cliente]],'BASE DE CLIENTES'!A:E,5,0)</f>
        <v>26 DE SETEMBRO</v>
      </c>
    </row>
    <row r="2553" spans="2:12" x14ac:dyDescent="0.3">
      <c r="B2553" s="1" t="s">
        <v>316</v>
      </c>
      <c r="C2553" s="4" t="str">
        <f>VLOOKUP(Tabela1[[#This Row],[Cliente]],'BASE DE CLIENTES'!A:E,2,0)</f>
        <v>Valparaíso de Goiás</v>
      </c>
      <c r="D2553" s="1" t="str">
        <f>VLOOKUP(Tabela1[[#This Row],[Cliente]],'BASE DE CLIENTES'!A:C,3,0)</f>
        <v>GO</v>
      </c>
      <c r="E2553" s="4" t="str">
        <f>CONCATENATE(Tabela1[[#This Row],[CIDADE]],",",Tabela1[[#This Row],[UF]])</f>
        <v>Valparaíso de Goiás,GO</v>
      </c>
      <c r="F2553" s="2">
        <v>45790</v>
      </c>
      <c r="G2553" s="13">
        <v>60.98</v>
      </c>
      <c r="H2553" s="13">
        <v>80</v>
      </c>
      <c r="I2553" s="5">
        <f>Tabela1[[#This Row],[Valor total]]-Tabela1[[#This Row],[Valor custo]]</f>
        <v>19.020000000000003</v>
      </c>
      <c r="J2553" s="6">
        <f>Tabela1[[#This Row],[MARGEM BRUTA]]/Tabela1[[#This Row],[Valor total]]</f>
        <v>0.23775000000000004</v>
      </c>
      <c r="K2553" s="1" t="str">
        <f>VLOOKUP(Tabela1[[#This Row],[Cliente]],'BASE DE CLIENTES'!A:D,4,0)</f>
        <v>SERRALHEIRO</v>
      </c>
      <c r="L2553" s="1" t="str">
        <f>VLOOKUP(Tabela1[[#This Row],[Cliente]],'BASE DE CLIENTES'!A:E,5,0)</f>
        <v>Valparaíso de Goiás</v>
      </c>
    </row>
    <row r="2554" spans="2:12" x14ac:dyDescent="0.3">
      <c r="B2554" s="1" t="s">
        <v>76</v>
      </c>
      <c r="C2554" s="4" t="str">
        <f>VLOOKUP(Tabela1[[#This Row],[Cliente]],'BASE DE CLIENTES'!A:E,2,0)</f>
        <v>Brasília</v>
      </c>
      <c r="D2554" s="1" t="str">
        <f>VLOOKUP(Tabela1[[#This Row],[Cliente]],'BASE DE CLIENTES'!A:C,3,0)</f>
        <v>DF</v>
      </c>
      <c r="E2554" s="4" t="str">
        <f>CONCATENATE(Tabela1[[#This Row],[CIDADE]],",",Tabela1[[#This Row],[UF]])</f>
        <v>Brasília,DF</v>
      </c>
      <c r="F2554" s="2">
        <v>45908</v>
      </c>
      <c r="G2554" s="13">
        <v>2275</v>
      </c>
      <c r="H2554" s="13">
        <v>3550</v>
      </c>
      <c r="I2554" s="5">
        <f>Tabela1[[#This Row],[Valor total]]-Tabela1[[#This Row],[Valor custo]]</f>
        <v>1275</v>
      </c>
      <c r="J2554" s="6">
        <f>Tabela1[[#This Row],[MARGEM BRUTA]]/Tabela1[[#This Row],[Valor total]]</f>
        <v>0.35915492957746481</v>
      </c>
      <c r="K2554" s="1" t="str">
        <f>VLOOKUP(Tabela1[[#This Row],[Cliente]],'BASE DE CLIENTES'!A:D,4,0)</f>
        <v>EMPRESA COM MAQUINA</v>
      </c>
      <c r="L2554" s="1" t="str">
        <f>VLOOKUP(Tabela1[[#This Row],[Cliente]],'BASE DE CLIENTES'!A:E,5,0)</f>
        <v>Setor Placa da Mercedes (Núcleo Bandeirante)</v>
      </c>
    </row>
    <row r="2555" spans="2:12" x14ac:dyDescent="0.3">
      <c r="B2555" s="1" t="s">
        <v>27</v>
      </c>
      <c r="C2555" s="4" t="str">
        <f>VLOOKUP(Tabela1[[#This Row],[Cliente]],'BASE DE CLIENTES'!A:E,2,0)</f>
        <v>Brasília</v>
      </c>
      <c r="D2555" s="1" t="str">
        <f>VLOOKUP(Tabela1[[#This Row],[Cliente]],'BASE DE CLIENTES'!A:C,3,0)</f>
        <v>DF</v>
      </c>
      <c r="E2555" s="4" t="str">
        <f>CONCATENATE(Tabela1[[#This Row],[CIDADE]],",",Tabela1[[#This Row],[UF]])</f>
        <v>Brasília,DF</v>
      </c>
      <c r="F2555" s="2">
        <v>45908</v>
      </c>
      <c r="G2555" s="13">
        <v>764.6</v>
      </c>
      <c r="H2555" s="13">
        <v>1230</v>
      </c>
      <c r="I2555" s="5">
        <f>Tabela1[[#This Row],[Valor total]]-Tabela1[[#This Row],[Valor custo]]</f>
        <v>465.4</v>
      </c>
      <c r="J2555" s="6">
        <f>Tabela1[[#This Row],[MARGEM BRUTA]]/Tabela1[[#This Row],[Valor total]]</f>
        <v>0.37837398373983738</v>
      </c>
      <c r="K2555" s="1" t="str">
        <f>VLOOKUP(Tabela1[[#This Row],[Cliente]],'BASE DE CLIENTES'!A:D,4,0)</f>
        <v>EMPRESA SEM MAQUINA</v>
      </c>
      <c r="L2555" s="1" t="str">
        <f>VLOOKUP(Tabela1[[#This Row],[Cliente]],'BASE DE CLIENTES'!A:E,5,0)</f>
        <v>RECANTO DAS EMAS</v>
      </c>
    </row>
    <row r="2556" spans="2:12" x14ac:dyDescent="0.3">
      <c r="B2556" s="1" t="s">
        <v>239</v>
      </c>
      <c r="C2556" s="4" t="str">
        <f>VLOOKUP(Tabela1[[#This Row],[Cliente]],'BASE DE CLIENTES'!A:E,2,0)</f>
        <v>Brasília</v>
      </c>
      <c r="D2556" s="1" t="str">
        <f>VLOOKUP(Tabela1[[#This Row],[Cliente]],'BASE DE CLIENTES'!A:C,3,0)</f>
        <v>DF</v>
      </c>
      <c r="E2556" s="4" t="str">
        <f>CONCATENATE(Tabela1[[#This Row],[CIDADE]],",",Tabela1[[#This Row],[UF]])</f>
        <v>Brasília,DF</v>
      </c>
      <c r="F2556" s="2">
        <v>45908</v>
      </c>
      <c r="G2556" s="13">
        <v>305</v>
      </c>
      <c r="H2556" s="13">
        <v>400</v>
      </c>
      <c r="I2556" s="5">
        <f>Tabela1[[#This Row],[Valor total]]-Tabela1[[#This Row],[Valor custo]]</f>
        <v>95</v>
      </c>
      <c r="J2556" s="6">
        <f>Tabela1[[#This Row],[MARGEM BRUTA]]/Tabela1[[#This Row],[Valor total]]</f>
        <v>0.23749999999999999</v>
      </c>
      <c r="K2556" s="1" t="str">
        <f>VLOOKUP(Tabela1[[#This Row],[Cliente]],'BASE DE CLIENTES'!A:D,4,0)</f>
        <v>EMPRESA COM MAQUINA</v>
      </c>
      <c r="L2556" s="1" t="str">
        <f>VLOOKUP(Tabela1[[#This Row],[Cliente]],'BASE DE CLIENTES'!A:E,5,0)</f>
        <v>RIACHO FUNDO II</v>
      </c>
    </row>
    <row r="2557" spans="2:12" x14ac:dyDescent="0.3">
      <c r="B2557" s="1" t="s">
        <v>230</v>
      </c>
      <c r="C2557" s="4" t="str">
        <f>VLOOKUP(Tabela1[[#This Row],[Cliente]],'BASE DE CLIENTES'!A:E,2,0)</f>
        <v>Brasília</v>
      </c>
      <c r="D2557" s="1" t="str">
        <f>VLOOKUP(Tabela1[[#This Row],[Cliente]],'BASE DE CLIENTES'!A:C,3,0)</f>
        <v>DF</v>
      </c>
      <c r="E2557" s="4" t="str">
        <f>CONCATENATE(Tabela1[[#This Row],[CIDADE]],",",Tabela1[[#This Row],[UF]])</f>
        <v>Brasília,DF</v>
      </c>
      <c r="F2557" s="2">
        <v>45908</v>
      </c>
      <c r="G2557" s="13">
        <v>764.6</v>
      </c>
      <c r="H2557" s="13">
        <v>1236</v>
      </c>
      <c r="I2557" s="5">
        <f>Tabela1[[#This Row],[Valor total]]-Tabela1[[#This Row],[Valor custo]]</f>
        <v>471.4</v>
      </c>
      <c r="J2557" s="6">
        <f>Tabela1[[#This Row],[MARGEM BRUTA]]/Tabela1[[#This Row],[Valor total]]</f>
        <v>0.38139158576051779</v>
      </c>
      <c r="K2557" s="1" t="str">
        <f>VLOOKUP(Tabela1[[#This Row],[Cliente]],'BASE DE CLIENTES'!A:D,4,0)</f>
        <v>SERRALHEIRO</v>
      </c>
      <c r="L2557" s="1" t="str">
        <f>VLOOKUP(Tabela1[[#This Row],[Cliente]],'BASE DE CLIENTES'!A:E,5,0)</f>
        <v>SETOR HABITACIONAL SAMAMBAIA (VICENTE PIRES)</v>
      </c>
    </row>
    <row r="2558" spans="2:12" x14ac:dyDescent="0.3">
      <c r="B2558" s="1" t="s">
        <v>96</v>
      </c>
      <c r="C2558" s="4" t="str">
        <f>VLOOKUP(Tabela1[[#This Row],[Cliente]],'BASE DE CLIENTES'!A:E,2,0)</f>
        <v>Brasília</v>
      </c>
      <c r="D2558" s="1" t="str">
        <f>VLOOKUP(Tabela1[[#This Row],[Cliente]],'BASE DE CLIENTES'!A:C,3,0)</f>
        <v>DF</v>
      </c>
      <c r="E2558" s="4" t="str">
        <f>CONCATENATE(Tabela1[[#This Row],[CIDADE]],",",Tabela1[[#This Row],[UF]])</f>
        <v>Brasília,DF</v>
      </c>
      <c r="F2558" s="2">
        <v>45908</v>
      </c>
      <c r="G2558" s="13">
        <v>382.3</v>
      </c>
      <c r="H2558" s="13">
        <v>515</v>
      </c>
      <c r="I2558" s="5">
        <f>Tabela1[[#This Row],[Valor total]]-Tabela1[[#This Row],[Valor custo]]</f>
        <v>132.69999999999999</v>
      </c>
      <c r="J2558" s="6">
        <f>Tabela1[[#This Row],[MARGEM BRUTA]]/Tabela1[[#This Row],[Valor total]]</f>
        <v>0.25766990291262132</v>
      </c>
      <c r="K2558" s="1" t="str">
        <f>VLOOKUP(Tabela1[[#This Row],[Cliente]],'BASE DE CLIENTES'!A:D,4,0)</f>
        <v>EMPRESA SEM MAQUINA</v>
      </c>
      <c r="L2558" s="1" t="str">
        <f>VLOOKUP(Tabela1[[#This Row],[Cliente]],'BASE DE CLIENTES'!A:E,5,0)</f>
        <v>CEILANDIA NORTE (CEILANDIA)</v>
      </c>
    </row>
    <row r="2559" spans="2:12" x14ac:dyDescent="0.3">
      <c r="B2559" s="1" t="s">
        <v>316</v>
      </c>
      <c r="C2559" s="4" t="str">
        <f>VLOOKUP(Tabela1[[#This Row],[Cliente]],'BASE DE CLIENTES'!A:E,2,0)</f>
        <v>Valparaíso de Goiás</v>
      </c>
      <c r="D2559" s="1" t="str">
        <f>VLOOKUP(Tabela1[[#This Row],[Cliente]],'BASE DE CLIENTES'!A:C,3,0)</f>
        <v>GO</v>
      </c>
      <c r="E2559" s="4" t="str">
        <f>CONCATENATE(Tabela1[[#This Row],[CIDADE]],",",Tabela1[[#This Row],[UF]])</f>
        <v>Valparaíso de Goiás,GO</v>
      </c>
      <c r="F2559" s="2">
        <v>45834</v>
      </c>
      <c r="G2559" s="13">
        <v>2609.48</v>
      </c>
      <c r="H2559" s="13">
        <v>3845</v>
      </c>
      <c r="I2559" s="5">
        <f>Tabela1[[#This Row],[Valor total]]-Tabela1[[#This Row],[Valor custo]]</f>
        <v>1235.52</v>
      </c>
      <c r="J2559" s="6">
        <f>Tabela1[[#This Row],[MARGEM BRUTA]]/Tabela1[[#This Row],[Valor total]]</f>
        <v>0.32133159947984397</v>
      </c>
      <c r="K2559" s="1" t="str">
        <f>VLOOKUP(Tabela1[[#This Row],[Cliente]],'BASE DE CLIENTES'!A:D,4,0)</f>
        <v>SERRALHEIRO</v>
      </c>
      <c r="L2559" s="1" t="str">
        <f>VLOOKUP(Tabela1[[#This Row],[Cliente]],'BASE DE CLIENTES'!A:E,5,0)</f>
        <v>Valparaíso de Goiás</v>
      </c>
    </row>
    <row r="2560" spans="2:12" x14ac:dyDescent="0.3">
      <c r="B2560" s="1" t="s">
        <v>68</v>
      </c>
      <c r="C2560" s="4" t="str">
        <f>VLOOKUP(Tabela1[[#This Row],[Cliente]],'BASE DE CLIENTES'!A:E,2,0)</f>
        <v>Brasília</v>
      </c>
      <c r="D2560" s="1" t="str">
        <f>VLOOKUP(Tabela1[[#This Row],[Cliente]],'BASE DE CLIENTES'!A:C,3,0)</f>
        <v>DF</v>
      </c>
      <c r="E2560" s="4" t="str">
        <f>CONCATENATE(Tabela1[[#This Row],[CIDADE]],",",Tabela1[[#This Row],[UF]])</f>
        <v>Brasília,DF</v>
      </c>
      <c r="F2560" s="2">
        <v>45908</v>
      </c>
      <c r="G2560" s="13">
        <v>0</v>
      </c>
      <c r="H2560" s="13">
        <v>250</v>
      </c>
      <c r="I2560" s="5">
        <f>Tabela1[[#This Row],[Valor total]]-Tabela1[[#This Row],[Valor custo]]</f>
        <v>250</v>
      </c>
      <c r="J2560" s="6">
        <f>Tabela1[[#This Row],[MARGEM BRUTA]]/Tabela1[[#This Row],[Valor total]]</f>
        <v>1</v>
      </c>
      <c r="K2560" s="1" t="str">
        <f>VLOOKUP(Tabela1[[#This Row],[Cliente]],'BASE DE CLIENTES'!A:D,4,0)</f>
        <v>EMPRESA COM MAQUINA</v>
      </c>
      <c r="L2560" s="1" t="str">
        <f>VLOOKUP(Tabela1[[#This Row],[Cliente]],'BASE DE CLIENTES'!A:E,5,0)</f>
        <v>SAMAMBAIA SUL (SAMAMBAIA)</v>
      </c>
    </row>
    <row r="2561" spans="2:12" x14ac:dyDescent="0.3">
      <c r="B2561" s="1" t="s">
        <v>36</v>
      </c>
      <c r="C2561" s="4" t="str">
        <f>VLOOKUP(Tabela1[[#This Row],[Cliente]],'BASE DE CLIENTES'!A:E,2,0)</f>
        <v>Brasília</v>
      </c>
      <c r="D2561" s="1" t="str">
        <f>VLOOKUP(Tabela1[[#This Row],[Cliente]],'BASE DE CLIENTES'!A:C,3,0)</f>
        <v>DF</v>
      </c>
      <c r="E2561" s="4" t="str">
        <f>CONCATENATE(Tabela1[[#This Row],[CIDADE]],",",Tabela1[[#This Row],[UF]])</f>
        <v>Brasília,DF</v>
      </c>
      <c r="F2561" s="2">
        <v>45908</v>
      </c>
      <c r="G2561" s="13">
        <v>432.79</v>
      </c>
      <c r="H2561" s="13">
        <v>720</v>
      </c>
      <c r="I2561" s="5">
        <f>Tabela1[[#This Row],[Valor total]]-Tabela1[[#This Row],[Valor custo]]</f>
        <v>287.20999999999998</v>
      </c>
      <c r="J2561" s="6">
        <f>Tabela1[[#This Row],[MARGEM BRUTA]]/Tabela1[[#This Row],[Valor total]]</f>
        <v>0.39890277777777777</v>
      </c>
      <c r="K2561" s="1" t="str">
        <f>VLOOKUP(Tabela1[[#This Row],[Cliente]],'BASE DE CLIENTES'!A:D,4,0)</f>
        <v>SERRALHEIRO</v>
      </c>
      <c r="L2561" s="1" t="str">
        <f>VLOOKUP(Tabela1[[#This Row],[Cliente]],'BASE DE CLIENTES'!A:E,5,0)</f>
        <v>CEILANDIA SUL (CEILANDIA)</v>
      </c>
    </row>
    <row r="2562" spans="2:12" x14ac:dyDescent="0.3">
      <c r="B2562" s="1" t="s">
        <v>117</v>
      </c>
      <c r="C2562" s="4" t="str">
        <f>VLOOKUP(Tabela1[[#This Row],[Cliente]],'BASE DE CLIENTES'!A:E,2,0)</f>
        <v>Brasília</v>
      </c>
      <c r="D2562" s="1" t="str">
        <f>VLOOKUP(Tabela1[[#This Row],[Cliente]],'BASE DE CLIENTES'!A:C,3,0)</f>
        <v>DF</v>
      </c>
      <c r="E2562" s="4" t="str">
        <f>CONCATENATE(Tabela1[[#This Row],[CIDADE]],",",Tabela1[[#This Row],[UF]])</f>
        <v>Brasília,DF</v>
      </c>
      <c r="F2562" s="2">
        <v>45908</v>
      </c>
      <c r="G2562" s="13">
        <v>1798</v>
      </c>
      <c r="H2562" s="13">
        <v>3318</v>
      </c>
      <c r="I2562" s="5">
        <f>Tabela1[[#This Row],[Valor total]]-Tabela1[[#This Row],[Valor custo]]</f>
        <v>1520</v>
      </c>
      <c r="J2562" s="6">
        <f>Tabela1[[#This Row],[MARGEM BRUTA]]/Tabela1[[#This Row],[Valor total]]</f>
        <v>0.45810729355033153</v>
      </c>
      <c r="K2562" s="1" t="str">
        <f>VLOOKUP(Tabela1[[#This Row],[Cliente]],'BASE DE CLIENTES'!A:D,4,0)</f>
        <v>EMPRESA COM MAQUINA</v>
      </c>
      <c r="L2562" s="1" t="str">
        <f>VLOOKUP(Tabela1[[#This Row],[Cliente]],'BASE DE CLIENTES'!A:E,5,0)</f>
        <v>SETOR HABITACIONAL ARNIQUEIRA (AGUAS CLARAS)</v>
      </c>
    </row>
    <row r="2563" spans="2:12" x14ac:dyDescent="0.3">
      <c r="B2563" s="1" t="s">
        <v>320</v>
      </c>
      <c r="C2563" s="4" t="str">
        <f>VLOOKUP(Tabela1[[#This Row],[Cliente]],'BASE DE CLIENTES'!A:E,2,0)</f>
        <v>Valparaíso de Goiás</v>
      </c>
      <c r="D2563" s="1" t="str">
        <f>VLOOKUP(Tabela1[[#This Row],[Cliente]],'BASE DE CLIENTES'!A:C,3,0)</f>
        <v>GO</v>
      </c>
      <c r="E2563" s="4" t="str">
        <f>CONCATENATE(Tabela1[[#This Row],[CIDADE]],",",Tabela1[[#This Row],[UF]])</f>
        <v>Valparaíso de Goiás,GO</v>
      </c>
      <c r="F2563" s="2">
        <v>45833</v>
      </c>
      <c r="G2563" s="13">
        <v>920</v>
      </c>
      <c r="H2563" s="13">
        <v>1305</v>
      </c>
      <c r="I2563" s="5">
        <f>Tabela1[[#This Row],[Valor total]]-Tabela1[[#This Row],[Valor custo]]</f>
        <v>385</v>
      </c>
      <c r="J2563" s="6">
        <f>Tabela1[[#This Row],[MARGEM BRUTA]]/Tabela1[[#This Row],[Valor total]]</f>
        <v>0.2950191570881226</v>
      </c>
      <c r="K2563" s="1" t="str">
        <f>VLOOKUP(Tabela1[[#This Row],[Cliente]],'BASE DE CLIENTES'!A:D,4,0)</f>
        <v>SERRALHEIRO</v>
      </c>
      <c r="L2563" s="1" t="str">
        <f>VLOOKUP(Tabela1[[#This Row],[Cliente]],'BASE DE CLIENTES'!A:E,5,0)</f>
        <v>Valparaíso de Goiás</v>
      </c>
    </row>
    <row r="2564" spans="2:12" x14ac:dyDescent="0.3">
      <c r="B2564" s="1" t="s">
        <v>325</v>
      </c>
      <c r="C2564" s="4" t="str">
        <f>VLOOKUP(Tabela1[[#This Row],[Cliente]],'BASE DE CLIENTES'!A:E,2,0)</f>
        <v>Valparaíso de Goiás</v>
      </c>
      <c r="D2564" s="1" t="str">
        <f>VLOOKUP(Tabela1[[#This Row],[Cliente]],'BASE DE CLIENTES'!A:C,3,0)</f>
        <v>GO</v>
      </c>
      <c r="E2564" s="4" t="str">
        <f>CONCATENATE(Tabela1[[#This Row],[CIDADE]],",",Tabela1[[#This Row],[UF]])</f>
        <v>Valparaíso de Goiás,GO</v>
      </c>
      <c r="F2564" s="2">
        <v>45832</v>
      </c>
      <c r="G2564" s="13">
        <v>521</v>
      </c>
      <c r="H2564" s="13">
        <v>877</v>
      </c>
      <c r="I2564" s="5">
        <f>Tabela1[[#This Row],[Valor total]]-Tabela1[[#This Row],[Valor custo]]</f>
        <v>356</v>
      </c>
      <c r="J2564" s="6">
        <f>Tabela1[[#This Row],[MARGEM BRUTA]]/Tabela1[[#This Row],[Valor total]]</f>
        <v>0.40592930444697833</v>
      </c>
      <c r="K2564" s="1" t="str">
        <f>VLOOKUP(Tabela1[[#This Row],[Cliente]],'BASE DE CLIENTES'!A:D,4,0)</f>
        <v>SERRALHEIRO</v>
      </c>
      <c r="L2564" s="1" t="str">
        <f>VLOOKUP(Tabela1[[#This Row],[Cliente]],'BASE DE CLIENTES'!A:E,5,0)</f>
        <v>Valparaíso de Goiás</v>
      </c>
    </row>
    <row r="2565" spans="2:12" x14ac:dyDescent="0.3">
      <c r="B2565" s="1" t="s">
        <v>106</v>
      </c>
      <c r="C2565" s="4" t="str">
        <f>VLOOKUP(Tabela1[[#This Row],[Cliente]],'BASE DE CLIENTES'!A:E,2,0)</f>
        <v>Brasília</v>
      </c>
      <c r="D2565" s="1" t="str">
        <f>VLOOKUP(Tabela1[[#This Row],[Cliente]],'BASE DE CLIENTES'!A:C,3,0)</f>
        <v>DF</v>
      </c>
      <c r="E2565" s="4" t="str">
        <f>CONCATENATE(Tabela1[[#This Row],[CIDADE]],",",Tabela1[[#This Row],[UF]])</f>
        <v>Brasília,DF</v>
      </c>
      <c r="F2565" s="2">
        <v>45908</v>
      </c>
      <c r="G2565" s="13">
        <v>664</v>
      </c>
      <c r="H2565" s="13">
        <v>1250</v>
      </c>
      <c r="I2565" s="5">
        <f>Tabela1[[#This Row],[Valor total]]-Tabela1[[#This Row],[Valor custo]]</f>
        <v>586</v>
      </c>
      <c r="J2565" s="6">
        <f>Tabela1[[#This Row],[MARGEM BRUTA]]/Tabela1[[#This Row],[Valor total]]</f>
        <v>0.46879999999999999</v>
      </c>
      <c r="K2565" s="1" t="str">
        <f>VLOOKUP(Tabela1[[#This Row],[Cliente]],'BASE DE CLIENTES'!A:D,4,0)</f>
        <v>EMPRESA COM MAQUINA</v>
      </c>
      <c r="L2565" s="1" t="str">
        <f>VLOOKUP(Tabela1[[#This Row],[Cliente]],'BASE DE CLIENTES'!A:E,5,0)</f>
        <v>26 DE SETEMBRO</v>
      </c>
    </row>
    <row r="2566" spans="2:12" x14ac:dyDescent="0.3">
      <c r="B2566" s="1" t="s">
        <v>321</v>
      </c>
      <c r="C2566" s="4" t="str">
        <f>VLOOKUP(Tabela1[[#This Row],[Cliente]],'BASE DE CLIENTES'!A:E,2,0)</f>
        <v>Valparaíso de Goiás</v>
      </c>
      <c r="D2566" s="1" t="str">
        <f>VLOOKUP(Tabela1[[#This Row],[Cliente]],'BASE DE CLIENTES'!A:C,3,0)</f>
        <v>GO</v>
      </c>
      <c r="E2566" s="4" t="str">
        <f>CONCATENATE(Tabela1[[#This Row],[CIDADE]],",",Tabela1[[#This Row],[UF]])</f>
        <v>Valparaíso de Goiás,GO</v>
      </c>
      <c r="F2566" s="2">
        <v>45831</v>
      </c>
      <c r="G2566" s="13">
        <v>5890</v>
      </c>
      <c r="H2566" s="13">
        <v>8550</v>
      </c>
      <c r="I2566" s="5">
        <f>Tabela1[[#This Row],[Valor total]]-Tabela1[[#This Row],[Valor custo]]</f>
        <v>2660</v>
      </c>
      <c r="J2566" s="6">
        <f>Tabela1[[#This Row],[MARGEM BRUTA]]/Tabela1[[#This Row],[Valor total]]</f>
        <v>0.31111111111111112</v>
      </c>
      <c r="K2566" s="1" t="str">
        <f>VLOOKUP(Tabela1[[#This Row],[Cliente]],'BASE DE CLIENTES'!A:D,4,0)</f>
        <v>EMPRESA COM MAQUINA</v>
      </c>
      <c r="L2566" s="1" t="str">
        <f>VLOOKUP(Tabela1[[#This Row],[Cliente]],'BASE DE CLIENTES'!A:E,5,0)</f>
        <v>Valparaíso de Goiás</v>
      </c>
    </row>
    <row r="2567" spans="2:12" x14ac:dyDescent="0.3">
      <c r="B2567" s="1" t="s">
        <v>239</v>
      </c>
      <c r="C2567" s="4" t="str">
        <f>VLOOKUP(Tabela1[[#This Row],[Cliente]],'BASE DE CLIENTES'!A:E,2,0)</f>
        <v>Brasília</v>
      </c>
      <c r="D2567" s="1" t="str">
        <f>VLOOKUP(Tabela1[[#This Row],[Cliente]],'BASE DE CLIENTES'!A:C,3,0)</f>
        <v>DF</v>
      </c>
      <c r="E2567" s="4" t="str">
        <f>CONCATENATE(Tabela1[[#This Row],[CIDADE]],",",Tabela1[[#This Row],[UF]])</f>
        <v>Brasília,DF</v>
      </c>
      <c r="F2567" s="2">
        <v>45908</v>
      </c>
      <c r="G2567" s="13">
        <v>250</v>
      </c>
      <c r="H2567" s="13">
        <v>300</v>
      </c>
      <c r="I2567" s="5">
        <f>Tabela1[[#This Row],[Valor total]]-Tabela1[[#This Row],[Valor custo]]</f>
        <v>50</v>
      </c>
      <c r="J2567" s="6">
        <f>Tabela1[[#This Row],[MARGEM BRUTA]]/Tabela1[[#This Row],[Valor total]]</f>
        <v>0.16666666666666666</v>
      </c>
      <c r="K2567" s="1" t="str">
        <f>VLOOKUP(Tabela1[[#This Row],[Cliente]],'BASE DE CLIENTES'!A:D,4,0)</f>
        <v>EMPRESA COM MAQUINA</v>
      </c>
      <c r="L2567" s="1" t="str">
        <f>VLOOKUP(Tabela1[[#This Row],[Cliente]],'BASE DE CLIENTES'!A:E,5,0)</f>
        <v>RIACHO FUNDO II</v>
      </c>
    </row>
    <row r="2568" spans="2:12" x14ac:dyDescent="0.3">
      <c r="B2568" s="1" t="s">
        <v>42</v>
      </c>
      <c r="C2568" s="4" t="str">
        <f>VLOOKUP(Tabela1[[#This Row],[Cliente]],'BASE DE CLIENTES'!A:E,2,0)</f>
        <v>Brasília</v>
      </c>
      <c r="D2568" s="1" t="str">
        <f>VLOOKUP(Tabela1[[#This Row],[Cliente]],'BASE DE CLIENTES'!A:C,3,0)</f>
        <v>DF</v>
      </c>
      <c r="E2568" s="4" t="str">
        <f>CONCATENATE(Tabela1[[#This Row],[CIDADE]],",",Tabela1[[#This Row],[UF]])</f>
        <v>Brasília,DF</v>
      </c>
      <c r="F2568" s="2">
        <v>45908</v>
      </c>
      <c r="G2568" s="13">
        <v>382.3</v>
      </c>
      <c r="H2568" s="13">
        <v>615</v>
      </c>
      <c r="I2568" s="5">
        <f>Tabela1[[#This Row],[Valor total]]-Tabela1[[#This Row],[Valor custo]]</f>
        <v>232.7</v>
      </c>
      <c r="J2568" s="6">
        <f>Tabela1[[#This Row],[MARGEM BRUTA]]/Tabela1[[#This Row],[Valor total]]</f>
        <v>0.37837398373983738</v>
      </c>
      <c r="K2568" s="1" t="str">
        <f>VLOOKUP(Tabela1[[#This Row],[Cliente]],'BASE DE CLIENTES'!A:D,4,0)</f>
        <v>EMPRESA SEM MAQUINA</v>
      </c>
      <c r="L2568" s="1" t="str">
        <f>VLOOKUP(Tabela1[[#This Row],[Cliente]],'BASE DE CLIENTES'!A:E,5,0)</f>
        <v>SAMAMBAIA</v>
      </c>
    </row>
    <row r="2569" spans="2:12" x14ac:dyDescent="0.3">
      <c r="B2569" s="1" t="s">
        <v>117</v>
      </c>
      <c r="C2569" s="4" t="str">
        <f>VLOOKUP(Tabela1[[#This Row],[Cliente]],'BASE DE CLIENTES'!A:E,2,0)</f>
        <v>Brasília</v>
      </c>
      <c r="D2569" s="1" t="str">
        <f>VLOOKUP(Tabela1[[#This Row],[Cliente]],'BASE DE CLIENTES'!A:C,3,0)</f>
        <v>DF</v>
      </c>
      <c r="E2569" s="4" t="str">
        <f>CONCATENATE(Tabela1[[#This Row],[CIDADE]],",",Tabela1[[#This Row],[UF]])</f>
        <v>Brasília,DF</v>
      </c>
      <c r="F2569" s="2">
        <v>45905</v>
      </c>
      <c r="G2569" s="13">
        <v>1326.84</v>
      </c>
      <c r="H2569" s="13">
        <v>2150</v>
      </c>
      <c r="I2569" s="5">
        <f>Tabela1[[#This Row],[Valor total]]-Tabela1[[#This Row],[Valor custo]]</f>
        <v>823.16000000000008</v>
      </c>
      <c r="J2569" s="6">
        <f>Tabela1[[#This Row],[MARGEM BRUTA]]/Tabela1[[#This Row],[Valor total]]</f>
        <v>0.38286511627906983</v>
      </c>
      <c r="K2569" s="1" t="str">
        <f>VLOOKUP(Tabela1[[#This Row],[Cliente]],'BASE DE CLIENTES'!A:D,4,0)</f>
        <v>EMPRESA COM MAQUINA</v>
      </c>
      <c r="L2569" s="1" t="str">
        <f>VLOOKUP(Tabela1[[#This Row],[Cliente]],'BASE DE CLIENTES'!A:E,5,0)</f>
        <v>SETOR HABITACIONAL ARNIQUEIRA (AGUAS CLARAS)</v>
      </c>
    </row>
    <row r="2570" spans="2:12" x14ac:dyDescent="0.3">
      <c r="B2570" s="1" t="s">
        <v>68</v>
      </c>
      <c r="C2570" s="4" t="str">
        <f>VLOOKUP(Tabela1[[#This Row],[Cliente]],'BASE DE CLIENTES'!A:E,2,0)</f>
        <v>Brasília</v>
      </c>
      <c r="D2570" s="1" t="str">
        <f>VLOOKUP(Tabela1[[#This Row],[Cliente]],'BASE DE CLIENTES'!A:C,3,0)</f>
        <v>DF</v>
      </c>
      <c r="E2570" s="4" t="str">
        <f>CONCATENATE(Tabela1[[#This Row],[CIDADE]],",",Tabela1[[#This Row],[UF]])</f>
        <v>Brasília,DF</v>
      </c>
      <c r="F2570" s="2">
        <v>45905</v>
      </c>
      <c r="G2570" s="13">
        <v>382.3</v>
      </c>
      <c r="H2570" s="13">
        <v>615</v>
      </c>
      <c r="I2570" s="5">
        <f>Tabela1[[#This Row],[Valor total]]-Tabela1[[#This Row],[Valor custo]]</f>
        <v>232.7</v>
      </c>
      <c r="J2570" s="6">
        <f>Tabela1[[#This Row],[MARGEM BRUTA]]/Tabela1[[#This Row],[Valor total]]</f>
        <v>0.37837398373983738</v>
      </c>
      <c r="K2570" s="1" t="str">
        <f>VLOOKUP(Tabela1[[#This Row],[Cliente]],'BASE DE CLIENTES'!A:D,4,0)</f>
        <v>EMPRESA COM MAQUINA</v>
      </c>
      <c r="L2570" s="1" t="str">
        <f>VLOOKUP(Tabela1[[#This Row],[Cliente]],'BASE DE CLIENTES'!A:E,5,0)</f>
        <v>SAMAMBAIA SUL (SAMAMBAIA)</v>
      </c>
    </row>
    <row r="2571" spans="2:12" x14ac:dyDescent="0.3">
      <c r="B2571" s="1" t="s">
        <v>319</v>
      </c>
      <c r="C2571" s="4" t="str">
        <f>VLOOKUP(Tabela1[[#This Row],[Cliente]],'BASE DE CLIENTES'!A:E,2,0)</f>
        <v>Valparaíso de Goiás</v>
      </c>
      <c r="D2571" s="1" t="str">
        <f>VLOOKUP(Tabela1[[#This Row],[Cliente]],'BASE DE CLIENTES'!A:C,3,0)</f>
        <v>GO</v>
      </c>
      <c r="E2571" s="4" t="str">
        <f>CONCATENATE(Tabela1[[#This Row],[CIDADE]],",",Tabela1[[#This Row],[UF]])</f>
        <v>Valparaíso de Goiás,GO</v>
      </c>
      <c r="F2571" s="2">
        <v>45831</v>
      </c>
      <c r="G2571" s="13">
        <v>1450</v>
      </c>
      <c r="H2571" s="13">
        <v>2500</v>
      </c>
      <c r="I2571" s="5">
        <f>Tabela1[[#This Row],[Valor total]]-Tabela1[[#This Row],[Valor custo]]</f>
        <v>1050</v>
      </c>
      <c r="J2571" s="6">
        <f>Tabela1[[#This Row],[MARGEM BRUTA]]/Tabela1[[#This Row],[Valor total]]</f>
        <v>0.42</v>
      </c>
      <c r="K2571" s="1" t="str">
        <f>VLOOKUP(Tabela1[[#This Row],[Cliente]],'BASE DE CLIENTES'!A:D,4,0)</f>
        <v>EMPRESA COM MAQUINA</v>
      </c>
      <c r="L2571" s="1" t="str">
        <f>VLOOKUP(Tabela1[[#This Row],[Cliente]],'BASE DE CLIENTES'!A:E,5,0)</f>
        <v>Valparaíso de Goiás</v>
      </c>
    </row>
    <row r="2572" spans="2:12" x14ac:dyDescent="0.3">
      <c r="B2572" s="1" t="s">
        <v>42</v>
      </c>
      <c r="C2572" s="4" t="str">
        <f>VLOOKUP(Tabela1[[#This Row],[Cliente]],'BASE DE CLIENTES'!A:E,2,0)</f>
        <v>Brasília</v>
      </c>
      <c r="D2572" s="1" t="str">
        <f>VLOOKUP(Tabela1[[#This Row],[Cliente]],'BASE DE CLIENTES'!A:C,3,0)</f>
        <v>DF</v>
      </c>
      <c r="E2572" s="4" t="str">
        <f>CONCATENATE(Tabela1[[#This Row],[CIDADE]],",",Tabela1[[#This Row],[UF]])</f>
        <v>Brasília,DF</v>
      </c>
      <c r="F2572" s="2">
        <v>45905</v>
      </c>
      <c r="G2572" s="13">
        <v>484.21</v>
      </c>
      <c r="H2572" s="13">
        <v>740</v>
      </c>
      <c r="I2572" s="5">
        <f>Tabela1[[#This Row],[Valor total]]-Tabela1[[#This Row],[Valor custo]]</f>
        <v>255.79000000000002</v>
      </c>
      <c r="J2572" s="6">
        <f>Tabela1[[#This Row],[MARGEM BRUTA]]/Tabela1[[#This Row],[Valor total]]</f>
        <v>0.34566216216216217</v>
      </c>
      <c r="K2572" s="1" t="str">
        <f>VLOOKUP(Tabela1[[#This Row],[Cliente]],'BASE DE CLIENTES'!A:D,4,0)</f>
        <v>EMPRESA SEM MAQUINA</v>
      </c>
      <c r="L2572" s="1" t="str">
        <f>VLOOKUP(Tabela1[[#This Row],[Cliente]],'BASE DE CLIENTES'!A:E,5,0)</f>
        <v>SAMAMBAIA</v>
      </c>
    </row>
    <row r="2573" spans="2:12" x14ac:dyDescent="0.3">
      <c r="B2573" s="1" t="s">
        <v>106</v>
      </c>
      <c r="C2573" s="4" t="str">
        <f>VLOOKUP(Tabela1[[#This Row],[Cliente]],'BASE DE CLIENTES'!A:E,2,0)</f>
        <v>Brasília</v>
      </c>
      <c r="D2573" s="1" t="str">
        <f>VLOOKUP(Tabela1[[#This Row],[Cliente]],'BASE DE CLIENTES'!A:C,3,0)</f>
        <v>DF</v>
      </c>
      <c r="E2573" s="4" t="str">
        <f>CONCATENATE(Tabela1[[#This Row],[CIDADE]],",",Tabela1[[#This Row],[UF]])</f>
        <v>Brasília,DF</v>
      </c>
      <c r="F2573" s="2">
        <v>45905</v>
      </c>
      <c r="G2573" s="13">
        <v>2307.19</v>
      </c>
      <c r="H2573" s="13">
        <v>3560</v>
      </c>
      <c r="I2573" s="5">
        <f>Tabela1[[#This Row],[Valor total]]-Tabela1[[#This Row],[Valor custo]]</f>
        <v>1252.81</v>
      </c>
      <c r="J2573" s="6">
        <f>Tabela1[[#This Row],[MARGEM BRUTA]]/Tabela1[[#This Row],[Valor total]]</f>
        <v>0.35191292134831459</v>
      </c>
      <c r="K2573" s="1" t="str">
        <f>VLOOKUP(Tabela1[[#This Row],[Cliente]],'BASE DE CLIENTES'!A:D,4,0)</f>
        <v>EMPRESA COM MAQUINA</v>
      </c>
      <c r="L2573" s="1" t="str">
        <f>VLOOKUP(Tabela1[[#This Row],[Cliente]],'BASE DE CLIENTES'!A:E,5,0)</f>
        <v>26 DE SETEMBRO</v>
      </c>
    </row>
    <row r="2574" spans="2:12" x14ac:dyDescent="0.3">
      <c r="B2574" s="1" t="s">
        <v>321</v>
      </c>
      <c r="C2574" s="4" t="str">
        <f>VLOOKUP(Tabela1[[#This Row],[Cliente]],'BASE DE CLIENTES'!A:E,2,0)</f>
        <v>Valparaíso de Goiás</v>
      </c>
      <c r="D2574" s="1" t="str">
        <f>VLOOKUP(Tabela1[[#This Row],[Cliente]],'BASE DE CLIENTES'!A:C,3,0)</f>
        <v>GO</v>
      </c>
      <c r="E2574" s="4" t="str">
        <f>CONCATENATE(Tabela1[[#This Row],[CIDADE]],",",Tabela1[[#This Row],[UF]])</f>
        <v>Valparaíso de Goiás,GO</v>
      </c>
      <c r="F2574" s="2">
        <v>45821</v>
      </c>
      <c r="G2574" s="13">
        <v>3928</v>
      </c>
      <c r="H2574" s="13">
        <v>5565</v>
      </c>
      <c r="I2574" s="5">
        <f>Tabela1[[#This Row],[Valor total]]-Tabela1[[#This Row],[Valor custo]]</f>
        <v>1637</v>
      </c>
      <c r="J2574" s="6">
        <f>Tabela1[[#This Row],[MARGEM BRUTA]]/Tabela1[[#This Row],[Valor total]]</f>
        <v>0.29415992812219227</v>
      </c>
      <c r="K2574" s="1" t="str">
        <f>VLOOKUP(Tabela1[[#This Row],[Cliente]],'BASE DE CLIENTES'!A:D,4,0)</f>
        <v>EMPRESA COM MAQUINA</v>
      </c>
      <c r="L2574" s="1" t="str">
        <f>VLOOKUP(Tabela1[[#This Row],[Cliente]],'BASE DE CLIENTES'!A:E,5,0)</f>
        <v>Valparaíso de Goiás</v>
      </c>
    </row>
    <row r="2575" spans="2:12" x14ac:dyDescent="0.3">
      <c r="B2575" s="1" t="s">
        <v>262</v>
      </c>
      <c r="C2575" s="4" t="str">
        <f>VLOOKUP(Tabela1[[#This Row],[Cliente]],'BASE DE CLIENTES'!A:E,2,0)</f>
        <v>Brasília</v>
      </c>
      <c r="D2575" s="1" t="str">
        <f>VLOOKUP(Tabela1[[#This Row],[Cliente]],'BASE DE CLIENTES'!A:C,3,0)</f>
        <v>DF</v>
      </c>
      <c r="E2575" s="4" t="str">
        <f>CONCATENATE(Tabela1[[#This Row],[CIDADE]],",",Tabela1[[#This Row],[UF]])</f>
        <v>Brasília,DF</v>
      </c>
      <c r="F2575" s="2">
        <v>45905</v>
      </c>
      <c r="G2575" s="13">
        <v>220</v>
      </c>
      <c r="H2575" s="13">
        <v>296</v>
      </c>
      <c r="I2575" s="5">
        <f>Tabela1[[#This Row],[Valor total]]-Tabela1[[#This Row],[Valor custo]]</f>
        <v>76</v>
      </c>
      <c r="J2575" s="6">
        <f>Tabela1[[#This Row],[MARGEM BRUTA]]/Tabela1[[#This Row],[Valor total]]</f>
        <v>0.25675675675675674</v>
      </c>
      <c r="K2575" s="1" t="str">
        <f>VLOOKUP(Tabela1[[#This Row],[Cliente]],'BASE DE CLIENTES'!A:D,4,0)</f>
        <v>SERRALHEIRO</v>
      </c>
      <c r="L2575" s="1" t="str">
        <f>VLOOKUP(Tabela1[[#This Row],[Cliente]],'BASE DE CLIENTES'!A:E,5,0)</f>
        <v>SETOR INDUSTRIAL (TAGUATINGA)</v>
      </c>
    </row>
    <row r="2576" spans="2:12" x14ac:dyDescent="0.3">
      <c r="B2576" s="1" t="s">
        <v>316</v>
      </c>
      <c r="C2576" s="4" t="str">
        <f>VLOOKUP(Tabela1[[#This Row],[Cliente]],'BASE DE CLIENTES'!A:E,2,0)</f>
        <v>Valparaíso de Goiás</v>
      </c>
      <c r="D2576" s="1" t="str">
        <f>VLOOKUP(Tabela1[[#This Row],[Cliente]],'BASE DE CLIENTES'!A:C,3,0)</f>
        <v>GO</v>
      </c>
      <c r="E2576" s="4" t="str">
        <f>CONCATENATE(Tabela1[[#This Row],[CIDADE]],",",Tabela1[[#This Row],[UF]])</f>
        <v>Valparaíso de Goiás,GO</v>
      </c>
      <c r="F2576" s="2">
        <v>45819</v>
      </c>
      <c r="G2576" s="13">
        <v>41.07</v>
      </c>
      <c r="H2576" s="13">
        <v>330</v>
      </c>
      <c r="I2576" s="5">
        <f>Tabela1[[#This Row],[Valor total]]-Tabela1[[#This Row],[Valor custo]]</f>
        <v>288.93</v>
      </c>
      <c r="J2576" s="6">
        <f>Tabela1[[#This Row],[MARGEM BRUTA]]/Tabela1[[#This Row],[Valor total]]</f>
        <v>0.87554545454545452</v>
      </c>
      <c r="K2576" s="1" t="str">
        <f>VLOOKUP(Tabela1[[#This Row],[Cliente]],'BASE DE CLIENTES'!A:D,4,0)</f>
        <v>SERRALHEIRO</v>
      </c>
      <c r="L2576" s="1" t="str">
        <f>VLOOKUP(Tabela1[[#This Row],[Cliente]],'BASE DE CLIENTES'!A:E,5,0)</f>
        <v>Valparaíso de Goiás</v>
      </c>
    </row>
    <row r="2577" spans="2:12" x14ac:dyDescent="0.3">
      <c r="B2577" s="1" t="s">
        <v>187</v>
      </c>
      <c r="C2577" s="4" t="str">
        <f>VLOOKUP(Tabela1[[#This Row],[Cliente]],'BASE DE CLIENTES'!A:E,2,0)</f>
        <v>Brasília</v>
      </c>
      <c r="D2577" s="1" t="str">
        <f>VLOOKUP(Tabela1[[#This Row],[Cliente]],'BASE DE CLIENTES'!A:C,3,0)</f>
        <v>DF</v>
      </c>
      <c r="E2577" s="4" t="str">
        <f>CONCATENATE(Tabela1[[#This Row],[CIDADE]],",",Tabela1[[#This Row],[UF]])</f>
        <v>Brasília,DF</v>
      </c>
      <c r="F2577" s="2">
        <v>45905</v>
      </c>
      <c r="G2577" s="13">
        <v>1413.6</v>
      </c>
      <c r="H2577" s="13">
        <v>2600</v>
      </c>
      <c r="I2577" s="5">
        <f>Tabela1[[#This Row],[Valor total]]-Tabela1[[#This Row],[Valor custo]]</f>
        <v>1186.4000000000001</v>
      </c>
      <c r="J2577" s="6">
        <f>Tabela1[[#This Row],[MARGEM BRUTA]]/Tabela1[[#This Row],[Valor total]]</f>
        <v>0.45630769230769236</v>
      </c>
      <c r="K2577" s="1" t="str">
        <f>VLOOKUP(Tabela1[[#This Row],[Cliente]],'BASE DE CLIENTES'!A:D,4,0)</f>
        <v>SERRALHEIRO</v>
      </c>
      <c r="L2577" s="1" t="str">
        <f>VLOOKUP(Tabela1[[#This Row],[Cliente]],'BASE DE CLIENTES'!A:E,5,0)</f>
        <v>CEILANDIA SUL (CEILANDIA)</v>
      </c>
    </row>
    <row r="2578" spans="2:12" x14ac:dyDescent="0.3">
      <c r="B2578" s="1" t="s">
        <v>123</v>
      </c>
      <c r="C2578" s="4" t="str">
        <f>VLOOKUP(Tabela1[[#This Row],[Cliente]],'BASE DE CLIENTES'!A:E,2,0)</f>
        <v>Brasília</v>
      </c>
      <c r="D2578" s="1" t="str">
        <f>VLOOKUP(Tabela1[[#This Row],[Cliente]],'BASE DE CLIENTES'!A:C,3,0)</f>
        <v>DF</v>
      </c>
      <c r="E2578" s="4" t="str">
        <f>CONCATENATE(Tabela1[[#This Row],[CIDADE]],",",Tabela1[[#This Row],[UF]])</f>
        <v>Brasília,DF</v>
      </c>
      <c r="F2578" s="2">
        <v>45905</v>
      </c>
      <c r="G2578" s="13">
        <v>4097.8900000000003</v>
      </c>
      <c r="H2578" s="13">
        <v>6690</v>
      </c>
      <c r="I2578" s="5">
        <f>Tabela1[[#This Row],[Valor total]]-Tabela1[[#This Row],[Valor custo]]</f>
        <v>2592.1099999999997</v>
      </c>
      <c r="J2578" s="6">
        <f>Tabela1[[#This Row],[MARGEM BRUTA]]/Tabela1[[#This Row],[Valor total]]</f>
        <v>0.38746038863976079</v>
      </c>
      <c r="K2578" s="1" t="str">
        <f>VLOOKUP(Tabela1[[#This Row],[Cliente]],'BASE DE CLIENTES'!A:D,4,0)</f>
        <v>EMPRESA COM MAQUINA</v>
      </c>
      <c r="L2578" s="1" t="str">
        <f>VLOOKUP(Tabela1[[#This Row],[Cliente]],'BASE DE CLIENTES'!A:E,5,0)</f>
        <v>ADE CEILÂNDIA</v>
      </c>
    </row>
    <row r="2579" spans="2:12" x14ac:dyDescent="0.3">
      <c r="B2579" s="1" t="s">
        <v>108</v>
      </c>
      <c r="C2579" s="4" t="str">
        <f>VLOOKUP(Tabela1[[#This Row],[Cliente]],'BASE DE CLIENTES'!A:E,2,0)</f>
        <v>Brasília</v>
      </c>
      <c r="D2579" s="1" t="str">
        <f>VLOOKUP(Tabela1[[#This Row],[Cliente]],'BASE DE CLIENTES'!A:C,3,0)</f>
        <v>DF</v>
      </c>
      <c r="E2579" s="4" t="str">
        <f>CONCATENATE(Tabela1[[#This Row],[CIDADE]],",",Tabela1[[#This Row],[UF]])</f>
        <v>Brasília,DF</v>
      </c>
      <c r="F2579" s="2">
        <v>45905</v>
      </c>
      <c r="G2579" s="13">
        <v>150</v>
      </c>
      <c r="H2579" s="13">
        <v>180</v>
      </c>
      <c r="I2579" s="5">
        <f>Tabela1[[#This Row],[Valor total]]-Tabela1[[#This Row],[Valor custo]]</f>
        <v>30</v>
      </c>
      <c r="J2579" s="6">
        <f>Tabela1[[#This Row],[MARGEM BRUTA]]/Tabela1[[#This Row],[Valor total]]</f>
        <v>0.16666666666666666</v>
      </c>
      <c r="K2579" s="1" t="str">
        <f>VLOOKUP(Tabela1[[#This Row],[Cliente]],'BASE DE CLIENTES'!A:D,4,0)</f>
        <v>SERRALHEIRO</v>
      </c>
      <c r="L2579" s="1" t="str">
        <f>VLOOKUP(Tabela1[[#This Row],[Cliente]],'BASE DE CLIENTES'!A:E,5,0)</f>
        <v>Vila Planalto</v>
      </c>
    </row>
    <row r="2580" spans="2:12" x14ac:dyDescent="0.3">
      <c r="B2580" s="1" t="s">
        <v>321</v>
      </c>
      <c r="C2580" s="4" t="str">
        <f>VLOOKUP(Tabela1[[#This Row],[Cliente]],'BASE DE CLIENTES'!A:E,2,0)</f>
        <v>Valparaíso de Goiás</v>
      </c>
      <c r="D2580" s="1" t="str">
        <f>VLOOKUP(Tabela1[[#This Row],[Cliente]],'BASE DE CLIENTES'!A:C,3,0)</f>
        <v>GO</v>
      </c>
      <c r="E2580" s="4" t="str">
        <f>CONCATENATE(Tabela1[[#This Row],[CIDADE]],",",Tabela1[[#This Row],[UF]])</f>
        <v>Valparaíso de Goiás,GO</v>
      </c>
      <c r="F2580" s="2">
        <v>45817</v>
      </c>
      <c r="G2580" s="13">
        <v>1615</v>
      </c>
      <c r="H2580" s="13">
        <v>2270</v>
      </c>
      <c r="I2580" s="5">
        <f>Tabela1[[#This Row],[Valor total]]-Tabela1[[#This Row],[Valor custo]]</f>
        <v>655</v>
      </c>
      <c r="J2580" s="6">
        <f>Tabela1[[#This Row],[MARGEM BRUTA]]/Tabela1[[#This Row],[Valor total]]</f>
        <v>0.28854625550660795</v>
      </c>
      <c r="K2580" s="1" t="str">
        <f>VLOOKUP(Tabela1[[#This Row],[Cliente]],'BASE DE CLIENTES'!A:D,4,0)</f>
        <v>EMPRESA COM MAQUINA</v>
      </c>
      <c r="L2580" s="1" t="str">
        <f>VLOOKUP(Tabela1[[#This Row],[Cliente]],'BASE DE CLIENTES'!A:E,5,0)</f>
        <v>Valparaíso de Goiás</v>
      </c>
    </row>
    <row r="2581" spans="2:12" x14ac:dyDescent="0.3">
      <c r="B2581" s="1" t="s">
        <v>319</v>
      </c>
      <c r="C2581" s="4" t="str">
        <f>VLOOKUP(Tabela1[[#This Row],[Cliente]],'BASE DE CLIENTES'!A:E,2,0)</f>
        <v>Valparaíso de Goiás</v>
      </c>
      <c r="D2581" s="1" t="str">
        <f>VLOOKUP(Tabela1[[#This Row],[Cliente]],'BASE DE CLIENTES'!A:C,3,0)</f>
        <v>GO</v>
      </c>
      <c r="E2581" s="4" t="str">
        <f>CONCATENATE(Tabela1[[#This Row],[CIDADE]],",",Tabela1[[#This Row],[UF]])</f>
        <v>Valparaíso de Goiás,GO</v>
      </c>
      <c r="F2581" s="2">
        <v>45814</v>
      </c>
      <c r="G2581" s="13">
        <v>2172.09</v>
      </c>
      <c r="H2581" s="13">
        <v>3060</v>
      </c>
      <c r="I2581" s="5">
        <f>Tabela1[[#This Row],[Valor total]]-Tabela1[[#This Row],[Valor custo]]</f>
        <v>887.90999999999985</v>
      </c>
      <c r="J2581" s="6">
        <f>Tabela1[[#This Row],[MARGEM BRUTA]]/Tabela1[[#This Row],[Valor total]]</f>
        <v>0.29016666666666663</v>
      </c>
      <c r="K2581" s="1" t="str">
        <f>VLOOKUP(Tabela1[[#This Row],[Cliente]],'BASE DE CLIENTES'!A:D,4,0)</f>
        <v>EMPRESA COM MAQUINA</v>
      </c>
      <c r="L2581" s="1" t="str">
        <f>VLOOKUP(Tabela1[[#This Row],[Cliente]],'BASE DE CLIENTES'!A:E,5,0)</f>
        <v>Valparaíso de Goiás</v>
      </c>
    </row>
    <row r="2582" spans="2:12" x14ac:dyDescent="0.3">
      <c r="B2582" s="1" t="s">
        <v>70</v>
      </c>
      <c r="C2582" s="4" t="str">
        <f>VLOOKUP(Tabela1[[#This Row],[Cliente]],'BASE DE CLIENTES'!A:E,2,0)</f>
        <v>Brasília</v>
      </c>
      <c r="D2582" s="1" t="str">
        <f>VLOOKUP(Tabela1[[#This Row],[Cliente]],'BASE DE CLIENTES'!A:C,3,0)</f>
        <v>DF</v>
      </c>
      <c r="E2582" s="4" t="str">
        <f>CONCATENATE(Tabela1[[#This Row],[CIDADE]],",",Tabela1[[#This Row],[UF]])</f>
        <v>Brasília,DF</v>
      </c>
      <c r="F2582" s="2">
        <v>45905</v>
      </c>
      <c r="G2582" s="13">
        <v>826.8</v>
      </c>
      <c r="H2582" s="13">
        <v>1306</v>
      </c>
      <c r="I2582" s="5">
        <f>Tabela1[[#This Row],[Valor total]]-Tabela1[[#This Row],[Valor custo]]</f>
        <v>479.20000000000005</v>
      </c>
      <c r="J2582" s="6">
        <f>Tabela1[[#This Row],[MARGEM BRUTA]]/Tabela1[[#This Row],[Valor total]]</f>
        <v>0.36692189892802451</v>
      </c>
      <c r="K2582" s="1" t="str">
        <f>VLOOKUP(Tabela1[[#This Row],[Cliente]],'BASE DE CLIENTES'!A:D,4,0)</f>
        <v>EMPRESA COM MAQUINA</v>
      </c>
      <c r="L2582" s="1" t="str">
        <f>VLOOKUP(Tabela1[[#This Row],[Cliente]],'BASE DE CLIENTES'!A:E,5,0)</f>
        <v>TAGUATINGA NORTE (TAGUATINGA)</v>
      </c>
    </row>
    <row r="2583" spans="2:12" x14ac:dyDescent="0.3">
      <c r="B2583" s="1" t="s">
        <v>78</v>
      </c>
      <c r="C2583" s="4" t="str">
        <f>VLOOKUP(Tabela1[[#This Row],[Cliente]],'BASE DE CLIENTES'!A:E,2,0)</f>
        <v>Brasília</v>
      </c>
      <c r="D2583" s="1" t="str">
        <f>VLOOKUP(Tabela1[[#This Row],[Cliente]],'BASE DE CLIENTES'!A:C,3,0)</f>
        <v>DF</v>
      </c>
      <c r="E2583" s="4" t="str">
        <f>CONCATENATE(Tabela1[[#This Row],[CIDADE]],",",Tabela1[[#This Row],[UF]])</f>
        <v>Brasília,DF</v>
      </c>
      <c r="F2583" s="2">
        <v>45905</v>
      </c>
      <c r="G2583" s="13">
        <v>437.3</v>
      </c>
      <c r="H2583" s="13">
        <v>845</v>
      </c>
      <c r="I2583" s="5">
        <f>Tabela1[[#This Row],[Valor total]]-Tabela1[[#This Row],[Valor custo]]</f>
        <v>407.7</v>
      </c>
      <c r="J2583" s="6">
        <f>Tabela1[[#This Row],[MARGEM BRUTA]]/Tabela1[[#This Row],[Valor total]]</f>
        <v>0.48248520710059173</v>
      </c>
      <c r="K2583" s="1" t="str">
        <f>VLOOKUP(Tabela1[[#This Row],[Cliente]],'BASE DE CLIENTES'!A:D,4,0)</f>
        <v>SERRALHEIRO</v>
      </c>
      <c r="L2583" s="1" t="str">
        <f>VLOOKUP(Tabela1[[#This Row],[Cliente]],'BASE DE CLIENTES'!A:E,5,0)</f>
        <v>Vila do Boa (São Sebastião)</v>
      </c>
    </row>
    <row r="2584" spans="2:12" x14ac:dyDescent="0.3">
      <c r="B2584" s="1" t="s">
        <v>97</v>
      </c>
      <c r="C2584" s="4" t="str">
        <f>VLOOKUP(Tabela1[[#This Row],[Cliente]],'BASE DE CLIENTES'!A:E,2,0)</f>
        <v>Brasília</v>
      </c>
      <c r="D2584" s="1" t="str">
        <f>VLOOKUP(Tabela1[[#This Row],[Cliente]],'BASE DE CLIENTES'!A:C,3,0)</f>
        <v>DF</v>
      </c>
      <c r="E2584" s="4" t="str">
        <f>CONCATENATE(Tabela1[[#This Row],[CIDADE]],",",Tabela1[[#This Row],[UF]])</f>
        <v>Brasília,DF</v>
      </c>
      <c r="F2584" s="2">
        <v>45905</v>
      </c>
      <c r="G2584" s="13">
        <v>1046.3</v>
      </c>
      <c r="H2584" s="13">
        <v>1995</v>
      </c>
      <c r="I2584" s="5">
        <f>Tabela1[[#This Row],[Valor total]]-Tabela1[[#This Row],[Valor custo]]</f>
        <v>948.7</v>
      </c>
      <c r="J2584" s="6">
        <f>Tabela1[[#This Row],[MARGEM BRUTA]]/Tabela1[[#This Row],[Valor total]]</f>
        <v>0.47553884711779448</v>
      </c>
      <c r="K2584" s="1" t="str">
        <f>VLOOKUP(Tabela1[[#This Row],[Cliente]],'BASE DE CLIENTES'!A:D,4,0)</f>
        <v>SERRALHEIRO</v>
      </c>
      <c r="L2584" s="1" t="str">
        <f>VLOOKUP(Tabela1[[#This Row],[Cliente]],'BASE DE CLIENTES'!A:E,5,0)</f>
        <v>CEILANDIA NORTE</v>
      </c>
    </row>
    <row r="2585" spans="2:12" x14ac:dyDescent="0.3">
      <c r="B2585" s="1" t="s">
        <v>68</v>
      </c>
      <c r="C2585" s="4" t="str">
        <f>VLOOKUP(Tabela1[[#This Row],[Cliente]],'BASE DE CLIENTES'!A:E,2,0)</f>
        <v>Brasília</v>
      </c>
      <c r="D2585" s="1" t="str">
        <f>VLOOKUP(Tabela1[[#This Row],[Cliente]],'BASE DE CLIENTES'!A:C,3,0)</f>
        <v>DF</v>
      </c>
      <c r="E2585" s="4" t="str">
        <f>CONCATENATE(Tabela1[[#This Row],[CIDADE]],",",Tabela1[[#This Row],[UF]])</f>
        <v>Brasília,DF</v>
      </c>
      <c r="F2585" s="2">
        <v>45905</v>
      </c>
      <c r="G2585" s="13">
        <v>679</v>
      </c>
      <c r="H2585" s="13">
        <v>1400</v>
      </c>
      <c r="I2585" s="5">
        <f>Tabela1[[#This Row],[Valor total]]-Tabela1[[#This Row],[Valor custo]]</f>
        <v>721</v>
      </c>
      <c r="J2585" s="6">
        <f>Tabela1[[#This Row],[MARGEM BRUTA]]/Tabela1[[#This Row],[Valor total]]</f>
        <v>0.51500000000000001</v>
      </c>
      <c r="K2585" s="1" t="str">
        <f>VLOOKUP(Tabela1[[#This Row],[Cliente]],'BASE DE CLIENTES'!A:D,4,0)</f>
        <v>EMPRESA COM MAQUINA</v>
      </c>
      <c r="L2585" s="1" t="str">
        <f>VLOOKUP(Tabela1[[#This Row],[Cliente]],'BASE DE CLIENTES'!A:E,5,0)</f>
        <v>SAMAMBAIA SUL (SAMAMBAIA)</v>
      </c>
    </row>
    <row r="2586" spans="2:12" x14ac:dyDescent="0.3">
      <c r="B2586" s="1" t="s">
        <v>316</v>
      </c>
      <c r="C2586" s="4" t="str">
        <f>VLOOKUP(Tabela1[[#This Row],[Cliente]],'BASE DE CLIENTES'!A:E,2,0)</f>
        <v>Valparaíso de Goiás</v>
      </c>
      <c r="D2586" s="1" t="str">
        <f>VLOOKUP(Tabela1[[#This Row],[Cliente]],'BASE DE CLIENTES'!A:C,3,0)</f>
        <v>GO</v>
      </c>
      <c r="E2586" s="4" t="str">
        <f>CONCATENATE(Tabela1[[#This Row],[CIDADE]],",",Tabela1[[#This Row],[UF]])</f>
        <v>Valparaíso de Goiás,GO</v>
      </c>
      <c r="F2586" s="2">
        <v>45813</v>
      </c>
      <c r="G2586" s="13">
        <v>1844.74</v>
      </c>
      <c r="H2586" s="13">
        <v>2910</v>
      </c>
      <c r="I2586" s="5">
        <f>Tabela1[[#This Row],[Valor total]]-Tabela1[[#This Row],[Valor custo]]</f>
        <v>1065.26</v>
      </c>
      <c r="J2586" s="6">
        <f>Tabela1[[#This Row],[MARGEM BRUTA]]/Tabela1[[#This Row],[Valor total]]</f>
        <v>0.36606872852233674</v>
      </c>
      <c r="K2586" s="1" t="str">
        <f>VLOOKUP(Tabela1[[#This Row],[Cliente]],'BASE DE CLIENTES'!A:D,4,0)</f>
        <v>SERRALHEIRO</v>
      </c>
      <c r="L2586" s="1" t="str">
        <f>VLOOKUP(Tabela1[[#This Row],[Cliente]],'BASE DE CLIENTES'!A:E,5,0)</f>
        <v>Valparaíso de Goiás</v>
      </c>
    </row>
    <row r="2587" spans="2:12" x14ac:dyDescent="0.3">
      <c r="B2587" s="1" t="s">
        <v>319</v>
      </c>
      <c r="C2587" s="4" t="str">
        <f>VLOOKUP(Tabela1[[#This Row],[Cliente]],'BASE DE CLIENTES'!A:E,2,0)</f>
        <v>Valparaíso de Goiás</v>
      </c>
      <c r="D2587" s="1" t="str">
        <f>VLOOKUP(Tabela1[[#This Row],[Cliente]],'BASE DE CLIENTES'!A:C,3,0)</f>
        <v>GO</v>
      </c>
      <c r="E2587" s="4" t="str">
        <f>CONCATENATE(Tabela1[[#This Row],[CIDADE]],",",Tabela1[[#This Row],[UF]])</f>
        <v>Valparaíso de Goiás,GO</v>
      </c>
      <c r="F2587" s="2">
        <v>45867</v>
      </c>
      <c r="G2587" s="13">
        <v>1200.0899999999999</v>
      </c>
      <c r="H2587" s="13">
        <v>2520</v>
      </c>
      <c r="I2587" s="5">
        <f>Tabela1[[#This Row],[Valor total]]-Tabela1[[#This Row],[Valor custo]]</f>
        <v>1319.91</v>
      </c>
      <c r="J2587" s="6">
        <f>Tabela1[[#This Row],[MARGEM BRUTA]]/Tabela1[[#This Row],[Valor total]]</f>
        <v>0.52377380952380959</v>
      </c>
      <c r="K2587" s="1" t="str">
        <f>VLOOKUP(Tabela1[[#This Row],[Cliente]],'BASE DE CLIENTES'!A:D,4,0)</f>
        <v>EMPRESA COM MAQUINA</v>
      </c>
      <c r="L2587" s="1" t="str">
        <f>VLOOKUP(Tabela1[[#This Row],[Cliente]],'BASE DE CLIENTES'!A:E,5,0)</f>
        <v>Valparaíso de Goiás</v>
      </c>
    </row>
    <row r="2588" spans="2:12" x14ac:dyDescent="0.3">
      <c r="B2588" s="1" t="s">
        <v>316</v>
      </c>
      <c r="C2588" s="4" t="str">
        <f>VLOOKUP(Tabela1[[#This Row],[Cliente]],'BASE DE CLIENTES'!A:E,2,0)</f>
        <v>Valparaíso de Goiás</v>
      </c>
      <c r="D2588" s="1" t="str">
        <f>VLOOKUP(Tabela1[[#This Row],[Cliente]],'BASE DE CLIENTES'!A:C,3,0)</f>
        <v>GO</v>
      </c>
      <c r="E2588" s="4" t="str">
        <f>CONCATENATE(Tabela1[[#This Row],[CIDADE]],",",Tabela1[[#This Row],[UF]])</f>
        <v>Valparaíso de Goiás,GO</v>
      </c>
      <c r="F2588" s="2">
        <v>45867</v>
      </c>
      <c r="G2588" s="13">
        <v>3654.05</v>
      </c>
      <c r="H2588" s="13">
        <v>6910</v>
      </c>
      <c r="I2588" s="5">
        <f>Tabela1[[#This Row],[Valor total]]-Tabela1[[#This Row],[Valor custo]]</f>
        <v>3255.95</v>
      </c>
      <c r="J2588" s="6">
        <f>Tabela1[[#This Row],[MARGEM BRUTA]]/Tabela1[[#This Row],[Valor total]]</f>
        <v>0.47119392185238784</v>
      </c>
      <c r="K2588" s="1" t="str">
        <f>VLOOKUP(Tabela1[[#This Row],[Cliente]],'BASE DE CLIENTES'!A:D,4,0)</f>
        <v>SERRALHEIRO</v>
      </c>
      <c r="L2588" s="1" t="str">
        <f>VLOOKUP(Tabela1[[#This Row],[Cliente]],'BASE DE CLIENTES'!A:E,5,0)</f>
        <v>Valparaíso de Goiás</v>
      </c>
    </row>
    <row r="2589" spans="2:12" x14ac:dyDescent="0.3">
      <c r="B2589" s="1" t="s">
        <v>319</v>
      </c>
      <c r="C2589" s="4" t="str">
        <f>VLOOKUP(Tabela1[[#This Row],[Cliente]],'BASE DE CLIENTES'!A:E,2,0)</f>
        <v>Valparaíso de Goiás</v>
      </c>
      <c r="D2589" s="1" t="str">
        <f>VLOOKUP(Tabela1[[#This Row],[Cliente]],'BASE DE CLIENTES'!A:C,3,0)</f>
        <v>GO</v>
      </c>
      <c r="E2589" s="4" t="str">
        <f>CONCATENATE(Tabela1[[#This Row],[CIDADE]],",",Tabela1[[#This Row],[UF]])</f>
        <v>Valparaíso de Goiás,GO</v>
      </c>
      <c r="F2589" s="2">
        <v>45862</v>
      </c>
      <c r="G2589" s="13">
        <v>664</v>
      </c>
      <c r="H2589" s="13">
        <v>1300</v>
      </c>
      <c r="I2589" s="5">
        <f>Tabela1[[#This Row],[Valor total]]-Tabela1[[#This Row],[Valor custo]]</f>
        <v>636</v>
      </c>
      <c r="J2589" s="6">
        <f>Tabela1[[#This Row],[MARGEM BRUTA]]/Tabela1[[#This Row],[Valor total]]</f>
        <v>0.48923076923076925</v>
      </c>
      <c r="K2589" s="1" t="str">
        <f>VLOOKUP(Tabela1[[#This Row],[Cliente]],'BASE DE CLIENTES'!A:D,4,0)</f>
        <v>EMPRESA COM MAQUINA</v>
      </c>
      <c r="L2589" s="1" t="str">
        <f>VLOOKUP(Tabela1[[#This Row],[Cliente]],'BASE DE CLIENTES'!A:E,5,0)</f>
        <v>Valparaíso de Goiás</v>
      </c>
    </row>
    <row r="2590" spans="2:12" x14ac:dyDescent="0.3">
      <c r="B2590" s="1" t="s">
        <v>38</v>
      </c>
      <c r="C2590" s="4" t="str">
        <f>VLOOKUP(Tabela1[[#This Row],[Cliente]],'BASE DE CLIENTES'!A:E,2,0)</f>
        <v>Brasília</v>
      </c>
      <c r="D2590" s="1" t="str">
        <f>VLOOKUP(Tabela1[[#This Row],[Cliente]],'BASE DE CLIENTES'!A:C,3,0)</f>
        <v>DF</v>
      </c>
      <c r="E2590" s="4" t="str">
        <f>CONCATENATE(Tabela1[[#This Row],[CIDADE]],",",Tabela1[[#This Row],[UF]])</f>
        <v>Brasília,DF</v>
      </c>
      <c r="F2590" s="2">
        <v>45904</v>
      </c>
      <c r="G2590" s="13">
        <v>382.3</v>
      </c>
      <c r="H2590" s="13">
        <v>645</v>
      </c>
      <c r="I2590" s="5">
        <f>Tabela1[[#This Row],[Valor total]]-Tabela1[[#This Row],[Valor custo]]</f>
        <v>262.7</v>
      </c>
      <c r="J2590" s="6">
        <f>Tabela1[[#This Row],[MARGEM BRUTA]]/Tabela1[[#This Row],[Valor total]]</f>
        <v>0.40728682170542635</v>
      </c>
      <c r="K2590" s="1" t="str">
        <f>VLOOKUP(Tabela1[[#This Row],[Cliente]],'BASE DE CLIENTES'!A:D,4,0)</f>
        <v>EMPRESA SEM MAQUINA</v>
      </c>
      <c r="L2590" s="1" t="str">
        <f>VLOOKUP(Tabela1[[#This Row],[Cliente]],'BASE DE CLIENTES'!A:E,5,0)</f>
        <v>PONTE ALTA NORTE (GAMA)</v>
      </c>
    </row>
    <row r="2591" spans="2:12" x14ac:dyDescent="0.3">
      <c r="B2591" s="1" t="s">
        <v>76</v>
      </c>
      <c r="C2591" s="4" t="str">
        <f>VLOOKUP(Tabela1[[#This Row],[Cliente]],'BASE DE CLIENTES'!A:E,2,0)</f>
        <v>Brasília</v>
      </c>
      <c r="D2591" s="1" t="str">
        <f>VLOOKUP(Tabela1[[#This Row],[Cliente]],'BASE DE CLIENTES'!A:C,3,0)</f>
        <v>DF</v>
      </c>
      <c r="E2591" s="4" t="str">
        <f>CONCATENATE(Tabela1[[#This Row],[CIDADE]],",",Tabela1[[#This Row],[UF]])</f>
        <v>Brasília,DF</v>
      </c>
      <c r="F2591" s="2">
        <v>45904</v>
      </c>
      <c r="G2591" s="13">
        <v>2750</v>
      </c>
      <c r="H2591" s="13">
        <v>3080</v>
      </c>
      <c r="I2591" s="5">
        <f>Tabela1[[#This Row],[Valor total]]-Tabela1[[#This Row],[Valor custo]]</f>
        <v>330</v>
      </c>
      <c r="J2591" s="6">
        <f>Tabela1[[#This Row],[MARGEM BRUTA]]/Tabela1[[#This Row],[Valor total]]</f>
        <v>0.10714285714285714</v>
      </c>
      <c r="K2591" s="1" t="str">
        <f>VLOOKUP(Tabela1[[#This Row],[Cliente]],'BASE DE CLIENTES'!A:D,4,0)</f>
        <v>EMPRESA COM MAQUINA</v>
      </c>
      <c r="L2591" s="1" t="str">
        <f>VLOOKUP(Tabela1[[#This Row],[Cliente]],'BASE DE CLIENTES'!A:E,5,0)</f>
        <v>Setor Placa da Mercedes (Núcleo Bandeirante)</v>
      </c>
    </row>
    <row r="2592" spans="2:12" x14ac:dyDescent="0.3">
      <c r="B2592" s="1" t="s">
        <v>106</v>
      </c>
      <c r="C2592" s="4" t="str">
        <f>VLOOKUP(Tabela1[[#This Row],[Cliente]],'BASE DE CLIENTES'!A:E,2,0)</f>
        <v>Brasília</v>
      </c>
      <c r="D2592" s="1" t="str">
        <f>VLOOKUP(Tabela1[[#This Row],[Cliente]],'BASE DE CLIENTES'!A:C,3,0)</f>
        <v>DF</v>
      </c>
      <c r="E2592" s="4" t="str">
        <f>CONCATENATE(Tabela1[[#This Row],[CIDADE]],",",Tabela1[[#This Row],[UF]])</f>
        <v>Brasília,DF</v>
      </c>
      <c r="F2592" s="2">
        <v>45904</v>
      </c>
      <c r="G2592" s="13">
        <v>432.79</v>
      </c>
      <c r="H2592" s="13">
        <v>655</v>
      </c>
      <c r="I2592" s="5">
        <f>Tabela1[[#This Row],[Valor total]]-Tabela1[[#This Row],[Valor custo]]</f>
        <v>222.20999999999998</v>
      </c>
      <c r="J2592" s="6">
        <f>Tabela1[[#This Row],[MARGEM BRUTA]]/Tabela1[[#This Row],[Valor total]]</f>
        <v>0.33925190839694652</v>
      </c>
      <c r="K2592" s="1" t="str">
        <f>VLOOKUP(Tabela1[[#This Row],[Cliente]],'BASE DE CLIENTES'!A:D,4,0)</f>
        <v>EMPRESA COM MAQUINA</v>
      </c>
      <c r="L2592" s="1" t="str">
        <f>VLOOKUP(Tabela1[[#This Row],[Cliente]],'BASE DE CLIENTES'!A:E,5,0)</f>
        <v>26 DE SETEMBRO</v>
      </c>
    </row>
    <row r="2593" spans="2:12" x14ac:dyDescent="0.3">
      <c r="B2593" s="1" t="s">
        <v>142</v>
      </c>
      <c r="C2593" s="4" t="str">
        <f>VLOOKUP(Tabela1[[#This Row],[Cliente]],'BASE DE CLIENTES'!A:E,2,0)</f>
        <v>Brasília</v>
      </c>
      <c r="D2593" s="1" t="str">
        <f>VLOOKUP(Tabela1[[#This Row],[Cliente]],'BASE DE CLIENTES'!A:C,3,0)</f>
        <v>DF</v>
      </c>
      <c r="E2593" s="4" t="str">
        <f>CONCATENATE(Tabela1[[#This Row],[CIDADE]],",",Tabela1[[#This Row],[UF]])</f>
        <v>Brasília,DF</v>
      </c>
      <c r="F2593" s="2">
        <v>45904</v>
      </c>
      <c r="G2593" s="13">
        <v>55</v>
      </c>
      <c r="H2593" s="13">
        <v>200</v>
      </c>
      <c r="I2593" s="5">
        <f>Tabela1[[#This Row],[Valor total]]-Tabela1[[#This Row],[Valor custo]]</f>
        <v>145</v>
      </c>
      <c r="J2593" s="6">
        <f>Tabela1[[#This Row],[MARGEM BRUTA]]/Tabela1[[#This Row],[Valor total]]</f>
        <v>0.72499999999999998</v>
      </c>
      <c r="K2593" s="1" t="str">
        <f>VLOOKUP(Tabela1[[#This Row],[Cliente]],'BASE DE CLIENTES'!A:D,4,0)</f>
        <v>OUTROS RAMOS</v>
      </c>
      <c r="L2593" s="1" t="str">
        <f>VLOOKUP(Tabela1[[#This Row],[Cliente]],'BASE DE CLIENTES'!A:E,5,0)</f>
        <v>RIACHO FUNDO II</v>
      </c>
    </row>
    <row r="2594" spans="2:12" x14ac:dyDescent="0.3">
      <c r="B2594" s="1" t="s">
        <v>297</v>
      </c>
      <c r="C2594" s="4" t="str">
        <f>VLOOKUP(Tabela1[[#This Row],[Cliente]],'BASE DE CLIENTES'!A:E,2,0)</f>
        <v>Brasília</v>
      </c>
      <c r="D2594" s="1" t="str">
        <f>VLOOKUP(Tabela1[[#This Row],[Cliente]],'BASE DE CLIENTES'!A:C,3,0)</f>
        <v>DF</v>
      </c>
      <c r="E2594" s="4" t="str">
        <f>CONCATENATE(Tabela1[[#This Row],[CIDADE]],",",Tabela1[[#This Row],[UF]])</f>
        <v>Brasília,DF</v>
      </c>
      <c r="F2594" s="2">
        <v>45862</v>
      </c>
      <c r="G2594" s="13">
        <v>382.3</v>
      </c>
      <c r="H2594" s="13">
        <v>650</v>
      </c>
      <c r="I2594" s="5">
        <f>Tabela1[[#This Row],[Valor total]]-Tabela1[[#This Row],[Valor custo]]</f>
        <v>267.7</v>
      </c>
      <c r="J2594" s="6">
        <f>Tabela1[[#This Row],[MARGEM BRUTA]]/Tabela1[[#This Row],[Valor total]]</f>
        <v>0.41184615384615381</v>
      </c>
      <c r="K2594" s="1" t="str">
        <f>VLOOKUP(Tabela1[[#This Row],[Cliente]],'BASE DE CLIENTES'!A:D,4,0)</f>
        <v>SERRALHEIRO</v>
      </c>
      <c r="L2594" s="1" t="str">
        <f>VLOOKUP(Tabela1[[#This Row],[Cliente]],'BASE DE CLIENTES'!A:E,5,0)</f>
        <v>NA</v>
      </c>
    </row>
    <row r="2595" spans="2:12" x14ac:dyDescent="0.3">
      <c r="B2595" s="1" t="s">
        <v>27</v>
      </c>
      <c r="C2595" s="4" t="str">
        <f>VLOOKUP(Tabela1[[#This Row],[Cliente]],'BASE DE CLIENTES'!A:E,2,0)</f>
        <v>Brasília</v>
      </c>
      <c r="D2595" s="1" t="str">
        <f>VLOOKUP(Tabela1[[#This Row],[Cliente]],'BASE DE CLIENTES'!A:C,3,0)</f>
        <v>DF</v>
      </c>
      <c r="E2595" s="4" t="str">
        <f>CONCATENATE(Tabela1[[#This Row],[CIDADE]],",",Tabela1[[#This Row],[UF]])</f>
        <v>Brasília,DF</v>
      </c>
      <c r="F2595" s="2">
        <v>45904</v>
      </c>
      <c r="G2595" s="13">
        <v>1529.2</v>
      </c>
      <c r="H2595" s="13">
        <v>2460</v>
      </c>
      <c r="I2595" s="5">
        <f>Tabela1[[#This Row],[Valor total]]-Tabela1[[#This Row],[Valor custo]]</f>
        <v>930.8</v>
      </c>
      <c r="J2595" s="6">
        <f>Tabela1[[#This Row],[MARGEM BRUTA]]/Tabela1[[#This Row],[Valor total]]</f>
        <v>0.37837398373983738</v>
      </c>
      <c r="K2595" s="1" t="str">
        <f>VLOOKUP(Tabela1[[#This Row],[Cliente]],'BASE DE CLIENTES'!A:D,4,0)</f>
        <v>EMPRESA SEM MAQUINA</v>
      </c>
      <c r="L2595" s="1" t="str">
        <f>VLOOKUP(Tabela1[[#This Row],[Cliente]],'BASE DE CLIENTES'!A:E,5,0)</f>
        <v>RECANTO DAS EMAS</v>
      </c>
    </row>
    <row r="2596" spans="2:12" x14ac:dyDescent="0.3">
      <c r="B2596" s="1" t="s">
        <v>320</v>
      </c>
      <c r="C2596" s="4" t="str">
        <f>VLOOKUP(Tabela1[[#This Row],[Cliente]],'BASE DE CLIENTES'!A:E,2,0)</f>
        <v>Valparaíso de Goiás</v>
      </c>
      <c r="D2596" s="1" t="str">
        <f>VLOOKUP(Tabela1[[#This Row],[Cliente]],'BASE DE CLIENTES'!A:C,3,0)</f>
        <v>GO</v>
      </c>
      <c r="E2596" s="4" t="str">
        <f>CONCATENATE(Tabela1[[#This Row],[CIDADE]],",",Tabela1[[#This Row],[UF]])</f>
        <v>Valparaíso de Goiás,GO</v>
      </c>
      <c r="F2596" s="2">
        <v>45862</v>
      </c>
      <c r="G2596" s="13">
        <v>382.3</v>
      </c>
      <c r="H2596" s="13">
        <v>645</v>
      </c>
      <c r="I2596" s="5">
        <f>Tabela1[[#This Row],[Valor total]]-Tabela1[[#This Row],[Valor custo]]</f>
        <v>262.7</v>
      </c>
      <c r="J2596" s="6">
        <f>Tabela1[[#This Row],[MARGEM BRUTA]]/Tabela1[[#This Row],[Valor total]]</f>
        <v>0.40728682170542635</v>
      </c>
      <c r="K2596" s="1" t="str">
        <f>VLOOKUP(Tabela1[[#This Row],[Cliente]],'BASE DE CLIENTES'!A:D,4,0)</f>
        <v>SERRALHEIRO</v>
      </c>
      <c r="L2596" s="1" t="str">
        <f>VLOOKUP(Tabela1[[#This Row],[Cliente]],'BASE DE CLIENTES'!A:E,5,0)</f>
        <v>Valparaíso de Goiás</v>
      </c>
    </row>
    <row r="2597" spans="2:12" x14ac:dyDescent="0.3">
      <c r="B2597" s="1" t="s">
        <v>319</v>
      </c>
      <c r="C2597" s="4" t="str">
        <f>VLOOKUP(Tabela1[[#This Row],[Cliente]],'BASE DE CLIENTES'!A:E,2,0)</f>
        <v>Valparaíso de Goiás</v>
      </c>
      <c r="D2597" s="1" t="str">
        <f>VLOOKUP(Tabela1[[#This Row],[Cliente]],'BASE DE CLIENTES'!A:C,3,0)</f>
        <v>GO</v>
      </c>
      <c r="E2597" s="4" t="str">
        <f>CONCATENATE(Tabela1[[#This Row],[CIDADE]],",",Tabela1[[#This Row],[UF]])</f>
        <v>Valparaíso de Goiás,GO</v>
      </c>
      <c r="F2597" s="2">
        <v>45853</v>
      </c>
      <c r="G2597" s="13">
        <v>824.26</v>
      </c>
      <c r="H2597" s="13">
        <v>1615</v>
      </c>
      <c r="I2597" s="5">
        <f>Tabela1[[#This Row],[Valor total]]-Tabela1[[#This Row],[Valor custo]]</f>
        <v>790.74</v>
      </c>
      <c r="J2597" s="6">
        <f>Tabela1[[#This Row],[MARGEM BRUTA]]/Tabela1[[#This Row],[Valor total]]</f>
        <v>0.48962229102167182</v>
      </c>
      <c r="K2597" s="1" t="str">
        <f>VLOOKUP(Tabela1[[#This Row],[Cliente]],'BASE DE CLIENTES'!A:D,4,0)</f>
        <v>EMPRESA COM MAQUINA</v>
      </c>
      <c r="L2597" s="1" t="str">
        <f>VLOOKUP(Tabela1[[#This Row],[Cliente]],'BASE DE CLIENTES'!A:E,5,0)</f>
        <v>Valparaíso de Goiás</v>
      </c>
    </row>
    <row r="2598" spans="2:12" x14ac:dyDescent="0.3">
      <c r="B2598" s="1" t="s">
        <v>165</v>
      </c>
      <c r="C2598" s="4" t="str">
        <f>VLOOKUP(Tabela1[[#This Row],[Cliente]],'BASE DE CLIENTES'!A:E,2,0)</f>
        <v>Brasília</v>
      </c>
      <c r="D2598" s="1" t="str">
        <f>VLOOKUP(Tabela1[[#This Row],[Cliente]],'BASE DE CLIENTES'!A:C,3,0)</f>
        <v>DF</v>
      </c>
      <c r="E2598" s="4" t="str">
        <f>CONCATENATE(Tabela1[[#This Row],[CIDADE]],",",Tabela1[[#This Row],[UF]])</f>
        <v>Brasília,DF</v>
      </c>
      <c r="F2598" s="2">
        <v>45904</v>
      </c>
      <c r="G2598" s="13">
        <v>764.6</v>
      </c>
      <c r="H2598" s="13">
        <v>1300</v>
      </c>
      <c r="I2598" s="5">
        <f>Tabela1[[#This Row],[Valor total]]-Tabela1[[#This Row],[Valor custo]]</f>
        <v>535.4</v>
      </c>
      <c r="J2598" s="6">
        <f>Tabela1[[#This Row],[MARGEM BRUTA]]/Tabela1[[#This Row],[Valor total]]</f>
        <v>0.41184615384615381</v>
      </c>
      <c r="K2598" s="1" t="str">
        <f>VLOOKUP(Tabela1[[#This Row],[Cliente]],'BASE DE CLIENTES'!A:D,4,0)</f>
        <v>EMPRESA SEM MAQUINA</v>
      </c>
      <c r="L2598" s="1" t="str">
        <f>VLOOKUP(Tabela1[[#This Row],[Cliente]],'BASE DE CLIENTES'!A:E,5,0)</f>
        <v>SETOR HABITACIONAL VICENTE PIRES</v>
      </c>
    </row>
    <row r="2599" spans="2:12" x14ac:dyDescent="0.3">
      <c r="B2599" s="1" t="s">
        <v>161</v>
      </c>
      <c r="C2599" s="4" t="str">
        <f>VLOOKUP(Tabela1[[#This Row],[Cliente]],'BASE DE CLIENTES'!A:E,2,0)</f>
        <v>Brasília</v>
      </c>
      <c r="D2599" s="1" t="str">
        <f>VLOOKUP(Tabela1[[#This Row],[Cliente]],'BASE DE CLIENTES'!A:C,3,0)</f>
        <v>DF</v>
      </c>
      <c r="E2599" s="4" t="str">
        <f>CONCATENATE(Tabela1[[#This Row],[CIDADE]],",",Tabela1[[#This Row],[UF]])</f>
        <v>Brasília,DF</v>
      </c>
      <c r="F2599" s="2">
        <v>45904</v>
      </c>
      <c r="G2599" s="13">
        <v>6491.85</v>
      </c>
      <c r="H2599" s="13">
        <v>9825</v>
      </c>
      <c r="I2599" s="5">
        <f>Tabela1[[#This Row],[Valor total]]-Tabela1[[#This Row],[Valor custo]]</f>
        <v>3333.1499999999996</v>
      </c>
      <c r="J2599" s="6">
        <f>Tabela1[[#This Row],[MARGEM BRUTA]]/Tabela1[[#This Row],[Valor total]]</f>
        <v>0.33925190839694652</v>
      </c>
      <c r="K2599" s="1" t="str">
        <f>VLOOKUP(Tabela1[[#This Row],[Cliente]],'BASE DE CLIENTES'!A:D,4,0)</f>
        <v>EMPRESA COM MAQUINA</v>
      </c>
      <c r="L2599" s="1" t="str">
        <f>VLOOKUP(Tabela1[[#This Row],[Cliente]],'BASE DE CLIENTES'!A:E,5,0)</f>
        <v>RIACHO FUNDO II</v>
      </c>
    </row>
    <row r="2600" spans="2:12" x14ac:dyDescent="0.3">
      <c r="B2600" s="1" t="s">
        <v>320</v>
      </c>
      <c r="C2600" s="4" t="str">
        <f>VLOOKUP(Tabela1[[#This Row],[Cliente]],'BASE DE CLIENTES'!A:E,2,0)</f>
        <v>Valparaíso de Goiás</v>
      </c>
      <c r="D2600" s="1" t="str">
        <f>VLOOKUP(Tabela1[[#This Row],[Cliente]],'BASE DE CLIENTES'!A:C,3,0)</f>
        <v>GO</v>
      </c>
      <c r="E2600" s="4" t="str">
        <f>CONCATENATE(Tabela1[[#This Row],[CIDADE]],",",Tabela1[[#This Row],[UF]])</f>
        <v>Valparaíso de Goiás,GO</v>
      </c>
      <c r="F2600" s="2">
        <v>45849</v>
      </c>
      <c r="G2600" s="13">
        <v>497</v>
      </c>
      <c r="H2600" s="13">
        <v>785</v>
      </c>
      <c r="I2600" s="5">
        <f>Tabela1[[#This Row],[Valor total]]-Tabela1[[#This Row],[Valor custo]]</f>
        <v>288</v>
      </c>
      <c r="J2600" s="6">
        <f>Tabela1[[#This Row],[MARGEM BRUTA]]/Tabela1[[#This Row],[Valor total]]</f>
        <v>0.36687898089171972</v>
      </c>
      <c r="K2600" s="1" t="str">
        <f>VLOOKUP(Tabela1[[#This Row],[Cliente]],'BASE DE CLIENTES'!A:D,4,0)</f>
        <v>SERRALHEIRO</v>
      </c>
      <c r="L2600" s="1" t="str">
        <f>VLOOKUP(Tabela1[[#This Row],[Cliente]],'BASE DE CLIENTES'!A:E,5,0)</f>
        <v>Valparaíso de Goiás</v>
      </c>
    </row>
    <row r="2601" spans="2:12" x14ac:dyDescent="0.3">
      <c r="B2601" s="1" t="s">
        <v>321</v>
      </c>
      <c r="C2601" s="4" t="str">
        <f>VLOOKUP(Tabela1[[#This Row],[Cliente]],'BASE DE CLIENTES'!A:E,2,0)</f>
        <v>Valparaíso de Goiás</v>
      </c>
      <c r="D2601" s="1" t="str">
        <f>VLOOKUP(Tabela1[[#This Row],[Cliente]],'BASE DE CLIENTES'!A:C,3,0)</f>
        <v>GO</v>
      </c>
      <c r="E2601" s="4" t="str">
        <f>CONCATENATE(Tabela1[[#This Row],[CIDADE]],",",Tabela1[[#This Row],[UF]])</f>
        <v>Valparaíso de Goiás,GO</v>
      </c>
      <c r="F2601" s="2">
        <v>45848</v>
      </c>
      <c r="G2601" s="13">
        <v>9993</v>
      </c>
      <c r="H2601" s="13">
        <v>15250</v>
      </c>
      <c r="I2601" s="5">
        <f>Tabela1[[#This Row],[Valor total]]-Tabela1[[#This Row],[Valor custo]]</f>
        <v>5257</v>
      </c>
      <c r="J2601" s="6">
        <f>Tabela1[[#This Row],[MARGEM BRUTA]]/Tabela1[[#This Row],[Valor total]]</f>
        <v>0.34472131147540985</v>
      </c>
      <c r="K2601" s="1" t="str">
        <f>VLOOKUP(Tabela1[[#This Row],[Cliente]],'BASE DE CLIENTES'!A:D,4,0)</f>
        <v>EMPRESA COM MAQUINA</v>
      </c>
      <c r="L2601" s="1" t="str">
        <f>VLOOKUP(Tabela1[[#This Row],[Cliente]],'BASE DE CLIENTES'!A:E,5,0)</f>
        <v>Valparaíso de Goiás</v>
      </c>
    </row>
    <row r="2602" spans="2:12" x14ac:dyDescent="0.3">
      <c r="B2602" s="1" t="s">
        <v>230</v>
      </c>
      <c r="C2602" s="4" t="str">
        <f>VLOOKUP(Tabela1[[#This Row],[Cliente]],'BASE DE CLIENTES'!A:E,2,0)</f>
        <v>Brasília</v>
      </c>
      <c r="D2602" s="1" t="str">
        <f>VLOOKUP(Tabela1[[#This Row],[Cliente]],'BASE DE CLIENTES'!A:C,3,0)</f>
        <v>DF</v>
      </c>
      <c r="E2602" s="4" t="str">
        <f>CONCATENATE(Tabela1[[#This Row],[CIDADE]],",",Tabela1[[#This Row],[UF]])</f>
        <v>Brasília,DF</v>
      </c>
      <c r="F2602" s="2">
        <v>45903</v>
      </c>
      <c r="G2602" s="13">
        <v>55</v>
      </c>
      <c r="H2602" s="13">
        <v>200</v>
      </c>
      <c r="I2602" s="5">
        <f>Tabela1[[#This Row],[Valor total]]-Tabela1[[#This Row],[Valor custo]]</f>
        <v>145</v>
      </c>
      <c r="J2602" s="6">
        <f>Tabela1[[#This Row],[MARGEM BRUTA]]/Tabela1[[#This Row],[Valor total]]</f>
        <v>0.72499999999999998</v>
      </c>
      <c r="K2602" s="1" t="str">
        <f>VLOOKUP(Tabela1[[#This Row],[Cliente]],'BASE DE CLIENTES'!A:D,4,0)</f>
        <v>SERRALHEIRO</v>
      </c>
      <c r="L2602" s="1" t="str">
        <f>VLOOKUP(Tabela1[[#This Row],[Cliente]],'BASE DE CLIENTES'!A:E,5,0)</f>
        <v>SETOR HABITACIONAL SAMAMBAIA (VICENTE PIRES)</v>
      </c>
    </row>
    <row r="2603" spans="2:12" x14ac:dyDescent="0.3">
      <c r="B2603" s="1" t="s">
        <v>133</v>
      </c>
      <c r="C2603" s="4" t="str">
        <f>VLOOKUP(Tabela1[[#This Row],[Cliente]],'BASE DE CLIENTES'!A:E,2,0)</f>
        <v>Brasília</v>
      </c>
      <c r="D2603" s="1" t="str">
        <f>VLOOKUP(Tabela1[[#This Row],[Cliente]],'BASE DE CLIENTES'!A:C,3,0)</f>
        <v>DF</v>
      </c>
      <c r="E2603" s="4" t="str">
        <f>CONCATENATE(Tabela1[[#This Row],[CIDADE]],",",Tabela1[[#This Row],[UF]])</f>
        <v>Brasília,DF</v>
      </c>
      <c r="F2603" s="2">
        <v>45903</v>
      </c>
      <c r="G2603" s="13">
        <v>382.3</v>
      </c>
      <c r="H2603" s="13">
        <v>645</v>
      </c>
      <c r="I2603" s="5">
        <f>Tabela1[[#This Row],[Valor total]]-Tabela1[[#This Row],[Valor custo]]</f>
        <v>262.7</v>
      </c>
      <c r="J2603" s="6">
        <f>Tabela1[[#This Row],[MARGEM BRUTA]]/Tabela1[[#This Row],[Valor total]]</f>
        <v>0.40728682170542635</v>
      </c>
      <c r="K2603" s="1" t="str">
        <f>VLOOKUP(Tabela1[[#This Row],[Cliente]],'BASE DE CLIENTES'!A:D,4,0)</f>
        <v>SERRALHEIRO</v>
      </c>
      <c r="L2603" s="1" t="str">
        <f>VLOOKUP(Tabela1[[#This Row],[Cliente]],'BASE DE CLIENTES'!A:E,5,0)</f>
        <v>RECANTO DAS EMAS</v>
      </c>
    </row>
    <row r="2604" spans="2:12" x14ac:dyDescent="0.3">
      <c r="B2604" s="1" t="s">
        <v>70</v>
      </c>
      <c r="C2604" s="4" t="str">
        <f>VLOOKUP(Tabela1[[#This Row],[Cliente]],'BASE DE CLIENTES'!A:E,2,0)</f>
        <v>Brasília</v>
      </c>
      <c r="D2604" s="1" t="str">
        <f>VLOOKUP(Tabela1[[#This Row],[Cliente]],'BASE DE CLIENTES'!A:C,3,0)</f>
        <v>DF</v>
      </c>
      <c r="E2604" s="4" t="str">
        <f>CONCATENATE(Tabela1[[#This Row],[CIDADE]],",",Tabela1[[#This Row],[UF]])</f>
        <v>Brasília,DF</v>
      </c>
      <c r="F2604" s="2">
        <v>45903</v>
      </c>
      <c r="G2604" s="13">
        <v>865.58</v>
      </c>
      <c r="H2604" s="13">
        <v>1300</v>
      </c>
      <c r="I2604" s="5">
        <f>Tabela1[[#This Row],[Valor total]]-Tabela1[[#This Row],[Valor custo]]</f>
        <v>434.41999999999996</v>
      </c>
      <c r="J2604" s="6">
        <f>Tabela1[[#This Row],[MARGEM BRUTA]]/Tabela1[[#This Row],[Valor total]]</f>
        <v>0.33416923076923072</v>
      </c>
      <c r="K2604" s="1" t="str">
        <f>VLOOKUP(Tabela1[[#This Row],[Cliente]],'BASE DE CLIENTES'!A:D,4,0)</f>
        <v>EMPRESA COM MAQUINA</v>
      </c>
      <c r="L2604" s="1" t="str">
        <f>VLOOKUP(Tabela1[[#This Row],[Cliente]],'BASE DE CLIENTES'!A:E,5,0)</f>
        <v>TAGUATINGA NORTE (TAGUATINGA)</v>
      </c>
    </row>
    <row r="2605" spans="2:12" x14ac:dyDescent="0.3">
      <c r="B2605" s="1" t="s">
        <v>321</v>
      </c>
      <c r="C2605" s="4" t="str">
        <f>VLOOKUP(Tabela1[[#This Row],[Cliente]],'BASE DE CLIENTES'!A:E,2,0)</f>
        <v>Valparaíso de Goiás</v>
      </c>
      <c r="D2605" s="1" t="str">
        <f>VLOOKUP(Tabela1[[#This Row],[Cliente]],'BASE DE CLIENTES'!A:C,3,0)</f>
        <v>GO</v>
      </c>
      <c r="E2605" s="4" t="str">
        <f>CONCATENATE(Tabela1[[#This Row],[CIDADE]],",",Tabela1[[#This Row],[UF]])</f>
        <v>Valparaíso de Goiás,GO</v>
      </c>
      <c r="F2605" s="2">
        <v>45847</v>
      </c>
      <c r="G2605" s="13">
        <v>124.25</v>
      </c>
      <c r="H2605" s="13">
        <v>310</v>
      </c>
      <c r="I2605" s="5">
        <f>Tabela1[[#This Row],[Valor total]]-Tabela1[[#This Row],[Valor custo]]</f>
        <v>185.75</v>
      </c>
      <c r="J2605" s="6">
        <f>Tabela1[[#This Row],[MARGEM BRUTA]]/Tabela1[[#This Row],[Valor total]]</f>
        <v>0.59919354838709682</v>
      </c>
      <c r="K2605" s="1" t="str">
        <f>VLOOKUP(Tabela1[[#This Row],[Cliente]],'BASE DE CLIENTES'!A:D,4,0)</f>
        <v>EMPRESA COM MAQUINA</v>
      </c>
      <c r="L2605" s="1" t="str">
        <f>VLOOKUP(Tabela1[[#This Row],[Cliente]],'BASE DE CLIENTES'!A:E,5,0)</f>
        <v>Valparaíso de Goiás</v>
      </c>
    </row>
    <row r="2606" spans="2:12" x14ac:dyDescent="0.3">
      <c r="B2606" s="1" t="s">
        <v>325</v>
      </c>
      <c r="C2606" s="4" t="str">
        <f>VLOOKUP(Tabela1[[#This Row],[Cliente]],'BASE DE CLIENTES'!A:E,2,0)</f>
        <v>Valparaíso de Goiás</v>
      </c>
      <c r="D2606" s="1" t="str">
        <f>VLOOKUP(Tabela1[[#This Row],[Cliente]],'BASE DE CLIENTES'!A:C,3,0)</f>
        <v>GO</v>
      </c>
      <c r="E2606" s="4" t="str">
        <f>CONCATENATE(Tabela1[[#This Row],[CIDADE]],",",Tabela1[[#This Row],[UF]])</f>
        <v>Valparaíso de Goiás,GO</v>
      </c>
      <c r="F2606" s="2">
        <v>45842</v>
      </c>
      <c r="G2606" s="13">
        <v>497</v>
      </c>
      <c r="H2606" s="13">
        <v>785</v>
      </c>
      <c r="I2606" s="5">
        <f>Tabela1[[#This Row],[Valor total]]-Tabela1[[#This Row],[Valor custo]]</f>
        <v>288</v>
      </c>
      <c r="J2606" s="6">
        <f>Tabela1[[#This Row],[MARGEM BRUTA]]/Tabela1[[#This Row],[Valor total]]</f>
        <v>0.36687898089171972</v>
      </c>
      <c r="K2606" s="1" t="str">
        <f>VLOOKUP(Tabela1[[#This Row],[Cliente]],'BASE DE CLIENTES'!A:D,4,0)</f>
        <v>SERRALHEIRO</v>
      </c>
      <c r="L2606" s="1" t="str">
        <f>VLOOKUP(Tabela1[[#This Row],[Cliente]],'BASE DE CLIENTES'!A:E,5,0)</f>
        <v>Valparaíso de Goiás</v>
      </c>
    </row>
    <row r="2607" spans="2:12" x14ac:dyDescent="0.3">
      <c r="B2607" s="1" t="s">
        <v>106</v>
      </c>
      <c r="C2607" s="4" t="str">
        <f>VLOOKUP(Tabela1[[#This Row],[Cliente]],'BASE DE CLIENTES'!A:E,2,0)</f>
        <v>Brasília</v>
      </c>
      <c r="D2607" s="1" t="str">
        <f>VLOOKUP(Tabela1[[#This Row],[Cliente]],'BASE DE CLIENTES'!A:C,3,0)</f>
        <v>DF</v>
      </c>
      <c r="E2607" s="4" t="str">
        <f>CONCATENATE(Tabela1[[#This Row],[CIDADE]],",",Tabela1[[#This Row],[UF]])</f>
        <v>Brasília,DF</v>
      </c>
      <c r="F2607" s="2">
        <v>45903</v>
      </c>
      <c r="G2607" s="13">
        <v>664</v>
      </c>
      <c r="H2607" s="13">
        <v>1200</v>
      </c>
      <c r="I2607" s="5">
        <f>Tabela1[[#This Row],[Valor total]]-Tabela1[[#This Row],[Valor custo]]</f>
        <v>536</v>
      </c>
      <c r="J2607" s="6">
        <f>Tabela1[[#This Row],[MARGEM BRUTA]]/Tabela1[[#This Row],[Valor total]]</f>
        <v>0.44666666666666666</v>
      </c>
      <c r="K2607" s="1" t="str">
        <f>VLOOKUP(Tabela1[[#This Row],[Cliente]],'BASE DE CLIENTES'!A:D,4,0)</f>
        <v>EMPRESA COM MAQUINA</v>
      </c>
      <c r="L2607" s="1" t="str">
        <f>VLOOKUP(Tabela1[[#This Row],[Cliente]],'BASE DE CLIENTES'!A:E,5,0)</f>
        <v>26 DE SETEMBRO</v>
      </c>
    </row>
    <row r="2608" spans="2:12" x14ac:dyDescent="0.3">
      <c r="B2608" s="1" t="s">
        <v>316</v>
      </c>
      <c r="C2608" s="4" t="str">
        <f>VLOOKUP(Tabela1[[#This Row],[Cliente]],'BASE DE CLIENTES'!A:E,2,0)</f>
        <v>Valparaíso de Goiás</v>
      </c>
      <c r="D2608" s="1" t="str">
        <f>VLOOKUP(Tabela1[[#This Row],[Cliente]],'BASE DE CLIENTES'!A:C,3,0)</f>
        <v>GO</v>
      </c>
      <c r="E2608" s="4" t="str">
        <f>CONCATENATE(Tabela1[[#This Row],[CIDADE]],",",Tabela1[[#This Row],[UF]])</f>
        <v>Valparaíso de Goiás,GO</v>
      </c>
      <c r="F2608" s="2">
        <v>45841</v>
      </c>
      <c r="G2608" s="13">
        <v>993</v>
      </c>
      <c r="H2608" s="13">
        <v>1400</v>
      </c>
      <c r="I2608" s="5">
        <f>Tabela1[[#This Row],[Valor total]]-Tabela1[[#This Row],[Valor custo]]</f>
        <v>407</v>
      </c>
      <c r="J2608" s="6">
        <f>Tabela1[[#This Row],[MARGEM BRUTA]]/Tabela1[[#This Row],[Valor total]]</f>
        <v>0.2907142857142857</v>
      </c>
      <c r="K2608" s="1" t="str">
        <f>VLOOKUP(Tabela1[[#This Row],[Cliente]],'BASE DE CLIENTES'!A:D,4,0)</f>
        <v>SERRALHEIRO</v>
      </c>
      <c r="L2608" s="1" t="str">
        <f>VLOOKUP(Tabela1[[#This Row],[Cliente]],'BASE DE CLIENTES'!A:E,5,0)</f>
        <v>Valparaíso de Goiás</v>
      </c>
    </row>
    <row r="2609" spans="2:12" x14ac:dyDescent="0.3">
      <c r="B2609" s="1" t="s">
        <v>316</v>
      </c>
      <c r="C2609" s="4" t="str">
        <f>VLOOKUP(Tabela1[[#This Row],[Cliente]],'BASE DE CLIENTES'!A:E,2,0)</f>
        <v>Valparaíso de Goiás</v>
      </c>
      <c r="D2609" s="1" t="str">
        <f>VLOOKUP(Tabela1[[#This Row],[Cliente]],'BASE DE CLIENTES'!A:C,3,0)</f>
        <v>GO</v>
      </c>
      <c r="E2609" s="4" t="str">
        <f>CONCATENATE(Tabela1[[#This Row],[CIDADE]],",",Tabela1[[#This Row],[UF]])</f>
        <v>Valparaíso de Goiás,GO</v>
      </c>
      <c r="F2609" s="2">
        <v>45839</v>
      </c>
      <c r="G2609" s="13">
        <v>3155</v>
      </c>
      <c r="H2609" s="13">
        <v>5280</v>
      </c>
      <c r="I2609" s="5">
        <f>Tabela1[[#This Row],[Valor total]]-Tabela1[[#This Row],[Valor custo]]</f>
        <v>2125</v>
      </c>
      <c r="J2609" s="6">
        <f>Tabela1[[#This Row],[MARGEM BRUTA]]/Tabela1[[#This Row],[Valor total]]</f>
        <v>0.40246212121212122</v>
      </c>
      <c r="K2609" s="1" t="str">
        <f>VLOOKUP(Tabela1[[#This Row],[Cliente]],'BASE DE CLIENTES'!A:D,4,0)</f>
        <v>SERRALHEIRO</v>
      </c>
      <c r="L2609" s="1" t="str">
        <f>VLOOKUP(Tabela1[[#This Row],[Cliente]],'BASE DE CLIENTES'!A:E,5,0)</f>
        <v>Valparaíso de Goiás</v>
      </c>
    </row>
    <row r="2610" spans="2:12" x14ac:dyDescent="0.3">
      <c r="B2610" s="1" t="s">
        <v>316</v>
      </c>
      <c r="C2610" s="4" t="str">
        <f>VLOOKUP(Tabela1[[#This Row],[Cliente]],'BASE DE CLIENTES'!A:E,2,0)</f>
        <v>Valparaíso de Goiás</v>
      </c>
      <c r="D2610" s="1" t="str">
        <f>VLOOKUP(Tabela1[[#This Row],[Cliente]],'BASE DE CLIENTES'!A:C,3,0)</f>
        <v>GO</v>
      </c>
      <c r="E2610" s="4" t="str">
        <f>CONCATENATE(Tabela1[[#This Row],[CIDADE]],",",Tabela1[[#This Row],[UF]])</f>
        <v>Valparaíso de Goiás,GO</v>
      </c>
      <c r="F2610" s="2">
        <v>45897</v>
      </c>
      <c r="G2610" s="13">
        <v>982</v>
      </c>
      <c r="H2610" s="13">
        <v>1400</v>
      </c>
      <c r="I2610" s="5">
        <f>Tabela1[[#This Row],[Valor total]]-Tabela1[[#This Row],[Valor custo]]</f>
        <v>418</v>
      </c>
      <c r="J2610" s="6">
        <f>Tabela1[[#This Row],[MARGEM BRUTA]]/Tabela1[[#This Row],[Valor total]]</f>
        <v>0.2985714285714286</v>
      </c>
      <c r="K2610" s="1" t="str">
        <f>VLOOKUP(Tabela1[[#This Row],[Cliente]],'BASE DE CLIENTES'!A:D,4,0)</f>
        <v>SERRALHEIRO</v>
      </c>
      <c r="L2610" s="1" t="str">
        <f>VLOOKUP(Tabela1[[#This Row],[Cliente]],'BASE DE CLIENTES'!A:E,5,0)</f>
        <v>Valparaíso de Goiás</v>
      </c>
    </row>
    <row r="2611" spans="2:12" x14ac:dyDescent="0.3">
      <c r="B2611" s="1" t="s">
        <v>321</v>
      </c>
      <c r="C2611" s="4" t="str">
        <f>VLOOKUP(Tabela1[[#This Row],[Cliente]],'BASE DE CLIENTES'!A:E,2,0)</f>
        <v>Valparaíso de Goiás</v>
      </c>
      <c r="D2611" s="1" t="str">
        <f>VLOOKUP(Tabela1[[#This Row],[Cliente]],'BASE DE CLIENTES'!A:C,3,0)</f>
        <v>GO</v>
      </c>
      <c r="E2611" s="4" t="str">
        <f>CONCATENATE(Tabela1[[#This Row],[CIDADE]],",",Tabela1[[#This Row],[UF]])</f>
        <v>Valparaíso de Goiás,GO</v>
      </c>
      <c r="F2611" s="2">
        <v>45896</v>
      </c>
      <c r="G2611" s="13">
        <v>2596</v>
      </c>
      <c r="H2611" s="13">
        <v>4640</v>
      </c>
      <c r="I2611" s="5">
        <f>Tabela1[[#This Row],[Valor total]]-Tabela1[[#This Row],[Valor custo]]</f>
        <v>2044</v>
      </c>
      <c r="J2611" s="6">
        <f>Tabela1[[#This Row],[MARGEM BRUTA]]/Tabela1[[#This Row],[Valor total]]</f>
        <v>0.44051724137931036</v>
      </c>
      <c r="K2611" s="1" t="str">
        <f>VLOOKUP(Tabela1[[#This Row],[Cliente]],'BASE DE CLIENTES'!A:D,4,0)</f>
        <v>EMPRESA COM MAQUINA</v>
      </c>
      <c r="L2611" s="1" t="str">
        <f>VLOOKUP(Tabela1[[#This Row],[Cliente]],'BASE DE CLIENTES'!A:E,5,0)</f>
        <v>Valparaíso de Goiás</v>
      </c>
    </row>
    <row r="2612" spans="2:12" x14ac:dyDescent="0.3">
      <c r="B2612" s="1" t="s">
        <v>325</v>
      </c>
      <c r="C2612" s="4" t="str">
        <f>VLOOKUP(Tabela1[[#This Row],[Cliente]],'BASE DE CLIENTES'!A:E,2,0)</f>
        <v>Valparaíso de Goiás</v>
      </c>
      <c r="D2612" s="1" t="str">
        <f>VLOOKUP(Tabela1[[#This Row],[Cliente]],'BASE DE CLIENTES'!A:C,3,0)</f>
        <v>GO</v>
      </c>
      <c r="E2612" s="4" t="str">
        <f>CONCATENATE(Tabela1[[#This Row],[CIDADE]],",",Tabela1[[#This Row],[UF]])</f>
        <v>Valparaíso de Goiás,GO</v>
      </c>
      <c r="F2612" s="2">
        <v>45894</v>
      </c>
      <c r="G2612" s="13">
        <v>455</v>
      </c>
      <c r="H2612" s="13">
        <v>790</v>
      </c>
      <c r="I2612" s="5">
        <f>Tabela1[[#This Row],[Valor total]]-Tabela1[[#This Row],[Valor custo]]</f>
        <v>335</v>
      </c>
      <c r="J2612" s="6">
        <f>Tabela1[[#This Row],[MARGEM BRUTA]]/Tabela1[[#This Row],[Valor total]]</f>
        <v>0.42405063291139239</v>
      </c>
      <c r="K2612" s="1" t="str">
        <f>VLOOKUP(Tabela1[[#This Row],[Cliente]],'BASE DE CLIENTES'!A:D,4,0)</f>
        <v>SERRALHEIRO</v>
      </c>
      <c r="L2612" s="1" t="str">
        <f>VLOOKUP(Tabela1[[#This Row],[Cliente]],'BASE DE CLIENTES'!A:E,5,0)</f>
        <v>Valparaíso de Goiás</v>
      </c>
    </row>
    <row r="2613" spans="2:12" x14ac:dyDescent="0.3">
      <c r="B2613" s="1" t="s">
        <v>319</v>
      </c>
      <c r="C2613" s="4" t="str">
        <f>VLOOKUP(Tabela1[[#This Row],[Cliente]],'BASE DE CLIENTES'!A:E,2,0)</f>
        <v>Valparaíso de Goiás</v>
      </c>
      <c r="D2613" s="1" t="str">
        <f>VLOOKUP(Tabela1[[#This Row],[Cliente]],'BASE DE CLIENTES'!A:C,3,0)</f>
        <v>GO</v>
      </c>
      <c r="E2613" s="4" t="str">
        <f>CONCATENATE(Tabela1[[#This Row],[CIDADE]],",",Tabela1[[#This Row],[UF]])</f>
        <v>Valparaíso de Goiás,GO</v>
      </c>
      <c r="F2613" s="2">
        <v>45894</v>
      </c>
      <c r="G2613" s="13">
        <v>3023.09</v>
      </c>
      <c r="H2613" s="13">
        <v>4045</v>
      </c>
      <c r="I2613" s="5">
        <f>Tabela1[[#This Row],[Valor total]]-Tabela1[[#This Row],[Valor custo]]</f>
        <v>1021.9099999999999</v>
      </c>
      <c r="J2613" s="6">
        <f>Tabela1[[#This Row],[MARGEM BRUTA]]/Tabela1[[#This Row],[Valor total]]</f>
        <v>0.25263535228677375</v>
      </c>
      <c r="K2613" s="1" t="str">
        <f>VLOOKUP(Tabela1[[#This Row],[Cliente]],'BASE DE CLIENTES'!A:D,4,0)</f>
        <v>EMPRESA COM MAQUINA</v>
      </c>
      <c r="L2613" s="1" t="str">
        <f>VLOOKUP(Tabela1[[#This Row],[Cliente]],'BASE DE CLIENTES'!A:E,5,0)</f>
        <v>Valparaíso de Goiás</v>
      </c>
    </row>
    <row r="2614" spans="2:12" x14ac:dyDescent="0.3">
      <c r="B2614" s="1" t="s">
        <v>70</v>
      </c>
      <c r="C2614" s="4" t="str">
        <f>VLOOKUP(Tabela1[[#This Row],[Cliente]],'BASE DE CLIENTES'!A:E,2,0)</f>
        <v>Brasília</v>
      </c>
      <c r="D2614" s="1" t="str">
        <f>VLOOKUP(Tabela1[[#This Row],[Cliente]],'BASE DE CLIENTES'!A:C,3,0)</f>
        <v>DF</v>
      </c>
      <c r="E2614" s="4" t="str">
        <f>CONCATENATE(Tabela1[[#This Row],[CIDADE]],",",Tabela1[[#This Row],[UF]])</f>
        <v>Brasília,DF</v>
      </c>
      <c r="F2614" s="2">
        <v>45903</v>
      </c>
      <c r="G2614" s="13">
        <v>764.6</v>
      </c>
      <c r="H2614" s="13">
        <v>1230</v>
      </c>
      <c r="I2614" s="5">
        <f>Tabela1[[#This Row],[Valor total]]-Tabela1[[#This Row],[Valor custo]]</f>
        <v>465.4</v>
      </c>
      <c r="J2614" s="6">
        <f>Tabela1[[#This Row],[MARGEM BRUTA]]/Tabela1[[#This Row],[Valor total]]</f>
        <v>0.37837398373983738</v>
      </c>
      <c r="K2614" s="1" t="str">
        <f>VLOOKUP(Tabela1[[#This Row],[Cliente]],'BASE DE CLIENTES'!A:D,4,0)</f>
        <v>EMPRESA COM MAQUINA</v>
      </c>
      <c r="L2614" s="1" t="str">
        <f>VLOOKUP(Tabela1[[#This Row],[Cliente]],'BASE DE CLIENTES'!A:E,5,0)</f>
        <v>TAGUATINGA NORTE (TAGUATINGA)</v>
      </c>
    </row>
    <row r="2615" spans="2:12" x14ac:dyDescent="0.3">
      <c r="B2615" s="1" t="s">
        <v>68</v>
      </c>
      <c r="C2615" s="4" t="str">
        <f>VLOOKUP(Tabela1[[#This Row],[Cliente]],'BASE DE CLIENTES'!A:E,2,0)</f>
        <v>Brasília</v>
      </c>
      <c r="D2615" s="1" t="str">
        <f>VLOOKUP(Tabela1[[#This Row],[Cliente]],'BASE DE CLIENTES'!A:C,3,0)</f>
        <v>DF</v>
      </c>
      <c r="E2615" s="4" t="str">
        <f>CONCATENATE(Tabela1[[#This Row],[CIDADE]],",",Tabela1[[#This Row],[UF]])</f>
        <v>Brasília,DF</v>
      </c>
      <c r="F2615" s="2">
        <v>45903</v>
      </c>
      <c r="G2615" s="13">
        <v>882.3</v>
      </c>
      <c r="H2615" s="13">
        <v>1215</v>
      </c>
      <c r="I2615" s="5">
        <f>Tabela1[[#This Row],[Valor total]]-Tabela1[[#This Row],[Valor custo]]</f>
        <v>332.70000000000005</v>
      </c>
      <c r="J2615" s="6">
        <f>Tabela1[[#This Row],[MARGEM BRUTA]]/Tabela1[[#This Row],[Valor total]]</f>
        <v>0.27382716049382722</v>
      </c>
      <c r="K2615" s="1" t="str">
        <f>VLOOKUP(Tabela1[[#This Row],[Cliente]],'BASE DE CLIENTES'!A:D,4,0)</f>
        <v>EMPRESA COM MAQUINA</v>
      </c>
      <c r="L2615" s="1" t="str">
        <f>VLOOKUP(Tabela1[[#This Row],[Cliente]],'BASE DE CLIENTES'!A:E,5,0)</f>
        <v>SAMAMBAIA SUL (SAMAMBAIA)</v>
      </c>
    </row>
    <row r="2616" spans="2:12" x14ac:dyDescent="0.3">
      <c r="B2616" s="1" t="s">
        <v>297</v>
      </c>
      <c r="C2616" s="4" t="str">
        <f>VLOOKUP(Tabela1[[#This Row],[Cliente]],'BASE DE CLIENTES'!A:E,2,0)</f>
        <v>Brasília</v>
      </c>
      <c r="D2616" s="1" t="str">
        <f>VLOOKUP(Tabela1[[#This Row],[Cliente]],'BASE DE CLIENTES'!A:C,3,0)</f>
        <v>DF</v>
      </c>
      <c r="E2616" s="4" t="str">
        <f>CONCATENATE(Tabela1[[#This Row],[CIDADE]],",",Tabela1[[#This Row],[UF]])</f>
        <v>Brasília,DF</v>
      </c>
      <c r="F2616" s="2">
        <v>45849</v>
      </c>
      <c r="G2616" s="13">
        <v>447</v>
      </c>
      <c r="H2616" s="13">
        <v>640</v>
      </c>
      <c r="I2616" s="5">
        <f>Tabela1[[#This Row],[Valor total]]-Tabela1[[#This Row],[Valor custo]]</f>
        <v>193</v>
      </c>
      <c r="J2616" s="6">
        <f>Tabela1[[#This Row],[MARGEM BRUTA]]/Tabela1[[#This Row],[Valor total]]</f>
        <v>0.30156250000000001</v>
      </c>
      <c r="K2616" s="1" t="str">
        <f>VLOOKUP(Tabela1[[#This Row],[Cliente]],'BASE DE CLIENTES'!A:D,4,0)</f>
        <v>SERRALHEIRO</v>
      </c>
      <c r="L2616" s="1" t="str">
        <f>VLOOKUP(Tabela1[[#This Row],[Cliente]],'BASE DE CLIENTES'!A:E,5,0)</f>
        <v>NA</v>
      </c>
    </row>
    <row r="2617" spans="2:12" x14ac:dyDescent="0.3">
      <c r="B2617" s="1" t="s">
        <v>85</v>
      </c>
      <c r="C2617" s="4" t="str">
        <f>VLOOKUP(Tabela1[[#This Row],[Cliente]],'BASE DE CLIENTES'!A:E,2,0)</f>
        <v>Brasília</v>
      </c>
      <c r="D2617" s="1" t="str">
        <f>VLOOKUP(Tabela1[[#This Row],[Cliente]],'BASE DE CLIENTES'!A:C,3,0)</f>
        <v>DF</v>
      </c>
      <c r="E2617" s="4" t="str">
        <f>CONCATENATE(Tabela1[[#This Row],[CIDADE]],",",Tabela1[[#This Row],[UF]])</f>
        <v>Brasília,DF</v>
      </c>
      <c r="F2617" s="2">
        <v>45902</v>
      </c>
      <c r="G2617" s="13">
        <v>7.21</v>
      </c>
      <c r="H2617" s="13">
        <v>25</v>
      </c>
      <c r="I2617" s="5">
        <f>Tabela1[[#This Row],[Valor total]]-Tabela1[[#This Row],[Valor custo]]</f>
        <v>17.79</v>
      </c>
      <c r="J2617" s="6">
        <f>Tabela1[[#This Row],[MARGEM BRUTA]]/Tabela1[[#This Row],[Valor total]]</f>
        <v>0.71160000000000001</v>
      </c>
      <c r="K2617" s="1" t="str">
        <f>VLOOKUP(Tabela1[[#This Row],[Cliente]],'BASE DE CLIENTES'!A:D,4,0)</f>
        <v>SERRALHEIRO</v>
      </c>
      <c r="L2617" s="1" t="str">
        <f>VLOOKUP(Tabela1[[#This Row],[Cliente]],'BASE DE CLIENTES'!A:E,5,0)</f>
        <v>SAMAMBAIA NORTE (SAMAMBAIA)</v>
      </c>
    </row>
    <row r="2618" spans="2:12" x14ac:dyDescent="0.3">
      <c r="B2618" s="1" t="s">
        <v>52</v>
      </c>
      <c r="C2618" s="4" t="str">
        <f>VLOOKUP(Tabela1[[#This Row],[Cliente]],'BASE DE CLIENTES'!A:E,2,0)</f>
        <v>Brasília</v>
      </c>
      <c r="D2618" s="1" t="str">
        <f>VLOOKUP(Tabela1[[#This Row],[Cliente]],'BASE DE CLIENTES'!A:C,3,0)</f>
        <v>DF</v>
      </c>
      <c r="E2618" s="4" t="str">
        <f>CONCATENATE(Tabela1[[#This Row],[CIDADE]],",",Tabela1[[#This Row],[UF]])</f>
        <v>Brasília,DF</v>
      </c>
      <c r="F2618" s="2">
        <v>45902</v>
      </c>
      <c r="G2618" s="13">
        <v>764.6</v>
      </c>
      <c r="H2618" s="13">
        <v>1000</v>
      </c>
      <c r="I2618" s="5">
        <f>Tabela1[[#This Row],[Valor total]]-Tabela1[[#This Row],[Valor custo]]</f>
        <v>235.39999999999998</v>
      </c>
      <c r="J2618" s="6">
        <f>Tabela1[[#This Row],[MARGEM BRUTA]]/Tabela1[[#This Row],[Valor total]]</f>
        <v>0.23539999999999997</v>
      </c>
      <c r="K2618" s="1" t="str">
        <f>VLOOKUP(Tabela1[[#This Row],[Cliente]],'BASE DE CLIENTES'!A:D,4,0)</f>
        <v>SERRALHEIRO</v>
      </c>
      <c r="L2618" s="1" t="str">
        <f>VLOOKUP(Tabela1[[#This Row],[Cliente]],'BASE DE CLIENTES'!A:E,5,0)</f>
        <v>Ceilândia Sul (Ceilândia)</v>
      </c>
    </row>
    <row r="2619" spans="2:12" x14ac:dyDescent="0.3">
      <c r="B2619" s="1" t="s">
        <v>326</v>
      </c>
      <c r="C2619" s="4" t="str">
        <f>VLOOKUP(Tabela1[[#This Row],[Cliente]],'BASE DE CLIENTES'!A:E,2,0)</f>
        <v>Brasília</v>
      </c>
      <c r="D2619" s="1" t="str">
        <f>VLOOKUP(Tabela1[[#This Row],[Cliente]],'BASE DE CLIENTES'!A:C,3,0)</f>
        <v>DF</v>
      </c>
      <c r="E2619" s="4" t="str">
        <f>CONCATENATE(Tabela1[[#This Row],[CIDADE]],",",Tabela1[[#This Row],[UF]])</f>
        <v>Brasília,DF</v>
      </c>
      <c r="F2619" s="2">
        <v>45902</v>
      </c>
      <c r="G2619" s="13">
        <v>293.13</v>
      </c>
      <c r="H2619" s="13">
        <v>600</v>
      </c>
      <c r="I2619" s="5">
        <f>Tabela1[[#This Row],[Valor total]]-Tabela1[[#This Row],[Valor custo]]</f>
        <v>306.87</v>
      </c>
      <c r="J2619" s="6">
        <f>Tabela1[[#This Row],[MARGEM BRUTA]]/Tabela1[[#This Row],[Valor total]]</f>
        <v>0.51144999999999996</v>
      </c>
      <c r="K2619" s="1" t="str">
        <f>VLOOKUP(Tabela1[[#This Row],[Cliente]],'BASE DE CLIENTES'!A:D,4,0)</f>
        <v>CLIENTE FECHADURA</v>
      </c>
      <c r="L2619" s="1" t="str">
        <f>VLOOKUP(Tabela1[[#This Row],[Cliente]],'BASE DE CLIENTES'!A:E,5,0)</f>
        <v>ÁGUAS CLARAS</v>
      </c>
    </row>
    <row r="2620" spans="2:12" x14ac:dyDescent="0.3">
      <c r="B2620" s="1" t="s">
        <v>55</v>
      </c>
      <c r="C2620" s="4" t="str">
        <f>VLOOKUP(Tabela1[[#This Row],[Cliente]],'BASE DE CLIENTES'!A:E,2,0)</f>
        <v>Brasília</v>
      </c>
      <c r="D2620" s="1" t="str">
        <f>VLOOKUP(Tabela1[[#This Row],[Cliente]],'BASE DE CLIENTES'!A:C,3,0)</f>
        <v>DF</v>
      </c>
      <c r="E2620" s="4" t="str">
        <f>CONCATENATE(Tabela1[[#This Row],[CIDADE]],",",Tabela1[[#This Row],[UF]])</f>
        <v>Brasília,DF</v>
      </c>
      <c r="F2620" s="2">
        <v>45902</v>
      </c>
      <c r="G2620" s="13">
        <v>432.79</v>
      </c>
      <c r="H2620" s="13">
        <v>0</v>
      </c>
      <c r="I2620" s="5">
        <f>Tabela1[[#This Row],[Valor total]]-Tabela1[[#This Row],[Valor custo]]</f>
        <v>-432.79</v>
      </c>
      <c r="J2620" s="6" t="e">
        <f>Tabela1[[#This Row],[MARGEM BRUTA]]/Tabela1[[#This Row],[Valor total]]</f>
        <v>#DIV/0!</v>
      </c>
      <c r="K2620" s="1" t="str">
        <f>VLOOKUP(Tabela1[[#This Row],[Cliente]],'BASE DE CLIENTES'!A:D,4,0)</f>
        <v>EMPRESA SEM MAQUINA</v>
      </c>
      <c r="L2620" s="1" t="str">
        <f>VLOOKUP(Tabela1[[#This Row],[Cliente]],'BASE DE CLIENTES'!A:E,5,0)</f>
        <v>RECANTO DAS EMAS</v>
      </c>
    </row>
    <row r="2621" spans="2:12" x14ac:dyDescent="0.3">
      <c r="B2621" s="1" t="s">
        <v>55</v>
      </c>
      <c r="C2621" s="4" t="str">
        <f>VLOOKUP(Tabela1[[#This Row],[Cliente]],'BASE DE CLIENTES'!A:E,2,0)</f>
        <v>Brasília</v>
      </c>
      <c r="D2621" s="1" t="str">
        <f>VLOOKUP(Tabela1[[#This Row],[Cliente]],'BASE DE CLIENTES'!A:C,3,0)</f>
        <v>DF</v>
      </c>
      <c r="E2621" s="4" t="str">
        <f>CONCATENATE(Tabela1[[#This Row],[CIDADE]],",",Tabela1[[#This Row],[UF]])</f>
        <v>Brasília,DF</v>
      </c>
      <c r="F2621" s="2">
        <v>45902</v>
      </c>
      <c r="G2621" s="13">
        <v>2202.54</v>
      </c>
      <c r="H2621" s="13">
        <v>4400</v>
      </c>
      <c r="I2621" s="5">
        <f>Tabela1[[#This Row],[Valor total]]-Tabela1[[#This Row],[Valor custo]]</f>
        <v>2197.46</v>
      </c>
      <c r="J2621" s="6">
        <f>Tabela1[[#This Row],[MARGEM BRUTA]]/Tabela1[[#This Row],[Valor total]]</f>
        <v>0.4994227272727273</v>
      </c>
      <c r="K2621" s="1" t="str">
        <f>VLOOKUP(Tabela1[[#This Row],[Cliente]],'BASE DE CLIENTES'!A:D,4,0)</f>
        <v>EMPRESA SEM MAQUINA</v>
      </c>
      <c r="L2621" s="1" t="str">
        <f>VLOOKUP(Tabela1[[#This Row],[Cliente]],'BASE DE CLIENTES'!A:E,5,0)</f>
        <v>RECANTO DAS EMAS</v>
      </c>
    </row>
    <row r="2622" spans="2:12" x14ac:dyDescent="0.3">
      <c r="B2622" s="1" t="s">
        <v>325</v>
      </c>
      <c r="C2622" s="4" t="str">
        <f>VLOOKUP(Tabela1[[#This Row],[Cliente]],'BASE DE CLIENTES'!A:E,2,0)</f>
        <v>Valparaíso de Goiás</v>
      </c>
      <c r="D2622" s="1" t="str">
        <f>VLOOKUP(Tabela1[[#This Row],[Cliente]],'BASE DE CLIENTES'!A:C,3,0)</f>
        <v>GO</v>
      </c>
      <c r="E2622" s="4" t="str">
        <f>CONCATENATE(Tabela1[[#This Row],[CIDADE]],",",Tabela1[[#This Row],[UF]])</f>
        <v>Valparaíso de Goiás,GO</v>
      </c>
      <c r="F2622" s="2">
        <v>45889</v>
      </c>
      <c r="G2622" s="13">
        <v>115.58</v>
      </c>
      <c r="H2622" s="13">
        <v>170</v>
      </c>
      <c r="I2622" s="5">
        <f>Tabela1[[#This Row],[Valor total]]-Tabela1[[#This Row],[Valor custo]]</f>
        <v>54.42</v>
      </c>
      <c r="J2622" s="6">
        <f>Tabela1[[#This Row],[MARGEM BRUTA]]/Tabela1[[#This Row],[Valor total]]</f>
        <v>0.32011764705882356</v>
      </c>
      <c r="K2622" s="1" t="str">
        <f>VLOOKUP(Tabela1[[#This Row],[Cliente]],'BASE DE CLIENTES'!A:D,4,0)</f>
        <v>SERRALHEIRO</v>
      </c>
      <c r="L2622" s="1" t="str">
        <f>VLOOKUP(Tabela1[[#This Row],[Cliente]],'BASE DE CLIENTES'!A:E,5,0)</f>
        <v>Valparaíso de Goiás</v>
      </c>
    </row>
    <row r="2623" spans="2:12" x14ac:dyDescent="0.3">
      <c r="B2623" s="1" t="s">
        <v>325</v>
      </c>
      <c r="C2623" s="4" t="str">
        <f>VLOOKUP(Tabela1[[#This Row],[Cliente]],'BASE DE CLIENTES'!A:E,2,0)</f>
        <v>Valparaíso de Goiás</v>
      </c>
      <c r="D2623" s="1" t="str">
        <f>VLOOKUP(Tabela1[[#This Row],[Cliente]],'BASE DE CLIENTES'!A:C,3,0)</f>
        <v>GO</v>
      </c>
      <c r="E2623" s="4" t="str">
        <f>CONCATENATE(Tabela1[[#This Row],[CIDADE]],",",Tabela1[[#This Row],[UF]])</f>
        <v>Valparaíso de Goiás,GO</v>
      </c>
      <c r="F2623" s="2">
        <v>45889</v>
      </c>
      <c r="G2623" s="13">
        <v>477</v>
      </c>
      <c r="H2623" s="13">
        <v>840</v>
      </c>
      <c r="I2623" s="5">
        <f>Tabela1[[#This Row],[Valor total]]-Tabela1[[#This Row],[Valor custo]]</f>
        <v>363</v>
      </c>
      <c r="J2623" s="6">
        <f>Tabela1[[#This Row],[MARGEM BRUTA]]/Tabela1[[#This Row],[Valor total]]</f>
        <v>0.43214285714285716</v>
      </c>
      <c r="K2623" s="1" t="str">
        <f>VLOOKUP(Tabela1[[#This Row],[Cliente]],'BASE DE CLIENTES'!A:D,4,0)</f>
        <v>SERRALHEIRO</v>
      </c>
      <c r="L2623" s="1" t="str">
        <f>VLOOKUP(Tabela1[[#This Row],[Cliente]],'BASE DE CLIENTES'!A:E,5,0)</f>
        <v>Valparaíso de Goiás</v>
      </c>
    </row>
    <row r="2624" spans="2:12" x14ac:dyDescent="0.3">
      <c r="B2624" s="1" t="s">
        <v>319</v>
      </c>
      <c r="C2624" s="4" t="str">
        <f>VLOOKUP(Tabela1[[#This Row],[Cliente]],'BASE DE CLIENTES'!A:E,2,0)</f>
        <v>Valparaíso de Goiás</v>
      </c>
      <c r="D2624" s="1" t="str">
        <f>VLOOKUP(Tabela1[[#This Row],[Cliente]],'BASE DE CLIENTES'!A:C,3,0)</f>
        <v>GO</v>
      </c>
      <c r="E2624" s="4" t="str">
        <f>CONCATENATE(Tabela1[[#This Row],[CIDADE]],",",Tabela1[[#This Row],[UF]])</f>
        <v>Valparaíso de Goiás,GO</v>
      </c>
      <c r="F2624" s="2">
        <v>45882</v>
      </c>
      <c r="G2624" s="13">
        <v>1940.88</v>
      </c>
      <c r="H2624" s="13">
        <v>3425</v>
      </c>
      <c r="I2624" s="5">
        <f>Tabela1[[#This Row],[Valor total]]-Tabela1[[#This Row],[Valor custo]]</f>
        <v>1484.12</v>
      </c>
      <c r="J2624" s="6">
        <f>Tabela1[[#This Row],[MARGEM BRUTA]]/Tabela1[[#This Row],[Valor total]]</f>
        <v>0.43331970802919706</v>
      </c>
      <c r="K2624" s="1" t="str">
        <f>VLOOKUP(Tabela1[[#This Row],[Cliente]],'BASE DE CLIENTES'!A:D,4,0)</f>
        <v>EMPRESA COM MAQUINA</v>
      </c>
      <c r="L2624" s="1" t="str">
        <f>VLOOKUP(Tabela1[[#This Row],[Cliente]],'BASE DE CLIENTES'!A:E,5,0)</f>
        <v>Valparaíso de Goiás</v>
      </c>
    </row>
    <row r="2625" spans="2:12" x14ac:dyDescent="0.3">
      <c r="B2625" s="1" t="s">
        <v>161</v>
      </c>
      <c r="C2625" s="4" t="str">
        <f>VLOOKUP(Tabela1[[#This Row],[Cliente]],'BASE DE CLIENTES'!A:E,2,0)</f>
        <v>Brasília</v>
      </c>
      <c r="D2625" s="1" t="str">
        <f>VLOOKUP(Tabela1[[#This Row],[Cliente]],'BASE DE CLIENTES'!A:C,3,0)</f>
        <v>DF</v>
      </c>
      <c r="E2625" s="4" t="str">
        <f>CONCATENATE(Tabela1[[#This Row],[CIDADE]],",",Tabela1[[#This Row],[UF]])</f>
        <v>Brasília,DF</v>
      </c>
      <c r="F2625" s="2">
        <v>45902</v>
      </c>
      <c r="G2625" s="13">
        <v>7726.5</v>
      </c>
      <c r="H2625" s="13">
        <v>12750</v>
      </c>
      <c r="I2625" s="5">
        <f>Tabela1[[#This Row],[Valor total]]-Tabela1[[#This Row],[Valor custo]]</f>
        <v>5023.5</v>
      </c>
      <c r="J2625" s="6">
        <f>Tabela1[[#This Row],[MARGEM BRUTA]]/Tabela1[[#This Row],[Valor total]]</f>
        <v>0.39400000000000002</v>
      </c>
      <c r="K2625" s="1" t="str">
        <f>VLOOKUP(Tabela1[[#This Row],[Cliente]],'BASE DE CLIENTES'!A:D,4,0)</f>
        <v>EMPRESA COM MAQUINA</v>
      </c>
      <c r="L2625" s="1" t="str">
        <f>VLOOKUP(Tabela1[[#This Row],[Cliente]],'BASE DE CLIENTES'!A:E,5,0)</f>
        <v>RIACHO FUNDO II</v>
      </c>
    </row>
    <row r="2626" spans="2:12" x14ac:dyDescent="0.3">
      <c r="B2626" s="1" t="s">
        <v>127</v>
      </c>
      <c r="C2626" s="4" t="str">
        <f>VLOOKUP(Tabela1[[#This Row],[Cliente]],'BASE DE CLIENTES'!A:E,2,0)</f>
        <v>Brasília</v>
      </c>
      <c r="D2626" s="1" t="str">
        <f>VLOOKUP(Tabela1[[#This Row],[Cliente]],'BASE DE CLIENTES'!A:C,3,0)</f>
        <v>DF</v>
      </c>
      <c r="E2626" s="4" t="str">
        <f>CONCATENATE(Tabela1[[#This Row],[CIDADE]],",",Tabela1[[#This Row],[UF]])</f>
        <v>Brasília,DF</v>
      </c>
      <c r="F2626" s="2">
        <v>45902</v>
      </c>
      <c r="G2626" s="13">
        <v>0</v>
      </c>
      <c r="H2626" s="13">
        <v>250</v>
      </c>
      <c r="I2626" s="5">
        <f>Tabela1[[#This Row],[Valor total]]-Tabela1[[#This Row],[Valor custo]]</f>
        <v>250</v>
      </c>
      <c r="J2626" s="6">
        <f>Tabela1[[#This Row],[MARGEM BRUTA]]/Tabela1[[#This Row],[Valor total]]</f>
        <v>1</v>
      </c>
      <c r="K2626" s="1" t="str">
        <f>VLOOKUP(Tabela1[[#This Row],[Cliente]],'BASE DE CLIENTES'!A:D,4,0)</f>
        <v>EMPRESA COM MAQUINA</v>
      </c>
      <c r="L2626" s="1" t="str">
        <f>VLOOKUP(Tabela1[[#This Row],[Cliente]],'BASE DE CLIENTES'!A:E,5,0)</f>
        <v>CEILANDIA SUL (CEILANDIA)</v>
      </c>
    </row>
    <row r="2627" spans="2:12" x14ac:dyDescent="0.3">
      <c r="B2627" s="1" t="s">
        <v>127</v>
      </c>
      <c r="C2627" s="4" t="str">
        <f>VLOOKUP(Tabela1[[#This Row],[Cliente]],'BASE DE CLIENTES'!A:E,2,0)</f>
        <v>Brasília</v>
      </c>
      <c r="D2627" s="1" t="str">
        <f>VLOOKUP(Tabela1[[#This Row],[Cliente]],'BASE DE CLIENTES'!A:C,3,0)</f>
        <v>DF</v>
      </c>
      <c r="E2627" s="4" t="str">
        <f>CONCATENATE(Tabela1[[#This Row],[CIDADE]],",",Tabela1[[#This Row],[UF]])</f>
        <v>Brasília,DF</v>
      </c>
      <c r="F2627" s="2">
        <v>45902</v>
      </c>
      <c r="G2627" s="13">
        <v>679</v>
      </c>
      <c r="H2627" s="13">
        <v>1350</v>
      </c>
      <c r="I2627" s="5">
        <f>Tabela1[[#This Row],[Valor total]]-Tabela1[[#This Row],[Valor custo]]</f>
        <v>671</v>
      </c>
      <c r="J2627" s="6">
        <f>Tabela1[[#This Row],[MARGEM BRUTA]]/Tabela1[[#This Row],[Valor total]]</f>
        <v>0.49703703703703705</v>
      </c>
      <c r="K2627" s="1" t="str">
        <f>VLOOKUP(Tabela1[[#This Row],[Cliente]],'BASE DE CLIENTES'!A:D,4,0)</f>
        <v>EMPRESA COM MAQUINA</v>
      </c>
      <c r="L2627" s="1" t="str">
        <f>VLOOKUP(Tabela1[[#This Row],[Cliente]],'BASE DE CLIENTES'!A:E,5,0)</f>
        <v>CEILANDIA SUL (CEILANDIA)</v>
      </c>
    </row>
    <row r="2628" spans="2:12" x14ac:dyDescent="0.3">
      <c r="B2628" s="1" t="s">
        <v>78</v>
      </c>
      <c r="C2628" s="4" t="str">
        <f>VLOOKUP(Tabela1[[#This Row],[Cliente]],'BASE DE CLIENTES'!A:E,2,0)</f>
        <v>Brasília</v>
      </c>
      <c r="D2628" s="1" t="str">
        <f>VLOOKUP(Tabela1[[#This Row],[Cliente]],'BASE DE CLIENTES'!A:C,3,0)</f>
        <v>DF</v>
      </c>
      <c r="E2628" s="4" t="str">
        <f>CONCATENATE(Tabela1[[#This Row],[CIDADE]],",",Tabela1[[#This Row],[UF]])</f>
        <v>Brasília,DF</v>
      </c>
      <c r="F2628" s="2">
        <v>45902</v>
      </c>
      <c r="G2628" s="13">
        <v>892.3</v>
      </c>
      <c r="H2628" s="13">
        <v>1510</v>
      </c>
      <c r="I2628" s="5">
        <f>Tabela1[[#This Row],[Valor total]]-Tabela1[[#This Row],[Valor custo]]</f>
        <v>617.70000000000005</v>
      </c>
      <c r="J2628" s="6">
        <f>Tabela1[[#This Row],[MARGEM BRUTA]]/Tabela1[[#This Row],[Valor total]]</f>
        <v>0.40907284768211921</v>
      </c>
      <c r="K2628" s="1" t="str">
        <f>VLOOKUP(Tabela1[[#This Row],[Cliente]],'BASE DE CLIENTES'!A:D,4,0)</f>
        <v>SERRALHEIRO</v>
      </c>
      <c r="L2628" s="1" t="str">
        <f>VLOOKUP(Tabela1[[#This Row],[Cliente]],'BASE DE CLIENTES'!A:E,5,0)</f>
        <v>Vila do Boa (São Sebastião)</v>
      </c>
    </row>
    <row r="2629" spans="2:12" x14ac:dyDescent="0.3">
      <c r="B2629" s="1" t="s">
        <v>316</v>
      </c>
      <c r="C2629" s="4" t="str">
        <f>VLOOKUP(Tabela1[[#This Row],[Cliente]],'BASE DE CLIENTES'!A:E,2,0)</f>
        <v>Valparaíso de Goiás</v>
      </c>
      <c r="D2629" s="1" t="str">
        <f>VLOOKUP(Tabela1[[#This Row],[Cliente]],'BASE DE CLIENTES'!A:C,3,0)</f>
        <v>GO</v>
      </c>
      <c r="E2629" s="4" t="str">
        <f>CONCATENATE(Tabela1[[#This Row],[CIDADE]],",",Tabela1[[#This Row],[UF]])</f>
        <v>Valparaíso de Goiás,GO</v>
      </c>
      <c r="F2629" s="2">
        <v>45876</v>
      </c>
      <c r="G2629" s="13">
        <v>1473</v>
      </c>
      <c r="H2629" s="13">
        <v>2100</v>
      </c>
      <c r="I2629" s="5">
        <f>Tabela1[[#This Row],[Valor total]]-Tabela1[[#This Row],[Valor custo]]</f>
        <v>627</v>
      </c>
      <c r="J2629" s="6">
        <f>Tabela1[[#This Row],[MARGEM BRUTA]]/Tabela1[[#This Row],[Valor total]]</f>
        <v>0.2985714285714286</v>
      </c>
      <c r="K2629" s="1" t="str">
        <f>VLOOKUP(Tabela1[[#This Row],[Cliente]],'BASE DE CLIENTES'!A:D,4,0)</f>
        <v>SERRALHEIRO</v>
      </c>
      <c r="L2629" s="1" t="str">
        <f>VLOOKUP(Tabela1[[#This Row],[Cliente]],'BASE DE CLIENTES'!A:E,5,0)</f>
        <v>Valparaíso de Goiás</v>
      </c>
    </row>
    <row r="2630" spans="2:12" x14ac:dyDescent="0.3">
      <c r="B2630" s="1" t="s">
        <v>27</v>
      </c>
      <c r="C2630" s="4" t="str">
        <f>VLOOKUP(Tabela1[[#This Row],[Cliente]],'BASE DE CLIENTES'!A:E,2,0)</f>
        <v>Brasília</v>
      </c>
      <c r="D2630" s="1" t="str">
        <f>VLOOKUP(Tabela1[[#This Row],[Cliente]],'BASE DE CLIENTES'!A:C,3,0)</f>
        <v>DF</v>
      </c>
      <c r="E2630" s="4" t="str">
        <f>CONCATENATE(Tabela1[[#This Row],[CIDADE]],",",Tabela1[[#This Row],[UF]])</f>
        <v>Brasília,DF</v>
      </c>
      <c r="F2630" s="2">
        <v>45902</v>
      </c>
      <c r="G2630" s="13">
        <v>2293.8000000000002</v>
      </c>
      <c r="H2630" s="13">
        <v>3690</v>
      </c>
      <c r="I2630" s="5">
        <f>Tabela1[[#This Row],[Valor total]]-Tabela1[[#This Row],[Valor custo]]</f>
        <v>1396.1999999999998</v>
      </c>
      <c r="J2630" s="6">
        <f>Tabela1[[#This Row],[MARGEM BRUTA]]/Tabela1[[#This Row],[Valor total]]</f>
        <v>0.37837398373983733</v>
      </c>
      <c r="K2630" s="1" t="str">
        <f>VLOOKUP(Tabela1[[#This Row],[Cliente]],'BASE DE CLIENTES'!A:D,4,0)</f>
        <v>EMPRESA SEM MAQUINA</v>
      </c>
      <c r="L2630" s="1" t="str">
        <f>VLOOKUP(Tabela1[[#This Row],[Cliente]],'BASE DE CLIENTES'!A:E,5,0)</f>
        <v>RECANTO DAS EMAS</v>
      </c>
    </row>
    <row r="2631" spans="2:12" x14ac:dyDescent="0.3">
      <c r="B2631" s="1" t="s">
        <v>100</v>
      </c>
      <c r="C2631" s="4" t="str">
        <f>VLOOKUP(Tabela1[[#This Row],[Cliente]],'BASE DE CLIENTES'!A:E,2,0)</f>
        <v>Águas Lindas de Goiás</v>
      </c>
      <c r="D2631" s="1" t="str">
        <f>VLOOKUP(Tabela1[[#This Row],[Cliente]],'BASE DE CLIENTES'!A:C,3,0)</f>
        <v>GO</v>
      </c>
      <c r="E2631" s="4" t="str">
        <f>CONCATENATE(Tabela1[[#This Row],[CIDADE]],",",Tabela1[[#This Row],[UF]])</f>
        <v>Águas Lindas de Goiás,GO</v>
      </c>
      <c r="F2631" s="2">
        <v>45902</v>
      </c>
      <c r="G2631" s="13">
        <v>455</v>
      </c>
      <c r="H2631" s="13">
        <v>790</v>
      </c>
      <c r="I2631" s="5">
        <f>Tabela1[[#This Row],[Valor total]]-Tabela1[[#This Row],[Valor custo]]</f>
        <v>335</v>
      </c>
      <c r="J2631" s="6">
        <f>Tabela1[[#This Row],[MARGEM BRUTA]]/Tabela1[[#This Row],[Valor total]]</f>
        <v>0.42405063291139239</v>
      </c>
      <c r="K2631" s="1" t="str">
        <f>VLOOKUP(Tabela1[[#This Row],[Cliente]],'BASE DE CLIENTES'!A:D,4,0)</f>
        <v>EMPRESA SEM MAQUINA</v>
      </c>
      <c r="L2631" s="1" t="str">
        <f>VLOOKUP(Tabela1[[#This Row],[Cliente]],'BASE DE CLIENTES'!A:E,5,0)</f>
        <v>Águas Lindas de Goiás</v>
      </c>
    </row>
    <row r="2632" spans="2:12" x14ac:dyDescent="0.3">
      <c r="B2632" s="1" t="s">
        <v>297</v>
      </c>
      <c r="C2632" s="4" t="str">
        <f>VLOOKUP(Tabela1[[#This Row],[Cliente]],'BASE DE CLIENTES'!A:E,2,0)</f>
        <v>Brasília</v>
      </c>
      <c r="D2632" s="1" t="str">
        <f>VLOOKUP(Tabela1[[#This Row],[Cliente]],'BASE DE CLIENTES'!A:C,3,0)</f>
        <v>DF</v>
      </c>
      <c r="E2632" s="4" t="str">
        <f>CONCATENATE(Tabela1[[#This Row],[CIDADE]],",",Tabela1[[#This Row],[UF]])</f>
        <v>Brasília,DF</v>
      </c>
      <c r="F2632" s="2">
        <v>45930</v>
      </c>
      <c r="G2632" s="13">
        <v>125</v>
      </c>
      <c r="H2632" s="13">
        <v>150</v>
      </c>
      <c r="I2632" s="5">
        <f>Tabela1[[#This Row],[Valor total]]-Tabela1[[#This Row],[Valor custo]]</f>
        <v>25</v>
      </c>
      <c r="J2632" s="6">
        <f>Tabela1[[#This Row],[MARGEM BRUTA]]/Tabela1[[#This Row],[Valor total]]</f>
        <v>0.16666666666666666</v>
      </c>
      <c r="K2632" s="1" t="str">
        <f>VLOOKUP(Tabela1[[#This Row],[Cliente]],'BASE DE CLIENTES'!A:D,4,0)</f>
        <v>SERRALHEIRO</v>
      </c>
      <c r="L2632" s="1" t="str">
        <f>VLOOKUP(Tabela1[[#This Row],[Cliente]],'BASE DE CLIENTES'!A:E,5,0)</f>
        <v>NA</v>
      </c>
    </row>
    <row r="2633" spans="2:12" x14ac:dyDescent="0.3">
      <c r="B2633" s="1" t="s">
        <v>42</v>
      </c>
      <c r="C2633" s="4" t="str">
        <f>VLOOKUP(Tabela1[[#This Row],[Cliente]],'BASE DE CLIENTES'!A:E,2,0)</f>
        <v>Brasília</v>
      </c>
      <c r="D2633" s="1" t="str">
        <f>VLOOKUP(Tabela1[[#This Row],[Cliente]],'BASE DE CLIENTES'!A:C,3,0)</f>
        <v>DF</v>
      </c>
      <c r="E2633" s="4" t="str">
        <f>CONCATENATE(Tabela1[[#This Row],[CIDADE]],",",Tabela1[[#This Row],[UF]])</f>
        <v>Brasília,DF</v>
      </c>
      <c r="F2633" s="2">
        <v>45902</v>
      </c>
      <c r="G2633" s="13">
        <v>1567.92</v>
      </c>
      <c r="H2633" s="13">
        <v>2870</v>
      </c>
      <c r="I2633" s="5">
        <f>Tabela1[[#This Row],[Valor total]]-Tabela1[[#This Row],[Valor custo]]</f>
        <v>1302.08</v>
      </c>
      <c r="J2633" s="6">
        <f>Tabela1[[#This Row],[MARGEM BRUTA]]/Tabela1[[#This Row],[Valor total]]</f>
        <v>0.45368641114982577</v>
      </c>
      <c r="K2633" s="1" t="str">
        <f>VLOOKUP(Tabela1[[#This Row],[Cliente]],'BASE DE CLIENTES'!A:D,4,0)</f>
        <v>EMPRESA SEM MAQUINA</v>
      </c>
      <c r="L2633" s="1" t="str">
        <f>VLOOKUP(Tabela1[[#This Row],[Cliente]],'BASE DE CLIENTES'!A:E,5,0)</f>
        <v>SAMAMBAIA</v>
      </c>
    </row>
    <row r="2634" spans="2:12" x14ac:dyDescent="0.3">
      <c r="B2634" s="1" t="s">
        <v>320</v>
      </c>
      <c r="C2634" s="4" t="str">
        <f>VLOOKUP(Tabela1[[#This Row],[Cliente]],'BASE DE CLIENTES'!A:E,2,0)</f>
        <v>Valparaíso de Goiás</v>
      </c>
      <c r="D2634" s="1" t="str">
        <f>VLOOKUP(Tabela1[[#This Row],[Cliente]],'BASE DE CLIENTES'!A:C,3,0)</f>
        <v>GO</v>
      </c>
      <c r="E2634" s="4" t="str">
        <f>CONCATENATE(Tabela1[[#This Row],[CIDADE]],",",Tabela1[[#This Row],[UF]])</f>
        <v>Valparaíso de Goiás,GO</v>
      </c>
      <c r="F2634" s="2">
        <v>45876</v>
      </c>
      <c r="G2634" s="13">
        <v>0</v>
      </c>
      <c r="H2634" s="13">
        <v>0</v>
      </c>
      <c r="I2634" s="5">
        <f>Tabela1[[#This Row],[Valor total]]-Tabela1[[#This Row],[Valor custo]]</f>
        <v>0</v>
      </c>
      <c r="J2634" s="6" t="e">
        <f>Tabela1[[#This Row],[MARGEM BRUTA]]/Tabela1[[#This Row],[Valor total]]</f>
        <v>#DIV/0!</v>
      </c>
      <c r="K2634" s="1" t="str">
        <f>VLOOKUP(Tabela1[[#This Row],[Cliente]],'BASE DE CLIENTES'!A:D,4,0)</f>
        <v>SERRALHEIRO</v>
      </c>
      <c r="L2634" s="1" t="str">
        <f>VLOOKUP(Tabela1[[#This Row],[Cliente]],'BASE DE CLIENTES'!A:E,5,0)</f>
        <v>Valparaíso de Goiás</v>
      </c>
    </row>
    <row r="2635" spans="2:12" x14ac:dyDescent="0.3">
      <c r="B2635" s="1" t="s">
        <v>23</v>
      </c>
      <c r="C2635" s="4" t="str">
        <f>VLOOKUP(Tabela1[[#This Row],[Cliente]],'BASE DE CLIENTES'!A:E,2,0)</f>
        <v>Brasília</v>
      </c>
      <c r="D2635" s="1" t="str">
        <f>VLOOKUP(Tabela1[[#This Row],[Cliente]],'BASE DE CLIENTES'!A:C,3,0)</f>
        <v>DF</v>
      </c>
      <c r="E2635" s="4" t="str">
        <f>CONCATENATE(Tabela1[[#This Row],[CIDADE]],",",Tabela1[[#This Row],[UF]])</f>
        <v>Brasília,DF</v>
      </c>
      <c r="F2635" s="2">
        <v>45902</v>
      </c>
      <c r="G2635" s="13">
        <v>45.6</v>
      </c>
      <c r="H2635" s="13">
        <v>70</v>
      </c>
      <c r="I2635" s="5">
        <f>Tabela1[[#This Row],[Valor total]]-Tabela1[[#This Row],[Valor custo]]</f>
        <v>24.4</v>
      </c>
      <c r="J2635" s="6">
        <f>Tabela1[[#This Row],[MARGEM BRUTA]]/Tabela1[[#This Row],[Valor total]]</f>
        <v>0.34857142857142853</v>
      </c>
      <c r="K2635" s="1" t="str">
        <f>VLOOKUP(Tabela1[[#This Row],[Cliente]],'BASE DE CLIENTES'!A:D,4,0)</f>
        <v>EMPRESA SEM MAQUINA</v>
      </c>
      <c r="L2635" s="1" t="str">
        <f>VLOOKUP(Tabela1[[#This Row],[Cliente]],'BASE DE CLIENTES'!A:E,5,0)</f>
        <v>SETOR INDUSTRIAL (TAGUATINGA)</v>
      </c>
    </row>
    <row r="2636" spans="2:12" x14ac:dyDescent="0.3">
      <c r="B2636" s="1" t="s">
        <v>319</v>
      </c>
      <c r="C2636" s="4" t="str">
        <f>VLOOKUP(Tabela1[[#This Row],[Cliente]],'BASE DE CLIENTES'!A:E,2,0)</f>
        <v>Valparaíso de Goiás</v>
      </c>
      <c r="D2636" s="1" t="str">
        <f>VLOOKUP(Tabela1[[#This Row],[Cliente]],'BASE DE CLIENTES'!A:C,3,0)</f>
        <v>GO</v>
      </c>
      <c r="E2636" s="4" t="str">
        <f>CONCATENATE(Tabela1[[#This Row],[CIDADE]],",",Tabela1[[#This Row],[UF]])</f>
        <v>Valparaíso de Goiás,GO</v>
      </c>
      <c r="F2636" s="2">
        <v>45930</v>
      </c>
      <c r="G2636" s="13">
        <v>2044</v>
      </c>
      <c r="H2636" s="13">
        <v>3500</v>
      </c>
      <c r="I2636" s="5">
        <f>Tabela1[[#This Row],[Valor total]]-Tabela1[[#This Row],[Valor custo]]</f>
        <v>1456</v>
      </c>
      <c r="J2636" s="6">
        <f>Tabela1[[#This Row],[MARGEM BRUTA]]/Tabela1[[#This Row],[Valor total]]</f>
        <v>0.41599999999999998</v>
      </c>
      <c r="K2636" s="1" t="str">
        <f>VLOOKUP(Tabela1[[#This Row],[Cliente]],'BASE DE CLIENTES'!A:D,4,0)</f>
        <v>EMPRESA COM MAQUINA</v>
      </c>
      <c r="L2636" s="1" t="str">
        <f>VLOOKUP(Tabela1[[#This Row],[Cliente]],'BASE DE CLIENTES'!A:E,5,0)</f>
        <v>Valparaíso de Goiás</v>
      </c>
    </row>
    <row r="2637" spans="2:12" x14ac:dyDescent="0.3">
      <c r="B2637" s="1" t="s">
        <v>321</v>
      </c>
      <c r="C2637" s="4" t="str">
        <f>VLOOKUP(Tabela1[[#This Row],[Cliente]],'BASE DE CLIENTES'!A:E,2,0)</f>
        <v>Valparaíso de Goiás</v>
      </c>
      <c r="D2637" s="1" t="str">
        <f>VLOOKUP(Tabela1[[#This Row],[Cliente]],'BASE DE CLIENTES'!A:C,3,0)</f>
        <v>GO</v>
      </c>
      <c r="E2637" s="4" t="str">
        <f>CONCATENATE(Tabela1[[#This Row],[CIDADE]],",",Tabela1[[#This Row],[UF]])</f>
        <v>Valparaíso de Goiás,GO</v>
      </c>
      <c r="F2637" s="2">
        <v>45925</v>
      </c>
      <c r="G2637" s="13">
        <v>779.02</v>
      </c>
      <c r="H2637" s="13">
        <v>1195</v>
      </c>
      <c r="I2637" s="5">
        <f>Tabela1[[#This Row],[Valor total]]-Tabela1[[#This Row],[Valor custo]]</f>
        <v>415.98</v>
      </c>
      <c r="J2637" s="6">
        <f>Tabela1[[#This Row],[MARGEM BRUTA]]/Tabela1[[#This Row],[Valor total]]</f>
        <v>0.34810041841004186</v>
      </c>
      <c r="K2637" s="1" t="str">
        <f>VLOOKUP(Tabela1[[#This Row],[Cliente]],'BASE DE CLIENTES'!A:D,4,0)</f>
        <v>EMPRESA COM MAQUINA</v>
      </c>
      <c r="L2637" s="1" t="str">
        <f>VLOOKUP(Tabela1[[#This Row],[Cliente]],'BASE DE CLIENTES'!A:E,5,0)</f>
        <v>Valparaíso de Goiás</v>
      </c>
    </row>
    <row r="2638" spans="2:12" x14ac:dyDescent="0.3">
      <c r="B2638" s="1" t="s">
        <v>52</v>
      </c>
      <c r="C2638" s="4" t="str">
        <f>VLOOKUP(Tabela1[[#This Row],[Cliente]],'BASE DE CLIENTES'!A:E,2,0)</f>
        <v>Brasília</v>
      </c>
      <c r="D2638" s="1" t="str">
        <f>VLOOKUP(Tabela1[[#This Row],[Cliente]],'BASE DE CLIENTES'!A:C,3,0)</f>
        <v>DF</v>
      </c>
      <c r="E2638" s="4" t="str">
        <f>CONCATENATE(Tabela1[[#This Row],[CIDADE]],",",Tabela1[[#This Row],[UF]])</f>
        <v>Brasília,DF</v>
      </c>
      <c r="F2638" s="2">
        <v>45901</v>
      </c>
      <c r="G2638" s="13">
        <v>1529.2</v>
      </c>
      <c r="H2638" s="13">
        <v>2560</v>
      </c>
      <c r="I2638" s="5">
        <f>Tabela1[[#This Row],[Valor total]]-Tabela1[[#This Row],[Valor custo]]</f>
        <v>1030.8</v>
      </c>
      <c r="J2638" s="6">
        <f>Tabela1[[#This Row],[MARGEM BRUTA]]/Tabela1[[#This Row],[Valor total]]</f>
        <v>0.40265624999999999</v>
      </c>
      <c r="K2638" s="1" t="str">
        <f>VLOOKUP(Tabela1[[#This Row],[Cliente]],'BASE DE CLIENTES'!A:D,4,0)</f>
        <v>SERRALHEIRO</v>
      </c>
      <c r="L2638" s="1" t="str">
        <f>VLOOKUP(Tabela1[[#This Row],[Cliente]],'BASE DE CLIENTES'!A:E,5,0)</f>
        <v>Ceilândia Sul (Ceilândia)</v>
      </c>
    </row>
    <row r="2639" spans="2:12" x14ac:dyDescent="0.3">
      <c r="B2639" s="1" t="s">
        <v>321</v>
      </c>
      <c r="C2639" s="4" t="str">
        <f>VLOOKUP(Tabela1[[#This Row],[Cliente]],'BASE DE CLIENTES'!A:E,2,0)</f>
        <v>Valparaíso de Goiás</v>
      </c>
      <c r="D2639" s="1" t="str">
        <f>VLOOKUP(Tabela1[[#This Row],[Cliente]],'BASE DE CLIENTES'!A:C,3,0)</f>
        <v>GO</v>
      </c>
      <c r="E2639" s="4" t="str">
        <f>CONCATENATE(Tabela1[[#This Row],[CIDADE]],",",Tabela1[[#This Row],[UF]])</f>
        <v>Valparaíso de Goiás,GO</v>
      </c>
      <c r="F2639" s="2">
        <v>45923</v>
      </c>
      <c r="G2639" s="13">
        <v>1292.3</v>
      </c>
      <c r="H2639" s="13">
        <v>2115</v>
      </c>
      <c r="I2639" s="5">
        <f>Tabela1[[#This Row],[Valor total]]-Tabela1[[#This Row],[Valor custo]]</f>
        <v>822.7</v>
      </c>
      <c r="J2639" s="6">
        <f>Tabela1[[#This Row],[MARGEM BRUTA]]/Tabela1[[#This Row],[Valor total]]</f>
        <v>0.38898345153664304</v>
      </c>
      <c r="K2639" s="1" t="str">
        <f>VLOOKUP(Tabela1[[#This Row],[Cliente]],'BASE DE CLIENTES'!A:D,4,0)</f>
        <v>EMPRESA COM MAQUINA</v>
      </c>
      <c r="L2639" s="1" t="str">
        <f>VLOOKUP(Tabela1[[#This Row],[Cliente]],'BASE DE CLIENTES'!A:E,5,0)</f>
        <v>Valparaíso de Goiás</v>
      </c>
    </row>
    <row r="2640" spans="2:12" x14ac:dyDescent="0.3">
      <c r="B2640" s="1" t="s">
        <v>319</v>
      </c>
      <c r="C2640" s="4" t="str">
        <f>VLOOKUP(Tabela1[[#This Row],[Cliente]],'BASE DE CLIENTES'!A:E,2,0)</f>
        <v>Valparaíso de Goiás</v>
      </c>
      <c r="D2640" s="1" t="str">
        <f>VLOOKUP(Tabela1[[#This Row],[Cliente]],'BASE DE CLIENTES'!A:C,3,0)</f>
        <v>GO</v>
      </c>
      <c r="E2640" s="4" t="str">
        <f>CONCATENATE(Tabela1[[#This Row],[CIDADE]],",",Tabela1[[#This Row],[UF]])</f>
        <v>Valparaíso de Goiás,GO</v>
      </c>
      <c r="F2640" s="2">
        <v>45922</v>
      </c>
      <c r="G2640" s="13">
        <v>1119</v>
      </c>
      <c r="H2640" s="13">
        <v>1250</v>
      </c>
      <c r="I2640" s="5">
        <f>Tabela1[[#This Row],[Valor total]]-Tabela1[[#This Row],[Valor custo]]</f>
        <v>131</v>
      </c>
      <c r="J2640" s="6">
        <f>Tabela1[[#This Row],[MARGEM BRUTA]]/Tabela1[[#This Row],[Valor total]]</f>
        <v>0.1048</v>
      </c>
      <c r="K2640" s="1" t="str">
        <f>VLOOKUP(Tabela1[[#This Row],[Cliente]],'BASE DE CLIENTES'!A:D,4,0)</f>
        <v>EMPRESA COM MAQUINA</v>
      </c>
      <c r="L2640" s="1" t="str">
        <f>VLOOKUP(Tabela1[[#This Row],[Cliente]],'BASE DE CLIENTES'!A:E,5,0)</f>
        <v>Valparaíso de Goiás</v>
      </c>
    </row>
    <row r="2641" spans="2:12" x14ac:dyDescent="0.3">
      <c r="B2641" s="1" t="s">
        <v>230</v>
      </c>
      <c r="C2641" s="4" t="str">
        <f>VLOOKUP(Tabela1[[#This Row],[Cliente]],'BASE DE CLIENTES'!A:E,2,0)</f>
        <v>Brasília</v>
      </c>
      <c r="D2641" s="1" t="str">
        <f>VLOOKUP(Tabela1[[#This Row],[Cliente]],'BASE DE CLIENTES'!A:C,3,0)</f>
        <v>DF</v>
      </c>
      <c r="E2641" s="4" t="str">
        <f>CONCATENATE(Tabela1[[#This Row],[CIDADE]],",",Tabela1[[#This Row],[UF]])</f>
        <v>Brasília,DF</v>
      </c>
      <c r="F2641" s="2">
        <v>45901</v>
      </c>
      <c r="G2641" s="13">
        <v>432.79</v>
      </c>
      <c r="H2641" s="13">
        <v>720</v>
      </c>
      <c r="I2641" s="5">
        <f>Tabela1[[#This Row],[Valor total]]-Tabela1[[#This Row],[Valor custo]]</f>
        <v>287.20999999999998</v>
      </c>
      <c r="J2641" s="6">
        <f>Tabela1[[#This Row],[MARGEM BRUTA]]/Tabela1[[#This Row],[Valor total]]</f>
        <v>0.39890277777777777</v>
      </c>
      <c r="K2641" s="1" t="str">
        <f>VLOOKUP(Tabela1[[#This Row],[Cliente]],'BASE DE CLIENTES'!A:D,4,0)</f>
        <v>SERRALHEIRO</v>
      </c>
      <c r="L2641" s="1" t="str">
        <f>VLOOKUP(Tabela1[[#This Row],[Cliente]],'BASE DE CLIENTES'!A:E,5,0)</f>
        <v>SETOR HABITACIONAL SAMAMBAIA (VICENTE PIRES)</v>
      </c>
    </row>
    <row r="2642" spans="2:12" x14ac:dyDescent="0.3">
      <c r="B2642" s="1" t="s">
        <v>27</v>
      </c>
      <c r="C2642" s="4" t="str">
        <f>VLOOKUP(Tabela1[[#This Row],[Cliente]],'BASE DE CLIENTES'!A:E,2,0)</f>
        <v>Brasília</v>
      </c>
      <c r="D2642" s="1" t="str">
        <f>VLOOKUP(Tabela1[[#This Row],[Cliente]],'BASE DE CLIENTES'!A:C,3,0)</f>
        <v>DF</v>
      </c>
      <c r="E2642" s="4" t="str">
        <f>CONCATENATE(Tabela1[[#This Row],[CIDADE]],",",Tabela1[[#This Row],[UF]])</f>
        <v>Brasília,DF</v>
      </c>
      <c r="F2642" s="2">
        <v>45901</v>
      </c>
      <c r="G2642" s="13">
        <v>382.3</v>
      </c>
      <c r="H2642" s="13">
        <v>615</v>
      </c>
      <c r="I2642" s="5">
        <f>Tabela1[[#This Row],[Valor total]]-Tabela1[[#This Row],[Valor custo]]</f>
        <v>232.7</v>
      </c>
      <c r="J2642" s="6">
        <f>Tabela1[[#This Row],[MARGEM BRUTA]]/Tabela1[[#This Row],[Valor total]]</f>
        <v>0.37837398373983738</v>
      </c>
      <c r="K2642" s="1" t="str">
        <f>VLOOKUP(Tabela1[[#This Row],[Cliente]],'BASE DE CLIENTES'!A:D,4,0)</f>
        <v>EMPRESA SEM MAQUINA</v>
      </c>
      <c r="L2642" s="1" t="str">
        <f>VLOOKUP(Tabela1[[#This Row],[Cliente]],'BASE DE CLIENTES'!A:E,5,0)</f>
        <v>RECANTO DAS EMAS</v>
      </c>
    </row>
    <row r="2643" spans="2:12" x14ac:dyDescent="0.3">
      <c r="B2643" s="1" t="s">
        <v>327</v>
      </c>
      <c r="C2643" s="4" t="str">
        <f>VLOOKUP(Tabela1[[#This Row],[Cliente]],'BASE DE CLIENTES'!A:E,2,0)</f>
        <v>Brasília</v>
      </c>
      <c r="D2643" s="1" t="str">
        <f>VLOOKUP(Tabela1[[#This Row],[Cliente]],'BASE DE CLIENTES'!A:C,3,0)</f>
        <v>DF</v>
      </c>
      <c r="E2643" s="4" t="str">
        <f>CONCATENATE(Tabela1[[#This Row],[CIDADE]],",",Tabela1[[#This Row],[UF]])</f>
        <v>Brasília,DF</v>
      </c>
      <c r="F2643" s="2">
        <v>45929</v>
      </c>
      <c r="G2643" s="13">
        <v>26.62</v>
      </c>
      <c r="H2643" s="13">
        <v>96</v>
      </c>
      <c r="I2643" s="5">
        <f>Tabela1[[#This Row],[Valor total]]-Tabela1[[#This Row],[Valor custo]]</f>
        <v>69.38</v>
      </c>
      <c r="J2643" s="6">
        <f>Tabela1[[#This Row],[MARGEM BRUTA]]/Tabela1[[#This Row],[Valor total]]</f>
        <v>0.72270833333333329</v>
      </c>
      <c r="K2643" s="1" t="str">
        <f>VLOOKUP(Tabela1[[#This Row],[Cliente]],'BASE DE CLIENTES'!A:D,4,0)</f>
        <v>SERRALHEIRO</v>
      </c>
      <c r="L2643" s="1" t="str">
        <f>VLOOKUP(Tabela1[[#This Row],[Cliente]],'BASE DE CLIENTES'!A:E,5,0)</f>
        <v>NA</v>
      </c>
    </row>
    <row r="2644" spans="2:12" x14ac:dyDescent="0.3">
      <c r="B2644" s="1" t="s">
        <v>321</v>
      </c>
      <c r="C2644" s="4" t="str">
        <f>VLOOKUP(Tabela1[[#This Row],[Cliente]],'BASE DE CLIENTES'!A:E,2,0)</f>
        <v>Valparaíso de Goiás</v>
      </c>
      <c r="D2644" s="1" t="str">
        <f>VLOOKUP(Tabela1[[#This Row],[Cliente]],'BASE DE CLIENTES'!A:C,3,0)</f>
        <v>GO</v>
      </c>
      <c r="E2644" s="4" t="str">
        <f>CONCATENATE(Tabela1[[#This Row],[CIDADE]],",",Tabela1[[#This Row],[UF]])</f>
        <v>Valparaíso de Goiás,GO</v>
      </c>
      <c r="F2644" s="2">
        <v>45918</v>
      </c>
      <c r="G2644" s="13">
        <v>1298</v>
      </c>
      <c r="H2644" s="13">
        <v>2250</v>
      </c>
      <c r="I2644" s="5">
        <f>Tabela1[[#This Row],[Valor total]]-Tabela1[[#This Row],[Valor custo]]</f>
        <v>952</v>
      </c>
      <c r="J2644" s="6">
        <f>Tabela1[[#This Row],[MARGEM BRUTA]]/Tabela1[[#This Row],[Valor total]]</f>
        <v>0.4231111111111111</v>
      </c>
      <c r="K2644" s="1" t="str">
        <f>VLOOKUP(Tabela1[[#This Row],[Cliente]],'BASE DE CLIENTES'!A:D,4,0)</f>
        <v>EMPRESA COM MAQUINA</v>
      </c>
      <c r="L2644" s="1" t="str">
        <f>VLOOKUP(Tabela1[[#This Row],[Cliente]],'BASE DE CLIENTES'!A:E,5,0)</f>
        <v>Valparaíso de Goiás</v>
      </c>
    </row>
    <row r="2645" spans="2:12" x14ac:dyDescent="0.3">
      <c r="B2645" s="1" t="s">
        <v>297</v>
      </c>
      <c r="C2645" s="4" t="str">
        <f>VLOOKUP(Tabela1[[#This Row],[Cliente]],'BASE DE CLIENTES'!A:E,2,0)</f>
        <v>Brasília</v>
      </c>
      <c r="D2645" s="1" t="str">
        <f>VLOOKUP(Tabela1[[#This Row],[Cliente]],'BASE DE CLIENTES'!A:C,3,0)</f>
        <v>DF</v>
      </c>
      <c r="E2645" s="4" t="str">
        <f>CONCATENATE(Tabela1[[#This Row],[CIDADE]],",",Tabela1[[#This Row],[UF]])</f>
        <v>Brasília,DF</v>
      </c>
      <c r="F2645" s="2">
        <v>45909</v>
      </c>
      <c r="G2645" s="13">
        <v>13.69</v>
      </c>
      <c r="H2645" s="13">
        <v>115</v>
      </c>
      <c r="I2645" s="5">
        <f>Tabela1[[#This Row],[Valor total]]-Tabela1[[#This Row],[Valor custo]]</f>
        <v>101.31</v>
      </c>
      <c r="J2645" s="6">
        <f>Tabela1[[#This Row],[MARGEM BRUTA]]/Tabela1[[#This Row],[Valor total]]</f>
        <v>0.88095652173913042</v>
      </c>
      <c r="K2645" s="1" t="str">
        <f>VLOOKUP(Tabela1[[#This Row],[Cliente]],'BASE DE CLIENTES'!A:D,4,0)</f>
        <v>SERRALHEIRO</v>
      </c>
      <c r="L2645" s="1" t="str">
        <f>VLOOKUP(Tabela1[[#This Row],[Cliente]],'BASE DE CLIENTES'!A:E,5,0)</f>
        <v>NA</v>
      </c>
    </row>
    <row r="2646" spans="2:12" x14ac:dyDescent="0.3">
      <c r="B2646" s="1" t="s">
        <v>319</v>
      </c>
      <c r="C2646" s="4" t="str">
        <f>VLOOKUP(Tabela1[[#This Row],[Cliente]],'BASE DE CLIENTES'!A:E,2,0)</f>
        <v>Valparaíso de Goiás</v>
      </c>
      <c r="D2646" s="1" t="str">
        <f>VLOOKUP(Tabela1[[#This Row],[Cliente]],'BASE DE CLIENTES'!A:C,3,0)</f>
        <v>GO</v>
      </c>
      <c r="E2646" s="4" t="str">
        <f>CONCATENATE(Tabela1[[#This Row],[CIDADE]],",",Tabela1[[#This Row],[UF]])</f>
        <v>Valparaíso de Goiás,GO</v>
      </c>
      <c r="F2646" s="2">
        <v>45918</v>
      </c>
      <c r="G2646" s="13">
        <v>764.6</v>
      </c>
      <c r="H2646" s="13">
        <v>1230</v>
      </c>
      <c r="I2646" s="5">
        <f>Tabela1[[#This Row],[Valor total]]-Tabela1[[#This Row],[Valor custo]]</f>
        <v>465.4</v>
      </c>
      <c r="J2646" s="6">
        <f>Tabela1[[#This Row],[MARGEM BRUTA]]/Tabela1[[#This Row],[Valor total]]</f>
        <v>0.37837398373983738</v>
      </c>
      <c r="K2646" s="1" t="str">
        <f>VLOOKUP(Tabela1[[#This Row],[Cliente]],'BASE DE CLIENTES'!A:D,4,0)</f>
        <v>EMPRESA COM MAQUINA</v>
      </c>
      <c r="L2646" s="1" t="str">
        <f>VLOOKUP(Tabela1[[#This Row],[Cliente]],'BASE DE CLIENTES'!A:E,5,0)</f>
        <v>Valparaíso de Goiás</v>
      </c>
    </row>
    <row r="2647" spans="2:12" x14ac:dyDescent="0.3">
      <c r="B2647" s="1" t="s">
        <v>328</v>
      </c>
      <c r="C2647" s="4" t="str">
        <f>VLOOKUP(Tabela1[[#This Row],[Cliente]],'BASE DE CLIENTES'!A:E,2,0)</f>
        <v>Valparaíso de Goiás</v>
      </c>
      <c r="D2647" s="1" t="str">
        <f>VLOOKUP(Tabela1[[#This Row],[Cliente]],'BASE DE CLIENTES'!A:C,3,0)</f>
        <v>GO</v>
      </c>
      <c r="E2647" s="4" t="str">
        <f>CONCATENATE(Tabela1[[#This Row],[CIDADE]],",",Tabela1[[#This Row],[UF]])</f>
        <v>Valparaíso de Goiás,GO</v>
      </c>
      <c r="F2647" s="2">
        <v>45915</v>
      </c>
      <c r="G2647" s="13">
        <v>107.1</v>
      </c>
      <c r="H2647" s="13">
        <v>385</v>
      </c>
      <c r="I2647" s="5">
        <f>Tabela1[[#This Row],[Valor total]]-Tabela1[[#This Row],[Valor custo]]</f>
        <v>277.89999999999998</v>
      </c>
      <c r="J2647" s="6">
        <f>Tabela1[[#This Row],[MARGEM BRUTA]]/Tabela1[[#This Row],[Valor total]]</f>
        <v>0.7218181818181818</v>
      </c>
      <c r="K2647" s="1" t="str">
        <f>VLOOKUP(Tabela1[[#This Row],[Cliente]],'BASE DE CLIENTES'!A:D,4,0)</f>
        <v>SEM CLASSIFICAÇÃO</v>
      </c>
      <c r="L2647" s="1" t="str">
        <f>VLOOKUP(Tabela1[[#This Row],[Cliente]],'BASE DE CLIENTES'!A:E,5,0)</f>
        <v>Valparaíso de Goiás</v>
      </c>
    </row>
    <row r="2648" spans="2:12" x14ac:dyDescent="0.3">
      <c r="B2648" s="1" t="s">
        <v>76</v>
      </c>
      <c r="C2648" s="4" t="str">
        <f>VLOOKUP(Tabela1[[#This Row],[Cliente]],'BASE DE CLIENTES'!A:E,2,0)</f>
        <v>Brasília</v>
      </c>
      <c r="D2648" s="1" t="str">
        <f>VLOOKUP(Tabela1[[#This Row],[Cliente]],'BASE DE CLIENTES'!A:C,3,0)</f>
        <v>DF</v>
      </c>
      <c r="E2648" s="4" t="str">
        <f>CONCATENATE(Tabela1[[#This Row],[CIDADE]],",",Tabela1[[#This Row],[UF]])</f>
        <v>Brasília,DF</v>
      </c>
      <c r="F2648" s="2">
        <v>45901</v>
      </c>
      <c r="G2648" s="13">
        <v>8210.1</v>
      </c>
      <c r="H2648" s="13">
        <v>15500</v>
      </c>
      <c r="I2648" s="5">
        <f>Tabela1[[#This Row],[Valor total]]-Tabela1[[#This Row],[Valor custo]]</f>
        <v>7289.9</v>
      </c>
      <c r="J2648" s="6">
        <f>Tabela1[[#This Row],[MARGEM BRUTA]]/Tabela1[[#This Row],[Valor total]]</f>
        <v>0.47031612903225806</v>
      </c>
      <c r="K2648" s="1" t="str">
        <f>VLOOKUP(Tabela1[[#This Row],[Cliente]],'BASE DE CLIENTES'!A:D,4,0)</f>
        <v>EMPRESA COM MAQUINA</v>
      </c>
      <c r="L2648" s="1" t="str">
        <f>VLOOKUP(Tabela1[[#This Row],[Cliente]],'BASE DE CLIENTES'!A:E,5,0)</f>
        <v>Setor Placa da Mercedes (Núcleo Bandeirante)</v>
      </c>
    </row>
    <row r="2649" spans="2:12" x14ac:dyDescent="0.3">
      <c r="B2649" s="1" t="s">
        <v>106</v>
      </c>
      <c r="C2649" s="4" t="str">
        <f>VLOOKUP(Tabela1[[#This Row],[Cliente]],'BASE DE CLIENTES'!A:E,2,0)</f>
        <v>Brasília</v>
      </c>
      <c r="D2649" s="1" t="str">
        <f>VLOOKUP(Tabela1[[#This Row],[Cliente]],'BASE DE CLIENTES'!A:C,3,0)</f>
        <v>DF</v>
      </c>
      <c r="E2649" s="4" t="str">
        <f>CONCATENATE(Tabela1[[#This Row],[CIDADE]],",",Tabela1[[#This Row],[UF]])</f>
        <v>Brasília,DF</v>
      </c>
      <c r="F2649" s="2">
        <v>45901</v>
      </c>
      <c r="G2649" s="13">
        <v>1197.3900000000001</v>
      </c>
      <c r="H2649" s="13">
        <v>1855</v>
      </c>
      <c r="I2649" s="5">
        <f>Tabela1[[#This Row],[Valor total]]-Tabela1[[#This Row],[Valor custo]]</f>
        <v>657.6099999999999</v>
      </c>
      <c r="J2649" s="6">
        <f>Tabela1[[#This Row],[MARGEM BRUTA]]/Tabela1[[#This Row],[Valor total]]</f>
        <v>0.35450673854447434</v>
      </c>
      <c r="K2649" s="1" t="str">
        <f>VLOOKUP(Tabela1[[#This Row],[Cliente]],'BASE DE CLIENTES'!A:D,4,0)</f>
        <v>EMPRESA COM MAQUINA</v>
      </c>
      <c r="L2649" s="1" t="str">
        <f>VLOOKUP(Tabela1[[#This Row],[Cliente]],'BASE DE CLIENTES'!A:E,5,0)</f>
        <v>26 DE SETEMBRO</v>
      </c>
    </row>
    <row r="2650" spans="2:12" x14ac:dyDescent="0.3">
      <c r="B2650" s="1" t="s">
        <v>321</v>
      </c>
      <c r="C2650" s="4" t="str">
        <f>VLOOKUP(Tabela1[[#This Row],[Cliente]],'BASE DE CLIENTES'!A:E,2,0)</f>
        <v>Valparaíso de Goiás</v>
      </c>
      <c r="D2650" s="1" t="str">
        <f>VLOOKUP(Tabela1[[#This Row],[Cliente]],'BASE DE CLIENTES'!A:C,3,0)</f>
        <v>GO</v>
      </c>
      <c r="E2650" s="4" t="str">
        <f>CONCATENATE(Tabela1[[#This Row],[CIDADE]],",",Tabela1[[#This Row],[UF]])</f>
        <v>Valparaíso de Goiás,GO</v>
      </c>
      <c r="F2650" s="2">
        <v>45912</v>
      </c>
      <c r="G2650" s="13">
        <v>144.19999999999999</v>
      </c>
      <c r="H2650" s="13">
        <v>600</v>
      </c>
      <c r="I2650" s="5">
        <f>Tabela1[[#This Row],[Valor total]]-Tabela1[[#This Row],[Valor custo]]</f>
        <v>455.8</v>
      </c>
      <c r="J2650" s="6">
        <f>Tabela1[[#This Row],[MARGEM BRUTA]]/Tabela1[[#This Row],[Valor total]]</f>
        <v>0.75966666666666671</v>
      </c>
      <c r="K2650" s="1" t="str">
        <f>VLOOKUP(Tabela1[[#This Row],[Cliente]],'BASE DE CLIENTES'!A:D,4,0)</f>
        <v>EMPRESA COM MAQUINA</v>
      </c>
      <c r="L2650" s="1" t="str">
        <f>VLOOKUP(Tabela1[[#This Row],[Cliente]],'BASE DE CLIENTES'!A:E,5,0)</f>
        <v>Valparaíso de Goiás</v>
      </c>
    </row>
    <row r="2651" spans="2:12" x14ac:dyDescent="0.3">
      <c r="B2651" s="1" t="s">
        <v>321</v>
      </c>
      <c r="C2651" s="4" t="str">
        <f>VLOOKUP(Tabela1[[#This Row],[Cliente]],'BASE DE CLIENTES'!A:E,2,0)</f>
        <v>Valparaíso de Goiás</v>
      </c>
      <c r="D2651" s="1" t="str">
        <f>VLOOKUP(Tabela1[[#This Row],[Cliente]],'BASE DE CLIENTES'!A:C,3,0)</f>
        <v>GO</v>
      </c>
      <c r="E2651" s="4" t="str">
        <f>CONCATENATE(Tabela1[[#This Row],[CIDADE]],",",Tabela1[[#This Row],[UF]])</f>
        <v>Valparaíso de Goiás,GO</v>
      </c>
      <c r="F2651" s="2">
        <v>45912</v>
      </c>
      <c r="G2651" s="13">
        <v>649</v>
      </c>
      <c r="H2651" s="13">
        <v>1200</v>
      </c>
      <c r="I2651" s="5">
        <f>Tabela1[[#This Row],[Valor total]]-Tabela1[[#This Row],[Valor custo]]</f>
        <v>551</v>
      </c>
      <c r="J2651" s="6">
        <f>Tabela1[[#This Row],[MARGEM BRUTA]]/Tabela1[[#This Row],[Valor total]]</f>
        <v>0.45916666666666667</v>
      </c>
      <c r="K2651" s="1" t="str">
        <f>VLOOKUP(Tabela1[[#This Row],[Cliente]],'BASE DE CLIENTES'!A:D,4,0)</f>
        <v>EMPRESA COM MAQUINA</v>
      </c>
      <c r="L2651" s="1" t="str">
        <f>VLOOKUP(Tabela1[[#This Row],[Cliente]],'BASE DE CLIENTES'!A:E,5,0)</f>
        <v>Valparaíso de Goiás</v>
      </c>
    </row>
    <row r="2652" spans="2:12" x14ac:dyDescent="0.3">
      <c r="B2652" s="1" t="s">
        <v>99</v>
      </c>
      <c r="C2652" s="4" t="str">
        <f>VLOOKUP(Tabela1[[#This Row],[Cliente]],'BASE DE CLIENTES'!A:E,2,0)</f>
        <v>Brasília</v>
      </c>
      <c r="D2652" s="1" t="str">
        <f>VLOOKUP(Tabela1[[#This Row],[Cliente]],'BASE DE CLIENTES'!A:C,3,0)</f>
        <v>DF</v>
      </c>
      <c r="E2652" s="4" t="str">
        <f>CONCATENATE(Tabela1[[#This Row],[CIDADE]],",",Tabela1[[#This Row],[UF]])</f>
        <v>Brasília,DF</v>
      </c>
      <c r="F2652" s="2">
        <v>45901</v>
      </c>
      <c r="G2652" s="13">
        <v>5181.45</v>
      </c>
      <c r="H2652" s="13">
        <v>8140</v>
      </c>
      <c r="I2652" s="5">
        <f>Tabela1[[#This Row],[Valor total]]-Tabela1[[#This Row],[Valor custo]]</f>
        <v>2958.55</v>
      </c>
      <c r="J2652" s="6">
        <f>Tabela1[[#This Row],[MARGEM BRUTA]]/Tabela1[[#This Row],[Valor total]]</f>
        <v>0.36345823095823099</v>
      </c>
      <c r="K2652" s="1" t="str">
        <f>VLOOKUP(Tabela1[[#This Row],[Cliente]],'BASE DE CLIENTES'!A:D,4,0)</f>
        <v>EMPRESA COM MAQUINA</v>
      </c>
      <c r="L2652" s="1" t="str">
        <f>VLOOKUP(Tabela1[[#This Row],[Cliente]],'BASE DE CLIENTES'!A:E,5,0)</f>
        <v>ARAPOANGA (PLANALTINA)</v>
      </c>
    </row>
    <row r="2653" spans="2:12" x14ac:dyDescent="0.3">
      <c r="B2653" s="1" t="s">
        <v>78</v>
      </c>
      <c r="C2653" s="4" t="str">
        <f>VLOOKUP(Tabela1[[#This Row],[Cliente]],'BASE DE CLIENTES'!A:E,2,0)</f>
        <v>Brasília</v>
      </c>
      <c r="D2653" s="1" t="str">
        <f>VLOOKUP(Tabela1[[#This Row],[Cliente]],'BASE DE CLIENTES'!A:C,3,0)</f>
        <v>DF</v>
      </c>
      <c r="E2653" s="4" t="str">
        <f>CONCATENATE(Tabela1[[#This Row],[CIDADE]],",",Tabela1[[#This Row],[UF]])</f>
        <v>Brasília,DF</v>
      </c>
      <c r="F2653" s="2">
        <v>45901</v>
      </c>
      <c r="G2653" s="13">
        <v>764.6</v>
      </c>
      <c r="H2653" s="13">
        <v>1280</v>
      </c>
      <c r="I2653" s="5">
        <f>Tabela1[[#This Row],[Valor total]]-Tabela1[[#This Row],[Valor custo]]</f>
        <v>515.4</v>
      </c>
      <c r="J2653" s="6">
        <f>Tabela1[[#This Row],[MARGEM BRUTA]]/Tabela1[[#This Row],[Valor total]]</f>
        <v>0.40265624999999999</v>
      </c>
      <c r="K2653" s="1" t="str">
        <f>VLOOKUP(Tabela1[[#This Row],[Cliente]],'BASE DE CLIENTES'!A:D,4,0)</f>
        <v>SERRALHEIRO</v>
      </c>
      <c r="L2653" s="1" t="str">
        <f>VLOOKUP(Tabela1[[#This Row],[Cliente]],'BASE DE CLIENTES'!A:E,5,0)</f>
        <v>Vila do Boa (São Sebastião)</v>
      </c>
    </row>
    <row r="2654" spans="2:12" x14ac:dyDescent="0.3">
      <c r="B2654" s="1" t="s">
        <v>68</v>
      </c>
      <c r="C2654" s="4" t="str">
        <f>VLOOKUP(Tabela1[[#This Row],[Cliente]],'BASE DE CLIENTES'!A:E,2,0)</f>
        <v>Brasília</v>
      </c>
      <c r="D2654" s="1" t="str">
        <f>VLOOKUP(Tabela1[[#This Row],[Cliente]],'BASE DE CLIENTES'!A:C,3,0)</f>
        <v>DF</v>
      </c>
      <c r="E2654" s="4" t="str">
        <f>CONCATENATE(Tabela1[[#This Row],[CIDADE]],",",Tabela1[[#This Row],[UF]])</f>
        <v>Brasília,DF</v>
      </c>
      <c r="F2654" s="2">
        <v>45901</v>
      </c>
      <c r="G2654" s="13">
        <v>1870.3</v>
      </c>
      <c r="H2654" s="13">
        <v>2503</v>
      </c>
      <c r="I2654" s="5">
        <f>Tabela1[[#This Row],[Valor total]]-Tabela1[[#This Row],[Valor custo]]</f>
        <v>632.70000000000005</v>
      </c>
      <c r="J2654" s="6">
        <f>Tabela1[[#This Row],[MARGEM BRUTA]]/Tabela1[[#This Row],[Valor total]]</f>
        <v>0.25277666799840193</v>
      </c>
      <c r="K2654" s="1" t="str">
        <f>VLOOKUP(Tabela1[[#This Row],[Cliente]],'BASE DE CLIENTES'!A:D,4,0)</f>
        <v>EMPRESA COM MAQUINA</v>
      </c>
      <c r="L2654" s="1" t="str">
        <f>VLOOKUP(Tabela1[[#This Row],[Cliente]],'BASE DE CLIENTES'!A:E,5,0)</f>
        <v>SAMAMBAIA SUL (SAMAMBAIA)</v>
      </c>
    </row>
    <row r="2655" spans="2:12" x14ac:dyDescent="0.3">
      <c r="B2655" s="1" t="s">
        <v>319</v>
      </c>
      <c r="C2655" s="4" t="str">
        <f>VLOOKUP(Tabela1[[#This Row],[Cliente]],'BASE DE CLIENTES'!A:E,2,0)</f>
        <v>Valparaíso de Goiás</v>
      </c>
      <c r="D2655" s="1" t="str">
        <f>VLOOKUP(Tabela1[[#This Row],[Cliente]],'BASE DE CLIENTES'!A:C,3,0)</f>
        <v>GO</v>
      </c>
      <c r="E2655" s="4" t="str">
        <f>CONCATENATE(Tabela1[[#This Row],[CIDADE]],",",Tabela1[[#This Row],[UF]])</f>
        <v>Valparaíso de Goiás,GO</v>
      </c>
      <c r="F2655" s="2">
        <v>45911</v>
      </c>
      <c r="G2655" s="13">
        <v>3077.2</v>
      </c>
      <c r="H2655" s="13">
        <v>5600</v>
      </c>
      <c r="I2655" s="5">
        <f>Tabela1[[#This Row],[Valor total]]-Tabela1[[#This Row],[Valor custo]]</f>
        <v>2522.8000000000002</v>
      </c>
      <c r="J2655" s="6">
        <f>Tabela1[[#This Row],[MARGEM BRUTA]]/Tabela1[[#This Row],[Valor total]]</f>
        <v>0.45050000000000001</v>
      </c>
      <c r="K2655" s="1" t="str">
        <f>VLOOKUP(Tabela1[[#This Row],[Cliente]],'BASE DE CLIENTES'!A:D,4,0)</f>
        <v>EMPRESA COM MAQUINA</v>
      </c>
      <c r="L2655" s="1" t="str">
        <f>VLOOKUP(Tabela1[[#This Row],[Cliente]],'BASE DE CLIENTES'!A:E,5,0)</f>
        <v>Valparaíso de Goiás</v>
      </c>
    </row>
    <row r="2656" spans="2:12" x14ac:dyDescent="0.3">
      <c r="B2656" s="1" t="s">
        <v>329</v>
      </c>
      <c r="C2656" s="4" t="str">
        <f>VLOOKUP(Tabela1[[#This Row],[Cliente]],'BASE DE CLIENTES'!A:E,2,0)</f>
        <v>Rondonópolis</v>
      </c>
      <c r="D2656" s="1" t="str">
        <f>VLOOKUP(Tabela1[[#This Row],[Cliente]],'BASE DE CLIENTES'!A:C,3,0)</f>
        <v>MS</v>
      </c>
      <c r="E2656" s="4" t="str">
        <f>CONCATENATE(Tabela1[[#This Row],[CIDADE]],",",Tabela1[[#This Row],[UF]])</f>
        <v>Rondonópolis,MS</v>
      </c>
      <c r="F2656" s="2">
        <v>45961</v>
      </c>
      <c r="G2656" s="13">
        <v>679</v>
      </c>
      <c r="H2656" s="13">
        <v>1100</v>
      </c>
      <c r="I2656" s="5">
        <f>Tabela1[[#This Row],[Valor total]]-Tabela1[[#This Row],[Valor custo]]</f>
        <v>421</v>
      </c>
      <c r="J2656" s="6">
        <f>Tabela1[[#This Row],[MARGEM BRUTA]]/Tabela1[[#This Row],[Valor total]]</f>
        <v>0.38272727272727275</v>
      </c>
      <c r="K2656" s="1" t="str">
        <f>VLOOKUP(Tabela1[[#This Row],[Cliente]],'BASE DE CLIENTES'!A:D,4,0)</f>
        <v>EMPRESA COM MAQUINA</v>
      </c>
      <c r="L2656" s="1" t="str">
        <f>VLOOKUP(Tabela1[[#This Row],[Cliente]],'BASE DE CLIENTES'!A:E,5,0)</f>
        <v>Rondonópolis</v>
      </c>
    </row>
    <row r="2657" spans="2:12" x14ac:dyDescent="0.3">
      <c r="B2657" s="1" t="s">
        <v>291</v>
      </c>
      <c r="C2657" s="4" t="str">
        <f>VLOOKUP(Tabela1[[#This Row],[Cliente]],'BASE DE CLIENTES'!A:E,2,0)</f>
        <v>Rio Verde</v>
      </c>
      <c r="D2657" s="1" t="str">
        <f>VLOOKUP(Tabela1[[#This Row],[Cliente]],'BASE DE CLIENTES'!A:C,3,0)</f>
        <v>GO</v>
      </c>
      <c r="E2657" s="4" t="str">
        <f>CONCATENATE(Tabela1[[#This Row],[CIDADE]],",",Tabela1[[#This Row],[UF]])</f>
        <v>Rio Verde,GO</v>
      </c>
      <c r="F2657" s="2">
        <v>45961</v>
      </c>
      <c r="G2657" s="13">
        <v>649</v>
      </c>
      <c r="H2657" s="13">
        <v>900</v>
      </c>
      <c r="I2657" s="5">
        <f>Tabela1[[#This Row],[Valor total]]-Tabela1[[#This Row],[Valor custo]]</f>
        <v>251</v>
      </c>
      <c r="J2657" s="6">
        <f>Tabela1[[#This Row],[MARGEM BRUTA]]/Tabela1[[#This Row],[Valor total]]</f>
        <v>0.27888888888888891</v>
      </c>
      <c r="K2657" s="1" t="str">
        <f>VLOOKUP(Tabela1[[#This Row],[Cliente]],'BASE DE CLIENTES'!A:D,4,0)</f>
        <v>EMPRESA COM MAQUINA</v>
      </c>
      <c r="L2657" s="1" t="str">
        <f>VLOOKUP(Tabela1[[#This Row],[Cliente]],'BASE DE CLIENTES'!A:E,5,0)</f>
        <v>Rio Verde</v>
      </c>
    </row>
    <row r="2658" spans="2:12" x14ac:dyDescent="0.3">
      <c r="B2658" s="1" t="s">
        <v>154</v>
      </c>
      <c r="C2658" s="4" t="str">
        <f>VLOOKUP(Tabela1[[#This Row],[Cliente]],'BASE DE CLIENTES'!A:E,2,0)</f>
        <v>Aparecida de Goiânia</v>
      </c>
      <c r="D2658" s="1" t="str">
        <f>VLOOKUP(Tabela1[[#This Row],[Cliente]],'BASE DE CLIENTES'!A:C,3,0)</f>
        <v>GO</v>
      </c>
      <c r="E2658" s="4" t="str">
        <f>CONCATENATE(Tabela1[[#This Row],[CIDADE]],",",Tabela1[[#This Row],[UF]])</f>
        <v>Aparecida de Goiânia,GO</v>
      </c>
      <c r="F2658" s="2">
        <v>45961</v>
      </c>
      <c r="G2658" s="13">
        <v>485</v>
      </c>
      <c r="H2658" s="13">
        <v>830</v>
      </c>
      <c r="I2658" s="5">
        <f>Tabela1[[#This Row],[Valor total]]-Tabela1[[#This Row],[Valor custo]]</f>
        <v>345</v>
      </c>
      <c r="J2658" s="6">
        <f>Tabela1[[#This Row],[MARGEM BRUTA]]/Tabela1[[#This Row],[Valor total]]</f>
        <v>0.41566265060240964</v>
      </c>
      <c r="K2658" s="1" t="str">
        <f>VLOOKUP(Tabela1[[#This Row],[Cliente]],'BASE DE CLIENTES'!A:D,4,0)</f>
        <v>TECNICO</v>
      </c>
      <c r="L2658" s="1" t="str">
        <f>VLOOKUP(Tabela1[[#This Row],[Cliente]],'BASE DE CLIENTES'!A:E,5,0)</f>
        <v>Aparecida de Goiânia</v>
      </c>
    </row>
    <row r="2659" spans="2:12" x14ac:dyDescent="0.3">
      <c r="B2659" s="1" t="s">
        <v>110</v>
      </c>
      <c r="C2659" s="4" t="str">
        <f>VLOOKUP(Tabela1[[#This Row],[Cliente]],'BASE DE CLIENTES'!A:E,2,0)</f>
        <v>Brasília</v>
      </c>
      <c r="D2659" s="1" t="str">
        <f>VLOOKUP(Tabela1[[#This Row],[Cliente]],'BASE DE CLIENTES'!A:C,3,0)</f>
        <v>DF</v>
      </c>
      <c r="E2659" s="4" t="str">
        <f>CONCATENATE(Tabela1[[#This Row],[CIDADE]],",",Tabela1[[#This Row],[UF]])</f>
        <v>Brasília,DF</v>
      </c>
      <c r="F2659" s="2">
        <v>45961</v>
      </c>
      <c r="G2659" s="13">
        <v>27.38</v>
      </c>
      <c r="H2659" s="13">
        <v>180</v>
      </c>
      <c r="I2659" s="5">
        <f>Tabela1[[#This Row],[Valor total]]-Tabela1[[#This Row],[Valor custo]]</f>
        <v>152.62</v>
      </c>
      <c r="J2659" s="6">
        <f>Tabela1[[#This Row],[MARGEM BRUTA]]/Tabela1[[#This Row],[Valor total]]</f>
        <v>0.84788888888888891</v>
      </c>
      <c r="K2659" s="1" t="str">
        <f>VLOOKUP(Tabela1[[#This Row],[Cliente]],'BASE DE CLIENTES'!A:D,4,0)</f>
        <v>SERRALHEIRO</v>
      </c>
      <c r="L2659" s="1" t="str">
        <f>VLOOKUP(Tabela1[[#This Row],[Cliente]],'BASE DE CLIENTES'!A:E,5,0)</f>
        <v>Taguatinga sul</v>
      </c>
    </row>
    <row r="2660" spans="2:12" x14ac:dyDescent="0.3">
      <c r="B2660" s="1" t="s">
        <v>264</v>
      </c>
      <c r="C2660" s="4" t="str">
        <f>VLOOKUP(Tabela1[[#This Row],[Cliente]],'BASE DE CLIENTES'!A:E,2,0)</f>
        <v>Brasília</v>
      </c>
      <c r="D2660" s="1" t="str">
        <f>VLOOKUP(Tabela1[[#This Row],[Cliente]],'BASE DE CLIENTES'!A:C,3,0)</f>
        <v>DF</v>
      </c>
      <c r="E2660" s="4" t="str">
        <f>CONCATENATE(Tabela1[[#This Row],[CIDADE]],",",Tabela1[[#This Row],[UF]])</f>
        <v>Brasília,DF</v>
      </c>
      <c r="F2660" s="2">
        <v>45961</v>
      </c>
      <c r="G2660" s="13">
        <v>28.84</v>
      </c>
      <c r="H2660" s="13">
        <v>150</v>
      </c>
      <c r="I2660" s="5">
        <f>Tabela1[[#This Row],[Valor total]]-Tabela1[[#This Row],[Valor custo]]</f>
        <v>121.16</v>
      </c>
      <c r="J2660" s="6">
        <f>Tabela1[[#This Row],[MARGEM BRUTA]]/Tabela1[[#This Row],[Valor total]]</f>
        <v>0.8077333333333333</v>
      </c>
      <c r="K2660" s="1" t="str">
        <f>VLOOKUP(Tabela1[[#This Row],[Cliente]],'BASE DE CLIENTES'!A:D,4,0)</f>
        <v>SERRALHEIRO</v>
      </c>
      <c r="L2660" s="1" t="str">
        <f>VLOOKUP(Tabela1[[#This Row],[Cliente]],'BASE DE CLIENTES'!A:E,5,0)</f>
        <v>Recanto das emas</v>
      </c>
    </row>
    <row r="2661" spans="2:12" x14ac:dyDescent="0.3">
      <c r="B2661" s="1" t="s">
        <v>55</v>
      </c>
      <c r="C2661" s="4" t="str">
        <f>VLOOKUP(Tabela1[[#This Row],[Cliente]],'BASE DE CLIENTES'!A:E,2,0)</f>
        <v>Brasília</v>
      </c>
      <c r="D2661" s="1" t="str">
        <f>VLOOKUP(Tabela1[[#This Row],[Cliente]],'BASE DE CLIENTES'!A:C,3,0)</f>
        <v>DF</v>
      </c>
      <c r="E2661" s="4" t="str">
        <f>CONCATENATE(Tabela1[[#This Row],[CIDADE]],",",Tabela1[[#This Row],[UF]])</f>
        <v>Brasília,DF</v>
      </c>
      <c r="F2661" s="2">
        <v>45961</v>
      </c>
      <c r="G2661" s="13">
        <v>289</v>
      </c>
      <c r="H2661" s="13">
        <v>550</v>
      </c>
      <c r="I2661" s="5">
        <f>Tabela1[[#This Row],[Valor total]]-Tabela1[[#This Row],[Valor custo]]</f>
        <v>261</v>
      </c>
      <c r="J2661" s="6">
        <f>Tabela1[[#This Row],[MARGEM BRUTA]]/Tabela1[[#This Row],[Valor total]]</f>
        <v>0.47454545454545455</v>
      </c>
      <c r="K2661" s="1" t="str">
        <f>VLOOKUP(Tabela1[[#This Row],[Cliente]],'BASE DE CLIENTES'!A:D,4,0)</f>
        <v>EMPRESA SEM MAQUINA</v>
      </c>
      <c r="L2661" s="1" t="str">
        <f>VLOOKUP(Tabela1[[#This Row],[Cliente]],'BASE DE CLIENTES'!A:E,5,0)</f>
        <v>RECANTO DAS EMAS</v>
      </c>
    </row>
    <row r="2662" spans="2:12" x14ac:dyDescent="0.3">
      <c r="B2662" s="1" t="s">
        <v>236</v>
      </c>
      <c r="C2662" s="4" t="str">
        <f>VLOOKUP(Tabela1[[#This Row],[Cliente]],'BASE DE CLIENTES'!A:E,2,0)</f>
        <v>Goiânia</v>
      </c>
      <c r="D2662" s="1" t="str">
        <f>VLOOKUP(Tabela1[[#This Row],[Cliente]],'BASE DE CLIENTES'!A:C,3,0)</f>
        <v>GO</v>
      </c>
      <c r="E2662" s="4" t="str">
        <f>CONCATENATE(Tabela1[[#This Row],[CIDADE]],",",Tabela1[[#This Row],[UF]])</f>
        <v>Goiânia,GO</v>
      </c>
      <c r="F2662" s="2">
        <v>45961</v>
      </c>
      <c r="G2662" s="13">
        <v>1455</v>
      </c>
      <c r="H2662" s="13">
        <v>2205</v>
      </c>
      <c r="I2662" s="5">
        <f>Tabela1[[#This Row],[Valor total]]-Tabela1[[#This Row],[Valor custo]]</f>
        <v>750</v>
      </c>
      <c r="J2662" s="6">
        <f>Tabela1[[#This Row],[MARGEM BRUTA]]/Tabela1[[#This Row],[Valor total]]</f>
        <v>0.3401360544217687</v>
      </c>
      <c r="K2662" s="1" t="str">
        <f>VLOOKUP(Tabela1[[#This Row],[Cliente]],'BASE DE CLIENTES'!A:D,4,0)</f>
        <v>EMPRESA COM MAQUINA</v>
      </c>
      <c r="L2662" s="1" t="str">
        <f>VLOOKUP(Tabela1[[#This Row],[Cliente]],'BASE DE CLIENTES'!A:E,5,0)</f>
        <v>Goiânia</v>
      </c>
    </row>
    <row r="2663" spans="2:12" x14ac:dyDescent="0.3">
      <c r="B2663" s="1" t="s">
        <v>27</v>
      </c>
      <c r="C2663" s="4" t="str">
        <f>VLOOKUP(Tabela1[[#This Row],[Cliente]],'BASE DE CLIENTES'!A:E,2,0)</f>
        <v>Brasília</v>
      </c>
      <c r="D2663" s="1" t="str">
        <f>VLOOKUP(Tabela1[[#This Row],[Cliente]],'BASE DE CLIENTES'!A:C,3,0)</f>
        <v>DF</v>
      </c>
      <c r="E2663" s="4" t="str">
        <f>CONCATENATE(Tabela1[[#This Row],[CIDADE]],",",Tabela1[[#This Row],[UF]])</f>
        <v>Brasília,DF</v>
      </c>
      <c r="F2663" s="2">
        <v>45961</v>
      </c>
      <c r="G2663" s="13">
        <v>1950</v>
      </c>
      <c r="H2663" s="13">
        <v>2655</v>
      </c>
      <c r="I2663" s="5">
        <f>Tabela1[[#This Row],[Valor total]]-Tabela1[[#This Row],[Valor custo]]</f>
        <v>705</v>
      </c>
      <c r="J2663" s="6">
        <f>Tabela1[[#This Row],[MARGEM BRUTA]]/Tabela1[[#This Row],[Valor total]]</f>
        <v>0.2655367231638418</v>
      </c>
      <c r="K2663" s="1" t="str">
        <f>VLOOKUP(Tabela1[[#This Row],[Cliente]],'BASE DE CLIENTES'!A:D,4,0)</f>
        <v>EMPRESA SEM MAQUINA</v>
      </c>
      <c r="L2663" s="1" t="str">
        <f>VLOOKUP(Tabela1[[#This Row],[Cliente]],'BASE DE CLIENTES'!A:E,5,0)</f>
        <v>RECANTO DAS EMAS</v>
      </c>
    </row>
    <row r="2664" spans="2:12" x14ac:dyDescent="0.3">
      <c r="B2664" s="1" t="s">
        <v>260</v>
      </c>
      <c r="C2664" s="4" t="str">
        <f>VLOOKUP(Tabela1[[#This Row],[Cliente]],'BASE DE CLIENTES'!A:E,2,0)</f>
        <v>Luziânia</v>
      </c>
      <c r="D2664" s="1" t="str">
        <f>VLOOKUP(Tabela1[[#This Row],[Cliente]],'BASE DE CLIENTES'!A:C,3,0)</f>
        <v>GO</v>
      </c>
      <c r="E2664" s="4" t="str">
        <f>CONCATENATE(Tabela1[[#This Row],[CIDADE]],",",Tabela1[[#This Row],[UF]])</f>
        <v>Luziânia,GO</v>
      </c>
      <c r="F2664" s="2">
        <v>45961</v>
      </c>
      <c r="G2664" s="13">
        <v>7.21</v>
      </c>
      <c r="H2664" s="13">
        <v>35</v>
      </c>
      <c r="I2664" s="5">
        <f>Tabela1[[#This Row],[Valor total]]-Tabela1[[#This Row],[Valor custo]]</f>
        <v>27.79</v>
      </c>
      <c r="J2664" s="6">
        <f>Tabela1[[#This Row],[MARGEM BRUTA]]/Tabela1[[#This Row],[Valor total]]</f>
        <v>0.79399999999999993</v>
      </c>
      <c r="K2664" s="1" t="str">
        <f>VLOOKUP(Tabela1[[#This Row],[Cliente]],'BASE DE CLIENTES'!A:D,4,0)</f>
        <v>SERRALHEIRO</v>
      </c>
      <c r="L2664" s="1" t="str">
        <f>VLOOKUP(Tabela1[[#This Row],[Cliente]],'BASE DE CLIENTES'!A:E,5,0)</f>
        <v>Luziânia</v>
      </c>
    </row>
    <row r="2665" spans="2:12" x14ac:dyDescent="0.3">
      <c r="B2665" s="1" t="s">
        <v>106</v>
      </c>
      <c r="C2665" s="4" t="str">
        <f>VLOOKUP(Tabela1[[#This Row],[Cliente]],'BASE DE CLIENTES'!A:E,2,0)</f>
        <v>Brasília</v>
      </c>
      <c r="D2665" s="1" t="str">
        <f>VLOOKUP(Tabela1[[#This Row],[Cliente]],'BASE DE CLIENTES'!A:C,3,0)</f>
        <v>DF</v>
      </c>
      <c r="E2665" s="4" t="str">
        <f>CONCATENATE(Tabela1[[#This Row],[CIDADE]],",",Tabela1[[#This Row],[UF]])</f>
        <v>Brasília,DF</v>
      </c>
      <c r="F2665" s="2">
        <v>45961</v>
      </c>
      <c r="G2665" s="13">
        <v>3515.29</v>
      </c>
      <c r="H2665" s="13">
        <v>5533.1</v>
      </c>
      <c r="I2665" s="5">
        <f>Tabela1[[#This Row],[Valor total]]-Tabela1[[#This Row],[Valor custo]]</f>
        <v>2017.8100000000004</v>
      </c>
      <c r="J2665" s="6">
        <f>Tabela1[[#This Row],[MARGEM BRUTA]]/Tabela1[[#This Row],[Valor total]]</f>
        <v>0.3646798358966945</v>
      </c>
      <c r="K2665" s="1" t="str">
        <f>VLOOKUP(Tabela1[[#This Row],[Cliente]],'BASE DE CLIENTES'!A:D,4,0)</f>
        <v>EMPRESA COM MAQUINA</v>
      </c>
      <c r="L2665" s="1" t="str">
        <f>VLOOKUP(Tabela1[[#This Row],[Cliente]],'BASE DE CLIENTES'!A:E,5,0)</f>
        <v>26 DE SETEMBRO</v>
      </c>
    </row>
    <row r="2666" spans="2:12" x14ac:dyDescent="0.3">
      <c r="B2666" s="1" t="s">
        <v>330</v>
      </c>
      <c r="C2666" s="4" t="str">
        <f>VLOOKUP(Tabela1[[#This Row],[Cliente]],'BASE DE CLIENTES'!A:E,2,0)</f>
        <v>Magé</v>
      </c>
      <c r="D2666" s="1" t="str">
        <f>VLOOKUP(Tabela1[[#This Row],[Cliente]],'BASE DE CLIENTES'!A:C,3,0)</f>
        <v>RJ</v>
      </c>
      <c r="E2666" s="4" t="str">
        <f>CONCATENATE(Tabela1[[#This Row],[CIDADE]],",",Tabela1[[#This Row],[UF]])</f>
        <v>Magé,RJ</v>
      </c>
      <c r="F2666" s="2">
        <v>45961</v>
      </c>
      <c r="G2666" s="13">
        <v>825</v>
      </c>
      <c r="H2666" s="13">
        <v>2250</v>
      </c>
      <c r="I2666" s="5">
        <f>Tabela1[[#This Row],[Valor total]]-Tabela1[[#This Row],[Valor custo]]</f>
        <v>1425</v>
      </c>
      <c r="J2666" s="6">
        <f>Tabela1[[#This Row],[MARGEM BRUTA]]/Tabela1[[#This Row],[Valor total]]</f>
        <v>0.6333333333333333</v>
      </c>
      <c r="K2666" s="1" t="str">
        <f>VLOOKUP(Tabela1[[#This Row],[Cliente]],'BASE DE CLIENTES'!A:D,4,0)</f>
        <v>EMPRESA COM MAQUINA</v>
      </c>
      <c r="L2666" s="1" t="str">
        <f>VLOOKUP(Tabela1[[#This Row],[Cliente]],'BASE DE CLIENTES'!A:E,5,0)</f>
        <v>Magé</v>
      </c>
    </row>
    <row r="2667" spans="2:12" x14ac:dyDescent="0.3">
      <c r="B2667" s="1" t="s">
        <v>106</v>
      </c>
      <c r="C2667" s="4" t="str">
        <f>VLOOKUP(Tabela1[[#This Row],[Cliente]],'BASE DE CLIENTES'!A:E,2,0)</f>
        <v>Brasília</v>
      </c>
      <c r="D2667" s="1" t="str">
        <f>VLOOKUP(Tabela1[[#This Row],[Cliente]],'BASE DE CLIENTES'!A:C,3,0)</f>
        <v>DF</v>
      </c>
      <c r="E2667" s="4" t="str">
        <f>CONCATENATE(Tabela1[[#This Row],[CIDADE]],",",Tabela1[[#This Row],[UF]])</f>
        <v>Brasília,DF</v>
      </c>
      <c r="F2667" s="2">
        <v>45961</v>
      </c>
      <c r="G2667" s="13">
        <v>1587.79</v>
      </c>
      <c r="H2667" s="13">
        <v>2450</v>
      </c>
      <c r="I2667" s="5">
        <f>Tabela1[[#This Row],[Valor total]]-Tabela1[[#This Row],[Valor custo]]</f>
        <v>862.21</v>
      </c>
      <c r="J2667" s="6">
        <f>Tabela1[[#This Row],[MARGEM BRUTA]]/Tabela1[[#This Row],[Valor total]]</f>
        <v>0.35192244897959185</v>
      </c>
      <c r="K2667" s="1" t="str">
        <f>VLOOKUP(Tabela1[[#This Row],[Cliente]],'BASE DE CLIENTES'!A:D,4,0)</f>
        <v>EMPRESA COM MAQUINA</v>
      </c>
      <c r="L2667" s="1" t="str">
        <f>VLOOKUP(Tabela1[[#This Row],[Cliente]],'BASE DE CLIENTES'!A:E,5,0)</f>
        <v>26 DE SETEMBRO</v>
      </c>
    </row>
    <row r="2668" spans="2:12" x14ac:dyDescent="0.3">
      <c r="B2668" s="1" t="s">
        <v>109</v>
      </c>
      <c r="C2668" s="4" t="str">
        <f>VLOOKUP(Tabela1[[#This Row],[Cliente]],'BASE DE CLIENTES'!A:E,2,0)</f>
        <v>Águas Lindas de Goiás</v>
      </c>
      <c r="D2668" s="1" t="str">
        <f>VLOOKUP(Tabela1[[#This Row],[Cliente]],'BASE DE CLIENTES'!A:C,3,0)</f>
        <v>GO</v>
      </c>
      <c r="E2668" s="4" t="str">
        <f>CONCATENATE(Tabela1[[#This Row],[CIDADE]],",",Tabela1[[#This Row],[UF]])</f>
        <v>Águas Lindas de Goiás,GO</v>
      </c>
      <c r="F2668" s="2">
        <v>45961</v>
      </c>
      <c r="G2668" s="13">
        <v>250</v>
      </c>
      <c r="H2668" s="13">
        <v>300</v>
      </c>
      <c r="I2668" s="5">
        <f>Tabela1[[#This Row],[Valor total]]-Tabela1[[#This Row],[Valor custo]]</f>
        <v>50</v>
      </c>
      <c r="J2668" s="6">
        <f>Tabela1[[#This Row],[MARGEM BRUTA]]/Tabela1[[#This Row],[Valor total]]</f>
        <v>0.16666666666666666</v>
      </c>
      <c r="K2668" s="1" t="str">
        <f>VLOOKUP(Tabela1[[#This Row],[Cliente]],'BASE DE CLIENTES'!A:D,4,0)</f>
        <v>SERRALHEIRO</v>
      </c>
      <c r="L2668" s="1" t="str">
        <f>VLOOKUP(Tabela1[[#This Row],[Cliente]],'BASE DE CLIENTES'!A:E,5,0)</f>
        <v>Águas Lindas de Goiás</v>
      </c>
    </row>
    <row r="2669" spans="2:12" x14ac:dyDescent="0.3">
      <c r="B2669" s="1" t="s">
        <v>161</v>
      </c>
      <c r="C2669" s="4" t="str">
        <f>VLOOKUP(Tabela1[[#This Row],[Cliente]],'BASE DE CLIENTES'!A:E,2,0)</f>
        <v>Brasília</v>
      </c>
      <c r="D2669" s="1" t="str">
        <f>VLOOKUP(Tabela1[[#This Row],[Cliente]],'BASE DE CLIENTES'!A:C,3,0)</f>
        <v>DF</v>
      </c>
      <c r="E2669" s="4" t="str">
        <f>CONCATENATE(Tabela1[[#This Row],[CIDADE]],",",Tabela1[[#This Row],[UF]])</f>
        <v>Brasília,DF</v>
      </c>
      <c r="F2669" s="2">
        <v>45961</v>
      </c>
      <c r="G2669" s="13">
        <v>463</v>
      </c>
      <c r="H2669" s="13">
        <v>727</v>
      </c>
      <c r="I2669" s="5">
        <f>Tabela1[[#This Row],[Valor total]]-Tabela1[[#This Row],[Valor custo]]</f>
        <v>264</v>
      </c>
      <c r="J2669" s="6">
        <f>Tabela1[[#This Row],[MARGEM BRUTA]]/Tabela1[[#This Row],[Valor total]]</f>
        <v>0.36313617606602477</v>
      </c>
      <c r="K2669" s="1" t="str">
        <f>VLOOKUP(Tabela1[[#This Row],[Cliente]],'BASE DE CLIENTES'!A:D,4,0)</f>
        <v>EMPRESA COM MAQUINA</v>
      </c>
      <c r="L2669" s="1" t="str">
        <f>VLOOKUP(Tabela1[[#This Row],[Cliente]],'BASE DE CLIENTES'!A:E,5,0)</f>
        <v>RIACHO FUNDO II</v>
      </c>
    </row>
    <row r="2670" spans="2:12" x14ac:dyDescent="0.3">
      <c r="B2670" s="1" t="s">
        <v>216</v>
      </c>
      <c r="C2670" s="4" t="str">
        <f>VLOOKUP(Tabela1[[#This Row],[Cliente]],'BASE DE CLIENTES'!A:E,2,0)</f>
        <v>Brasília</v>
      </c>
      <c r="D2670" s="1" t="str">
        <f>VLOOKUP(Tabela1[[#This Row],[Cliente]],'BASE DE CLIENTES'!A:C,3,0)</f>
        <v>DF</v>
      </c>
      <c r="E2670" s="4" t="str">
        <f>CONCATENATE(Tabela1[[#This Row],[CIDADE]],",",Tabela1[[#This Row],[UF]])</f>
        <v>Brasília,DF</v>
      </c>
      <c r="F2670" s="2">
        <v>45961</v>
      </c>
      <c r="G2670" s="13">
        <v>1298</v>
      </c>
      <c r="H2670" s="13">
        <v>1800</v>
      </c>
      <c r="I2670" s="5">
        <f>Tabela1[[#This Row],[Valor total]]-Tabela1[[#This Row],[Valor custo]]</f>
        <v>502</v>
      </c>
      <c r="J2670" s="6">
        <f>Tabela1[[#This Row],[MARGEM BRUTA]]/Tabela1[[#This Row],[Valor total]]</f>
        <v>0.27888888888888891</v>
      </c>
      <c r="K2670" s="1" t="str">
        <f>VLOOKUP(Tabela1[[#This Row],[Cliente]],'BASE DE CLIENTES'!A:D,4,0)</f>
        <v>EMPRESA COM MAQUINA</v>
      </c>
      <c r="L2670" s="1" t="str">
        <f>VLOOKUP(Tabela1[[#This Row],[Cliente]],'BASE DE CLIENTES'!A:E,5,0)</f>
        <v>RIACHO FUNDO II</v>
      </c>
    </row>
    <row r="2671" spans="2:12" x14ac:dyDescent="0.3">
      <c r="B2671" s="1" t="s">
        <v>36</v>
      </c>
      <c r="C2671" s="4" t="str">
        <f>VLOOKUP(Tabela1[[#This Row],[Cliente]],'BASE DE CLIENTES'!A:E,2,0)</f>
        <v>Brasília</v>
      </c>
      <c r="D2671" s="1" t="str">
        <f>VLOOKUP(Tabela1[[#This Row],[Cliente]],'BASE DE CLIENTES'!A:C,3,0)</f>
        <v>DF</v>
      </c>
      <c r="E2671" s="4" t="str">
        <f>CONCATENATE(Tabela1[[#This Row],[CIDADE]],",",Tabela1[[#This Row],[UF]])</f>
        <v>Brasília,DF</v>
      </c>
      <c r="F2671" s="2">
        <v>45961</v>
      </c>
      <c r="G2671" s="13">
        <v>0</v>
      </c>
      <c r="H2671" s="13">
        <v>180</v>
      </c>
      <c r="I2671" s="5">
        <f>Tabela1[[#This Row],[Valor total]]-Tabela1[[#This Row],[Valor custo]]</f>
        <v>180</v>
      </c>
      <c r="J2671" s="6">
        <f>Tabela1[[#This Row],[MARGEM BRUTA]]/Tabela1[[#This Row],[Valor total]]</f>
        <v>1</v>
      </c>
      <c r="K2671" s="1" t="str">
        <f>VLOOKUP(Tabela1[[#This Row],[Cliente]],'BASE DE CLIENTES'!A:D,4,0)</f>
        <v>SERRALHEIRO</v>
      </c>
      <c r="L2671" s="1" t="str">
        <f>VLOOKUP(Tabela1[[#This Row],[Cliente]],'BASE DE CLIENTES'!A:E,5,0)</f>
        <v>CEILANDIA SUL (CEILANDIA)</v>
      </c>
    </row>
    <row r="2672" spans="2:12" x14ac:dyDescent="0.3">
      <c r="B2672" s="1" t="s">
        <v>132</v>
      </c>
      <c r="C2672" s="4" t="str">
        <f>VLOOKUP(Tabela1[[#This Row],[Cliente]],'BASE DE CLIENTES'!A:E,2,0)</f>
        <v>Águas Lindas de Goiás</v>
      </c>
      <c r="D2672" s="1" t="str">
        <f>VLOOKUP(Tabela1[[#This Row],[Cliente]],'BASE DE CLIENTES'!A:C,3,0)</f>
        <v>GO</v>
      </c>
      <c r="E2672" s="4" t="str">
        <f>CONCATENATE(Tabela1[[#This Row],[CIDADE]],",",Tabela1[[#This Row],[UF]])</f>
        <v>Águas Lindas de Goiás,GO</v>
      </c>
      <c r="F2672" s="2">
        <v>45961</v>
      </c>
      <c r="G2672" s="13">
        <v>385</v>
      </c>
      <c r="H2672" s="13">
        <v>645</v>
      </c>
      <c r="I2672" s="5">
        <f>Tabela1[[#This Row],[Valor total]]-Tabela1[[#This Row],[Valor custo]]</f>
        <v>260</v>
      </c>
      <c r="J2672" s="6">
        <f>Tabela1[[#This Row],[MARGEM BRUTA]]/Tabela1[[#This Row],[Valor total]]</f>
        <v>0.40310077519379844</v>
      </c>
      <c r="K2672" s="1" t="str">
        <f>VLOOKUP(Tabela1[[#This Row],[Cliente]],'BASE DE CLIENTES'!A:D,4,0)</f>
        <v>SERRALHEIRO</v>
      </c>
      <c r="L2672" s="1" t="str">
        <f>VLOOKUP(Tabela1[[#This Row],[Cliente]],'BASE DE CLIENTES'!A:E,5,0)</f>
        <v>Águas Lindas de Goiás</v>
      </c>
    </row>
    <row r="2673" spans="2:12" x14ac:dyDescent="0.3">
      <c r="B2673" s="1" t="s">
        <v>68</v>
      </c>
      <c r="C2673" s="4" t="str">
        <f>VLOOKUP(Tabela1[[#This Row],[Cliente]],'BASE DE CLIENTES'!A:E,2,0)</f>
        <v>Brasília</v>
      </c>
      <c r="D2673" s="1" t="str">
        <f>VLOOKUP(Tabela1[[#This Row],[Cliente]],'BASE DE CLIENTES'!A:C,3,0)</f>
        <v>DF</v>
      </c>
      <c r="E2673" s="4" t="str">
        <f>CONCATENATE(Tabela1[[#This Row],[CIDADE]],",",Tabela1[[#This Row],[UF]])</f>
        <v>Brasília,DF</v>
      </c>
      <c r="F2673" s="2">
        <v>45961</v>
      </c>
      <c r="G2673" s="13">
        <v>1419</v>
      </c>
      <c r="H2673" s="13">
        <v>2000</v>
      </c>
      <c r="I2673" s="5">
        <f>Tabela1[[#This Row],[Valor total]]-Tabela1[[#This Row],[Valor custo]]</f>
        <v>581</v>
      </c>
      <c r="J2673" s="6">
        <f>Tabela1[[#This Row],[MARGEM BRUTA]]/Tabela1[[#This Row],[Valor total]]</f>
        <v>0.29049999999999998</v>
      </c>
      <c r="K2673" s="1" t="str">
        <f>VLOOKUP(Tabela1[[#This Row],[Cliente]],'BASE DE CLIENTES'!A:D,4,0)</f>
        <v>EMPRESA COM MAQUINA</v>
      </c>
      <c r="L2673" s="1" t="str">
        <f>VLOOKUP(Tabela1[[#This Row],[Cliente]],'BASE DE CLIENTES'!A:E,5,0)</f>
        <v>SAMAMBAIA SUL (SAMAMBAIA)</v>
      </c>
    </row>
    <row r="2674" spans="2:12" x14ac:dyDescent="0.3">
      <c r="B2674" s="1" t="s">
        <v>152</v>
      </c>
      <c r="C2674" s="4" t="str">
        <f>VLOOKUP(Tabela1[[#This Row],[Cliente]],'BASE DE CLIENTES'!A:E,2,0)</f>
        <v>Aparecida de Goiânia</v>
      </c>
      <c r="D2674" s="1" t="str">
        <f>VLOOKUP(Tabela1[[#This Row],[Cliente]],'BASE DE CLIENTES'!A:C,3,0)</f>
        <v>GO</v>
      </c>
      <c r="E2674" s="4" t="str">
        <f>CONCATENATE(Tabela1[[#This Row],[CIDADE]],",",Tabela1[[#This Row],[UF]])</f>
        <v>Aparecida de Goiânia,GO</v>
      </c>
      <c r="F2674" s="2">
        <v>45961</v>
      </c>
      <c r="G2674" s="13">
        <v>385</v>
      </c>
      <c r="H2674" s="13">
        <v>630</v>
      </c>
      <c r="I2674" s="5">
        <f>Tabela1[[#This Row],[Valor total]]-Tabela1[[#This Row],[Valor custo]]</f>
        <v>245</v>
      </c>
      <c r="J2674" s="6">
        <f>Tabela1[[#This Row],[MARGEM BRUTA]]/Tabela1[[#This Row],[Valor total]]</f>
        <v>0.3888888888888889</v>
      </c>
      <c r="K2674" s="1" t="str">
        <f>VLOOKUP(Tabela1[[#This Row],[Cliente]],'BASE DE CLIENTES'!A:D,4,0)</f>
        <v>TECNICO</v>
      </c>
      <c r="L2674" s="1" t="str">
        <f>VLOOKUP(Tabela1[[#This Row],[Cliente]],'BASE DE CLIENTES'!A:E,5,0)</f>
        <v>Aparecida de Goiânia</v>
      </c>
    </row>
    <row r="2675" spans="2:12" x14ac:dyDescent="0.3">
      <c r="B2675" s="1" t="s">
        <v>92</v>
      </c>
      <c r="C2675" s="4" t="str">
        <f>VLOOKUP(Tabela1[[#This Row],[Cliente]],'BASE DE CLIENTES'!A:E,2,0)</f>
        <v>Brasília</v>
      </c>
      <c r="D2675" s="1" t="str">
        <f>VLOOKUP(Tabela1[[#This Row],[Cliente]],'BASE DE CLIENTES'!A:C,3,0)</f>
        <v>DF</v>
      </c>
      <c r="E2675" s="4" t="str">
        <f>CONCATENATE(Tabela1[[#This Row],[CIDADE]],",",Tabela1[[#This Row],[UF]])</f>
        <v>Brasília,DF</v>
      </c>
      <c r="F2675" s="2">
        <v>45961</v>
      </c>
      <c r="G2675" s="13">
        <v>438.89</v>
      </c>
      <c r="H2675" s="13">
        <v>63</v>
      </c>
      <c r="I2675" s="5">
        <f>Tabela1[[#This Row],[Valor total]]-Tabela1[[#This Row],[Valor custo]]</f>
        <v>-375.89</v>
      </c>
      <c r="J2675" s="6">
        <f>Tabela1[[#This Row],[MARGEM BRUTA]]/Tabela1[[#This Row],[Valor total]]</f>
        <v>-5.9665079365079361</v>
      </c>
      <c r="K2675" s="1" t="str">
        <f>VLOOKUP(Tabela1[[#This Row],[Cliente]],'BASE DE CLIENTES'!A:D,4,0)</f>
        <v>EMPRESA SEM MAQUINA</v>
      </c>
      <c r="L2675" s="1" t="str">
        <f>VLOOKUP(Tabela1[[#This Row],[Cliente]],'BASE DE CLIENTES'!A:E,5,0)</f>
        <v>SOBRADINHO</v>
      </c>
    </row>
    <row r="2676" spans="2:12" x14ac:dyDescent="0.3">
      <c r="B2676" s="1" t="s">
        <v>88</v>
      </c>
      <c r="C2676" s="4" t="str">
        <f>VLOOKUP(Tabela1[[#This Row],[Cliente]],'BASE DE CLIENTES'!A:E,2,0)</f>
        <v>Brasília</v>
      </c>
      <c r="D2676" s="1" t="str">
        <f>VLOOKUP(Tabela1[[#This Row],[Cliente]],'BASE DE CLIENTES'!A:C,3,0)</f>
        <v>DF</v>
      </c>
      <c r="E2676" s="4" t="str">
        <f>CONCATENATE(Tabela1[[#This Row],[CIDADE]],",",Tabela1[[#This Row],[UF]])</f>
        <v>Brasília,DF</v>
      </c>
      <c r="F2676" s="2">
        <v>45961</v>
      </c>
      <c r="G2676" s="13">
        <v>67.19</v>
      </c>
      <c r="H2676" s="13">
        <v>205</v>
      </c>
      <c r="I2676" s="5">
        <f>Tabela1[[#This Row],[Valor total]]-Tabela1[[#This Row],[Valor custo]]</f>
        <v>137.81</v>
      </c>
      <c r="J2676" s="6">
        <f>Tabela1[[#This Row],[MARGEM BRUTA]]/Tabela1[[#This Row],[Valor total]]</f>
        <v>0.67224390243902443</v>
      </c>
      <c r="K2676" s="1" t="str">
        <f>VLOOKUP(Tabela1[[#This Row],[Cliente]],'BASE DE CLIENTES'!A:D,4,0)</f>
        <v>SERRALHEIRO</v>
      </c>
      <c r="L2676" s="1" t="str">
        <f>VLOOKUP(Tabela1[[#This Row],[Cliente]],'BASE DE CLIENTES'!A:E,5,0)</f>
        <v>RECANTO DAS EMAS</v>
      </c>
    </row>
    <row r="2677" spans="2:12" x14ac:dyDescent="0.3">
      <c r="B2677" s="1" t="s">
        <v>157</v>
      </c>
      <c r="C2677" s="4" t="str">
        <f>VLOOKUP(Tabela1[[#This Row],[Cliente]],'BASE DE CLIENTES'!A:E,2,0)</f>
        <v>Aparecida de Goiânia</v>
      </c>
      <c r="D2677" s="1" t="str">
        <f>VLOOKUP(Tabela1[[#This Row],[Cliente]],'BASE DE CLIENTES'!A:C,3,0)</f>
        <v>GO</v>
      </c>
      <c r="E2677" s="4" t="str">
        <f>CONCATENATE(Tabela1[[#This Row],[CIDADE]],",",Tabela1[[#This Row],[UF]])</f>
        <v>Aparecida de Goiânia,GO</v>
      </c>
      <c r="F2677" s="2">
        <v>45961</v>
      </c>
      <c r="G2677" s="13">
        <v>117</v>
      </c>
      <c r="H2677" s="13">
        <v>155</v>
      </c>
      <c r="I2677" s="5">
        <f>Tabela1[[#This Row],[Valor total]]-Tabela1[[#This Row],[Valor custo]]</f>
        <v>38</v>
      </c>
      <c r="J2677" s="6">
        <f>Tabela1[[#This Row],[MARGEM BRUTA]]/Tabela1[[#This Row],[Valor total]]</f>
        <v>0.24516129032258063</v>
      </c>
      <c r="K2677" s="1" t="str">
        <f>VLOOKUP(Tabela1[[#This Row],[Cliente]],'BASE DE CLIENTES'!A:D,4,0)</f>
        <v>EMPRESA COM MAQUINA</v>
      </c>
      <c r="L2677" s="1" t="str">
        <f>VLOOKUP(Tabela1[[#This Row],[Cliente]],'BASE DE CLIENTES'!A:E,5,0)</f>
        <v>Aparecida de Goiânia</v>
      </c>
    </row>
    <row r="2678" spans="2:12" x14ac:dyDescent="0.3">
      <c r="B2678" s="1" t="s">
        <v>117</v>
      </c>
      <c r="C2678" s="4" t="str">
        <f>VLOOKUP(Tabela1[[#This Row],[Cliente]],'BASE DE CLIENTES'!A:E,2,0)</f>
        <v>Brasília</v>
      </c>
      <c r="D2678" s="1" t="str">
        <f>VLOOKUP(Tabela1[[#This Row],[Cliente]],'BASE DE CLIENTES'!A:C,3,0)</f>
        <v>DF</v>
      </c>
      <c r="E2678" s="4" t="str">
        <f>CONCATENATE(Tabela1[[#This Row],[CIDADE]],",",Tabela1[[#This Row],[UF]])</f>
        <v>Brasília,DF</v>
      </c>
      <c r="F2678" s="2">
        <v>45961</v>
      </c>
      <c r="G2678" s="13">
        <v>356.12</v>
      </c>
      <c r="H2678" s="13">
        <v>550</v>
      </c>
      <c r="I2678" s="5">
        <f>Tabela1[[#This Row],[Valor total]]-Tabela1[[#This Row],[Valor custo]]</f>
        <v>193.88</v>
      </c>
      <c r="J2678" s="6">
        <f>Tabela1[[#This Row],[MARGEM BRUTA]]/Tabela1[[#This Row],[Valor total]]</f>
        <v>0.35250909090909088</v>
      </c>
      <c r="K2678" s="1" t="str">
        <f>VLOOKUP(Tabela1[[#This Row],[Cliente]],'BASE DE CLIENTES'!A:D,4,0)</f>
        <v>EMPRESA COM MAQUINA</v>
      </c>
      <c r="L2678" s="1" t="str">
        <f>VLOOKUP(Tabela1[[#This Row],[Cliente]],'BASE DE CLIENTES'!A:E,5,0)</f>
        <v>SETOR HABITACIONAL ARNIQUEIRA (AGUAS CLARAS)</v>
      </c>
    </row>
    <row r="2679" spans="2:12" x14ac:dyDescent="0.3">
      <c r="B2679" s="1" t="s">
        <v>236</v>
      </c>
      <c r="C2679" s="4" t="str">
        <f>VLOOKUP(Tabela1[[#This Row],[Cliente]],'BASE DE CLIENTES'!A:E,2,0)</f>
        <v>Goiânia</v>
      </c>
      <c r="D2679" s="1" t="str">
        <f>VLOOKUP(Tabela1[[#This Row],[Cliente]],'BASE DE CLIENTES'!A:C,3,0)</f>
        <v>GO</v>
      </c>
      <c r="E2679" s="4" t="str">
        <f>CONCATENATE(Tabela1[[#This Row],[CIDADE]],",",Tabela1[[#This Row],[UF]])</f>
        <v>Goiânia,GO</v>
      </c>
      <c r="F2679" s="2">
        <v>45961</v>
      </c>
      <c r="G2679" s="13">
        <v>1176</v>
      </c>
      <c r="H2679" s="13">
        <v>1670</v>
      </c>
      <c r="I2679" s="5">
        <f>Tabela1[[#This Row],[Valor total]]-Tabela1[[#This Row],[Valor custo]]</f>
        <v>494</v>
      </c>
      <c r="J2679" s="6">
        <f>Tabela1[[#This Row],[MARGEM BRUTA]]/Tabela1[[#This Row],[Valor total]]</f>
        <v>0.29580838323353292</v>
      </c>
      <c r="K2679" s="1" t="str">
        <f>VLOOKUP(Tabela1[[#This Row],[Cliente]],'BASE DE CLIENTES'!A:D,4,0)</f>
        <v>EMPRESA COM MAQUINA</v>
      </c>
      <c r="L2679" s="1" t="str">
        <f>VLOOKUP(Tabela1[[#This Row],[Cliente]],'BASE DE CLIENTES'!A:E,5,0)</f>
        <v>Goiânia</v>
      </c>
    </row>
    <row r="2680" spans="2:12" x14ac:dyDescent="0.3">
      <c r="B2680" s="1" t="s">
        <v>331</v>
      </c>
      <c r="C2680" s="4" t="str">
        <f>VLOOKUP(Tabela1[[#This Row],[Cliente]],'BASE DE CLIENTES'!A:E,2,0)</f>
        <v>Águas Lindas de Goiás</v>
      </c>
      <c r="D2680" s="1" t="str">
        <f>VLOOKUP(Tabela1[[#This Row],[Cliente]],'BASE DE CLIENTES'!A:C,3,0)</f>
        <v>GO</v>
      </c>
      <c r="E2680" s="4" t="str">
        <f>CONCATENATE(Tabela1[[#This Row],[CIDADE]],",",Tabela1[[#This Row],[UF]])</f>
        <v>Águas Lindas de Goiás,GO</v>
      </c>
      <c r="F2680" s="2">
        <v>45961</v>
      </c>
      <c r="G2680" s="13">
        <v>88.63</v>
      </c>
      <c r="H2680" s="13">
        <v>196</v>
      </c>
      <c r="I2680" s="5">
        <f>Tabela1[[#This Row],[Valor total]]-Tabela1[[#This Row],[Valor custo]]</f>
        <v>107.37</v>
      </c>
      <c r="J2680" s="6">
        <f>Tabela1[[#This Row],[MARGEM BRUTA]]/Tabela1[[#This Row],[Valor total]]</f>
        <v>0.54780612244897964</v>
      </c>
      <c r="K2680" s="1" t="str">
        <f>VLOOKUP(Tabela1[[#This Row],[Cliente]],'BASE DE CLIENTES'!A:D,4,0)</f>
        <v>EMPRESA SEM MAQUINA</v>
      </c>
      <c r="L2680" s="1" t="str">
        <f>VLOOKUP(Tabela1[[#This Row],[Cliente]],'BASE DE CLIENTES'!A:E,5,0)</f>
        <v>Águas Lindas de Goiás</v>
      </c>
    </row>
    <row r="2681" spans="2:12" x14ac:dyDescent="0.3">
      <c r="B2681" s="1" t="s">
        <v>96</v>
      </c>
      <c r="C2681" s="4" t="str">
        <f>VLOOKUP(Tabela1[[#This Row],[Cliente]],'BASE DE CLIENTES'!A:E,2,0)</f>
        <v>Brasília</v>
      </c>
      <c r="D2681" s="1" t="str">
        <f>VLOOKUP(Tabela1[[#This Row],[Cliente]],'BASE DE CLIENTES'!A:C,3,0)</f>
        <v>DF</v>
      </c>
      <c r="E2681" s="4" t="str">
        <f>CONCATENATE(Tabela1[[#This Row],[CIDADE]],",",Tabela1[[#This Row],[UF]])</f>
        <v>Brasília,DF</v>
      </c>
      <c r="F2681" s="2">
        <v>45961</v>
      </c>
      <c r="G2681" s="13">
        <v>510</v>
      </c>
      <c r="H2681" s="13">
        <v>765</v>
      </c>
      <c r="I2681" s="5">
        <f>Tabela1[[#This Row],[Valor total]]-Tabela1[[#This Row],[Valor custo]]</f>
        <v>255</v>
      </c>
      <c r="J2681" s="6">
        <f>Tabela1[[#This Row],[MARGEM BRUTA]]/Tabela1[[#This Row],[Valor total]]</f>
        <v>0.33333333333333331</v>
      </c>
      <c r="K2681" s="1" t="str">
        <f>VLOOKUP(Tabela1[[#This Row],[Cliente]],'BASE DE CLIENTES'!A:D,4,0)</f>
        <v>EMPRESA SEM MAQUINA</v>
      </c>
      <c r="L2681" s="1" t="str">
        <f>VLOOKUP(Tabela1[[#This Row],[Cliente]],'BASE DE CLIENTES'!A:E,5,0)</f>
        <v>CEILANDIA NORTE (CEILANDIA)</v>
      </c>
    </row>
    <row r="2682" spans="2:12" x14ac:dyDescent="0.3">
      <c r="B2682" s="1" t="s">
        <v>183</v>
      </c>
      <c r="C2682" s="4" t="str">
        <f>VLOOKUP(Tabela1[[#This Row],[Cliente]],'BASE DE CLIENTES'!A:E,2,0)</f>
        <v>Caldas Novas</v>
      </c>
      <c r="D2682" s="1" t="str">
        <f>VLOOKUP(Tabela1[[#This Row],[Cliente]],'BASE DE CLIENTES'!A:C,3,0)</f>
        <v>GO</v>
      </c>
      <c r="E2682" s="4" t="str">
        <f>CONCATENATE(Tabela1[[#This Row],[CIDADE]],",",Tabela1[[#This Row],[UF]])</f>
        <v>Caldas Novas,GO</v>
      </c>
      <c r="F2682" s="2">
        <v>45960</v>
      </c>
      <c r="G2682" s="13">
        <v>8145.95</v>
      </c>
      <c r="H2682" s="13">
        <v>12000</v>
      </c>
      <c r="I2682" s="5">
        <f>Tabela1[[#This Row],[Valor total]]-Tabela1[[#This Row],[Valor custo]]</f>
        <v>3854.05</v>
      </c>
      <c r="J2682" s="6">
        <f>Tabela1[[#This Row],[MARGEM BRUTA]]/Tabela1[[#This Row],[Valor total]]</f>
        <v>0.32117083333333335</v>
      </c>
      <c r="K2682" s="1" t="str">
        <f>VLOOKUP(Tabela1[[#This Row],[Cliente]],'BASE DE CLIENTES'!A:D,4,0)</f>
        <v>EMPRESA COM MAQUINA</v>
      </c>
      <c r="L2682" s="1" t="str">
        <f>VLOOKUP(Tabela1[[#This Row],[Cliente]],'BASE DE CLIENTES'!A:E,5,0)</f>
        <v>Caldas Novas</v>
      </c>
    </row>
    <row r="2683" spans="2:12" x14ac:dyDescent="0.3">
      <c r="B2683" s="1" t="s">
        <v>152</v>
      </c>
      <c r="C2683" s="4" t="str">
        <f>VLOOKUP(Tabela1[[#This Row],[Cliente]],'BASE DE CLIENTES'!A:E,2,0)</f>
        <v>Aparecida de Goiânia</v>
      </c>
      <c r="D2683" s="1" t="str">
        <f>VLOOKUP(Tabela1[[#This Row],[Cliente]],'BASE DE CLIENTES'!A:C,3,0)</f>
        <v>GO</v>
      </c>
      <c r="E2683" s="4" t="str">
        <f>CONCATENATE(Tabela1[[#This Row],[CIDADE]],",",Tabela1[[#This Row],[UF]])</f>
        <v>Aparecida de Goiânia,GO</v>
      </c>
      <c r="F2683" s="2">
        <v>45960</v>
      </c>
      <c r="G2683" s="13">
        <v>1066.42</v>
      </c>
      <c r="H2683" s="13">
        <v>1515</v>
      </c>
      <c r="I2683" s="5">
        <f>Tabela1[[#This Row],[Valor total]]-Tabela1[[#This Row],[Valor custo]]</f>
        <v>448.57999999999993</v>
      </c>
      <c r="J2683" s="6">
        <f>Tabela1[[#This Row],[MARGEM BRUTA]]/Tabela1[[#This Row],[Valor total]]</f>
        <v>0.29609240924092406</v>
      </c>
      <c r="K2683" s="1" t="str">
        <f>VLOOKUP(Tabela1[[#This Row],[Cliente]],'BASE DE CLIENTES'!A:D,4,0)</f>
        <v>TECNICO</v>
      </c>
      <c r="L2683" s="1" t="str">
        <f>VLOOKUP(Tabela1[[#This Row],[Cliente]],'BASE DE CLIENTES'!A:E,5,0)</f>
        <v>Aparecida de Goiânia</v>
      </c>
    </row>
    <row r="2684" spans="2:12" x14ac:dyDescent="0.3">
      <c r="B2684" s="1" t="s">
        <v>66</v>
      </c>
      <c r="C2684" s="4" t="str">
        <f>VLOOKUP(Tabela1[[#This Row],[Cliente]],'BASE DE CLIENTES'!A:E,2,0)</f>
        <v>Águas Lindas de Goiás</v>
      </c>
      <c r="D2684" s="1" t="str">
        <f>VLOOKUP(Tabela1[[#This Row],[Cliente]],'BASE DE CLIENTES'!A:C,3,0)</f>
        <v>GO</v>
      </c>
      <c r="E2684" s="4" t="str">
        <f>CONCATENATE(Tabela1[[#This Row],[CIDADE]],",",Tabela1[[#This Row],[UF]])</f>
        <v>Águas Lindas de Goiás,GO</v>
      </c>
      <c r="F2684" s="2">
        <v>45960</v>
      </c>
      <c r="G2684" s="13">
        <v>385</v>
      </c>
      <c r="H2684" s="13">
        <v>620</v>
      </c>
      <c r="I2684" s="5">
        <f>Tabela1[[#This Row],[Valor total]]-Tabela1[[#This Row],[Valor custo]]</f>
        <v>235</v>
      </c>
      <c r="J2684" s="6">
        <f>Tabela1[[#This Row],[MARGEM BRUTA]]/Tabela1[[#This Row],[Valor total]]</f>
        <v>0.37903225806451613</v>
      </c>
      <c r="K2684" s="1" t="str">
        <f>VLOOKUP(Tabela1[[#This Row],[Cliente]],'BASE DE CLIENTES'!A:D,4,0)</f>
        <v>EMPRESA COM MAQUINA</v>
      </c>
      <c r="L2684" s="1" t="str">
        <f>VLOOKUP(Tabela1[[#This Row],[Cliente]],'BASE DE CLIENTES'!A:E,5,0)</f>
        <v>Águas Lindas de Goiás</v>
      </c>
    </row>
    <row r="2685" spans="2:12" x14ac:dyDescent="0.3">
      <c r="B2685" s="1" t="s">
        <v>230</v>
      </c>
      <c r="C2685" s="4" t="str">
        <f>VLOOKUP(Tabela1[[#This Row],[Cliente]],'BASE DE CLIENTES'!A:E,2,0)</f>
        <v>Brasília</v>
      </c>
      <c r="D2685" s="1" t="str">
        <f>VLOOKUP(Tabela1[[#This Row],[Cliente]],'BASE DE CLIENTES'!A:C,3,0)</f>
        <v>DF</v>
      </c>
      <c r="E2685" s="4" t="str">
        <f>CONCATENATE(Tabela1[[#This Row],[CIDADE]],",",Tabela1[[#This Row],[UF]])</f>
        <v>Brasília,DF</v>
      </c>
      <c r="F2685" s="2">
        <v>45960</v>
      </c>
      <c r="G2685" s="13">
        <v>70</v>
      </c>
      <c r="H2685" s="13">
        <v>90</v>
      </c>
      <c r="I2685" s="5">
        <f>Tabela1[[#This Row],[Valor total]]-Tabela1[[#This Row],[Valor custo]]</f>
        <v>20</v>
      </c>
      <c r="J2685" s="6">
        <f>Tabela1[[#This Row],[MARGEM BRUTA]]/Tabela1[[#This Row],[Valor total]]</f>
        <v>0.22222222222222221</v>
      </c>
      <c r="K2685" s="1" t="str">
        <f>VLOOKUP(Tabela1[[#This Row],[Cliente]],'BASE DE CLIENTES'!A:D,4,0)</f>
        <v>SERRALHEIRO</v>
      </c>
      <c r="L2685" s="1" t="str">
        <f>VLOOKUP(Tabela1[[#This Row],[Cliente]],'BASE DE CLIENTES'!A:E,5,0)</f>
        <v>SETOR HABITACIONAL SAMAMBAIA (VICENTE PIRES)</v>
      </c>
    </row>
    <row r="2686" spans="2:12" x14ac:dyDescent="0.3">
      <c r="B2686" s="1" t="s">
        <v>161</v>
      </c>
      <c r="C2686" s="4" t="str">
        <f>VLOOKUP(Tabela1[[#This Row],[Cliente]],'BASE DE CLIENTES'!A:E,2,0)</f>
        <v>Brasília</v>
      </c>
      <c r="D2686" s="1" t="str">
        <f>VLOOKUP(Tabela1[[#This Row],[Cliente]],'BASE DE CLIENTES'!A:C,3,0)</f>
        <v>DF</v>
      </c>
      <c r="E2686" s="4" t="str">
        <f>CONCATENATE(Tabela1[[#This Row],[CIDADE]],",",Tabela1[[#This Row],[UF]])</f>
        <v>Brasília,DF</v>
      </c>
      <c r="F2686" s="2">
        <v>45960</v>
      </c>
      <c r="G2686" s="13">
        <v>219.04</v>
      </c>
      <c r="H2686" s="13">
        <v>1360</v>
      </c>
      <c r="I2686" s="5">
        <f>Tabela1[[#This Row],[Valor total]]-Tabela1[[#This Row],[Valor custo]]</f>
        <v>1140.96</v>
      </c>
      <c r="J2686" s="6">
        <f>Tabela1[[#This Row],[MARGEM BRUTA]]/Tabela1[[#This Row],[Valor total]]</f>
        <v>0.8389411764705883</v>
      </c>
      <c r="K2686" s="1" t="str">
        <f>VLOOKUP(Tabela1[[#This Row],[Cliente]],'BASE DE CLIENTES'!A:D,4,0)</f>
        <v>EMPRESA COM MAQUINA</v>
      </c>
      <c r="L2686" s="1" t="str">
        <f>VLOOKUP(Tabela1[[#This Row],[Cliente]],'BASE DE CLIENTES'!A:E,5,0)</f>
        <v>RIACHO FUNDO II</v>
      </c>
    </row>
    <row r="2687" spans="2:12" x14ac:dyDescent="0.3">
      <c r="B2687" s="1" t="s">
        <v>27</v>
      </c>
      <c r="C2687" s="4" t="str">
        <f>VLOOKUP(Tabela1[[#This Row],[Cliente]],'BASE DE CLIENTES'!A:E,2,0)</f>
        <v>Brasília</v>
      </c>
      <c r="D2687" s="1" t="str">
        <f>VLOOKUP(Tabela1[[#This Row],[Cliente]],'BASE DE CLIENTES'!A:C,3,0)</f>
        <v>DF</v>
      </c>
      <c r="E2687" s="4" t="str">
        <f>CONCATENATE(Tabela1[[#This Row],[CIDADE]],",",Tabela1[[#This Row],[UF]])</f>
        <v>Brasília,DF</v>
      </c>
      <c r="F2687" s="2">
        <v>45960</v>
      </c>
      <c r="G2687" s="13">
        <v>94.06</v>
      </c>
      <c r="H2687" s="13">
        <v>130</v>
      </c>
      <c r="I2687" s="5">
        <f>Tabela1[[#This Row],[Valor total]]-Tabela1[[#This Row],[Valor custo]]</f>
        <v>35.94</v>
      </c>
      <c r="J2687" s="6">
        <f>Tabela1[[#This Row],[MARGEM BRUTA]]/Tabela1[[#This Row],[Valor total]]</f>
        <v>0.27646153846153843</v>
      </c>
      <c r="K2687" s="1" t="str">
        <f>VLOOKUP(Tabela1[[#This Row],[Cliente]],'BASE DE CLIENTES'!A:D,4,0)</f>
        <v>EMPRESA SEM MAQUINA</v>
      </c>
      <c r="L2687" s="1" t="str">
        <f>VLOOKUP(Tabela1[[#This Row],[Cliente]],'BASE DE CLIENTES'!A:E,5,0)</f>
        <v>RECANTO DAS EMAS</v>
      </c>
    </row>
    <row r="2688" spans="2:12" x14ac:dyDescent="0.3">
      <c r="B2688" s="1" t="s">
        <v>68</v>
      </c>
      <c r="C2688" s="4" t="str">
        <f>VLOOKUP(Tabela1[[#This Row],[Cliente]],'BASE DE CLIENTES'!A:E,2,0)</f>
        <v>Brasília</v>
      </c>
      <c r="D2688" s="1" t="str">
        <f>VLOOKUP(Tabela1[[#This Row],[Cliente]],'BASE DE CLIENTES'!A:C,3,0)</f>
        <v>DF</v>
      </c>
      <c r="E2688" s="4" t="str">
        <f>CONCATENATE(Tabela1[[#This Row],[CIDADE]],",",Tabela1[[#This Row],[UF]])</f>
        <v>Brasília,DF</v>
      </c>
      <c r="F2688" s="2">
        <v>45960</v>
      </c>
      <c r="G2688" s="13">
        <v>1000</v>
      </c>
      <c r="H2688" s="13">
        <v>1200</v>
      </c>
      <c r="I2688" s="5">
        <f>Tabela1[[#This Row],[Valor total]]-Tabela1[[#This Row],[Valor custo]]</f>
        <v>200</v>
      </c>
      <c r="J2688" s="6">
        <f>Tabela1[[#This Row],[MARGEM BRUTA]]/Tabela1[[#This Row],[Valor total]]</f>
        <v>0.16666666666666666</v>
      </c>
      <c r="K2688" s="1" t="str">
        <f>VLOOKUP(Tabela1[[#This Row],[Cliente]],'BASE DE CLIENTES'!A:D,4,0)</f>
        <v>EMPRESA COM MAQUINA</v>
      </c>
      <c r="L2688" s="1" t="str">
        <f>VLOOKUP(Tabela1[[#This Row],[Cliente]],'BASE DE CLIENTES'!A:E,5,0)</f>
        <v>SAMAMBAIA SUL (SAMAMBAIA)</v>
      </c>
    </row>
    <row r="2689" spans="2:12" x14ac:dyDescent="0.3">
      <c r="B2689" s="1" t="s">
        <v>70</v>
      </c>
      <c r="C2689" s="4" t="str">
        <f>VLOOKUP(Tabela1[[#This Row],[Cliente]],'BASE DE CLIENTES'!A:E,2,0)</f>
        <v>Brasília</v>
      </c>
      <c r="D2689" s="1" t="str">
        <f>VLOOKUP(Tabela1[[#This Row],[Cliente]],'BASE DE CLIENTES'!A:C,3,0)</f>
        <v>DF</v>
      </c>
      <c r="E2689" s="4" t="str">
        <f>CONCATENATE(Tabela1[[#This Row],[CIDADE]],",",Tabela1[[#This Row],[UF]])</f>
        <v>Brasília,DF</v>
      </c>
      <c r="F2689" s="2">
        <v>45960</v>
      </c>
      <c r="G2689" s="13">
        <v>1298.3699999999999</v>
      </c>
      <c r="H2689" s="13">
        <v>1900</v>
      </c>
      <c r="I2689" s="5">
        <f>Tabela1[[#This Row],[Valor total]]-Tabela1[[#This Row],[Valor custo]]</f>
        <v>601.63000000000011</v>
      </c>
      <c r="J2689" s="6">
        <f>Tabela1[[#This Row],[MARGEM BRUTA]]/Tabela1[[#This Row],[Valor total]]</f>
        <v>0.31664736842105268</v>
      </c>
      <c r="K2689" s="1" t="str">
        <f>VLOOKUP(Tabela1[[#This Row],[Cliente]],'BASE DE CLIENTES'!A:D,4,0)</f>
        <v>EMPRESA COM MAQUINA</v>
      </c>
      <c r="L2689" s="1" t="str">
        <f>VLOOKUP(Tabela1[[#This Row],[Cliente]],'BASE DE CLIENTES'!A:E,5,0)</f>
        <v>TAGUATINGA NORTE (TAGUATINGA)</v>
      </c>
    </row>
    <row r="2690" spans="2:12" x14ac:dyDescent="0.3">
      <c r="B2690" s="1" t="s">
        <v>153</v>
      </c>
      <c r="C2690" s="4" t="str">
        <f>VLOOKUP(Tabela1[[#This Row],[Cliente]],'BASE DE CLIENTES'!A:E,2,0)</f>
        <v>Brasília</v>
      </c>
      <c r="D2690" s="1" t="str">
        <f>VLOOKUP(Tabela1[[#This Row],[Cliente]],'BASE DE CLIENTES'!A:C,3,0)</f>
        <v>DF</v>
      </c>
      <c r="E2690" s="4" t="str">
        <f>CONCATENATE(Tabela1[[#This Row],[CIDADE]],",",Tabela1[[#This Row],[UF]])</f>
        <v>Brasília,DF</v>
      </c>
      <c r="F2690" s="2">
        <v>45960</v>
      </c>
      <c r="G2690" s="13">
        <v>385</v>
      </c>
      <c r="H2690" s="13">
        <v>615</v>
      </c>
      <c r="I2690" s="5">
        <f>Tabela1[[#This Row],[Valor total]]-Tabela1[[#This Row],[Valor custo]]</f>
        <v>230</v>
      </c>
      <c r="J2690" s="6">
        <f>Tabela1[[#This Row],[MARGEM BRUTA]]/Tabela1[[#This Row],[Valor total]]</f>
        <v>0.37398373983739835</v>
      </c>
      <c r="K2690" s="1" t="str">
        <f>VLOOKUP(Tabela1[[#This Row],[Cliente]],'BASE DE CLIENTES'!A:D,4,0)</f>
        <v>SERRALHEIRO</v>
      </c>
      <c r="L2690" s="1" t="str">
        <f>VLOOKUP(Tabela1[[#This Row],[Cliente]],'BASE DE CLIENTES'!A:E,5,0)</f>
        <v>PLANALTINA</v>
      </c>
    </row>
    <row r="2691" spans="2:12" x14ac:dyDescent="0.3">
      <c r="B2691" s="1" t="s">
        <v>99</v>
      </c>
      <c r="C2691" s="4" t="str">
        <f>VLOOKUP(Tabela1[[#This Row],[Cliente]],'BASE DE CLIENTES'!A:E,2,0)</f>
        <v>Brasília</v>
      </c>
      <c r="D2691" s="1" t="str">
        <f>VLOOKUP(Tabela1[[#This Row],[Cliente]],'BASE DE CLIENTES'!A:C,3,0)</f>
        <v>DF</v>
      </c>
      <c r="E2691" s="4" t="str">
        <f>CONCATENATE(Tabela1[[#This Row],[CIDADE]],",",Tabela1[[#This Row],[UF]])</f>
        <v>Brasília,DF</v>
      </c>
      <c r="F2691" s="2">
        <v>45960</v>
      </c>
      <c r="G2691" s="13">
        <v>1744.6</v>
      </c>
      <c r="H2691" s="13">
        <v>3484</v>
      </c>
      <c r="I2691" s="5">
        <f>Tabela1[[#This Row],[Valor total]]-Tabela1[[#This Row],[Valor custo]]</f>
        <v>1739.4</v>
      </c>
      <c r="J2691" s="6">
        <f>Tabela1[[#This Row],[MARGEM BRUTA]]/Tabela1[[#This Row],[Valor total]]</f>
        <v>0.4992537313432836</v>
      </c>
      <c r="K2691" s="1" t="str">
        <f>VLOOKUP(Tabela1[[#This Row],[Cliente]],'BASE DE CLIENTES'!A:D,4,0)</f>
        <v>EMPRESA COM MAQUINA</v>
      </c>
      <c r="L2691" s="1" t="str">
        <f>VLOOKUP(Tabela1[[#This Row],[Cliente]],'BASE DE CLIENTES'!A:E,5,0)</f>
        <v>ARAPOANGA (PLANALTINA)</v>
      </c>
    </row>
    <row r="2692" spans="2:12" x14ac:dyDescent="0.3">
      <c r="B2692" s="1" t="s">
        <v>25</v>
      </c>
      <c r="C2692" s="4" t="str">
        <f>VLOOKUP(Tabela1[[#This Row],[Cliente]],'BASE DE CLIENTES'!A:E,2,0)</f>
        <v>Brasília</v>
      </c>
      <c r="D2692" s="1" t="str">
        <f>VLOOKUP(Tabela1[[#This Row],[Cliente]],'BASE DE CLIENTES'!A:C,3,0)</f>
        <v>DF</v>
      </c>
      <c r="E2692" s="4" t="str">
        <f>CONCATENATE(Tabela1[[#This Row],[CIDADE]],",",Tabela1[[#This Row],[UF]])</f>
        <v>Brasília,DF</v>
      </c>
      <c r="F2692" s="2">
        <v>45959</v>
      </c>
      <c r="G2692" s="13">
        <v>432.79</v>
      </c>
      <c r="H2692" s="13">
        <v>655</v>
      </c>
      <c r="I2692" s="5">
        <f>Tabela1[[#This Row],[Valor total]]-Tabela1[[#This Row],[Valor custo]]</f>
        <v>222.20999999999998</v>
      </c>
      <c r="J2692" s="6">
        <f>Tabela1[[#This Row],[MARGEM BRUTA]]/Tabela1[[#This Row],[Valor total]]</f>
        <v>0.33925190839694652</v>
      </c>
      <c r="K2692" s="1" t="str">
        <f>VLOOKUP(Tabela1[[#This Row],[Cliente]],'BASE DE CLIENTES'!A:D,4,0)</f>
        <v>EMPRESA COM MAQUINA</v>
      </c>
      <c r="L2692" s="1" t="str">
        <f>VLOOKUP(Tabela1[[#This Row],[Cliente]],'BASE DE CLIENTES'!A:E,5,0)</f>
        <v>CEILANDIA NORTE (CEILANDIA)</v>
      </c>
    </row>
    <row r="2693" spans="2:12" x14ac:dyDescent="0.3">
      <c r="B2693" s="1" t="s">
        <v>260</v>
      </c>
      <c r="C2693" s="4" t="str">
        <f>VLOOKUP(Tabela1[[#This Row],[Cliente]],'BASE DE CLIENTES'!A:E,2,0)</f>
        <v>Luziânia</v>
      </c>
      <c r="D2693" s="1" t="str">
        <f>VLOOKUP(Tabela1[[#This Row],[Cliente]],'BASE DE CLIENTES'!A:C,3,0)</f>
        <v>GO</v>
      </c>
      <c r="E2693" s="4" t="str">
        <f>CONCATENATE(Tabela1[[#This Row],[CIDADE]],",",Tabela1[[#This Row],[UF]])</f>
        <v>Luziânia,GO</v>
      </c>
      <c r="F2693" s="2">
        <v>45959</v>
      </c>
      <c r="G2693" s="13">
        <v>33.56</v>
      </c>
      <c r="H2693" s="13">
        <v>85</v>
      </c>
      <c r="I2693" s="5">
        <f>Tabela1[[#This Row],[Valor total]]-Tabela1[[#This Row],[Valor custo]]</f>
        <v>51.44</v>
      </c>
      <c r="J2693" s="6">
        <f>Tabela1[[#This Row],[MARGEM BRUTA]]/Tabela1[[#This Row],[Valor total]]</f>
        <v>0.60517647058823532</v>
      </c>
      <c r="K2693" s="1" t="str">
        <f>VLOOKUP(Tabela1[[#This Row],[Cliente]],'BASE DE CLIENTES'!A:D,4,0)</f>
        <v>SERRALHEIRO</v>
      </c>
      <c r="L2693" s="1" t="str">
        <f>VLOOKUP(Tabela1[[#This Row],[Cliente]],'BASE DE CLIENTES'!A:E,5,0)</f>
        <v>Luziânia</v>
      </c>
    </row>
    <row r="2694" spans="2:12" x14ac:dyDescent="0.3">
      <c r="B2694" s="1" t="s">
        <v>180</v>
      </c>
      <c r="C2694" s="4" t="str">
        <f>VLOOKUP(Tabela1[[#This Row],[Cliente]],'BASE DE CLIENTES'!A:E,2,0)</f>
        <v>Brasília</v>
      </c>
      <c r="D2694" s="1" t="str">
        <f>VLOOKUP(Tabela1[[#This Row],[Cliente]],'BASE DE CLIENTES'!A:C,3,0)</f>
        <v>DF</v>
      </c>
      <c r="E2694" s="4" t="str">
        <f>CONCATENATE(Tabela1[[#This Row],[CIDADE]],",",Tabela1[[#This Row],[UF]])</f>
        <v>Brasília,DF</v>
      </c>
      <c r="F2694" s="2">
        <v>45959</v>
      </c>
      <c r="G2694" s="13">
        <v>1632</v>
      </c>
      <c r="H2694" s="13">
        <v>2535</v>
      </c>
      <c r="I2694" s="5">
        <f>Tabela1[[#This Row],[Valor total]]-Tabela1[[#This Row],[Valor custo]]</f>
        <v>903</v>
      </c>
      <c r="J2694" s="6">
        <f>Tabela1[[#This Row],[MARGEM BRUTA]]/Tabela1[[#This Row],[Valor total]]</f>
        <v>0.35621301775147929</v>
      </c>
      <c r="K2694" s="1" t="str">
        <f>VLOOKUP(Tabela1[[#This Row],[Cliente]],'BASE DE CLIENTES'!A:D,4,0)</f>
        <v>EMPRESA COM MAQUINA</v>
      </c>
      <c r="L2694" s="1" t="str">
        <f>VLOOKUP(Tabela1[[#This Row],[Cliente]],'BASE DE CLIENTES'!A:E,5,0)</f>
        <v>SETOR INDUSTRIAL (TAGUATINGA)</v>
      </c>
    </row>
    <row r="2695" spans="2:12" x14ac:dyDescent="0.3">
      <c r="B2695" s="1" t="s">
        <v>190</v>
      </c>
      <c r="C2695" s="4" t="str">
        <f>VLOOKUP(Tabela1[[#This Row],[Cliente]],'BASE DE CLIENTES'!A:E,2,0)</f>
        <v>Brasília</v>
      </c>
      <c r="D2695" s="1" t="str">
        <f>VLOOKUP(Tabela1[[#This Row],[Cliente]],'BASE DE CLIENTES'!A:C,3,0)</f>
        <v>DF</v>
      </c>
      <c r="E2695" s="4" t="str">
        <f>CONCATENATE(Tabela1[[#This Row],[CIDADE]],",",Tabela1[[#This Row],[UF]])</f>
        <v>Brasília,DF</v>
      </c>
      <c r="F2695" s="2">
        <v>45959</v>
      </c>
      <c r="G2695" s="13">
        <v>2163.9499999999998</v>
      </c>
      <c r="H2695" s="13">
        <v>3100</v>
      </c>
      <c r="I2695" s="5">
        <f>Tabela1[[#This Row],[Valor total]]-Tabela1[[#This Row],[Valor custo]]</f>
        <v>936.05000000000018</v>
      </c>
      <c r="J2695" s="6">
        <f>Tabela1[[#This Row],[MARGEM BRUTA]]/Tabela1[[#This Row],[Valor total]]</f>
        <v>0.30195161290322586</v>
      </c>
      <c r="K2695" s="1" t="str">
        <f>VLOOKUP(Tabela1[[#This Row],[Cliente]],'BASE DE CLIENTES'!A:D,4,0)</f>
        <v>EMPRESA COM MAQUINA</v>
      </c>
      <c r="L2695" s="1" t="str">
        <f>VLOOKUP(Tabela1[[#This Row],[Cliente]],'BASE DE CLIENTES'!A:E,5,0)</f>
        <v>RIACHO FUNDO I</v>
      </c>
    </row>
    <row r="2696" spans="2:12" x14ac:dyDescent="0.3">
      <c r="B2696" s="1" t="s">
        <v>117</v>
      </c>
      <c r="C2696" s="4" t="str">
        <f>VLOOKUP(Tabela1[[#This Row],[Cliente]],'BASE DE CLIENTES'!A:E,2,0)</f>
        <v>Brasília</v>
      </c>
      <c r="D2696" s="1" t="str">
        <f>VLOOKUP(Tabela1[[#This Row],[Cliente]],'BASE DE CLIENTES'!A:C,3,0)</f>
        <v>DF</v>
      </c>
      <c r="E2696" s="4" t="str">
        <f>CONCATENATE(Tabela1[[#This Row],[CIDADE]],",",Tabela1[[#This Row],[UF]])</f>
        <v>Brasília,DF</v>
      </c>
      <c r="F2696" s="2">
        <v>45959</v>
      </c>
      <c r="G2696" s="13">
        <v>55</v>
      </c>
      <c r="H2696" s="13">
        <v>150</v>
      </c>
      <c r="I2696" s="5">
        <f>Tabela1[[#This Row],[Valor total]]-Tabela1[[#This Row],[Valor custo]]</f>
        <v>95</v>
      </c>
      <c r="J2696" s="6">
        <f>Tabela1[[#This Row],[MARGEM BRUTA]]/Tabela1[[#This Row],[Valor total]]</f>
        <v>0.6333333333333333</v>
      </c>
      <c r="K2696" s="1" t="str">
        <f>VLOOKUP(Tabela1[[#This Row],[Cliente]],'BASE DE CLIENTES'!A:D,4,0)</f>
        <v>EMPRESA COM MAQUINA</v>
      </c>
      <c r="L2696" s="1" t="str">
        <f>VLOOKUP(Tabela1[[#This Row],[Cliente]],'BASE DE CLIENTES'!A:E,5,0)</f>
        <v>SETOR HABITACIONAL ARNIQUEIRA (AGUAS CLARAS)</v>
      </c>
    </row>
    <row r="2697" spans="2:12" x14ac:dyDescent="0.3">
      <c r="B2697" s="1" t="s">
        <v>117</v>
      </c>
      <c r="C2697" s="4" t="str">
        <f>VLOOKUP(Tabela1[[#This Row],[Cliente]],'BASE DE CLIENTES'!A:E,2,0)</f>
        <v>Brasília</v>
      </c>
      <c r="D2697" s="1" t="str">
        <f>VLOOKUP(Tabela1[[#This Row],[Cliente]],'BASE DE CLIENTES'!A:C,3,0)</f>
        <v>DF</v>
      </c>
      <c r="E2697" s="4" t="str">
        <f>CONCATENATE(Tabela1[[#This Row],[CIDADE]],",",Tabela1[[#This Row],[UF]])</f>
        <v>Brasília,DF</v>
      </c>
      <c r="F2697" s="2">
        <v>45959</v>
      </c>
      <c r="G2697" s="13">
        <v>289</v>
      </c>
      <c r="H2697" s="13">
        <v>550</v>
      </c>
      <c r="I2697" s="5">
        <f>Tabela1[[#This Row],[Valor total]]-Tabela1[[#This Row],[Valor custo]]</f>
        <v>261</v>
      </c>
      <c r="J2697" s="6">
        <f>Tabela1[[#This Row],[MARGEM BRUTA]]/Tabela1[[#This Row],[Valor total]]</f>
        <v>0.47454545454545455</v>
      </c>
      <c r="K2697" s="1" t="str">
        <f>VLOOKUP(Tabela1[[#This Row],[Cliente]],'BASE DE CLIENTES'!A:D,4,0)</f>
        <v>EMPRESA COM MAQUINA</v>
      </c>
      <c r="L2697" s="1" t="str">
        <f>VLOOKUP(Tabela1[[#This Row],[Cliente]],'BASE DE CLIENTES'!A:E,5,0)</f>
        <v>SETOR HABITACIONAL ARNIQUEIRA (AGUAS CLARAS)</v>
      </c>
    </row>
    <row r="2698" spans="2:12" x14ac:dyDescent="0.3">
      <c r="B2698" s="1" t="s">
        <v>88</v>
      </c>
      <c r="C2698" s="4" t="str">
        <f>VLOOKUP(Tabela1[[#This Row],[Cliente]],'BASE DE CLIENTES'!A:E,2,0)</f>
        <v>Brasília</v>
      </c>
      <c r="D2698" s="1" t="str">
        <f>VLOOKUP(Tabela1[[#This Row],[Cliente]],'BASE DE CLIENTES'!A:C,3,0)</f>
        <v>DF</v>
      </c>
      <c r="E2698" s="4" t="str">
        <f>CONCATENATE(Tabela1[[#This Row],[CIDADE]],",",Tabela1[[#This Row],[UF]])</f>
        <v>Brasília,DF</v>
      </c>
      <c r="F2698" s="2">
        <v>45959</v>
      </c>
      <c r="G2698" s="13">
        <v>20</v>
      </c>
      <c r="H2698" s="13">
        <v>30</v>
      </c>
      <c r="I2698" s="5">
        <f>Tabela1[[#This Row],[Valor total]]-Tabela1[[#This Row],[Valor custo]]</f>
        <v>10</v>
      </c>
      <c r="J2698" s="6">
        <f>Tabela1[[#This Row],[MARGEM BRUTA]]/Tabela1[[#This Row],[Valor total]]</f>
        <v>0.33333333333333331</v>
      </c>
      <c r="K2698" s="1" t="str">
        <f>VLOOKUP(Tabela1[[#This Row],[Cliente]],'BASE DE CLIENTES'!A:D,4,0)</f>
        <v>SERRALHEIRO</v>
      </c>
      <c r="L2698" s="1" t="str">
        <f>VLOOKUP(Tabela1[[#This Row],[Cliente]],'BASE DE CLIENTES'!A:E,5,0)</f>
        <v>RECANTO DAS EMAS</v>
      </c>
    </row>
    <row r="2699" spans="2:12" x14ac:dyDescent="0.3">
      <c r="B2699" s="1" t="s">
        <v>88</v>
      </c>
      <c r="C2699" s="4" t="str">
        <f>VLOOKUP(Tabela1[[#This Row],[Cliente]],'BASE DE CLIENTES'!A:E,2,0)</f>
        <v>Brasília</v>
      </c>
      <c r="D2699" s="1" t="str">
        <f>VLOOKUP(Tabela1[[#This Row],[Cliente]],'BASE DE CLIENTES'!A:C,3,0)</f>
        <v>DF</v>
      </c>
      <c r="E2699" s="4" t="str">
        <f>CONCATENATE(Tabela1[[#This Row],[CIDADE]],",",Tabela1[[#This Row],[UF]])</f>
        <v>Brasília,DF</v>
      </c>
      <c r="F2699" s="2">
        <v>45959</v>
      </c>
      <c r="G2699" s="13">
        <v>817.79</v>
      </c>
      <c r="H2699" s="13">
        <v>1365</v>
      </c>
      <c r="I2699" s="5">
        <f>Tabela1[[#This Row],[Valor total]]-Tabela1[[#This Row],[Valor custo]]</f>
        <v>547.21</v>
      </c>
      <c r="J2699" s="6">
        <f>Tabela1[[#This Row],[MARGEM BRUTA]]/Tabela1[[#This Row],[Valor total]]</f>
        <v>0.40088644688644692</v>
      </c>
      <c r="K2699" s="1" t="str">
        <f>VLOOKUP(Tabela1[[#This Row],[Cliente]],'BASE DE CLIENTES'!A:D,4,0)</f>
        <v>SERRALHEIRO</v>
      </c>
      <c r="L2699" s="1" t="str">
        <f>VLOOKUP(Tabela1[[#This Row],[Cliente]],'BASE DE CLIENTES'!A:E,5,0)</f>
        <v>RECANTO DAS EMAS</v>
      </c>
    </row>
    <row r="2700" spans="2:12" x14ac:dyDescent="0.3">
      <c r="B2700" s="1" t="s">
        <v>27</v>
      </c>
      <c r="C2700" s="4" t="str">
        <f>VLOOKUP(Tabela1[[#This Row],[Cliente]],'BASE DE CLIENTES'!A:E,2,0)</f>
        <v>Brasília</v>
      </c>
      <c r="D2700" s="1" t="str">
        <f>VLOOKUP(Tabela1[[#This Row],[Cliente]],'BASE DE CLIENTES'!A:C,3,0)</f>
        <v>DF</v>
      </c>
      <c r="E2700" s="4" t="str">
        <f>CONCATENATE(Tabela1[[#This Row],[CIDADE]],",",Tabela1[[#This Row],[UF]])</f>
        <v>Brasília,DF</v>
      </c>
      <c r="F2700" s="2">
        <v>45959</v>
      </c>
      <c r="G2700" s="13">
        <v>1001.79</v>
      </c>
      <c r="H2700" s="13">
        <v>1254</v>
      </c>
      <c r="I2700" s="5">
        <f>Tabela1[[#This Row],[Valor total]]-Tabela1[[#This Row],[Valor custo]]</f>
        <v>252.21000000000004</v>
      </c>
      <c r="J2700" s="6">
        <f>Tabela1[[#This Row],[MARGEM BRUTA]]/Tabela1[[#This Row],[Valor total]]</f>
        <v>0.20112440191387562</v>
      </c>
      <c r="K2700" s="1" t="str">
        <f>VLOOKUP(Tabela1[[#This Row],[Cliente]],'BASE DE CLIENTES'!A:D,4,0)</f>
        <v>EMPRESA SEM MAQUINA</v>
      </c>
      <c r="L2700" s="1" t="str">
        <f>VLOOKUP(Tabela1[[#This Row],[Cliente]],'BASE DE CLIENTES'!A:E,5,0)</f>
        <v>RECANTO DAS EMAS</v>
      </c>
    </row>
    <row r="2701" spans="2:12" x14ac:dyDescent="0.3">
      <c r="B2701" s="1" t="s">
        <v>141</v>
      </c>
      <c r="C2701" s="4" t="str">
        <f>VLOOKUP(Tabela1[[#This Row],[Cliente]],'BASE DE CLIENTES'!A:E,2,0)</f>
        <v>Brasília</v>
      </c>
      <c r="D2701" s="1" t="str">
        <f>VLOOKUP(Tabela1[[#This Row],[Cliente]],'BASE DE CLIENTES'!A:C,3,0)</f>
        <v>DF</v>
      </c>
      <c r="E2701" s="4" t="str">
        <f>CONCATENATE(Tabela1[[#This Row],[CIDADE]],",",Tabela1[[#This Row],[UF]])</f>
        <v>Brasília,DF</v>
      </c>
      <c r="F2701" s="2">
        <v>45959</v>
      </c>
      <c r="G2701" s="13">
        <v>3110</v>
      </c>
      <c r="H2701" s="13">
        <v>4135</v>
      </c>
      <c r="I2701" s="5">
        <f>Tabela1[[#This Row],[Valor total]]-Tabela1[[#This Row],[Valor custo]]</f>
        <v>1025</v>
      </c>
      <c r="J2701" s="6">
        <f>Tabela1[[#This Row],[MARGEM BRUTA]]/Tabela1[[#This Row],[Valor total]]</f>
        <v>0.2478839177750907</v>
      </c>
      <c r="K2701" s="1" t="str">
        <f>VLOOKUP(Tabela1[[#This Row],[Cliente]],'BASE DE CLIENTES'!A:D,4,0)</f>
        <v>EMPRESA COM MAQUINA</v>
      </c>
      <c r="L2701" s="1" t="str">
        <f>VLOOKUP(Tabela1[[#This Row],[Cliente]],'BASE DE CLIENTES'!A:E,5,0)</f>
        <v>TAGUATINGA</v>
      </c>
    </row>
    <row r="2702" spans="2:12" x14ac:dyDescent="0.3">
      <c r="B2702" s="1" t="s">
        <v>332</v>
      </c>
      <c r="C2702" s="4" t="str">
        <f>VLOOKUP(Tabela1[[#This Row],[Cliente]],'BASE DE CLIENTES'!A:E,2,0)</f>
        <v>Manaus</v>
      </c>
      <c r="D2702" s="1" t="str">
        <f>VLOOKUP(Tabela1[[#This Row],[Cliente]],'BASE DE CLIENTES'!A:C,3,0)</f>
        <v>PA</v>
      </c>
      <c r="E2702" s="4" t="str">
        <f>CONCATENATE(Tabela1[[#This Row],[CIDADE]],",",Tabela1[[#This Row],[UF]])</f>
        <v>Manaus,PA</v>
      </c>
      <c r="F2702" s="2">
        <v>45959</v>
      </c>
      <c r="G2702" s="13">
        <v>305</v>
      </c>
      <c r="H2702" s="13">
        <v>576</v>
      </c>
      <c r="I2702" s="5">
        <f>Tabela1[[#This Row],[Valor total]]-Tabela1[[#This Row],[Valor custo]]</f>
        <v>271</v>
      </c>
      <c r="J2702" s="6">
        <f>Tabela1[[#This Row],[MARGEM BRUTA]]/Tabela1[[#This Row],[Valor total]]</f>
        <v>0.4704861111111111</v>
      </c>
      <c r="K2702" s="1" t="str">
        <f>VLOOKUP(Tabela1[[#This Row],[Cliente]],'BASE DE CLIENTES'!A:D,4,0)</f>
        <v>CLIENTE NOVO S/ IDENT.</v>
      </c>
      <c r="L2702" s="1" t="str">
        <f>VLOOKUP(Tabela1[[#This Row],[Cliente]],'BASE DE CLIENTES'!A:E,5,0)</f>
        <v>Manaus</v>
      </c>
    </row>
    <row r="2703" spans="2:12" x14ac:dyDescent="0.3">
      <c r="B2703" s="1" t="s">
        <v>161</v>
      </c>
      <c r="C2703" s="4" t="str">
        <f>VLOOKUP(Tabela1[[#This Row],[Cliente]],'BASE DE CLIENTES'!A:E,2,0)</f>
        <v>Brasília</v>
      </c>
      <c r="D2703" s="1" t="str">
        <f>VLOOKUP(Tabela1[[#This Row],[Cliente]],'BASE DE CLIENTES'!A:C,3,0)</f>
        <v>DF</v>
      </c>
      <c r="E2703" s="4" t="str">
        <f>CONCATENATE(Tabela1[[#This Row],[CIDADE]],",",Tabela1[[#This Row],[UF]])</f>
        <v>Brasília,DF</v>
      </c>
      <c r="F2703" s="2">
        <v>45959</v>
      </c>
      <c r="G2703" s="13">
        <v>1525</v>
      </c>
      <c r="H2703" s="13">
        <v>1925</v>
      </c>
      <c r="I2703" s="5">
        <f>Tabela1[[#This Row],[Valor total]]-Tabela1[[#This Row],[Valor custo]]</f>
        <v>400</v>
      </c>
      <c r="J2703" s="6">
        <f>Tabela1[[#This Row],[MARGEM BRUTA]]/Tabela1[[#This Row],[Valor total]]</f>
        <v>0.20779220779220781</v>
      </c>
      <c r="K2703" s="1" t="str">
        <f>VLOOKUP(Tabela1[[#This Row],[Cliente]],'BASE DE CLIENTES'!A:D,4,0)</f>
        <v>EMPRESA COM MAQUINA</v>
      </c>
      <c r="L2703" s="1" t="str">
        <f>VLOOKUP(Tabela1[[#This Row],[Cliente]],'BASE DE CLIENTES'!A:E,5,0)</f>
        <v>RIACHO FUNDO II</v>
      </c>
    </row>
    <row r="2704" spans="2:12" x14ac:dyDescent="0.3">
      <c r="B2704" s="1" t="s">
        <v>333</v>
      </c>
      <c r="C2704" s="4" t="str">
        <f>VLOOKUP(Tabela1[[#This Row],[Cliente]],'BASE DE CLIENTES'!A:E,2,0)</f>
        <v>Brasília</v>
      </c>
      <c r="D2704" s="1" t="str">
        <f>VLOOKUP(Tabela1[[#This Row],[Cliente]],'BASE DE CLIENTES'!A:C,3,0)</f>
        <v>DF</v>
      </c>
      <c r="E2704" s="4" t="str">
        <f>CONCATENATE(Tabela1[[#This Row],[CIDADE]],",",Tabela1[[#This Row],[UF]])</f>
        <v>Brasília,DF</v>
      </c>
      <c r="F2704" s="2">
        <v>45959</v>
      </c>
      <c r="G2704" s="13">
        <v>1034</v>
      </c>
      <c r="H2704" s="13">
        <v>1700</v>
      </c>
      <c r="I2704" s="5">
        <f>Tabela1[[#This Row],[Valor total]]-Tabela1[[#This Row],[Valor custo]]</f>
        <v>666</v>
      </c>
      <c r="J2704" s="6">
        <f>Tabela1[[#This Row],[MARGEM BRUTA]]/Tabela1[[#This Row],[Valor total]]</f>
        <v>0.39176470588235296</v>
      </c>
      <c r="K2704" s="1" t="str">
        <f>VLOOKUP(Tabela1[[#This Row],[Cliente]],'BASE DE CLIENTES'!A:D,4,0)</f>
        <v>CLIENTE NOVO S/ IDENT.</v>
      </c>
      <c r="L2704" s="1" t="str">
        <f>VLOOKUP(Tabela1[[#This Row],[Cliente]],'BASE DE CLIENTES'!A:E,5,0)</f>
        <v>Brasília</v>
      </c>
    </row>
    <row r="2705" spans="2:12" x14ac:dyDescent="0.3">
      <c r="B2705" s="1" t="s">
        <v>232</v>
      </c>
      <c r="C2705" s="4" t="str">
        <f>VLOOKUP(Tabela1[[#This Row],[Cliente]],'BASE DE CLIENTES'!A:E,2,0)</f>
        <v>Brasília</v>
      </c>
      <c r="D2705" s="1" t="str">
        <f>VLOOKUP(Tabela1[[#This Row],[Cliente]],'BASE DE CLIENTES'!A:C,3,0)</f>
        <v>DF</v>
      </c>
      <c r="E2705" s="4" t="str">
        <f>CONCATENATE(Tabela1[[#This Row],[CIDADE]],",",Tabela1[[#This Row],[UF]])</f>
        <v>Brasília,DF</v>
      </c>
      <c r="F2705" s="2">
        <v>45959</v>
      </c>
      <c r="G2705" s="13">
        <v>293.13</v>
      </c>
      <c r="H2705" s="13">
        <v>450</v>
      </c>
      <c r="I2705" s="5">
        <f>Tabela1[[#This Row],[Valor total]]-Tabela1[[#This Row],[Valor custo]]</f>
        <v>156.87</v>
      </c>
      <c r="J2705" s="6">
        <f>Tabela1[[#This Row],[MARGEM BRUTA]]/Tabela1[[#This Row],[Valor total]]</f>
        <v>0.34860000000000002</v>
      </c>
      <c r="K2705" s="1" t="str">
        <f>VLOOKUP(Tabela1[[#This Row],[Cliente]],'BASE DE CLIENTES'!A:D,4,0)</f>
        <v>CHAVEIRO</v>
      </c>
      <c r="L2705" s="1" t="str">
        <f>VLOOKUP(Tabela1[[#This Row],[Cliente]],'BASE DE CLIENTES'!A:E,5,0)</f>
        <v>Areal (Águas Claras)</v>
      </c>
    </row>
    <row r="2706" spans="2:12" x14ac:dyDescent="0.3">
      <c r="B2706" s="1" t="s">
        <v>283</v>
      </c>
      <c r="C2706" s="4" t="str">
        <f>VLOOKUP(Tabela1[[#This Row],[Cliente]],'BASE DE CLIENTES'!A:E,2,0)</f>
        <v>Planaltina</v>
      </c>
      <c r="D2706" s="1" t="str">
        <f>VLOOKUP(Tabela1[[#This Row],[Cliente]],'BASE DE CLIENTES'!A:C,3,0)</f>
        <v>GO</v>
      </c>
      <c r="E2706" s="4" t="str">
        <f>CONCATENATE(Tabela1[[#This Row],[CIDADE]],",",Tabela1[[#This Row],[UF]])</f>
        <v>Planaltina,GO</v>
      </c>
      <c r="F2706" s="2">
        <v>45959</v>
      </c>
      <c r="G2706" s="13">
        <v>360.5</v>
      </c>
      <c r="H2706" s="13">
        <v>1000</v>
      </c>
      <c r="I2706" s="5">
        <f>Tabela1[[#This Row],[Valor total]]-Tabela1[[#This Row],[Valor custo]]</f>
        <v>639.5</v>
      </c>
      <c r="J2706" s="6">
        <f>Tabela1[[#This Row],[MARGEM BRUTA]]/Tabela1[[#This Row],[Valor total]]</f>
        <v>0.63949999999999996</v>
      </c>
      <c r="K2706" s="1" t="str">
        <f>VLOOKUP(Tabela1[[#This Row],[Cliente]],'BASE DE CLIENTES'!A:D,4,0)</f>
        <v>SEM CLASSIFICAÇÃO</v>
      </c>
      <c r="L2706" s="1" t="str">
        <f>VLOOKUP(Tabela1[[#This Row],[Cliente]],'BASE DE CLIENTES'!A:E,5,0)</f>
        <v>Planaltina</v>
      </c>
    </row>
    <row r="2707" spans="2:12" x14ac:dyDescent="0.3">
      <c r="B2707" s="1" t="s">
        <v>107</v>
      </c>
      <c r="C2707" s="4" t="str">
        <f>VLOOKUP(Tabela1[[#This Row],[Cliente]],'BASE DE CLIENTES'!A:E,2,0)</f>
        <v>Planaltina</v>
      </c>
      <c r="D2707" s="1" t="str">
        <f>VLOOKUP(Tabela1[[#This Row],[Cliente]],'BASE DE CLIENTES'!A:C,3,0)</f>
        <v>DF</v>
      </c>
      <c r="E2707" s="4" t="str">
        <f>CONCATENATE(Tabela1[[#This Row],[CIDADE]],",",Tabela1[[#This Row],[UF]])</f>
        <v>Planaltina,DF</v>
      </c>
      <c r="F2707" s="2">
        <v>45959</v>
      </c>
      <c r="G2707" s="13">
        <v>2357.58</v>
      </c>
      <c r="H2707" s="13">
        <v>3500</v>
      </c>
      <c r="I2707" s="5">
        <f>Tabela1[[#This Row],[Valor total]]-Tabela1[[#This Row],[Valor custo]]</f>
        <v>1142.42</v>
      </c>
      <c r="J2707" s="6">
        <f>Tabela1[[#This Row],[MARGEM BRUTA]]/Tabela1[[#This Row],[Valor total]]</f>
        <v>0.3264057142857143</v>
      </c>
      <c r="K2707" s="1" t="str">
        <f>VLOOKUP(Tabela1[[#This Row],[Cliente]],'BASE DE CLIENTES'!A:D,4,0)</f>
        <v>EMPRESA COM MAQUINA</v>
      </c>
      <c r="L2707" s="1" t="str">
        <f>VLOOKUP(Tabela1[[#This Row],[Cliente]],'BASE DE CLIENTES'!A:E,5,0)</f>
        <v>SETOR LESTE</v>
      </c>
    </row>
    <row r="2708" spans="2:12" x14ac:dyDescent="0.3">
      <c r="B2708" s="1" t="s">
        <v>227</v>
      </c>
      <c r="C2708" s="4" t="str">
        <f>VLOOKUP(Tabela1[[#This Row],[Cliente]],'BASE DE CLIENTES'!A:E,2,0)</f>
        <v>Goiânia</v>
      </c>
      <c r="D2708" s="1" t="str">
        <f>VLOOKUP(Tabela1[[#This Row],[Cliente]],'BASE DE CLIENTES'!A:C,3,0)</f>
        <v>GO</v>
      </c>
      <c r="E2708" s="4" t="str">
        <f>CONCATENATE(Tabela1[[#This Row],[CIDADE]],",",Tabela1[[#This Row],[UF]])</f>
        <v>Goiânia,GO</v>
      </c>
      <c r="F2708" s="2">
        <v>45959</v>
      </c>
      <c r="G2708" s="13">
        <v>3390</v>
      </c>
      <c r="H2708" s="13">
        <v>5500</v>
      </c>
      <c r="I2708" s="5">
        <f>Tabela1[[#This Row],[Valor total]]-Tabela1[[#This Row],[Valor custo]]</f>
        <v>2110</v>
      </c>
      <c r="J2708" s="6">
        <f>Tabela1[[#This Row],[MARGEM BRUTA]]/Tabela1[[#This Row],[Valor total]]</f>
        <v>0.38363636363636361</v>
      </c>
      <c r="K2708" s="1" t="str">
        <f>VLOOKUP(Tabela1[[#This Row],[Cliente]],'BASE DE CLIENTES'!A:D,4,0)</f>
        <v>EMPRESA SEM MAQUINA</v>
      </c>
      <c r="L2708" s="1" t="str">
        <f>VLOOKUP(Tabela1[[#This Row],[Cliente]],'BASE DE CLIENTES'!A:E,5,0)</f>
        <v>Goiânia</v>
      </c>
    </row>
    <row r="2709" spans="2:12" x14ac:dyDescent="0.3">
      <c r="B2709" s="1" t="s">
        <v>111</v>
      </c>
      <c r="C2709" s="4" t="str">
        <f>VLOOKUP(Tabela1[[#This Row],[Cliente]],'BASE DE CLIENTES'!A:E,2,0)</f>
        <v>Brasília</v>
      </c>
      <c r="D2709" s="1" t="str">
        <f>VLOOKUP(Tabela1[[#This Row],[Cliente]],'BASE DE CLIENTES'!A:C,3,0)</f>
        <v>DF</v>
      </c>
      <c r="E2709" s="4" t="str">
        <f>CONCATENATE(Tabela1[[#This Row],[CIDADE]],",",Tabela1[[#This Row],[UF]])</f>
        <v>Brasília,DF</v>
      </c>
      <c r="F2709" s="2">
        <v>45959</v>
      </c>
      <c r="G2709" s="13">
        <v>3184.79</v>
      </c>
      <c r="H2709" s="13">
        <v>4935</v>
      </c>
      <c r="I2709" s="5">
        <f>Tabela1[[#This Row],[Valor total]]-Tabela1[[#This Row],[Valor custo]]</f>
        <v>1750.21</v>
      </c>
      <c r="J2709" s="6">
        <f>Tabela1[[#This Row],[MARGEM BRUTA]]/Tabela1[[#This Row],[Valor total]]</f>
        <v>0.35465248226950358</v>
      </c>
      <c r="K2709" s="1" t="str">
        <f>VLOOKUP(Tabela1[[#This Row],[Cliente]],'BASE DE CLIENTES'!A:D,4,0)</f>
        <v>EMPRESA SEM MAQUINA</v>
      </c>
      <c r="L2709" s="1" t="str">
        <f>VLOOKUP(Tabela1[[#This Row],[Cliente]],'BASE DE CLIENTES'!A:E,5,0)</f>
        <v>TAGUATINGA SUL (TAGUATINGA)</v>
      </c>
    </row>
    <row r="2710" spans="2:12" x14ac:dyDescent="0.3">
      <c r="B2710" s="1" t="s">
        <v>97</v>
      </c>
      <c r="C2710" s="4" t="str">
        <f>VLOOKUP(Tabela1[[#This Row],[Cliente]],'BASE DE CLIENTES'!A:E,2,0)</f>
        <v>Brasília</v>
      </c>
      <c r="D2710" s="1" t="str">
        <f>VLOOKUP(Tabela1[[#This Row],[Cliente]],'BASE DE CLIENTES'!A:C,3,0)</f>
        <v>DF</v>
      </c>
      <c r="E2710" s="4" t="str">
        <f>CONCATENATE(Tabela1[[#This Row],[CIDADE]],",",Tabela1[[#This Row],[UF]])</f>
        <v>Brasília,DF</v>
      </c>
      <c r="F2710" s="2">
        <v>45959</v>
      </c>
      <c r="G2710" s="13">
        <v>1034</v>
      </c>
      <c r="H2710" s="13">
        <v>1795</v>
      </c>
      <c r="I2710" s="5">
        <f>Tabela1[[#This Row],[Valor total]]-Tabela1[[#This Row],[Valor custo]]</f>
        <v>761</v>
      </c>
      <c r="J2710" s="6">
        <f>Tabela1[[#This Row],[MARGEM BRUTA]]/Tabela1[[#This Row],[Valor total]]</f>
        <v>0.42395543175487466</v>
      </c>
      <c r="K2710" s="1" t="str">
        <f>VLOOKUP(Tabela1[[#This Row],[Cliente]],'BASE DE CLIENTES'!A:D,4,0)</f>
        <v>SERRALHEIRO</v>
      </c>
      <c r="L2710" s="1" t="str">
        <f>VLOOKUP(Tabela1[[#This Row],[Cliente]],'BASE DE CLIENTES'!A:E,5,0)</f>
        <v>CEILANDIA NORTE</v>
      </c>
    </row>
    <row r="2711" spans="2:12" x14ac:dyDescent="0.3">
      <c r="B2711" s="1" t="s">
        <v>149</v>
      </c>
      <c r="C2711" s="4" t="str">
        <f>VLOOKUP(Tabela1[[#This Row],[Cliente]],'BASE DE CLIENTES'!A:E,2,0)</f>
        <v>Anápolis</v>
      </c>
      <c r="D2711" s="1" t="str">
        <f>VLOOKUP(Tabela1[[#This Row],[Cliente]],'BASE DE CLIENTES'!A:C,3,0)</f>
        <v>GO</v>
      </c>
      <c r="E2711" s="4" t="str">
        <f>CONCATENATE(Tabela1[[#This Row],[CIDADE]],",",Tabela1[[#This Row],[UF]])</f>
        <v>Anápolis,GO</v>
      </c>
      <c r="F2711" s="2">
        <v>45959</v>
      </c>
      <c r="G2711" s="13">
        <v>3421.74</v>
      </c>
      <c r="H2711" s="13">
        <v>4880</v>
      </c>
      <c r="I2711" s="5">
        <f>Tabela1[[#This Row],[Valor total]]-Tabela1[[#This Row],[Valor custo]]</f>
        <v>1458.2600000000002</v>
      </c>
      <c r="J2711" s="6">
        <f>Tabela1[[#This Row],[MARGEM BRUTA]]/Tabela1[[#This Row],[Valor total]]</f>
        <v>0.29882377049180331</v>
      </c>
      <c r="K2711" s="1" t="str">
        <f>VLOOKUP(Tabela1[[#This Row],[Cliente]],'BASE DE CLIENTES'!A:D,4,0)</f>
        <v>EMPRESA COM MAQUINA</v>
      </c>
      <c r="L2711" s="1" t="str">
        <f>VLOOKUP(Tabela1[[#This Row],[Cliente]],'BASE DE CLIENTES'!A:E,5,0)</f>
        <v>Anápolis</v>
      </c>
    </row>
    <row r="2712" spans="2:12" x14ac:dyDescent="0.3">
      <c r="B2712" s="1" t="s">
        <v>179</v>
      </c>
      <c r="C2712" s="4" t="str">
        <f>VLOOKUP(Tabela1[[#This Row],[Cliente]],'BASE DE CLIENTES'!A:E,2,0)</f>
        <v>Brasilândia de Minas</v>
      </c>
      <c r="D2712" s="1" t="str">
        <f>VLOOKUP(Tabela1[[#This Row],[Cliente]],'BASE DE CLIENTES'!A:C,3,0)</f>
        <v>MG</v>
      </c>
      <c r="E2712" s="4" t="str">
        <f>CONCATENATE(Tabela1[[#This Row],[CIDADE]],",",Tabela1[[#This Row],[UF]])</f>
        <v>Brasilândia de Minas,MG</v>
      </c>
      <c r="F2712" s="2">
        <v>45958</v>
      </c>
      <c r="G2712" s="13">
        <v>6.1</v>
      </c>
      <c r="H2712" s="13">
        <v>8</v>
      </c>
      <c r="I2712" s="5">
        <f>Tabela1[[#This Row],[Valor total]]-Tabela1[[#This Row],[Valor custo]]</f>
        <v>1.9000000000000004</v>
      </c>
      <c r="J2712" s="6">
        <f>Tabela1[[#This Row],[MARGEM BRUTA]]/Tabela1[[#This Row],[Valor total]]</f>
        <v>0.23750000000000004</v>
      </c>
      <c r="K2712" s="1" t="str">
        <f>VLOOKUP(Tabela1[[#This Row],[Cliente]],'BASE DE CLIENTES'!A:D,4,0)</f>
        <v>EMPRESA SEM MAQUINA</v>
      </c>
      <c r="L2712" s="1" t="str">
        <f>VLOOKUP(Tabela1[[#This Row],[Cliente]],'BASE DE CLIENTES'!A:E,5,0)</f>
        <v>Brasilândia de Minas</v>
      </c>
    </row>
    <row r="2713" spans="2:12" x14ac:dyDescent="0.3">
      <c r="B2713" s="1" t="s">
        <v>152</v>
      </c>
      <c r="C2713" s="4" t="str">
        <f>VLOOKUP(Tabela1[[#This Row],[Cliente]],'BASE DE CLIENTES'!A:E,2,0)</f>
        <v>Aparecida de Goiânia</v>
      </c>
      <c r="D2713" s="1" t="str">
        <f>VLOOKUP(Tabela1[[#This Row],[Cliente]],'BASE DE CLIENTES'!A:C,3,0)</f>
        <v>GO</v>
      </c>
      <c r="E2713" s="4" t="str">
        <f>CONCATENATE(Tabela1[[#This Row],[CIDADE]],",",Tabela1[[#This Row],[UF]])</f>
        <v>Aparecida de Goiânia,GO</v>
      </c>
      <c r="F2713" s="2">
        <v>45958</v>
      </c>
      <c r="G2713" s="13">
        <v>289</v>
      </c>
      <c r="H2713" s="13">
        <v>550</v>
      </c>
      <c r="I2713" s="5">
        <f>Tabela1[[#This Row],[Valor total]]-Tabela1[[#This Row],[Valor custo]]</f>
        <v>261</v>
      </c>
      <c r="J2713" s="6">
        <f>Tabela1[[#This Row],[MARGEM BRUTA]]/Tabela1[[#This Row],[Valor total]]</f>
        <v>0.47454545454545455</v>
      </c>
      <c r="K2713" s="1" t="str">
        <f>VLOOKUP(Tabela1[[#This Row],[Cliente]],'BASE DE CLIENTES'!A:D,4,0)</f>
        <v>TECNICO</v>
      </c>
      <c r="L2713" s="1" t="str">
        <f>VLOOKUP(Tabela1[[#This Row],[Cliente]],'BASE DE CLIENTES'!A:E,5,0)</f>
        <v>Aparecida de Goiânia</v>
      </c>
    </row>
    <row r="2714" spans="2:12" x14ac:dyDescent="0.3">
      <c r="B2714" s="1" t="s">
        <v>179</v>
      </c>
      <c r="C2714" s="4" t="str">
        <f>VLOOKUP(Tabela1[[#This Row],[Cliente]],'BASE DE CLIENTES'!A:E,2,0)</f>
        <v>Brasilândia de Minas</v>
      </c>
      <c r="D2714" s="1" t="str">
        <f>VLOOKUP(Tabela1[[#This Row],[Cliente]],'BASE DE CLIENTES'!A:C,3,0)</f>
        <v>MG</v>
      </c>
      <c r="E2714" s="4" t="str">
        <f>CONCATENATE(Tabela1[[#This Row],[CIDADE]],",",Tabela1[[#This Row],[UF]])</f>
        <v>Brasilândia de Minas,MG</v>
      </c>
      <c r="F2714" s="2">
        <v>45958</v>
      </c>
      <c r="G2714" s="13">
        <v>447.21</v>
      </c>
      <c r="H2714" s="13">
        <v>680</v>
      </c>
      <c r="I2714" s="5">
        <f>Tabela1[[#This Row],[Valor total]]-Tabela1[[#This Row],[Valor custo]]</f>
        <v>232.79000000000002</v>
      </c>
      <c r="J2714" s="6">
        <f>Tabela1[[#This Row],[MARGEM BRUTA]]/Tabela1[[#This Row],[Valor total]]</f>
        <v>0.34233823529411767</v>
      </c>
      <c r="K2714" s="1" t="str">
        <f>VLOOKUP(Tabela1[[#This Row],[Cliente]],'BASE DE CLIENTES'!A:D,4,0)</f>
        <v>EMPRESA SEM MAQUINA</v>
      </c>
      <c r="L2714" s="1" t="str">
        <f>VLOOKUP(Tabela1[[#This Row],[Cliente]],'BASE DE CLIENTES'!A:E,5,0)</f>
        <v>Brasilândia de Minas</v>
      </c>
    </row>
    <row r="2715" spans="2:12" x14ac:dyDescent="0.3">
      <c r="B2715" s="1" t="s">
        <v>222</v>
      </c>
      <c r="C2715" s="4" t="str">
        <f>VLOOKUP(Tabela1[[#This Row],[Cliente]],'BASE DE CLIENTES'!A:E,2,0)</f>
        <v>Goiânia</v>
      </c>
      <c r="D2715" s="1" t="str">
        <f>VLOOKUP(Tabela1[[#This Row],[Cliente]],'BASE DE CLIENTES'!A:C,3,0)</f>
        <v>GO</v>
      </c>
      <c r="E2715" s="4" t="str">
        <f>CONCATENATE(Tabela1[[#This Row],[CIDADE]],",",Tabela1[[#This Row],[UF]])</f>
        <v>Goiânia,GO</v>
      </c>
      <c r="F2715" s="2">
        <v>45958</v>
      </c>
      <c r="G2715" s="13">
        <v>9960</v>
      </c>
      <c r="H2715" s="13">
        <v>15000</v>
      </c>
      <c r="I2715" s="5">
        <f>Tabela1[[#This Row],[Valor total]]-Tabela1[[#This Row],[Valor custo]]</f>
        <v>5040</v>
      </c>
      <c r="J2715" s="6">
        <f>Tabela1[[#This Row],[MARGEM BRUTA]]/Tabela1[[#This Row],[Valor total]]</f>
        <v>0.33600000000000002</v>
      </c>
      <c r="K2715" s="1" t="str">
        <f>VLOOKUP(Tabela1[[#This Row],[Cliente]],'BASE DE CLIENTES'!A:D,4,0)</f>
        <v>EMPRESA COM MAQUINA</v>
      </c>
      <c r="L2715" s="1" t="str">
        <f>VLOOKUP(Tabela1[[#This Row],[Cliente]],'BASE DE CLIENTES'!A:E,5,0)</f>
        <v>Goiânia</v>
      </c>
    </row>
    <row r="2716" spans="2:12" x14ac:dyDescent="0.3">
      <c r="B2716" s="1" t="s">
        <v>334</v>
      </c>
      <c r="C2716" s="4" t="str">
        <f>VLOOKUP(Tabela1[[#This Row],[Cliente]],'BASE DE CLIENTES'!A:E,2,0)</f>
        <v>Salvador</v>
      </c>
      <c r="D2716" s="1" t="str">
        <f>VLOOKUP(Tabela1[[#This Row],[Cliente]],'BASE DE CLIENTES'!A:C,3,0)</f>
        <v>BA</v>
      </c>
      <c r="E2716" s="4" t="str">
        <f>CONCATENATE(Tabela1[[#This Row],[CIDADE]],",",Tabela1[[#This Row],[UF]])</f>
        <v>Salvador,BA</v>
      </c>
      <c r="F2716" s="2">
        <v>45958</v>
      </c>
      <c r="G2716" s="13">
        <v>3027.84</v>
      </c>
      <c r="H2716" s="13">
        <v>5420</v>
      </c>
      <c r="I2716" s="5">
        <f>Tabela1[[#This Row],[Valor total]]-Tabela1[[#This Row],[Valor custo]]</f>
        <v>2392.16</v>
      </c>
      <c r="J2716" s="6">
        <f>Tabela1[[#This Row],[MARGEM BRUTA]]/Tabela1[[#This Row],[Valor total]]</f>
        <v>0.44135793357933578</v>
      </c>
      <c r="K2716" s="1" t="str">
        <f>VLOOKUP(Tabela1[[#This Row],[Cliente]],'BASE DE CLIENTES'!A:D,4,0)</f>
        <v>CLIENTE NOVO S/ IDENT.</v>
      </c>
      <c r="L2716" s="1" t="str">
        <f>VLOOKUP(Tabela1[[#This Row],[Cliente]],'BASE DE CLIENTES'!A:E,5,0)</f>
        <v>Salvador</v>
      </c>
    </row>
    <row r="2717" spans="2:12" x14ac:dyDescent="0.3">
      <c r="B2717" s="1" t="s">
        <v>68</v>
      </c>
      <c r="C2717" s="4" t="str">
        <f>VLOOKUP(Tabela1[[#This Row],[Cliente]],'BASE DE CLIENTES'!A:E,2,0)</f>
        <v>Brasília</v>
      </c>
      <c r="D2717" s="1" t="str">
        <f>VLOOKUP(Tabela1[[#This Row],[Cliente]],'BASE DE CLIENTES'!A:C,3,0)</f>
        <v>DF</v>
      </c>
      <c r="E2717" s="4" t="str">
        <f>CONCATENATE(Tabela1[[#This Row],[CIDADE]],",",Tabela1[[#This Row],[UF]])</f>
        <v>Brasília,DF</v>
      </c>
      <c r="F2717" s="2">
        <v>45958</v>
      </c>
      <c r="G2717" s="13">
        <v>2425</v>
      </c>
      <c r="H2717" s="13">
        <v>3875</v>
      </c>
      <c r="I2717" s="5">
        <f>Tabela1[[#This Row],[Valor total]]-Tabela1[[#This Row],[Valor custo]]</f>
        <v>1450</v>
      </c>
      <c r="J2717" s="6">
        <f>Tabela1[[#This Row],[MARGEM BRUTA]]/Tabela1[[#This Row],[Valor total]]</f>
        <v>0.37419354838709679</v>
      </c>
      <c r="K2717" s="1" t="str">
        <f>VLOOKUP(Tabela1[[#This Row],[Cliente]],'BASE DE CLIENTES'!A:D,4,0)</f>
        <v>EMPRESA COM MAQUINA</v>
      </c>
      <c r="L2717" s="1" t="str">
        <f>VLOOKUP(Tabela1[[#This Row],[Cliente]],'BASE DE CLIENTES'!A:E,5,0)</f>
        <v>SAMAMBAIA SUL (SAMAMBAIA)</v>
      </c>
    </row>
    <row r="2718" spans="2:12" x14ac:dyDescent="0.3">
      <c r="B2718" s="1" t="s">
        <v>120</v>
      </c>
      <c r="C2718" s="4" t="str">
        <f>VLOOKUP(Tabela1[[#This Row],[Cliente]],'BASE DE CLIENTES'!A:E,2,0)</f>
        <v>Brasília</v>
      </c>
      <c r="D2718" s="1" t="str">
        <f>VLOOKUP(Tabela1[[#This Row],[Cliente]],'BASE DE CLIENTES'!A:C,3,0)</f>
        <v>DF</v>
      </c>
      <c r="E2718" s="4" t="str">
        <f>CONCATENATE(Tabela1[[#This Row],[CIDADE]],",",Tabela1[[#This Row],[UF]])</f>
        <v>Brasília,DF</v>
      </c>
      <c r="F2718" s="2">
        <v>45958</v>
      </c>
      <c r="G2718" s="13">
        <v>5164.53</v>
      </c>
      <c r="H2718" s="13">
        <v>7595</v>
      </c>
      <c r="I2718" s="5">
        <f>Tabela1[[#This Row],[Valor total]]-Tabela1[[#This Row],[Valor custo]]</f>
        <v>2430.4700000000003</v>
      </c>
      <c r="J2718" s="6">
        <f>Tabela1[[#This Row],[MARGEM BRUTA]]/Tabela1[[#This Row],[Valor total]]</f>
        <v>0.32000921658986181</v>
      </c>
      <c r="K2718" s="1" t="str">
        <f>VLOOKUP(Tabela1[[#This Row],[Cliente]],'BASE DE CLIENTES'!A:D,4,0)</f>
        <v>EMPRESA SEM MAQUINA</v>
      </c>
      <c r="L2718" s="1" t="str">
        <f>VLOOKUP(Tabela1[[#This Row],[Cliente]],'BASE DE CLIENTES'!A:E,5,0)</f>
        <v>SAMAMBAIA</v>
      </c>
    </row>
    <row r="2719" spans="2:12" x14ac:dyDescent="0.3">
      <c r="B2719" s="1" t="s">
        <v>27</v>
      </c>
      <c r="C2719" s="4" t="str">
        <f>VLOOKUP(Tabela1[[#This Row],[Cliente]],'BASE DE CLIENTES'!A:E,2,0)</f>
        <v>Brasília</v>
      </c>
      <c r="D2719" s="1" t="str">
        <f>VLOOKUP(Tabela1[[#This Row],[Cliente]],'BASE DE CLIENTES'!A:C,3,0)</f>
        <v>DF</v>
      </c>
      <c r="E2719" s="4" t="str">
        <f>CONCATENATE(Tabela1[[#This Row],[CIDADE]],",",Tabela1[[#This Row],[UF]])</f>
        <v>Brasília,DF</v>
      </c>
      <c r="F2719" s="2">
        <v>45958</v>
      </c>
      <c r="G2719" s="13">
        <v>270</v>
      </c>
      <c r="H2719" s="13">
        <v>450</v>
      </c>
      <c r="I2719" s="5">
        <f>Tabela1[[#This Row],[Valor total]]-Tabela1[[#This Row],[Valor custo]]</f>
        <v>180</v>
      </c>
      <c r="J2719" s="6">
        <f>Tabela1[[#This Row],[MARGEM BRUTA]]/Tabela1[[#This Row],[Valor total]]</f>
        <v>0.4</v>
      </c>
      <c r="K2719" s="1" t="str">
        <f>VLOOKUP(Tabela1[[#This Row],[Cliente]],'BASE DE CLIENTES'!A:D,4,0)</f>
        <v>EMPRESA SEM MAQUINA</v>
      </c>
      <c r="L2719" s="1" t="str">
        <f>VLOOKUP(Tabela1[[#This Row],[Cliente]],'BASE DE CLIENTES'!A:E,5,0)</f>
        <v>RECANTO DAS EMAS</v>
      </c>
    </row>
    <row r="2720" spans="2:12" x14ac:dyDescent="0.3">
      <c r="B2720" s="1" t="s">
        <v>319</v>
      </c>
      <c r="C2720" s="4" t="str">
        <f>VLOOKUP(Tabela1[[#This Row],[Cliente]],'BASE DE CLIENTES'!A:E,2,0)</f>
        <v>Valparaíso de Goiás</v>
      </c>
      <c r="D2720" s="1" t="str">
        <f>VLOOKUP(Tabela1[[#This Row],[Cliente]],'BASE DE CLIENTES'!A:C,3,0)</f>
        <v>GO</v>
      </c>
      <c r="E2720" s="4" t="str">
        <f>CONCATENATE(Tabela1[[#This Row],[CIDADE]],",",Tabela1[[#This Row],[UF]])</f>
        <v>Valparaíso de Goiás,GO</v>
      </c>
      <c r="F2720" s="2">
        <v>45958</v>
      </c>
      <c r="G2720" s="13">
        <v>1556</v>
      </c>
      <c r="H2720" s="13">
        <v>2760</v>
      </c>
      <c r="I2720" s="5">
        <f>Tabela1[[#This Row],[Valor total]]-Tabela1[[#This Row],[Valor custo]]</f>
        <v>1204</v>
      </c>
      <c r="J2720" s="6">
        <f>Tabela1[[#This Row],[MARGEM BRUTA]]/Tabela1[[#This Row],[Valor total]]</f>
        <v>0.43623188405797103</v>
      </c>
      <c r="K2720" s="1" t="str">
        <f>VLOOKUP(Tabela1[[#This Row],[Cliente]],'BASE DE CLIENTES'!A:D,4,0)</f>
        <v>EMPRESA COM MAQUINA</v>
      </c>
      <c r="L2720" s="1" t="str">
        <f>VLOOKUP(Tabela1[[#This Row],[Cliente]],'BASE DE CLIENTES'!A:E,5,0)</f>
        <v>Valparaíso de Goiás</v>
      </c>
    </row>
    <row r="2721" spans="2:12" x14ac:dyDescent="0.3">
      <c r="B2721" s="1" t="s">
        <v>17</v>
      </c>
      <c r="C2721" s="4" t="str">
        <f>VLOOKUP(Tabela1[[#This Row],[Cliente]],'BASE DE CLIENTES'!A:E,2,0)</f>
        <v>Águas Lindas de Goiás</v>
      </c>
      <c r="D2721" s="1" t="str">
        <f>VLOOKUP(Tabela1[[#This Row],[Cliente]],'BASE DE CLIENTES'!A:C,3,0)</f>
        <v>GO</v>
      </c>
      <c r="E2721" s="4" t="str">
        <f>CONCATENATE(Tabela1[[#This Row],[CIDADE]],",",Tabela1[[#This Row],[UF]])</f>
        <v>Águas Lindas de Goiás,GO</v>
      </c>
      <c r="F2721" s="2">
        <v>45958</v>
      </c>
      <c r="G2721" s="13">
        <v>289</v>
      </c>
      <c r="H2721" s="13">
        <v>626</v>
      </c>
      <c r="I2721" s="5">
        <f>Tabela1[[#This Row],[Valor total]]-Tabela1[[#This Row],[Valor custo]]</f>
        <v>337</v>
      </c>
      <c r="J2721" s="6">
        <f>Tabela1[[#This Row],[MARGEM BRUTA]]/Tabela1[[#This Row],[Valor total]]</f>
        <v>0.53833865814696491</v>
      </c>
      <c r="K2721" s="1" t="str">
        <f>VLOOKUP(Tabela1[[#This Row],[Cliente]],'BASE DE CLIENTES'!A:D,4,0)</f>
        <v>SERRALHEIRO</v>
      </c>
      <c r="L2721" s="1" t="str">
        <f>VLOOKUP(Tabela1[[#This Row],[Cliente]],'BASE DE CLIENTES'!A:E,5,0)</f>
        <v>Águas Lindas de Goiás</v>
      </c>
    </row>
    <row r="2722" spans="2:12" x14ac:dyDescent="0.3">
      <c r="B2722" s="1" t="s">
        <v>321</v>
      </c>
      <c r="C2722" s="4" t="str">
        <f>VLOOKUP(Tabela1[[#This Row],[Cliente]],'BASE DE CLIENTES'!A:E,2,0)</f>
        <v>Valparaíso de Goiás</v>
      </c>
      <c r="D2722" s="1" t="str">
        <f>VLOOKUP(Tabela1[[#This Row],[Cliente]],'BASE DE CLIENTES'!A:C,3,0)</f>
        <v>GO</v>
      </c>
      <c r="E2722" s="4" t="str">
        <f>CONCATENATE(Tabela1[[#This Row],[CIDADE]],",",Tabela1[[#This Row],[UF]])</f>
        <v>Valparaíso de Goiás,GO</v>
      </c>
      <c r="F2722" s="2">
        <v>45958</v>
      </c>
      <c r="G2722" s="13">
        <v>1819</v>
      </c>
      <c r="H2722" s="13">
        <v>2895</v>
      </c>
      <c r="I2722" s="5">
        <f>Tabela1[[#This Row],[Valor total]]-Tabela1[[#This Row],[Valor custo]]</f>
        <v>1076</v>
      </c>
      <c r="J2722" s="6">
        <f>Tabela1[[#This Row],[MARGEM BRUTA]]/Tabela1[[#This Row],[Valor total]]</f>
        <v>0.37167530224525042</v>
      </c>
      <c r="K2722" s="1" t="str">
        <f>VLOOKUP(Tabela1[[#This Row],[Cliente]],'BASE DE CLIENTES'!A:D,4,0)</f>
        <v>EMPRESA COM MAQUINA</v>
      </c>
      <c r="L2722" s="1" t="str">
        <f>VLOOKUP(Tabela1[[#This Row],[Cliente]],'BASE DE CLIENTES'!A:E,5,0)</f>
        <v>Valparaíso de Goiás</v>
      </c>
    </row>
    <row r="2723" spans="2:12" x14ac:dyDescent="0.3">
      <c r="B2723" s="1" t="s">
        <v>325</v>
      </c>
      <c r="C2723" s="4" t="str">
        <f>VLOOKUP(Tabela1[[#This Row],[Cliente]],'BASE DE CLIENTES'!A:E,2,0)</f>
        <v>Valparaíso de Goiás</v>
      </c>
      <c r="D2723" s="1" t="str">
        <f>VLOOKUP(Tabela1[[#This Row],[Cliente]],'BASE DE CLIENTES'!A:C,3,0)</f>
        <v>GO</v>
      </c>
      <c r="E2723" s="4" t="str">
        <f>CONCATENATE(Tabela1[[#This Row],[CIDADE]],",",Tabela1[[#This Row],[UF]])</f>
        <v>Valparaíso de Goiás,GO</v>
      </c>
      <c r="F2723" s="2">
        <v>45958</v>
      </c>
      <c r="G2723" s="13">
        <v>544</v>
      </c>
      <c r="H2723" s="13">
        <v>900</v>
      </c>
      <c r="I2723" s="5">
        <f>Tabela1[[#This Row],[Valor total]]-Tabela1[[#This Row],[Valor custo]]</f>
        <v>356</v>
      </c>
      <c r="J2723" s="6">
        <f>Tabela1[[#This Row],[MARGEM BRUTA]]/Tabela1[[#This Row],[Valor total]]</f>
        <v>0.39555555555555555</v>
      </c>
      <c r="K2723" s="1" t="str">
        <f>VLOOKUP(Tabela1[[#This Row],[Cliente]],'BASE DE CLIENTES'!A:D,4,0)</f>
        <v>SERRALHEIRO</v>
      </c>
      <c r="L2723" s="1" t="str">
        <f>VLOOKUP(Tabela1[[#This Row],[Cliente]],'BASE DE CLIENTES'!A:E,5,0)</f>
        <v>Valparaíso de Goiás</v>
      </c>
    </row>
    <row r="2724" spans="2:12" x14ac:dyDescent="0.3">
      <c r="B2724" s="1" t="s">
        <v>206</v>
      </c>
      <c r="C2724" s="4" t="str">
        <f>VLOOKUP(Tabela1[[#This Row],[Cliente]],'BASE DE CLIENTES'!A:E,2,0)</f>
        <v>Goiânia</v>
      </c>
      <c r="D2724" s="1" t="str">
        <f>VLOOKUP(Tabela1[[#This Row],[Cliente]],'BASE DE CLIENTES'!A:C,3,0)</f>
        <v>GO</v>
      </c>
      <c r="E2724" s="4" t="str">
        <f>CONCATENATE(Tabela1[[#This Row],[CIDADE]],",",Tabela1[[#This Row],[UF]])</f>
        <v>Goiânia,GO</v>
      </c>
      <c r="F2724" s="2">
        <v>45958</v>
      </c>
      <c r="G2724" s="13">
        <v>3792</v>
      </c>
      <c r="H2724" s="13">
        <v>5600</v>
      </c>
      <c r="I2724" s="5">
        <f>Tabela1[[#This Row],[Valor total]]-Tabela1[[#This Row],[Valor custo]]</f>
        <v>1808</v>
      </c>
      <c r="J2724" s="6">
        <f>Tabela1[[#This Row],[MARGEM BRUTA]]/Tabela1[[#This Row],[Valor total]]</f>
        <v>0.32285714285714284</v>
      </c>
      <c r="K2724" s="1" t="str">
        <f>VLOOKUP(Tabela1[[#This Row],[Cliente]],'BASE DE CLIENTES'!A:D,4,0)</f>
        <v>EMPRESA COM MAQUINA</v>
      </c>
      <c r="L2724" s="1" t="str">
        <f>VLOOKUP(Tabela1[[#This Row],[Cliente]],'BASE DE CLIENTES'!A:E,5,0)</f>
        <v>Goiânia</v>
      </c>
    </row>
    <row r="2725" spans="2:12" x14ac:dyDescent="0.3">
      <c r="B2725" s="1" t="s">
        <v>161</v>
      </c>
      <c r="C2725" s="4" t="str">
        <f>VLOOKUP(Tabela1[[#This Row],[Cliente]],'BASE DE CLIENTES'!A:E,2,0)</f>
        <v>Brasília</v>
      </c>
      <c r="D2725" s="1" t="str">
        <f>VLOOKUP(Tabela1[[#This Row],[Cliente]],'BASE DE CLIENTES'!A:C,3,0)</f>
        <v>DF</v>
      </c>
      <c r="E2725" s="4" t="str">
        <f>CONCATENATE(Tabela1[[#This Row],[CIDADE]],",",Tabela1[[#This Row],[UF]])</f>
        <v>Brasília,DF</v>
      </c>
      <c r="F2725" s="2">
        <v>45958</v>
      </c>
      <c r="G2725" s="13">
        <v>125</v>
      </c>
      <c r="H2725" s="13">
        <v>150</v>
      </c>
      <c r="I2725" s="5">
        <f>Tabela1[[#This Row],[Valor total]]-Tabela1[[#This Row],[Valor custo]]</f>
        <v>25</v>
      </c>
      <c r="J2725" s="6">
        <f>Tabela1[[#This Row],[MARGEM BRUTA]]/Tabela1[[#This Row],[Valor total]]</f>
        <v>0.16666666666666666</v>
      </c>
      <c r="K2725" s="1" t="str">
        <f>VLOOKUP(Tabela1[[#This Row],[Cliente]],'BASE DE CLIENTES'!A:D,4,0)</f>
        <v>EMPRESA COM MAQUINA</v>
      </c>
      <c r="L2725" s="1" t="str">
        <f>VLOOKUP(Tabela1[[#This Row],[Cliente]],'BASE DE CLIENTES'!A:E,5,0)</f>
        <v>RIACHO FUNDO II</v>
      </c>
    </row>
    <row r="2726" spans="2:12" x14ac:dyDescent="0.3">
      <c r="B2726" s="1" t="s">
        <v>70</v>
      </c>
      <c r="C2726" s="4" t="str">
        <f>VLOOKUP(Tabela1[[#This Row],[Cliente]],'BASE DE CLIENTES'!A:E,2,0)</f>
        <v>Brasília</v>
      </c>
      <c r="D2726" s="1" t="str">
        <f>VLOOKUP(Tabela1[[#This Row],[Cliente]],'BASE DE CLIENTES'!A:C,3,0)</f>
        <v>DF</v>
      </c>
      <c r="E2726" s="4" t="str">
        <f>CONCATENATE(Tabela1[[#This Row],[CIDADE]],",",Tabela1[[#This Row],[UF]])</f>
        <v>Brasília,DF</v>
      </c>
      <c r="F2726" s="2">
        <v>45958</v>
      </c>
      <c r="G2726" s="13">
        <v>2266</v>
      </c>
      <c r="H2726" s="13">
        <v>3748</v>
      </c>
      <c r="I2726" s="5">
        <f>Tabela1[[#This Row],[Valor total]]-Tabela1[[#This Row],[Valor custo]]</f>
        <v>1482</v>
      </c>
      <c r="J2726" s="6">
        <f>Tabela1[[#This Row],[MARGEM BRUTA]]/Tabela1[[#This Row],[Valor total]]</f>
        <v>0.39541088580576306</v>
      </c>
      <c r="K2726" s="1" t="str">
        <f>VLOOKUP(Tabela1[[#This Row],[Cliente]],'BASE DE CLIENTES'!A:D,4,0)</f>
        <v>EMPRESA COM MAQUINA</v>
      </c>
      <c r="L2726" s="1" t="str">
        <f>VLOOKUP(Tabela1[[#This Row],[Cliente]],'BASE DE CLIENTES'!A:E,5,0)</f>
        <v>TAGUATINGA NORTE (TAGUATINGA)</v>
      </c>
    </row>
    <row r="2727" spans="2:12" x14ac:dyDescent="0.3">
      <c r="B2727" s="1" t="s">
        <v>70</v>
      </c>
      <c r="C2727" s="4" t="str">
        <f>VLOOKUP(Tabela1[[#This Row],[Cliente]],'BASE DE CLIENTES'!A:E,2,0)</f>
        <v>Brasília</v>
      </c>
      <c r="D2727" s="1" t="str">
        <f>VLOOKUP(Tabela1[[#This Row],[Cliente]],'BASE DE CLIENTES'!A:C,3,0)</f>
        <v>DF</v>
      </c>
      <c r="E2727" s="4" t="str">
        <f>CONCATENATE(Tabela1[[#This Row],[CIDADE]],",",Tabela1[[#This Row],[UF]])</f>
        <v>Brasília,DF</v>
      </c>
      <c r="F2727" s="2">
        <v>45958</v>
      </c>
      <c r="G2727" s="13">
        <v>458.14</v>
      </c>
      <c r="H2727" s="13">
        <v>705</v>
      </c>
      <c r="I2727" s="5">
        <f>Tabela1[[#This Row],[Valor total]]-Tabela1[[#This Row],[Valor custo]]</f>
        <v>246.86</v>
      </c>
      <c r="J2727" s="6">
        <f>Tabela1[[#This Row],[MARGEM BRUTA]]/Tabela1[[#This Row],[Valor total]]</f>
        <v>0.35015602836879434</v>
      </c>
      <c r="K2727" s="1" t="str">
        <f>VLOOKUP(Tabela1[[#This Row],[Cliente]],'BASE DE CLIENTES'!A:D,4,0)</f>
        <v>EMPRESA COM MAQUINA</v>
      </c>
      <c r="L2727" s="1" t="str">
        <f>VLOOKUP(Tabela1[[#This Row],[Cliente]],'BASE DE CLIENTES'!A:E,5,0)</f>
        <v>TAGUATINGA NORTE (TAGUATINGA)</v>
      </c>
    </row>
    <row r="2728" spans="2:12" x14ac:dyDescent="0.3">
      <c r="B2728" s="1" t="s">
        <v>309</v>
      </c>
      <c r="C2728" s="4" t="str">
        <f>VLOOKUP(Tabela1[[#This Row],[Cliente]],'BASE DE CLIENTES'!A:E,2,0)</f>
        <v>Uberlândia</v>
      </c>
      <c r="D2728" s="1" t="str">
        <f>VLOOKUP(Tabela1[[#This Row],[Cliente]],'BASE DE CLIENTES'!A:C,3,0)</f>
        <v>MG</v>
      </c>
      <c r="E2728" s="4" t="str">
        <f>CONCATENATE(Tabela1[[#This Row],[CIDADE]],",",Tabela1[[#This Row],[UF]])</f>
        <v>Uberlândia,MG</v>
      </c>
      <c r="F2728" s="2">
        <v>45958</v>
      </c>
      <c r="G2728" s="13">
        <v>2405</v>
      </c>
      <c r="H2728" s="13">
        <v>3775.35</v>
      </c>
      <c r="I2728" s="5">
        <f>Tabela1[[#This Row],[Valor total]]-Tabela1[[#This Row],[Valor custo]]</f>
        <v>1370.35</v>
      </c>
      <c r="J2728" s="6">
        <f>Tabela1[[#This Row],[MARGEM BRUTA]]/Tabela1[[#This Row],[Valor total]]</f>
        <v>0.36297296939356616</v>
      </c>
      <c r="K2728" s="1" t="str">
        <f>VLOOKUP(Tabela1[[#This Row],[Cliente]],'BASE DE CLIENTES'!A:D,4,0)</f>
        <v>EMPRESA COM MAQUINA</v>
      </c>
      <c r="L2728" s="1" t="str">
        <f>VLOOKUP(Tabela1[[#This Row],[Cliente]],'BASE DE CLIENTES'!A:E,5,0)</f>
        <v>Uberlândia</v>
      </c>
    </row>
    <row r="2729" spans="2:12" x14ac:dyDescent="0.3">
      <c r="B2729" s="1" t="s">
        <v>111</v>
      </c>
      <c r="C2729" s="4" t="str">
        <f>VLOOKUP(Tabela1[[#This Row],[Cliente]],'BASE DE CLIENTES'!A:E,2,0)</f>
        <v>Brasília</v>
      </c>
      <c r="D2729" s="1" t="str">
        <f>VLOOKUP(Tabela1[[#This Row],[Cliente]],'BASE DE CLIENTES'!A:C,3,0)</f>
        <v>DF</v>
      </c>
      <c r="E2729" s="4" t="str">
        <f>CONCATENATE(Tabela1[[#This Row],[CIDADE]],",",Tabela1[[#This Row],[UF]])</f>
        <v>Brasília,DF</v>
      </c>
      <c r="F2729" s="2">
        <v>45958</v>
      </c>
      <c r="G2729" s="13">
        <v>664</v>
      </c>
      <c r="H2729" s="13">
        <v>1100</v>
      </c>
      <c r="I2729" s="5">
        <f>Tabela1[[#This Row],[Valor total]]-Tabela1[[#This Row],[Valor custo]]</f>
        <v>436</v>
      </c>
      <c r="J2729" s="6">
        <f>Tabela1[[#This Row],[MARGEM BRUTA]]/Tabela1[[#This Row],[Valor total]]</f>
        <v>0.39636363636363636</v>
      </c>
      <c r="K2729" s="1" t="str">
        <f>VLOOKUP(Tabela1[[#This Row],[Cliente]],'BASE DE CLIENTES'!A:D,4,0)</f>
        <v>EMPRESA SEM MAQUINA</v>
      </c>
      <c r="L2729" s="1" t="str">
        <f>VLOOKUP(Tabela1[[#This Row],[Cliente]],'BASE DE CLIENTES'!A:E,5,0)</f>
        <v>TAGUATINGA SUL (TAGUATINGA)</v>
      </c>
    </row>
    <row r="2730" spans="2:12" x14ac:dyDescent="0.3">
      <c r="B2730" s="1" t="s">
        <v>311</v>
      </c>
      <c r="C2730" s="4" t="str">
        <f>VLOOKUP(Tabela1[[#This Row],[Cliente]],'BASE DE CLIENTES'!A:E,2,0)</f>
        <v>Uberlândia</v>
      </c>
      <c r="D2730" s="1" t="str">
        <f>VLOOKUP(Tabela1[[#This Row],[Cliente]],'BASE DE CLIENTES'!A:C,3,0)</f>
        <v>MG</v>
      </c>
      <c r="E2730" s="4" t="str">
        <f>CONCATENATE(Tabela1[[#This Row],[CIDADE]],",",Tabela1[[#This Row],[UF]])</f>
        <v>Uberlândia,MG</v>
      </c>
      <c r="F2730" s="2">
        <v>45958</v>
      </c>
      <c r="G2730" s="13">
        <v>10750.3</v>
      </c>
      <c r="H2730" s="13">
        <v>16500</v>
      </c>
      <c r="I2730" s="5">
        <f>Tabela1[[#This Row],[Valor total]]-Tabela1[[#This Row],[Valor custo]]</f>
        <v>5749.7000000000007</v>
      </c>
      <c r="J2730" s="6">
        <f>Tabela1[[#This Row],[MARGEM BRUTA]]/Tabela1[[#This Row],[Valor total]]</f>
        <v>0.3484666666666667</v>
      </c>
      <c r="K2730" s="1" t="str">
        <f>VLOOKUP(Tabela1[[#This Row],[Cliente]],'BASE DE CLIENTES'!A:D,4,0)</f>
        <v>EMPRESA COM MAQUINA</v>
      </c>
      <c r="L2730" s="1" t="str">
        <f>VLOOKUP(Tabela1[[#This Row],[Cliente]],'BASE DE CLIENTES'!A:E,5,0)</f>
        <v>Uberlândia</v>
      </c>
    </row>
    <row r="2731" spans="2:12" x14ac:dyDescent="0.3">
      <c r="B2731" s="1" t="s">
        <v>27</v>
      </c>
      <c r="C2731" s="4" t="str">
        <f>VLOOKUP(Tabela1[[#This Row],[Cliente]],'BASE DE CLIENTES'!A:E,2,0)</f>
        <v>Brasília</v>
      </c>
      <c r="D2731" s="1" t="str">
        <f>VLOOKUP(Tabela1[[#This Row],[Cliente]],'BASE DE CLIENTES'!A:C,3,0)</f>
        <v>DF</v>
      </c>
      <c r="E2731" s="4" t="str">
        <f>CONCATENATE(Tabela1[[#This Row],[CIDADE]],",",Tabela1[[#This Row],[UF]])</f>
        <v>Brasília,DF</v>
      </c>
      <c r="F2731" s="2">
        <v>45957</v>
      </c>
      <c r="G2731" s="13">
        <v>385</v>
      </c>
      <c r="H2731" s="13">
        <v>615</v>
      </c>
      <c r="I2731" s="5">
        <f>Tabela1[[#This Row],[Valor total]]-Tabela1[[#This Row],[Valor custo]]</f>
        <v>230</v>
      </c>
      <c r="J2731" s="6">
        <f>Tabela1[[#This Row],[MARGEM BRUTA]]/Tabela1[[#This Row],[Valor total]]</f>
        <v>0.37398373983739835</v>
      </c>
      <c r="K2731" s="1" t="str">
        <f>VLOOKUP(Tabela1[[#This Row],[Cliente]],'BASE DE CLIENTES'!A:D,4,0)</f>
        <v>EMPRESA SEM MAQUINA</v>
      </c>
      <c r="L2731" s="1" t="str">
        <f>VLOOKUP(Tabela1[[#This Row],[Cliente]],'BASE DE CLIENTES'!A:E,5,0)</f>
        <v>RECANTO DAS EMAS</v>
      </c>
    </row>
    <row r="2732" spans="2:12" x14ac:dyDescent="0.3">
      <c r="B2732" s="1" t="s">
        <v>42</v>
      </c>
      <c r="C2732" s="4" t="str">
        <f>VLOOKUP(Tabela1[[#This Row],[Cliente]],'BASE DE CLIENTES'!A:E,2,0)</f>
        <v>Brasília</v>
      </c>
      <c r="D2732" s="1" t="str">
        <f>VLOOKUP(Tabela1[[#This Row],[Cliente]],'BASE DE CLIENTES'!A:C,3,0)</f>
        <v>DF</v>
      </c>
      <c r="E2732" s="4" t="str">
        <f>CONCATENATE(Tabela1[[#This Row],[CIDADE]],",",Tabela1[[#This Row],[UF]])</f>
        <v>Brasília,DF</v>
      </c>
      <c r="F2732" s="2">
        <v>45957</v>
      </c>
      <c r="G2732" s="13">
        <v>360.5</v>
      </c>
      <c r="H2732" s="13">
        <v>1000</v>
      </c>
      <c r="I2732" s="5">
        <f>Tabela1[[#This Row],[Valor total]]-Tabela1[[#This Row],[Valor custo]]</f>
        <v>639.5</v>
      </c>
      <c r="J2732" s="6">
        <f>Tabela1[[#This Row],[MARGEM BRUTA]]/Tabela1[[#This Row],[Valor total]]</f>
        <v>0.63949999999999996</v>
      </c>
      <c r="K2732" s="1" t="str">
        <f>VLOOKUP(Tabela1[[#This Row],[Cliente]],'BASE DE CLIENTES'!A:D,4,0)</f>
        <v>EMPRESA SEM MAQUINA</v>
      </c>
      <c r="L2732" s="1" t="str">
        <f>VLOOKUP(Tabela1[[#This Row],[Cliente]],'BASE DE CLIENTES'!A:E,5,0)</f>
        <v>SAMAMBAIA</v>
      </c>
    </row>
    <row r="2733" spans="2:12" x14ac:dyDescent="0.3">
      <c r="B2733" s="1" t="s">
        <v>66</v>
      </c>
      <c r="C2733" s="4" t="str">
        <f>VLOOKUP(Tabela1[[#This Row],[Cliente]],'BASE DE CLIENTES'!A:E,2,0)</f>
        <v>Águas Lindas de Goiás</v>
      </c>
      <c r="D2733" s="1" t="str">
        <f>VLOOKUP(Tabela1[[#This Row],[Cliente]],'BASE DE CLIENTES'!A:C,3,0)</f>
        <v>GO</v>
      </c>
      <c r="E2733" s="4" t="str">
        <f>CONCATENATE(Tabela1[[#This Row],[CIDADE]],",",Tabela1[[#This Row],[UF]])</f>
        <v>Águas Lindas de Goiás,GO</v>
      </c>
      <c r="F2733" s="2">
        <v>45957</v>
      </c>
      <c r="G2733" s="13">
        <v>385</v>
      </c>
      <c r="H2733" s="13">
        <v>600</v>
      </c>
      <c r="I2733" s="5">
        <f>Tabela1[[#This Row],[Valor total]]-Tabela1[[#This Row],[Valor custo]]</f>
        <v>215</v>
      </c>
      <c r="J2733" s="6">
        <f>Tabela1[[#This Row],[MARGEM BRUTA]]/Tabela1[[#This Row],[Valor total]]</f>
        <v>0.35833333333333334</v>
      </c>
      <c r="K2733" s="1" t="str">
        <f>VLOOKUP(Tabela1[[#This Row],[Cliente]],'BASE DE CLIENTES'!A:D,4,0)</f>
        <v>EMPRESA COM MAQUINA</v>
      </c>
      <c r="L2733" s="1" t="str">
        <f>VLOOKUP(Tabela1[[#This Row],[Cliente]],'BASE DE CLIENTES'!A:E,5,0)</f>
        <v>Águas Lindas de Goiás</v>
      </c>
    </row>
    <row r="2734" spans="2:12" x14ac:dyDescent="0.3">
      <c r="B2734" s="1" t="s">
        <v>206</v>
      </c>
      <c r="C2734" s="4" t="str">
        <f>VLOOKUP(Tabela1[[#This Row],[Cliente]],'BASE DE CLIENTES'!A:E,2,0)</f>
        <v>Goiânia</v>
      </c>
      <c r="D2734" s="1" t="str">
        <f>VLOOKUP(Tabela1[[#This Row],[Cliente]],'BASE DE CLIENTES'!A:C,3,0)</f>
        <v>GO</v>
      </c>
      <c r="E2734" s="4" t="str">
        <f>CONCATENATE(Tabela1[[#This Row],[CIDADE]],",",Tabela1[[#This Row],[UF]])</f>
        <v>Goiânia,GO</v>
      </c>
      <c r="F2734" s="2">
        <v>45957</v>
      </c>
      <c r="G2734" s="13">
        <v>10698</v>
      </c>
      <c r="H2734" s="13">
        <v>15420</v>
      </c>
      <c r="I2734" s="5">
        <f>Tabela1[[#This Row],[Valor total]]-Tabela1[[#This Row],[Valor custo]]</f>
        <v>4722</v>
      </c>
      <c r="J2734" s="6">
        <f>Tabela1[[#This Row],[MARGEM BRUTA]]/Tabela1[[#This Row],[Valor total]]</f>
        <v>0.30622568093385216</v>
      </c>
      <c r="K2734" s="1" t="str">
        <f>VLOOKUP(Tabela1[[#This Row],[Cliente]],'BASE DE CLIENTES'!A:D,4,0)</f>
        <v>EMPRESA COM MAQUINA</v>
      </c>
      <c r="L2734" s="1" t="str">
        <f>VLOOKUP(Tabela1[[#This Row],[Cliente]],'BASE DE CLIENTES'!A:E,5,0)</f>
        <v>Goiânia</v>
      </c>
    </row>
    <row r="2735" spans="2:12" x14ac:dyDescent="0.3">
      <c r="B2735" s="1" t="s">
        <v>236</v>
      </c>
      <c r="C2735" s="4" t="str">
        <f>VLOOKUP(Tabela1[[#This Row],[Cliente]],'BASE DE CLIENTES'!A:E,2,0)</f>
        <v>Goiânia</v>
      </c>
      <c r="D2735" s="1" t="str">
        <f>VLOOKUP(Tabela1[[#This Row],[Cliente]],'BASE DE CLIENTES'!A:C,3,0)</f>
        <v>GO</v>
      </c>
      <c r="E2735" s="4" t="str">
        <f>CONCATENATE(Tabela1[[#This Row],[CIDADE]],",",Tabela1[[#This Row],[UF]])</f>
        <v>Goiânia,GO</v>
      </c>
      <c r="F2735" s="2">
        <v>45957</v>
      </c>
      <c r="G2735" s="13">
        <v>2310</v>
      </c>
      <c r="H2735" s="13">
        <v>3120</v>
      </c>
      <c r="I2735" s="5">
        <f>Tabela1[[#This Row],[Valor total]]-Tabela1[[#This Row],[Valor custo]]</f>
        <v>810</v>
      </c>
      <c r="J2735" s="6">
        <f>Tabela1[[#This Row],[MARGEM BRUTA]]/Tabela1[[#This Row],[Valor total]]</f>
        <v>0.25961538461538464</v>
      </c>
      <c r="K2735" s="1" t="str">
        <f>VLOOKUP(Tabela1[[#This Row],[Cliente]],'BASE DE CLIENTES'!A:D,4,0)</f>
        <v>EMPRESA COM MAQUINA</v>
      </c>
      <c r="L2735" s="1" t="str">
        <f>VLOOKUP(Tabela1[[#This Row],[Cliente]],'BASE DE CLIENTES'!A:E,5,0)</f>
        <v>Goiânia</v>
      </c>
    </row>
    <row r="2736" spans="2:12" x14ac:dyDescent="0.3">
      <c r="B2736" s="1" t="s">
        <v>152</v>
      </c>
      <c r="C2736" s="4" t="str">
        <f>VLOOKUP(Tabela1[[#This Row],[Cliente]],'BASE DE CLIENTES'!A:E,2,0)</f>
        <v>Aparecida de Goiânia</v>
      </c>
      <c r="D2736" s="1" t="str">
        <f>VLOOKUP(Tabela1[[#This Row],[Cliente]],'BASE DE CLIENTES'!A:C,3,0)</f>
        <v>GO</v>
      </c>
      <c r="E2736" s="4" t="str">
        <f>CONCATENATE(Tabela1[[#This Row],[CIDADE]],",",Tabela1[[#This Row],[UF]])</f>
        <v>Aparecida de Goiânia,GO</v>
      </c>
      <c r="F2736" s="2">
        <v>45957</v>
      </c>
      <c r="G2736" s="13">
        <v>0</v>
      </c>
      <c r="H2736" s="13">
        <v>1350</v>
      </c>
      <c r="I2736" s="5">
        <f>Tabela1[[#This Row],[Valor total]]-Tabela1[[#This Row],[Valor custo]]</f>
        <v>1350</v>
      </c>
      <c r="J2736" s="6">
        <f>Tabela1[[#This Row],[MARGEM BRUTA]]/Tabela1[[#This Row],[Valor total]]</f>
        <v>1</v>
      </c>
      <c r="K2736" s="1" t="str">
        <f>VLOOKUP(Tabela1[[#This Row],[Cliente]],'BASE DE CLIENTES'!A:D,4,0)</f>
        <v>TECNICO</v>
      </c>
      <c r="L2736" s="1" t="str">
        <f>VLOOKUP(Tabela1[[#This Row],[Cliente]],'BASE DE CLIENTES'!A:E,5,0)</f>
        <v>Aparecida de Goiânia</v>
      </c>
    </row>
    <row r="2737" spans="2:12" x14ac:dyDescent="0.3">
      <c r="B2737" s="1" t="s">
        <v>78</v>
      </c>
      <c r="C2737" s="4" t="str">
        <f>VLOOKUP(Tabela1[[#This Row],[Cliente]],'BASE DE CLIENTES'!A:E,2,0)</f>
        <v>Brasília</v>
      </c>
      <c r="D2737" s="1" t="str">
        <f>VLOOKUP(Tabela1[[#This Row],[Cliente]],'BASE DE CLIENTES'!A:C,3,0)</f>
        <v>DF</v>
      </c>
      <c r="E2737" s="4" t="str">
        <f>CONCATENATE(Tabela1[[#This Row],[CIDADE]],",",Tabela1[[#This Row],[UF]])</f>
        <v>Brasília,DF</v>
      </c>
      <c r="F2737" s="2">
        <v>45957</v>
      </c>
      <c r="G2737" s="13">
        <v>492.73</v>
      </c>
      <c r="H2737" s="13">
        <v>950</v>
      </c>
      <c r="I2737" s="5">
        <f>Tabela1[[#This Row],[Valor total]]-Tabela1[[#This Row],[Valor custo]]</f>
        <v>457.27</v>
      </c>
      <c r="J2737" s="6">
        <f>Tabela1[[#This Row],[MARGEM BRUTA]]/Tabela1[[#This Row],[Valor total]]</f>
        <v>0.48133684210526312</v>
      </c>
      <c r="K2737" s="1" t="str">
        <f>VLOOKUP(Tabela1[[#This Row],[Cliente]],'BASE DE CLIENTES'!A:D,4,0)</f>
        <v>SERRALHEIRO</v>
      </c>
      <c r="L2737" s="1" t="str">
        <f>VLOOKUP(Tabela1[[#This Row],[Cliente]],'BASE DE CLIENTES'!A:E,5,0)</f>
        <v>Vila do Boa (São Sebastião)</v>
      </c>
    </row>
    <row r="2738" spans="2:12" x14ac:dyDescent="0.3">
      <c r="B2738" s="1" t="s">
        <v>127</v>
      </c>
      <c r="C2738" s="4" t="str">
        <f>VLOOKUP(Tabela1[[#This Row],[Cliente]],'BASE DE CLIENTES'!A:E,2,0)</f>
        <v>Brasília</v>
      </c>
      <c r="D2738" s="1" t="str">
        <f>VLOOKUP(Tabela1[[#This Row],[Cliente]],'BASE DE CLIENTES'!A:C,3,0)</f>
        <v>DF</v>
      </c>
      <c r="E2738" s="4" t="str">
        <f>CONCATENATE(Tabela1[[#This Row],[CIDADE]],",",Tabela1[[#This Row],[UF]])</f>
        <v>Brasília,DF</v>
      </c>
      <c r="F2738" s="2">
        <v>45957</v>
      </c>
      <c r="G2738" s="13">
        <v>1761.37</v>
      </c>
      <c r="H2738" s="13">
        <v>2715</v>
      </c>
      <c r="I2738" s="5">
        <f>Tabela1[[#This Row],[Valor total]]-Tabela1[[#This Row],[Valor custo]]</f>
        <v>953.63000000000011</v>
      </c>
      <c r="J2738" s="6">
        <f>Tabela1[[#This Row],[MARGEM BRUTA]]/Tabela1[[#This Row],[Valor total]]</f>
        <v>0.35124493554327813</v>
      </c>
      <c r="K2738" s="1" t="str">
        <f>VLOOKUP(Tabela1[[#This Row],[Cliente]],'BASE DE CLIENTES'!A:D,4,0)</f>
        <v>EMPRESA COM MAQUINA</v>
      </c>
      <c r="L2738" s="1" t="str">
        <f>VLOOKUP(Tabela1[[#This Row],[Cliente]],'BASE DE CLIENTES'!A:E,5,0)</f>
        <v>CEILANDIA SUL (CEILANDIA)</v>
      </c>
    </row>
    <row r="2739" spans="2:12" x14ac:dyDescent="0.3">
      <c r="B2739" s="1" t="s">
        <v>127</v>
      </c>
      <c r="C2739" s="4" t="str">
        <f>VLOOKUP(Tabela1[[#This Row],[Cliente]],'BASE DE CLIENTES'!A:E,2,0)</f>
        <v>Brasília</v>
      </c>
      <c r="D2739" s="1" t="str">
        <f>VLOOKUP(Tabela1[[#This Row],[Cliente]],'BASE DE CLIENTES'!A:C,3,0)</f>
        <v>DF</v>
      </c>
      <c r="E2739" s="4" t="str">
        <f>CONCATENATE(Tabela1[[#This Row],[CIDADE]],",",Tabela1[[#This Row],[UF]])</f>
        <v>Brasília,DF</v>
      </c>
      <c r="F2739" s="2">
        <v>45957</v>
      </c>
      <c r="G2739" s="13">
        <v>396.28</v>
      </c>
      <c r="H2739" s="13">
        <v>480</v>
      </c>
      <c r="I2739" s="5">
        <f>Tabela1[[#This Row],[Valor total]]-Tabela1[[#This Row],[Valor custo]]</f>
        <v>83.720000000000027</v>
      </c>
      <c r="J2739" s="6">
        <f>Tabela1[[#This Row],[MARGEM BRUTA]]/Tabela1[[#This Row],[Valor total]]</f>
        <v>0.17441666666666672</v>
      </c>
      <c r="K2739" s="1" t="str">
        <f>VLOOKUP(Tabela1[[#This Row],[Cliente]],'BASE DE CLIENTES'!A:D,4,0)</f>
        <v>EMPRESA COM MAQUINA</v>
      </c>
      <c r="L2739" s="1" t="str">
        <f>VLOOKUP(Tabela1[[#This Row],[Cliente]],'BASE DE CLIENTES'!A:E,5,0)</f>
        <v>CEILANDIA SUL (CEILANDIA)</v>
      </c>
    </row>
    <row r="2740" spans="2:12" x14ac:dyDescent="0.3">
      <c r="B2740" s="1" t="s">
        <v>68</v>
      </c>
      <c r="C2740" s="4" t="str">
        <f>VLOOKUP(Tabela1[[#This Row],[Cliente]],'BASE DE CLIENTES'!A:E,2,0)</f>
        <v>Brasília</v>
      </c>
      <c r="D2740" s="1" t="str">
        <f>VLOOKUP(Tabela1[[#This Row],[Cliente]],'BASE DE CLIENTES'!A:C,3,0)</f>
        <v>DF</v>
      </c>
      <c r="E2740" s="4" t="str">
        <f>CONCATENATE(Tabela1[[#This Row],[CIDADE]],",",Tabela1[[#This Row],[UF]])</f>
        <v>Brasília,DF</v>
      </c>
      <c r="F2740" s="2">
        <v>45957</v>
      </c>
      <c r="G2740" s="13">
        <v>970</v>
      </c>
      <c r="H2740" s="13">
        <v>1550</v>
      </c>
      <c r="I2740" s="5">
        <f>Tabela1[[#This Row],[Valor total]]-Tabela1[[#This Row],[Valor custo]]</f>
        <v>580</v>
      </c>
      <c r="J2740" s="6">
        <f>Tabela1[[#This Row],[MARGEM BRUTA]]/Tabela1[[#This Row],[Valor total]]</f>
        <v>0.37419354838709679</v>
      </c>
      <c r="K2740" s="1" t="str">
        <f>VLOOKUP(Tabela1[[#This Row],[Cliente]],'BASE DE CLIENTES'!A:D,4,0)</f>
        <v>EMPRESA COM MAQUINA</v>
      </c>
      <c r="L2740" s="1" t="str">
        <f>VLOOKUP(Tabela1[[#This Row],[Cliente]],'BASE DE CLIENTES'!A:E,5,0)</f>
        <v>SAMAMBAIA SUL (SAMAMBAIA)</v>
      </c>
    </row>
    <row r="2741" spans="2:12" x14ac:dyDescent="0.3">
      <c r="B2741" s="1" t="s">
        <v>216</v>
      </c>
      <c r="C2741" s="4" t="str">
        <f>VLOOKUP(Tabela1[[#This Row],[Cliente]],'BASE DE CLIENTES'!A:E,2,0)</f>
        <v>Brasília</v>
      </c>
      <c r="D2741" s="1" t="str">
        <f>VLOOKUP(Tabela1[[#This Row],[Cliente]],'BASE DE CLIENTES'!A:C,3,0)</f>
        <v>DF</v>
      </c>
      <c r="E2741" s="4" t="str">
        <f>CONCATENATE(Tabela1[[#This Row],[CIDADE]],",",Tabela1[[#This Row],[UF]])</f>
        <v>Brasília,DF</v>
      </c>
      <c r="F2741" s="2">
        <v>45957</v>
      </c>
      <c r="G2741" s="13">
        <v>600</v>
      </c>
      <c r="H2741" s="13">
        <v>720</v>
      </c>
      <c r="I2741" s="5">
        <f>Tabela1[[#This Row],[Valor total]]-Tabela1[[#This Row],[Valor custo]]</f>
        <v>120</v>
      </c>
      <c r="J2741" s="6">
        <f>Tabela1[[#This Row],[MARGEM BRUTA]]/Tabela1[[#This Row],[Valor total]]</f>
        <v>0.16666666666666666</v>
      </c>
      <c r="K2741" s="1" t="str">
        <f>VLOOKUP(Tabela1[[#This Row],[Cliente]],'BASE DE CLIENTES'!A:D,4,0)</f>
        <v>EMPRESA COM MAQUINA</v>
      </c>
      <c r="L2741" s="1" t="str">
        <f>VLOOKUP(Tabela1[[#This Row],[Cliente]],'BASE DE CLIENTES'!A:E,5,0)</f>
        <v>RIACHO FUNDO II</v>
      </c>
    </row>
    <row r="2742" spans="2:12" x14ac:dyDescent="0.3">
      <c r="B2742" s="1" t="s">
        <v>132</v>
      </c>
      <c r="C2742" s="4" t="str">
        <f>VLOOKUP(Tabela1[[#This Row],[Cliente]],'BASE DE CLIENTES'!A:E,2,0)</f>
        <v>Águas Lindas de Goiás</v>
      </c>
      <c r="D2742" s="1" t="str">
        <f>VLOOKUP(Tabela1[[#This Row],[Cliente]],'BASE DE CLIENTES'!A:C,3,0)</f>
        <v>GO</v>
      </c>
      <c r="E2742" s="4" t="str">
        <f>CONCATENATE(Tabela1[[#This Row],[CIDADE]],",",Tabela1[[#This Row],[UF]])</f>
        <v>Águas Lindas de Goiás,GO</v>
      </c>
      <c r="F2742" s="2">
        <v>45957</v>
      </c>
      <c r="G2742" s="13">
        <v>345.6</v>
      </c>
      <c r="H2742" s="13">
        <v>430</v>
      </c>
      <c r="I2742" s="5">
        <f>Tabela1[[#This Row],[Valor total]]-Tabela1[[#This Row],[Valor custo]]</f>
        <v>84.399999999999977</v>
      </c>
      <c r="J2742" s="6">
        <f>Tabela1[[#This Row],[MARGEM BRUTA]]/Tabela1[[#This Row],[Valor total]]</f>
        <v>0.19627906976744181</v>
      </c>
      <c r="K2742" s="1" t="str">
        <f>VLOOKUP(Tabela1[[#This Row],[Cliente]],'BASE DE CLIENTES'!A:D,4,0)</f>
        <v>SERRALHEIRO</v>
      </c>
      <c r="L2742" s="1" t="str">
        <f>VLOOKUP(Tabela1[[#This Row],[Cliente]],'BASE DE CLIENTES'!A:E,5,0)</f>
        <v>Águas Lindas de Goiás</v>
      </c>
    </row>
    <row r="2743" spans="2:12" x14ac:dyDescent="0.3">
      <c r="B2743" s="1" t="s">
        <v>123</v>
      </c>
      <c r="C2743" s="4" t="str">
        <f>VLOOKUP(Tabela1[[#This Row],[Cliente]],'BASE DE CLIENTES'!A:E,2,0)</f>
        <v>Brasília</v>
      </c>
      <c r="D2743" s="1" t="str">
        <f>VLOOKUP(Tabela1[[#This Row],[Cliente]],'BASE DE CLIENTES'!A:C,3,0)</f>
        <v>DF</v>
      </c>
      <c r="E2743" s="4" t="str">
        <f>CONCATENATE(Tabela1[[#This Row],[CIDADE]],",",Tabela1[[#This Row],[UF]])</f>
        <v>Brasília,DF</v>
      </c>
      <c r="F2743" s="2">
        <v>45957</v>
      </c>
      <c r="G2743" s="13">
        <v>375</v>
      </c>
      <c r="H2743" s="13">
        <v>450</v>
      </c>
      <c r="I2743" s="5">
        <f>Tabela1[[#This Row],[Valor total]]-Tabela1[[#This Row],[Valor custo]]</f>
        <v>75</v>
      </c>
      <c r="J2743" s="6">
        <f>Tabela1[[#This Row],[MARGEM BRUTA]]/Tabela1[[#This Row],[Valor total]]</f>
        <v>0.16666666666666666</v>
      </c>
      <c r="K2743" s="1" t="str">
        <f>VLOOKUP(Tabela1[[#This Row],[Cliente]],'BASE DE CLIENTES'!A:D,4,0)</f>
        <v>EMPRESA COM MAQUINA</v>
      </c>
      <c r="L2743" s="1" t="str">
        <f>VLOOKUP(Tabela1[[#This Row],[Cliente]],'BASE DE CLIENTES'!A:E,5,0)</f>
        <v>ADE CEILÂNDIA</v>
      </c>
    </row>
    <row r="2744" spans="2:12" x14ac:dyDescent="0.3">
      <c r="B2744" s="1" t="s">
        <v>123</v>
      </c>
      <c r="C2744" s="4" t="str">
        <f>VLOOKUP(Tabela1[[#This Row],[Cliente]],'BASE DE CLIENTES'!A:E,2,0)</f>
        <v>Brasília</v>
      </c>
      <c r="D2744" s="1" t="str">
        <f>VLOOKUP(Tabela1[[#This Row],[Cliente]],'BASE DE CLIENTES'!A:C,3,0)</f>
        <v>DF</v>
      </c>
      <c r="E2744" s="4" t="str">
        <f>CONCATENATE(Tabela1[[#This Row],[CIDADE]],",",Tabela1[[#This Row],[UF]])</f>
        <v>Brasília,DF</v>
      </c>
      <c r="F2744" s="2">
        <v>45957</v>
      </c>
      <c r="G2744" s="13">
        <v>432.79</v>
      </c>
      <c r="H2744" s="13">
        <v>720</v>
      </c>
      <c r="I2744" s="5">
        <f>Tabela1[[#This Row],[Valor total]]-Tabela1[[#This Row],[Valor custo]]</f>
        <v>287.20999999999998</v>
      </c>
      <c r="J2744" s="6">
        <f>Tabela1[[#This Row],[MARGEM BRUTA]]/Tabela1[[#This Row],[Valor total]]</f>
        <v>0.39890277777777777</v>
      </c>
      <c r="K2744" s="1" t="str">
        <f>VLOOKUP(Tabela1[[#This Row],[Cliente]],'BASE DE CLIENTES'!A:D,4,0)</f>
        <v>EMPRESA COM MAQUINA</v>
      </c>
      <c r="L2744" s="1" t="str">
        <f>VLOOKUP(Tabela1[[#This Row],[Cliente]],'BASE DE CLIENTES'!A:E,5,0)</f>
        <v>ADE CEILÂNDIA</v>
      </c>
    </row>
    <row r="2745" spans="2:12" x14ac:dyDescent="0.3">
      <c r="B2745" s="1" t="s">
        <v>96</v>
      </c>
      <c r="C2745" s="4" t="str">
        <f>VLOOKUP(Tabela1[[#This Row],[Cliente]],'BASE DE CLIENTES'!A:E,2,0)</f>
        <v>Brasília</v>
      </c>
      <c r="D2745" s="1" t="str">
        <f>VLOOKUP(Tabela1[[#This Row],[Cliente]],'BASE DE CLIENTES'!A:C,3,0)</f>
        <v>DF</v>
      </c>
      <c r="E2745" s="4" t="str">
        <f>CONCATENATE(Tabela1[[#This Row],[CIDADE]],",",Tabela1[[#This Row],[UF]])</f>
        <v>Brasília,DF</v>
      </c>
      <c r="F2745" s="2">
        <v>45955</v>
      </c>
      <c r="G2745" s="13">
        <v>385</v>
      </c>
      <c r="H2745" s="13">
        <v>615</v>
      </c>
      <c r="I2745" s="5">
        <f>Tabela1[[#This Row],[Valor total]]-Tabela1[[#This Row],[Valor custo]]</f>
        <v>230</v>
      </c>
      <c r="J2745" s="6">
        <f>Tabela1[[#This Row],[MARGEM BRUTA]]/Tabela1[[#This Row],[Valor total]]</f>
        <v>0.37398373983739835</v>
      </c>
      <c r="K2745" s="1" t="str">
        <f>VLOOKUP(Tabela1[[#This Row],[Cliente]],'BASE DE CLIENTES'!A:D,4,0)</f>
        <v>EMPRESA SEM MAQUINA</v>
      </c>
      <c r="L2745" s="1" t="str">
        <f>VLOOKUP(Tabela1[[#This Row],[Cliente]],'BASE DE CLIENTES'!A:E,5,0)</f>
        <v>CEILANDIA NORTE (CEILANDIA)</v>
      </c>
    </row>
    <row r="2746" spans="2:12" x14ac:dyDescent="0.3">
      <c r="B2746" s="1" t="s">
        <v>120</v>
      </c>
      <c r="C2746" s="4" t="str">
        <f>VLOOKUP(Tabela1[[#This Row],[Cliente]],'BASE DE CLIENTES'!A:E,2,0)</f>
        <v>Brasília</v>
      </c>
      <c r="D2746" s="1" t="str">
        <f>VLOOKUP(Tabela1[[#This Row],[Cliente]],'BASE DE CLIENTES'!A:C,3,0)</f>
        <v>DF</v>
      </c>
      <c r="E2746" s="4" t="str">
        <f>CONCATENATE(Tabela1[[#This Row],[CIDADE]],",",Tabela1[[#This Row],[UF]])</f>
        <v>Brasília,DF</v>
      </c>
      <c r="F2746" s="2">
        <v>45955</v>
      </c>
      <c r="G2746" s="13">
        <v>485</v>
      </c>
      <c r="H2746" s="13">
        <v>660</v>
      </c>
      <c r="I2746" s="5">
        <f>Tabela1[[#This Row],[Valor total]]-Tabela1[[#This Row],[Valor custo]]</f>
        <v>175</v>
      </c>
      <c r="J2746" s="6">
        <f>Tabela1[[#This Row],[MARGEM BRUTA]]/Tabela1[[#This Row],[Valor total]]</f>
        <v>0.26515151515151514</v>
      </c>
      <c r="K2746" s="1" t="str">
        <f>VLOOKUP(Tabela1[[#This Row],[Cliente]],'BASE DE CLIENTES'!A:D,4,0)</f>
        <v>EMPRESA SEM MAQUINA</v>
      </c>
      <c r="L2746" s="1" t="str">
        <f>VLOOKUP(Tabela1[[#This Row],[Cliente]],'BASE DE CLIENTES'!A:E,5,0)</f>
        <v>SAMAMBAIA</v>
      </c>
    </row>
    <row r="2747" spans="2:12" x14ac:dyDescent="0.3">
      <c r="B2747" s="1" t="s">
        <v>66</v>
      </c>
      <c r="C2747" s="4" t="str">
        <f>VLOOKUP(Tabela1[[#This Row],[Cliente]],'BASE DE CLIENTES'!A:E,2,0)</f>
        <v>Águas Lindas de Goiás</v>
      </c>
      <c r="D2747" s="1" t="str">
        <f>VLOOKUP(Tabela1[[#This Row],[Cliente]],'BASE DE CLIENTES'!A:C,3,0)</f>
        <v>GO</v>
      </c>
      <c r="E2747" s="4" t="str">
        <f>CONCATENATE(Tabela1[[#This Row],[CIDADE]],",",Tabela1[[#This Row],[UF]])</f>
        <v>Águas Lindas de Goiás,GO</v>
      </c>
      <c r="F2747" s="2">
        <v>45954</v>
      </c>
      <c r="G2747" s="13">
        <v>848</v>
      </c>
      <c r="H2747" s="13">
        <v>1165</v>
      </c>
      <c r="I2747" s="5">
        <f>Tabela1[[#This Row],[Valor total]]-Tabela1[[#This Row],[Valor custo]]</f>
        <v>317</v>
      </c>
      <c r="J2747" s="6">
        <f>Tabela1[[#This Row],[MARGEM BRUTA]]/Tabela1[[#This Row],[Valor total]]</f>
        <v>0.27210300429184547</v>
      </c>
      <c r="K2747" s="1" t="str">
        <f>VLOOKUP(Tabela1[[#This Row],[Cliente]],'BASE DE CLIENTES'!A:D,4,0)</f>
        <v>EMPRESA COM MAQUINA</v>
      </c>
      <c r="L2747" s="1" t="str">
        <f>VLOOKUP(Tabela1[[#This Row],[Cliente]],'BASE DE CLIENTES'!A:E,5,0)</f>
        <v>Águas Lindas de Goiás</v>
      </c>
    </row>
    <row r="2748" spans="2:12" x14ac:dyDescent="0.3">
      <c r="B2748" s="1" t="s">
        <v>27</v>
      </c>
      <c r="C2748" s="4" t="str">
        <f>VLOOKUP(Tabela1[[#This Row],[Cliente]],'BASE DE CLIENTES'!A:E,2,0)</f>
        <v>Brasília</v>
      </c>
      <c r="D2748" s="1" t="str">
        <f>VLOOKUP(Tabela1[[#This Row],[Cliente]],'BASE DE CLIENTES'!A:C,3,0)</f>
        <v>DF</v>
      </c>
      <c r="E2748" s="4" t="str">
        <f>CONCATENATE(Tabela1[[#This Row],[CIDADE]],",",Tabela1[[#This Row],[UF]])</f>
        <v>Brasília,DF</v>
      </c>
      <c r="F2748" s="2">
        <v>45954</v>
      </c>
      <c r="G2748" s="13">
        <v>0</v>
      </c>
      <c r="H2748" s="13">
        <v>300</v>
      </c>
      <c r="I2748" s="5">
        <f>Tabela1[[#This Row],[Valor total]]-Tabela1[[#This Row],[Valor custo]]</f>
        <v>300</v>
      </c>
      <c r="J2748" s="6">
        <f>Tabela1[[#This Row],[MARGEM BRUTA]]/Tabela1[[#This Row],[Valor total]]</f>
        <v>1</v>
      </c>
      <c r="K2748" s="1" t="str">
        <f>VLOOKUP(Tabela1[[#This Row],[Cliente]],'BASE DE CLIENTES'!A:D,4,0)</f>
        <v>EMPRESA SEM MAQUINA</v>
      </c>
      <c r="L2748" s="1" t="str">
        <f>VLOOKUP(Tabela1[[#This Row],[Cliente]],'BASE DE CLIENTES'!A:E,5,0)</f>
        <v>RECANTO DAS EMAS</v>
      </c>
    </row>
    <row r="2749" spans="2:12" x14ac:dyDescent="0.3">
      <c r="B2749" s="1" t="s">
        <v>132</v>
      </c>
      <c r="C2749" s="4" t="str">
        <f>VLOOKUP(Tabela1[[#This Row],[Cliente]],'BASE DE CLIENTES'!A:E,2,0)</f>
        <v>Águas Lindas de Goiás</v>
      </c>
      <c r="D2749" s="1" t="str">
        <f>VLOOKUP(Tabela1[[#This Row],[Cliente]],'BASE DE CLIENTES'!A:C,3,0)</f>
        <v>GO</v>
      </c>
      <c r="E2749" s="4" t="str">
        <f>CONCATENATE(Tabela1[[#This Row],[CIDADE]],",",Tabela1[[#This Row],[UF]])</f>
        <v>Águas Lindas de Goiás,GO</v>
      </c>
      <c r="F2749" s="2">
        <v>45954</v>
      </c>
      <c r="G2749" s="13">
        <v>1731.16</v>
      </c>
      <c r="H2749" s="13">
        <v>2800</v>
      </c>
      <c r="I2749" s="5">
        <f>Tabela1[[#This Row],[Valor total]]-Tabela1[[#This Row],[Valor custo]]</f>
        <v>1068.8399999999999</v>
      </c>
      <c r="J2749" s="6">
        <f>Tabela1[[#This Row],[MARGEM BRUTA]]/Tabela1[[#This Row],[Valor total]]</f>
        <v>0.38172857142857142</v>
      </c>
      <c r="K2749" s="1" t="str">
        <f>VLOOKUP(Tabela1[[#This Row],[Cliente]],'BASE DE CLIENTES'!A:D,4,0)</f>
        <v>SERRALHEIRO</v>
      </c>
      <c r="L2749" s="1" t="str">
        <f>VLOOKUP(Tabela1[[#This Row],[Cliente]],'BASE DE CLIENTES'!A:E,5,0)</f>
        <v>Águas Lindas de Goiás</v>
      </c>
    </row>
    <row r="2750" spans="2:12" x14ac:dyDescent="0.3">
      <c r="B2750" s="1" t="s">
        <v>19</v>
      </c>
      <c r="C2750" s="4" t="str">
        <f>VLOOKUP(Tabela1[[#This Row],[Cliente]],'BASE DE CLIENTES'!A:E,2,0)</f>
        <v>Águas Lindas de Goiás</v>
      </c>
      <c r="D2750" s="1" t="str">
        <f>VLOOKUP(Tabela1[[#This Row],[Cliente]],'BASE DE CLIENTES'!A:C,3,0)</f>
        <v>GO</v>
      </c>
      <c r="E2750" s="4" t="str">
        <f>CONCATENATE(Tabela1[[#This Row],[CIDADE]],",",Tabela1[[#This Row],[UF]])</f>
        <v>Águas Lindas de Goiás,GO</v>
      </c>
      <c r="F2750" s="2">
        <v>45954</v>
      </c>
      <c r="G2750" s="13">
        <v>865.58</v>
      </c>
      <c r="H2750" s="13">
        <v>1400</v>
      </c>
      <c r="I2750" s="5">
        <f>Tabela1[[#This Row],[Valor total]]-Tabela1[[#This Row],[Valor custo]]</f>
        <v>534.41999999999996</v>
      </c>
      <c r="J2750" s="6">
        <f>Tabela1[[#This Row],[MARGEM BRUTA]]/Tabela1[[#This Row],[Valor total]]</f>
        <v>0.38172857142857142</v>
      </c>
      <c r="K2750" s="1" t="str">
        <f>VLOOKUP(Tabela1[[#This Row],[Cliente]],'BASE DE CLIENTES'!A:D,4,0)</f>
        <v>SERRALHEIRO</v>
      </c>
      <c r="L2750" s="1" t="str">
        <f>VLOOKUP(Tabela1[[#This Row],[Cliente]],'BASE DE CLIENTES'!A:E,5,0)</f>
        <v>Águas Lindas de Goiás</v>
      </c>
    </row>
    <row r="2751" spans="2:12" x14ac:dyDescent="0.3">
      <c r="B2751" s="1" t="s">
        <v>96</v>
      </c>
      <c r="C2751" s="4" t="str">
        <f>VLOOKUP(Tabela1[[#This Row],[Cliente]],'BASE DE CLIENTES'!A:E,2,0)</f>
        <v>Brasília</v>
      </c>
      <c r="D2751" s="1" t="str">
        <f>VLOOKUP(Tabela1[[#This Row],[Cliente]],'BASE DE CLIENTES'!A:C,3,0)</f>
        <v>DF</v>
      </c>
      <c r="E2751" s="4" t="str">
        <f>CONCATENATE(Tabela1[[#This Row],[CIDADE]],",",Tabela1[[#This Row],[UF]])</f>
        <v>Brasília,DF</v>
      </c>
      <c r="F2751" s="2">
        <v>45954</v>
      </c>
      <c r="G2751" s="13">
        <v>165</v>
      </c>
      <c r="H2751" s="13">
        <v>450</v>
      </c>
      <c r="I2751" s="5">
        <f>Tabela1[[#This Row],[Valor total]]-Tabela1[[#This Row],[Valor custo]]</f>
        <v>285</v>
      </c>
      <c r="J2751" s="6">
        <f>Tabela1[[#This Row],[MARGEM BRUTA]]/Tabela1[[#This Row],[Valor total]]</f>
        <v>0.6333333333333333</v>
      </c>
      <c r="K2751" s="1" t="str">
        <f>VLOOKUP(Tabela1[[#This Row],[Cliente]],'BASE DE CLIENTES'!A:D,4,0)</f>
        <v>EMPRESA SEM MAQUINA</v>
      </c>
      <c r="L2751" s="1" t="str">
        <f>VLOOKUP(Tabela1[[#This Row],[Cliente]],'BASE DE CLIENTES'!A:E,5,0)</f>
        <v>CEILANDIA NORTE (CEILANDIA)</v>
      </c>
    </row>
    <row r="2752" spans="2:12" x14ac:dyDescent="0.3">
      <c r="B2752" s="1" t="s">
        <v>236</v>
      </c>
      <c r="C2752" s="4" t="str">
        <f>VLOOKUP(Tabela1[[#This Row],[Cliente]],'BASE DE CLIENTES'!A:E,2,0)</f>
        <v>Goiânia</v>
      </c>
      <c r="D2752" s="1" t="str">
        <f>VLOOKUP(Tabela1[[#This Row],[Cliente]],'BASE DE CLIENTES'!A:C,3,0)</f>
        <v>GO</v>
      </c>
      <c r="E2752" s="4" t="str">
        <f>CONCATENATE(Tabela1[[#This Row],[CIDADE]],",",Tabela1[[#This Row],[UF]])</f>
        <v>Goiânia,GO</v>
      </c>
      <c r="F2752" s="2">
        <v>45954</v>
      </c>
      <c r="G2752" s="13">
        <v>2903</v>
      </c>
      <c r="H2752" s="13">
        <v>4290</v>
      </c>
      <c r="I2752" s="5">
        <f>Tabela1[[#This Row],[Valor total]]-Tabela1[[#This Row],[Valor custo]]</f>
        <v>1387</v>
      </c>
      <c r="J2752" s="6">
        <f>Tabela1[[#This Row],[MARGEM BRUTA]]/Tabela1[[#This Row],[Valor total]]</f>
        <v>0.32331002331002329</v>
      </c>
      <c r="K2752" s="1" t="str">
        <f>VLOOKUP(Tabela1[[#This Row],[Cliente]],'BASE DE CLIENTES'!A:D,4,0)</f>
        <v>EMPRESA COM MAQUINA</v>
      </c>
      <c r="L2752" s="1" t="str">
        <f>VLOOKUP(Tabela1[[#This Row],[Cliente]],'BASE DE CLIENTES'!A:E,5,0)</f>
        <v>Goiânia</v>
      </c>
    </row>
    <row r="2753" spans="2:12" x14ac:dyDescent="0.3">
      <c r="B2753" s="1" t="s">
        <v>55</v>
      </c>
      <c r="C2753" s="4" t="str">
        <f>VLOOKUP(Tabela1[[#This Row],[Cliente]],'BASE DE CLIENTES'!A:E,2,0)</f>
        <v>Brasília</v>
      </c>
      <c r="D2753" s="1" t="str">
        <f>VLOOKUP(Tabela1[[#This Row],[Cliente]],'BASE DE CLIENTES'!A:C,3,0)</f>
        <v>DF</v>
      </c>
      <c r="E2753" s="4" t="str">
        <f>CONCATENATE(Tabela1[[#This Row],[CIDADE]],",",Tabela1[[#This Row],[UF]])</f>
        <v>Brasília,DF</v>
      </c>
      <c r="F2753" s="2">
        <v>45954</v>
      </c>
      <c r="G2753" s="13">
        <v>470.3</v>
      </c>
      <c r="H2753" s="13">
        <v>800</v>
      </c>
      <c r="I2753" s="5">
        <f>Tabela1[[#This Row],[Valor total]]-Tabela1[[#This Row],[Valor custo]]</f>
        <v>329.7</v>
      </c>
      <c r="J2753" s="6">
        <f>Tabela1[[#This Row],[MARGEM BRUTA]]/Tabela1[[#This Row],[Valor total]]</f>
        <v>0.41212499999999996</v>
      </c>
      <c r="K2753" s="1" t="str">
        <f>VLOOKUP(Tabela1[[#This Row],[Cliente]],'BASE DE CLIENTES'!A:D,4,0)</f>
        <v>EMPRESA SEM MAQUINA</v>
      </c>
      <c r="L2753" s="1" t="str">
        <f>VLOOKUP(Tabela1[[#This Row],[Cliente]],'BASE DE CLIENTES'!A:E,5,0)</f>
        <v>RECANTO DAS EMAS</v>
      </c>
    </row>
    <row r="2754" spans="2:12" x14ac:dyDescent="0.3">
      <c r="B2754" s="1" t="s">
        <v>120</v>
      </c>
      <c r="C2754" s="4" t="str">
        <f>VLOOKUP(Tabela1[[#This Row],[Cliente]],'BASE DE CLIENTES'!A:E,2,0)</f>
        <v>Brasília</v>
      </c>
      <c r="D2754" s="1" t="str">
        <f>VLOOKUP(Tabela1[[#This Row],[Cliente]],'BASE DE CLIENTES'!A:C,3,0)</f>
        <v>DF</v>
      </c>
      <c r="E2754" s="4" t="str">
        <f>CONCATENATE(Tabela1[[#This Row],[CIDADE]],",",Tabela1[[#This Row],[UF]])</f>
        <v>Brasília,DF</v>
      </c>
      <c r="F2754" s="2">
        <v>45954</v>
      </c>
      <c r="G2754" s="13">
        <v>895.79</v>
      </c>
      <c r="H2754" s="13">
        <v>1405</v>
      </c>
      <c r="I2754" s="5">
        <f>Tabela1[[#This Row],[Valor total]]-Tabela1[[#This Row],[Valor custo]]</f>
        <v>509.21000000000004</v>
      </c>
      <c r="J2754" s="6">
        <f>Tabela1[[#This Row],[MARGEM BRUTA]]/Tabela1[[#This Row],[Valor total]]</f>
        <v>0.36242704626334521</v>
      </c>
      <c r="K2754" s="1" t="str">
        <f>VLOOKUP(Tabela1[[#This Row],[Cliente]],'BASE DE CLIENTES'!A:D,4,0)</f>
        <v>EMPRESA SEM MAQUINA</v>
      </c>
      <c r="L2754" s="1" t="str">
        <f>VLOOKUP(Tabela1[[#This Row],[Cliente]],'BASE DE CLIENTES'!A:E,5,0)</f>
        <v>SAMAMBAIA</v>
      </c>
    </row>
    <row r="2755" spans="2:12" x14ac:dyDescent="0.3">
      <c r="B2755" s="1" t="s">
        <v>191</v>
      </c>
      <c r="C2755" s="4" t="str">
        <f>VLOOKUP(Tabela1[[#This Row],[Cliente]],'BASE DE CLIENTES'!A:E,2,0)</f>
        <v>Fortaleza</v>
      </c>
      <c r="D2755" s="1" t="str">
        <f>VLOOKUP(Tabela1[[#This Row],[Cliente]],'BASE DE CLIENTES'!A:C,3,0)</f>
        <v>CE</v>
      </c>
      <c r="E2755" s="4" t="str">
        <f>CONCATENATE(Tabela1[[#This Row],[CIDADE]],",",Tabela1[[#This Row],[UF]])</f>
        <v>Fortaleza,CE</v>
      </c>
      <c r="F2755" s="2">
        <v>45954</v>
      </c>
      <c r="G2755" s="13">
        <v>16445.73</v>
      </c>
      <c r="H2755" s="13">
        <v>25300</v>
      </c>
      <c r="I2755" s="5">
        <f>Tabela1[[#This Row],[Valor total]]-Tabela1[[#This Row],[Valor custo]]</f>
        <v>8854.27</v>
      </c>
      <c r="J2755" s="6">
        <f>Tabela1[[#This Row],[MARGEM BRUTA]]/Tabela1[[#This Row],[Valor total]]</f>
        <v>0.34997114624505932</v>
      </c>
      <c r="K2755" s="1" t="str">
        <f>VLOOKUP(Tabela1[[#This Row],[Cliente]],'BASE DE CLIENTES'!A:D,4,0)</f>
        <v>EMPRESA COM MAQUINA</v>
      </c>
      <c r="L2755" s="1" t="str">
        <f>VLOOKUP(Tabela1[[#This Row],[Cliente]],'BASE DE CLIENTES'!A:E,5,0)</f>
        <v>Fortaleza</v>
      </c>
    </row>
    <row r="2756" spans="2:12" x14ac:dyDescent="0.3">
      <c r="B2756" s="1" t="s">
        <v>55</v>
      </c>
      <c r="C2756" s="4" t="str">
        <f>VLOOKUP(Tabela1[[#This Row],[Cliente]],'BASE DE CLIENTES'!A:E,2,0)</f>
        <v>Brasília</v>
      </c>
      <c r="D2756" s="1" t="str">
        <f>VLOOKUP(Tabela1[[#This Row],[Cliente]],'BASE DE CLIENTES'!A:C,3,0)</f>
        <v>DF</v>
      </c>
      <c r="E2756" s="4" t="str">
        <f>CONCATENATE(Tabela1[[#This Row],[CIDADE]],",",Tabela1[[#This Row],[UF]])</f>
        <v>Brasília,DF</v>
      </c>
      <c r="F2756" s="2">
        <v>45954</v>
      </c>
      <c r="G2756" s="13">
        <v>3078</v>
      </c>
      <c r="H2756" s="13">
        <v>5350</v>
      </c>
      <c r="I2756" s="5">
        <f>Tabela1[[#This Row],[Valor total]]-Tabela1[[#This Row],[Valor custo]]</f>
        <v>2272</v>
      </c>
      <c r="J2756" s="6">
        <f>Tabela1[[#This Row],[MARGEM BRUTA]]/Tabela1[[#This Row],[Valor total]]</f>
        <v>0.42467289719626167</v>
      </c>
      <c r="K2756" s="1" t="str">
        <f>VLOOKUP(Tabela1[[#This Row],[Cliente]],'BASE DE CLIENTES'!A:D,4,0)</f>
        <v>EMPRESA SEM MAQUINA</v>
      </c>
      <c r="L2756" s="1" t="str">
        <f>VLOOKUP(Tabela1[[#This Row],[Cliente]],'BASE DE CLIENTES'!A:E,5,0)</f>
        <v>RECANTO DAS EMAS</v>
      </c>
    </row>
    <row r="2757" spans="2:12" x14ac:dyDescent="0.3">
      <c r="B2757" s="1" t="s">
        <v>165</v>
      </c>
      <c r="C2757" s="4" t="str">
        <f>VLOOKUP(Tabela1[[#This Row],[Cliente]],'BASE DE CLIENTES'!A:E,2,0)</f>
        <v>Brasília</v>
      </c>
      <c r="D2757" s="1" t="str">
        <f>VLOOKUP(Tabela1[[#This Row],[Cliente]],'BASE DE CLIENTES'!A:C,3,0)</f>
        <v>DF</v>
      </c>
      <c r="E2757" s="4" t="str">
        <f>CONCATENATE(Tabela1[[#This Row],[CIDADE]],",",Tabela1[[#This Row],[UF]])</f>
        <v>Brasília,DF</v>
      </c>
      <c r="F2757" s="2">
        <v>45954</v>
      </c>
      <c r="G2757" s="13">
        <v>174.38</v>
      </c>
      <c r="H2757" s="13">
        <v>200</v>
      </c>
      <c r="I2757" s="5">
        <f>Tabela1[[#This Row],[Valor total]]-Tabela1[[#This Row],[Valor custo]]</f>
        <v>25.620000000000005</v>
      </c>
      <c r="J2757" s="6">
        <f>Tabela1[[#This Row],[MARGEM BRUTA]]/Tabela1[[#This Row],[Valor total]]</f>
        <v>0.12810000000000002</v>
      </c>
      <c r="K2757" s="1" t="str">
        <f>VLOOKUP(Tabela1[[#This Row],[Cliente]],'BASE DE CLIENTES'!A:D,4,0)</f>
        <v>EMPRESA SEM MAQUINA</v>
      </c>
      <c r="L2757" s="1" t="str">
        <f>VLOOKUP(Tabela1[[#This Row],[Cliente]],'BASE DE CLIENTES'!A:E,5,0)</f>
        <v>SETOR HABITACIONAL VICENTE PIRES</v>
      </c>
    </row>
    <row r="2758" spans="2:12" x14ac:dyDescent="0.3">
      <c r="B2758" s="1" t="s">
        <v>316</v>
      </c>
      <c r="C2758" s="4" t="str">
        <f>VLOOKUP(Tabela1[[#This Row],[Cliente]],'BASE DE CLIENTES'!A:E,2,0)</f>
        <v>Valparaíso de Goiás</v>
      </c>
      <c r="D2758" s="1" t="str">
        <f>VLOOKUP(Tabela1[[#This Row],[Cliente]],'BASE DE CLIENTES'!A:C,3,0)</f>
        <v>GO</v>
      </c>
      <c r="E2758" s="4" t="str">
        <f>CONCATENATE(Tabela1[[#This Row],[CIDADE]],",",Tabela1[[#This Row],[UF]])</f>
        <v>Valparaíso de Goiás,GO</v>
      </c>
      <c r="F2758" s="2">
        <v>45954</v>
      </c>
      <c r="G2758" s="13">
        <v>664</v>
      </c>
      <c r="H2758" s="13">
        <v>1100</v>
      </c>
      <c r="I2758" s="5">
        <f>Tabela1[[#This Row],[Valor total]]-Tabela1[[#This Row],[Valor custo]]</f>
        <v>436</v>
      </c>
      <c r="J2758" s="6">
        <f>Tabela1[[#This Row],[MARGEM BRUTA]]/Tabela1[[#This Row],[Valor total]]</f>
        <v>0.39636363636363636</v>
      </c>
      <c r="K2758" s="1" t="str">
        <f>VLOOKUP(Tabela1[[#This Row],[Cliente]],'BASE DE CLIENTES'!A:D,4,0)</f>
        <v>SERRALHEIRO</v>
      </c>
      <c r="L2758" s="1" t="str">
        <f>VLOOKUP(Tabela1[[#This Row],[Cliente]],'BASE DE CLIENTES'!A:E,5,0)</f>
        <v>Valparaíso de Goiás</v>
      </c>
    </row>
    <row r="2759" spans="2:12" x14ac:dyDescent="0.3">
      <c r="B2759" s="1" t="s">
        <v>236</v>
      </c>
      <c r="C2759" s="4" t="str">
        <f>VLOOKUP(Tabela1[[#This Row],[Cliente]],'BASE DE CLIENTES'!A:E,2,0)</f>
        <v>Goiânia</v>
      </c>
      <c r="D2759" s="1" t="str">
        <f>VLOOKUP(Tabela1[[#This Row],[Cliente]],'BASE DE CLIENTES'!A:C,3,0)</f>
        <v>GO</v>
      </c>
      <c r="E2759" s="4" t="str">
        <f>CONCATENATE(Tabela1[[#This Row],[CIDADE]],",",Tabela1[[#This Row],[UF]])</f>
        <v>Goiânia,GO</v>
      </c>
      <c r="F2759" s="2">
        <v>45954</v>
      </c>
      <c r="G2759" s="13">
        <v>1219.5999999999999</v>
      </c>
      <c r="H2759" s="13">
        <v>1690</v>
      </c>
      <c r="I2759" s="5">
        <f>Tabela1[[#This Row],[Valor total]]-Tabela1[[#This Row],[Valor custo]]</f>
        <v>470.40000000000009</v>
      </c>
      <c r="J2759" s="6">
        <f>Tabela1[[#This Row],[MARGEM BRUTA]]/Tabela1[[#This Row],[Valor total]]</f>
        <v>0.27834319526627227</v>
      </c>
      <c r="K2759" s="1" t="str">
        <f>VLOOKUP(Tabela1[[#This Row],[Cliente]],'BASE DE CLIENTES'!A:D,4,0)</f>
        <v>EMPRESA COM MAQUINA</v>
      </c>
      <c r="L2759" s="1" t="str">
        <f>VLOOKUP(Tabela1[[#This Row],[Cliente]],'BASE DE CLIENTES'!A:E,5,0)</f>
        <v>Goiânia</v>
      </c>
    </row>
    <row r="2760" spans="2:12" x14ac:dyDescent="0.3">
      <c r="B2760" s="1" t="s">
        <v>236</v>
      </c>
      <c r="C2760" s="4" t="str">
        <f>VLOOKUP(Tabela1[[#This Row],[Cliente]],'BASE DE CLIENTES'!A:E,2,0)</f>
        <v>Goiânia</v>
      </c>
      <c r="D2760" s="1" t="str">
        <f>VLOOKUP(Tabela1[[#This Row],[Cliente]],'BASE DE CLIENTES'!A:C,3,0)</f>
        <v>GO</v>
      </c>
      <c r="E2760" s="4" t="str">
        <f>CONCATENATE(Tabela1[[#This Row],[CIDADE]],",",Tabela1[[#This Row],[UF]])</f>
        <v>Goiânia,GO</v>
      </c>
      <c r="F2760" s="2">
        <v>45954</v>
      </c>
      <c r="G2760" s="13">
        <v>477</v>
      </c>
      <c r="H2760" s="13">
        <v>735</v>
      </c>
      <c r="I2760" s="5">
        <f>Tabela1[[#This Row],[Valor total]]-Tabela1[[#This Row],[Valor custo]]</f>
        <v>258</v>
      </c>
      <c r="J2760" s="6">
        <f>Tabela1[[#This Row],[MARGEM BRUTA]]/Tabela1[[#This Row],[Valor total]]</f>
        <v>0.3510204081632653</v>
      </c>
      <c r="K2760" s="1" t="str">
        <f>VLOOKUP(Tabela1[[#This Row],[Cliente]],'BASE DE CLIENTES'!A:D,4,0)</f>
        <v>EMPRESA COM MAQUINA</v>
      </c>
      <c r="L2760" s="1" t="str">
        <f>VLOOKUP(Tabela1[[#This Row],[Cliente]],'BASE DE CLIENTES'!A:E,5,0)</f>
        <v>Goiânia</v>
      </c>
    </row>
    <row r="2761" spans="2:12" x14ac:dyDescent="0.3">
      <c r="B2761" s="1" t="s">
        <v>117</v>
      </c>
      <c r="C2761" s="4" t="str">
        <f>VLOOKUP(Tabela1[[#This Row],[Cliente]],'BASE DE CLIENTES'!A:E,2,0)</f>
        <v>Brasília</v>
      </c>
      <c r="D2761" s="1" t="str">
        <f>VLOOKUP(Tabela1[[#This Row],[Cliente]],'BASE DE CLIENTES'!A:C,3,0)</f>
        <v>DF</v>
      </c>
      <c r="E2761" s="4" t="str">
        <f>CONCATENATE(Tabela1[[#This Row],[CIDADE]],",",Tabela1[[#This Row],[UF]])</f>
        <v>Brasília,DF</v>
      </c>
      <c r="F2761" s="2">
        <v>45953</v>
      </c>
      <c r="G2761" s="13">
        <v>110</v>
      </c>
      <c r="H2761" s="13">
        <v>360</v>
      </c>
      <c r="I2761" s="5">
        <f>Tabela1[[#This Row],[Valor total]]-Tabela1[[#This Row],[Valor custo]]</f>
        <v>250</v>
      </c>
      <c r="J2761" s="6">
        <f>Tabela1[[#This Row],[MARGEM BRUTA]]/Tabela1[[#This Row],[Valor total]]</f>
        <v>0.69444444444444442</v>
      </c>
      <c r="K2761" s="1" t="str">
        <f>VLOOKUP(Tabela1[[#This Row],[Cliente]],'BASE DE CLIENTES'!A:D,4,0)</f>
        <v>EMPRESA COM MAQUINA</v>
      </c>
      <c r="L2761" s="1" t="str">
        <f>VLOOKUP(Tabela1[[#This Row],[Cliente]],'BASE DE CLIENTES'!A:E,5,0)</f>
        <v>SETOR HABITACIONAL ARNIQUEIRA (AGUAS CLARAS)</v>
      </c>
    </row>
    <row r="2762" spans="2:12" x14ac:dyDescent="0.3">
      <c r="B2762" s="1" t="s">
        <v>88</v>
      </c>
      <c r="C2762" s="4" t="str">
        <f>VLOOKUP(Tabela1[[#This Row],[Cliente]],'BASE DE CLIENTES'!A:E,2,0)</f>
        <v>Brasília</v>
      </c>
      <c r="D2762" s="1" t="str">
        <f>VLOOKUP(Tabela1[[#This Row],[Cliente]],'BASE DE CLIENTES'!A:C,3,0)</f>
        <v>DF</v>
      </c>
      <c r="E2762" s="4" t="str">
        <f>CONCATENATE(Tabela1[[#This Row],[CIDADE]],",",Tabela1[[#This Row],[UF]])</f>
        <v>Brasília,DF</v>
      </c>
      <c r="F2762" s="2">
        <v>45953</v>
      </c>
      <c r="G2762" s="13">
        <v>649</v>
      </c>
      <c r="H2762" s="13">
        <v>1000</v>
      </c>
      <c r="I2762" s="5">
        <f>Tabela1[[#This Row],[Valor total]]-Tabela1[[#This Row],[Valor custo]]</f>
        <v>351</v>
      </c>
      <c r="J2762" s="6">
        <f>Tabela1[[#This Row],[MARGEM BRUTA]]/Tabela1[[#This Row],[Valor total]]</f>
        <v>0.35099999999999998</v>
      </c>
      <c r="K2762" s="1" t="str">
        <f>VLOOKUP(Tabela1[[#This Row],[Cliente]],'BASE DE CLIENTES'!A:D,4,0)</f>
        <v>SERRALHEIRO</v>
      </c>
      <c r="L2762" s="1" t="str">
        <f>VLOOKUP(Tabela1[[#This Row],[Cliente]],'BASE DE CLIENTES'!A:E,5,0)</f>
        <v>RECANTO DAS EMAS</v>
      </c>
    </row>
    <row r="2763" spans="2:12" x14ac:dyDescent="0.3">
      <c r="B2763" s="1" t="s">
        <v>27</v>
      </c>
      <c r="C2763" s="4" t="str">
        <f>VLOOKUP(Tabela1[[#This Row],[Cliente]],'BASE DE CLIENTES'!A:E,2,0)</f>
        <v>Brasília</v>
      </c>
      <c r="D2763" s="1" t="str">
        <f>VLOOKUP(Tabela1[[#This Row],[Cliente]],'BASE DE CLIENTES'!A:C,3,0)</f>
        <v>DF</v>
      </c>
      <c r="E2763" s="4" t="str">
        <f>CONCATENATE(Tabela1[[#This Row],[CIDADE]],",",Tabela1[[#This Row],[UF]])</f>
        <v>Brasília,DF</v>
      </c>
      <c r="F2763" s="2">
        <v>45953</v>
      </c>
      <c r="G2763" s="13">
        <v>764.6</v>
      </c>
      <c r="H2763" s="13">
        <v>1230</v>
      </c>
      <c r="I2763" s="5">
        <f>Tabela1[[#This Row],[Valor total]]-Tabela1[[#This Row],[Valor custo]]</f>
        <v>465.4</v>
      </c>
      <c r="J2763" s="6">
        <f>Tabela1[[#This Row],[MARGEM BRUTA]]/Tabela1[[#This Row],[Valor total]]</f>
        <v>0.37837398373983738</v>
      </c>
      <c r="K2763" s="1" t="str">
        <f>VLOOKUP(Tabela1[[#This Row],[Cliente]],'BASE DE CLIENTES'!A:D,4,0)</f>
        <v>EMPRESA SEM MAQUINA</v>
      </c>
      <c r="L2763" s="1" t="str">
        <f>VLOOKUP(Tabela1[[#This Row],[Cliente]],'BASE DE CLIENTES'!A:E,5,0)</f>
        <v>RECANTO DAS EMAS</v>
      </c>
    </row>
    <row r="2764" spans="2:12" x14ac:dyDescent="0.3">
      <c r="B2764" s="1" t="s">
        <v>165</v>
      </c>
      <c r="C2764" s="4" t="str">
        <f>VLOOKUP(Tabela1[[#This Row],[Cliente]],'BASE DE CLIENTES'!A:E,2,0)</f>
        <v>Brasília</v>
      </c>
      <c r="D2764" s="1" t="str">
        <f>VLOOKUP(Tabela1[[#This Row],[Cliente]],'BASE DE CLIENTES'!A:C,3,0)</f>
        <v>DF</v>
      </c>
      <c r="E2764" s="4" t="str">
        <f>CONCATENATE(Tabela1[[#This Row],[CIDADE]],",",Tabela1[[#This Row],[UF]])</f>
        <v>Brasília,DF</v>
      </c>
      <c r="F2764" s="2">
        <v>45953</v>
      </c>
      <c r="G2764" s="13">
        <v>382.3</v>
      </c>
      <c r="H2764" s="13">
        <v>550</v>
      </c>
      <c r="I2764" s="5">
        <f>Tabela1[[#This Row],[Valor total]]-Tabela1[[#This Row],[Valor custo]]</f>
        <v>167.7</v>
      </c>
      <c r="J2764" s="6">
        <f>Tabela1[[#This Row],[MARGEM BRUTA]]/Tabela1[[#This Row],[Valor total]]</f>
        <v>0.30490909090909091</v>
      </c>
      <c r="K2764" s="1" t="str">
        <f>VLOOKUP(Tabela1[[#This Row],[Cliente]],'BASE DE CLIENTES'!A:D,4,0)</f>
        <v>EMPRESA SEM MAQUINA</v>
      </c>
      <c r="L2764" s="1" t="str">
        <f>VLOOKUP(Tabela1[[#This Row],[Cliente]],'BASE DE CLIENTES'!A:E,5,0)</f>
        <v>SETOR HABITACIONAL VICENTE PIRES</v>
      </c>
    </row>
    <row r="2765" spans="2:12" x14ac:dyDescent="0.3">
      <c r="B2765" s="1" t="s">
        <v>68</v>
      </c>
      <c r="C2765" s="4" t="str">
        <f>VLOOKUP(Tabela1[[#This Row],[Cliente]],'BASE DE CLIENTES'!A:E,2,0)</f>
        <v>Brasília</v>
      </c>
      <c r="D2765" s="1" t="str">
        <f>VLOOKUP(Tabela1[[#This Row],[Cliente]],'BASE DE CLIENTES'!A:C,3,0)</f>
        <v>DF</v>
      </c>
      <c r="E2765" s="4" t="str">
        <f>CONCATENATE(Tabela1[[#This Row],[CIDADE]],",",Tabela1[[#This Row],[UF]])</f>
        <v>Brasília,DF</v>
      </c>
      <c r="F2765" s="2">
        <v>45953</v>
      </c>
      <c r="G2765" s="13">
        <v>1342.5</v>
      </c>
      <c r="H2765" s="13">
        <v>2700</v>
      </c>
      <c r="I2765" s="5">
        <f>Tabela1[[#This Row],[Valor total]]-Tabela1[[#This Row],[Valor custo]]</f>
        <v>1357.5</v>
      </c>
      <c r="J2765" s="6">
        <f>Tabela1[[#This Row],[MARGEM BRUTA]]/Tabela1[[#This Row],[Valor total]]</f>
        <v>0.50277777777777777</v>
      </c>
      <c r="K2765" s="1" t="str">
        <f>VLOOKUP(Tabela1[[#This Row],[Cliente]],'BASE DE CLIENTES'!A:D,4,0)</f>
        <v>EMPRESA COM MAQUINA</v>
      </c>
      <c r="L2765" s="1" t="str">
        <f>VLOOKUP(Tabela1[[#This Row],[Cliente]],'BASE DE CLIENTES'!A:E,5,0)</f>
        <v>SAMAMBAIA SUL (SAMAMBAIA)</v>
      </c>
    </row>
    <row r="2766" spans="2:12" x14ac:dyDescent="0.3">
      <c r="B2766" s="1" t="s">
        <v>76</v>
      </c>
      <c r="C2766" s="4" t="str">
        <f>VLOOKUP(Tabela1[[#This Row],[Cliente]],'BASE DE CLIENTES'!A:E,2,0)</f>
        <v>Brasília</v>
      </c>
      <c r="D2766" s="1" t="str">
        <f>VLOOKUP(Tabela1[[#This Row],[Cliente]],'BASE DE CLIENTES'!A:C,3,0)</f>
        <v>DF</v>
      </c>
      <c r="E2766" s="4" t="str">
        <f>CONCATENATE(Tabela1[[#This Row],[CIDADE]],",",Tabela1[[#This Row],[UF]])</f>
        <v>Brasília,DF</v>
      </c>
      <c r="F2766" s="2">
        <v>45953</v>
      </c>
      <c r="G2766" s="13">
        <v>455</v>
      </c>
      <c r="H2766" s="13">
        <v>0</v>
      </c>
      <c r="I2766" s="5">
        <f>Tabela1[[#This Row],[Valor total]]-Tabela1[[#This Row],[Valor custo]]</f>
        <v>-455</v>
      </c>
      <c r="J2766" s="6" t="e">
        <f>Tabela1[[#This Row],[MARGEM BRUTA]]/Tabela1[[#This Row],[Valor total]]</f>
        <v>#DIV/0!</v>
      </c>
      <c r="K2766" s="1" t="str">
        <f>VLOOKUP(Tabela1[[#This Row],[Cliente]],'BASE DE CLIENTES'!A:D,4,0)</f>
        <v>EMPRESA COM MAQUINA</v>
      </c>
      <c r="L2766" s="1" t="str">
        <f>VLOOKUP(Tabela1[[#This Row],[Cliente]],'BASE DE CLIENTES'!A:E,5,0)</f>
        <v>Setor Placa da Mercedes (Núcleo Bandeirante)</v>
      </c>
    </row>
    <row r="2767" spans="2:12" x14ac:dyDescent="0.3">
      <c r="B2767" s="1" t="s">
        <v>111</v>
      </c>
      <c r="C2767" s="4" t="str">
        <f>VLOOKUP(Tabela1[[#This Row],[Cliente]],'BASE DE CLIENTES'!A:E,2,0)</f>
        <v>Brasília</v>
      </c>
      <c r="D2767" s="1" t="str">
        <f>VLOOKUP(Tabela1[[#This Row],[Cliente]],'BASE DE CLIENTES'!A:C,3,0)</f>
        <v>DF</v>
      </c>
      <c r="E2767" s="4" t="str">
        <f>CONCATENATE(Tabela1[[#This Row],[CIDADE]],",",Tabela1[[#This Row],[UF]])</f>
        <v>Brasília,DF</v>
      </c>
      <c r="F2767" s="2">
        <v>45953</v>
      </c>
      <c r="G2767" s="13">
        <v>45.6</v>
      </c>
      <c r="H2767" s="13">
        <v>70</v>
      </c>
      <c r="I2767" s="5">
        <f>Tabela1[[#This Row],[Valor total]]-Tabela1[[#This Row],[Valor custo]]</f>
        <v>24.4</v>
      </c>
      <c r="J2767" s="6">
        <f>Tabela1[[#This Row],[MARGEM BRUTA]]/Tabela1[[#This Row],[Valor total]]</f>
        <v>0.34857142857142853</v>
      </c>
      <c r="K2767" s="1" t="str">
        <f>VLOOKUP(Tabela1[[#This Row],[Cliente]],'BASE DE CLIENTES'!A:D,4,0)</f>
        <v>EMPRESA SEM MAQUINA</v>
      </c>
      <c r="L2767" s="1" t="str">
        <f>VLOOKUP(Tabela1[[#This Row],[Cliente]],'BASE DE CLIENTES'!A:E,5,0)</f>
        <v>TAGUATINGA SUL (TAGUATINGA)</v>
      </c>
    </row>
    <row r="2768" spans="2:12" x14ac:dyDescent="0.3">
      <c r="B2768" s="1" t="s">
        <v>111</v>
      </c>
      <c r="C2768" s="4" t="str">
        <f>VLOOKUP(Tabela1[[#This Row],[Cliente]],'BASE DE CLIENTES'!A:E,2,0)</f>
        <v>Brasília</v>
      </c>
      <c r="D2768" s="1" t="str">
        <f>VLOOKUP(Tabela1[[#This Row],[Cliente]],'BASE DE CLIENTES'!A:C,3,0)</f>
        <v>DF</v>
      </c>
      <c r="E2768" s="4" t="str">
        <f>CONCATENATE(Tabela1[[#This Row],[CIDADE]],",",Tabela1[[#This Row],[UF]])</f>
        <v>Brasília,DF</v>
      </c>
      <c r="F2768" s="2">
        <v>45953</v>
      </c>
      <c r="G2768" s="13">
        <v>679</v>
      </c>
      <c r="H2768" s="13">
        <v>350</v>
      </c>
      <c r="I2768" s="5">
        <f>Tabela1[[#This Row],[Valor total]]-Tabela1[[#This Row],[Valor custo]]</f>
        <v>-329</v>
      </c>
      <c r="J2768" s="6">
        <f>Tabela1[[#This Row],[MARGEM BRUTA]]/Tabela1[[#This Row],[Valor total]]</f>
        <v>-0.94</v>
      </c>
      <c r="K2768" s="1" t="str">
        <f>VLOOKUP(Tabela1[[#This Row],[Cliente]],'BASE DE CLIENTES'!A:D,4,0)</f>
        <v>EMPRESA SEM MAQUINA</v>
      </c>
      <c r="L2768" s="1" t="str">
        <f>VLOOKUP(Tabela1[[#This Row],[Cliente]],'BASE DE CLIENTES'!A:E,5,0)</f>
        <v>TAGUATINGA SUL (TAGUATINGA)</v>
      </c>
    </row>
    <row r="2769" spans="2:12" x14ac:dyDescent="0.3">
      <c r="B2769" s="1" t="s">
        <v>27</v>
      </c>
      <c r="C2769" s="4" t="str">
        <f>VLOOKUP(Tabela1[[#This Row],[Cliente]],'BASE DE CLIENTES'!A:E,2,0)</f>
        <v>Brasília</v>
      </c>
      <c r="D2769" s="1" t="str">
        <f>VLOOKUP(Tabela1[[#This Row],[Cliente]],'BASE DE CLIENTES'!A:C,3,0)</f>
        <v>DF</v>
      </c>
      <c r="E2769" s="4" t="str">
        <f>CONCATENATE(Tabela1[[#This Row],[CIDADE]],",",Tabela1[[#This Row],[UF]])</f>
        <v>Brasília,DF</v>
      </c>
      <c r="F2769" s="2">
        <v>45953</v>
      </c>
      <c r="G2769" s="13">
        <v>55</v>
      </c>
      <c r="H2769" s="13">
        <v>150</v>
      </c>
      <c r="I2769" s="5">
        <f>Tabela1[[#This Row],[Valor total]]-Tabela1[[#This Row],[Valor custo]]</f>
        <v>95</v>
      </c>
      <c r="J2769" s="6">
        <f>Tabela1[[#This Row],[MARGEM BRUTA]]/Tabela1[[#This Row],[Valor total]]</f>
        <v>0.6333333333333333</v>
      </c>
      <c r="K2769" s="1" t="str">
        <f>VLOOKUP(Tabela1[[#This Row],[Cliente]],'BASE DE CLIENTES'!A:D,4,0)</f>
        <v>EMPRESA SEM MAQUINA</v>
      </c>
      <c r="L2769" s="1" t="str">
        <f>VLOOKUP(Tabela1[[#This Row],[Cliente]],'BASE DE CLIENTES'!A:E,5,0)</f>
        <v>RECANTO DAS EMAS</v>
      </c>
    </row>
    <row r="2770" spans="2:12" x14ac:dyDescent="0.3">
      <c r="B2770" s="1" t="s">
        <v>335</v>
      </c>
      <c r="C2770" s="4" t="str">
        <f>VLOOKUP(Tabela1[[#This Row],[Cliente]],'BASE DE CLIENTES'!A:E,2,0)</f>
        <v>Brasília</v>
      </c>
      <c r="D2770" s="1" t="str">
        <f>VLOOKUP(Tabela1[[#This Row],[Cliente]],'BASE DE CLIENTES'!A:C,3,0)</f>
        <v>DF</v>
      </c>
      <c r="E2770" s="4" t="str">
        <f>CONCATENATE(Tabela1[[#This Row],[CIDADE]],",",Tabela1[[#This Row],[UF]])</f>
        <v>Brasília,DF</v>
      </c>
      <c r="F2770" s="2">
        <v>45953</v>
      </c>
      <c r="G2770" s="13">
        <v>43.26</v>
      </c>
      <c r="H2770" s="13">
        <v>240</v>
      </c>
      <c r="I2770" s="5">
        <f>Tabela1[[#This Row],[Valor total]]-Tabela1[[#This Row],[Valor custo]]</f>
        <v>196.74</v>
      </c>
      <c r="J2770" s="6">
        <f>Tabela1[[#This Row],[MARGEM BRUTA]]/Tabela1[[#This Row],[Valor total]]</f>
        <v>0.81975000000000009</v>
      </c>
      <c r="K2770" s="1" t="str">
        <f>VLOOKUP(Tabela1[[#This Row],[Cliente]],'BASE DE CLIENTES'!A:D,4,0)</f>
        <v>CLIENTE NOVO S/ IDENT.</v>
      </c>
      <c r="L2770" s="1" t="str">
        <f>VLOOKUP(Tabela1[[#This Row],[Cliente]],'BASE DE CLIENTES'!A:E,5,0)</f>
        <v>Brasília</v>
      </c>
    </row>
    <row r="2771" spans="2:12" x14ac:dyDescent="0.3">
      <c r="B2771" s="1" t="s">
        <v>336</v>
      </c>
      <c r="C2771" s="4" t="str">
        <f>VLOOKUP(Tabela1[[#This Row],[Cliente]],'BASE DE CLIENTES'!A:E,2,0)</f>
        <v>Luziânia</v>
      </c>
      <c r="D2771" s="1" t="str">
        <f>VLOOKUP(Tabela1[[#This Row],[Cliente]],'BASE DE CLIENTES'!A:C,3,0)</f>
        <v>GO</v>
      </c>
      <c r="E2771" s="4" t="str">
        <f>CONCATENATE(Tabela1[[#This Row],[CIDADE]],",",Tabela1[[#This Row],[UF]])</f>
        <v>Luziânia,GO</v>
      </c>
      <c r="F2771" s="2">
        <v>45953</v>
      </c>
      <c r="G2771" s="13">
        <v>432.79</v>
      </c>
      <c r="H2771" s="13">
        <v>785</v>
      </c>
      <c r="I2771" s="5">
        <f>Tabela1[[#This Row],[Valor total]]-Tabela1[[#This Row],[Valor custo]]</f>
        <v>352.21</v>
      </c>
      <c r="J2771" s="6">
        <f>Tabela1[[#This Row],[MARGEM BRUTA]]/Tabela1[[#This Row],[Valor total]]</f>
        <v>0.44867515923566875</v>
      </c>
      <c r="K2771" s="1" t="str">
        <f>VLOOKUP(Tabela1[[#This Row],[Cliente]],'BASE DE CLIENTES'!A:D,4,0)</f>
        <v>CLIENTE NOVO S/ IDENT.</v>
      </c>
      <c r="L2771" s="1" t="str">
        <f>VLOOKUP(Tabela1[[#This Row],[Cliente]],'BASE DE CLIENTES'!A:E,5,0)</f>
        <v>Luziânia</v>
      </c>
    </row>
    <row r="2772" spans="2:12" x14ac:dyDescent="0.3">
      <c r="B2772" s="1" t="s">
        <v>152</v>
      </c>
      <c r="C2772" s="4" t="str">
        <f>VLOOKUP(Tabela1[[#This Row],[Cliente]],'BASE DE CLIENTES'!A:E,2,0)</f>
        <v>Aparecida de Goiânia</v>
      </c>
      <c r="D2772" s="1" t="str">
        <f>VLOOKUP(Tabela1[[#This Row],[Cliente]],'BASE DE CLIENTES'!A:C,3,0)</f>
        <v>GO</v>
      </c>
      <c r="E2772" s="4" t="str">
        <f>CONCATENATE(Tabela1[[#This Row],[CIDADE]],",",Tabela1[[#This Row],[UF]])</f>
        <v>Aparecida de Goiânia,GO</v>
      </c>
      <c r="F2772" s="2">
        <v>45953</v>
      </c>
      <c r="G2772" s="13">
        <v>664</v>
      </c>
      <c r="H2772" s="13">
        <v>1000</v>
      </c>
      <c r="I2772" s="5">
        <f>Tabela1[[#This Row],[Valor total]]-Tabela1[[#This Row],[Valor custo]]</f>
        <v>336</v>
      </c>
      <c r="J2772" s="6">
        <f>Tabela1[[#This Row],[MARGEM BRUTA]]/Tabela1[[#This Row],[Valor total]]</f>
        <v>0.33600000000000002</v>
      </c>
      <c r="K2772" s="1" t="str">
        <f>VLOOKUP(Tabela1[[#This Row],[Cliente]],'BASE DE CLIENTES'!A:D,4,0)</f>
        <v>TECNICO</v>
      </c>
      <c r="L2772" s="1" t="str">
        <f>VLOOKUP(Tabela1[[#This Row],[Cliente]],'BASE DE CLIENTES'!A:E,5,0)</f>
        <v>Aparecida de Goiânia</v>
      </c>
    </row>
    <row r="2773" spans="2:12" x14ac:dyDescent="0.3">
      <c r="B2773" s="1" t="s">
        <v>19</v>
      </c>
      <c r="C2773" s="4" t="str">
        <f>VLOOKUP(Tabela1[[#This Row],[Cliente]],'BASE DE CLIENTES'!A:E,2,0)</f>
        <v>Águas Lindas de Goiás</v>
      </c>
      <c r="D2773" s="1" t="str">
        <f>VLOOKUP(Tabela1[[#This Row],[Cliente]],'BASE DE CLIENTES'!A:C,3,0)</f>
        <v>GO</v>
      </c>
      <c r="E2773" s="4" t="str">
        <f>CONCATENATE(Tabela1[[#This Row],[CIDADE]],",",Tabela1[[#This Row],[UF]])</f>
        <v>Águas Lindas de Goiás,GO</v>
      </c>
      <c r="F2773" s="2">
        <v>45953</v>
      </c>
      <c r="G2773" s="13">
        <v>1926.29</v>
      </c>
      <c r="H2773" s="13">
        <v>3356</v>
      </c>
      <c r="I2773" s="5">
        <f>Tabela1[[#This Row],[Valor total]]-Tabela1[[#This Row],[Valor custo]]</f>
        <v>1429.71</v>
      </c>
      <c r="J2773" s="6">
        <f>Tabela1[[#This Row],[MARGEM BRUTA]]/Tabela1[[#This Row],[Valor total]]</f>
        <v>0.42601609058402862</v>
      </c>
      <c r="K2773" s="1" t="str">
        <f>VLOOKUP(Tabela1[[#This Row],[Cliente]],'BASE DE CLIENTES'!A:D,4,0)</f>
        <v>SERRALHEIRO</v>
      </c>
      <c r="L2773" s="1" t="str">
        <f>VLOOKUP(Tabela1[[#This Row],[Cliente]],'BASE DE CLIENTES'!A:E,5,0)</f>
        <v>Águas Lindas de Goiás</v>
      </c>
    </row>
    <row r="2774" spans="2:12" x14ac:dyDescent="0.3">
      <c r="B2774" s="1" t="s">
        <v>19</v>
      </c>
      <c r="C2774" s="4" t="str">
        <f>VLOOKUP(Tabela1[[#This Row],[Cliente]],'BASE DE CLIENTES'!A:E,2,0)</f>
        <v>Águas Lindas de Goiás</v>
      </c>
      <c r="D2774" s="1" t="str">
        <f>VLOOKUP(Tabela1[[#This Row],[Cliente]],'BASE DE CLIENTES'!A:C,3,0)</f>
        <v>GO</v>
      </c>
      <c r="E2774" s="4" t="str">
        <f>CONCATENATE(Tabela1[[#This Row],[CIDADE]],",",Tabela1[[#This Row],[UF]])</f>
        <v>Águas Lindas de Goiás,GO</v>
      </c>
      <c r="F2774" s="2">
        <v>45953</v>
      </c>
      <c r="G2774" s="13">
        <v>45.6</v>
      </c>
      <c r="H2774" s="13">
        <v>70</v>
      </c>
      <c r="I2774" s="5">
        <f>Tabela1[[#This Row],[Valor total]]-Tabela1[[#This Row],[Valor custo]]</f>
        <v>24.4</v>
      </c>
      <c r="J2774" s="6">
        <f>Tabela1[[#This Row],[MARGEM BRUTA]]/Tabela1[[#This Row],[Valor total]]</f>
        <v>0.34857142857142853</v>
      </c>
      <c r="K2774" s="1" t="str">
        <f>VLOOKUP(Tabela1[[#This Row],[Cliente]],'BASE DE CLIENTES'!A:D,4,0)</f>
        <v>SERRALHEIRO</v>
      </c>
      <c r="L2774" s="1" t="str">
        <f>VLOOKUP(Tabela1[[#This Row],[Cliente]],'BASE DE CLIENTES'!A:E,5,0)</f>
        <v>Águas Lindas de Goiás</v>
      </c>
    </row>
    <row r="2775" spans="2:12" x14ac:dyDescent="0.3">
      <c r="B2775" s="1" t="s">
        <v>97</v>
      </c>
      <c r="C2775" s="4" t="str">
        <f>VLOOKUP(Tabela1[[#This Row],[Cliente]],'BASE DE CLIENTES'!A:E,2,0)</f>
        <v>Brasília</v>
      </c>
      <c r="D2775" s="1" t="str">
        <f>VLOOKUP(Tabela1[[#This Row],[Cliente]],'BASE DE CLIENTES'!A:C,3,0)</f>
        <v>DF</v>
      </c>
      <c r="E2775" s="4" t="str">
        <f>CONCATENATE(Tabela1[[#This Row],[CIDADE]],",",Tabela1[[#This Row],[UF]])</f>
        <v>Brasília,DF</v>
      </c>
      <c r="F2775" s="2">
        <v>45953</v>
      </c>
      <c r="G2775" s="13">
        <v>490.29</v>
      </c>
      <c r="H2775" s="13">
        <v>800</v>
      </c>
      <c r="I2775" s="5">
        <f>Tabela1[[#This Row],[Valor total]]-Tabela1[[#This Row],[Valor custo]]</f>
        <v>309.70999999999998</v>
      </c>
      <c r="J2775" s="6">
        <f>Tabela1[[#This Row],[MARGEM BRUTA]]/Tabela1[[#This Row],[Valor total]]</f>
        <v>0.38713749999999997</v>
      </c>
      <c r="K2775" s="1" t="str">
        <f>VLOOKUP(Tabela1[[#This Row],[Cliente]],'BASE DE CLIENTES'!A:D,4,0)</f>
        <v>SERRALHEIRO</v>
      </c>
      <c r="L2775" s="1" t="str">
        <f>VLOOKUP(Tabela1[[#This Row],[Cliente]],'BASE DE CLIENTES'!A:E,5,0)</f>
        <v>CEILANDIA NORTE</v>
      </c>
    </row>
    <row r="2776" spans="2:12" x14ac:dyDescent="0.3">
      <c r="B2776" s="1" t="s">
        <v>253</v>
      </c>
      <c r="C2776" s="4" t="str">
        <f>VLOOKUP(Tabela1[[#This Row],[Cliente]],'BASE DE CLIENTES'!A:E,2,0)</f>
        <v>Luziânia</v>
      </c>
      <c r="D2776" s="1" t="str">
        <f>VLOOKUP(Tabela1[[#This Row],[Cliente]],'BASE DE CLIENTES'!A:C,3,0)</f>
        <v>GO</v>
      </c>
      <c r="E2776" s="4" t="str">
        <f>CONCATENATE(Tabela1[[#This Row],[CIDADE]],",",Tabela1[[#This Row],[UF]])</f>
        <v>Luziânia,GO</v>
      </c>
      <c r="F2776" s="2">
        <v>45953</v>
      </c>
      <c r="G2776" s="13">
        <v>3319</v>
      </c>
      <c r="H2776" s="13">
        <v>5000</v>
      </c>
      <c r="I2776" s="5">
        <f>Tabela1[[#This Row],[Valor total]]-Tabela1[[#This Row],[Valor custo]]</f>
        <v>1681</v>
      </c>
      <c r="J2776" s="6">
        <f>Tabela1[[#This Row],[MARGEM BRUTA]]/Tabela1[[#This Row],[Valor total]]</f>
        <v>0.3362</v>
      </c>
      <c r="K2776" s="1" t="str">
        <f>VLOOKUP(Tabela1[[#This Row],[Cliente]],'BASE DE CLIENTES'!A:D,4,0)</f>
        <v>EMPRESA COM MAQUINA</v>
      </c>
      <c r="L2776" s="1" t="str">
        <f>VLOOKUP(Tabela1[[#This Row],[Cliente]],'BASE DE CLIENTES'!A:E,5,0)</f>
        <v>Luziânia</v>
      </c>
    </row>
    <row r="2777" spans="2:12" x14ac:dyDescent="0.3">
      <c r="B2777" s="1" t="s">
        <v>52</v>
      </c>
      <c r="C2777" s="4" t="str">
        <f>VLOOKUP(Tabela1[[#This Row],[Cliente]],'BASE DE CLIENTES'!A:E,2,0)</f>
        <v>Brasília</v>
      </c>
      <c r="D2777" s="1" t="str">
        <f>VLOOKUP(Tabela1[[#This Row],[Cliente]],'BASE DE CLIENTES'!A:C,3,0)</f>
        <v>DF</v>
      </c>
      <c r="E2777" s="4" t="str">
        <f>CONCATENATE(Tabela1[[#This Row],[CIDADE]],",",Tabela1[[#This Row],[UF]])</f>
        <v>Brasília,DF</v>
      </c>
      <c r="F2777" s="2">
        <v>45953</v>
      </c>
      <c r="G2777" s="13">
        <v>865.58</v>
      </c>
      <c r="H2777" s="13">
        <v>1400</v>
      </c>
      <c r="I2777" s="5">
        <f>Tabela1[[#This Row],[Valor total]]-Tabela1[[#This Row],[Valor custo]]</f>
        <v>534.41999999999996</v>
      </c>
      <c r="J2777" s="6">
        <f>Tabela1[[#This Row],[MARGEM BRUTA]]/Tabela1[[#This Row],[Valor total]]</f>
        <v>0.38172857142857142</v>
      </c>
      <c r="K2777" s="1" t="str">
        <f>VLOOKUP(Tabela1[[#This Row],[Cliente]],'BASE DE CLIENTES'!A:D,4,0)</f>
        <v>SERRALHEIRO</v>
      </c>
      <c r="L2777" s="1" t="str">
        <f>VLOOKUP(Tabela1[[#This Row],[Cliente]],'BASE DE CLIENTES'!A:E,5,0)</f>
        <v>Ceilândia Sul (Ceilândia)</v>
      </c>
    </row>
    <row r="2778" spans="2:12" x14ac:dyDescent="0.3">
      <c r="B2778" s="1" t="s">
        <v>290</v>
      </c>
      <c r="C2778" s="4" t="str">
        <f>VLOOKUP(Tabela1[[#This Row],[Cliente]],'BASE DE CLIENTES'!A:E,2,0)</f>
        <v>Rio Verde</v>
      </c>
      <c r="D2778" s="1" t="str">
        <f>VLOOKUP(Tabela1[[#This Row],[Cliente]],'BASE DE CLIENTES'!A:C,3,0)</f>
        <v>GO</v>
      </c>
      <c r="E2778" s="4" t="str">
        <f>CONCATENATE(Tabela1[[#This Row],[CIDADE]],",",Tabela1[[#This Row],[UF]])</f>
        <v>Rio Verde,GO</v>
      </c>
      <c r="F2778" s="2">
        <v>45952</v>
      </c>
      <c r="G2778" s="13">
        <v>649</v>
      </c>
      <c r="H2778" s="13">
        <v>900</v>
      </c>
      <c r="I2778" s="5">
        <f>Tabela1[[#This Row],[Valor total]]-Tabela1[[#This Row],[Valor custo]]</f>
        <v>251</v>
      </c>
      <c r="J2778" s="6">
        <f>Tabela1[[#This Row],[MARGEM BRUTA]]/Tabela1[[#This Row],[Valor total]]</f>
        <v>0.27888888888888891</v>
      </c>
      <c r="K2778" s="1" t="str">
        <f>VLOOKUP(Tabela1[[#This Row],[Cliente]],'BASE DE CLIENTES'!A:D,4,0)</f>
        <v>EMPRESA COM MAQUINA</v>
      </c>
      <c r="L2778" s="1" t="str">
        <f>VLOOKUP(Tabela1[[#This Row],[Cliente]],'BASE DE CLIENTES'!A:E,5,0)</f>
        <v>Rio Verde</v>
      </c>
    </row>
    <row r="2779" spans="2:12" x14ac:dyDescent="0.3">
      <c r="B2779" s="1" t="s">
        <v>38</v>
      </c>
      <c r="C2779" s="4" t="str">
        <f>VLOOKUP(Tabela1[[#This Row],[Cliente]],'BASE DE CLIENTES'!A:E,2,0)</f>
        <v>Brasília</v>
      </c>
      <c r="D2779" s="1" t="str">
        <f>VLOOKUP(Tabela1[[#This Row],[Cliente]],'BASE DE CLIENTES'!A:C,3,0)</f>
        <v>DF</v>
      </c>
      <c r="E2779" s="4" t="str">
        <f>CONCATENATE(Tabela1[[#This Row],[CIDADE]],",",Tabela1[[#This Row],[UF]])</f>
        <v>Brasília,DF</v>
      </c>
      <c r="F2779" s="2">
        <v>45952</v>
      </c>
      <c r="G2779" s="13">
        <v>470.3</v>
      </c>
      <c r="H2779" s="13">
        <v>750</v>
      </c>
      <c r="I2779" s="5">
        <f>Tabela1[[#This Row],[Valor total]]-Tabela1[[#This Row],[Valor custo]]</f>
        <v>279.7</v>
      </c>
      <c r="J2779" s="6">
        <f>Tabela1[[#This Row],[MARGEM BRUTA]]/Tabela1[[#This Row],[Valor total]]</f>
        <v>0.37293333333333334</v>
      </c>
      <c r="K2779" s="1" t="str">
        <f>VLOOKUP(Tabela1[[#This Row],[Cliente]],'BASE DE CLIENTES'!A:D,4,0)</f>
        <v>EMPRESA SEM MAQUINA</v>
      </c>
      <c r="L2779" s="1" t="str">
        <f>VLOOKUP(Tabela1[[#This Row],[Cliente]],'BASE DE CLIENTES'!A:E,5,0)</f>
        <v>PONTE ALTA NORTE (GAMA)</v>
      </c>
    </row>
    <row r="2780" spans="2:12" x14ac:dyDescent="0.3">
      <c r="B2780" s="1" t="s">
        <v>38</v>
      </c>
      <c r="C2780" s="4" t="str">
        <f>VLOOKUP(Tabela1[[#This Row],[Cliente]],'BASE DE CLIENTES'!A:E,2,0)</f>
        <v>Brasília</v>
      </c>
      <c r="D2780" s="1" t="str">
        <f>VLOOKUP(Tabela1[[#This Row],[Cliente]],'BASE DE CLIENTES'!A:C,3,0)</f>
        <v>DF</v>
      </c>
      <c r="E2780" s="4" t="str">
        <f>CONCATENATE(Tabela1[[#This Row],[CIDADE]],",",Tabela1[[#This Row],[UF]])</f>
        <v>Brasília,DF</v>
      </c>
      <c r="F2780" s="2">
        <v>45952</v>
      </c>
      <c r="G2780" s="13">
        <v>664</v>
      </c>
      <c r="H2780" s="13">
        <v>1100</v>
      </c>
      <c r="I2780" s="5">
        <f>Tabela1[[#This Row],[Valor total]]-Tabela1[[#This Row],[Valor custo]]</f>
        <v>436</v>
      </c>
      <c r="J2780" s="6">
        <f>Tabela1[[#This Row],[MARGEM BRUTA]]/Tabela1[[#This Row],[Valor total]]</f>
        <v>0.39636363636363636</v>
      </c>
      <c r="K2780" s="1" t="str">
        <f>VLOOKUP(Tabela1[[#This Row],[Cliente]],'BASE DE CLIENTES'!A:D,4,0)</f>
        <v>EMPRESA SEM MAQUINA</v>
      </c>
      <c r="L2780" s="1" t="str">
        <f>VLOOKUP(Tabela1[[#This Row],[Cliente]],'BASE DE CLIENTES'!A:E,5,0)</f>
        <v>PONTE ALTA NORTE (GAMA)</v>
      </c>
    </row>
    <row r="2781" spans="2:12" x14ac:dyDescent="0.3">
      <c r="B2781" s="1" t="s">
        <v>152</v>
      </c>
      <c r="C2781" s="4" t="str">
        <f>VLOOKUP(Tabela1[[#This Row],[Cliente]],'BASE DE CLIENTES'!A:E,2,0)</f>
        <v>Aparecida de Goiânia</v>
      </c>
      <c r="D2781" s="1" t="str">
        <f>VLOOKUP(Tabela1[[#This Row],[Cliente]],'BASE DE CLIENTES'!A:C,3,0)</f>
        <v>GO</v>
      </c>
      <c r="E2781" s="4" t="str">
        <f>CONCATENATE(Tabela1[[#This Row],[CIDADE]],",",Tabela1[[#This Row],[UF]])</f>
        <v>Aparecida de Goiânia,GO</v>
      </c>
      <c r="F2781" s="2">
        <v>45952</v>
      </c>
      <c r="G2781" s="13">
        <v>867</v>
      </c>
      <c r="H2781" s="13">
        <v>1650</v>
      </c>
      <c r="I2781" s="5">
        <f>Tabela1[[#This Row],[Valor total]]-Tabela1[[#This Row],[Valor custo]]</f>
        <v>783</v>
      </c>
      <c r="J2781" s="6">
        <f>Tabela1[[#This Row],[MARGEM BRUTA]]/Tabela1[[#This Row],[Valor total]]</f>
        <v>0.47454545454545455</v>
      </c>
      <c r="K2781" s="1" t="str">
        <f>VLOOKUP(Tabela1[[#This Row],[Cliente]],'BASE DE CLIENTES'!A:D,4,0)</f>
        <v>TECNICO</v>
      </c>
      <c r="L2781" s="1" t="str">
        <f>VLOOKUP(Tabela1[[#This Row],[Cliente]],'BASE DE CLIENTES'!A:E,5,0)</f>
        <v>Aparecida de Goiânia</v>
      </c>
    </row>
    <row r="2782" spans="2:12" x14ac:dyDescent="0.3">
      <c r="B2782" s="1" t="s">
        <v>106</v>
      </c>
      <c r="C2782" s="4" t="str">
        <f>VLOOKUP(Tabela1[[#This Row],[Cliente]],'BASE DE CLIENTES'!A:E,2,0)</f>
        <v>Brasília</v>
      </c>
      <c r="D2782" s="1" t="str">
        <f>VLOOKUP(Tabela1[[#This Row],[Cliente]],'BASE DE CLIENTES'!A:C,3,0)</f>
        <v>DF</v>
      </c>
      <c r="E2782" s="4" t="str">
        <f>CONCATENATE(Tabela1[[#This Row],[CIDADE]],",",Tabela1[[#This Row],[UF]])</f>
        <v>Brasília,DF</v>
      </c>
      <c r="F2782" s="2">
        <v>45952</v>
      </c>
      <c r="G2782" s="13">
        <v>432.79</v>
      </c>
      <c r="H2782" s="13">
        <v>650</v>
      </c>
      <c r="I2782" s="5">
        <f>Tabela1[[#This Row],[Valor total]]-Tabela1[[#This Row],[Valor custo]]</f>
        <v>217.20999999999998</v>
      </c>
      <c r="J2782" s="6">
        <f>Tabela1[[#This Row],[MARGEM BRUTA]]/Tabela1[[#This Row],[Valor total]]</f>
        <v>0.33416923076923072</v>
      </c>
      <c r="K2782" s="1" t="str">
        <f>VLOOKUP(Tabela1[[#This Row],[Cliente]],'BASE DE CLIENTES'!A:D,4,0)</f>
        <v>EMPRESA COM MAQUINA</v>
      </c>
      <c r="L2782" s="1" t="str">
        <f>VLOOKUP(Tabela1[[#This Row],[Cliente]],'BASE DE CLIENTES'!A:E,5,0)</f>
        <v>26 DE SETEMBRO</v>
      </c>
    </row>
    <row r="2783" spans="2:12" x14ac:dyDescent="0.3">
      <c r="B2783" s="1" t="s">
        <v>174</v>
      </c>
      <c r="C2783" s="4" t="str">
        <f>VLOOKUP(Tabela1[[#This Row],[Cliente]],'BASE DE CLIENTES'!A:E,2,0)</f>
        <v>Araguari</v>
      </c>
      <c r="D2783" s="1" t="str">
        <f>VLOOKUP(Tabela1[[#This Row],[Cliente]],'BASE DE CLIENTES'!A:C,3,0)</f>
        <v>MG</v>
      </c>
      <c r="E2783" s="4" t="str">
        <f>CONCATENATE(Tabela1[[#This Row],[CIDADE]],",",Tabela1[[#This Row],[UF]])</f>
        <v>Araguari,MG</v>
      </c>
      <c r="F2783" s="2">
        <v>45952</v>
      </c>
      <c r="G2783" s="13">
        <v>679</v>
      </c>
      <c r="H2783" s="13">
        <v>1200</v>
      </c>
      <c r="I2783" s="5">
        <f>Tabela1[[#This Row],[Valor total]]-Tabela1[[#This Row],[Valor custo]]</f>
        <v>521</v>
      </c>
      <c r="J2783" s="6">
        <f>Tabela1[[#This Row],[MARGEM BRUTA]]/Tabela1[[#This Row],[Valor total]]</f>
        <v>0.43416666666666665</v>
      </c>
      <c r="K2783" s="1" t="str">
        <f>VLOOKUP(Tabela1[[#This Row],[Cliente]],'BASE DE CLIENTES'!A:D,4,0)</f>
        <v>EMPRESA COM MAQUINA</v>
      </c>
      <c r="L2783" s="1" t="str">
        <f>VLOOKUP(Tabela1[[#This Row],[Cliente]],'BASE DE CLIENTES'!A:E,5,0)</f>
        <v>Araguari</v>
      </c>
    </row>
    <row r="2784" spans="2:12" x14ac:dyDescent="0.3">
      <c r="B2784" s="1" t="s">
        <v>256</v>
      </c>
      <c r="C2784" s="4" t="str">
        <f>VLOOKUP(Tabela1[[#This Row],[Cliente]],'BASE DE CLIENTES'!A:E,2,0)</f>
        <v>Luziânia</v>
      </c>
      <c r="D2784" s="1" t="str">
        <f>VLOOKUP(Tabela1[[#This Row],[Cliente]],'BASE DE CLIENTES'!A:C,3,0)</f>
        <v>GO</v>
      </c>
      <c r="E2784" s="4" t="str">
        <f>CONCATENATE(Tabela1[[#This Row],[CIDADE]],",",Tabela1[[#This Row],[UF]])</f>
        <v>Luziânia,GO</v>
      </c>
      <c r="F2784" s="2">
        <v>45952</v>
      </c>
      <c r="G2784" s="13">
        <v>50</v>
      </c>
      <c r="H2784" s="13">
        <v>60</v>
      </c>
      <c r="I2784" s="5">
        <f>Tabela1[[#This Row],[Valor total]]-Tabela1[[#This Row],[Valor custo]]</f>
        <v>10</v>
      </c>
      <c r="J2784" s="6">
        <f>Tabela1[[#This Row],[MARGEM BRUTA]]/Tabela1[[#This Row],[Valor total]]</f>
        <v>0.16666666666666666</v>
      </c>
      <c r="K2784" s="1" t="str">
        <f>VLOOKUP(Tabela1[[#This Row],[Cliente]],'BASE DE CLIENTES'!A:D,4,0)</f>
        <v>SERRALHEIRO</v>
      </c>
      <c r="L2784" s="1" t="str">
        <f>VLOOKUP(Tabela1[[#This Row],[Cliente]],'BASE DE CLIENTES'!A:E,5,0)</f>
        <v>Luziânia</v>
      </c>
    </row>
    <row r="2785" spans="2:12" x14ac:dyDescent="0.3">
      <c r="B2785" s="1" t="s">
        <v>70</v>
      </c>
      <c r="C2785" s="4" t="str">
        <f>VLOOKUP(Tabela1[[#This Row],[Cliente]],'BASE DE CLIENTES'!A:E,2,0)</f>
        <v>Brasília</v>
      </c>
      <c r="D2785" s="1" t="str">
        <f>VLOOKUP(Tabela1[[#This Row],[Cliente]],'BASE DE CLIENTES'!A:C,3,0)</f>
        <v>DF</v>
      </c>
      <c r="E2785" s="4" t="str">
        <f>CONCATENATE(Tabela1[[#This Row],[CIDADE]],",",Tabela1[[#This Row],[UF]])</f>
        <v>Brasília,DF</v>
      </c>
      <c r="F2785" s="2">
        <v>45952</v>
      </c>
      <c r="G2785" s="13">
        <v>50.47</v>
      </c>
      <c r="H2785" s="13">
        <v>210</v>
      </c>
      <c r="I2785" s="5">
        <f>Tabela1[[#This Row],[Valor total]]-Tabela1[[#This Row],[Valor custo]]</f>
        <v>159.53</v>
      </c>
      <c r="J2785" s="6">
        <f>Tabela1[[#This Row],[MARGEM BRUTA]]/Tabela1[[#This Row],[Valor total]]</f>
        <v>0.75966666666666671</v>
      </c>
      <c r="K2785" s="1" t="str">
        <f>VLOOKUP(Tabela1[[#This Row],[Cliente]],'BASE DE CLIENTES'!A:D,4,0)</f>
        <v>EMPRESA COM MAQUINA</v>
      </c>
      <c r="L2785" s="1" t="str">
        <f>VLOOKUP(Tabela1[[#This Row],[Cliente]],'BASE DE CLIENTES'!A:E,5,0)</f>
        <v>TAGUATINGA NORTE (TAGUATINGA)</v>
      </c>
    </row>
    <row r="2786" spans="2:12" x14ac:dyDescent="0.3">
      <c r="B2786" s="1" t="s">
        <v>133</v>
      </c>
      <c r="C2786" s="4" t="str">
        <f>VLOOKUP(Tabela1[[#This Row],[Cliente]],'BASE DE CLIENTES'!A:E,2,0)</f>
        <v>Brasília</v>
      </c>
      <c r="D2786" s="1" t="str">
        <f>VLOOKUP(Tabela1[[#This Row],[Cliente]],'BASE DE CLIENTES'!A:C,3,0)</f>
        <v>DF</v>
      </c>
      <c r="E2786" s="4" t="str">
        <f>CONCATENATE(Tabela1[[#This Row],[CIDADE]],",",Tabela1[[#This Row],[UF]])</f>
        <v>Brasília,DF</v>
      </c>
      <c r="F2786" s="2">
        <v>45952</v>
      </c>
      <c r="G2786" s="13">
        <v>382.3</v>
      </c>
      <c r="H2786" s="13">
        <v>650</v>
      </c>
      <c r="I2786" s="5">
        <f>Tabela1[[#This Row],[Valor total]]-Tabela1[[#This Row],[Valor custo]]</f>
        <v>267.7</v>
      </c>
      <c r="J2786" s="6">
        <f>Tabela1[[#This Row],[MARGEM BRUTA]]/Tabela1[[#This Row],[Valor total]]</f>
        <v>0.41184615384615381</v>
      </c>
      <c r="K2786" s="1" t="str">
        <f>VLOOKUP(Tabela1[[#This Row],[Cliente]],'BASE DE CLIENTES'!A:D,4,0)</f>
        <v>SERRALHEIRO</v>
      </c>
      <c r="L2786" s="1" t="str">
        <f>VLOOKUP(Tabela1[[#This Row],[Cliente]],'BASE DE CLIENTES'!A:E,5,0)</f>
        <v>RECANTO DAS EMAS</v>
      </c>
    </row>
    <row r="2787" spans="2:12" x14ac:dyDescent="0.3">
      <c r="B2787" s="1" t="s">
        <v>337</v>
      </c>
      <c r="C2787" s="4" t="str">
        <f>VLOOKUP(Tabela1[[#This Row],[Cliente]],'BASE DE CLIENTES'!A:E,2,0)</f>
        <v>Conselheiro Lafaiete</v>
      </c>
      <c r="D2787" s="1" t="str">
        <f>VLOOKUP(Tabela1[[#This Row],[Cliente]],'BASE DE CLIENTES'!A:C,3,0)</f>
        <v>MG</v>
      </c>
      <c r="E2787" s="4" t="str">
        <f>CONCATENATE(Tabela1[[#This Row],[CIDADE]],",",Tabela1[[#This Row],[UF]])</f>
        <v>Conselheiro Lafaiete,MG</v>
      </c>
      <c r="F2787" s="2">
        <v>45952</v>
      </c>
      <c r="G2787" s="13">
        <v>2980</v>
      </c>
      <c r="H2787" s="13">
        <v>5300</v>
      </c>
      <c r="I2787" s="5">
        <f>Tabela1[[#This Row],[Valor total]]-Tabela1[[#This Row],[Valor custo]]</f>
        <v>2320</v>
      </c>
      <c r="J2787" s="6">
        <f>Tabela1[[#This Row],[MARGEM BRUTA]]/Tabela1[[#This Row],[Valor total]]</f>
        <v>0.43773584905660379</v>
      </c>
      <c r="K2787" s="1" t="str">
        <f>VLOOKUP(Tabela1[[#This Row],[Cliente]],'BASE DE CLIENTES'!A:D,4,0)</f>
        <v>CLIENTE NOVO S/ IDENT.</v>
      </c>
      <c r="L2787" s="1" t="str">
        <f>VLOOKUP(Tabela1[[#This Row],[Cliente]],'BASE DE CLIENTES'!A:E,5,0)</f>
        <v>Conselheiro Lafaiete</v>
      </c>
    </row>
    <row r="2788" spans="2:12" x14ac:dyDescent="0.3">
      <c r="B2788" s="1" t="s">
        <v>190</v>
      </c>
      <c r="C2788" s="4" t="str">
        <f>VLOOKUP(Tabela1[[#This Row],[Cliente]],'BASE DE CLIENTES'!A:E,2,0)</f>
        <v>Brasília</v>
      </c>
      <c r="D2788" s="1" t="str">
        <f>VLOOKUP(Tabela1[[#This Row],[Cliente]],'BASE DE CLIENTES'!A:C,3,0)</f>
        <v>DF</v>
      </c>
      <c r="E2788" s="4" t="str">
        <f>CONCATENATE(Tabela1[[#This Row],[CIDADE]],",",Tabela1[[#This Row],[UF]])</f>
        <v>Brasília,DF</v>
      </c>
      <c r="F2788" s="2">
        <v>45952</v>
      </c>
      <c r="G2788" s="13">
        <v>94.06</v>
      </c>
      <c r="H2788" s="13">
        <v>170</v>
      </c>
      <c r="I2788" s="5">
        <f>Tabela1[[#This Row],[Valor total]]-Tabela1[[#This Row],[Valor custo]]</f>
        <v>75.94</v>
      </c>
      <c r="J2788" s="6">
        <f>Tabela1[[#This Row],[MARGEM BRUTA]]/Tabela1[[#This Row],[Valor total]]</f>
        <v>0.44670588235294117</v>
      </c>
      <c r="K2788" s="1" t="str">
        <f>VLOOKUP(Tabela1[[#This Row],[Cliente]],'BASE DE CLIENTES'!A:D,4,0)</f>
        <v>EMPRESA COM MAQUINA</v>
      </c>
      <c r="L2788" s="1" t="str">
        <f>VLOOKUP(Tabela1[[#This Row],[Cliente]],'BASE DE CLIENTES'!A:E,5,0)</f>
        <v>RIACHO FUNDO I</v>
      </c>
    </row>
    <row r="2789" spans="2:12" x14ac:dyDescent="0.3">
      <c r="B2789" s="1" t="s">
        <v>66</v>
      </c>
      <c r="C2789" s="4" t="str">
        <f>VLOOKUP(Tabela1[[#This Row],[Cliente]],'BASE DE CLIENTES'!A:E,2,0)</f>
        <v>Águas Lindas de Goiás</v>
      </c>
      <c r="D2789" s="1" t="str">
        <f>VLOOKUP(Tabela1[[#This Row],[Cliente]],'BASE DE CLIENTES'!A:C,3,0)</f>
        <v>GO</v>
      </c>
      <c r="E2789" s="4" t="str">
        <f>CONCATENATE(Tabela1[[#This Row],[CIDADE]],",",Tabela1[[#This Row],[UF]])</f>
        <v>Águas Lindas de Goiás,GO</v>
      </c>
      <c r="F2789" s="2">
        <v>45952</v>
      </c>
      <c r="G2789" s="13">
        <v>916.3</v>
      </c>
      <c r="H2789" s="13">
        <v>1510</v>
      </c>
      <c r="I2789" s="5">
        <f>Tabela1[[#This Row],[Valor total]]-Tabela1[[#This Row],[Valor custo]]</f>
        <v>593.70000000000005</v>
      </c>
      <c r="J2789" s="6">
        <f>Tabela1[[#This Row],[MARGEM BRUTA]]/Tabela1[[#This Row],[Valor total]]</f>
        <v>0.39317880794701987</v>
      </c>
      <c r="K2789" s="1" t="str">
        <f>VLOOKUP(Tabela1[[#This Row],[Cliente]],'BASE DE CLIENTES'!A:D,4,0)</f>
        <v>EMPRESA COM MAQUINA</v>
      </c>
      <c r="L2789" s="1" t="str">
        <f>VLOOKUP(Tabela1[[#This Row],[Cliente]],'BASE DE CLIENTES'!A:E,5,0)</f>
        <v>Águas Lindas de Goiás</v>
      </c>
    </row>
    <row r="2790" spans="2:12" x14ac:dyDescent="0.3">
      <c r="B2790" s="1" t="s">
        <v>27</v>
      </c>
      <c r="C2790" s="4" t="str">
        <f>VLOOKUP(Tabela1[[#This Row],[Cliente]],'BASE DE CLIENTES'!A:E,2,0)</f>
        <v>Brasília</v>
      </c>
      <c r="D2790" s="1" t="str">
        <f>VLOOKUP(Tabela1[[#This Row],[Cliente]],'BASE DE CLIENTES'!A:C,3,0)</f>
        <v>DF</v>
      </c>
      <c r="E2790" s="4" t="str">
        <f>CONCATENATE(Tabela1[[#This Row],[CIDADE]],",",Tabela1[[#This Row],[UF]])</f>
        <v>Brasília,DF</v>
      </c>
      <c r="F2790" s="2">
        <v>45952</v>
      </c>
      <c r="G2790" s="13">
        <v>764.6</v>
      </c>
      <c r="H2790" s="13">
        <v>1200</v>
      </c>
      <c r="I2790" s="5">
        <f>Tabela1[[#This Row],[Valor total]]-Tabela1[[#This Row],[Valor custo]]</f>
        <v>435.4</v>
      </c>
      <c r="J2790" s="6">
        <f>Tabela1[[#This Row],[MARGEM BRUTA]]/Tabela1[[#This Row],[Valor total]]</f>
        <v>0.36283333333333334</v>
      </c>
      <c r="K2790" s="1" t="str">
        <f>VLOOKUP(Tabela1[[#This Row],[Cliente]],'BASE DE CLIENTES'!A:D,4,0)</f>
        <v>EMPRESA SEM MAQUINA</v>
      </c>
      <c r="L2790" s="1" t="str">
        <f>VLOOKUP(Tabela1[[#This Row],[Cliente]],'BASE DE CLIENTES'!A:E,5,0)</f>
        <v>RECANTO DAS EMAS</v>
      </c>
    </row>
    <row r="2791" spans="2:12" x14ac:dyDescent="0.3">
      <c r="B2791" s="1" t="s">
        <v>138</v>
      </c>
      <c r="C2791" s="4" t="str">
        <f>VLOOKUP(Tabela1[[#This Row],[Cliente]],'BASE DE CLIENTES'!A:E,2,0)</f>
        <v>Brasília</v>
      </c>
      <c r="D2791" s="1" t="str">
        <f>VLOOKUP(Tabela1[[#This Row],[Cliente]],'BASE DE CLIENTES'!A:C,3,0)</f>
        <v>DF</v>
      </c>
      <c r="E2791" s="4" t="str">
        <f>CONCATENATE(Tabela1[[#This Row],[CIDADE]],",",Tabela1[[#This Row],[UF]])</f>
        <v>Brasília,DF</v>
      </c>
      <c r="F2791" s="2">
        <v>45952</v>
      </c>
      <c r="G2791" s="13">
        <v>360.5</v>
      </c>
      <c r="H2791" s="13">
        <v>1000</v>
      </c>
      <c r="I2791" s="5">
        <f>Tabela1[[#This Row],[Valor total]]-Tabela1[[#This Row],[Valor custo]]</f>
        <v>639.5</v>
      </c>
      <c r="J2791" s="6">
        <f>Tabela1[[#This Row],[MARGEM BRUTA]]/Tabela1[[#This Row],[Valor total]]</f>
        <v>0.63949999999999996</v>
      </c>
      <c r="K2791" s="1" t="str">
        <f>VLOOKUP(Tabela1[[#This Row],[Cliente]],'BASE DE CLIENTES'!A:D,4,0)</f>
        <v>OUTROS RAMOS</v>
      </c>
      <c r="L2791" s="1" t="str">
        <f>VLOOKUP(Tabela1[[#This Row],[Cliente]],'BASE DE CLIENTES'!A:E,5,0)</f>
        <v>CEILANDIA NORTE (CEILANDIA)</v>
      </c>
    </row>
    <row r="2792" spans="2:12" x14ac:dyDescent="0.3">
      <c r="B2792" s="1" t="s">
        <v>70</v>
      </c>
      <c r="C2792" s="4" t="str">
        <f>VLOOKUP(Tabela1[[#This Row],[Cliente]],'BASE DE CLIENTES'!A:E,2,0)</f>
        <v>Brasília</v>
      </c>
      <c r="D2792" s="1" t="str">
        <f>VLOOKUP(Tabela1[[#This Row],[Cliente]],'BASE DE CLIENTES'!A:C,3,0)</f>
        <v>DF</v>
      </c>
      <c r="E2792" s="4" t="str">
        <f>CONCATENATE(Tabela1[[#This Row],[CIDADE]],",",Tabela1[[#This Row],[UF]])</f>
        <v>Brasília,DF</v>
      </c>
      <c r="F2792" s="2">
        <v>45952</v>
      </c>
      <c r="G2792" s="13">
        <v>815.09</v>
      </c>
      <c r="H2792" s="13">
        <v>1270</v>
      </c>
      <c r="I2792" s="5">
        <f>Tabela1[[#This Row],[Valor total]]-Tabela1[[#This Row],[Valor custo]]</f>
        <v>454.90999999999997</v>
      </c>
      <c r="J2792" s="6">
        <f>Tabela1[[#This Row],[MARGEM BRUTA]]/Tabela1[[#This Row],[Valor total]]</f>
        <v>0.35819685039370075</v>
      </c>
      <c r="K2792" s="1" t="str">
        <f>VLOOKUP(Tabela1[[#This Row],[Cliente]],'BASE DE CLIENTES'!A:D,4,0)</f>
        <v>EMPRESA COM MAQUINA</v>
      </c>
      <c r="L2792" s="1" t="str">
        <f>VLOOKUP(Tabela1[[#This Row],[Cliente]],'BASE DE CLIENTES'!A:E,5,0)</f>
        <v>TAGUATINGA NORTE (TAGUATINGA)</v>
      </c>
    </row>
    <row r="2793" spans="2:12" x14ac:dyDescent="0.3">
      <c r="B2793" s="1" t="s">
        <v>98</v>
      </c>
      <c r="C2793" s="4" t="str">
        <f>VLOOKUP(Tabela1[[#This Row],[Cliente]],'BASE DE CLIENTES'!A:E,2,0)</f>
        <v>Brasília</v>
      </c>
      <c r="D2793" s="1" t="str">
        <f>VLOOKUP(Tabela1[[#This Row],[Cliente]],'BASE DE CLIENTES'!A:C,3,0)</f>
        <v>DF</v>
      </c>
      <c r="E2793" s="4" t="str">
        <f>CONCATENATE(Tabela1[[#This Row],[CIDADE]],",",Tabela1[[#This Row],[UF]])</f>
        <v>Brasília,DF</v>
      </c>
      <c r="F2793" s="2">
        <v>45952</v>
      </c>
      <c r="G2793" s="13">
        <v>114.1</v>
      </c>
      <c r="H2793" s="13">
        <v>355</v>
      </c>
      <c r="I2793" s="5">
        <f>Tabela1[[#This Row],[Valor total]]-Tabela1[[#This Row],[Valor custo]]</f>
        <v>240.9</v>
      </c>
      <c r="J2793" s="6">
        <f>Tabela1[[#This Row],[MARGEM BRUTA]]/Tabela1[[#This Row],[Valor total]]</f>
        <v>0.6785915492957747</v>
      </c>
      <c r="K2793" s="1" t="str">
        <f>VLOOKUP(Tabela1[[#This Row],[Cliente]],'BASE DE CLIENTES'!A:D,4,0)</f>
        <v>SERRALHEIRO</v>
      </c>
      <c r="L2793" s="1" t="str">
        <f>VLOOKUP(Tabela1[[#This Row],[Cliente]],'BASE DE CLIENTES'!A:E,5,0)</f>
        <v>SANTA MARIA</v>
      </c>
    </row>
    <row r="2794" spans="2:12" x14ac:dyDescent="0.3">
      <c r="B2794" s="1" t="s">
        <v>236</v>
      </c>
      <c r="C2794" s="4" t="str">
        <f>VLOOKUP(Tabela1[[#This Row],[Cliente]],'BASE DE CLIENTES'!A:E,2,0)</f>
        <v>Goiânia</v>
      </c>
      <c r="D2794" s="1" t="str">
        <f>VLOOKUP(Tabela1[[#This Row],[Cliente]],'BASE DE CLIENTES'!A:C,3,0)</f>
        <v>GO</v>
      </c>
      <c r="E2794" s="4" t="str">
        <f>CONCATENATE(Tabela1[[#This Row],[CIDADE]],",",Tabela1[[#This Row],[UF]])</f>
        <v>Goiânia,GO</v>
      </c>
      <c r="F2794" s="2">
        <v>45952</v>
      </c>
      <c r="G2794" s="13">
        <v>250</v>
      </c>
      <c r="H2794" s="13">
        <v>300</v>
      </c>
      <c r="I2794" s="5">
        <f>Tabela1[[#This Row],[Valor total]]-Tabela1[[#This Row],[Valor custo]]</f>
        <v>50</v>
      </c>
      <c r="J2794" s="6">
        <f>Tabela1[[#This Row],[MARGEM BRUTA]]/Tabela1[[#This Row],[Valor total]]</f>
        <v>0.16666666666666666</v>
      </c>
      <c r="K2794" s="1" t="str">
        <f>VLOOKUP(Tabela1[[#This Row],[Cliente]],'BASE DE CLIENTES'!A:D,4,0)</f>
        <v>EMPRESA COM MAQUINA</v>
      </c>
      <c r="L2794" s="1" t="str">
        <f>VLOOKUP(Tabela1[[#This Row],[Cliente]],'BASE DE CLIENTES'!A:E,5,0)</f>
        <v>Goiânia</v>
      </c>
    </row>
    <row r="2795" spans="2:12" x14ac:dyDescent="0.3">
      <c r="B2795" s="1" t="s">
        <v>236</v>
      </c>
      <c r="C2795" s="4" t="str">
        <f>VLOOKUP(Tabela1[[#This Row],[Cliente]],'BASE DE CLIENTES'!A:E,2,0)</f>
        <v>Goiânia</v>
      </c>
      <c r="D2795" s="1" t="str">
        <f>VLOOKUP(Tabela1[[#This Row],[Cliente]],'BASE DE CLIENTES'!A:C,3,0)</f>
        <v>GO</v>
      </c>
      <c r="E2795" s="4" t="str">
        <f>CONCATENATE(Tabela1[[#This Row],[CIDADE]],",",Tabela1[[#This Row],[UF]])</f>
        <v>Goiânia,GO</v>
      </c>
      <c r="F2795" s="2">
        <v>45952</v>
      </c>
      <c r="G2795" s="13">
        <v>1068</v>
      </c>
      <c r="H2795" s="13">
        <v>1580</v>
      </c>
      <c r="I2795" s="5">
        <f>Tabela1[[#This Row],[Valor total]]-Tabela1[[#This Row],[Valor custo]]</f>
        <v>512</v>
      </c>
      <c r="J2795" s="6">
        <f>Tabela1[[#This Row],[MARGEM BRUTA]]/Tabela1[[#This Row],[Valor total]]</f>
        <v>0.32405063291139241</v>
      </c>
      <c r="K2795" s="1" t="str">
        <f>VLOOKUP(Tabela1[[#This Row],[Cliente]],'BASE DE CLIENTES'!A:D,4,0)</f>
        <v>EMPRESA COM MAQUINA</v>
      </c>
      <c r="L2795" s="1" t="str">
        <f>VLOOKUP(Tabela1[[#This Row],[Cliente]],'BASE DE CLIENTES'!A:E,5,0)</f>
        <v>Goiânia</v>
      </c>
    </row>
    <row r="2796" spans="2:12" x14ac:dyDescent="0.3">
      <c r="B2796" s="1" t="s">
        <v>236</v>
      </c>
      <c r="C2796" s="4" t="str">
        <f>VLOOKUP(Tabela1[[#This Row],[Cliente]],'BASE DE CLIENTES'!A:E,2,0)</f>
        <v>Goiânia</v>
      </c>
      <c r="D2796" s="1" t="str">
        <f>VLOOKUP(Tabela1[[#This Row],[Cliente]],'BASE DE CLIENTES'!A:C,3,0)</f>
        <v>GO</v>
      </c>
      <c r="E2796" s="4" t="str">
        <f>CONCATENATE(Tabela1[[#This Row],[CIDADE]],",",Tabela1[[#This Row],[UF]])</f>
        <v>Goiânia,GO</v>
      </c>
      <c r="F2796" s="2">
        <v>45952</v>
      </c>
      <c r="G2796" s="13">
        <v>1602</v>
      </c>
      <c r="H2796" s="13">
        <v>2370</v>
      </c>
      <c r="I2796" s="5">
        <f>Tabela1[[#This Row],[Valor total]]-Tabela1[[#This Row],[Valor custo]]</f>
        <v>768</v>
      </c>
      <c r="J2796" s="6">
        <f>Tabela1[[#This Row],[MARGEM BRUTA]]/Tabela1[[#This Row],[Valor total]]</f>
        <v>0.32405063291139241</v>
      </c>
      <c r="K2796" s="1" t="str">
        <f>VLOOKUP(Tabela1[[#This Row],[Cliente]],'BASE DE CLIENTES'!A:D,4,0)</f>
        <v>EMPRESA COM MAQUINA</v>
      </c>
      <c r="L2796" s="1" t="str">
        <f>VLOOKUP(Tabela1[[#This Row],[Cliente]],'BASE DE CLIENTES'!A:E,5,0)</f>
        <v>Goiânia</v>
      </c>
    </row>
    <row r="2797" spans="2:12" x14ac:dyDescent="0.3">
      <c r="B2797" s="1" t="s">
        <v>111</v>
      </c>
      <c r="C2797" s="4" t="str">
        <f>VLOOKUP(Tabela1[[#This Row],[Cliente]],'BASE DE CLIENTES'!A:E,2,0)</f>
        <v>Brasília</v>
      </c>
      <c r="D2797" s="1" t="str">
        <f>VLOOKUP(Tabela1[[#This Row],[Cliente]],'BASE DE CLIENTES'!A:C,3,0)</f>
        <v>DF</v>
      </c>
      <c r="E2797" s="4" t="str">
        <f>CONCATENATE(Tabela1[[#This Row],[CIDADE]],",",Tabela1[[#This Row],[UF]])</f>
        <v>Brasília,DF</v>
      </c>
      <c r="F2797" s="2">
        <v>45952</v>
      </c>
      <c r="G2797" s="13">
        <v>1962</v>
      </c>
      <c r="H2797" s="13">
        <v>2950</v>
      </c>
      <c r="I2797" s="5">
        <f>Tabela1[[#This Row],[Valor total]]-Tabela1[[#This Row],[Valor custo]]</f>
        <v>988</v>
      </c>
      <c r="J2797" s="6">
        <f>Tabela1[[#This Row],[MARGEM BRUTA]]/Tabela1[[#This Row],[Valor total]]</f>
        <v>0.33491525423728813</v>
      </c>
      <c r="K2797" s="1" t="str">
        <f>VLOOKUP(Tabela1[[#This Row],[Cliente]],'BASE DE CLIENTES'!A:D,4,0)</f>
        <v>EMPRESA SEM MAQUINA</v>
      </c>
      <c r="L2797" s="1" t="str">
        <f>VLOOKUP(Tabela1[[#This Row],[Cliente]],'BASE DE CLIENTES'!A:E,5,0)</f>
        <v>TAGUATINGA SUL (TAGUATINGA)</v>
      </c>
    </row>
    <row r="2798" spans="2:12" x14ac:dyDescent="0.3">
      <c r="B2798" s="1" t="s">
        <v>27</v>
      </c>
      <c r="C2798" s="4" t="str">
        <f>VLOOKUP(Tabela1[[#This Row],[Cliente]],'BASE DE CLIENTES'!A:E,2,0)</f>
        <v>Brasília</v>
      </c>
      <c r="D2798" s="1" t="str">
        <f>VLOOKUP(Tabela1[[#This Row],[Cliente]],'BASE DE CLIENTES'!A:C,3,0)</f>
        <v>DF</v>
      </c>
      <c r="E2798" s="4" t="str">
        <f>CONCATENATE(Tabela1[[#This Row],[CIDADE]],",",Tabela1[[#This Row],[UF]])</f>
        <v>Brasília,DF</v>
      </c>
      <c r="F2798" s="2">
        <v>45951</v>
      </c>
      <c r="G2798" s="13">
        <v>382.3</v>
      </c>
      <c r="H2798" s="13">
        <v>615</v>
      </c>
      <c r="I2798" s="5">
        <f>Tabela1[[#This Row],[Valor total]]-Tabela1[[#This Row],[Valor custo]]</f>
        <v>232.7</v>
      </c>
      <c r="J2798" s="6">
        <f>Tabela1[[#This Row],[MARGEM BRUTA]]/Tabela1[[#This Row],[Valor total]]</f>
        <v>0.37837398373983738</v>
      </c>
      <c r="K2798" s="1" t="str">
        <f>VLOOKUP(Tabela1[[#This Row],[Cliente]],'BASE DE CLIENTES'!A:D,4,0)</f>
        <v>EMPRESA SEM MAQUINA</v>
      </c>
      <c r="L2798" s="1" t="str">
        <f>VLOOKUP(Tabela1[[#This Row],[Cliente]],'BASE DE CLIENTES'!A:E,5,0)</f>
        <v>RECANTO DAS EMAS</v>
      </c>
    </row>
    <row r="2799" spans="2:12" x14ac:dyDescent="0.3">
      <c r="B2799" s="1" t="s">
        <v>127</v>
      </c>
      <c r="C2799" s="4" t="str">
        <f>VLOOKUP(Tabela1[[#This Row],[Cliente]],'BASE DE CLIENTES'!A:E,2,0)</f>
        <v>Brasília</v>
      </c>
      <c r="D2799" s="1" t="str">
        <f>VLOOKUP(Tabela1[[#This Row],[Cliente]],'BASE DE CLIENTES'!A:C,3,0)</f>
        <v>DF</v>
      </c>
      <c r="E2799" s="4" t="str">
        <f>CONCATENATE(Tabela1[[#This Row],[CIDADE]],",",Tabela1[[#This Row],[UF]])</f>
        <v>Brasília,DF</v>
      </c>
      <c r="F2799" s="2">
        <v>45951</v>
      </c>
      <c r="G2799" s="13">
        <v>1615</v>
      </c>
      <c r="H2799" s="13">
        <v>2800</v>
      </c>
      <c r="I2799" s="5">
        <f>Tabela1[[#This Row],[Valor total]]-Tabela1[[#This Row],[Valor custo]]</f>
        <v>1185</v>
      </c>
      <c r="J2799" s="6">
        <f>Tabela1[[#This Row],[MARGEM BRUTA]]/Tabela1[[#This Row],[Valor total]]</f>
        <v>0.42321428571428571</v>
      </c>
      <c r="K2799" s="1" t="str">
        <f>VLOOKUP(Tabela1[[#This Row],[Cliente]],'BASE DE CLIENTES'!A:D,4,0)</f>
        <v>EMPRESA COM MAQUINA</v>
      </c>
      <c r="L2799" s="1" t="str">
        <f>VLOOKUP(Tabela1[[#This Row],[Cliente]],'BASE DE CLIENTES'!A:E,5,0)</f>
        <v>CEILANDIA SUL (CEILANDIA)</v>
      </c>
    </row>
    <row r="2800" spans="2:12" x14ac:dyDescent="0.3">
      <c r="B2800" s="1" t="s">
        <v>68</v>
      </c>
      <c r="C2800" s="4" t="str">
        <f>VLOOKUP(Tabela1[[#This Row],[Cliente]],'BASE DE CLIENTES'!A:E,2,0)</f>
        <v>Brasília</v>
      </c>
      <c r="D2800" s="1" t="str">
        <f>VLOOKUP(Tabela1[[#This Row],[Cliente]],'BASE DE CLIENTES'!A:C,3,0)</f>
        <v>DF</v>
      </c>
      <c r="E2800" s="4" t="str">
        <f>CONCATENATE(Tabela1[[#This Row],[CIDADE]],",",Tabela1[[#This Row],[UF]])</f>
        <v>Brasília,DF</v>
      </c>
      <c r="F2800" s="2">
        <v>45951</v>
      </c>
      <c r="G2800" s="13">
        <v>2163.9499999999998</v>
      </c>
      <c r="H2800" s="13">
        <v>3125</v>
      </c>
      <c r="I2800" s="5">
        <f>Tabela1[[#This Row],[Valor total]]-Tabela1[[#This Row],[Valor custo]]</f>
        <v>961.05000000000018</v>
      </c>
      <c r="J2800" s="6">
        <f>Tabela1[[#This Row],[MARGEM BRUTA]]/Tabela1[[#This Row],[Valor total]]</f>
        <v>0.30753600000000003</v>
      </c>
      <c r="K2800" s="1" t="str">
        <f>VLOOKUP(Tabela1[[#This Row],[Cliente]],'BASE DE CLIENTES'!A:D,4,0)</f>
        <v>EMPRESA COM MAQUINA</v>
      </c>
      <c r="L2800" s="1" t="str">
        <f>VLOOKUP(Tabela1[[#This Row],[Cliente]],'BASE DE CLIENTES'!A:E,5,0)</f>
        <v>SAMAMBAIA SUL (SAMAMBAIA)</v>
      </c>
    </row>
    <row r="2801" spans="2:12" x14ac:dyDescent="0.3">
      <c r="B2801" s="1" t="s">
        <v>150</v>
      </c>
      <c r="C2801" s="4" t="str">
        <f>VLOOKUP(Tabela1[[#This Row],[Cliente]],'BASE DE CLIENTES'!A:E,2,0)</f>
        <v>Anápolis</v>
      </c>
      <c r="D2801" s="1" t="str">
        <f>VLOOKUP(Tabela1[[#This Row],[Cliente]],'BASE DE CLIENTES'!A:C,3,0)</f>
        <v>GO</v>
      </c>
      <c r="E2801" s="4" t="str">
        <f>CONCATENATE(Tabela1[[#This Row],[CIDADE]],",",Tabela1[[#This Row],[UF]])</f>
        <v>Anápolis,GO</v>
      </c>
      <c r="F2801" s="2">
        <v>45951</v>
      </c>
      <c r="G2801" s="13">
        <v>2643.02</v>
      </c>
      <c r="H2801" s="13">
        <v>4050</v>
      </c>
      <c r="I2801" s="5">
        <f>Tabela1[[#This Row],[Valor total]]-Tabela1[[#This Row],[Valor custo]]</f>
        <v>1406.98</v>
      </c>
      <c r="J2801" s="6">
        <f>Tabela1[[#This Row],[MARGEM BRUTA]]/Tabela1[[#This Row],[Valor total]]</f>
        <v>0.34740246913580247</v>
      </c>
      <c r="K2801" s="1" t="str">
        <f>VLOOKUP(Tabela1[[#This Row],[Cliente]],'BASE DE CLIENTES'!A:D,4,0)</f>
        <v>EMPRESA COM MAQUINA</v>
      </c>
      <c r="L2801" s="1" t="str">
        <f>VLOOKUP(Tabela1[[#This Row],[Cliente]],'BASE DE CLIENTES'!A:E,5,0)</f>
        <v>Anápolis</v>
      </c>
    </row>
    <row r="2802" spans="2:12" x14ac:dyDescent="0.3">
      <c r="B2802" s="1" t="s">
        <v>108</v>
      </c>
      <c r="C2802" s="4" t="str">
        <f>VLOOKUP(Tabela1[[#This Row],[Cliente]],'BASE DE CLIENTES'!A:E,2,0)</f>
        <v>Brasília</v>
      </c>
      <c r="D2802" s="1" t="str">
        <f>VLOOKUP(Tabela1[[#This Row],[Cliente]],'BASE DE CLIENTES'!A:C,3,0)</f>
        <v>DF</v>
      </c>
      <c r="E2802" s="4" t="str">
        <f>CONCATENATE(Tabela1[[#This Row],[CIDADE]],",",Tabela1[[#This Row],[UF]])</f>
        <v>Brasília,DF</v>
      </c>
      <c r="F2802" s="2">
        <v>45951</v>
      </c>
      <c r="G2802" s="13">
        <v>649</v>
      </c>
      <c r="H2802" s="13">
        <v>1090</v>
      </c>
      <c r="I2802" s="5">
        <f>Tabela1[[#This Row],[Valor total]]-Tabela1[[#This Row],[Valor custo]]</f>
        <v>441</v>
      </c>
      <c r="J2802" s="6">
        <f>Tabela1[[#This Row],[MARGEM BRUTA]]/Tabela1[[#This Row],[Valor total]]</f>
        <v>0.40458715596330275</v>
      </c>
      <c r="K2802" s="1" t="str">
        <f>VLOOKUP(Tabela1[[#This Row],[Cliente]],'BASE DE CLIENTES'!A:D,4,0)</f>
        <v>SERRALHEIRO</v>
      </c>
      <c r="L2802" s="1" t="str">
        <f>VLOOKUP(Tabela1[[#This Row],[Cliente]],'BASE DE CLIENTES'!A:E,5,0)</f>
        <v>Vila Planalto</v>
      </c>
    </row>
    <row r="2803" spans="2:12" x14ac:dyDescent="0.3">
      <c r="B2803" s="1" t="s">
        <v>108</v>
      </c>
      <c r="C2803" s="4" t="str">
        <f>VLOOKUP(Tabela1[[#This Row],[Cliente]],'BASE DE CLIENTES'!A:E,2,0)</f>
        <v>Brasília</v>
      </c>
      <c r="D2803" s="1" t="str">
        <f>VLOOKUP(Tabela1[[#This Row],[Cliente]],'BASE DE CLIENTES'!A:C,3,0)</f>
        <v>DF</v>
      </c>
      <c r="E2803" s="4" t="str">
        <f>CONCATENATE(Tabela1[[#This Row],[CIDADE]],",",Tabela1[[#This Row],[UF]])</f>
        <v>Brasília,DF</v>
      </c>
      <c r="F2803" s="2">
        <v>45951</v>
      </c>
      <c r="G2803" s="13">
        <v>128.52000000000001</v>
      </c>
      <c r="H2803" s="13">
        <v>172</v>
      </c>
      <c r="I2803" s="5">
        <f>Tabela1[[#This Row],[Valor total]]-Tabela1[[#This Row],[Valor custo]]</f>
        <v>43.47999999999999</v>
      </c>
      <c r="J2803" s="6">
        <f>Tabela1[[#This Row],[MARGEM BRUTA]]/Tabela1[[#This Row],[Valor total]]</f>
        <v>0.25279069767441853</v>
      </c>
      <c r="K2803" s="1" t="str">
        <f>VLOOKUP(Tabela1[[#This Row],[Cliente]],'BASE DE CLIENTES'!A:D,4,0)</f>
        <v>SERRALHEIRO</v>
      </c>
      <c r="L2803" s="1" t="str">
        <f>VLOOKUP(Tabela1[[#This Row],[Cliente]],'BASE DE CLIENTES'!A:E,5,0)</f>
        <v>Vila Planalto</v>
      </c>
    </row>
    <row r="2804" spans="2:12" x14ac:dyDescent="0.3">
      <c r="B2804" s="1" t="s">
        <v>319</v>
      </c>
      <c r="C2804" s="4" t="str">
        <f>VLOOKUP(Tabela1[[#This Row],[Cliente]],'BASE DE CLIENTES'!A:E,2,0)</f>
        <v>Valparaíso de Goiás</v>
      </c>
      <c r="D2804" s="1" t="str">
        <f>VLOOKUP(Tabela1[[#This Row],[Cliente]],'BASE DE CLIENTES'!A:C,3,0)</f>
        <v>GO</v>
      </c>
      <c r="E2804" s="4" t="str">
        <f>CONCATENATE(Tabela1[[#This Row],[CIDADE]],",",Tabela1[[#This Row],[UF]])</f>
        <v>Valparaíso de Goiás,GO</v>
      </c>
      <c r="F2804" s="2">
        <v>45951</v>
      </c>
      <c r="G2804" s="13">
        <v>2320</v>
      </c>
      <c r="H2804" s="13">
        <v>3600</v>
      </c>
      <c r="I2804" s="5">
        <f>Tabela1[[#This Row],[Valor total]]-Tabela1[[#This Row],[Valor custo]]</f>
        <v>1280</v>
      </c>
      <c r="J2804" s="6">
        <f>Tabela1[[#This Row],[MARGEM BRUTA]]/Tabela1[[#This Row],[Valor total]]</f>
        <v>0.35555555555555557</v>
      </c>
      <c r="K2804" s="1" t="str">
        <f>VLOOKUP(Tabela1[[#This Row],[Cliente]],'BASE DE CLIENTES'!A:D,4,0)</f>
        <v>EMPRESA COM MAQUINA</v>
      </c>
      <c r="L2804" s="1" t="str">
        <f>VLOOKUP(Tabela1[[#This Row],[Cliente]],'BASE DE CLIENTES'!A:E,5,0)</f>
        <v>Valparaíso de Goiás</v>
      </c>
    </row>
    <row r="2805" spans="2:12" x14ac:dyDescent="0.3">
      <c r="B2805" s="1" t="s">
        <v>291</v>
      </c>
      <c r="C2805" s="4" t="str">
        <f>VLOOKUP(Tabela1[[#This Row],[Cliente]],'BASE DE CLIENTES'!A:E,2,0)</f>
        <v>Rio Verde</v>
      </c>
      <c r="D2805" s="1" t="str">
        <f>VLOOKUP(Tabela1[[#This Row],[Cliente]],'BASE DE CLIENTES'!A:C,3,0)</f>
        <v>GO</v>
      </c>
      <c r="E2805" s="4" t="str">
        <f>CONCATENATE(Tabela1[[#This Row],[CIDADE]],",",Tabela1[[#This Row],[UF]])</f>
        <v>Rio Verde,GO</v>
      </c>
      <c r="F2805" s="2">
        <v>45951</v>
      </c>
      <c r="G2805" s="13">
        <v>180</v>
      </c>
      <c r="H2805" s="13">
        <v>400</v>
      </c>
      <c r="I2805" s="5">
        <f>Tabela1[[#This Row],[Valor total]]-Tabela1[[#This Row],[Valor custo]]</f>
        <v>220</v>
      </c>
      <c r="J2805" s="6">
        <f>Tabela1[[#This Row],[MARGEM BRUTA]]/Tabela1[[#This Row],[Valor total]]</f>
        <v>0.55000000000000004</v>
      </c>
      <c r="K2805" s="1" t="str">
        <f>VLOOKUP(Tabela1[[#This Row],[Cliente]],'BASE DE CLIENTES'!A:D,4,0)</f>
        <v>EMPRESA COM MAQUINA</v>
      </c>
      <c r="L2805" s="1" t="str">
        <f>VLOOKUP(Tabela1[[#This Row],[Cliente]],'BASE DE CLIENTES'!A:E,5,0)</f>
        <v>Rio Verde</v>
      </c>
    </row>
    <row r="2806" spans="2:12" x14ac:dyDescent="0.3">
      <c r="B2806" s="1" t="s">
        <v>25</v>
      </c>
      <c r="C2806" s="4" t="str">
        <f>VLOOKUP(Tabela1[[#This Row],[Cliente]],'BASE DE CLIENTES'!A:E,2,0)</f>
        <v>Brasília</v>
      </c>
      <c r="D2806" s="1" t="str">
        <f>VLOOKUP(Tabela1[[#This Row],[Cliente]],'BASE DE CLIENTES'!A:C,3,0)</f>
        <v>DF</v>
      </c>
      <c r="E2806" s="4" t="str">
        <f>CONCATENATE(Tabela1[[#This Row],[CIDADE]],",",Tabela1[[#This Row],[UF]])</f>
        <v>Brasília,DF</v>
      </c>
      <c r="F2806" s="2">
        <v>45951</v>
      </c>
      <c r="G2806" s="13">
        <v>45.6</v>
      </c>
      <c r="H2806" s="13">
        <v>70</v>
      </c>
      <c r="I2806" s="5">
        <f>Tabela1[[#This Row],[Valor total]]-Tabela1[[#This Row],[Valor custo]]</f>
        <v>24.4</v>
      </c>
      <c r="J2806" s="6">
        <f>Tabela1[[#This Row],[MARGEM BRUTA]]/Tabela1[[#This Row],[Valor total]]</f>
        <v>0.34857142857142853</v>
      </c>
      <c r="K2806" s="1" t="str">
        <f>VLOOKUP(Tabela1[[#This Row],[Cliente]],'BASE DE CLIENTES'!A:D,4,0)</f>
        <v>EMPRESA COM MAQUINA</v>
      </c>
      <c r="L2806" s="1" t="str">
        <f>VLOOKUP(Tabela1[[#This Row],[Cliente]],'BASE DE CLIENTES'!A:E,5,0)</f>
        <v>CEILANDIA NORTE (CEILANDIA)</v>
      </c>
    </row>
    <row r="2807" spans="2:12" x14ac:dyDescent="0.3">
      <c r="B2807" s="1" t="s">
        <v>25</v>
      </c>
      <c r="C2807" s="4" t="str">
        <f>VLOOKUP(Tabela1[[#This Row],[Cliente]],'BASE DE CLIENTES'!A:E,2,0)</f>
        <v>Brasília</v>
      </c>
      <c r="D2807" s="1" t="str">
        <f>VLOOKUP(Tabela1[[#This Row],[Cliente]],'BASE DE CLIENTES'!A:C,3,0)</f>
        <v>DF</v>
      </c>
      <c r="E2807" s="4" t="str">
        <f>CONCATENATE(Tabela1[[#This Row],[CIDADE]],",",Tabela1[[#This Row],[UF]])</f>
        <v>Brasília,DF</v>
      </c>
      <c r="F2807" s="2">
        <v>45951</v>
      </c>
      <c r="G2807" s="13">
        <v>2943.18</v>
      </c>
      <c r="H2807" s="13">
        <v>4630</v>
      </c>
      <c r="I2807" s="5">
        <f>Tabela1[[#This Row],[Valor total]]-Tabela1[[#This Row],[Valor custo]]</f>
        <v>1686.8200000000002</v>
      </c>
      <c r="J2807" s="6">
        <f>Tabela1[[#This Row],[MARGEM BRUTA]]/Tabela1[[#This Row],[Valor total]]</f>
        <v>0.36432397408207345</v>
      </c>
      <c r="K2807" s="1" t="str">
        <f>VLOOKUP(Tabela1[[#This Row],[Cliente]],'BASE DE CLIENTES'!A:D,4,0)</f>
        <v>EMPRESA COM MAQUINA</v>
      </c>
      <c r="L2807" s="1" t="str">
        <f>VLOOKUP(Tabela1[[#This Row],[Cliente]],'BASE DE CLIENTES'!A:E,5,0)</f>
        <v>CEILANDIA NORTE (CEILANDIA)</v>
      </c>
    </row>
    <row r="2808" spans="2:12" x14ac:dyDescent="0.3">
      <c r="B2808" s="1" t="s">
        <v>25</v>
      </c>
      <c r="C2808" s="4" t="str">
        <f>VLOOKUP(Tabela1[[#This Row],[Cliente]],'BASE DE CLIENTES'!A:E,2,0)</f>
        <v>Brasília</v>
      </c>
      <c r="D2808" s="1" t="str">
        <f>VLOOKUP(Tabela1[[#This Row],[Cliente]],'BASE DE CLIENTES'!A:C,3,0)</f>
        <v>DF</v>
      </c>
      <c r="E2808" s="4" t="str">
        <f>CONCATENATE(Tabela1[[#This Row],[CIDADE]],",",Tabela1[[#This Row],[UF]])</f>
        <v>Brasília,DF</v>
      </c>
      <c r="F2808" s="2">
        <v>45951</v>
      </c>
      <c r="G2808" s="13">
        <v>693</v>
      </c>
      <c r="H2808" s="13">
        <v>300</v>
      </c>
      <c r="I2808" s="5">
        <f>Tabela1[[#This Row],[Valor total]]-Tabela1[[#This Row],[Valor custo]]</f>
        <v>-393</v>
      </c>
      <c r="J2808" s="6">
        <f>Tabela1[[#This Row],[MARGEM BRUTA]]/Tabela1[[#This Row],[Valor total]]</f>
        <v>-1.31</v>
      </c>
      <c r="K2808" s="1" t="str">
        <f>VLOOKUP(Tabela1[[#This Row],[Cliente]],'BASE DE CLIENTES'!A:D,4,0)</f>
        <v>EMPRESA COM MAQUINA</v>
      </c>
      <c r="L2808" s="1" t="str">
        <f>VLOOKUP(Tabela1[[#This Row],[Cliente]],'BASE DE CLIENTES'!A:E,5,0)</f>
        <v>CEILANDIA NORTE (CEILANDIA)</v>
      </c>
    </row>
    <row r="2809" spans="2:12" x14ac:dyDescent="0.3">
      <c r="B2809" s="1" t="s">
        <v>239</v>
      </c>
      <c r="C2809" s="4" t="str">
        <f>VLOOKUP(Tabela1[[#This Row],[Cliente]],'BASE DE CLIENTES'!A:E,2,0)</f>
        <v>Brasília</v>
      </c>
      <c r="D2809" s="1" t="str">
        <f>VLOOKUP(Tabela1[[#This Row],[Cliente]],'BASE DE CLIENTES'!A:C,3,0)</f>
        <v>DF</v>
      </c>
      <c r="E2809" s="4" t="str">
        <f>CONCATENATE(Tabela1[[#This Row],[CIDADE]],",",Tabela1[[#This Row],[UF]])</f>
        <v>Brasília,DF</v>
      </c>
      <c r="F2809" s="2">
        <v>45951</v>
      </c>
      <c r="G2809" s="13">
        <v>1071</v>
      </c>
      <c r="H2809" s="13">
        <v>1693</v>
      </c>
      <c r="I2809" s="5">
        <f>Tabela1[[#This Row],[Valor total]]-Tabela1[[#This Row],[Valor custo]]</f>
        <v>622</v>
      </c>
      <c r="J2809" s="6">
        <f>Tabela1[[#This Row],[MARGEM BRUTA]]/Tabela1[[#This Row],[Valor total]]</f>
        <v>0.36739515652687538</v>
      </c>
      <c r="K2809" s="1" t="str">
        <f>VLOOKUP(Tabela1[[#This Row],[Cliente]],'BASE DE CLIENTES'!A:D,4,0)</f>
        <v>EMPRESA COM MAQUINA</v>
      </c>
      <c r="L2809" s="1" t="str">
        <f>VLOOKUP(Tabela1[[#This Row],[Cliente]],'BASE DE CLIENTES'!A:E,5,0)</f>
        <v>RIACHO FUNDO II</v>
      </c>
    </row>
    <row r="2810" spans="2:12" x14ac:dyDescent="0.3">
      <c r="B2810" s="1" t="s">
        <v>152</v>
      </c>
      <c r="C2810" s="4" t="str">
        <f>VLOOKUP(Tabela1[[#This Row],[Cliente]],'BASE DE CLIENTES'!A:E,2,0)</f>
        <v>Aparecida de Goiânia</v>
      </c>
      <c r="D2810" s="1" t="str">
        <f>VLOOKUP(Tabela1[[#This Row],[Cliente]],'BASE DE CLIENTES'!A:C,3,0)</f>
        <v>GO</v>
      </c>
      <c r="E2810" s="4" t="str">
        <f>CONCATENATE(Tabela1[[#This Row],[CIDADE]],",",Tabela1[[#This Row],[UF]])</f>
        <v>Aparecida de Goiânia,GO</v>
      </c>
      <c r="F2810" s="2">
        <v>45951</v>
      </c>
      <c r="G2810" s="13">
        <v>250</v>
      </c>
      <c r="H2810" s="13">
        <v>300</v>
      </c>
      <c r="I2810" s="5">
        <f>Tabela1[[#This Row],[Valor total]]-Tabela1[[#This Row],[Valor custo]]</f>
        <v>50</v>
      </c>
      <c r="J2810" s="6">
        <f>Tabela1[[#This Row],[MARGEM BRUTA]]/Tabela1[[#This Row],[Valor total]]</f>
        <v>0.16666666666666666</v>
      </c>
      <c r="K2810" s="1" t="str">
        <f>VLOOKUP(Tabela1[[#This Row],[Cliente]],'BASE DE CLIENTES'!A:D,4,0)</f>
        <v>TECNICO</v>
      </c>
      <c r="L2810" s="1" t="str">
        <f>VLOOKUP(Tabela1[[#This Row],[Cliente]],'BASE DE CLIENTES'!A:E,5,0)</f>
        <v>Aparecida de Goiânia</v>
      </c>
    </row>
    <row r="2811" spans="2:12" x14ac:dyDescent="0.3">
      <c r="B2811" s="1" t="s">
        <v>85</v>
      </c>
      <c r="C2811" s="4" t="str">
        <f>VLOOKUP(Tabela1[[#This Row],[Cliente]],'BASE DE CLIENTES'!A:E,2,0)</f>
        <v>Brasília</v>
      </c>
      <c r="D2811" s="1" t="str">
        <f>VLOOKUP(Tabela1[[#This Row],[Cliente]],'BASE DE CLIENTES'!A:C,3,0)</f>
        <v>DF</v>
      </c>
      <c r="E2811" s="4" t="str">
        <f>CONCATENATE(Tabela1[[#This Row],[CIDADE]],",",Tabela1[[#This Row],[UF]])</f>
        <v>Brasília,DF</v>
      </c>
      <c r="F2811" s="2">
        <v>45951</v>
      </c>
      <c r="G2811" s="13">
        <v>94.06</v>
      </c>
      <c r="H2811" s="13">
        <v>150</v>
      </c>
      <c r="I2811" s="5">
        <f>Tabela1[[#This Row],[Valor total]]-Tabela1[[#This Row],[Valor custo]]</f>
        <v>55.94</v>
      </c>
      <c r="J2811" s="6">
        <f>Tabela1[[#This Row],[MARGEM BRUTA]]/Tabela1[[#This Row],[Valor total]]</f>
        <v>0.37293333333333334</v>
      </c>
      <c r="K2811" s="1" t="str">
        <f>VLOOKUP(Tabela1[[#This Row],[Cliente]],'BASE DE CLIENTES'!A:D,4,0)</f>
        <v>SERRALHEIRO</v>
      </c>
      <c r="L2811" s="1" t="str">
        <f>VLOOKUP(Tabela1[[#This Row],[Cliente]],'BASE DE CLIENTES'!A:E,5,0)</f>
        <v>SAMAMBAIA NORTE (SAMAMBAIA)</v>
      </c>
    </row>
    <row r="2812" spans="2:12" x14ac:dyDescent="0.3">
      <c r="B2812" s="1" t="s">
        <v>15</v>
      </c>
      <c r="C2812" s="4" t="str">
        <f>VLOOKUP(Tabela1[[#This Row],[Cliente]],'BASE DE CLIENTES'!A:E,2,0)</f>
        <v>Brasília</v>
      </c>
      <c r="D2812" s="1" t="str">
        <f>VLOOKUP(Tabela1[[#This Row],[Cliente]],'BASE DE CLIENTES'!A:C,3,0)</f>
        <v>DF</v>
      </c>
      <c r="E2812" s="4" t="str">
        <f>CONCATENATE(Tabela1[[#This Row],[CIDADE]],",",Tabela1[[#This Row],[UF]])</f>
        <v>Brasília,DF</v>
      </c>
      <c r="F2812" s="2">
        <v>45951</v>
      </c>
      <c r="G2812" s="13">
        <v>69.98</v>
      </c>
      <c r="H2812" s="13">
        <v>100</v>
      </c>
      <c r="I2812" s="5">
        <f>Tabela1[[#This Row],[Valor total]]-Tabela1[[#This Row],[Valor custo]]</f>
        <v>30.019999999999996</v>
      </c>
      <c r="J2812" s="6">
        <f>Tabela1[[#This Row],[MARGEM BRUTA]]/Tabela1[[#This Row],[Valor total]]</f>
        <v>0.30019999999999997</v>
      </c>
      <c r="K2812" s="1" t="str">
        <f>VLOOKUP(Tabela1[[#This Row],[Cliente]],'BASE DE CLIENTES'!A:D,4,0)</f>
        <v>SERRALHEIRO</v>
      </c>
      <c r="L2812" s="1" t="str">
        <f>VLOOKUP(Tabela1[[#This Row],[Cliente]],'BASE DE CLIENTES'!A:E,5,0)</f>
        <v>SETOR HABITACIONAL VICENTE PIRES</v>
      </c>
    </row>
    <row r="2813" spans="2:12" x14ac:dyDescent="0.3">
      <c r="B2813" s="1" t="s">
        <v>68</v>
      </c>
      <c r="C2813" s="4" t="str">
        <f>VLOOKUP(Tabela1[[#This Row],[Cliente]],'BASE DE CLIENTES'!A:E,2,0)</f>
        <v>Brasília</v>
      </c>
      <c r="D2813" s="1" t="str">
        <f>VLOOKUP(Tabela1[[#This Row],[Cliente]],'BASE DE CLIENTES'!A:C,3,0)</f>
        <v>DF</v>
      </c>
      <c r="E2813" s="4" t="str">
        <f>CONCATENATE(Tabela1[[#This Row],[CIDADE]],",",Tabela1[[#This Row],[UF]])</f>
        <v>Brasília,DF</v>
      </c>
      <c r="F2813" s="2">
        <v>45951</v>
      </c>
      <c r="G2813" s="13">
        <v>2068</v>
      </c>
      <c r="H2813" s="13">
        <v>2850</v>
      </c>
      <c r="I2813" s="5">
        <f>Tabela1[[#This Row],[Valor total]]-Tabela1[[#This Row],[Valor custo]]</f>
        <v>782</v>
      </c>
      <c r="J2813" s="6">
        <f>Tabela1[[#This Row],[MARGEM BRUTA]]/Tabela1[[#This Row],[Valor total]]</f>
        <v>0.27438596491228068</v>
      </c>
      <c r="K2813" s="1" t="str">
        <f>VLOOKUP(Tabela1[[#This Row],[Cliente]],'BASE DE CLIENTES'!A:D,4,0)</f>
        <v>EMPRESA COM MAQUINA</v>
      </c>
      <c r="L2813" s="1" t="str">
        <f>VLOOKUP(Tabela1[[#This Row],[Cliente]],'BASE DE CLIENTES'!A:E,5,0)</f>
        <v>SAMAMBAIA SUL (SAMAMBAIA)</v>
      </c>
    </row>
    <row r="2814" spans="2:12" x14ac:dyDescent="0.3">
      <c r="B2814" s="1" t="s">
        <v>199</v>
      </c>
      <c r="C2814" s="4" t="str">
        <f>VLOOKUP(Tabela1[[#This Row],[Cliente]],'BASE DE CLIENTES'!A:E,2,0)</f>
        <v>Goiânia</v>
      </c>
      <c r="D2814" s="1" t="str">
        <f>VLOOKUP(Tabela1[[#This Row],[Cliente]],'BASE DE CLIENTES'!A:C,3,0)</f>
        <v>GO</v>
      </c>
      <c r="E2814" s="4" t="str">
        <f>CONCATENATE(Tabela1[[#This Row],[CIDADE]],",",Tabela1[[#This Row],[UF]])</f>
        <v>Goiânia,GO</v>
      </c>
      <c r="F2814" s="2">
        <v>45950</v>
      </c>
      <c r="G2814" s="13">
        <v>4127.3999999999996</v>
      </c>
      <c r="H2814" s="13">
        <v>7400</v>
      </c>
      <c r="I2814" s="5">
        <f>Tabela1[[#This Row],[Valor total]]-Tabela1[[#This Row],[Valor custo]]</f>
        <v>3272.6000000000004</v>
      </c>
      <c r="J2814" s="6">
        <f>Tabela1[[#This Row],[MARGEM BRUTA]]/Tabela1[[#This Row],[Valor total]]</f>
        <v>0.44224324324324327</v>
      </c>
      <c r="K2814" s="1" t="str">
        <f>VLOOKUP(Tabela1[[#This Row],[Cliente]],'BASE DE CLIENTES'!A:D,4,0)</f>
        <v>EMPRESA COM MAQUINA</v>
      </c>
      <c r="L2814" s="1" t="str">
        <f>VLOOKUP(Tabela1[[#This Row],[Cliente]],'BASE DE CLIENTES'!A:E,5,0)</f>
        <v>Goiânia</v>
      </c>
    </row>
    <row r="2815" spans="2:12" x14ac:dyDescent="0.3">
      <c r="B2815" s="1" t="s">
        <v>152</v>
      </c>
      <c r="C2815" s="4" t="str">
        <f>VLOOKUP(Tabela1[[#This Row],[Cliente]],'BASE DE CLIENTES'!A:E,2,0)</f>
        <v>Aparecida de Goiânia</v>
      </c>
      <c r="D2815" s="1" t="str">
        <f>VLOOKUP(Tabela1[[#This Row],[Cliente]],'BASE DE CLIENTES'!A:C,3,0)</f>
        <v>GO</v>
      </c>
      <c r="E2815" s="4" t="str">
        <f>CONCATENATE(Tabela1[[#This Row],[CIDADE]],",",Tabela1[[#This Row],[UF]])</f>
        <v>Aparecida de Goiânia,GO</v>
      </c>
      <c r="F2815" s="2">
        <v>45950</v>
      </c>
      <c r="G2815" s="13">
        <v>50</v>
      </c>
      <c r="H2815" s="13">
        <v>60</v>
      </c>
      <c r="I2815" s="5">
        <f>Tabela1[[#This Row],[Valor total]]-Tabela1[[#This Row],[Valor custo]]</f>
        <v>10</v>
      </c>
      <c r="J2815" s="6">
        <f>Tabela1[[#This Row],[MARGEM BRUTA]]/Tabela1[[#This Row],[Valor total]]</f>
        <v>0.16666666666666666</v>
      </c>
      <c r="K2815" s="1" t="str">
        <f>VLOOKUP(Tabela1[[#This Row],[Cliente]],'BASE DE CLIENTES'!A:D,4,0)</f>
        <v>TECNICO</v>
      </c>
      <c r="L2815" s="1" t="str">
        <f>VLOOKUP(Tabela1[[#This Row],[Cliente]],'BASE DE CLIENTES'!A:E,5,0)</f>
        <v>Aparecida de Goiânia</v>
      </c>
    </row>
    <row r="2816" spans="2:12" x14ac:dyDescent="0.3">
      <c r="B2816" s="1" t="s">
        <v>88</v>
      </c>
      <c r="C2816" s="4" t="str">
        <f>VLOOKUP(Tabela1[[#This Row],[Cliente]],'BASE DE CLIENTES'!A:E,2,0)</f>
        <v>Brasília</v>
      </c>
      <c r="D2816" s="1" t="str">
        <f>VLOOKUP(Tabela1[[#This Row],[Cliente]],'BASE DE CLIENTES'!A:C,3,0)</f>
        <v>DF</v>
      </c>
      <c r="E2816" s="4" t="str">
        <f>CONCATENATE(Tabela1[[#This Row],[CIDADE]],",",Tabela1[[#This Row],[UF]])</f>
        <v>Brasília,DF</v>
      </c>
      <c r="F2816" s="2">
        <v>45950</v>
      </c>
      <c r="G2816" s="13">
        <v>764.6</v>
      </c>
      <c r="H2816" s="13">
        <v>1240</v>
      </c>
      <c r="I2816" s="5">
        <f>Tabela1[[#This Row],[Valor total]]-Tabela1[[#This Row],[Valor custo]]</f>
        <v>475.4</v>
      </c>
      <c r="J2816" s="6">
        <f>Tabela1[[#This Row],[MARGEM BRUTA]]/Tabela1[[#This Row],[Valor total]]</f>
        <v>0.38338709677419353</v>
      </c>
      <c r="K2816" s="1" t="str">
        <f>VLOOKUP(Tabela1[[#This Row],[Cliente]],'BASE DE CLIENTES'!A:D,4,0)</f>
        <v>SERRALHEIRO</v>
      </c>
      <c r="L2816" s="1" t="str">
        <f>VLOOKUP(Tabela1[[#This Row],[Cliente]],'BASE DE CLIENTES'!A:E,5,0)</f>
        <v>RECANTO DAS EMAS</v>
      </c>
    </row>
    <row r="2817" spans="2:12" x14ac:dyDescent="0.3">
      <c r="B2817" s="1" t="s">
        <v>52</v>
      </c>
      <c r="C2817" s="4" t="str">
        <f>VLOOKUP(Tabela1[[#This Row],[Cliente]],'BASE DE CLIENTES'!A:E,2,0)</f>
        <v>Brasília</v>
      </c>
      <c r="D2817" s="1" t="str">
        <f>VLOOKUP(Tabela1[[#This Row],[Cliente]],'BASE DE CLIENTES'!A:C,3,0)</f>
        <v>DF</v>
      </c>
      <c r="E2817" s="4" t="str">
        <f>CONCATENATE(Tabela1[[#This Row],[CIDADE]],",",Tabela1[[#This Row],[UF]])</f>
        <v>Brasília,DF</v>
      </c>
      <c r="F2817" s="2">
        <v>45950</v>
      </c>
      <c r="G2817" s="13">
        <v>455</v>
      </c>
      <c r="H2817" s="13">
        <v>785</v>
      </c>
      <c r="I2817" s="5">
        <f>Tabela1[[#This Row],[Valor total]]-Tabela1[[#This Row],[Valor custo]]</f>
        <v>330</v>
      </c>
      <c r="J2817" s="6">
        <f>Tabela1[[#This Row],[MARGEM BRUTA]]/Tabela1[[#This Row],[Valor total]]</f>
        <v>0.42038216560509556</v>
      </c>
      <c r="K2817" s="1" t="str">
        <f>VLOOKUP(Tabela1[[#This Row],[Cliente]],'BASE DE CLIENTES'!A:D,4,0)</f>
        <v>SERRALHEIRO</v>
      </c>
      <c r="L2817" s="1" t="str">
        <f>VLOOKUP(Tabela1[[#This Row],[Cliente]],'BASE DE CLIENTES'!A:E,5,0)</f>
        <v>Ceilândia Sul (Ceilândia)</v>
      </c>
    </row>
    <row r="2818" spans="2:12" x14ac:dyDescent="0.3">
      <c r="B2818" s="1" t="s">
        <v>338</v>
      </c>
      <c r="C2818" s="4" t="str">
        <f>VLOOKUP(Tabela1[[#This Row],[Cliente]],'BASE DE CLIENTES'!A:E,2,0)</f>
        <v>Brasília</v>
      </c>
      <c r="D2818" s="1" t="str">
        <f>VLOOKUP(Tabela1[[#This Row],[Cliente]],'BASE DE CLIENTES'!A:C,3,0)</f>
        <v>DF</v>
      </c>
      <c r="E2818" s="4" t="str">
        <f>CONCATENATE(Tabela1[[#This Row],[CIDADE]],",",Tabela1[[#This Row],[UF]])</f>
        <v>Brasília,DF</v>
      </c>
      <c r="F2818" s="2">
        <v>45950</v>
      </c>
      <c r="G2818" s="13">
        <v>94.06</v>
      </c>
      <c r="H2818" s="13">
        <v>600</v>
      </c>
      <c r="I2818" s="5">
        <f>Tabela1[[#This Row],[Valor total]]-Tabela1[[#This Row],[Valor custo]]</f>
        <v>505.94</v>
      </c>
      <c r="J2818" s="6">
        <f>Tabela1[[#This Row],[MARGEM BRUTA]]/Tabela1[[#This Row],[Valor total]]</f>
        <v>0.84323333333333328</v>
      </c>
      <c r="K2818" s="1" t="str">
        <f>VLOOKUP(Tabela1[[#This Row],[Cliente]],'BASE DE CLIENTES'!A:D,4,0)</f>
        <v>CLIENTE NOVO S/ IDENT.</v>
      </c>
      <c r="L2818" s="1" t="str">
        <f>VLOOKUP(Tabela1[[#This Row],[Cliente]],'BASE DE CLIENTES'!A:E,5,0)</f>
        <v>Brasília</v>
      </c>
    </row>
    <row r="2819" spans="2:12" x14ac:dyDescent="0.3">
      <c r="B2819" s="1" t="s">
        <v>66</v>
      </c>
      <c r="C2819" s="4" t="str">
        <f>VLOOKUP(Tabela1[[#This Row],[Cliente]],'BASE DE CLIENTES'!A:E,2,0)</f>
        <v>Águas Lindas de Goiás</v>
      </c>
      <c r="D2819" s="1" t="str">
        <f>VLOOKUP(Tabela1[[#This Row],[Cliente]],'BASE DE CLIENTES'!A:C,3,0)</f>
        <v>GO</v>
      </c>
      <c r="E2819" s="4" t="str">
        <f>CONCATENATE(Tabela1[[#This Row],[CIDADE]],",",Tabela1[[#This Row],[UF]])</f>
        <v>Águas Lindas de Goiás,GO</v>
      </c>
      <c r="F2819" s="2">
        <v>45950</v>
      </c>
      <c r="G2819" s="13">
        <v>1146.9000000000001</v>
      </c>
      <c r="H2819" s="13">
        <v>1560</v>
      </c>
      <c r="I2819" s="5">
        <f>Tabela1[[#This Row],[Valor total]]-Tabela1[[#This Row],[Valor custo]]</f>
        <v>413.09999999999991</v>
      </c>
      <c r="J2819" s="6">
        <f>Tabela1[[#This Row],[MARGEM BRUTA]]/Tabela1[[#This Row],[Valor total]]</f>
        <v>0.26480769230769224</v>
      </c>
      <c r="K2819" s="1" t="str">
        <f>VLOOKUP(Tabela1[[#This Row],[Cliente]],'BASE DE CLIENTES'!A:D,4,0)</f>
        <v>EMPRESA COM MAQUINA</v>
      </c>
      <c r="L2819" s="1" t="str">
        <f>VLOOKUP(Tabela1[[#This Row],[Cliente]],'BASE DE CLIENTES'!A:E,5,0)</f>
        <v>Águas Lindas de Goiás</v>
      </c>
    </row>
    <row r="2820" spans="2:12" x14ac:dyDescent="0.3">
      <c r="B2820" s="1" t="s">
        <v>92</v>
      </c>
      <c r="C2820" s="4" t="str">
        <f>VLOOKUP(Tabela1[[#This Row],[Cliente]],'BASE DE CLIENTES'!A:E,2,0)</f>
        <v>Brasília</v>
      </c>
      <c r="D2820" s="1" t="str">
        <f>VLOOKUP(Tabela1[[#This Row],[Cliente]],'BASE DE CLIENTES'!A:C,3,0)</f>
        <v>DF</v>
      </c>
      <c r="E2820" s="4" t="str">
        <f>CONCATENATE(Tabela1[[#This Row],[CIDADE]],",",Tabela1[[#This Row],[UF]])</f>
        <v>Brasília,DF</v>
      </c>
      <c r="F2820" s="2">
        <v>45950</v>
      </c>
      <c r="G2820" s="13">
        <v>1888.79</v>
      </c>
      <c r="H2820" s="13">
        <v>3030</v>
      </c>
      <c r="I2820" s="5">
        <f>Tabela1[[#This Row],[Valor total]]-Tabela1[[#This Row],[Valor custo]]</f>
        <v>1141.21</v>
      </c>
      <c r="J2820" s="6">
        <f>Tabela1[[#This Row],[MARGEM BRUTA]]/Tabela1[[#This Row],[Valor total]]</f>
        <v>0.37663696369636968</v>
      </c>
      <c r="K2820" s="1" t="str">
        <f>VLOOKUP(Tabela1[[#This Row],[Cliente]],'BASE DE CLIENTES'!A:D,4,0)</f>
        <v>EMPRESA SEM MAQUINA</v>
      </c>
      <c r="L2820" s="1" t="str">
        <f>VLOOKUP(Tabela1[[#This Row],[Cliente]],'BASE DE CLIENTES'!A:E,5,0)</f>
        <v>SOBRADINHO</v>
      </c>
    </row>
    <row r="2821" spans="2:12" x14ac:dyDescent="0.3">
      <c r="B2821" s="1" t="s">
        <v>153</v>
      </c>
      <c r="C2821" s="4" t="str">
        <f>VLOOKUP(Tabela1[[#This Row],[Cliente]],'BASE DE CLIENTES'!A:E,2,0)</f>
        <v>Brasília</v>
      </c>
      <c r="D2821" s="1" t="str">
        <f>VLOOKUP(Tabela1[[#This Row],[Cliente]],'BASE DE CLIENTES'!A:C,3,0)</f>
        <v>DF</v>
      </c>
      <c r="E2821" s="4" t="str">
        <f>CONCATENATE(Tabela1[[#This Row],[CIDADE]],",",Tabela1[[#This Row],[UF]])</f>
        <v>Brasília,DF</v>
      </c>
      <c r="F2821" s="2">
        <v>45950</v>
      </c>
      <c r="G2821" s="13">
        <v>1579.69</v>
      </c>
      <c r="H2821" s="13">
        <v>2500</v>
      </c>
      <c r="I2821" s="5">
        <f>Tabela1[[#This Row],[Valor total]]-Tabela1[[#This Row],[Valor custo]]</f>
        <v>920.31</v>
      </c>
      <c r="J2821" s="6">
        <f>Tabela1[[#This Row],[MARGEM BRUTA]]/Tabela1[[#This Row],[Valor total]]</f>
        <v>0.36812399999999995</v>
      </c>
      <c r="K2821" s="1" t="str">
        <f>VLOOKUP(Tabela1[[#This Row],[Cliente]],'BASE DE CLIENTES'!A:D,4,0)</f>
        <v>SERRALHEIRO</v>
      </c>
      <c r="L2821" s="1" t="str">
        <f>VLOOKUP(Tabela1[[#This Row],[Cliente]],'BASE DE CLIENTES'!A:E,5,0)</f>
        <v>PLANALTINA</v>
      </c>
    </row>
    <row r="2822" spans="2:12" x14ac:dyDescent="0.3">
      <c r="B2822" s="1" t="s">
        <v>151</v>
      </c>
      <c r="C2822" s="4" t="str">
        <f>VLOOKUP(Tabela1[[#This Row],[Cliente]],'BASE DE CLIENTES'!A:E,2,0)</f>
        <v>Aparecida de Goiânia</v>
      </c>
      <c r="D2822" s="1" t="str">
        <f>VLOOKUP(Tabela1[[#This Row],[Cliente]],'BASE DE CLIENTES'!A:C,3,0)</f>
        <v>GO</v>
      </c>
      <c r="E2822" s="4" t="str">
        <f>CONCATENATE(Tabela1[[#This Row],[CIDADE]],",",Tabela1[[#This Row],[UF]])</f>
        <v>Aparecida de Goiânia,GO</v>
      </c>
      <c r="F2822" s="2">
        <v>45950</v>
      </c>
      <c r="G2822" s="13">
        <v>2329.3000000000002</v>
      </c>
      <c r="H2822" s="13">
        <v>3284.25</v>
      </c>
      <c r="I2822" s="5">
        <f>Tabela1[[#This Row],[Valor total]]-Tabela1[[#This Row],[Valor custo]]</f>
        <v>954.94999999999982</v>
      </c>
      <c r="J2822" s="6">
        <f>Tabela1[[#This Row],[MARGEM BRUTA]]/Tabela1[[#This Row],[Valor total]]</f>
        <v>0.29076653726117069</v>
      </c>
      <c r="K2822" s="1" t="str">
        <f>VLOOKUP(Tabela1[[#This Row],[Cliente]],'BASE DE CLIENTES'!A:D,4,0)</f>
        <v>EMPRESA COM MAQUINA</v>
      </c>
      <c r="L2822" s="1" t="str">
        <f>VLOOKUP(Tabela1[[#This Row],[Cliente]],'BASE DE CLIENTES'!A:E,5,0)</f>
        <v>Aparecida de Goiânia</v>
      </c>
    </row>
    <row r="2823" spans="2:12" x14ac:dyDescent="0.3">
      <c r="B2823" s="1" t="s">
        <v>27</v>
      </c>
      <c r="C2823" s="4" t="str">
        <f>VLOOKUP(Tabela1[[#This Row],[Cliente]],'BASE DE CLIENTES'!A:E,2,0)</f>
        <v>Brasília</v>
      </c>
      <c r="D2823" s="1" t="str">
        <f>VLOOKUP(Tabela1[[#This Row],[Cliente]],'BASE DE CLIENTES'!A:C,3,0)</f>
        <v>DF</v>
      </c>
      <c r="E2823" s="4" t="str">
        <f>CONCATENATE(Tabela1[[#This Row],[CIDADE]],",",Tabela1[[#This Row],[UF]])</f>
        <v>Brasília,DF</v>
      </c>
      <c r="F2823" s="2">
        <v>45950</v>
      </c>
      <c r="G2823" s="13">
        <v>1056.3</v>
      </c>
      <c r="H2823" s="13">
        <v>1645</v>
      </c>
      <c r="I2823" s="5">
        <f>Tabela1[[#This Row],[Valor total]]-Tabela1[[#This Row],[Valor custo]]</f>
        <v>588.70000000000005</v>
      </c>
      <c r="J2823" s="6">
        <f>Tabela1[[#This Row],[MARGEM BRUTA]]/Tabela1[[#This Row],[Valor total]]</f>
        <v>0.35787234042553195</v>
      </c>
      <c r="K2823" s="1" t="str">
        <f>VLOOKUP(Tabela1[[#This Row],[Cliente]],'BASE DE CLIENTES'!A:D,4,0)</f>
        <v>EMPRESA SEM MAQUINA</v>
      </c>
      <c r="L2823" s="1" t="str">
        <f>VLOOKUP(Tabela1[[#This Row],[Cliente]],'BASE DE CLIENTES'!A:E,5,0)</f>
        <v>RECANTO DAS EMAS</v>
      </c>
    </row>
    <row r="2824" spans="2:12" x14ac:dyDescent="0.3">
      <c r="B2824" s="1" t="s">
        <v>291</v>
      </c>
      <c r="C2824" s="4" t="str">
        <f>VLOOKUP(Tabela1[[#This Row],[Cliente]],'BASE DE CLIENTES'!A:E,2,0)</f>
        <v>Rio Verde</v>
      </c>
      <c r="D2824" s="1" t="str">
        <f>VLOOKUP(Tabela1[[#This Row],[Cliente]],'BASE DE CLIENTES'!A:C,3,0)</f>
        <v>GO</v>
      </c>
      <c r="E2824" s="4" t="str">
        <f>CONCATENATE(Tabela1[[#This Row],[CIDADE]],",",Tabela1[[#This Row],[UF]])</f>
        <v>Rio Verde,GO</v>
      </c>
      <c r="F2824" s="2">
        <v>45950</v>
      </c>
      <c r="G2824" s="13">
        <v>1068</v>
      </c>
      <c r="H2824" s="13">
        <v>1738</v>
      </c>
      <c r="I2824" s="5">
        <f>Tabela1[[#This Row],[Valor total]]-Tabela1[[#This Row],[Valor custo]]</f>
        <v>670</v>
      </c>
      <c r="J2824" s="6">
        <f>Tabela1[[#This Row],[MARGEM BRUTA]]/Tabela1[[#This Row],[Valor total]]</f>
        <v>0.38550057537399307</v>
      </c>
      <c r="K2824" s="1" t="str">
        <f>VLOOKUP(Tabela1[[#This Row],[Cliente]],'BASE DE CLIENTES'!A:D,4,0)</f>
        <v>EMPRESA COM MAQUINA</v>
      </c>
      <c r="L2824" s="1" t="str">
        <f>VLOOKUP(Tabela1[[#This Row],[Cliente]],'BASE DE CLIENTES'!A:E,5,0)</f>
        <v>Rio Verde</v>
      </c>
    </row>
    <row r="2825" spans="2:12" x14ac:dyDescent="0.3">
      <c r="B2825" s="1" t="s">
        <v>70</v>
      </c>
      <c r="C2825" s="4" t="str">
        <f>VLOOKUP(Tabela1[[#This Row],[Cliente]],'BASE DE CLIENTES'!A:E,2,0)</f>
        <v>Brasília</v>
      </c>
      <c r="D2825" s="1" t="str">
        <f>VLOOKUP(Tabela1[[#This Row],[Cliente]],'BASE DE CLIENTES'!A:C,3,0)</f>
        <v>DF</v>
      </c>
      <c r="E2825" s="4" t="str">
        <f>CONCATENATE(Tabela1[[#This Row],[CIDADE]],",",Tabela1[[#This Row],[UF]])</f>
        <v>Brasília,DF</v>
      </c>
      <c r="F2825" s="2">
        <v>45950</v>
      </c>
      <c r="G2825" s="13">
        <v>1096.79</v>
      </c>
      <c r="H2825" s="13">
        <v>1650</v>
      </c>
      <c r="I2825" s="5">
        <f>Tabela1[[#This Row],[Valor total]]-Tabela1[[#This Row],[Valor custo]]</f>
        <v>553.21</v>
      </c>
      <c r="J2825" s="6">
        <f>Tabela1[[#This Row],[MARGEM BRUTA]]/Tabela1[[#This Row],[Valor total]]</f>
        <v>0.3352787878787879</v>
      </c>
      <c r="K2825" s="1" t="str">
        <f>VLOOKUP(Tabela1[[#This Row],[Cliente]],'BASE DE CLIENTES'!A:D,4,0)</f>
        <v>EMPRESA COM MAQUINA</v>
      </c>
      <c r="L2825" s="1" t="str">
        <f>VLOOKUP(Tabela1[[#This Row],[Cliente]],'BASE DE CLIENTES'!A:E,5,0)</f>
        <v>TAGUATINGA NORTE (TAGUATINGA)</v>
      </c>
    </row>
    <row r="2826" spans="2:12" x14ac:dyDescent="0.3">
      <c r="B2826" s="1" t="s">
        <v>19</v>
      </c>
      <c r="C2826" s="4" t="str">
        <f>VLOOKUP(Tabela1[[#This Row],[Cliente]],'BASE DE CLIENTES'!A:E,2,0)</f>
        <v>Águas Lindas de Goiás</v>
      </c>
      <c r="D2826" s="1" t="str">
        <f>VLOOKUP(Tabela1[[#This Row],[Cliente]],'BASE DE CLIENTES'!A:C,3,0)</f>
        <v>GO</v>
      </c>
      <c r="E2826" s="4" t="str">
        <f>CONCATENATE(Tabela1[[#This Row],[CIDADE]],",",Tabela1[[#This Row],[UF]])</f>
        <v>Águas Lindas de Goiás,GO</v>
      </c>
      <c r="F2826" s="2">
        <v>45950</v>
      </c>
      <c r="G2826" s="13">
        <v>477</v>
      </c>
      <c r="H2826" s="13">
        <v>840</v>
      </c>
      <c r="I2826" s="5">
        <f>Tabela1[[#This Row],[Valor total]]-Tabela1[[#This Row],[Valor custo]]</f>
        <v>363</v>
      </c>
      <c r="J2826" s="6">
        <f>Tabela1[[#This Row],[MARGEM BRUTA]]/Tabela1[[#This Row],[Valor total]]</f>
        <v>0.43214285714285716</v>
      </c>
      <c r="K2826" s="1" t="str">
        <f>VLOOKUP(Tabela1[[#This Row],[Cliente]],'BASE DE CLIENTES'!A:D,4,0)</f>
        <v>SERRALHEIRO</v>
      </c>
      <c r="L2826" s="1" t="str">
        <f>VLOOKUP(Tabela1[[#This Row],[Cliente]],'BASE DE CLIENTES'!A:E,5,0)</f>
        <v>Águas Lindas de Goiás</v>
      </c>
    </row>
    <row r="2827" spans="2:12" x14ac:dyDescent="0.3">
      <c r="B2827" s="1" t="s">
        <v>99</v>
      </c>
      <c r="C2827" s="4" t="str">
        <f>VLOOKUP(Tabela1[[#This Row],[Cliente]],'BASE DE CLIENTES'!A:E,2,0)</f>
        <v>Brasília</v>
      </c>
      <c r="D2827" s="1" t="str">
        <f>VLOOKUP(Tabela1[[#This Row],[Cliente]],'BASE DE CLIENTES'!A:C,3,0)</f>
        <v>DF</v>
      </c>
      <c r="E2827" s="4" t="str">
        <f>CONCATENATE(Tabela1[[#This Row],[CIDADE]],",",Tabela1[[#This Row],[UF]])</f>
        <v>Brasília,DF</v>
      </c>
      <c r="F2827" s="2">
        <v>45950</v>
      </c>
      <c r="G2827" s="13">
        <v>3959.87</v>
      </c>
      <c r="H2827" s="13">
        <v>5940</v>
      </c>
      <c r="I2827" s="5">
        <f>Tabela1[[#This Row],[Valor total]]-Tabela1[[#This Row],[Valor custo]]</f>
        <v>1980.13</v>
      </c>
      <c r="J2827" s="6">
        <f>Tabela1[[#This Row],[MARGEM BRUTA]]/Tabela1[[#This Row],[Valor total]]</f>
        <v>0.33335521885521885</v>
      </c>
      <c r="K2827" s="1" t="str">
        <f>VLOOKUP(Tabela1[[#This Row],[Cliente]],'BASE DE CLIENTES'!A:D,4,0)</f>
        <v>EMPRESA COM MAQUINA</v>
      </c>
      <c r="L2827" s="1" t="str">
        <f>VLOOKUP(Tabela1[[#This Row],[Cliente]],'BASE DE CLIENTES'!A:E,5,0)</f>
        <v>ARAPOANGA (PLANALTINA)</v>
      </c>
    </row>
    <row r="2828" spans="2:12" x14ac:dyDescent="0.3">
      <c r="B2828" s="1" t="s">
        <v>178</v>
      </c>
      <c r="C2828" s="4" t="str">
        <f>VLOOKUP(Tabela1[[#This Row],[Cliente]],'BASE DE CLIENTES'!A:E,2,0)</f>
        <v xml:space="preserve">Belém </v>
      </c>
      <c r="D2828" s="1" t="str">
        <f>VLOOKUP(Tabela1[[#This Row],[Cliente]],'BASE DE CLIENTES'!A:C,3,0)</f>
        <v>PA</v>
      </c>
      <c r="E2828" s="4" t="str">
        <f>CONCATENATE(Tabela1[[#This Row],[CIDADE]],",",Tabela1[[#This Row],[UF]])</f>
        <v>Belém ,PA</v>
      </c>
      <c r="F2828" s="2">
        <v>45947</v>
      </c>
      <c r="G2828" s="13">
        <v>8877.9</v>
      </c>
      <c r="H2828" s="13">
        <v>13800</v>
      </c>
      <c r="I2828" s="5">
        <f>Tabela1[[#This Row],[Valor total]]-Tabela1[[#This Row],[Valor custo]]</f>
        <v>4922.1000000000004</v>
      </c>
      <c r="J2828" s="6">
        <f>Tabela1[[#This Row],[MARGEM BRUTA]]/Tabela1[[#This Row],[Valor total]]</f>
        <v>0.35667391304347829</v>
      </c>
      <c r="K2828" s="1" t="str">
        <f>VLOOKUP(Tabela1[[#This Row],[Cliente]],'BASE DE CLIENTES'!A:D,4,0)</f>
        <v>EMPRESA COM MAQUINA</v>
      </c>
      <c r="L2828" s="1" t="str">
        <f>VLOOKUP(Tabela1[[#This Row],[Cliente]],'BASE DE CLIENTES'!A:E,5,0)</f>
        <v xml:space="preserve">Belém </v>
      </c>
    </row>
    <row r="2829" spans="2:12" x14ac:dyDescent="0.3">
      <c r="B2829" s="1" t="s">
        <v>140</v>
      </c>
      <c r="C2829" s="4" t="str">
        <f>VLOOKUP(Tabela1[[#This Row],[Cliente]],'BASE DE CLIENTES'!A:E,2,0)</f>
        <v>Brasília</v>
      </c>
      <c r="D2829" s="1" t="str">
        <f>VLOOKUP(Tabela1[[#This Row],[Cliente]],'BASE DE CLIENTES'!A:C,3,0)</f>
        <v>DF</v>
      </c>
      <c r="E2829" s="4" t="str">
        <f>CONCATENATE(Tabela1[[#This Row],[CIDADE]],",",Tabela1[[#This Row],[UF]])</f>
        <v>Brasília,DF</v>
      </c>
      <c r="F2829" s="2">
        <v>45947</v>
      </c>
      <c r="G2829" s="13">
        <v>534</v>
      </c>
      <c r="H2829" s="13">
        <v>870</v>
      </c>
      <c r="I2829" s="5">
        <f>Tabela1[[#This Row],[Valor total]]-Tabela1[[#This Row],[Valor custo]]</f>
        <v>336</v>
      </c>
      <c r="J2829" s="6">
        <f>Tabela1[[#This Row],[MARGEM BRUTA]]/Tabela1[[#This Row],[Valor total]]</f>
        <v>0.38620689655172413</v>
      </c>
      <c r="K2829" s="1" t="str">
        <f>VLOOKUP(Tabela1[[#This Row],[Cliente]],'BASE DE CLIENTES'!A:D,4,0)</f>
        <v>EMPRESA COM MAQUINA</v>
      </c>
      <c r="L2829" s="1" t="str">
        <f>VLOOKUP(Tabela1[[#This Row],[Cliente]],'BASE DE CLIENTES'!A:E,5,0)</f>
        <v>RECANTO DAS EMAS</v>
      </c>
    </row>
    <row r="2830" spans="2:12" x14ac:dyDescent="0.3">
      <c r="B2830" s="1" t="s">
        <v>55</v>
      </c>
      <c r="C2830" s="4" t="str">
        <f>VLOOKUP(Tabela1[[#This Row],[Cliente]],'BASE DE CLIENTES'!A:E,2,0)</f>
        <v>Brasília</v>
      </c>
      <c r="D2830" s="1" t="str">
        <f>VLOOKUP(Tabela1[[#This Row],[Cliente]],'BASE DE CLIENTES'!A:C,3,0)</f>
        <v>DF</v>
      </c>
      <c r="E2830" s="4" t="str">
        <f>CONCATENATE(Tabela1[[#This Row],[CIDADE]],",",Tabela1[[#This Row],[UF]])</f>
        <v>Brasília,DF</v>
      </c>
      <c r="F2830" s="2">
        <v>45947</v>
      </c>
      <c r="G2830" s="13">
        <v>432.79</v>
      </c>
      <c r="H2830" s="13">
        <v>680</v>
      </c>
      <c r="I2830" s="5">
        <f>Tabela1[[#This Row],[Valor total]]-Tabela1[[#This Row],[Valor custo]]</f>
        <v>247.20999999999998</v>
      </c>
      <c r="J2830" s="6">
        <f>Tabela1[[#This Row],[MARGEM BRUTA]]/Tabela1[[#This Row],[Valor total]]</f>
        <v>0.3635441176470588</v>
      </c>
      <c r="K2830" s="1" t="str">
        <f>VLOOKUP(Tabela1[[#This Row],[Cliente]],'BASE DE CLIENTES'!A:D,4,0)</f>
        <v>EMPRESA SEM MAQUINA</v>
      </c>
      <c r="L2830" s="1" t="str">
        <f>VLOOKUP(Tabela1[[#This Row],[Cliente]],'BASE DE CLIENTES'!A:E,5,0)</f>
        <v>RECANTO DAS EMAS</v>
      </c>
    </row>
    <row r="2831" spans="2:12" x14ac:dyDescent="0.3">
      <c r="B2831" s="1" t="s">
        <v>76</v>
      </c>
      <c r="C2831" s="4" t="str">
        <f>VLOOKUP(Tabela1[[#This Row],[Cliente]],'BASE DE CLIENTES'!A:E,2,0)</f>
        <v>Brasília</v>
      </c>
      <c r="D2831" s="1" t="str">
        <f>VLOOKUP(Tabela1[[#This Row],[Cliente]],'BASE DE CLIENTES'!A:C,3,0)</f>
        <v>DF</v>
      </c>
      <c r="E2831" s="4" t="str">
        <f>CONCATENATE(Tabela1[[#This Row],[CIDADE]],",",Tabela1[[#This Row],[UF]])</f>
        <v>Brasília,DF</v>
      </c>
      <c r="F2831" s="2">
        <v>45947</v>
      </c>
      <c r="G2831" s="13">
        <v>1747.3</v>
      </c>
      <c r="H2831" s="13">
        <v>2085</v>
      </c>
      <c r="I2831" s="5">
        <f>Tabela1[[#This Row],[Valor total]]-Tabela1[[#This Row],[Valor custo]]</f>
        <v>337.70000000000005</v>
      </c>
      <c r="J2831" s="6">
        <f>Tabela1[[#This Row],[MARGEM BRUTA]]/Tabela1[[#This Row],[Valor total]]</f>
        <v>0.1619664268585132</v>
      </c>
      <c r="K2831" s="1" t="str">
        <f>VLOOKUP(Tabela1[[#This Row],[Cliente]],'BASE DE CLIENTES'!A:D,4,0)</f>
        <v>EMPRESA COM MAQUINA</v>
      </c>
      <c r="L2831" s="1" t="str">
        <f>VLOOKUP(Tabela1[[#This Row],[Cliente]],'BASE DE CLIENTES'!A:E,5,0)</f>
        <v>Setor Placa da Mercedes (Núcleo Bandeirante)</v>
      </c>
    </row>
    <row r="2832" spans="2:12" x14ac:dyDescent="0.3">
      <c r="B2832" s="1" t="s">
        <v>27</v>
      </c>
      <c r="C2832" s="4" t="str">
        <f>VLOOKUP(Tabela1[[#This Row],[Cliente]],'BASE DE CLIENTES'!A:E,2,0)</f>
        <v>Brasília</v>
      </c>
      <c r="D2832" s="1" t="str">
        <f>VLOOKUP(Tabela1[[#This Row],[Cliente]],'BASE DE CLIENTES'!A:C,3,0)</f>
        <v>DF</v>
      </c>
      <c r="E2832" s="4" t="str">
        <f>CONCATENATE(Tabela1[[#This Row],[CIDADE]],",",Tabela1[[#This Row],[UF]])</f>
        <v>Brasília,DF</v>
      </c>
      <c r="F2832" s="2">
        <v>45947</v>
      </c>
      <c r="G2832" s="13">
        <v>840.01</v>
      </c>
      <c r="H2832" s="13">
        <v>1470</v>
      </c>
      <c r="I2832" s="5">
        <f>Tabela1[[#This Row],[Valor total]]-Tabela1[[#This Row],[Valor custo]]</f>
        <v>629.99</v>
      </c>
      <c r="J2832" s="6">
        <f>Tabela1[[#This Row],[MARGEM BRUTA]]/Tabela1[[#This Row],[Valor total]]</f>
        <v>0.42856462585034016</v>
      </c>
      <c r="K2832" s="1" t="str">
        <f>VLOOKUP(Tabela1[[#This Row],[Cliente]],'BASE DE CLIENTES'!A:D,4,0)</f>
        <v>EMPRESA SEM MAQUINA</v>
      </c>
      <c r="L2832" s="1" t="str">
        <f>VLOOKUP(Tabela1[[#This Row],[Cliente]],'BASE DE CLIENTES'!A:E,5,0)</f>
        <v>RECANTO DAS EMAS</v>
      </c>
    </row>
    <row r="2833" spans="2:12" x14ac:dyDescent="0.3">
      <c r="B2833" s="1" t="s">
        <v>19</v>
      </c>
      <c r="C2833" s="4" t="str">
        <f>VLOOKUP(Tabela1[[#This Row],[Cliente]],'BASE DE CLIENTES'!A:E,2,0)</f>
        <v>Águas Lindas de Goiás</v>
      </c>
      <c r="D2833" s="1" t="str">
        <f>VLOOKUP(Tabela1[[#This Row],[Cliente]],'BASE DE CLIENTES'!A:C,3,0)</f>
        <v>GO</v>
      </c>
      <c r="E2833" s="4" t="str">
        <f>CONCATENATE(Tabela1[[#This Row],[CIDADE]],",",Tabela1[[#This Row],[UF]])</f>
        <v>Águas Lindas de Goiás,GO</v>
      </c>
      <c r="F2833" s="2">
        <v>45947</v>
      </c>
      <c r="G2833" s="13">
        <v>248.14</v>
      </c>
      <c r="H2833" s="13">
        <v>300</v>
      </c>
      <c r="I2833" s="5">
        <f>Tabela1[[#This Row],[Valor total]]-Tabela1[[#This Row],[Valor custo]]</f>
        <v>51.860000000000014</v>
      </c>
      <c r="J2833" s="6">
        <f>Tabela1[[#This Row],[MARGEM BRUTA]]/Tabela1[[#This Row],[Valor total]]</f>
        <v>0.17286666666666672</v>
      </c>
      <c r="K2833" s="1" t="str">
        <f>VLOOKUP(Tabela1[[#This Row],[Cliente]],'BASE DE CLIENTES'!A:D,4,0)</f>
        <v>SERRALHEIRO</v>
      </c>
      <c r="L2833" s="1" t="str">
        <f>VLOOKUP(Tabela1[[#This Row],[Cliente]],'BASE DE CLIENTES'!A:E,5,0)</f>
        <v>Águas Lindas de Goiás</v>
      </c>
    </row>
    <row r="2834" spans="2:12" x14ac:dyDescent="0.3">
      <c r="B2834" s="1" t="s">
        <v>25</v>
      </c>
      <c r="C2834" s="4" t="str">
        <f>VLOOKUP(Tabela1[[#This Row],[Cliente]],'BASE DE CLIENTES'!A:E,2,0)</f>
        <v>Brasília</v>
      </c>
      <c r="D2834" s="1" t="str">
        <f>VLOOKUP(Tabela1[[#This Row],[Cliente]],'BASE DE CLIENTES'!A:C,3,0)</f>
        <v>DF</v>
      </c>
      <c r="E2834" s="4" t="str">
        <f>CONCATENATE(Tabela1[[#This Row],[CIDADE]],",",Tabela1[[#This Row],[UF]])</f>
        <v>Brasília,DF</v>
      </c>
      <c r="F2834" s="2">
        <v>45947</v>
      </c>
      <c r="G2834" s="13">
        <v>1413.6</v>
      </c>
      <c r="H2834" s="13">
        <v>2230</v>
      </c>
      <c r="I2834" s="5">
        <f>Tabela1[[#This Row],[Valor total]]-Tabela1[[#This Row],[Valor custo]]</f>
        <v>816.40000000000009</v>
      </c>
      <c r="J2834" s="6">
        <f>Tabela1[[#This Row],[MARGEM BRUTA]]/Tabela1[[#This Row],[Valor total]]</f>
        <v>0.36609865470852021</v>
      </c>
      <c r="K2834" s="1" t="str">
        <f>VLOOKUP(Tabela1[[#This Row],[Cliente]],'BASE DE CLIENTES'!A:D,4,0)</f>
        <v>EMPRESA COM MAQUINA</v>
      </c>
      <c r="L2834" s="1" t="str">
        <f>VLOOKUP(Tabela1[[#This Row],[Cliente]],'BASE DE CLIENTES'!A:E,5,0)</f>
        <v>CEILANDIA NORTE (CEILANDIA)</v>
      </c>
    </row>
    <row r="2835" spans="2:12" x14ac:dyDescent="0.3">
      <c r="B2835" s="1" t="s">
        <v>161</v>
      </c>
      <c r="C2835" s="4" t="str">
        <f>VLOOKUP(Tabela1[[#This Row],[Cliente]],'BASE DE CLIENTES'!A:E,2,0)</f>
        <v>Brasília</v>
      </c>
      <c r="D2835" s="1" t="str">
        <f>VLOOKUP(Tabela1[[#This Row],[Cliente]],'BASE DE CLIENTES'!A:C,3,0)</f>
        <v>DF</v>
      </c>
      <c r="E2835" s="4" t="str">
        <f>CONCATENATE(Tabela1[[#This Row],[CIDADE]],",",Tabela1[[#This Row],[UF]])</f>
        <v>Brasília,DF</v>
      </c>
      <c r="F2835" s="2">
        <v>45947</v>
      </c>
      <c r="G2835" s="13">
        <v>16801.8</v>
      </c>
      <c r="H2835" s="13">
        <v>23330</v>
      </c>
      <c r="I2835" s="5">
        <f>Tabela1[[#This Row],[Valor total]]-Tabela1[[#This Row],[Valor custo]]</f>
        <v>6528.2000000000007</v>
      </c>
      <c r="J2835" s="6">
        <f>Tabela1[[#This Row],[MARGEM BRUTA]]/Tabela1[[#This Row],[Valor total]]</f>
        <v>0.27981997428204031</v>
      </c>
      <c r="K2835" s="1" t="str">
        <f>VLOOKUP(Tabela1[[#This Row],[Cliente]],'BASE DE CLIENTES'!A:D,4,0)</f>
        <v>EMPRESA COM MAQUINA</v>
      </c>
      <c r="L2835" s="1" t="str">
        <f>VLOOKUP(Tabela1[[#This Row],[Cliente]],'BASE DE CLIENTES'!A:E,5,0)</f>
        <v>RIACHO FUNDO II</v>
      </c>
    </row>
    <row r="2836" spans="2:12" x14ac:dyDescent="0.3">
      <c r="B2836" s="1" t="s">
        <v>68</v>
      </c>
      <c r="C2836" s="4" t="str">
        <f>VLOOKUP(Tabela1[[#This Row],[Cliente]],'BASE DE CLIENTES'!A:E,2,0)</f>
        <v>Brasília</v>
      </c>
      <c r="D2836" s="1" t="str">
        <f>VLOOKUP(Tabela1[[#This Row],[Cliente]],'BASE DE CLIENTES'!A:C,3,0)</f>
        <v>DF</v>
      </c>
      <c r="E2836" s="4" t="str">
        <f>CONCATENATE(Tabela1[[#This Row],[CIDADE]],",",Tabela1[[#This Row],[UF]])</f>
        <v>Brasília,DF</v>
      </c>
      <c r="F2836" s="2">
        <v>45947</v>
      </c>
      <c r="G2836" s="13">
        <v>2470.7600000000002</v>
      </c>
      <c r="H2836" s="13">
        <v>4040</v>
      </c>
      <c r="I2836" s="5">
        <f>Tabela1[[#This Row],[Valor total]]-Tabela1[[#This Row],[Valor custo]]</f>
        <v>1569.2399999999998</v>
      </c>
      <c r="J2836" s="6">
        <f>Tabela1[[#This Row],[MARGEM BRUTA]]/Tabela1[[#This Row],[Valor total]]</f>
        <v>0.38842574257425738</v>
      </c>
      <c r="K2836" s="1" t="str">
        <f>VLOOKUP(Tabela1[[#This Row],[Cliente]],'BASE DE CLIENTES'!A:D,4,0)</f>
        <v>EMPRESA COM MAQUINA</v>
      </c>
      <c r="L2836" s="1" t="str">
        <f>VLOOKUP(Tabela1[[#This Row],[Cliente]],'BASE DE CLIENTES'!A:E,5,0)</f>
        <v>SAMAMBAIA SUL (SAMAMBAIA)</v>
      </c>
    </row>
    <row r="2837" spans="2:12" x14ac:dyDescent="0.3">
      <c r="B2837" s="1" t="s">
        <v>311</v>
      </c>
      <c r="C2837" s="4" t="str">
        <f>VLOOKUP(Tabela1[[#This Row],[Cliente]],'BASE DE CLIENTES'!A:E,2,0)</f>
        <v>Uberlândia</v>
      </c>
      <c r="D2837" s="1" t="str">
        <f>VLOOKUP(Tabela1[[#This Row],[Cliente]],'BASE DE CLIENTES'!A:C,3,0)</f>
        <v>MG</v>
      </c>
      <c r="E2837" s="4" t="str">
        <f>CONCATENATE(Tabela1[[#This Row],[CIDADE]],",",Tabela1[[#This Row],[UF]])</f>
        <v>Uberlândia,MG</v>
      </c>
      <c r="F2837" s="2">
        <v>45947</v>
      </c>
      <c r="G2837" s="13">
        <v>35953.9</v>
      </c>
      <c r="H2837" s="13">
        <v>54550</v>
      </c>
      <c r="I2837" s="5">
        <f>Tabela1[[#This Row],[Valor total]]-Tabela1[[#This Row],[Valor custo]]</f>
        <v>18596.099999999999</v>
      </c>
      <c r="J2837" s="6">
        <f>Tabela1[[#This Row],[MARGEM BRUTA]]/Tabela1[[#This Row],[Valor total]]</f>
        <v>0.3409000916590284</v>
      </c>
      <c r="K2837" s="1" t="str">
        <f>VLOOKUP(Tabela1[[#This Row],[Cliente]],'BASE DE CLIENTES'!A:D,4,0)</f>
        <v>EMPRESA COM MAQUINA</v>
      </c>
      <c r="L2837" s="1" t="str">
        <f>VLOOKUP(Tabela1[[#This Row],[Cliente]],'BASE DE CLIENTES'!A:E,5,0)</f>
        <v>Uberlândia</v>
      </c>
    </row>
    <row r="2838" spans="2:12" x14ac:dyDescent="0.3">
      <c r="B2838" s="1" t="s">
        <v>152</v>
      </c>
      <c r="C2838" s="4" t="str">
        <f>VLOOKUP(Tabela1[[#This Row],[Cliente]],'BASE DE CLIENTES'!A:E,2,0)</f>
        <v>Aparecida de Goiânia</v>
      </c>
      <c r="D2838" s="1" t="str">
        <f>VLOOKUP(Tabela1[[#This Row],[Cliente]],'BASE DE CLIENTES'!A:C,3,0)</f>
        <v>GO</v>
      </c>
      <c r="E2838" s="4" t="str">
        <f>CONCATENATE(Tabela1[[#This Row],[CIDADE]],",",Tabela1[[#This Row],[UF]])</f>
        <v>Aparecida de Goiânia,GO</v>
      </c>
      <c r="F2838" s="2">
        <v>45947</v>
      </c>
      <c r="G2838" s="13">
        <v>455</v>
      </c>
      <c r="H2838" s="13">
        <v>750</v>
      </c>
      <c r="I2838" s="5">
        <f>Tabela1[[#This Row],[Valor total]]-Tabela1[[#This Row],[Valor custo]]</f>
        <v>295</v>
      </c>
      <c r="J2838" s="6">
        <f>Tabela1[[#This Row],[MARGEM BRUTA]]/Tabela1[[#This Row],[Valor total]]</f>
        <v>0.39333333333333331</v>
      </c>
      <c r="K2838" s="1" t="str">
        <f>VLOOKUP(Tabela1[[#This Row],[Cliente]],'BASE DE CLIENTES'!A:D,4,0)</f>
        <v>TECNICO</v>
      </c>
      <c r="L2838" s="1" t="str">
        <f>VLOOKUP(Tabela1[[#This Row],[Cliente]],'BASE DE CLIENTES'!A:E,5,0)</f>
        <v>Aparecida de Goiânia</v>
      </c>
    </row>
    <row r="2839" spans="2:12" x14ac:dyDescent="0.3">
      <c r="B2839" s="1" t="s">
        <v>321</v>
      </c>
      <c r="C2839" s="4" t="str">
        <f>VLOOKUP(Tabela1[[#This Row],[Cliente]],'BASE DE CLIENTES'!A:E,2,0)</f>
        <v>Valparaíso de Goiás</v>
      </c>
      <c r="D2839" s="1" t="str">
        <f>VLOOKUP(Tabela1[[#This Row],[Cliente]],'BASE DE CLIENTES'!A:C,3,0)</f>
        <v>GO</v>
      </c>
      <c r="E2839" s="4" t="str">
        <f>CONCATENATE(Tabela1[[#This Row],[CIDADE]],",",Tabela1[[#This Row],[UF]])</f>
        <v>Valparaíso de Goiás,GO</v>
      </c>
      <c r="F2839" s="2">
        <v>45946</v>
      </c>
      <c r="G2839" s="13">
        <v>1031.3</v>
      </c>
      <c r="H2839" s="13">
        <v>1515</v>
      </c>
      <c r="I2839" s="5">
        <f>Tabela1[[#This Row],[Valor total]]-Tabela1[[#This Row],[Valor custo]]</f>
        <v>483.70000000000005</v>
      </c>
      <c r="J2839" s="6">
        <f>Tabela1[[#This Row],[MARGEM BRUTA]]/Tabela1[[#This Row],[Valor total]]</f>
        <v>0.3192739273927393</v>
      </c>
      <c r="K2839" s="1" t="str">
        <f>VLOOKUP(Tabela1[[#This Row],[Cliente]],'BASE DE CLIENTES'!A:D,4,0)</f>
        <v>EMPRESA COM MAQUINA</v>
      </c>
      <c r="L2839" s="1" t="str">
        <f>VLOOKUP(Tabela1[[#This Row],[Cliente]],'BASE DE CLIENTES'!A:E,5,0)</f>
        <v>Valparaíso de Goiás</v>
      </c>
    </row>
    <row r="2840" spans="2:12" x14ac:dyDescent="0.3">
      <c r="B2840" s="1" t="s">
        <v>70</v>
      </c>
      <c r="C2840" s="4" t="str">
        <f>VLOOKUP(Tabela1[[#This Row],[Cliente]],'BASE DE CLIENTES'!A:E,2,0)</f>
        <v>Brasília</v>
      </c>
      <c r="D2840" s="1" t="str">
        <f>VLOOKUP(Tabela1[[#This Row],[Cliente]],'BASE DE CLIENTES'!A:C,3,0)</f>
        <v>DF</v>
      </c>
      <c r="E2840" s="4" t="str">
        <f>CONCATENATE(Tabela1[[#This Row],[CIDADE]],",",Tabela1[[#This Row],[UF]])</f>
        <v>Brasília,DF</v>
      </c>
      <c r="F2840" s="2">
        <v>45946</v>
      </c>
      <c r="G2840" s="13">
        <v>799.6</v>
      </c>
      <c r="H2840" s="13">
        <v>1250</v>
      </c>
      <c r="I2840" s="5">
        <f>Tabela1[[#This Row],[Valor total]]-Tabela1[[#This Row],[Valor custo]]</f>
        <v>450.4</v>
      </c>
      <c r="J2840" s="6">
        <f>Tabela1[[#This Row],[MARGEM BRUTA]]/Tabela1[[#This Row],[Valor total]]</f>
        <v>0.36031999999999997</v>
      </c>
      <c r="K2840" s="1" t="str">
        <f>VLOOKUP(Tabela1[[#This Row],[Cliente]],'BASE DE CLIENTES'!A:D,4,0)</f>
        <v>EMPRESA COM MAQUINA</v>
      </c>
      <c r="L2840" s="1" t="str">
        <f>VLOOKUP(Tabela1[[#This Row],[Cliente]],'BASE DE CLIENTES'!A:E,5,0)</f>
        <v>TAGUATINGA NORTE (TAGUATINGA)</v>
      </c>
    </row>
    <row r="2841" spans="2:12" x14ac:dyDescent="0.3">
      <c r="B2841" s="1" t="s">
        <v>66</v>
      </c>
      <c r="C2841" s="4" t="str">
        <f>VLOOKUP(Tabela1[[#This Row],[Cliente]],'BASE DE CLIENTES'!A:E,2,0)</f>
        <v>Águas Lindas de Goiás</v>
      </c>
      <c r="D2841" s="1" t="str">
        <f>VLOOKUP(Tabela1[[#This Row],[Cliente]],'BASE DE CLIENTES'!A:C,3,0)</f>
        <v>GO</v>
      </c>
      <c r="E2841" s="4" t="str">
        <f>CONCATENATE(Tabela1[[#This Row],[CIDADE]],",",Tabela1[[#This Row],[UF]])</f>
        <v>Águas Lindas de Goiás,GO</v>
      </c>
      <c r="F2841" s="2">
        <v>45946</v>
      </c>
      <c r="G2841" s="13">
        <v>790.2</v>
      </c>
      <c r="H2841" s="13">
        <v>1250</v>
      </c>
      <c r="I2841" s="5">
        <f>Tabela1[[#This Row],[Valor total]]-Tabela1[[#This Row],[Valor custo]]</f>
        <v>459.79999999999995</v>
      </c>
      <c r="J2841" s="6">
        <f>Tabela1[[#This Row],[MARGEM BRUTA]]/Tabela1[[#This Row],[Valor total]]</f>
        <v>0.36783999999999994</v>
      </c>
      <c r="K2841" s="1" t="str">
        <f>VLOOKUP(Tabela1[[#This Row],[Cliente]],'BASE DE CLIENTES'!A:D,4,0)</f>
        <v>EMPRESA COM MAQUINA</v>
      </c>
      <c r="L2841" s="1" t="str">
        <f>VLOOKUP(Tabela1[[#This Row],[Cliente]],'BASE DE CLIENTES'!A:E,5,0)</f>
        <v>Águas Lindas de Goiás</v>
      </c>
    </row>
    <row r="2842" spans="2:12" x14ac:dyDescent="0.3">
      <c r="B2842" s="1" t="s">
        <v>27</v>
      </c>
      <c r="C2842" s="4" t="str">
        <f>VLOOKUP(Tabela1[[#This Row],[Cliente]],'BASE DE CLIENTES'!A:E,2,0)</f>
        <v>Brasília</v>
      </c>
      <c r="D2842" s="1" t="str">
        <f>VLOOKUP(Tabela1[[#This Row],[Cliente]],'BASE DE CLIENTES'!A:C,3,0)</f>
        <v>DF</v>
      </c>
      <c r="E2842" s="4" t="str">
        <f>CONCATENATE(Tabela1[[#This Row],[CIDADE]],",",Tabela1[[#This Row],[UF]])</f>
        <v>Brasília,DF</v>
      </c>
      <c r="F2842" s="2">
        <v>45946</v>
      </c>
      <c r="G2842" s="13">
        <v>764.6</v>
      </c>
      <c r="H2842" s="13">
        <v>1200</v>
      </c>
      <c r="I2842" s="5">
        <f>Tabela1[[#This Row],[Valor total]]-Tabela1[[#This Row],[Valor custo]]</f>
        <v>435.4</v>
      </c>
      <c r="J2842" s="6">
        <f>Tabela1[[#This Row],[MARGEM BRUTA]]/Tabela1[[#This Row],[Valor total]]</f>
        <v>0.36283333333333334</v>
      </c>
      <c r="K2842" s="1" t="str">
        <f>VLOOKUP(Tabela1[[#This Row],[Cliente]],'BASE DE CLIENTES'!A:D,4,0)</f>
        <v>EMPRESA SEM MAQUINA</v>
      </c>
      <c r="L2842" s="1" t="str">
        <f>VLOOKUP(Tabela1[[#This Row],[Cliente]],'BASE DE CLIENTES'!A:E,5,0)</f>
        <v>RECANTO DAS EMAS</v>
      </c>
    </row>
    <row r="2843" spans="2:12" x14ac:dyDescent="0.3">
      <c r="B2843" s="1" t="s">
        <v>117</v>
      </c>
      <c r="C2843" s="4" t="str">
        <f>VLOOKUP(Tabela1[[#This Row],[Cliente]],'BASE DE CLIENTES'!A:E,2,0)</f>
        <v>Brasília</v>
      </c>
      <c r="D2843" s="1" t="str">
        <f>VLOOKUP(Tabela1[[#This Row],[Cliente]],'BASE DE CLIENTES'!A:C,3,0)</f>
        <v>DF</v>
      </c>
      <c r="E2843" s="4" t="str">
        <f>CONCATENATE(Tabela1[[#This Row],[CIDADE]],",",Tabela1[[#This Row],[UF]])</f>
        <v>Brasília,DF</v>
      </c>
      <c r="F2843" s="2">
        <v>45946</v>
      </c>
      <c r="G2843" s="13">
        <v>91.2</v>
      </c>
      <c r="H2843" s="13">
        <v>140</v>
      </c>
      <c r="I2843" s="5">
        <f>Tabela1[[#This Row],[Valor total]]-Tabela1[[#This Row],[Valor custo]]</f>
        <v>48.8</v>
      </c>
      <c r="J2843" s="6">
        <f>Tabela1[[#This Row],[MARGEM BRUTA]]/Tabela1[[#This Row],[Valor total]]</f>
        <v>0.34857142857142853</v>
      </c>
      <c r="K2843" s="1" t="str">
        <f>VLOOKUP(Tabela1[[#This Row],[Cliente]],'BASE DE CLIENTES'!A:D,4,0)</f>
        <v>EMPRESA COM MAQUINA</v>
      </c>
      <c r="L2843" s="1" t="str">
        <f>VLOOKUP(Tabela1[[#This Row],[Cliente]],'BASE DE CLIENTES'!A:E,5,0)</f>
        <v>SETOR HABITACIONAL ARNIQUEIRA (AGUAS CLARAS)</v>
      </c>
    </row>
    <row r="2844" spans="2:12" x14ac:dyDescent="0.3">
      <c r="B2844" s="1" t="s">
        <v>197</v>
      </c>
      <c r="C2844" s="4" t="str">
        <f>VLOOKUP(Tabela1[[#This Row],[Cliente]],'BASE DE CLIENTES'!A:E,2,0)</f>
        <v>Goiânia</v>
      </c>
      <c r="D2844" s="1" t="str">
        <f>VLOOKUP(Tabela1[[#This Row],[Cliente]],'BASE DE CLIENTES'!A:C,3,0)</f>
        <v>GO</v>
      </c>
      <c r="E2844" s="4" t="str">
        <f>CONCATENATE(Tabela1[[#This Row],[CIDADE]],",",Tabela1[[#This Row],[UF]])</f>
        <v>Goiânia,GO</v>
      </c>
      <c r="F2844" s="2">
        <v>45946</v>
      </c>
      <c r="G2844" s="13">
        <v>9295.9</v>
      </c>
      <c r="H2844" s="13">
        <v>14550</v>
      </c>
      <c r="I2844" s="5">
        <f>Tabela1[[#This Row],[Valor total]]-Tabela1[[#This Row],[Valor custo]]</f>
        <v>5254.1</v>
      </c>
      <c r="J2844" s="6">
        <f>Tabela1[[#This Row],[MARGEM BRUTA]]/Tabela1[[#This Row],[Valor total]]</f>
        <v>0.361106529209622</v>
      </c>
      <c r="K2844" s="1" t="str">
        <f>VLOOKUP(Tabela1[[#This Row],[Cliente]],'BASE DE CLIENTES'!A:D,4,0)</f>
        <v>EMPRESA COM MAQUINA</v>
      </c>
      <c r="L2844" s="1" t="str">
        <f>VLOOKUP(Tabela1[[#This Row],[Cliente]],'BASE DE CLIENTES'!A:E,5,0)</f>
        <v>Goiânia</v>
      </c>
    </row>
    <row r="2845" spans="2:12" x14ac:dyDescent="0.3">
      <c r="B2845" s="1" t="s">
        <v>276</v>
      </c>
      <c r="C2845" s="4" t="str">
        <f>VLOOKUP(Tabela1[[#This Row],[Cliente]],'BASE DE CLIENTES'!A:E,2,0)</f>
        <v>Parauapebas</v>
      </c>
      <c r="D2845" s="1" t="str">
        <f>VLOOKUP(Tabela1[[#This Row],[Cliente]],'BASE DE CLIENTES'!A:C,3,0)</f>
        <v>PA</v>
      </c>
      <c r="E2845" s="4" t="str">
        <f>CONCATENATE(Tabela1[[#This Row],[CIDADE]],",",Tabela1[[#This Row],[UF]])</f>
        <v>Parauapebas,PA</v>
      </c>
      <c r="F2845" s="2">
        <v>45946</v>
      </c>
      <c r="G2845" s="13">
        <v>9478.16</v>
      </c>
      <c r="H2845" s="13">
        <v>16087</v>
      </c>
      <c r="I2845" s="5">
        <f>Tabela1[[#This Row],[Valor total]]-Tabela1[[#This Row],[Valor custo]]</f>
        <v>6608.84</v>
      </c>
      <c r="J2845" s="6">
        <f>Tabela1[[#This Row],[MARGEM BRUTA]]/Tabela1[[#This Row],[Valor total]]</f>
        <v>0.41081867346304468</v>
      </c>
      <c r="K2845" s="1" t="str">
        <f>VLOOKUP(Tabela1[[#This Row],[Cliente]],'BASE DE CLIENTES'!A:D,4,0)</f>
        <v>EMPRESA COM MAQUINA</v>
      </c>
      <c r="L2845" s="1" t="str">
        <f>VLOOKUP(Tabela1[[#This Row],[Cliente]],'BASE DE CLIENTES'!A:E,5,0)</f>
        <v>Parauapebas</v>
      </c>
    </row>
    <row r="2846" spans="2:12" x14ac:dyDescent="0.3">
      <c r="B2846" s="1" t="s">
        <v>184</v>
      </c>
      <c r="C2846" s="4" t="str">
        <f>VLOOKUP(Tabela1[[#This Row],[Cliente]],'BASE DE CLIENTES'!A:E,2,0)</f>
        <v>Castanhal</v>
      </c>
      <c r="D2846" s="1" t="str">
        <f>VLOOKUP(Tabela1[[#This Row],[Cliente]],'BASE DE CLIENTES'!A:C,3,0)</f>
        <v>PA</v>
      </c>
      <c r="E2846" s="4" t="str">
        <f>CONCATENATE(Tabela1[[#This Row],[CIDADE]],",",Tabela1[[#This Row],[UF]])</f>
        <v>Castanhal,PA</v>
      </c>
      <c r="F2846" s="2">
        <v>45946</v>
      </c>
      <c r="G2846" s="13">
        <v>13620.8</v>
      </c>
      <c r="H2846" s="13">
        <v>20837</v>
      </c>
      <c r="I2846" s="5">
        <f>Tabela1[[#This Row],[Valor total]]-Tabela1[[#This Row],[Valor custo]]</f>
        <v>7216.2000000000007</v>
      </c>
      <c r="J2846" s="6">
        <f>Tabela1[[#This Row],[MARGEM BRUTA]]/Tabela1[[#This Row],[Valor total]]</f>
        <v>0.34631664826990455</v>
      </c>
      <c r="K2846" s="1" t="str">
        <f>VLOOKUP(Tabela1[[#This Row],[Cliente]],'BASE DE CLIENTES'!A:D,4,0)</f>
        <v>EMPRESA COM MAQUINA</v>
      </c>
      <c r="L2846" s="1" t="str">
        <f>VLOOKUP(Tabela1[[#This Row],[Cliente]],'BASE DE CLIENTES'!A:E,5,0)</f>
        <v>Castanhal</v>
      </c>
    </row>
    <row r="2847" spans="2:12" x14ac:dyDescent="0.3">
      <c r="B2847" s="1" t="s">
        <v>152</v>
      </c>
      <c r="C2847" s="4" t="str">
        <f>VLOOKUP(Tabela1[[#This Row],[Cliente]],'BASE DE CLIENTES'!A:E,2,0)</f>
        <v>Aparecida de Goiânia</v>
      </c>
      <c r="D2847" s="1" t="str">
        <f>VLOOKUP(Tabela1[[#This Row],[Cliente]],'BASE DE CLIENTES'!A:C,3,0)</f>
        <v>GO</v>
      </c>
      <c r="E2847" s="4" t="str">
        <f>CONCATENATE(Tabela1[[#This Row],[CIDADE]],",",Tabela1[[#This Row],[UF]])</f>
        <v>Aparecida de Goiânia,GO</v>
      </c>
      <c r="F2847" s="2">
        <v>45946</v>
      </c>
      <c r="G2847" s="13">
        <v>534</v>
      </c>
      <c r="H2847" s="13">
        <v>770</v>
      </c>
      <c r="I2847" s="5">
        <f>Tabela1[[#This Row],[Valor total]]-Tabela1[[#This Row],[Valor custo]]</f>
        <v>236</v>
      </c>
      <c r="J2847" s="6">
        <f>Tabela1[[#This Row],[MARGEM BRUTA]]/Tabela1[[#This Row],[Valor total]]</f>
        <v>0.30649350649350648</v>
      </c>
      <c r="K2847" s="1" t="str">
        <f>VLOOKUP(Tabela1[[#This Row],[Cliente]],'BASE DE CLIENTES'!A:D,4,0)</f>
        <v>TECNICO</v>
      </c>
      <c r="L2847" s="1" t="str">
        <f>VLOOKUP(Tabela1[[#This Row],[Cliente]],'BASE DE CLIENTES'!A:E,5,0)</f>
        <v>Aparecida de Goiânia</v>
      </c>
    </row>
    <row r="2848" spans="2:12" x14ac:dyDescent="0.3">
      <c r="B2848" s="1" t="s">
        <v>38</v>
      </c>
      <c r="C2848" s="4" t="str">
        <f>VLOOKUP(Tabela1[[#This Row],[Cliente]],'BASE DE CLIENTES'!A:E,2,0)</f>
        <v>Brasília</v>
      </c>
      <c r="D2848" s="1" t="str">
        <f>VLOOKUP(Tabela1[[#This Row],[Cliente]],'BASE DE CLIENTES'!A:C,3,0)</f>
        <v>DF</v>
      </c>
      <c r="E2848" s="4" t="str">
        <f>CONCATENATE(Tabela1[[#This Row],[CIDADE]],",",Tabela1[[#This Row],[UF]])</f>
        <v>Brasília,DF</v>
      </c>
      <c r="F2848" s="2">
        <v>45946</v>
      </c>
      <c r="G2848" s="13">
        <v>693</v>
      </c>
      <c r="H2848" s="13">
        <v>1350</v>
      </c>
      <c r="I2848" s="5">
        <f>Tabela1[[#This Row],[Valor total]]-Tabela1[[#This Row],[Valor custo]]</f>
        <v>657</v>
      </c>
      <c r="J2848" s="6">
        <f>Tabela1[[#This Row],[MARGEM BRUTA]]/Tabela1[[#This Row],[Valor total]]</f>
        <v>0.48666666666666669</v>
      </c>
      <c r="K2848" s="1" t="str">
        <f>VLOOKUP(Tabela1[[#This Row],[Cliente]],'BASE DE CLIENTES'!A:D,4,0)</f>
        <v>EMPRESA SEM MAQUINA</v>
      </c>
      <c r="L2848" s="1" t="str">
        <f>VLOOKUP(Tabela1[[#This Row],[Cliente]],'BASE DE CLIENTES'!A:E,5,0)</f>
        <v>PONTE ALTA NORTE (GAMA)</v>
      </c>
    </row>
    <row r="2849" spans="2:12" x14ac:dyDescent="0.3">
      <c r="B2849" s="1" t="s">
        <v>96</v>
      </c>
      <c r="C2849" s="4" t="str">
        <f>VLOOKUP(Tabela1[[#This Row],[Cliente]],'BASE DE CLIENTES'!A:E,2,0)</f>
        <v>Brasília</v>
      </c>
      <c r="D2849" s="1" t="str">
        <f>VLOOKUP(Tabela1[[#This Row],[Cliente]],'BASE DE CLIENTES'!A:C,3,0)</f>
        <v>DF</v>
      </c>
      <c r="E2849" s="4" t="str">
        <f>CONCATENATE(Tabela1[[#This Row],[CIDADE]],",",Tabela1[[#This Row],[UF]])</f>
        <v>Brasília,DF</v>
      </c>
      <c r="F2849" s="2">
        <v>45946</v>
      </c>
      <c r="G2849" s="13">
        <v>289</v>
      </c>
      <c r="H2849" s="13">
        <v>600</v>
      </c>
      <c r="I2849" s="5">
        <f>Tabela1[[#This Row],[Valor total]]-Tabela1[[#This Row],[Valor custo]]</f>
        <v>311</v>
      </c>
      <c r="J2849" s="6">
        <f>Tabela1[[#This Row],[MARGEM BRUTA]]/Tabela1[[#This Row],[Valor total]]</f>
        <v>0.51833333333333331</v>
      </c>
      <c r="K2849" s="1" t="str">
        <f>VLOOKUP(Tabela1[[#This Row],[Cliente]],'BASE DE CLIENTES'!A:D,4,0)</f>
        <v>EMPRESA SEM MAQUINA</v>
      </c>
      <c r="L2849" s="1" t="str">
        <f>VLOOKUP(Tabela1[[#This Row],[Cliente]],'BASE DE CLIENTES'!A:E,5,0)</f>
        <v>CEILANDIA NORTE (CEILANDIA)</v>
      </c>
    </row>
    <row r="2850" spans="2:12" x14ac:dyDescent="0.3">
      <c r="B2850" s="1" t="s">
        <v>153</v>
      </c>
      <c r="C2850" s="4" t="str">
        <f>VLOOKUP(Tabela1[[#This Row],[Cliente]],'BASE DE CLIENTES'!A:E,2,0)</f>
        <v>Brasília</v>
      </c>
      <c r="D2850" s="1" t="str">
        <f>VLOOKUP(Tabela1[[#This Row],[Cliente]],'BASE DE CLIENTES'!A:C,3,0)</f>
        <v>DF</v>
      </c>
      <c r="E2850" s="4" t="str">
        <f>CONCATENATE(Tabela1[[#This Row],[CIDADE]],",",Tabela1[[#This Row],[UF]])</f>
        <v>Brasília,DF</v>
      </c>
      <c r="F2850" s="2">
        <v>45946</v>
      </c>
      <c r="G2850" s="13">
        <v>2293.8000000000002</v>
      </c>
      <c r="H2850" s="13">
        <v>3690</v>
      </c>
      <c r="I2850" s="5">
        <f>Tabela1[[#This Row],[Valor total]]-Tabela1[[#This Row],[Valor custo]]</f>
        <v>1396.1999999999998</v>
      </c>
      <c r="J2850" s="6">
        <f>Tabela1[[#This Row],[MARGEM BRUTA]]/Tabela1[[#This Row],[Valor total]]</f>
        <v>0.37837398373983733</v>
      </c>
      <c r="K2850" s="1" t="str">
        <f>VLOOKUP(Tabela1[[#This Row],[Cliente]],'BASE DE CLIENTES'!A:D,4,0)</f>
        <v>SERRALHEIRO</v>
      </c>
      <c r="L2850" s="1" t="str">
        <f>VLOOKUP(Tabela1[[#This Row],[Cliente]],'BASE DE CLIENTES'!A:E,5,0)</f>
        <v>PLANALTINA</v>
      </c>
    </row>
    <row r="2851" spans="2:12" x14ac:dyDescent="0.3">
      <c r="B2851" s="1" t="s">
        <v>25</v>
      </c>
      <c r="C2851" s="4" t="str">
        <f>VLOOKUP(Tabela1[[#This Row],[Cliente]],'BASE DE CLIENTES'!A:E,2,0)</f>
        <v>Brasília</v>
      </c>
      <c r="D2851" s="1" t="str">
        <f>VLOOKUP(Tabela1[[#This Row],[Cliente]],'BASE DE CLIENTES'!A:C,3,0)</f>
        <v>DF</v>
      </c>
      <c r="E2851" s="4" t="str">
        <f>CONCATENATE(Tabela1[[#This Row],[CIDADE]],",",Tabela1[[#This Row],[UF]])</f>
        <v>Brasília,DF</v>
      </c>
      <c r="F2851" s="2">
        <v>45946</v>
      </c>
      <c r="G2851" s="13">
        <v>1486.3</v>
      </c>
      <c r="H2851" s="13">
        <v>2365</v>
      </c>
      <c r="I2851" s="5">
        <f>Tabela1[[#This Row],[Valor total]]-Tabela1[[#This Row],[Valor custo]]</f>
        <v>878.7</v>
      </c>
      <c r="J2851" s="6">
        <f>Tabela1[[#This Row],[MARGEM BRUTA]]/Tabela1[[#This Row],[Valor total]]</f>
        <v>0.3715433403805497</v>
      </c>
      <c r="K2851" s="1" t="str">
        <f>VLOOKUP(Tabela1[[#This Row],[Cliente]],'BASE DE CLIENTES'!A:D,4,0)</f>
        <v>EMPRESA COM MAQUINA</v>
      </c>
      <c r="L2851" s="1" t="str">
        <f>VLOOKUP(Tabela1[[#This Row],[Cliente]],'BASE DE CLIENTES'!A:E,5,0)</f>
        <v>CEILANDIA NORTE (CEILANDIA)</v>
      </c>
    </row>
    <row r="2852" spans="2:12" x14ac:dyDescent="0.3">
      <c r="B2852" s="1" t="s">
        <v>38</v>
      </c>
      <c r="C2852" s="4" t="str">
        <f>VLOOKUP(Tabela1[[#This Row],[Cliente]],'BASE DE CLIENTES'!A:E,2,0)</f>
        <v>Brasília</v>
      </c>
      <c r="D2852" s="1" t="str">
        <f>VLOOKUP(Tabela1[[#This Row],[Cliente]],'BASE DE CLIENTES'!A:C,3,0)</f>
        <v>DF</v>
      </c>
      <c r="E2852" s="4" t="str">
        <f>CONCATENATE(Tabela1[[#This Row],[CIDADE]],",",Tabela1[[#This Row],[UF]])</f>
        <v>Brasília,DF</v>
      </c>
      <c r="F2852" s="2">
        <v>45946</v>
      </c>
      <c r="G2852" s="13">
        <v>138.63999999999999</v>
      </c>
      <c r="H2852" s="13">
        <v>440</v>
      </c>
      <c r="I2852" s="5">
        <f>Tabela1[[#This Row],[Valor total]]-Tabela1[[#This Row],[Valor custo]]</f>
        <v>301.36</v>
      </c>
      <c r="J2852" s="6">
        <f>Tabela1[[#This Row],[MARGEM BRUTA]]/Tabela1[[#This Row],[Valor total]]</f>
        <v>0.68490909090909091</v>
      </c>
      <c r="K2852" s="1" t="str">
        <f>VLOOKUP(Tabela1[[#This Row],[Cliente]],'BASE DE CLIENTES'!A:D,4,0)</f>
        <v>EMPRESA SEM MAQUINA</v>
      </c>
      <c r="L2852" s="1" t="str">
        <f>VLOOKUP(Tabela1[[#This Row],[Cliente]],'BASE DE CLIENTES'!A:E,5,0)</f>
        <v>PONTE ALTA NORTE (GAMA)</v>
      </c>
    </row>
    <row r="2853" spans="2:12" x14ac:dyDescent="0.3">
      <c r="B2853" s="1" t="s">
        <v>38</v>
      </c>
      <c r="C2853" s="4" t="str">
        <f>VLOOKUP(Tabela1[[#This Row],[Cliente]],'BASE DE CLIENTES'!A:E,2,0)</f>
        <v>Brasília</v>
      </c>
      <c r="D2853" s="1" t="str">
        <f>VLOOKUP(Tabela1[[#This Row],[Cliente]],'BASE DE CLIENTES'!A:C,3,0)</f>
        <v>DF</v>
      </c>
      <c r="E2853" s="4" t="str">
        <f>CONCATENATE(Tabela1[[#This Row],[CIDADE]],",",Tabela1[[#This Row],[UF]])</f>
        <v>Brasília,DF</v>
      </c>
      <c r="F2853" s="2">
        <v>45946</v>
      </c>
      <c r="G2853" s="13">
        <v>1184</v>
      </c>
      <c r="H2853" s="13">
        <v>2150</v>
      </c>
      <c r="I2853" s="5">
        <f>Tabela1[[#This Row],[Valor total]]-Tabela1[[#This Row],[Valor custo]]</f>
        <v>966</v>
      </c>
      <c r="J2853" s="6">
        <f>Tabela1[[#This Row],[MARGEM BRUTA]]/Tabela1[[#This Row],[Valor total]]</f>
        <v>0.44930232558139532</v>
      </c>
      <c r="K2853" s="1" t="str">
        <f>VLOOKUP(Tabela1[[#This Row],[Cliente]],'BASE DE CLIENTES'!A:D,4,0)</f>
        <v>EMPRESA SEM MAQUINA</v>
      </c>
      <c r="L2853" s="1" t="str">
        <f>VLOOKUP(Tabela1[[#This Row],[Cliente]],'BASE DE CLIENTES'!A:E,5,0)</f>
        <v>PONTE ALTA NORTE (GAMA)</v>
      </c>
    </row>
    <row r="2854" spans="2:12" x14ac:dyDescent="0.3">
      <c r="B2854" s="1" t="s">
        <v>236</v>
      </c>
      <c r="C2854" s="4" t="str">
        <f>VLOOKUP(Tabela1[[#This Row],[Cliente]],'BASE DE CLIENTES'!A:E,2,0)</f>
        <v>Goiânia</v>
      </c>
      <c r="D2854" s="1" t="str">
        <f>VLOOKUP(Tabela1[[#This Row],[Cliente]],'BASE DE CLIENTES'!A:C,3,0)</f>
        <v>GO</v>
      </c>
      <c r="E2854" s="4" t="str">
        <f>CONCATENATE(Tabela1[[#This Row],[CIDADE]],",",Tabela1[[#This Row],[UF]])</f>
        <v>Goiânia,GO</v>
      </c>
      <c r="F2854" s="2">
        <v>45946</v>
      </c>
      <c r="G2854" s="13">
        <v>1146.9000000000001</v>
      </c>
      <c r="H2854" s="13">
        <v>1560</v>
      </c>
      <c r="I2854" s="5">
        <f>Tabela1[[#This Row],[Valor total]]-Tabela1[[#This Row],[Valor custo]]</f>
        <v>413.09999999999991</v>
      </c>
      <c r="J2854" s="6">
        <f>Tabela1[[#This Row],[MARGEM BRUTA]]/Tabela1[[#This Row],[Valor total]]</f>
        <v>0.26480769230769224</v>
      </c>
      <c r="K2854" s="1" t="str">
        <f>VLOOKUP(Tabela1[[#This Row],[Cliente]],'BASE DE CLIENTES'!A:D,4,0)</f>
        <v>EMPRESA COM MAQUINA</v>
      </c>
      <c r="L2854" s="1" t="str">
        <f>VLOOKUP(Tabela1[[#This Row],[Cliente]],'BASE DE CLIENTES'!A:E,5,0)</f>
        <v>Goiânia</v>
      </c>
    </row>
    <row r="2855" spans="2:12" x14ac:dyDescent="0.3">
      <c r="B2855" s="1" t="s">
        <v>236</v>
      </c>
      <c r="C2855" s="4" t="str">
        <f>VLOOKUP(Tabela1[[#This Row],[Cliente]],'BASE DE CLIENTES'!A:E,2,0)</f>
        <v>Goiânia</v>
      </c>
      <c r="D2855" s="1" t="str">
        <f>VLOOKUP(Tabela1[[#This Row],[Cliente]],'BASE DE CLIENTES'!A:C,3,0)</f>
        <v>GO</v>
      </c>
      <c r="E2855" s="4" t="str">
        <f>CONCATENATE(Tabela1[[#This Row],[CIDADE]],",",Tabela1[[#This Row],[UF]])</f>
        <v>Goiânia,GO</v>
      </c>
      <c r="F2855" s="2">
        <v>45946</v>
      </c>
      <c r="G2855" s="13">
        <v>968.42</v>
      </c>
      <c r="H2855" s="13">
        <v>1470</v>
      </c>
      <c r="I2855" s="5">
        <f>Tabela1[[#This Row],[Valor total]]-Tabela1[[#This Row],[Valor custo]]</f>
        <v>501.58000000000004</v>
      </c>
      <c r="J2855" s="6">
        <f>Tabela1[[#This Row],[MARGEM BRUTA]]/Tabela1[[#This Row],[Valor total]]</f>
        <v>0.34121088435374153</v>
      </c>
      <c r="K2855" s="1" t="str">
        <f>VLOOKUP(Tabela1[[#This Row],[Cliente]],'BASE DE CLIENTES'!A:D,4,0)</f>
        <v>EMPRESA COM MAQUINA</v>
      </c>
      <c r="L2855" s="1" t="str">
        <f>VLOOKUP(Tabela1[[#This Row],[Cliente]],'BASE DE CLIENTES'!A:E,5,0)</f>
        <v>Goiânia</v>
      </c>
    </row>
    <row r="2856" spans="2:12" x14ac:dyDescent="0.3">
      <c r="B2856" s="1" t="s">
        <v>150</v>
      </c>
      <c r="C2856" s="4" t="str">
        <f>VLOOKUP(Tabela1[[#This Row],[Cliente]],'BASE DE CLIENTES'!A:E,2,0)</f>
        <v>Anápolis</v>
      </c>
      <c r="D2856" s="1" t="str">
        <f>VLOOKUP(Tabela1[[#This Row],[Cliente]],'BASE DE CLIENTES'!A:C,3,0)</f>
        <v>GO</v>
      </c>
      <c r="E2856" s="4" t="str">
        <f>CONCATENATE(Tabela1[[#This Row],[CIDADE]],",",Tabela1[[#This Row],[UF]])</f>
        <v>Anápolis,GO</v>
      </c>
      <c r="F2856" s="2">
        <v>45946</v>
      </c>
      <c r="G2856" s="13">
        <v>1578.5</v>
      </c>
      <c r="H2856" s="13">
        <v>3230</v>
      </c>
      <c r="I2856" s="5">
        <f>Tabela1[[#This Row],[Valor total]]-Tabela1[[#This Row],[Valor custo]]</f>
        <v>1651.5</v>
      </c>
      <c r="J2856" s="6">
        <f>Tabela1[[#This Row],[MARGEM BRUTA]]/Tabela1[[#This Row],[Valor total]]</f>
        <v>0.51130030959752326</v>
      </c>
      <c r="K2856" s="1" t="str">
        <f>VLOOKUP(Tabela1[[#This Row],[Cliente]],'BASE DE CLIENTES'!A:D,4,0)</f>
        <v>EMPRESA COM MAQUINA</v>
      </c>
      <c r="L2856" s="1" t="str">
        <f>VLOOKUP(Tabela1[[#This Row],[Cliente]],'BASE DE CLIENTES'!A:E,5,0)</f>
        <v>Anápolis</v>
      </c>
    </row>
    <row r="2857" spans="2:12" x14ac:dyDescent="0.3">
      <c r="B2857" s="1" t="s">
        <v>152</v>
      </c>
      <c r="C2857" s="4" t="str">
        <f>VLOOKUP(Tabela1[[#This Row],[Cliente]],'BASE DE CLIENTES'!A:E,2,0)</f>
        <v>Aparecida de Goiânia</v>
      </c>
      <c r="D2857" s="1" t="str">
        <f>VLOOKUP(Tabela1[[#This Row],[Cliente]],'BASE DE CLIENTES'!A:C,3,0)</f>
        <v>GO</v>
      </c>
      <c r="E2857" s="4" t="str">
        <f>CONCATENATE(Tabela1[[#This Row],[CIDADE]],",",Tabela1[[#This Row],[UF]])</f>
        <v>Aparecida de Goiânia,GO</v>
      </c>
      <c r="F2857" s="2">
        <v>45945</v>
      </c>
      <c r="G2857" s="13">
        <v>1197.3900000000001</v>
      </c>
      <c r="H2857" s="13">
        <v>1870</v>
      </c>
      <c r="I2857" s="5">
        <f>Tabela1[[#This Row],[Valor total]]-Tabela1[[#This Row],[Valor custo]]</f>
        <v>672.6099999999999</v>
      </c>
      <c r="J2857" s="6">
        <f>Tabela1[[#This Row],[MARGEM BRUTA]]/Tabela1[[#This Row],[Valor total]]</f>
        <v>0.35968449197860958</v>
      </c>
      <c r="K2857" s="1" t="str">
        <f>VLOOKUP(Tabela1[[#This Row],[Cliente]],'BASE DE CLIENTES'!A:D,4,0)</f>
        <v>TECNICO</v>
      </c>
      <c r="L2857" s="1" t="str">
        <f>VLOOKUP(Tabela1[[#This Row],[Cliente]],'BASE DE CLIENTES'!A:E,5,0)</f>
        <v>Aparecida de Goiânia</v>
      </c>
    </row>
    <row r="2858" spans="2:12" x14ac:dyDescent="0.3">
      <c r="B2858" s="1" t="s">
        <v>236</v>
      </c>
      <c r="C2858" s="4" t="str">
        <f>VLOOKUP(Tabela1[[#This Row],[Cliente]],'BASE DE CLIENTES'!A:E,2,0)</f>
        <v>Goiânia</v>
      </c>
      <c r="D2858" s="1" t="str">
        <f>VLOOKUP(Tabela1[[#This Row],[Cliente]],'BASE DE CLIENTES'!A:C,3,0)</f>
        <v>GO</v>
      </c>
      <c r="E2858" s="4" t="str">
        <f>CONCATENATE(Tabela1[[#This Row],[CIDADE]],",",Tabela1[[#This Row],[UF]])</f>
        <v>Goiânia,GO</v>
      </c>
      <c r="F2858" s="2">
        <v>45945</v>
      </c>
      <c r="G2858" s="13">
        <v>7646</v>
      </c>
      <c r="H2858" s="13">
        <v>10400</v>
      </c>
      <c r="I2858" s="5">
        <f>Tabela1[[#This Row],[Valor total]]-Tabela1[[#This Row],[Valor custo]]</f>
        <v>2754</v>
      </c>
      <c r="J2858" s="6">
        <f>Tabela1[[#This Row],[MARGEM BRUTA]]/Tabela1[[#This Row],[Valor total]]</f>
        <v>0.2648076923076923</v>
      </c>
      <c r="K2858" s="1" t="str">
        <f>VLOOKUP(Tabela1[[#This Row],[Cliente]],'BASE DE CLIENTES'!A:D,4,0)</f>
        <v>EMPRESA COM MAQUINA</v>
      </c>
      <c r="L2858" s="1" t="str">
        <f>VLOOKUP(Tabela1[[#This Row],[Cliente]],'BASE DE CLIENTES'!A:E,5,0)</f>
        <v>Goiânia</v>
      </c>
    </row>
    <row r="2859" spans="2:12" x14ac:dyDescent="0.3">
      <c r="B2859" s="1" t="s">
        <v>104</v>
      </c>
      <c r="C2859" s="4" t="str">
        <f>VLOOKUP(Tabela1[[#This Row],[Cliente]],'BASE DE CLIENTES'!A:E,2,0)</f>
        <v>Águas Lindas de Goiás</v>
      </c>
      <c r="D2859" s="1" t="str">
        <f>VLOOKUP(Tabela1[[#This Row],[Cliente]],'BASE DE CLIENTES'!A:C,3,0)</f>
        <v>GO</v>
      </c>
      <c r="E2859" s="4" t="str">
        <f>CONCATENATE(Tabela1[[#This Row],[CIDADE]],",",Tabela1[[#This Row],[UF]])</f>
        <v>Águas Lindas de Goiás,GO</v>
      </c>
      <c r="F2859" s="2">
        <v>45945</v>
      </c>
      <c r="G2859" s="13">
        <v>144.19999999999999</v>
      </c>
      <c r="H2859" s="13">
        <v>500</v>
      </c>
      <c r="I2859" s="5">
        <f>Tabela1[[#This Row],[Valor total]]-Tabela1[[#This Row],[Valor custo]]</f>
        <v>355.8</v>
      </c>
      <c r="J2859" s="6">
        <f>Tabela1[[#This Row],[MARGEM BRUTA]]/Tabela1[[#This Row],[Valor total]]</f>
        <v>0.71160000000000001</v>
      </c>
      <c r="K2859" s="1" t="str">
        <f>VLOOKUP(Tabela1[[#This Row],[Cliente]],'BASE DE CLIENTES'!A:D,4,0)</f>
        <v>EMPRESA SEM MAQUINA</v>
      </c>
      <c r="L2859" s="1" t="str">
        <f>VLOOKUP(Tabela1[[#This Row],[Cliente]],'BASE DE CLIENTES'!A:E,5,0)</f>
        <v>Águas Lindas de Goiás</v>
      </c>
    </row>
    <row r="2860" spans="2:12" x14ac:dyDescent="0.3">
      <c r="B2860" s="1" t="s">
        <v>55</v>
      </c>
      <c r="C2860" s="4" t="str">
        <f>VLOOKUP(Tabela1[[#This Row],[Cliente]],'BASE DE CLIENTES'!A:E,2,0)</f>
        <v>Brasília</v>
      </c>
      <c r="D2860" s="1" t="str">
        <f>VLOOKUP(Tabela1[[#This Row],[Cliente]],'BASE DE CLIENTES'!A:C,3,0)</f>
        <v>DF</v>
      </c>
      <c r="E2860" s="4" t="str">
        <f>CONCATENATE(Tabela1[[#This Row],[CIDADE]],",",Tabela1[[#This Row],[UF]])</f>
        <v>Brasília,DF</v>
      </c>
      <c r="F2860" s="2">
        <v>45945</v>
      </c>
      <c r="G2860" s="13">
        <v>1876.39</v>
      </c>
      <c r="H2860" s="13">
        <v>3307.7</v>
      </c>
      <c r="I2860" s="5">
        <f>Tabela1[[#This Row],[Valor total]]-Tabela1[[#This Row],[Valor custo]]</f>
        <v>1431.3099999999997</v>
      </c>
      <c r="J2860" s="6">
        <f>Tabela1[[#This Row],[MARGEM BRUTA]]/Tabela1[[#This Row],[Valor total]]</f>
        <v>0.43272062157994973</v>
      </c>
      <c r="K2860" s="1" t="str">
        <f>VLOOKUP(Tabela1[[#This Row],[Cliente]],'BASE DE CLIENTES'!A:D,4,0)</f>
        <v>EMPRESA SEM MAQUINA</v>
      </c>
      <c r="L2860" s="1" t="str">
        <f>VLOOKUP(Tabela1[[#This Row],[Cliente]],'BASE DE CLIENTES'!A:E,5,0)</f>
        <v>RECANTO DAS EMAS</v>
      </c>
    </row>
    <row r="2861" spans="2:12" x14ac:dyDescent="0.3">
      <c r="B2861" s="1" t="s">
        <v>104</v>
      </c>
      <c r="C2861" s="4" t="str">
        <f>VLOOKUP(Tabela1[[#This Row],[Cliente]],'BASE DE CLIENTES'!A:E,2,0)</f>
        <v>Águas Lindas de Goiás</v>
      </c>
      <c r="D2861" s="1" t="str">
        <f>VLOOKUP(Tabela1[[#This Row],[Cliente]],'BASE DE CLIENTES'!A:C,3,0)</f>
        <v>GO</v>
      </c>
      <c r="E2861" s="4" t="str">
        <f>CONCATENATE(Tabela1[[#This Row],[CIDADE]],",",Tabela1[[#This Row],[UF]])</f>
        <v>Águas Lindas de Goiás,GO</v>
      </c>
      <c r="F2861" s="2">
        <v>45945</v>
      </c>
      <c r="G2861" s="13">
        <v>382.3</v>
      </c>
      <c r="H2861" s="13">
        <v>615</v>
      </c>
      <c r="I2861" s="5">
        <f>Tabela1[[#This Row],[Valor total]]-Tabela1[[#This Row],[Valor custo]]</f>
        <v>232.7</v>
      </c>
      <c r="J2861" s="6">
        <f>Tabela1[[#This Row],[MARGEM BRUTA]]/Tabela1[[#This Row],[Valor total]]</f>
        <v>0.37837398373983738</v>
      </c>
      <c r="K2861" s="1" t="str">
        <f>VLOOKUP(Tabela1[[#This Row],[Cliente]],'BASE DE CLIENTES'!A:D,4,0)</f>
        <v>EMPRESA SEM MAQUINA</v>
      </c>
      <c r="L2861" s="1" t="str">
        <f>VLOOKUP(Tabela1[[#This Row],[Cliente]],'BASE DE CLIENTES'!A:E,5,0)</f>
        <v>Águas Lindas de Goiás</v>
      </c>
    </row>
    <row r="2862" spans="2:12" x14ac:dyDescent="0.3">
      <c r="B2862" s="1" t="s">
        <v>27</v>
      </c>
      <c r="C2862" s="4" t="str">
        <f>VLOOKUP(Tabela1[[#This Row],[Cliente]],'BASE DE CLIENTES'!A:E,2,0)</f>
        <v>Brasília</v>
      </c>
      <c r="D2862" s="1" t="str">
        <f>VLOOKUP(Tabela1[[#This Row],[Cliente]],'BASE DE CLIENTES'!A:C,3,0)</f>
        <v>DF</v>
      </c>
      <c r="E2862" s="4" t="str">
        <f>CONCATENATE(Tabela1[[#This Row],[CIDADE]],",",Tabela1[[#This Row],[UF]])</f>
        <v>Brasília,DF</v>
      </c>
      <c r="F2862" s="2">
        <v>45945</v>
      </c>
      <c r="G2862" s="13">
        <v>664</v>
      </c>
      <c r="H2862" s="13">
        <v>530</v>
      </c>
      <c r="I2862" s="5">
        <f>Tabela1[[#This Row],[Valor total]]-Tabela1[[#This Row],[Valor custo]]</f>
        <v>-134</v>
      </c>
      <c r="J2862" s="6">
        <f>Tabela1[[#This Row],[MARGEM BRUTA]]/Tabela1[[#This Row],[Valor total]]</f>
        <v>-0.25283018867924528</v>
      </c>
      <c r="K2862" s="1" t="str">
        <f>VLOOKUP(Tabela1[[#This Row],[Cliente]],'BASE DE CLIENTES'!A:D,4,0)</f>
        <v>EMPRESA SEM MAQUINA</v>
      </c>
      <c r="L2862" s="1" t="str">
        <f>VLOOKUP(Tabela1[[#This Row],[Cliente]],'BASE DE CLIENTES'!A:E,5,0)</f>
        <v>RECANTO DAS EMAS</v>
      </c>
    </row>
    <row r="2863" spans="2:12" x14ac:dyDescent="0.3">
      <c r="B2863" s="1" t="s">
        <v>206</v>
      </c>
      <c r="C2863" s="4" t="str">
        <f>VLOOKUP(Tabela1[[#This Row],[Cliente]],'BASE DE CLIENTES'!A:E,2,0)</f>
        <v>Goiânia</v>
      </c>
      <c r="D2863" s="1" t="str">
        <f>VLOOKUP(Tabela1[[#This Row],[Cliente]],'BASE DE CLIENTES'!A:C,3,0)</f>
        <v>GO</v>
      </c>
      <c r="E2863" s="4" t="str">
        <f>CONCATENATE(Tabela1[[#This Row],[CIDADE]],",",Tabela1[[#This Row],[UF]])</f>
        <v>Goiânia,GO</v>
      </c>
      <c r="F2863" s="2">
        <v>45945</v>
      </c>
      <c r="G2863" s="13">
        <v>5544</v>
      </c>
      <c r="H2863" s="13">
        <v>9600</v>
      </c>
      <c r="I2863" s="5">
        <f>Tabela1[[#This Row],[Valor total]]-Tabela1[[#This Row],[Valor custo]]</f>
        <v>4056</v>
      </c>
      <c r="J2863" s="6">
        <f>Tabela1[[#This Row],[MARGEM BRUTA]]/Tabela1[[#This Row],[Valor total]]</f>
        <v>0.42249999999999999</v>
      </c>
      <c r="K2863" s="1" t="str">
        <f>VLOOKUP(Tabela1[[#This Row],[Cliente]],'BASE DE CLIENTES'!A:D,4,0)</f>
        <v>EMPRESA COM MAQUINA</v>
      </c>
      <c r="L2863" s="1" t="str">
        <f>VLOOKUP(Tabela1[[#This Row],[Cliente]],'BASE DE CLIENTES'!A:E,5,0)</f>
        <v>Goiânia</v>
      </c>
    </row>
    <row r="2864" spans="2:12" x14ac:dyDescent="0.3">
      <c r="B2864" s="1" t="s">
        <v>321</v>
      </c>
      <c r="C2864" s="4" t="str">
        <f>VLOOKUP(Tabela1[[#This Row],[Cliente]],'BASE DE CLIENTES'!A:E,2,0)</f>
        <v>Valparaíso de Goiás</v>
      </c>
      <c r="D2864" s="1" t="str">
        <f>VLOOKUP(Tabela1[[#This Row],[Cliente]],'BASE DE CLIENTES'!A:C,3,0)</f>
        <v>GO</v>
      </c>
      <c r="E2864" s="4" t="str">
        <f>CONCATENATE(Tabela1[[#This Row],[CIDADE]],",",Tabela1[[#This Row],[UF]])</f>
        <v>Valparaíso de Goiás,GO</v>
      </c>
      <c r="F2864" s="2">
        <v>45945</v>
      </c>
      <c r="G2864" s="13">
        <v>664</v>
      </c>
      <c r="H2864" s="13">
        <v>1000</v>
      </c>
      <c r="I2864" s="5">
        <f>Tabela1[[#This Row],[Valor total]]-Tabela1[[#This Row],[Valor custo]]</f>
        <v>336</v>
      </c>
      <c r="J2864" s="6">
        <f>Tabela1[[#This Row],[MARGEM BRUTA]]/Tabela1[[#This Row],[Valor total]]</f>
        <v>0.33600000000000002</v>
      </c>
      <c r="K2864" s="1" t="str">
        <f>VLOOKUP(Tabela1[[#This Row],[Cliente]],'BASE DE CLIENTES'!A:D,4,0)</f>
        <v>EMPRESA COM MAQUINA</v>
      </c>
      <c r="L2864" s="1" t="str">
        <f>VLOOKUP(Tabela1[[#This Row],[Cliente]],'BASE DE CLIENTES'!A:E,5,0)</f>
        <v>Valparaíso de Goiás</v>
      </c>
    </row>
    <row r="2865" spans="2:12" x14ac:dyDescent="0.3">
      <c r="B2865" s="1" t="s">
        <v>319</v>
      </c>
      <c r="C2865" s="4" t="str">
        <f>VLOOKUP(Tabela1[[#This Row],[Cliente]],'BASE DE CLIENTES'!A:E,2,0)</f>
        <v>Valparaíso de Goiás</v>
      </c>
      <c r="D2865" s="1" t="str">
        <f>VLOOKUP(Tabela1[[#This Row],[Cliente]],'BASE DE CLIENTES'!A:C,3,0)</f>
        <v>GO</v>
      </c>
      <c r="E2865" s="4" t="str">
        <f>CONCATENATE(Tabela1[[#This Row],[CIDADE]],",",Tabela1[[#This Row],[UF]])</f>
        <v>Valparaíso de Goiás,GO</v>
      </c>
      <c r="F2865" s="2">
        <v>45945</v>
      </c>
      <c r="G2865" s="13">
        <v>1514.58</v>
      </c>
      <c r="H2865" s="13">
        <v>2210</v>
      </c>
      <c r="I2865" s="5">
        <f>Tabela1[[#This Row],[Valor total]]-Tabela1[[#This Row],[Valor custo]]</f>
        <v>695.42000000000007</v>
      </c>
      <c r="J2865" s="6">
        <f>Tabela1[[#This Row],[MARGEM BRUTA]]/Tabela1[[#This Row],[Valor total]]</f>
        <v>0.31466968325791861</v>
      </c>
      <c r="K2865" s="1" t="str">
        <f>VLOOKUP(Tabela1[[#This Row],[Cliente]],'BASE DE CLIENTES'!A:D,4,0)</f>
        <v>EMPRESA COM MAQUINA</v>
      </c>
      <c r="L2865" s="1" t="str">
        <f>VLOOKUP(Tabela1[[#This Row],[Cliente]],'BASE DE CLIENTES'!A:E,5,0)</f>
        <v>Valparaíso de Goiás</v>
      </c>
    </row>
    <row r="2866" spans="2:12" x14ac:dyDescent="0.3">
      <c r="B2866" s="1" t="s">
        <v>151</v>
      </c>
      <c r="C2866" s="4" t="str">
        <f>VLOOKUP(Tabela1[[#This Row],[Cliente]],'BASE DE CLIENTES'!A:E,2,0)</f>
        <v>Aparecida de Goiânia</v>
      </c>
      <c r="D2866" s="1" t="str">
        <f>VLOOKUP(Tabela1[[#This Row],[Cliente]],'BASE DE CLIENTES'!A:C,3,0)</f>
        <v>GO</v>
      </c>
      <c r="E2866" s="4" t="str">
        <f>CONCATENATE(Tabela1[[#This Row],[CIDADE]],",",Tabela1[[#This Row],[UF]])</f>
        <v>Aparecida de Goiânia,GO</v>
      </c>
      <c r="F2866" s="2">
        <v>45945</v>
      </c>
      <c r="G2866" s="13">
        <v>3718.9</v>
      </c>
      <c r="H2866" s="13">
        <v>5860</v>
      </c>
      <c r="I2866" s="5">
        <f>Tabela1[[#This Row],[Valor total]]-Tabela1[[#This Row],[Valor custo]]</f>
        <v>2141.1</v>
      </c>
      <c r="J2866" s="6">
        <f>Tabela1[[#This Row],[MARGEM BRUTA]]/Tabela1[[#This Row],[Valor total]]</f>
        <v>0.3653754266211604</v>
      </c>
      <c r="K2866" s="1" t="str">
        <f>VLOOKUP(Tabela1[[#This Row],[Cliente]],'BASE DE CLIENTES'!A:D,4,0)</f>
        <v>EMPRESA COM MAQUINA</v>
      </c>
      <c r="L2866" s="1" t="str">
        <f>VLOOKUP(Tabela1[[#This Row],[Cliente]],'BASE DE CLIENTES'!A:E,5,0)</f>
        <v>Aparecida de Goiânia</v>
      </c>
    </row>
    <row r="2867" spans="2:12" x14ac:dyDescent="0.3">
      <c r="B2867" s="1" t="s">
        <v>66</v>
      </c>
      <c r="C2867" s="4" t="str">
        <f>VLOOKUP(Tabela1[[#This Row],[Cliente]],'BASE DE CLIENTES'!A:E,2,0)</f>
        <v>Águas Lindas de Goiás</v>
      </c>
      <c r="D2867" s="1" t="str">
        <f>VLOOKUP(Tabela1[[#This Row],[Cliente]],'BASE DE CLIENTES'!A:C,3,0)</f>
        <v>GO</v>
      </c>
      <c r="E2867" s="4" t="str">
        <f>CONCATENATE(Tabela1[[#This Row],[CIDADE]],",",Tabela1[[#This Row],[UF]])</f>
        <v>Águas Lindas de Goiás,GO</v>
      </c>
      <c r="F2867" s="2">
        <v>45945</v>
      </c>
      <c r="G2867" s="13">
        <v>1423</v>
      </c>
      <c r="H2867" s="13">
        <v>2150</v>
      </c>
      <c r="I2867" s="5">
        <f>Tabela1[[#This Row],[Valor total]]-Tabela1[[#This Row],[Valor custo]]</f>
        <v>727</v>
      </c>
      <c r="J2867" s="6">
        <f>Tabela1[[#This Row],[MARGEM BRUTA]]/Tabela1[[#This Row],[Valor total]]</f>
        <v>0.33813953488372095</v>
      </c>
      <c r="K2867" s="1" t="str">
        <f>VLOOKUP(Tabela1[[#This Row],[Cliente]],'BASE DE CLIENTES'!A:D,4,0)</f>
        <v>EMPRESA COM MAQUINA</v>
      </c>
      <c r="L2867" s="1" t="str">
        <f>VLOOKUP(Tabela1[[#This Row],[Cliente]],'BASE DE CLIENTES'!A:E,5,0)</f>
        <v>Águas Lindas de Goiás</v>
      </c>
    </row>
    <row r="2868" spans="2:12" x14ac:dyDescent="0.3">
      <c r="B2868" s="1" t="s">
        <v>70</v>
      </c>
      <c r="C2868" s="4" t="str">
        <f>VLOOKUP(Tabela1[[#This Row],[Cliente]],'BASE DE CLIENTES'!A:E,2,0)</f>
        <v>Brasília</v>
      </c>
      <c r="D2868" s="1" t="str">
        <f>VLOOKUP(Tabela1[[#This Row],[Cliente]],'BASE DE CLIENTES'!A:C,3,0)</f>
        <v>DF</v>
      </c>
      <c r="E2868" s="4" t="str">
        <f>CONCATENATE(Tabela1[[#This Row],[CIDADE]],",",Tabela1[[#This Row],[UF]])</f>
        <v>Brasília,DF</v>
      </c>
      <c r="F2868" s="2">
        <v>45945</v>
      </c>
      <c r="G2868" s="13">
        <v>649</v>
      </c>
      <c r="H2868" s="13">
        <v>900</v>
      </c>
      <c r="I2868" s="5">
        <f>Tabela1[[#This Row],[Valor total]]-Tabela1[[#This Row],[Valor custo]]</f>
        <v>251</v>
      </c>
      <c r="J2868" s="6">
        <f>Tabela1[[#This Row],[MARGEM BRUTA]]/Tabela1[[#This Row],[Valor total]]</f>
        <v>0.27888888888888891</v>
      </c>
      <c r="K2868" s="1" t="str">
        <f>VLOOKUP(Tabela1[[#This Row],[Cliente]],'BASE DE CLIENTES'!A:D,4,0)</f>
        <v>EMPRESA COM MAQUINA</v>
      </c>
      <c r="L2868" s="1" t="str">
        <f>VLOOKUP(Tabela1[[#This Row],[Cliente]],'BASE DE CLIENTES'!A:E,5,0)</f>
        <v>TAGUATINGA NORTE (TAGUATINGA)</v>
      </c>
    </row>
    <row r="2869" spans="2:12" x14ac:dyDescent="0.3">
      <c r="B2869" s="1" t="s">
        <v>296</v>
      </c>
      <c r="C2869" s="4" t="str">
        <f>VLOOKUP(Tabela1[[#This Row],[Cliente]],'BASE DE CLIENTES'!A:E,2,0)</f>
        <v>Santo Antônio Descoberto</v>
      </c>
      <c r="D2869" s="1" t="str">
        <f>VLOOKUP(Tabela1[[#This Row],[Cliente]],'BASE DE CLIENTES'!A:C,3,0)</f>
        <v>GO</v>
      </c>
      <c r="E2869" s="4" t="str">
        <f>CONCATENATE(Tabela1[[#This Row],[CIDADE]],",",Tabela1[[#This Row],[UF]])</f>
        <v>Santo Antônio Descoberto,GO</v>
      </c>
      <c r="F2869" s="2">
        <v>45945</v>
      </c>
      <c r="G2869" s="13">
        <v>675.14</v>
      </c>
      <c r="H2869" s="13">
        <v>1047</v>
      </c>
      <c r="I2869" s="5">
        <f>Tabela1[[#This Row],[Valor total]]-Tabela1[[#This Row],[Valor custo]]</f>
        <v>371.86</v>
      </c>
      <c r="J2869" s="6">
        <f>Tabela1[[#This Row],[MARGEM BRUTA]]/Tabela1[[#This Row],[Valor total]]</f>
        <v>0.35516714422158552</v>
      </c>
      <c r="K2869" s="1" t="str">
        <f>VLOOKUP(Tabela1[[#This Row],[Cliente]],'BASE DE CLIENTES'!A:D,4,0)</f>
        <v>EMPRESA COM MAQUINA</v>
      </c>
      <c r="L2869" s="1" t="str">
        <f>VLOOKUP(Tabela1[[#This Row],[Cliente]],'BASE DE CLIENTES'!A:E,5,0)</f>
        <v>Santo Antônio Descoberto</v>
      </c>
    </row>
    <row r="2870" spans="2:12" x14ac:dyDescent="0.3">
      <c r="B2870" s="1" t="s">
        <v>97</v>
      </c>
      <c r="C2870" s="4" t="str">
        <f>VLOOKUP(Tabela1[[#This Row],[Cliente]],'BASE DE CLIENTES'!A:E,2,0)</f>
        <v>Brasília</v>
      </c>
      <c r="D2870" s="1" t="str">
        <f>VLOOKUP(Tabela1[[#This Row],[Cliente]],'BASE DE CLIENTES'!A:C,3,0)</f>
        <v>DF</v>
      </c>
      <c r="E2870" s="4" t="str">
        <f>CONCATENATE(Tabela1[[#This Row],[CIDADE]],",",Tabela1[[#This Row],[UF]])</f>
        <v>Brasília,DF</v>
      </c>
      <c r="F2870" s="2">
        <v>45945</v>
      </c>
      <c r="G2870" s="13">
        <v>693</v>
      </c>
      <c r="H2870" s="13">
        <v>1500</v>
      </c>
      <c r="I2870" s="5">
        <f>Tabela1[[#This Row],[Valor total]]-Tabela1[[#This Row],[Valor custo]]</f>
        <v>807</v>
      </c>
      <c r="J2870" s="6">
        <f>Tabela1[[#This Row],[MARGEM BRUTA]]/Tabela1[[#This Row],[Valor total]]</f>
        <v>0.53800000000000003</v>
      </c>
      <c r="K2870" s="1" t="str">
        <f>VLOOKUP(Tabela1[[#This Row],[Cliente]],'BASE DE CLIENTES'!A:D,4,0)</f>
        <v>SERRALHEIRO</v>
      </c>
      <c r="L2870" s="1" t="str">
        <f>VLOOKUP(Tabela1[[#This Row],[Cliente]],'BASE DE CLIENTES'!A:E,5,0)</f>
        <v>CEILANDIA NORTE</v>
      </c>
    </row>
    <row r="2871" spans="2:12" x14ac:dyDescent="0.3">
      <c r="B2871" s="1" t="s">
        <v>339</v>
      </c>
      <c r="C2871" s="4" t="str">
        <f>VLOOKUP(Tabela1[[#This Row],[Cliente]],'BASE DE CLIENTES'!A:E,2,0)</f>
        <v>Brasília</v>
      </c>
      <c r="D2871" s="1" t="str">
        <f>VLOOKUP(Tabela1[[#This Row],[Cliente]],'BASE DE CLIENTES'!A:C,3,0)</f>
        <v>DF</v>
      </c>
      <c r="E2871" s="4" t="str">
        <f>CONCATENATE(Tabela1[[#This Row],[CIDADE]],",",Tabela1[[#This Row],[UF]])</f>
        <v>Brasília,DF</v>
      </c>
      <c r="F2871" s="2">
        <v>45945</v>
      </c>
      <c r="G2871" s="13">
        <v>293.13</v>
      </c>
      <c r="H2871" s="13">
        <v>400</v>
      </c>
      <c r="I2871" s="5">
        <f>Tabela1[[#This Row],[Valor total]]-Tabela1[[#This Row],[Valor custo]]</f>
        <v>106.87</v>
      </c>
      <c r="J2871" s="6">
        <f>Tabela1[[#This Row],[MARGEM BRUTA]]/Tabela1[[#This Row],[Valor total]]</f>
        <v>0.267175</v>
      </c>
      <c r="K2871" s="1" t="str">
        <f>VLOOKUP(Tabela1[[#This Row],[Cliente]],'BASE DE CLIENTES'!A:D,4,0)</f>
        <v>CLIENTE NOVO S/ IDENT.</v>
      </c>
      <c r="L2871" s="1" t="str">
        <f>VLOOKUP(Tabela1[[#This Row],[Cliente]],'BASE DE CLIENTES'!A:E,5,0)</f>
        <v>Brasília</v>
      </c>
    </row>
    <row r="2872" spans="2:12" x14ac:dyDescent="0.3">
      <c r="B2872" s="1" t="s">
        <v>96</v>
      </c>
      <c r="C2872" s="4" t="str">
        <f>VLOOKUP(Tabela1[[#This Row],[Cliente]],'BASE DE CLIENTES'!A:E,2,0)</f>
        <v>Brasília</v>
      </c>
      <c r="D2872" s="1" t="str">
        <f>VLOOKUP(Tabela1[[#This Row],[Cliente]],'BASE DE CLIENTES'!A:C,3,0)</f>
        <v>DF</v>
      </c>
      <c r="E2872" s="4" t="str">
        <f>CONCATENATE(Tabela1[[#This Row],[CIDADE]],",",Tabela1[[#This Row],[UF]])</f>
        <v>Brasília,DF</v>
      </c>
      <c r="F2872" s="2">
        <v>45944</v>
      </c>
      <c r="G2872" s="13">
        <v>382.3</v>
      </c>
      <c r="H2872" s="13">
        <v>615</v>
      </c>
      <c r="I2872" s="5">
        <f>Tabela1[[#This Row],[Valor total]]-Tabela1[[#This Row],[Valor custo]]</f>
        <v>232.7</v>
      </c>
      <c r="J2872" s="6">
        <f>Tabela1[[#This Row],[MARGEM BRUTA]]/Tabela1[[#This Row],[Valor total]]</f>
        <v>0.37837398373983738</v>
      </c>
      <c r="K2872" s="1" t="str">
        <f>VLOOKUP(Tabela1[[#This Row],[Cliente]],'BASE DE CLIENTES'!A:D,4,0)</f>
        <v>EMPRESA SEM MAQUINA</v>
      </c>
      <c r="L2872" s="1" t="str">
        <f>VLOOKUP(Tabela1[[#This Row],[Cliente]],'BASE DE CLIENTES'!A:E,5,0)</f>
        <v>CEILANDIA NORTE (CEILANDIA)</v>
      </c>
    </row>
    <row r="2873" spans="2:12" x14ac:dyDescent="0.3">
      <c r="B2873" s="1" t="s">
        <v>27</v>
      </c>
      <c r="C2873" s="4" t="str">
        <f>VLOOKUP(Tabela1[[#This Row],[Cliente]],'BASE DE CLIENTES'!A:E,2,0)</f>
        <v>Brasília</v>
      </c>
      <c r="D2873" s="1" t="str">
        <f>VLOOKUP(Tabela1[[#This Row],[Cliente]],'BASE DE CLIENTES'!A:C,3,0)</f>
        <v>DF</v>
      </c>
      <c r="E2873" s="4" t="str">
        <f>CONCATENATE(Tabela1[[#This Row],[CIDADE]],",",Tabela1[[#This Row],[UF]])</f>
        <v>Brasília,DF</v>
      </c>
      <c r="F2873" s="2">
        <v>45945</v>
      </c>
      <c r="G2873" s="13">
        <v>289</v>
      </c>
      <c r="H2873" s="13">
        <v>520</v>
      </c>
      <c r="I2873" s="5">
        <f>Tabela1[[#This Row],[Valor total]]-Tabela1[[#This Row],[Valor custo]]</f>
        <v>231</v>
      </c>
      <c r="J2873" s="6">
        <f>Tabela1[[#This Row],[MARGEM BRUTA]]/Tabela1[[#This Row],[Valor total]]</f>
        <v>0.44423076923076921</v>
      </c>
      <c r="K2873" s="1" t="str">
        <f>VLOOKUP(Tabela1[[#This Row],[Cliente]],'BASE DE CLIENTES'!A:D,4,0)</f>
        <v>EMPRESA SEM MAQUINA</v>
      </c>
      <c r="L2873" s="1" t="str">
        <f>VLOOKUP(Tabela1[[#This Row],[Cliente]],'BASE DE CLIENTES'!A:E,5,0)</f>
        <v>RECANTO DAS EMAS</v>
      </c>
    </row>
    <row r="2874" spans="2:12" x14ac:dyDescent="0.3">
      <c r="B2874" s="1" t="s">
        <v>106</v>
      </c>
      <c r="C2874" s="4" t="str">
        <f>VLOOKUP(Tabela1[[#This Row],[Cliente]],'BASE DE CLIENTES'!A:E,2,0)</f>
        <v>Brasília</v>
      </c>
      <c r="D2874" s="1" t="str">
        <f>VLOOKUP(Tabela1[[#This Row],[Cliente]],'BASE DE CLIENTES'!A:C,3,0)</f>
        <v>DF</v>
      </c>
      <c r="E2874" s="4" t="str">
        <f>CONCATENATE(Tabela1[[#This Row],[CIDADE]],",",Tabela1[[#This Row],[UF]])</f>
        <v>Brasília,DF</v>
      </c>
      <c r="F2874" s="2">
        <v>45944</v>
      </c>
      <c r="G2874" s="13">
        <v>432.79</v>
      </c>
      <c r="H2874" s="13">
        <v>650</v>
      </c>
      <c r="I2874" s="5">
        <f>Tabela1[[#This Row],[Valor total]]-Tabela1[[#This Row],[Valor custo]]</f>
        <v>217.20999999999998</v>
      </c>
      <c r="J2874" s="6">
        <f>Tabela1[[#This Row],[MARGEM BRUTA]]/Tabela1[[#This Row],[Valor total]]</f>
        <v>0.33416923076923072</v>
      </c>
      <c r="K2874" s="1" t="str">
        <f>VLOOKUP(Tabela1[[#This Row],[Cliente]],'BASE DE CLIENTES'!A:D,4,0)</f>
        <v>EMPRESA COM MAQUINA</v>
      </c>
      <c r="L2874" s="1" t="str">
        <f>VLOOKUP(Tabela1[[#This Row],[Cliente]],'BASE DE CLIENTES'!A:E,5,0)</f>
        <v>26 DE SETEMBRO</v>
      </c>
    </row>
    <row r="2875" spans="2:12" x14ac:dyDescent="0.3">
      <c r="B2875" s="1" t="s">
        <v>340</v>
      </c>
      <c r="C2875" s="4" t="str">
        <f>VLOOKUP(Tabela1[[#This Row],[Cliente]],'BASE DE CLIENTES'!A:E,2,0)</f>
        <v>Brasília</v>
      </c>
      <c r="D2875" s="1" t="str">
        <f>VLOOKUP(Tabela1[[#This Row],[Cliente]],'BASE DE CLIENTES'!A:C,3,0)</f>
        <v>DF</v>
      </c>
      <c r="E2875" s="4" t="str">
        <f>CONCATENATE(Tabela1[[#This Row],[CIDADE]],",",Tabela1[[#This Row],[UF]])</f>
        <v>Brasília,DF</v>
      </c>
      <c r="F2875" s="2">
        <v>45944</v>
      </c>
      <c r="G2875" s="13">
        <v>738.56</v>
      </c>
      <c r="H2875" s="13">
        <v>1735</v>
      </c>
      <c r="I2875" s="5">
        <f>Tabela1[[#This Row],[Valor total]]-Tabela1[[#This Row],[Valor custo]]</f>
        <v>996.44</v>
      </c>
      <c r="J2875" s="6">
        <f>Tabela1[[#This Row],[MARGEM BRUTA]]/Tabela1[[#This Row],[Valor total]]</f>
        <v>0.5743170028818444</v>
      </c>
      <c r="K2875" s="1" t="str">
        <f>VLOOKUP(Tabela1[[#This Row],[Cliente]],'BASE DE CLIENTES'!A:D,4,0)</f>
        <v>CLIENTE NOVO S/ IDENT.</v>
      </c>
      <c r="L2875" s="1" t="str">
        <f>VLOOKUP(Tabela1[[#This Row],[Cliente]],'BASE DE CLIENTES'!A:E,5,0)</f>
        <v>Brasília</v>
      </c>
    </row>
    <row r="2876" spans="2:12" x14ac:dyDescent="0.3">
      <c r="B2876" s="1" t="s">
        <v>183</v>
      </c>
      <c r="C2876" s="4" t="str">
        <f>VLOOKUP(Tabela1[[#This Row],[Cliente]],'BASE DE CLIENTES'!A:E,2,0)</f>
        <v>Caldas Novas</v>
      </c>
      <c r="D2876" s="1" t="str">
        <f>VLOOKUP(Tabela1[[#This Row],[Cliente]],'BASE DE CLIENTES'!A:C,3,0)</f>
        <v>GO</v>
      </c>
      <c r="E2876" s="4" t="str">
        <f>CONCATENATE(Tabela1[[#This Row],[CIDADE]],",",Tabela1[[#This Row],[UF]])</f>
        <v>Caldas Novas,GO</v>
      </c>
      <c r="F2876" s="2">
        <v>45944</v>
      </c>
      <c r="G2876" s="13">
        <v>3996</v>
      </c>
      <c r="H2876" s="13">
        <v>5790</v>
      </c>
      <c r="I2876" s="5">
        <f>Tabela1[[#This Row],[Valor total]]-Tabela1[[#This Row],[Valor custo]]</f>
        <v>1794</v>
      </c>
      <c r="J2876" s="6">
        <f>Tabela1[[#This Row],[MARGEM BRUTA]]/Tabela1[[#This Row],[Valor total]]</f>
        <v>0.30984455958549223</v>
      </c>
      <c r="K2876" s="1" t="str">
        <f>VLOOKUP(Tabela1[[#This Row],[Cliente]],'BASE DE CLIENTES'!A:D,4,0)</f>
        <v>EMPRESA COM MAQUINA</v>
      </c>
      <c r="L2876" s="1" t="str">
        <f>VLOOKUP(Tabela1[[#This Row],[Cliente]],'BASE DE CLIENTES'!A:E,5,0)</f>
        <v>Caldas Novas</v>
      </c>
    </row>
    <row r="2877" spans="2:12" x14ac:dyDescent="0.3">
      <c r="B2877" s="1" t="s">
        <v>111</v>
      </c>
      <c r="C2877" s="4" t="str">
        <f>VLOOKUP(Tabela1[[#This Row],[Cliente]],'BASE DE CLIENTES'!A:E,2,0)</f>
        <v>Brasília</v>
      </c>
      <c r="D2877" s="1" t="str">
        <f>VLOOKUP(Tabela1[[#This Row],[Cliente]],'BASE DE CLIENTES'!A:C,3,0)</f>
        <v>DF</v>
      </c>
      <c r="E2877" s="4" t="str">
        <f>CONCATENATE(Tabela1[[#This Row],[CIDADE]],",",Tabela1[[#This Row],[UF]])</f>
        <v>Brasília,DF</v>
      </c>
      <c r="F2877" s="2">
        <v>45944</v>
      </c>
      <c r="G2877" s="13">
        <v>5829.76</v>
      </c>
      <c r="H2877" s="13">
        <v>9405</v>
      </c>
      <c r="I2877" s="5">
        <f>Tabela1[[#This Row],[Valor total]]-Tabela1[[#This Row],[Valor custo]]</f>
        <v>3575.24</v>
      </c>
      <c r="J2877" s="6">
        <f>Tabela1[[#This Row],[MARGEM BRUTA]]/Tabela1[[#This Row],[Valor total]]</f>
        <v>0.38014247740563528</v>
      </c>
      <c r="K2877" s="1" t="str">
        <f>VLOOKUP(Tabela1[[#This Row],[Cliente]],'BASE DE CLIENTES'!A:D,4,0)</f>
        <v>EMPRESA SEM MAQUINA</v>
      </c>
      <c r="L2877" s="1" t="str">
        <f>VLOOKUP(Tabela1[[#This Row],[Cliente]],'BASE DE CLIENTES'!A:E,5,0)</f>
        <v>TAGUATINGA SUL (TAGUATINGA)</v>
      </c>
    </row>
    <row r="2878" spans="2:12" x14ac:dyDescent="0.3">
      <c r="B2878" s="1" t="s">
        <v>17</v>
      </c>
      <c r="C2878" s="4" t="str">
        <f>VLOOKUP(Tabela1[[#This Row],[Cliente]],'BASE DE CLIENTES'!A:E,2,0)</f>
        <v>Águas Lindas de Goiás</v>
      </c>
      <c r="D2878" s="1" t="str">
        <f>VLOOKUP(Tabela1[[#This Row],[Cliente]],'BASE DE CLIENTES'!A:C,3,0)</f>
        <v>GO</v>
      </c>
      <c r="E2878" s="4" t="str">
        <f>CONCATENATE(Tabela1[[#This Row],[CIDADE]],",",Tabela1[[#This Row],[UF]])</f>
        <v>Águas Lindas de Goiás,GO</v>
      </c>
      <c r="F2878" s="2">
        <v>45944</v>
      </c>
      <c r="G2878" s="13">
        <v>534</v>
      </c>
      <c r="H2878" s="13">
        <v>920</v>
      </c>
      <c r="I2878" s="5">
        <f>Tabela1[[#This Row],[Valor total]]-Tabela1[[#This Row],[Valor custo]]</f>
        <v>386</v>
      </c>
      <c r="J2878" s="6">
        <f>Tabela1[[#This Row],[MARGEM BRUTA]]/Tabela1[[#This Row],[Valor total]]</f>
        <v>0.41956521739130437</v>
      </c>
      <c r="K2878" s="1" t="str">
        <f>VLOOKUP(Tabela1[[#This Row],[Cliente]],'BASE DE CLIENTES'!A:D,4,0)</f>
        <v>SERRALHEIRO</v>
      </c>
      <c r="L2878" s="1" t="str">
        <f>VLOOKUP(Tabela1[[#This Row],[Cliente]],'BASE DE CLIENTES'!A:E,5,0)</f>
        <v>Águas Lindas de Goiás</v>
      </c>
    </row>
    <row r="2879" spans="2:12" x14ac:dyDescent="0.3">
      <c r="B2879" s="1" t="s">
        <v>183</v>
      </c>
      <c r="C2879" s="4" t="str">
        <f>VLOOKUP(Tabela1[[#This Row],[Cliente]],'BASE DE CLIENTES'!A:E,2,0)</f>
        <v>Caldas Novas</v>
      </c>
      <c r="D2879" s="1" t="str">
        <f>VLOOKUP(Tabela1[[#This Row],[Cliente]],'BASE DE CLIENTES'!A:C,3,0)</f>
        <v>GO</v>
      </c>
      <c r="E2879" s="4" t="str">
        <f>CONCATENATE(Tabela1[[#This Row],[CIDADE]],",",Tabela1[[#This Row],[UF]])</f>
        <v>Caldas Novas,GO</v>
      </c>
      <c r="F2879" s="2">
        <v>45944</v>
      </c>
      <c r="G2879" s="13">
        <v>1197.3900000000001</v>
      </c>
      <c r="H2879" s="13">
        <v>1750</v>
      </c>
      <c r="I2879" s="5">
        <f>Tabela1[[#This Row],[Valor total]]-Tabela1[[#This Row],[Valor custo]]</f>
        <v>552.6099999999999</v>
      </c>
      <c r="J2879" s="6">
        <f>Tabela1[[#This Row],[MARGEM BRUTA]]/Tabela1[[#This Row],[Valor total]]</f>
        <v>0.31577714285714281</v>
      </c>
      <c r="K2879" s="1" t="str">
        <f>VLOOKUP(Tabela1[[#This Row],[Cliente]],'BASE DE CLIENTES'!A:D,4,0)</f>
        <v>EMPRESA COM MAQUINA</v>
      </c>
      <c r="L2879" s="1" t="str">
        <f>VLOOKUP(Tabela1[[#This Row],[Cliente]],'BASE DE CLIENTES'!A:E,5,0)</f>
        <v>Caldas Novas</v>
      </c>
    </row>
    <row r="2880" spans="2:12" x14ac:dyDescent="0.3">
      <c r="B2880" s="1" t="s">
        <v>27</v>
      </c>
      <c r="C2880" s="4" t="str">
        <f>VLOOKUP(Tabela1[[#This Row],[Cliente]],'BASE DE CLIENTES'!A:E,2,0)</f>
        <v>Brasília</v>
      </c>
      <c r="D2880" s="1" t="str">
        <f>VLOOKUP(Tabela1[[#This Row],[Cliente]],'BASE DE CLIENTES'!A:C,3,0)</f>
        <v>DF</v>
      </c>
      <c r="E2880" s="4" t="str">
        <f>CONCATENATE(Tabela1[[#This Row],[CIDADE]],",",Tabela1[[#This Row],[UF]])</f>
        <v>Brasília,DF</v>
      </c>
      <c r="F2880" s="2">
        <v>45944</v>
      </c>
      <c r="G2880" s="13">
        <v>432.79</v>
      </c>
      <c r="H2880" s="13">
        <v>615</v>
      </c>
      <c r="I2880" s="5">
        <f>Tabela1[[#This Row],[Valor total]]-Tabela1[[#This Row],[Valor custo]]</f>
        <v>182.20999999999998</v>
      </c>
      <c r="J2880" s="6">
        <f>Tabela1[[#This Row],[MARGEM BRUTA]]/Tabela1[[#This Row],[Valor total]]</f>
        <v>0.29627642276422761</v>
      </c>
      <c r="K2880" s="1" t="str">
        <f>VLOOKUP(Tabela1[[#This Row],[Cliente]],'BASE DE CLIENTES'!A:D,4,0)</f>
        <v>EMPRESA SEM MAQUINA</v>
      </c>
      <c r="L2880" s="1" t="str">
        <f>VLOOKUP(Tabela1[[#This Row],[Cliente]],'BASE DE CLIENTES'!A:E,5,0)</f>
        <v>RECANTO DAS EMAS</v>
      </c>
    </row>
    <row r="2881" spans="2:12" x14ac:dyDescent="0.3">
      <c r="B2881" s="1" t="s">
        <v>52</v>
      </c>
      <c r="C2881" s="4" t="str">
        <f>VLOOKUP(Tabela1[[#This Row],[Cliente]],'BASE DE CLIENTES'!A:E,2,0)</f>
        <v>Brasília</v>
      </c>
      <c r="D2881" s="1" t="str">
        <f>VLOOKUP(Tabela1[[#This Row],[Cliente]],'BASE DE CLIENTES'!A:C,3,0)</f>
        <v>DF</v>
      </c>
      <c r="E2881" s="4" t="str">
        <f>CONCATENATE(Tabela1[[#This Row],[CIDADE]],",",Tabela1[[#This Row],[UF]])</f>
        <v>Brasília,DF</v>
      </c>
      <c r="F2881" s="2">
        <v>45944</v>
      </c>
      <c r="G2881" s="13">
        <v>394.49</v>
      </c>
      <c r="H2881" s="13">
        <v>661</v>
      </c>
      <c r="I2881" s="5">
        <f>Tabela1[[#This Row],[Valor total]]-Tabela1[[#This Row],[Valor custo]]</f>
        <v>266.51</v>
      </c>
      <c r="J2881" s="6">
        <f>Tabela1[[#This Row],[MARGEM BRUTA]]/Tabela1[[#This Row],[Valor total]]</f>
        <v>0.40319213313161872</v>
      </c>
      <c r="K2881" s="1" t="str">
        <f>VLOOKUP(Tabela1[[#This Row],[Cliente]],'BASE DE CLIENTES'!A:D,4,0)</f>
        <v>SERRALHEIRO</v>
      </c>
      <c r="L2881" s="1" t="str">
        <f>VLOOKUP(Tabela1[[#This Row],[Cliente]],'BASE DE CLIENTES'!A:E,5,0)</f>
        <v>Ceilândia Sul (Ceilândia)</v>
      </c>
    </row>
    <row r="2882" spans="2:12" x14ac:dyDescent="0.3">
      <c r="B2882" s="1" t="s">
        <v>42</v>
      </c>
      <c r="C2882" s="4" t="str">
        <f>VLOOKUP(Tabela1[[#This Row],[Cliente]],'BASE DE CLIENTES'!A:E,2,0)</f>
        <v>Brasília</v>
      </c>
      <c r="D2882" s="1" t="str">
        <f>VLOOKUP(Tabela1[[#This Row],[Cliente]],'BASE DE CLIENTES'!A:C,3,0)</f>
        <v>DF</v>
      </c>
      <c r="E2882" s="4" t="str">
        <f>CONCATENATE(Tabela1[[#This Row],[CIDADE]],",",Tabela1[[#This Row],[UF]])</f>
        <v>Brasília,DF</v>
      </c>
      <c r="F2882" s="2">
        <v>45944</v>
      </c>
      <c r="G2882" s="13">
        <v>1193</v>
      </c>
      <c r="H2882" s="13">
        <v>1850</v>
      </c>
      <c r="I2882" s="5">
        <f>Tabela1[[#This Row],[Valor total]]-Tabela1[[#This Row],[Valor custo]]</f>
        <v>657</v>
      </c>
      <c r="J2882" s="6">
        <f>Tabela1[[#This Row],[MARGEM BRUTA]]/Tabela1[[#This Row],[Valor total]]</f>
        <v>0.35513513513513512</v>
      </c>
      <c r="K2882" s="1" t="str">
        <f>VLOOKUP(Tabela1[[#This Row],[Cliente]],'BASE DE CLIENTES'!A:D,4,0)</f>
        <v>EMPRESA SEM MAQUINA</v>
      </c>
      <c r="L2882" s="1" t="str">
        <f>VLOOKUP(Tabela1[[#This Row],[Cliente]],'BASE DE CLIENTES'!A:E,5,0)</f>
        <v>SAMAMBAIA</v>
      </c>
    </row>
    <row r="2883" spans="2:12" x14ac:dyDescent="0.3">
      <c r="B2883" s="1" t="s">
        <v>81</v>
      </c>
      <c r="C2883" s="4" t="str">
        <f>VLOOKUP(Tabela1[[#This Row],[Cliente]],'BASE DE CLIENTES'!A:E,2,0)</f>
        <v>Águas Lindas de Goiás</v>
      </c>
      <c r="D2883" s="1" t="str">
        <f>VLOOKUP(Tabela1[[#This Row],[Cliente]],'BASE DE CLIENTES'!A:C,3,0)</f>
        <v>GO</v>
      </c>
      <c r="E2883" s="4" t="str">
        <f>CONCATENATE(Tabela1[[#This Row],[CIDADE]],",",Tabela1[[#This Row],[UF]])</f>
        <v>Águas Lindas de Goiás,GO</v>
      </c>
      <c r="F2883" s="2">
        <v>45944</v>
      </c>
      <c r="G2883" s="13">
        <v>94.06</v>
      </c>
      <c r="H2883" s="13">
        <v>160</v>
      </c>
      <c r="I2883" s="5">
        <f>Tabela1[[#This Row],[Valor total]]-Tabela1[[#This Row],[Valor custo]]</f>
        <v>65.94</v>
      </c>
      <c r="J2883" s="6">
        <f>Tabela1[[#This Row],[MARGEM BRUTA]]/Tabela1[[#This Row],[Valor total]]</f>
        <v>0.41212499999999996</v>
      </c>
      <c r="K2883" s="1" t="str">
        <f>VLOOKUP(Tabela1[[#This Row],[Cliente]],'BASE DE CLIENTES'!A:D,4,0)</f>
        <v>SEM CLASSIFICAÇÃO</v>
      </c>
      <c r="L2883" s="1" t="str">
        <f>VLOOKUP(Tabela1[[#This Row],[Cliente]],'BASE DE CLIENTES'!A:E,5,0)</f>
        <v>Águas Lindas de Goiás</v>
      </c>
    </row>
    <row r="2884" spans="2:12" x14ac:dyDescent="0.3">
      <c r="B2884" s="1" t="s">
        <v>322</v>
      </c>
      <c r="C2884" s="4" t="str">
        <f>VLOOKUP(Tabela1[[#This Row],[Cliente]],'BASE DE CLIENTES'!A:E,2,0)</f>
        <v>Brasília</v>
      </c>
      <c r="D2884" s="1" t="str">
        <f>VLOOKUP(Tabela1[[#This Row],[Cliente]],'BASE DE CLIENTES'!A:C,3,0)</f>
        <v>DF</v>
      </c>
      <c r="E2884" s="4" t="str">
        <f>CONCATENATE(Tabela1[[#This Row],[CIDADE]],",",Tabela1[[#This Row],[UF]])</f>
        <v>Brasília,DF</v>
      </c>
      <c r="F2884" s="2">
        <v>45944</v>
      </c>
      <c r="G2884" s="13">
        <v>293.13</v>
      </c>
      <c r="H2884" s="13">
        <v>460</v>
      </c>
      <c r="I2884" s="5">
        <f>Tabela1[[#This Row],[Valor total]]-Tabela1[[#This Row],[Valor custo]]</f>
        <v>166.87</v>
      </c>
      <c r="J2884" s="6">
        <f>Tabela1[[#This Row],[MARGEM BRUTA]]/Tabela1[[#This Row],[Valor total]]</f>
        <v>0.36276086956521741</v>
      </c>
      <c r="K2884" s="1" t="str">
        <f>VLOOKUP(Tabela1[[#This Row],[Cliente]],'BASE DE CLIENTES'!A:D,4,0)</f>
        <v>SERRALHEIRO</v>
      </c>
      <c r="L2884" s="1" t="str">
        <f>VLOOKUP(Tabela1[[#This Row],[Cliente]],'BASE DE CLIENTES'!A:E,5,0)</f>
        <v>RIACHO FUNDO I</v>
      </c>
    </row>
    <row r="2885" spans="2:12" x14ac:dyDescent="0.3">
      <c r="B2885" s="1" t="s">
        <v>99</v>
      </c>
      <c r="C2885" s="4" t="str">
        <f>VLOOKUP(Tabela1[[#This Row],[Cliente]],'BASE DE CLIENTES'!A:E,2,0)</f>
        <v>Brasília</v>
      </c>
      <c r="D2885" s="1" t="str">
        <f>VLOOKUP(Tabela1[[#This Row],[Cliente]],'BASE DE CLIENTES'!A:C,3,0)</f>
        <v>DF</v>
      </c>
      <c r="E2885" s="4" t="str">
        <f>CONCATENATE(Tabela1[[#This Row],[CIDADE]],",",Tabela1[[#This Row],[UF]])</f>
        <v>Brasília,DF</v>
      </c>
      <c r="F2885" s="2">
        <v>45944</v>
      </c>
      <c r="G2885" s="13">
        <v>4625.8</v>
      </c>
      <c r="H2885" s="13">
        <v>7285</v>
      </c>
      <c r="I2885" s="5">
        <f>Tabela1[[#This Row],[Valor total]]-Tabela1[[#This Row],[Valor custo]]</f>
        <v>2659.2</v>
      </c>
      <c r="J2885" s="6">
        <f>Tabela1[[#This Row],[MARGEM BRUTA]]/Tabela1[[#This Row],[Valor total]]</f>
        <v>0.36502402196293754</v>
      </c>
      <c r="K2885" s="1" t="str">
        <f>VLOOKUP(Tabela1[[#This Row],[Cliente]],'BASE DE CLIENTES'!A:D,4,0)</f>
        <v>EMPRESA COM MAQUINA</v>
      </c>
      <c r="L2885" s="1" t="str">
        <f>VLOOKUP(Tabela1[[#This Row],[Cliente]],'BASE DE CLIENTES'!A:E,5,0)</f>
        <v>ARAPOANGA (PLANALTINA)</v>
      </c>
    </row>
    <row r="2886" spans="2:12" x14ac:dyDescent="0.3">
      <c r="B2886" s="1" t="s">
        <v>120</v>
      </c>
      <c r="C2886" s="4" t="str">
        <f>VLOOKUP(Tabela1[[#This Row],[Cliente]],'BASE DE CLIENTES'!A:E,2,0)</f>
        <v>Brasília</v>
      </c>
      <c r="D2886" s="1" t="str">
        <f>VLOOKUP(Tabela1[[#This Row],[Cliente]],'BASE DE CLIENTES'!A:C,3,0)</f>
        <v>DF</v>
      </c>
      <c r="E2886" s="4" t="str">
        <f>CONCATENATE(Tabela1[[#This Row],[CIDADE]],",",Tabela1[[#This Row],[UF]])</f>
        <v>Brasília,DF</v>
      </c>
      <c r="F2886" s="2">
        <v>45944</v>
      </c>
      <c r="G2886" s="13">
        <v>1776.39</v>
      </c>
      <c r="H2886" s="13">
        <v>2520</v>
      </c>
      <c r="I2886" s="5">
        <f>Tabela1[[#This Row],[Valor total]]-Tabela1[[#This Row],[Valor custo]]</f>
        <v>743.6099999999999</v>
      </c>
      <c r="J2886" s="6">
        <f>Tabela1[[#This Row],[MARGEM BRUTA]]/Tabela1[[#This Row],[Valor total]]</f>
        <v>0.29508333333333331</v>
      </c>
      <c r="K2886" s="1" t="str">
        <f>VLOOKUP(Tabela1[[#This Row],[Cliente]],'BASE DE CLIENTES'!A:D,4,0)</f>
        <v>EMPRESA SEM MAQUINA</v>
      </c>
      <c r="L2886" s="1" t="str">
        <f>VLOOKUP(Tabela1[[#This Row],[Cliente]],'BASE DE CLIENTES'!A:E,5,0)</f>
        <v>SAMAMBAIA</v>
      </c>
    </row>
    <row r="2887" spans="2:12" x14ac:dyDescent="0.3">
      <c r="B2887" s="1" t="s">
        <v>25</v>
      </c>
      <c r="C2887" s="4" t="str">
        <f>VLOOKUP(Tabela1[[#This Row],[Cliente]],'BASE DE CLIENTES'!A:E,2,0)</f>
        <v>Brasília</v>
      </c>
      <c r="D2887" s="1" t="str">
        <f>VLOOKUP(Tabela1[[#This Row],[Cliente]],'BASE DE CLIENTES'!A:C,3,0)</f>
        <v>DF</v>
      </c>
      <c r="E2887" s="4" t="str">
        <f>CONCATENATE(Tabela1[[#This Row],[CIDADE]],",",Tabela1[[#This Row],[UF]])</f>
        <v>Brasília,DF</v>
      </c>
      <c r="F2887" s="2">
        <v>45944</v>
      </c>
      <c r="G2887" s="13">
        <v>60.85</v>
      </c>
      <c r="H2887" s="13">
        <v>90</v>
      </c>
      <c r="I2887" s="5">
        <f>Tabela1[[#This Row],[Valor total]]-Tabela1[[#This Row],[Valor custo]]</f>
        <v>29.15</v>
      </c>
      <c r="J2887" s="6">
        <f>Tabela1[[#This Row],[MARGEM BRUTA]]/Tabela1[[#This Row],[Valor total]]</f>
        <v>0.32388888888888889</v>
      </c>
      <c r="K2887" s="1" t="str">
        <f>VLOOKUP(Tabela1[[#This Row],[Cliente]],'BASE DE CLIENTES'!A:D,4,0)</f>
        <v>EMPRESA COM MAQUINA</v>
      </c>
      <c r="L2887" s="1" t="str">
        <f>VLOOKUP(Tabela1[[#This Row],[Cliente]],'BASE DE CLIENTES'!A:E,5,0)</f>
        <v>CEILANDIA NORTE (CEILANDIA)</v>
      </c>
    </row>
    <row r="2888" spans="2:12" x14ac:dyDescent="0.3">
      <c r="B2888" s="1" t="s">
        <v>66</v>
      </c>
      <c r="C2888" s="4" t="str">
        <f>VLOOKUP(Tabela1[[#This Row],[Cliente]],'BASE DE CLIENTES'!A:E,2,0)</f>
        <v>Águas Lindas de Goiás</v>
      </c>
      <c r="D2888" s="1" t="str">
        <f>VLOOKUP(Tabela1[[#This Row],[Cliente]],'BASE DE CLIENTES'!A:C,3,0)</f>
        <v>GO</v>
      </c>
      <c r="E2888" s="4" t="str">
        <f>CONCATENATE(Tabela1[[#This Row],[CIDADE]],",",Tabela1[[#This Row],[UF]])</f>
        <v>Águas Lindas de Goiás,GO</v>
      </c>
      <c r="F2888" s="2">
        <v>45944</v>
      </c>
      <c r="G2888" s="13">
        <v>534</v>
      </c>
      <c r="H2888" s="13">
        <v>880</v>
      </c>
      <c r="I2888" s="5">
        <f>Tabela1[[#This Row],[Valor total]]-Tabela1[[#This Row],[Valor custo]]</f>
        <v>346</v>
      </c>
      <c r="J2888" s="6">
        <f>Tabela1[[#This Row],[MARGEM BRUTA]]/Tabela1[[#This Row],[Valor total]]</f>
        <v>0.39318181818181819</v>
      </c>
      <c r="K2888" s="1" t="str">
        <f>VLOOKUP(Tabela1[[#This Row],[Cliente]],'BASE DE CLIENTES'!A:D,4,0)</f>
        <v>EMPRESA COM MAQUINA</v>
      </c>
      <c r="L2888" s="1" t="str">
        <f>VLOOKUP(Tabela1[[#This Row],[Cliente]],'BASE DE CLIENTES'!A:E,5,0)</f>
        <v>Águas Lindas de Goiás</v>
      </c>
    </row>
    <row r="2889" spans="2:12" x14ac:dyDescent="0.3">
      <c r="B2889" s="1" t="s">
        <v>162</v>
      </c>
      <c r="C2889" s="4" t="str">
        <f>VLOOKUP(Tabela1[[#This Row],[Cliente]],'BASE DE CLIENTES'!A:E,2,0)</f>
        <v>Brasília</v>
      </c>
      <c r="D2889" s="1" t="str">
        <f>VLOOKUP(Tabela1[[#This Row],[Cliente]],'BASE DE CLIENTES'!A:C,3,0)</f>
        <v>DF</v>
      </c>
      <c r="E2889" s="4" t="str">
        <f>CONCATENATE(Tabela1[[#This Row],[CIDADE]],",",Tabela1[[#This Row],[UF]])</f>
        <v>Brasília,DF</v>
      </c>
      <c r="F2889" s="2">
        <v>45944</v>
      </c>
      <c r="G2889" s="13">
        <v>4377.97</v>
      </c>
      <c r="H2889" s="13">
        <v>7450</v>
      </c>
      <c r="I2889" s="5">
        <f>Tabela1[[#This Row],[Valor total]]-Tabela1[[#This Row],[Valor custo]]</f>
        <v>3072.0299999999997</v>
      </c>
      <c r="J2889" s="6">
        <f>Tabela1[[#This Row],[MARGEM BRUTA]]/Tabela1[[#This Row],[Valor total]]</f>
        <v>0.41235302013422814</v>
      </c>
      <c r="K2889" s="1" t="str">
        <f>VLOOKUP(Tabela1[[#This Row],[Cliente]],'BASE DE CLIENTES'!A:D,4,0)</f>
        <v>SEM CLASSIFICAÇÃO</v>
      </c>
      <c r="L2889" s="1" t="str">
        <f>VLOOKUP(Tabela1[[#This Row],[Cliente]],'BASE DE CLIENTES'!A:E,5,0)</f>
        <v>CEILANDIA</v>
      </c>
    </row>
    <row r="2890" spans="2:12" x14ac:dyDescent="0.3">
      <c r="B2890" s="1" t="s">
        <v>25</v>
      </c>
      <c r="C2890" s="4" t="str">
        <f>VLOOKUP(Tabela1[[#This Row],[Cliente]],'BASE DE CLIENTES'!A:E,2,0)</f>
        <v>Brasília</v>
      </c>
      <c r="D2890" s="1" t="str">
        <f>VLOOKUP(Tabela1[[#This Row],[Cliente]],'BASE DE CLIENTES'!A:C,3,0)</f>
        <v>DF</v>
      </c>
      <c r="E2890" s="4" t="str">
        <f>CONCATENATE(Tabela1[[#This Row],[CIDADE]],",",Tabela1[[#This Row],[UF]])</f>
        <v>Brasília,DF</v>
      </c>
      <c r="F2890" s="2">
        <v>45944</v>
      </c>
      <c r="G2890" s="13">
        <v>1413.6</v>
      </c>
      <c r="H2890" s="13">
        <v>2230</v>
      </c>
      <c r="I2890" s="5">
        <f>Tabela1[[#This Row],[Valor total]]-Tabela1[[#This Row],[Valor custo]]</f>
        <v>816.40000000000009</v>
      </c>
      <c r="J2890" s="6">
        <f>Tabela1[[#This Row],[MARGEM BRUTA]]/Tabela1[[#This Row],[Valor total]]</f>
        <v>0.36609865470852021</v>
      </c>
      <c r="K2890" s="1" t="str">
        <f>VLOOKUP(Tabela1[[#This Row],[Cliente]],'BASE DE CLIENTES'!A:D,4,0)</f>
        <v>EMPRESA COM MAQUINA</v>
      </c>
      <c r="L2890" s="1" t="str">
        <f>VLOOKUP(Tabela1[[#This Row],[Cliente]],'BASE DE CLIENTES'!A:E,5,0)</f>
        <v>CEILANDIA NORTE (CEILANDIA)</v>
      </c>
    </row>
    <row r="2891" spans="2:12" x14ac:dyDescent="0.3">
      <c r="B2891" s="1" t="s">
        <v>25</v>
      </c>
      <c r="C2891" s="4" t="str">
        <f>VLOOKUP(Tabela1[[#This Row],[Cliente]],'BASE DE CLIENTES'!A:E,2,0)</f>
        <v>Brasília</v>
      </c>
      <c r="D2891" s="1" t="str">
        <f>VLOOKUP(Tabela1[[#This Row],[Cliente]],'BASE DE CLIENTES'!A:C,3,0)</f>
        <v>DF</v>
      </c>
      <c r="E2891" s="4" t="str">
        <f>CONCATENATE(Tabela1[[#This Row],[CIDADE]],",",Tabela1[[#This Row],[UF]])</f>
        <v>Brasília,DF</v>
      </c>
      <c r="F2891" s="2">
        <v>45944</v>
      </c>
      <c r="G2891" s="13">
        <v>2157.9</v>
      </c>
      <c r="H2891" s="13">
        <v>3524</v>
      </c>
      <c r="I2891" s="5">
        <f>Tabela1[[#This Row],[Valor total]]-Tabela1[[#This Row],[Valor custo]]</f>
        <v>1366.1</v>
      </c>
      <c r="J2891" s="6">
        <f>Tabela1[[#This Row],[MARGEM BRUTA]]/Tabela1[[#This Row],[Valor total]]</f>
        <v>0.38765607264472191</v>
      </c>
      <c r="K2891" s="1" t="str">
        <f>VLOOKUP(Tabela1[[#This Row],[Cliente]],'BASE DE CLIENTES'!A:D,4,0)</f>
        <v>EMPRESA COM MAQUINA</v>
      </c>
      <c r="L2891" s="1" t="str">
        <f>VLOOKUP(Tabela1[[#This Row],[Cliente]],'BASE DE CLIENTES'!A:E,5,0)</f>
        <v>CEILANDIA NORTE (CEILANDIA)</v>
      </c>
    </row>
    <row r="2892" spans="2:12" x14ac:dyDescent="0.3">
      <c r="B2892" s="1" t="s">
        <v>221</v>
      </c>
      <c r="C2892" s="4" t="str">
        <f>VLOOKUP(Tabela1[[#This Row],[Cliente]],'BASE DE CLIENTES'!A:E,2,0)</f>
        <v>Goiânia</v>
      </c>
      <c r="D2892" s="1" t="str">
        <f>VLOOKUP(Tabela1[[#This Row],[Cliente]],'BASE DE CLIENTES'!A:C,3,0)</f>
        <v>GO</v>
      </c>
      <c r="E2892" s="4" t="str">
        <f>CONCATENATE(Tabela1[[#This Row],[CIDADE]],",",Tabela1[[#This Row],[UF]])</f>
        <v>Goiânia,GO</v>
      </c>
      <c r="F2892" s="2">
        <v>45944</v>
      </c>
      <c r="G2892" s="13">
        <v>3156.3</v>
      </c>
      <c r="H2892" s="13">
        <v>4750</v>
      </c>
      <c r="I2892" s="5">
        <f>Tabela1[[#This Row],[Valor total]]-Tabela1[[#This Row],[Valor custo]]</f>
        <v>1593.6999999999998</v>
      </c>
      <c r="J2892" s="6">
        <f>Tabela1[[#This Row],[MARGEM BRUTA]]/Tabela1[[#This Row],[Valor total]]</f>
        <v>0.33551578947368416</v>
      </c>
      <c r="K2892" s="1" t="str">
        <f>VLOOKUP(Tabela1[[#This Row],[Cliente]],'BASE DE CLIENTES'!A:D,4,0)</f>
        <v>EMPRESA COM MAQUINA</v>
      </c>
      <c r="L2892" s="1" t="str">
        <f>VLOOKUP(Tabela1[[#This Row],[Cliente]],'BASE DE CLIENTES'!A:E,5,0)</f>
        <v>Goiânia</v>
      </c>
    </row>
    <row r="2893" spans="2:12" x14ac:dyDescent="0.3">
      <c r="B2893" s="1" t="s">
        <v>321</v>
      </c>
      <c r="C2893" s="4" t="str">
        <f>VLOOKUP(Tabela1[[#This Row],[Cliente]],'BASE DE CLIENTES'!A:E,2,0)</f>
        <v>Valparaíso de Goiás</v>
      </c>
      <c r="D2893" s="1" t="str">
        <f>VLOOKUP(Tabela1[[#This Row],[Cliente]],'BASE DE CLIENTES'!A:C,3,0)</f>
        <v>GO</v>
      </c>
      <c r="E2893" s="4" t="str">
        <f>CONCATENATE(Tabela1[[#This Row],[CIDADE]],",",Tabela1[[#This Row],[UF]])</f>
        <v>Valparaíso de Goiás,GO</v>
      </c>
      <c r="F2893" s="2">
        <v>45944</v>
      </c>
      <c r="G2893" s="13">
        <v>1031.3</v>
      </c>
      <c r="H2893" s="13">
        <v>1615</v>
      </c>
      <c r="I2893" s="5">
        <f>Tabela1[[#This Row],[Valor total]]-Tabela1[[#This Row],[Valor custo]]</f>
        <v>583.70000000000005</v>
      </c>
      <c r="J2893" s="6">
        <f>Tabela1[[#This Row],[MARGEM BRUTA]]/Tabela1[[#This Row],[Valor total]]</f>
        <v>0.36142414860681116</v>
      </c>
      <c r="K2893" s="1" t="str">
        <f>VLOOKUP(Tabela1[[#This Row],[Cliente]],'BASE DE CLIENTES'!A:D,4,0)</f>
        <v>EMPRESA COM MAQUINA</v>
      </c>
      <c r="L2893" s="1" t="str">
        <f>VLOOKUP(Tabela1[[#This Row],[Cliente]],'BASE DE CLIENTES'!A:E,5,0)</f>
        <v>Valparaíso de Goiás</v>
      </c>
    </row>
    <row r="2894" spans="2:12" x14ac:dyDescent="0.3">
      <c r="B2894" s="1" t="s">
        <v>316</v>
      </c>
      <c r="C2894" s="4" t="str">
        <f>VLOOKUP(Tabela1[[#This Row],[Cliente]],'BASE DE CLIENTES'!A:E,2,0)</f>
        <v>Valparaíso de Goiás</v>
      </c>
      <c r="D2894" s="1" t="str">
        <f>VLOOKUP(Tabela1[[#This Row],[Cliente]],'BASE DE CLIENTES'!A:C,3,0)</f>
        <v>GO</v>
      </c>
      <c r="E2894" s="4" t="str">
        <f>CONCATENATE(Tabela1[[#This Row],[CIDADE]],",",Tabela1[[#This Row],[UF]])</f>
        <v>Valparaíso de Goiás,GO</v>
      </c>
      <c r="F2894" s="2">
        <v>45944</v>
      </c>
      <c r="G2894" s="13">
        <v>954</v>
      </c>
      <c r="H2894" s="13">
        <v>1680</v>
      </c>
      <c r="I2894" s="5">
        <f>Tabela1[[#This Row],[Valor total]]-Tabela1[[#This Row],[Valor custo]]</f>
        <v>726</v>
      </c>
      <c r="J2894" s="6">
        <f>Tabela1[[#This Row],[MARGEM BRUTA]]/Tabela1[[#This Row],[Valor total]]</f>
        <v>0.43214285714285716</v>
      </c>
      <c r="K2894" s="1" t="str">
        <f>VLOOKUP(Tabela1[[#This Row],[Cliente]],'BASE DE CLIENTES'!A:D,4,0)</f>
        <v>SERRALHEIRO</v>
      </c>
      <c r="L2894" s="1" t="str">
        <f>VLOOKUP(Tabela1[[#This Row],[Cliente]],'BASE DE CLIENTES'!A:E,5,0)</f>
        <v>Valparaíso de Goiás</v>
      </c>
    </row>
    <row r="2895" spans="2:12" x14ac:dyDescent="0.3">
      <c r="B2895" s="1" t="s">
        <v>106</v>
      </c>
      <c r="C2895" s="4" t="str">
        <f>VLOOKUP(Tabela1[[#This Row],[Cliente]],'BASE DE CLIENTES'!A:E,2,0)</f>
        <v>Brasília</v>
      </c>
      <c r="D2895" s="1" t="str">
        <f>VLOOKUP(Tabela1[[#This Row],[Cliente]],'BASE DE CLIENTES'!A:C,3,0)</f>
        <v>DF</v>
      </c>
      <c r="E2895" s="4" t="str">
        <f>CONCATENATE(Tabela1[[#This Row],[CIDADE]],",",Tabela1[[#This Row],[UF]])</f>
        <v>Brasília,DF</v>
      </c>
      <c r="F2895" s="2">
        <v>45944</v>
      </c>
      <c r="G2895" s="13">
        <v>960.93</v>
      </c>
      <c r="H2895" s="13">
        <v>1490</v>
      </c>
      <c r="I2895" s="5">
        <f>Tabela1[[#This Row],[Valor total]]-Tabela1[[#This Row],[Valor custo]]</f>
        <v>529.07000000000005</v>
      </c>
      <c r="J2895" s="6">
        <f>Tabela1[[#This Row],[MARGEM BRUTA]]/Tabela1[[#This Row],[Valor total]]</f>
        <v>0.35508053691275171</v>
      </c>
      <c r="K2895" s="1" t="str">
        <f>VLOOKUP(Tabela1[[#This Row],[Cliente]],'BASE DE CLIENTES'!A:D,4,0)</f>
        <v>EMPRESA COM MAQUINA</v>
      </c>
      <c r="L2895" s="1" t="str">
        <f>VLOOKUP(Tabela1[[#This Row],[Cliente]],'BASE DE CLIENTES'!A:E,5,0)</f>
        <v>26 DE SETEMBRO</v>
      </c>
    </row>
    <row r="2896" spans="2:12" x14ac:dyDescent="0.3">
      <c r="B2896" s="1" t="s">
        <v>177</v>
      </c>
      <c r="C2896" s="4" t="str">
        <f>VLOOKUP(Tabela1[[#This Row],[Cliente]],'BASE DE CLIENTES'!A:E,2,0)</f>
        <v xml:space="preserve">Belém </v>
      </c>
      <c r="D2896" s="1" t="str">
        <f>VLOOKUP(Tabela1[[#This Row],[Cliente]],'BASE DE CLIENTES'!A:C,3,0)</f>
        <v>PA</v>
      </c>
      <c r="E2896" s="4" t="str">
        <f>CONCATENATE(Tabela1[[#This Row],[CIDADE]],",",Tabela1[[#This Row],[UF]])</f>
        <v>Belém ,PA</v>
      </c>
      <c r="F2896" s="2">
        <v>45944</v>
      </c>
      <c r="G2896" s="13">
        <v>5650</v>
      </c>
      <c r="H2896" s="13">
        <v>7800</v>
      </c>
      <c r="I2896" s="5">
        <f>Tabela1[[#This Row],[Valor total]]-Tabela1[[#This Row],[Valor custo]]</f>
        <v>2150</v>
      </c>
      <c r="J2896" s="6">
        <f>Tabela1[[#This Row],[MARGEM BRUTA]]/Tabela1[[#This Row],[Valor total]]</f>
        <v>0.27564102564102566</v>
      </c>
      <c r="K2896" s="1" t="str">
        <f>VLOOKUP(Tabela1[[#This Row],[Cliente]],'BASE DE CLIENTES'!A:D,4,0)</f>
        <v>EMPRESA COM MAQUINA</v>
      </c>
      <c r="L2896" s="1" t="str">
        <f>VLOOKUP(Tabela1[[#This Row],[Cliente]],'BASE DE CLIENTES'!A:E,5,0)</f>
        <v xml:space="preserve">Belém </v>
      </c>
    </row>
    <row r="2897" spans="2:12" x14ac:dyDescent="0.3">
      <c r="B2897" s="1" t="s">
        <v>70</v>
      </c>
      <c r="C2897" s="4" t="str">
        <f>VLOOKUP(Tabela1[[#This Row],[Cliente]],'BASE DE CLIENTES'!A:E,2,0)</f>
        <v>Brasília</v>
      </c>
      <c r="D2897" s="1" t="str">
        <f>VLOOKUP(Tabela1[[#This Row],[Cliente]],'BASE DE CLIENTES'!A:C,3,0)</f>
        <v>DF</v>
      </c>
      <c r="E2897" s="4" t="str">
        <f>CONCATENATE(Tabela1[[#This Row],[CIDADE]],",",Tabela1[[#This Row],[UF]])</f>
        <v>Brasília,DF</v>
      </c>
      <c r="F2897" s="2">
        <v>45944</v>
      </c>
      <c r="G2897" s="13">
        <v>979.67</v>
      </c>
      <c r="H2897" s="13">
        <v>1360</v>
      </c>
      <c r="I2897" s="5">
        <f>Tabela1[[#This Row],[Valor total]]-Tabela1[[#This Row],[Valor custo]]</f>
        <v>380.33000000000004</v>
      </c>
      <c r="J2897" s="6">
        <f>Tabela1[[#This Row],[MARGEM BRUTA]]/Tabela1[[#This Row],[Valor total]]</f>
        <v>0.2796544117647059</v>
      </c>
      <c r="K2897" s="1" t="str">
        <f>VLOOKUP(Tabela1[[#This Row],[Cliente]],'BASE DE CLIENTES'!A:D,4,0)</f>
        <v>EMPRESA COM MAQUINA</v>
      </c>
      <c r="L2897" s="1" t="str">
        <f>VLOOKUP(Tabela1[[#This Row],[Cliente]],'BASE DE CLIENTES'!A:E,5,0)</f>
        <v>TAGUATINGA NORTE (TAGUATINGA)</v>
      </c>
    </row>
    <row r="2898" spans="2:12" x14ac:dyDescent="0.3">
      <c r="B2898" s="1" t="s">
        <v>206</v>
      </c>
      <c r="C2898" s="4" t="str">
        <f>VLOOKUP(Tabela1[[#This Row],[Cliente]],'BASE DE CLIENTES'!A:E,2,0)</f>
        <v>Goiânia</v>
      </c>
      <c r="D2898" s="1" t="str">
        <f>VLOOKUP(Tabela1[[#This Row],[Cliente]],'BASE DE CLIENTES'!A:C,3,0)</f>
        <v>GO</v>
      </c>
      <c r="E2898" s="4" t="str">
        <f>CONCATENATE(Tabela1[[#This Row],[CIDADE]],",",Tabela1[[#This Row],[UF]])</f>
        <v>Goiânia,GO</v>
      </c>
      <c r="F2898" s="2">
        <v>45943</v>
      </c>
      <c r="G2898" s="13">
        <v>12627</v>
      </c>
      <c r="H2898" s="13">
        <v>20460</v>
      </c>
      <c r="I2898" s="5">
        <f>Tabela1[[#This Row],[Valor total]]-Tabela1[[#This Row],[Valor custo]]</f>
        <v>7833</v>
      </c>
      <c r="J2898" s="6">
        <f>Tabela1[[#This Row],[MARGEM BRUTA]]/Tabela1[[#This Row],[Valor total]]</f>
        <v>0.38284457478005868</v>
      </c>
      <c r="K2898" s="1" t="str">
        <f>VLOOKUP(Tabela1[[#This Row],[Cliente]],'BASE DE CLIENTES'!A:D,4,0)</f>
        <v>EMPRESA COM MAQUINA</v>
      </c>
      <c r="L2898" s="1" t="str">
        <f>VLOOKUP(Tabela1[[#This Row],[Cliente]],'BASE DE CLIENTES'!A:E,5,0)</f>
        <v>Goiânia</v>
      </c>
    </row>
    <row r="2899" spans="2:12" x14ac:dyDescent="0.3">
      <c r="B2899" s="1" t="s">
        <v>236</v>
      </c>
      <c r="C2899" s="4" t="str">
        <f>VLOOKUP(Tabela1[[#This Row],[Cliente]],'BASE DE CLIENTES'!A:E,2,0)</f>
        <v>Goiânia</v>
      </c>
      <c r="D2899" s="1" t="str">
        <f>VLOOKUP(Tabela1[[#This Row],[Cliente]],'BASE DE CLIENTES'!A:C,3,0)</f>
        <v>GO</v>
      </c>
      <c r="E2899" s="4" t="str">
        <f>CONCATENATE(Tabela1[[#This Row],[CIDADE]],",",Tabela1[[#This Row],[UF]])</f>
        <v>Goiânia,GO</v>
      </c>
      <c r="F2899" s="2">
        <v>45943</v>
      </c>
      <c r="G2899" s="13">
        <v>1292.0899999999999</v>
      </c>
      <c r="H2899" s="13">
        <v>1835</v>
      </c>
      <c r="I2899" s="5">
        <f>Tabela1[[#This Row],[Valor total]]-Tabela1[[#This Row],[Valor custo]]</f>
        <v>542.91000000000008</v>
      </c>
      <c r="J2899" s="6">
        <f>Tabela1[[#This Row],[MARGEM BRUTA]]/Tabela1[[#This Row],[Valor total]]</f>
        <v>0.29586376021798372</v>
      </c>
      <c r="K2899" s="1" t="str">
        <f>VLOOKUP(Tabela1[[#This Row],[Cliente]],'BASE DE CLIENTES'!A:D,4,0)</f>
        <v>EMPRESA COM MAQUINA</v>
      </c>
      <c r="L2899" s="1" t="str">
        <f>VLOOKUP(Tabela1[[#This Row],[Cliente]],'BASE DE CLIENTES'!A:E,5,0)</f>
        <v>Goiânia</v>
      </c>
    </row>
    <row r="2900" spans="2:12" x14ac:dyDescent="0.3">
      <c r="B2900" s="1" t="s">
        <v>314</v>
      </c>
      <c r="C2900" s="4" t="str">
        <f>VLOOKUP(Tabela1[[#This Row],[Cliente]],'BASE DE CLIENTES'!A:E,2,0)</f>
        <v xml:space="preserve">Valparaíso </v>
      </c>
      <c r="D2900" s="1" t="str">
        <f>VLOOKUP(Tabela1[[#This Row],[Cliente]],'BASE DE CLIENTES'!A:C,3,0)</f>
        <v>GO</v>
      </c>
      <c r="E2900" s="4" t="str">
        <f>CONCATENATE(Tabela1[[#This Row],[CIDADE]],",",Tabela1[[#This Row],[UF]])</f>
        <v>Valparaíso ,GO</v>
      </c>
      <c r="F2900" s="2">
        <v>45943</v>
      </c>
      <c r="G2900" s="13">
        <v>2293.8000000000002</v>
      </c>
      <c r="H2900" s="13">
        <v>4200</v>
      </c>
      <c r="I2900" s="5">
        <f>Tabela1[[#This Row],[Valor total]]-Tabela1[[#This Row],[Valor custo]]</f>
        <v>1906.1999999999998</v>
      </c>
      <c r="J2900" s="6">
        <f>Tabela1[[#This Row],[MARGEM BRUTA]]/Tabela1[[#This Row],[Valor total]]</f>
        <v>0.45385714285714279</v>
      </c>
      <c r="K2900" s="1" t="str">
        <f>VLOOKUP(Tabela1[[#This Row],[Cliente]],'BASE DE CLIENTES'!A:D,4,0)</f>
        <v>SERRALHEIRO</v>
      </c>
      <c r="L2900" s="1" t="str">
        <f>VLOOKUP(Tabela1[[#This Row],[Cliente]],'BASE DE CLIENTES'!A:E,5,0)</f>
        <v xml:space="preserve">Valparaíso </v>
      </c>
    </row>
    <row r="2901" spans="2:12" x14ac:dyDescent="0.3">
      <c r="B2901" s="1" t="s">
        <v>66</v>
      </c>
      <c r="C2901" s="4" t="str">
        <f>VLOOKUP(Tabela1[[#This Row],[Cliente]],'BASE DE CLIENTES'!A:E,2,0)</f>
        <v>Águas Lindas de Goiás</v>
      </c>
      <c r="D2901" s="1" t="str">
        <f>VLOOKUP(Tabela1[[#This Row],[Cliente]],'BASE DE CLIENTES'!A:C,3,0)</f>
        <v>GO</v>
      </c>
      <c r="E2901" s="4" t="str">
        <f>CONCATENATE(Tabela1[[#This Row],[CIDADE]],",",Tabela1[[#This Row],[UF]])</f>
        <v>Águas Lindas de Goiás,GO</v>
      </c>
      <c r="F2901" s="2">
        <v>45943</v>
      </c>
      <c r="G2901" s="13">
        <v>25</v>
      </c>
      <c r="H2901" s="13">
        <v>30</v>
      </c>
      <c r="I2901" s="5">
        <f>Tabela1[[#This Row],[Valor total]]-Tabela1[[#This Row],[Valor custo]]</f>
        <v>5</v>
      </c>
      <c r="J2901" s="6">
        <f>Tabela1[[#This Row],[MARGEM BRUTA]]/Tabela1[[#This Row],[Valor total]]</f>
        <v>0.16666666666666666</v>
      </c>
      <c r="K2901" s="1" t="str">
        <f>VLOOKUP(Tabela1[[#This Row],[Cliente]],'BASE DE CLIENTES'!A:D,4,0)</f>
        <v>EMPRESA COM MAQUINA</v>
      </c>
      <c r="L2901" s="1" t="str">
        <f>VLOOKUP(Tabela1[[#This Row],[Cliente]],'BASE DE CLIENTES'!A:E,5,0)</f>
        <v>Águas Lindas de Goiás</v>
      </c>
    </row>
    <row r="2902" spans="2:12" x14ac:dyDescent="0.3">
      <c r="B2902" s="1" t="s">
        <v>66</v>
      </c>
      <c r="C2902" s="4" t="str">
        <f>VLOOKUP(Tabela1[[#This Row],[Cliente]],'BASE DE CLIENTES'!A:E,2,0)</f>
        <v>Águas Lindas de Goiás</v>
      </c>
      <c r="D2902" s="1" t="str">
        <f>VLOOKUP(Tabela1[[#This Row],[Cliente]],'BASE DE CLIENTES'!A:C,3,0)</f>
        <v>GO</v>
      </c>
      <c r="E2902" s="4" t="str">
        <f>CONCATENATE(Tabela1[[#This Row],[CIDADE]],",",Tabela1[[#This Row],[UF]])</f>
        <v>Águas Lindas de Goiás,GO</v>
      </c>
      <c r="F2902" s="2">
        <v>45943</v>
      </c>
      <c r="G2902" s="13">
        <v>382.3</v>
      </c>
      <c r="H2902" s="13">
        <v>620</v>
      </c>
      <c r="I2902" s="5">
        <f>Tabela1[[#This Row],[Valor total]]-Tabela1[[#This Row],[Valor custo]]</f>
        <v>237.7</v>
      </c>
      <c r="J2902" s="6">
        <f>Tabela1[[#This Row],[MARGEM BRUTA]]/Tabela1[[#This Row],[Valor total]]</f>
        <v>0.38338709677419353</v>
      </c>
      <c r="K2902" s="1" t="str">
        <f>VLOOKUP(Tabela1[[#This Row],[Cliente]],'BASE DE CLIENTES'!A:D,4,0)</f>
        <v>EMPRESA COM MAQUINA</v>
      </c>
      <c r="L2902" s="1" t="str">
        <f>VLOOKUP(Tabela1[[#This Row],[Cliente]],'BASE DE CLIENTES'!A:E,5,0)</f>
        <v>Águas Lindas de Goiás</v>
      </c>
    </row>
    <row r="2903" spans="2:12" x14ac:dyDescent="0.3">
      <c r="B2903" s="1" t="s">
        <v>17</v>
      </c>
      <c r="C2903" s="4" t="str">
        <f>VLOOKUP(Tabela1[[#This Row],[Cliente]],'BASE DE CLIENTES'!A:E,2,0)</f>
        <v>Águas Lindas de Goiás</v>
      </c>
      <c r="D2903" s="1" t="str">
        <f>VLOOKUP(Tabela1[[#This Row],[Cliente]],'BASE DE CLIENTES'!A:C,3,0)</f>
        <v>GO</v>
      </c>
      <c r="E2903" s="4" t="str">
        <f>CONCATENATE(Tabela1[[#This Row],[CIDADE]],",",Tabela1[[#This Row],[UF]])</f>
        <v>Águas Lindas de Goiás,GO</v>
      </c>
      <c r="F2903" s="2">
        <v>45943</v>
      </c>
      <c r="G2903" s="13">
        <v>133.32</v>
      </c>
      <c r="H2903" s="13">
        <v>200</v>
      </c>
      <c r="I2903" s="5">
        <f>Tabela1[[#This Row],[Valor total]]-Tabela1[[#This Row],[Valor custo]]</f>
        <v>66.680000000000007</v>
      </c>
      <c r="J2903" s="6">
        <f>Tabela1[[#This Row],[MARGEM BRUTA]]/Tabela1[[#This Row],[Valor total]]</f>
        <v>0.33340000000000003</v>
      </c>
      <c r="K2903" s="1" t="str">
        <f>VLOOKUP(Tabela1[[#This Row],[Cliente]],'BASE DE CLIENTES'!A:D,4,0)</f>
        <v>SERRALHEIRO</v>
      </c>
      <c r="L2903" s="1" t="str">
        <f>VLOOKUP(Tabela1[[#This Row],[Cliente]],'BASE DE CLIENTES'!A:E,5,0)</f>
        <v>Águas Lindas de Goiás</v>
      </c>
    </row>
    <row r="2904" spans="2:12" x14ac:dyDescent="0.3">
      <c r="B2904" s="1" t="s">
        <v>25</v>
      </c>
      <c r="C2904" s="4" t="str">
        <f>VLOOKUP(Tabela1[[#This Row],[Cliente]],'BASE DE CLIENTES'!A:E,2,0)</f>
        <v>Brasília</v>
      </c>
      <c r="D2904" s="1" t="str">
        <f>VLOOKUP(Tabela1[[#This Row],[Cliente]],'BASE DE CLIENTES'!A:C,3,0)</f>
        <v>DF</v>
      </c>
      <c r="E2904" s="4" t="str">
        <f>CONCATENATE(Tabela1[[#This Row],[CIDADE]],",",Tabela1[[#This Row],[UF]])</f>
        <v>Brasília,DF</v>
      </c>
      <c r="F2904" s="2">
        <v>45943</v>
      </c>
      <c r="G2904" s="13">
        <v>1146.9000000000001</v>
      </c>
      <c r="H2904" s="13">
        <v>1845</v>
      </c>
      <c r="I2904" s="5">
        <f>Tabela1[[#This Row],[Valor total]]-Tabela1[[#This Row],[Valor custo]]</f>
        <v>698.09999999999991</v>
      </c>
      <c r="J2904" s="6">
        <f>Tabela1[[#This Row],[MARGEM BRUTA]]/Tabela1[[#This Row],[Valor total]]</f>
        <v>0.37837398373983733</v>
      </c>
      <c r="K2904" s="1" t="str">
        <f>VLOOKUP(Tabela1[[#This Row],[Cliente]],'BASE DE CLIENTES'!A:D,4,0)</f>
        <v>EMPRESA COM MAQUINA</v>
      </c>
      <c r="L2904" s="1" t="str">
        <f>VLOOKUP(Tabela1[[#This Row],[Cliente]],'BASE DE CLIENTES'!A:E,5,0)</f>
        <v>CEILANDIA NORTE (CEILANDIA)</v>
      </c>
    </row>
    <row r="2905" spans="2:12" x14ac:dyDescent="0.3">
      <c r="B2905" s="1" t="s">
        <v>27</v>
      </c>
      <c r="C2905" s="4" t="str">
        <f>VLOOKUP(Tabela1[[#This Row],[Cliente]],'BASE DE CLIENTES'!A:E,2,0)</f>
        <v>Brasília</v>
      </c>
      <c r="D2905" s="1" t="str">
        <f>VLOOKUP(Tabela1[[#This Row],[Cliente]],'BASE DE CLIENTES'!A:C,3,0)</f>
        <v>DF</v>
      </c>
      <c r="E2905" s="4" t="str">
        <f>CONCATENATE(Tabela1[[#This Row],[CIDADE]],",",Tabela1[[#This Row],[UF]])</f>
        <v>Brasília,DF</v>
      </c>
      <c r="F2905" s="2">
        <v>45943</v>
      </c>
      <c r="G2905" s="13">
        <v>545</v>
      </c>
      <c r="H2905" s="13">
        <v>900</v>
      </c>
      <c r="I2905" s="5">
        <f>Tabela1[[#This Row],[Valor total]]-Tabela1[[#This Row],[Valor custo]]</f>
        <v>355</v>
      </c>
      <c r="J2905" s="6">
        <f>Tabela1[[#This Row],[MARGEM BRUTA]]/Tabela1[[#This Row],[Valor total]]</f>
        <v>0.39444444444444443</v>
      </c>
      <c r="K2905" s="1" t="str">
        <f>VLOOKUP(Tabela1[[#This Row],[Cliente]],'BASE DE CLIENTES'!A:D,4,0)</f>
        <v>EMPRESA SEM MAQUINA</v>
      </c>
      <c r="L2905" s="1" t="str">
        <f>VLOOKUP(Tabela1[[#This Row],[Cliente]],'BASE DE CLIENTES'!A:E,5,0)</f>
        <v>RECANTO DAS EMAS</v>
      </c>
    </row>
    <row r="2906" spans="2:12" x14ac:dyDescent="0.3">
      <c r="B2906" s="1" t="s">
        <v>106</v>
      </c>
      <c r="C2906" s="4" t="str">
        <f>VLOOKUP(Tabela1[[#This Row],[Cliente]],'BASE DE CLIENTES'!A:E,2,0)</f>
        <v>Brasília</v>
      </c>
      <c r="D2906" s="1" t="str">
        <f>VLOOKUP(Tabela1[[#This Row],[Cliente]],'BASE DE CLIENTES'!A:C,3,0)</f>
        <v>DF</v>
      </c>
      <c r="E2906" s="4" t="str">
        <f>CONCATENATE(Tabela1[[#This Row],[CIDADE]],",",Tabela1[[#This Row],[UF]])</f>
        <v>Brasília,DF</v>
      </c>
      <c r="F2906" s="2">
        <v>45943</v>
      </c>
      <c r="G2906" s="13">
        <v>289.75</v>
      </c>
      <c r="H2906" s="13">
        <v>351.5</v>
      </c>
      <c r="I2906" s="5">
        <f>Tabela1[[#This Row],[Valor total]]-Tabela1[[#This Row],[Valor custo]]</f>
        <v>61.75</v>
      </c>
      <c r="J2906" s="6">
        <f>Tabela1[[#This Row],[MARGEM BRUTA]]/Tabela1[[#This Row],[Valor total]]</f>
        <v>0.17567567567567569</v>
      </c>
      <c r="K2906" s="1" t="str">
        <f>VLOOKUP(Tabela1[[#This Row],[Cliente]],'BASE DE CLIENTES'!A:D,4,0)</f>
        <v>EMPRESA COM MAQUINA</v>
      </c>
      <c r="L2906" s="1" t="str">
        <f>VLOOKUP(Tabela1[[#This Row],[Cliente]],'BASE DE CLIENTES'!A:E,5,0)</f>
        <v>26 DE SETEMBRO</v>
      </c>
    </row>
    <row r="2907" spans="2:12" x14ac:dyDescent="0.3">
      <c r="B2907" s="1" t="s">
        <v>106</v>
      </c>
      <c r="C2907" s="4" t="str">
        <f>VLOOKUP(Tabela1[[#This Row],[Cliente]],'BASE DE CLIENTES'!A:E,2,0)</f>
        <v>Brasília</v>
      </c>
      <c r="D2907" s="1" t="str">
        <f>VLOOKUP(Tabela1[[#This Row],[Cliente]],'BASE DE CLIENTES'!A:C,3,0)</f>
        <v>DF</v>
      </c>
      <c r="E2907" s="4" t="str">
        <f>CONCATENATE(Tabela1[[#This Row],[CIDADE]],",",Tabela1[[#This Row],[UF]])</f>
        <v>Brasília,DF</v>
      </c>
      <c r="F2907" s="2">
        <v>45943</v>
      </c>
      <c r="G2907" s="13">
        <v>2180.5300000000002</v>
      </c>
      <c r="H2907" s="13">
        <v>3440</v>
      </c>
      <c r="I2907" s="5">
        <f>Tabela1[[#This Row],[Valor total]]-Tabela1[[#This Row],[Valor custo]]</f>
        <v>1259.4699999999998</v>
      </c>
      <c r="J2907" s="6">
        <f>Tabela1[[#This Row],[MARGEM BRUTA]]/Tabela1[[#This Row],[Valor total]]</f>
        <v>0.36612499999999992</v>
      </c>
      <c r="K2907" s="1" t="str">
        <f>VLOOKUP(Tabela1[[#This Row],[Cliente]],'BASE DE CLIENTES'!A:D,4,0)</f>
        <v>EMPRESA COM MAQUINA</v>
      </c>
      <c r="L2907" s="1" t="str">
        <f>VLOOKUP(Tabela1[[#This Row],[Cliente]],'BASE DE CLIENTES'!A:E,5,0)</f>
        <v>26 DE SETEMBRO</v>
      </c>
    </row>
    <row r="2908" spans="2:12" x14ac:dyDescent="0.3">
      <c r="B2908" s="1" t="s">
        <v>85</v>
      </c>
      <c r="C2908" s="4" t="str">
        <f>VLOOKUP(Tabela1[[#This Row],[Cliente]],'BASE DE CLIENTES'!A:E,2,0)</f>
        <v>Brasília</v>
      </c>
      <c r="D2908" s="1" t="str">
        <f>VLOOKUP(Tabela1[[#This Row],[Cliente]],'BASE DE CLIENTES'!A:C,3,0)</f>
        <v>DF</v>
      </c>
      <c r="E2908" s="4" t="str">
        <f>CONCATENATE(Tabela1[[#This Row],[CIDADE]],",",Tabela1[[#This Row],[UF]])</f>
        <v>Brasília,DF</v>
      </c>
      <c r="F2908" s="2">
        <v>45943</v>
      </c>
      <c r="G2908" s="13">
        <v>42</v>
      </c>
      <c r="H2908" s="13">
        <v>55</v>
      </c>
      <c r="I2908" s="5">
        <f>Tabela1[[#This Row],[Valor total]]-Tabela1[[#This Row],[Valor custo]]</f>
        <v>13</v>
      </c>
      <c r="J2908" s="6">
        <f>Tabela1[[#This Row],[MARGEM BRUTA]]/Tabela1[[#This Row],[Valor total]]</f>
        <v>0.23636363636363636</v>
      </c>
      <c r="K2908" s="1" t="str">
        <f>VLOOKUP(Tabela1[[#This Row],[Cliente]],'BASE DE CLIENTES'!A:D,4,0)</f>
        <v>SERRALHEIRO</v>
      </c>
      <c r="L2908" s="1" t="str">
        <f>VLOOKUP(Tabela1[[#This Row],[Cliente]],'BASE DE CLIENTES'!A:E,5,0)</f>
        <v>SAMAMBAIA NORTE (SAMAMBAIA)</v>
      </c>
    </row>
    <row r="2909" spans="2:12" x14ac:dyDescent="0.3">
      <c r="B2909" s="1" t="s">
        <v>319</v>
      </c>
      <c r="C2909" s="4" t="str">
        <f>VLOOKUP(Tabela1[[#This Row],[Cliente]],'BASE DE CLIENTES'!A:E,2,0)</f>
        <v>Valparaíso de Goiás</v>
      </c>
      <c r="D2909" s="1" t="str">
        <f>VLOOKUP(Tabela1[[#This Row],[Cliente]],'BASE DE CLIENTES'!A:C,3,0)</f>
        <v>GO</v>
      </c>
      <c r="E2909" s="4" t="str">
        <f>CONCATENATE(Tabela1[[#This Row],[CIDADE]],",",Tabela1[[#This Row],[UF]])</f>
        <v>Valparaíso de Goiás,GO</v>
      </c>
      <c r="F2909" s="2">
        <v>45943</v>
      </c>
      <c r="G2909" s="13">
        <v>916.3</v>
      </c>
      <c r="H2909" s="13">
        <v>1484</v>
      </c>
      <c r="I2909" s="5">
        <f>Tabela1[[#This Row],[Valor total]]-Tabela1[[#This Row],[Valor custo]]</f>
        <v>567.70000000000005</v>
      </c>
      <c r="J2909" s="6">
        <f>Tabela1[[#This Row],[MARGEM BRUTA]]/Tabela1[[#This Row],[Valor total]]</f>
        <v>0.38254716981132081</v>
      </c>
      <c r="K2909" s="1" t="str">
        <f>VLOOKUP(Tabela1[[#This Row],[Cliente]],'BASE DE CLIENTES'!A:D,4,0)</f>
        <v>EMPRESA COM MAQUINA</v>
      </c>
      <c r="L2909" s="1" t="str">
        <f>VLOOKUP(Tabela1[[#This Row],[Cliente]],'BASE DE CLIENTES'!A:E,5,0)</f>
        <v>Valparaíso de Goiás</v>
      </c>
    </row>
    <row r="2910" spans="2:12" x14ac:dyDescent="0.3">
      <c r="B2910" s="1" t="s">
        <v>78</v>
      </c>
      <c r="C2910" s="4" t="str">
        <f>VLOOKUP(Tabela1[[#This Row],[Cliente]],'BASE DE CLIENTES'!A:E,2,0)</f>
        <v>Brasília</v>
      </c>
      <c r="D2910" s="1" t="str">
        <f>VLOOKUP(Tabela1[[#This Row],[Cliente]],'BASE DE CLIENTES'!A:C,3,0)</f>
        <v>DF</v>
      </c>
      <c r="E2910" s="4" t="str">
        <f>CONCATENATE(Tabela1[[#This Row],[CIDADE]],",",Tabela1[[#This Row],[UF]])</f>
        <v>Brasília,DF</v>
      </c>
      <c r="F2910" s="2">
        <v>45943</v>
      </c>
      <c r="G2910" s="13">
        <v>118.74</v>
      </c>
      <c r="H2910" s="13">
        <v>160</v>
      </c>
      <c r="I2910" s="5">
        <f>Tabela1[[#This Row],[Valor total]]-Tabela1[[#This Row],[Valor custo]]</f>
        <v>41.260000000000005</v>
      </c>
      <c r="J2910" s="6">
        <f>Tabela1[[#This Row],[MARGEM BRUTA]]/Tabela1[[#This Row],[Valor total]]</f>
        <v>0.25787500000000002</v>
      </c>
      <c r="K2910" s="1" t="str">
        <f>VLOOKUP(Tabela1[[#This Row],[Cliente]],'BASE DE CLIENTES'!A:D,4,0)</f>
        <v>SERRALHEIRO</v>
      </c>
      <c r="L2910" s="1" t="str">
        <f>VLOOKUP(Tabela1[[#This Row],[Cliente]],'BASE DE CLIENTES'!A:E,5,0)</f>
        <v>Vila do Boa (São Sebastião)</v>
      </c>
    </row>
    <row r="2911" spans="2:12" x14ac:dyDescent="0.3">
      <c r="B2911" s="1" t="s">
        <v>78</v>
      </c>
      <c r="C2911" s="4" t="str">
        <f>VLOOKUP(Tabela1[[#This Row],[Cliente]],'BASE DE CLIENTES'!A:E,2,0)</f>
        <v>Brasília</v>
      </c>
      <c r="D2911" s="1" t="str">
        <f>VLOOKUP(Tabela1[[#This Row],[Cliente]],'BASE DE CLIENTES'!A:C,3,0)</f>
        <v>DF</v>
      </c>
      <c r="E2911" s="4" t="str">
        <f>CONCATENATE(Tabela1[[#This Row],[CIDADE]],",",Tabela1[[#This Row],[UF]])</f>
        <v>Brasília,DF</v>
      </c>
      <c r="F2911" s="2">
        <v>45943</v>
      </c>
      <c r="G2911" s="13">
        <v>1553.6</v>
      </c>
      <c r="H2911" s="13">
        <v>2750</v>
      </c>
      <c r="I2911" s="5">
        <f>Tabela1[[#This Row],[Valor total]]-Tabela1[[#This Row],[Valor custo]]</f>
        <v>1196.4000000000001</v>
      </c>
      <c r="J2911" s="6">
        <f>Tabela1[[#This Row],[MARGEM BRUTA]]/Tabela1[[#This Row],[Valor total]]</f>
        <v>0.43505454545454547</v>
      </c>
      <c r="K2911" s="1" t="str">
        <f>VLOOKUP(Tabela1[[#This Row],[Cliente]],'BASE DE CLIENTES'!A:D,4,0)</f>
        <v>SERRALHEIRO</v>
      </c>
      <c r="L2911" s="1" t="str">
        <f>VLOOKUP(Tabela1[[#This Row],[Cliente]],'BASE DE CLIENTES'!A:E,5,0)</f>
        <v>Vila do Boa (São Sebastião)</v>
      </c>
    </row>
    <row r="2912" spans="2:12" x14ac:dyDescent="0.3">
      <c r="B2912" s="1" t="s">
        <v>96</v>
      </c>
      <c r="C2912" s="4" t="str">
        <f>VLOOKUP(Tabela1[[#This Row],[Cliente]],'BASE DE CLIENTES'!A:E,2,0)</f>
        <v>Brasília</v>
      </c>
      <c r="D2912" s="1" t="str">
        <f>VLOOKUP(Tabela1[[#This Row],[Cliente]],'BASE DE CLIENTES'!A:C,3,0)</f>
        <v>DF</v>
      </c>
      <c r="E2912" s="4" t="str">
        <f>CONCATENATE(Tabela1[[#This Row],[CIDADE]],",",Tabela1[[#This Row],[UF]])</f>
        <v>Brasília,DF</v>
      </c>
      <c r="F2912" s="2">
        <v>45941</v>
      </c>
      <c r="G2912" s="13">
        <v>289</v>
      </c>
      <c r="H2912" s="13">
        <v>425</v>
      </c>
      <c r="I2912" s="5">
        <f>Tabela1[[#This Row],[Valor total]]-Tabela1[[#This Row],[Valor custo]]</f>
        <v>136</v>
      </c>
      <c r="J2912" s="6">
        <f>Tabela1[[#This Row],[MARGEM BRUTA]]/Tabela1[[#This Row],[Valor total]]</f>
        <v>0.32</v>
      </c>
      <c r="K2912" s="1" t="str">
        <f>VLOOKUP(Tabela1[[#This Row],[Cliente]],'BASE DE CLIENTES'!A:D,4,0)</f>
        <v>EMPRESA SEM MAQUINA</v>
      </c>
      <c r="L2912" s="1" t="str">
        <f>VLOOKUP(Tabela1[[#This Row],[Cliente]],'BASE DE CLIENTES'!A:E,5,0)</f>
        <v>CEILANDIA NORTE (CEILANDIA)</v>
      </c>
    </row>
    <row r="2913" spans="2:12" x14ac:dyDescent="0.3">
      <c r="B2913" s="1" t="s">
        <v>96</v>
      </c>
      <c r="C2913" s="4" t="str">
        <f>VLOOKUP(Tabela1[[#This Row],[Cliente]],'BASE DE CLIENTES'!A:E,2,0)</f>
        <v>Brasília</v>
      </c>
      <c r="D2913" s="1" t="str">
        <f>VLOOKUP(Tabela1[[#This Row],[Cliente]],'BASE DE CLIENTES'!A:C,3,0)</f>
        <v>DF</v>
      </c>
      <c r="E2913" s="4" t="str">
        <f>CONCATENATE(Tabela1[[#This Row],[CIDADE]],",",Tabela1[[#This Row],[UF]])</f>
        <v>Brasília,DF</v>
      </c>
      <c r="F2913" s="2">
        <v>45940</v>
      </c>
      <c r="G2913" s="13">
        <v>165</v>
      </c>
      <c r="H2913" s="13">
        <v>540</v>
      </c>
      <c r="I2913" s="5">
        <f>Tabela1[[#This Row],[Valor total]]-Tabela1[[#This Row],[Valor custo]]</f>
        <v>375</v>
      </c>
      <c r="J2913" s="6">
        <f>Tabela1[[#This Row],[MARGEM BRUTA]]/Tabela1[[#This Row],[Valor total]]</f>
        <v>0.69444444444444442</v>
      </c>
      <c r="K2913" s="1" t="str">
        <f>VLOOKUP(Tabela1[[#This Row],[Cliente]],'BASE DE CLIENTES'!A:D,4,0)</f>
        <v>EMPRESA SEM MAQUINA</v>
      </c>
      <c r="L2913" s="1" t="str">
        <f>VLOOKUP(Tabela1[[#This Row],[Cliente]],'BASE DE CLIENTES'!A:E,5,0)</f>
        <v>CEILANDIA NORTE (CEILANDIA)</v>
      </c>
    </row>
    <row r="2914" spans="2:12" x14ac:dyDescent="0.3">
      <c r="B2914" s="1" t="s">
        <v>96</v>
      </c>
      <c r="C2914" s="4" t="str">
        <f>VLOOKUP(Tabela1[[#This Row],[Cliente]],'BASE DE CLIENTES'!A:E,2,0)</f>
        <v>Brasília</v>
      </c>
      <c r="D2914" s="1" t="str">
        <f>VLOOKUP(Tabela1[[#This Row],[Cliente]],'BASE DE CLIENTES'!A:C,3,0)</f>
        <v>DF</v>
      </c>
      <c r="E2914" s="4" t="str">
        <f>CONCATENATE(Tabela1[[#This Row],[CIDADE]],",",Tabela1[[#This Row],[UF]])</f>
        <v>Brasília,DF</v>
      </c>
      <c r="F2914" s="2">
        <v>45940</v>
      </c>
      <c r="G2914" s="13">
        <v>583.79999999999995</v>
      </c>
      <c r="H2914" s="13">
        <v>1035</v>
      </c>
      <c r="I2914" s="5">
        <f>Tabela1[[#This Row],[Valor total]]-Tabela1[[#This Row],[Valor custo]]</f>
        <v>451.20000000000005</v>
      </c>
      <c r="J2914" s="6">
        <f>Tabela1[[#This Row],[MARGEM BRUTA]]/Tabela1[[#This Row],[Valor total]]</f>
        <v>0.43594202898550727</v>
      </c>
      <c r="K2914" s="1" t="str">
        <f>VLOOKUP(Tabela1[[#This Row],[Cliente]],'BASE DE CLIENTES'!A:D,4,0)</f>
        <v>EMPRESA SEM MAQUINA</v>
      </c>
      <c r="L2914" s="1" t="str">
        <f>VLOOKUP(Tabela1[[#This Row],[Cliente]],'BASE DE CLIENTES'!A:E,5,0)</f>
        <v>CEILANDIA NORTE (CEILANDIA)</v>
      </c>
    </row>
    <row r="2915" spans="2:12" x14ac:dyDescent="0.3">
      <c r="B2915" s="1" t="s">
        <v>66</v>
      </c>
      <c r="C2915" s="4" t="str">
        <f>VLOOKUP(Tabela1[[#This Row],[Cliente]],'BASE DE CLIENTES'!A:E,2,0)</f>
        <v>Águas Lindas de Goiás</v>
      </c>
      <c r="D2915" s="1" t="str">
        <f>VLOOKUP(Tabela1[[#This Row],[Cliente]],'BASE DE CLIENTES'!A:C,3,0)</f>
        <v>GO</v>
      </c>
      <c r="E2915" s="4" t="str">
        <f>CONCATENATE(Tabela1[[#This Row],[CIDADE]],",",Tabela1[[#This Row],[UF]])</f>
        <v>Águas Lindas de Goiás,GO</v>
      </c>
      <c r="F2915" s="2">
        <v>45940</v>
      </c>
      <c r="G2915" s="13">
        <v>889.6</v>
      </c>
      <c r="H2915" s="13">
        <v>1390</v>
      </c>
      <c r="I2915" s="5">
        <f>Tabela1[[#This Row],[Valor total]]-Tabela1[[#This Row],[Valor custo]]</f>
        <v>500.4</v>
      </c>
      <c r="J2915" s="6">
        <f>Tabela1[[#This Row],[MARGEM BRUTA]]/Tabela1[[#This Row],[Valor total]]</f>
        <v>0.36</v>
      </c>
      <c r="K2915" s="1" t="str">
        <f>VLOOKUP(Tabela1[[#This Row],[Cliente]],'BASE DE CLIENTES'!A:D,4,0)</f>
        <v>EMPRESA COM MAQUINA</v>
      </c>
      <c r="L2915" s="1" t="str">
        <f>VLOOKUP(Tabela1[[#This Row],[Cliente]],'BASE DE CLIENTES'!A:E,5,0)</f>
        <v>Águas Lindas de Goiás</v>
      </c>
    </row>
    <row r="2916" spans="2:12" x14ac:dyDescent="0.3">
      <c r="B2916" s="1" t="s">
        <v>215</v>
      </c>
      <c r="C2916" s="4" t="str">
        <f>VLOOKUP(Tabela1[[#This Row],[Cliente]],'BASE DE CLIENTES'!A:E,2,0)</f>
        <v>Goiânia</v>
      </c>
      <c r="D2916" s="1" t="str">
        <f>VLOOKUP(Tabela1[[#This Row],[Cliente]],'BASE DE CLIENTES'!A:C,3,0)</f>
        <v>GO</v>
      </c>
      <c r="E2916" s="4" t="str">
        <f>CONCATENATE(Tabela1[[#This Row],[CIDADE]],",",Tabela1[[#This Row],[UF]])</f>
        <v>Goiânia,GO</v>
      </c>
      <c r="F2916" s="2">
        <v>45940</v>
      </c>
      <c r="G2916" s="13">
        <v>491</v>
      </c>
      <c r="H2916" s="13">
        <v>750</v>
      </c>
      <c r="I2916" s="5">
        <f>Tabela1[[#This Row],[Valor total]]-Tabela1[[#This Row],[Valor custo]]</f>
        <v>259</v>
      </c>
      <c r="J2916" s="6">
        <f>Tabela1[[#This Row],[MARGEM BRUTA]]/Tabela1[[#This Row],[Valor total]]</f>
        <v>0.34533333333333333</v>
      </c>
      <c r="K2916" s="1" t="str">
        <f>VLOOKUP(Tabela1[[#This Row],[Cliente]],'BASE DE CLIENTES'!A:D,4,0)</f>
        <v>EMPRESA COM MAQUINA</v>
      </c>
      <c r="L2916" s="1" t="str">
        <f>VLOOKUP(Tabela1[[#This Row],[Cliente]],'BASE DE CLIENTES'!A:E,5,0)</f>
        <v>Goiânia</v>
      </c>
    </row>
    <row r="2917" spans="2:12" x14ac:dyDescent="0.3">
      <c r="B2917" s="1" t="s">
        <v>152</v>
      </c>
      <c r="C2917" s="4" t="str">
        <f>VLOOKUP(Tabela1[[#This Row],[Cliente]],'BASE DE CLIENTES'!A:E,2,0)</f>
        <v>Aparecida de Goiânia</v>
      </c>
      <c r="D2917" s="1" t="str">
        <f>VLOOKUP(Tabela1[[#This Row],[Cliente]],'BASE DE CLIENTES'!A:C,3,0)</f>
        <v>GO</v>
      </c>
      <c r="E2917" s="4" t="str">
        <f>CONCATENATE(Tabela1[[#This Row],[CIDADE]],",",Tabela1[[#This Row],[UF]])</f>
        <v>Aparecida de Goiânia,GO</v>
      </c>
      <c r="F2917" s="2">
        <v>45940</v>
      </c>
      <c r="G2917" s="13">
        <v>649</v>
      </c>
      <c r="H2917" s="13">
        <v>900</v>
      </c>
      <c r="I2917" s="5">
        <f>Tabela1[[#This Row],[Valor total]]-Tabela1[[#This Row],[Valor custo]]</f>
        <v>251</v>
      </c>
      <c r="J2917" s="6">
        <f>Tabela1[[#This Row],[MARGEM BRUTA]]/Tabela1[[#This Row],[Valor total]]</f>
        <v>0.27888888888888891</v>
      </c>
      <c r="K2917" s="1" t="str">
        <f>VLOOKUP(Tabela1[[#This Row],[Cliente]],'BASE DE CLIENTES'!A:D,4,0)</f>
        <v>TECNICO</v>
      </c>
      <c r="L2917" s="1" t="str">
        <f>VLOOKUP(Tabela1[[#This Row],[Cliente]],'BASE DE CLIENTES'!A:E,5,0)</f>
        <v>Aparecida de Goiânia</v>
      </c>
    </row>
    <row r="2918" spans="2:12" x14ac:dyDescent="0.3">
      <c r="B2918" s="1" t="s">
        <v>230</v>
      </c>
      <c r="C2918" s="4" t="str">
        <f>VLOOKUP(Tabela1[[#This Row],[Cliente]],'BASE DE CLIENTES'!A:E,2,0)</f>
        <v>Brasília</v>
      </c>
      <c r="D2918" s="1" t="str">
        <f>VLOOKUP(Tabela1[[#This Row],[Cliente]],'BASE DE CLIENTES'!A:C,3,0)</f>
        <v>DF</v>
      </c>
      <c r="E2918" s="4" t="str">
        <f>CONCATENATE(Tabela1[[#This Row],[CIDADE]],",",Tabela1[[#This Row],[UF]])</f>
        <v>Brasília,DF</v>
      </c>
      <c r="F2918" s="2">
        <v>45940</v>
      </c>
      <c r="G2918" s="13">
        <v>21.63</v>
      </c>
      <c r="H2918" s="13">
        <v>100</v>
      </c>
      <c r="I2918" s="5">
        <f>Tabela1[[#This Row],[Valor total]]-Tabela1[[#This Row],[Valor custo]]</f>
        <v>78.37</v>
      </c>
      <c r="J2918" s="6">
        <f>Tabela1[[#This Row],[MARGEM BRUTA]]/Tabela1[[#This Row],[Valor total]]</f>
        <v>0.78370000000000006</v>
      </c>
      <c r="K2918" s="1" t="str">
        <f>VLOOKUP(Tabela1[[#This Row],[Cliente]],'BASE DE CLIENTES'!A:D,4,0)</f>
        <v>SERRALHEIRO</v>
      </c>
      <c r="L2918" s="1" t="str">
        <f>VLOOKUP(Tabela1[[#This Row],[Cliente]],'BASE DE CLIENTES'!A:E,5,0)</f>
        <v>SETOR HABITACIONAL SAMAMBAIA (VICENTE PIRES)</v>
      </c>
    </row>
    <row r="2919" spans="2:12" x14ac:dyDescent="0.3">
      <c r="B2919" s="1" t="s">
        <v>230</v>
      </c>
      <c r="C2919" s="4" t="str">
        <f>VLOOKUP(Tabela1[[#This Row],[Cliente]],'BASE DE CLIENTES'!A:E,2,0)</f>
        <v>Brasília</v>
      </c>
      <c r="D2919" s="1" t="str">
        <f>VLOOKUP(Tabela1[[#This Row],[Cliente]],'BASE DE CLIENTES'!A:C,3,0)</f>
        <v>DF</v>
      </c>
      <c r="E2919" s="4" t="str">
        <f>CONCATENATE(Tabela1[[#This Row],[CIDADE]],",",Tabela1[[#This Row],[UF]])</f>
        <v>Brasília,DF</v>
      </c>
      <c r="F2919" s="2">
        <v>45940</v>
      </c>
      <c r="G2919" s="13">
        <v>403.93</v>
      </c>
      <c r="H2919" s="13">
        <v>700</v>
      </c>
      <c r="I2919" s="5">
        <f>Tabela1[[#This Row],[Valor total]]-Tabela1[[#This Row],[Valor custo]]</f>
        <v>296.07</v>
      </c>
      <c r="J2919" s="6">
        <f>Tabela1[[#This Row],[MARGEM BRUTA]]/Tabela1[[#This Row],[Valor total]]</f>
        <v>0.42295714285714286</v>
      </c>
      <c r="K2919" s="1" t="str">
        <f>VLOOKUP(Tabela1[[#This Row],[Cliente]],'BASE DE CLIENTES'!A:D,4,0)</f>
        <v>SERRALHEIRO</v>
      </c>
      <c r="L2919" s="1" t="str">
        <f>VLOOKUP(Tabela1[[#This Row],[Cliente]],'BASE DE CLIENTES'!A:E,5,0)</f>
        <v>SETOR HABITACIONAL SAMAMBAIA (VICENTE PIRES)</v>
      </c>
    </row>
    <row r="2920" spans="2:12" x14ac:dyDescent="0.3">
      <c r="B2920" s="1" t="s">
        <v>97</v>
      </c>
      <c r="C2920" s="4" t="str">
        <f>VLOOKUP(Tabela1[[#This Row],[Cliente]],'BASE DE CLIENTES'!A:E,2,0)</f>
        <v>Brasília</v>
      </c>
      <c r="D2920" s="1" t="str">
        <f>VLOOKUP(Tabela1[[#This Row],[Cliente]],'BASE DE CLIENTES'!A:C,3,0)</f>
        <v>DF</v>
      </c>
      <c r="E2920" s="4" t="str">
        <f>CONCATENATE(Tabela1[[#This Row],[CIDADE]],",",Tabela1[[#This Row],[UF]])</f>
        <v>Brasília,DF</v>
      </c>
      <c r="F2920" s="2">
        <v>45940</v>
      </c>
      <c r="G2920" s="13">
        <v>938.72</v>
      </c>
      <c r="H2920" s="13">
        <v>1530</v>
      </c>
      <c r="I2920" s="5">
        <f>Tabela1[[#This Row],[Valor total]]-Tabela1[[#This Row],[Valor custo]]</f>
        <v>591.28</v>
      </c>
      <c r="J2920" s="6">
        <f>Tabela1[[#This Row],[MARGEM BRUTA]]/Tabela1[[#This Row],[Valor total]]</f>
        <v>0.38645751633986924</v>
      </c>
      <c r="K2920" s="1" t="str">
        <f>VLOOKUP(Tabela1[[#This Row],[Cliente]],'BASE DE CLIENTES'!A:D,4,0)</f>
        <v>SERRALHEIRO</v>
      </c>
      <c r="L2920" s="1" t="str">
        <f>VLOOKUP(Tabela1[[#This Row],[Cliente]],'BASE DE CLIENTES'!A:E,5,0)</f>
        <v>CEILANDIA NORTE</v>
      </c>
    </row>
    <row r="2921" spans="2:12" x14ac:dyDescent="0.3">
      <c r="B2921" s="1" t="s">
        <v>106</v>
      </c>
      <c r="C2921" s="4" t="str">
        <f>VLOOKUP(Tabela1[[#This Row],[Cliente]],'BASE DE CLIENTES'!A:E,2,0)</f>
        <v>Brasília</v>
      </c>
      <c r="D2921" s="1" t="str">
        <f>VLOOKUP(Tabela1[[#This Row],[Cliente]],'BASE DE CLIENTES'!A:C,3,0)</f>
        <v>DF</v>
      </c>
      <c r="E2921" s="4" t="str">
        <f>CONCATENATE(Tabela1[[#This Row],[CIDADE]],",",Tabela1[[#This Row],[UF]])</f>
        <v>Brasília,DF</v>
      </c>
      <c r="F2921" s="2">
        <v>45940</v>
      </c>
      <c r="G2921" s="13">
        <v>1779.2</v>
      </c>
      <c r="H2921" s="13">
        <v>2690</v>
      </c>
      <c r="I2921" s="5">
        <f>Tabela1[[#This Row],[Valor total]]-Tabela1[[#This Row],[Valor custo]]</f>
        <v>910.8</v>
      </c>
      <c r="J2921" s="6">
        <f>Tabela1[[#This Row],[MARGEM BRUTA]]/Tabela1[[#This Row],[Valor total]]</f>
        <v>0.33858736059479549</v>
      </c>
      <c r="K2921" s="1" t="str">
        <f>VLOOKUP(Tabela1[[#This Row],[Cliente]],'BASE DE CLIENTES'!A:D,4,0)</f>
        <v>EMPRESA COM MAQUINA</v>
      </c>
      <c r="L2921" s="1" t="str">
        <f>VLOOKUP(Tabela1[[#This Row],[Cliente]],'BASE DE CLIENTES'!A:E,5,0)</f>
        <v>26 DE SETEMBRO</v>
      </c>
    </row>
    <row r="2922" spans="2:12" x14ac:dyDescent="0.3">
      <c r="B2922" s="1" t="s">
        <v>25</v>
      </c>
      <c r="C2922" s="4" t="str">
        <f>VLOOKUP(Tabela1[[#This Row],[Cliente]],'BASE DE CLIENTES'!A:E,2,0)</f>
        <v>Brasília</v>
      </c>
      <c r="D2922" s="1" t="str">
        <f>VLOOKUP(Tabela1[[#This Row],[Cliente]],'BASE DE CLIENTES'!A:C,3,0)</f>
        <v>DF</v>
      </c>
      <c r="E2922" s="4" t="str">
        <f>CONCATENATE(Tabela1[[#This Row],[CIDADE]],",",Tabela1[[#This Row],[UF]])</f>
        <v>Brasília,DF</v>
      </c>
      <c r="F2922" s="2">
        <v>45940</v>
      </c>
      <c r="G2922" s="13">
        <v>382.3</v>
      </c>
      <c r="H2922" s="13">
        <v>615</v>
      </c>
      <c r="I2922" s="5">
        <f>Tabela1[[#This Row],[Valor total]]-Tabela1[[#This Row],[Valor custo]]</f>
        <v>232.7</v>
      </c>
      <c r="J2922" s="6">
        <f>Tabela1[[#This Row],[MARGEM BRUTA]]/Tabela1[[#This Row],[Valor total]]</f>
        <v>0.37837398373983738</v>
      </c>
      <c r="K2922" s="1" t="str">
        <f>VLOOKUP(Tabela1[[#This Row],[Cliente]],'BASE DE CLIENTES'!A:D,4,0)</f>
        <v>EMPRESA COM MAQUINA</v>
      </c>
      <c r="L2922" s="1" t="str">
        <f>VLOOKUP(Tabela1[[#This Row],[Cliente]],'BASE DE CLIENTES'!A:E,5,0)</f>
        <v>CEILANDIA NORTE (CEILANDIA)</v>
      </c>
    </row>
    <row r="2923" spans="2:12" x14ac:dyDescent="0.3">
      <c r="B2923" s="1" t="s">
        <v>27</v>
      </c>
      <c r="C2923" s="4" t="str">
        <f>VLOOKUP(Tabela1[[#This Row],[Cliente]],'BASE DE CLIENTES'!A:E,2,0)</f>
        <v>Brasília</v>
      </c>
      <c r="D2923" s="1" t="str">
        <f>VLOOKUP(Tabela1[[#This Row],[Cliente]],'BASE DE CLIENTES'!A:C,3,0)</f>
        <v>DF</v>
      </c>
      <c r="E2923" s="4" t="str">
        <f>CONCATENATE(Tabela1[[#This Row],[CIDADE]],",",Tabela1[[#This Row],[UF]])</f>
        <v>Brasília,DF</v>
      </c>
      <c r="F2923" s="2">
        <v>45940</v>
      </c>
      <c r="G2923" s="13">
        <v>1466</v>
      </c>
      <c r="H2923" s="13">
        <v>1980</v>
      </c>
      <c r="I2923" s="5">
        <f>Tabela1[[#This Row],[Valor total]]-Tabela1[[#This Row],[Valor custo]]</f>
        <v>514</v>
      </c>
      <c r="J2923" s="6">
        <f>Tabela1[[#This Row],[MARGEM BRUTA]]/Tabela1[[#This Row],[Valor total]]</f>
        <v>0.2595959595959596</v>
      </c>
      <c r="K2923" s="1" t="str">
        <f>VLOOKUP(Tabela1[[#This Row],[Cliente]],'BASE DE CLIENTES'!A:D,4,0)</f>
        <v>EMPRESA SEM MAQUINA</v>
      </c>
      <c r="L2923" s="1" t="str">
        <f>VLOOKUP(Tabela1[[#This Row],[Cliente]],'BASE DE CLIENTES'!A:E,5,0)</f>
        <v>RECANTO DAS EMAS</v>
      </c>
    </row>
    <row r="2924" spans="2:12" x14ac:dyDescent="0.3">
      <c r="B2924" s="1" t="s">
        <v>107</v>
      </c>
      <c r="C2924" s="4" t="str">
        <f>VLOOKUP(Tabela1[[#This Row],[Cliente]],'BASE DE CLIENTES'!A:E,2,0)</f>
        <v>Planaltina</v>
      </c>
      <c r="D2924" s="1" t="str">
        <f>VLOOKUP(Tabela1[[#This Row],[Cliente]],'BASE DE CLIENTES'!A:C,3,0)</f>
        <v>DF</v>
      </c>
      <c r="E2924" s="4" t="str">
        <f>CONCATENATE(Tabela1[[#This Row],[CIDADE]],",",Tabela1[[#This Row],[UF]])</f>
        <v>Planaltina,DF</v>
      </c>
      <c r="F2924" s="2">
        <v>45940</v>
      </c>
      <c r="G2924" s="13">
        <v>1820</v>
      </c>
      <c r="H2924" s="13">
        <v>2800</v>
      </c>
      <c r="I2924" s="5">
        <f>Tabela1[[#This Row],[Valor total]]-Tabela1[[#This Row],[Valor custo]]</f>
        <v>980</v>
      </c>
      <c r="J2924" s="6">
        <f>Tabela1[[#This Row],[MARGEM BRUTA]]/Tabela1[[#This Row],[Valor total]]</f>
        <v>0.35</v>
      </c>
      <c r="K2924" s="1" t="str">
        <f>VLOOKUP(Tabela1[[#This Row],[Cliente]],'BASE DE CLIENTES'!A:D,4,0)</f>
        <v>EMPRESA COM MAQUINA</v>
      </c>
      <c r="L2924" s="1" t="str">
        <f>VLOOKUP(Tabela1[[#This Row],[Cliente]],'BASE DE CLIENTES'!A:E,5,0)</f>
        <v>SETOR LESTE</v>
      </c>
    </row>
    <row r="2925" spans="2:12" x14ac:dyDescent="0.3">
      <c r="B2925" s="1" t="s">
        <v>297</v>
      </c>
      <c r="C2925" s="4" t="str">
        <f>VLOOKUP(Tabela1[[#This Row],[Cliente]],'BASE DE CLIENTES'!A:E,2,0)</f>
        <v>Brasília</v>
      </c>
      <c r="D2925" s="1" t="str">
        <f>VLOOKUP(Tabela1[[#This Row],[Cliente]],'BASE DE CLIENTES'!A:C,3,0)</f>
        <v>DF</v>
      </c>
      <c r="E2925" s="4" t="str">
        <f>CONCATENATE(Tabela1[[#This Row],[CIDADE]],",",Tabela1[[#This Row],[UF]])</f>
        <v>Brasília,DF</v>
      </c>
      <c r="F2925" s="2">
        <v>45940</v>
      </c>
      <c r="G2925" s="13">
        <v>72.099999999999994</v>
      </c>
      <c r="H2925" s="13">
        <v>200</v>
      </c>
      <c r="I2925" s="5">
        <f>Tabela1[[#This Row],[Valor total]]-Tabela1[[#This Row],[Valor custo]]</f>
        <v>127.9</v>
      </c>
      <c r="J2925" s="6">
        <f>Tabela1[[#This Row],[MARGEM BRUTA]]/Tabela1[[#This Row],[Valor total]]</f>
        <v>0.63950000000000007</v>
      </c>
      <c r="K2925" s="1" t="str">
        <f>VLOOKUP(Tabela1[[#This Row],[Cliente]],'BASE DE CLIENTES'!A:D,4,0)</f>
        <v>SERRALHEIRO</v>
      </c>
      <c r="L2925" s="1" t="str">
        <f>VLOOKUP(Tabela1[[#This Row],[Cliente]],'BASE DE CLIENTES'!A:E,5,0)</f>
        <v>NA</v>
      </c>
    </row>
    <row r="2926" spans="2:12" x14ac:dyDescent="0.3">
      <c r="B2926" s="1" t="s">
        <v>236</v>
      </c>
      <c r="C2926" s="4" t="str">
        <f>VLOOKUP(Tabela1[[#This Row],[Cliente]],'BASE DE CLIENTES'!A:E,2,0)</f>
        <v>Goiânia</v>
      </c>
      <c r="D2926" s="1" t="str">
        <f>VLOOKUP(Tabela1[[#This Row],[Cliente]],'BASE DE CLIENTES'!A:C,3,0)</f>
        <v>GO</v>
      </c>
      <c r="E2926" s="4" t="str">
        <f>CONCATENATE(Tabela1[[#This Row],[CIDADE]],",",Tabela1[[#This Row],[UF]])</f>
        <v>Goiânia,GO</v>
      </c>
      <c r="F2926" s="2">
        <v>45940</v>
      </c>
      <c r="G2926" s="13">
        <v>534</v>
      </c>
      <c r="H2926" s="13">
        <v>790</v>
      </c>
      <c r="I2926" s="5">
        <f>Tabela1[[#This Row],[Valor total]]-Tabela1[[#This Row],[Valor custo]]</f>
        <v>256</v>
      </c>
      <c r="J2926" s="6">
        <f>Tabela1[[#This Row],[MARGEM BRUTA]]/Tabela1[[#This Row],[Valor total]]</f>
        <v>0.32405063291139241</v>
      </c>
      <c r="K2926" s="1" t="str">
        <f>VLOOKUP(Tabela1[[#This Row],[Cliente]],'BASE DE CLIENTES'!A:D,4,0)</f>
        <v>EMPRESA COM MAQUINA</v>
      </c>
      <c r="L2926" s="1" t="str">
        <f>VLOOKUP(Tabela1[[#This Row],[Cliente]],'BASE DE CLIENTES'!A:E,5,0)</f>
        <v>Goiânia</v>
      </c>
    </row>
    <row r="2927" spans="2:12" x14ac:dyDescent="0.3">
      <c r="B2927" s="1" t="s">
        <v>68</v>
      </c>
      <c r="C2927" s="4" t="str">
        <f>VLOOKUP(Tabela1[[#This Row],[Cliente]],'BASE DE CLIENTES'!A:E,2,0)</f>
        <v>Brasília</v>
      </c>
      <c r="D2927" s="1" t="str">
        <f>VLOOKUP(Tabela1[[#This Row],[Cliente]],'BASE DE CLIENTES'!A:C,3,0)</f>
        <v>DF</v>
      </c>
      <c r="E2927" s="4" t="str">
        <f>CONCATENATE(Tabela1[[#This Row],[CIDADE]],",",Tabela1[[#This Row],[UF]])</f>
        <v>Brasília,DF</v>
      </c>
      <c r="F2927" s="2">
        <v>45940</v>
      </c>
      <c r="G2927" s="13">
        <v>920</v>
      </c>
      <c r="H2927" s="13">
        <v>1150</v>
      </c>
      <c r="I2927" s="5">
        <f>Tabela1[[#This Row],[Valor total]]-Tabela1[[#This Row],[Valor custo]]</f>
        <v>230</v>
      </c>
      <c r="J2927" s="6">
        <f>Tabela1[[#This Row],[MARGEM BRUTA]]/Tabela1[[#This Row],[Valor total]]</f>
        <v>0.2</v>
      </c>
      <c r="K2927" s="1" t="str">
        <f>VLOOKUP(Tabela1[[#This Row],[Cliente]],'BASE DE CLIENTES'!A:D,4,0)</f>
        <v>EMPRESA COM MAQUINA</v>
      </c>
      <c r="L2927" s="1" t="str">
        <f>VLOOKUP(Tabela1[[#This Row],[Cliente]],'BASE DE CLIENTES'!A:E,5,0)</f>
        <v>SAMAMBAIA SUL (SAMAMBAIA)</v>
      </c>
    </row>
    <row r="2928" spans="2:12" x14ac:dyDescent="0.3">
      <c r="B2928" s="1" t="s">
        <v>52</v>
      </c>
      <c r="C2928" s="4" t="str">
        <f>VLOOKUP(Tabela1[[#This Row],[Cliente]],'BASE DE CLIENTES'!A:E,2,0)</f>
        <v>Brasília</v>
      </c>
      <c r="D2928" s="1" t="str">
        <f>VLOOKUP(Tabela1[[#This Row],[Cliente]],'BASE DE CLIENTES'!A:C,3,0)</f>
        <v>DF</v>
      </c>
      <c r="E2928" s="4" t="str">
        <f>CONCATENATE(Tabela1[[#This Row],[CIDADE]],",",Tabela1[[#This Row],[UF]])</f>
        <v>Brasília,DF</v>
      </c>
      <c r="F2928" s="2">
        <v>45940</v>
      </c>
      <c r="G2928" s="13">
        <v>522.79</v>
      </c>
      <c r="H2928" s="13">
        <v>875</v>
      </c>
      <c r="I2928" s="5">
        <f>Tabela1[[#This Row],[Valor total]]-Tabela1[[#This Row],[Valor custo]]</f>
        <v>352.21000000000004</v>
      </c>
      <c r="J2928" s="6">
        <f>Tabela1[[#This Row],[MARGEM BRUTA]]/Tabela1[[#This Row],[Valor total]]</f>
        <v>0.40252571428571432</v>
      </c>
      <c r="K2928" s="1" t="str">
        <f>VLOOKUP(Tabela1[[#This Row],[Cliente]],'BASE DE CLIENTES'!A:D,4,0)</f>
        <v>SERRALHEIRO</v>
      </c>
      <c r="L2928" s="1" t="str">
        <f>VLOOKUP(Tabela1[[#This Row],[Cliente]],'BASE DE CLIENTES'!A:E,5,0)</f>
        <v>Ceilândia Sul (Ceilândia)</v>
      </c>
    </row>
    <row r="2929" spans="2:12" x14ac:dyDescent="0.3">
      <c r="B2929" s="1" t="s">
        <v>149</v>
      </c>
      <c r="C2929" s="4" t="str">
        <f>VLOOKUP(Tabela1[[#This Row],[Cliente]],'BASE DE CLIENTES'!A:E,2,0)</f>
        <v>Anápolis</v>
      </c>
      <c r="D2929" s="1" t="str">
        <f>VLOOKUP(Tabela1[[#This Row],[Cliente]],'BASE DE CLIENTES'!A:C,3,0)</f>
        <v>GO</v>
      </c>
      <c r="E2929" s="4" t="str">
        <f>CONCATENATE(Tabela1[[#This Row],[CIDADE]],",",Tabela1[[#This Row],[UF]])</f>
        <v>Anápolis,GO</v>
      </c>
      <c r="F2929" s="2">
        <v>45939</v>
      </c>
      <c r="G2929" s="13">
        <v>2704</v>
      </c>
      <c r="H2929" s="13">
        <v>3990</v>
      </c>
      <c r="I2929" s="5">
        <f>Tabela1[[#This Row],[Valor total]]-Tabela1[[#This Row],[Valor custo]]</f>
        <v>1286</v>
      </c>
      <c r="J2929" s="6">
        <f>Tabela1[[#This Row],[MARGEM BRUTA]]/Tabela1[[#This Row],[Valor total]]</f>
        <v>0.3223057644110276</v>
      </c>
      <c r="K2929" s="1" t="str">
        <f>VLOOKUP(Tabela1[[#This Row],[Cliente]],'BASE DE CLIENTES'!A:D,4,0)</f>
        <v>EMPRESA COM MAQUINA</v>
      </c>
      <c r="L2929" s="1" t="str">
        <f>VLOOKUP(Tabela1[[#This Row],[Cliente]],'BASE DE CLIENTES'!A:E,5,0)</f>
        <v>Anápolis</v>
      </c>
    </row>
    <row r="2930" spans="2:12" x14ac:dyDescent="0.3">
      <c r="B2930" s="1" t="s">
        <v>206</v>
      </c>
      <c r="C2930" s="4" t="str">
        <f>VLOOKUP(Tabela1[[#This Row],[Cliente]],'BASE DE CLIENTES'!A:E,2,0)</f>
        <v>Goiânia</v>
      </c>
      <c r="D2930" s="1" t="str">
        <f>VLOOKUP(Tabela1[[#This Row],[Cliente]],'BASE DE CLIENTES'!A:C,3,0)</f>
        <v>GO</v>
      </c>
      <c r="E2930" s="4" t="str">
        <f>CONCATENATE(Tabela1[[#This Row],[CIDADE]],",",Tabela1[[#This Row],[UF]])</f>
        <v>Goiânia,GO</v>
      </c>
      <c r="F2930" s="2">
        <v>45939</v>
      </c>
      <c r="G2930" s="13">
        <v>10891.85</v>
      </c>
      <c r="H2930" s="13">
        <v>13500</v>
      </c>
      <c r="I2930" s="5">
        <f>Tabela1[[#This Row],[Valor total]]-Tabela1[[#This Row],[Valor custo]]</f>
        <v>2608.1499999999996</v>
      </c>
      <c r="J2930" s="6">
        <f>Tabela1[[#This Row],[MARGEM BRUTA]]/Tabela1[[#This Row],[Valor total]]</f>
        <v>0.19319629629629628</v>
      </c>
      <c r="K2930" s="1" t="str">
        <f>VLOOKUP(Tabela1[[#This Row],[Cliente]],'BASE DE CLIENTES'!A:D,4,0)</f>
        <v>EMPRESA COM MAQUINA</v>
      </c>
      <c r="L2930" s="1" t="str">
        <f>VLOOKUP(Tabela1[[#This Row],[Cliente]],'BASE DE CLIENTES'!A:E,5,0)</f>
        <v>Goiânia</v>
      </c>
    </row>
    <row r="2931" spans="2:12" x14ac:dyDescent="0.3">
      <c r="B2931" s="1" t="s">
        <v>27</v>
      </c>
      <c r="C2931" s="4" t="str">
        <f>VLOOKUP(Tabela1[[#This Row],[Cliente]],'BASE DE CLIENTES'!A:E,2,0)</f>
        <v>Brasília</v>
      </c>
      <c r="D2931" s="1" t="str">
        <f>VLOOKUP(Tabela1[[#This Row],[Cliente]],'BASE DE CLIENTES'!A:C,3,0)</f>
        <v>DF</v>
      </c>
      <c r="E2931" s="4" t="str">
        <f>CONCATENATE(Tabela1[[#This Row],[CIDADE]],",",Tabela1[[#This Row],[UF]])</f>
        <v>Brasília,DF</v>
      </c>
      <c r="F2931" s="2">
        <v>45939</v>
      </c>
      <c r="G2931" s="13">
        <v>649</v>
      </c>
      <c r="H2931" s="13">
        <v>1000</v>
      </c>
      <c r="I2931" s="5">
        <f>Tabela1[[#This Row],[Valor total]]-Tabela1[[#This Row],[Valor custo]]</f>
        <v>351</v>
      </c>
      <c r="J2931" s="6">
        <f>Tabela1[[#This Row],[MARGEM BRUTA]]/Tabela1[[#This Row],[Valor total]]</f>
        <v>0.35099999999999998</v>
      </c>
      <c r="K2931" s="1" t="str">
        <f>VLOOKUP(Tabela1[[#This Row],[Cliente]],'BASE DE CLIENTES'!A:D,4,0)</f>
        <v>EMPRESA SEM MAQUINA</v>
      </c>
      <c r="L2931" s="1" t="str">
        <f>VLOOKUP(Tabela1[[#This Row],[Cliente]],'BASE DE CLIENTES'!A:E,5,0)</f>
        <v>RECANTO DAS EMAS</v>
      </c>
    </row>
    <row r="2932" spans="2:12" x14ac:dyDescent="0.3">
      <c r="B2932" s="1" t="s">
        <v>106</v>
      </c>
      <c r="C2932" s="4" t="str">
        <f>VLOOKUP(Tabela1[[#This Row],[Cliente]],'BASE DE CLIENTES'!A:E,2,0)</f>
        <v>Brasília</v>
      </c>
      <c r="D2932" s="1" t="str">
        <f>VLOOKUP(Tabela1[[#This Row],[Cliente]],'BASE DE CLIENTES'!A:C,3,0)</f>
        <v>DF</v>
      </c>
      <c r="E2932" s="4" t="str">
        <f>CONCATENATE(Tabela1[[#This Row],[CIDADE]],",",Tabela1[[#This Row],[UF]])</f>
        <v>Brasília,DF</v>
      </c>
      <c r="F2932" s="2">
        <v>45939</v>
      </c>
      <c r="G2932" s="13">
        <v>2307.4899999999998</v>
      </c>
      <c r="H2932" s="13">
        <v>3600</v>
      </c>
      <c r="I2932" s="5">
        <f>Tabela1[[#This Row],[Valor total]]-Tabela1[[#This Row],[Valor custo]]</f>
        <v>1292.5100000000002</v>
      </c>
      <c r="J2932" s="6">
        <f>Tabela1[[#This Row],[MARGEM BRUTA]]/Tabela1[[#This Row],[Valor total]]</f>
        <v>0.35903055555555563</v>
      </c>
      <c r="K2932" s="1" t="str">
        <f>VLOOKUP(Tabela1[[#This Row],[Cliente]],'BASE DE CLIENTES'!A:D,4,0)</f>
        <v>EMPRESA COM MAQUINA</v>
      </c>
      <c r="L2932" s="1" t="str">
        <f>VLOOKUP(Tabela1[[#This Row],[Cliente]],'BASE DE CLIENTES'!A:E,5,0)</f>
        <v>26 DE SETEMBRO</v>
      </c>
    </row>
    <row r="2933" spans="2:12" x14ac:dyDescent="0.3">
      <c r="B2933" s="1" t="s">
        <v>55</v>
      </c>
      <c r="C2933" s="4" t="str">
        <f>VLOOKUP(Tabela1[[#This Row],[Cliente]],'BASE DE CLIENTES'!A:E,2,0)</f>
        <v>Brasília</v>
      </c>
      <c r="D2933" s="1" t="str">
        <f>VLOOKUP(Tabela1[[#This Row],[Cliente]],'BASE DE CLIENTES'!A:C,3,0)</f>
        <v>DF</v>
      </c>
      <c r="E2933" s="4" t="str">
        <f>CONCATENATE(Tabela1[[#This Row],[CIDADE]],",",Tabela1[[#This Row],[UF]])</f>
        <v>Brasília,DF</v>
      </c>
      <c r="F2933" s="2">
        <v>45939</v>
      </c>
      <c r="G2933" s="13">
        <v>2652.55</v>
      </c>
      <c r="H2933" s="13">
        <v>5410</v>
      </c>
      <c r="I2933" s="5">
        <f>Tabela1[[#This Row],[Valor total]]-Tabela1[[#This Row],[Valor custo]]</f>
        <v>2757.45</v>
      </c>
      <c r="J2933" s="6">
        <f>Tabela1[[#This Row],[MARGEM BRUTA]]/Tabela1[[#This Row],[Valor total]]</f>
        <v>0.50969500924214417</v>
      </c>
      <c r="K2933" s="1" t="str">
        <f>VLOOKUP(Tabela1[[#This Row],[Cliente]],'BASE DE CLIENTES'!A:D,4,0)</f>
        <v>EMPRESA SEM MAQUINA</v>
      </c>
      <c r="L2933" s="1" t="str">
        <f>VLOOKUP(Tabela1[[#This Row],[Cliente]],'BASE DE CLIENTES'!A:E,5,0)</f>
        <v>RECANTO DAS EMAS</v>
      </c>
    </row>
    <row r="2934" spans="2:12" x14ac:dyDescent="0.3">
      <c r="B2934" s="1" t="s">
        <v>88</v>
      </c>
      <c r="C2934" s="4" t="str">
        <f>VLOOKUP(Tabela1[[#This Row],[Cliente]],'BASE DE CLIENTES'!A:E,2,0)</f>
        <v>Brasília</v>
      </c>
      <c r="D2934" s="1" t="str">
        <f>VLOOKUP(Tabela1[[#This Row],[Cliente]],'BASE DE CLIENTES'!A:C,3,0)</f>
        <v>DF</v>
      </c>
      <c r="E2934" s="4" t="str">
        <f>CONCATENATE(Tabela1[[#This Row],[CIDADE]],",",Tabela1[[#This Row],[UF]])</f>
        <v>Brasília,DF</v>
      </c>
      <c r="F2934" s="2">
        <v>45939</v>
      </c>
      <c r="G2934" s="13">
        <v>1136.79</v>
      </c>
      <c r="H2934" s="13">
        <v>1980</v>
      </c>
      <c r="I2934" s="5">
        <f>Tabela1[[#This Row],[Valor total]]-Tabela1[[#This Row],[Valor custo]]</f>
        <v>843.21</v>
      </c>
      <c r="J2934" s="6">
        <f>Tabela1[[#This Row],[MARGEM BRUTA]]/Tabela1[[#This Row],[Valor total]]</f>
        <v>0.42586363636363639</v>
      </c>
      <c r="K2934" s="1" t="str">
        <f>VLOOKUP(Tabela1[[#This Row],[Cliente]],'BASE DE CLIENTES'!A:D,4,0)</f>
        <v>SERRALHEIRO</v>
      </c>
      <c r="L2934" s="1" t="str">
        <f>VLOOKUP(Tabela1[[#This Row],[Cliente]],'BASE DE CLIENTES'!A:E,5,0)</f>
        <v>RECANTO DAS EMAS</v>
      </c>
    </row>
    <row r="2935" spans="2:12" x14ac:dyDescent="0.3">
      <c r="B2935" s="1" t="s">
        <v>321</v>
      </c>
      <c r="C2935" s="4" t="str">
        <f>VLOOKUP(Tabela1[[#This Row],[Cliente]],'BASE DE CLIENTES'!A:E,2,0)</f>
        <v>Valparaíso de Goiás</v>
      </c>
      <c r="D2935" s="1" t="str">
        <f>VLOOKUP(Tabela1[[#This Row],[Cliente]],'BASE DE CLIENTES'!A:C,3,0)</f>
        <v>GO</v>
      </c>
      <c r="E2935" s="4" t="str">
        <f>CONCATENATE(Tabela1[[#This Row],[CIDADE]],",",Tabela1[[#This Row],[UF]])</f>
        <v>Valparaíso de Goiás,GO</v>
      </c>
      <c r="F2935" s="2">
        <v>45939</v>
      </c>
      <c r="G2935" s="13">
        <v>1031.3</v>
      </c>
      <c r="H2935" s="13">
        <v>1765</v>
      </c>
      <c r="I2935" s="5">
        <f>Tabela1[[#This Row],[Valor total]]-Tabela1[[#This Row],[Valor custo]]</f>
        <v>733.7</v>
      </c>
      <c r="J2935" s="6">
        <f>Tabela1[[#This Row],[MARGEM BRUTA]]/Tabela1[[#This Row],[Valor total]]</f>
        <v>0.41569405099150142</v>
      </c>
      <c r="K2935" s="1" t="str">
        <f>VLOOKUP(Tabela1[[#This Row],[Cliente]],'BASE DE CLIENTES'!A:D,4,0)</f>
        <v>EMPRESA COM MAQUINA</v>
      </c>
      <c r="L2935" s="1" t="str">
        <f>VLOOKUP(Tabela1[[#This Row],[Cliente]],'BASE DE CLIENTES'!A:E,5,0)</f>
        <v>Valparaíso de Goiás</v>
      </c>
    </row>
    <row r="2936" spans="2:12" x14ac:dyDescent="0.3">
      <c r="B2936" s="1" t="s">
        <v>66</v>
      </c>
      <c r="C2936" s="4" t="str">
        <f>VLOOKUP(Tabela1[[#This Row],[Cliente]],'BASE DE CLIENTES'!A:E,2,0)</f>
        <v>Águas Lindas de Goiás</v>
      </c>
      <c r="D2936" s="1" t="str">
        <f>VLOOKUP(Tabela1[[#This Row],[Cliente]],'BASE DE CLIENTES'!A:C,3,0)</f>
        <v>GO</v>
      </c>
      <c r="E2936" s="4" t="str">
        <f>CONCATENATE(Tabela1[[#This Row],[CIDADE]],",",Tabela1[[#This Row],[UF]])</f>
        <v>Águas Lindas de Goiás,GO</v>
      </c>
      <c r="F2936" s="2">
        <v>45939</v>
      </c>
      <c r="G2936" s="13">
        <v>725</v>
      </c>
      <c r="H2936" s="13">
        <v>1330</v>
      </c>
      <c r="I2936" s="5">
        <f>Tabela1[[#This Row],[Valor total]]-Tabela1[[#This Row],[Valor custo]]</f>
        <v>605</v>
      </c>
      <c r="J2936" s="6">
        <f>Tabela1[[#This Row],[MARGEM BRUTA]]/Tabela1[[#This Row],[Valor total]]</f>
        <v>0.45488721804511278</v>
      </c>
      <c r="K2936" s="1" t="str">
        <f>VLOOKUP(Tabela1[[#This Row],[Cliente]],'BASE DE CLIENTES'!A:D,4,0)</f>
        <v>EMPRESA COM MAQUINA</v>
      </c>
      <c r="L2936" s="1" t="str">
        <f>VLOOKUP(Tabela1[[#This Row],[Cliente]],'BASE DE CLIENTES'!A:E,5,0)</f>
        <v>Águas Lindas de Goiás</v>
      </c>
    </row>
    <row r="2937" spans="2:12" x14ac:dyDescent="0.3">
      <c r="B2937" s="1" t="s">
        <v>230</v>
      </c>
      <c r="C2937" s="4" t="str">
        <f>VLOOKUP(Tabela1[[#This Row],[Cliente]],'BASE DE CLIENTES'!A:E,2,0)</f>
        <v>Brasília</v>
      </c>
      <c r="D2937" s="1" t="str">
        <f>VLOOKUP(Tabela1[[#This Row],[Cliente]],'BASE DE CLIENTES'!A:C,3,0)</f>
        <v>DF</v>
      </c>
      <c r="E2937" s="4" t="str">
        <f>CONCATENATE(Tabela1[[#This Row],[CIDADE]],",",Tabela1[[#This Row],[UF]])</f>
        <v>Brasília,DF</v>
      </c>
      <c r="F2937" s="2">
        <v>45939</v>
      </c>
      <c r="G2937" s="13">
        <v>1031.3</v>
      </c>
      <c r="H2937" s="13">
        <v>1800</v>
      </c>
      <c r="I2937" s="5">
        <f>Tabela1[[#This Row],[Valor total]]-Tabela1[[#This Row],[Valor custo]]</f>
        <v>768.7</v>
      </c>
      <c r="J2937" s="6">
        <f>Tabela1[[#This Row],[MARGEM BRUTA]]/Tabela1[[#This Row],[Valor total]]</f>
        <v>0.42705555555555558</v>
      </c>
      <c r="K2937" s="1" t="str">
        <f>VLOOKUP(Tabela1[[#This Row],[Cliente]],'BASE DE CLIENTES'!A:D,4,0)</f>
        <v>SERRALHEIRO</v>
      </c>
      <c r="L2937" s="1" t="str">
        <f>VLOOKUP(Tabela1[[#This Row],[Cliente]],'BASE DE CLIENTES'!A:E,5,0)</f>
        <v>SETOR HABITACIONAL SAMAMBAIA (VICENTE PIRES)</v>
      </c>
    </row>
    <row r="2938" spans="2:12" x14ac:dyDescent="0.3">
      <c r="B2938" s="1" t="s">
        <v>19</v>
      </c>
      <c r="C2938" s="4" t="str">
        <f>VLOOKUP(Tabela1[[#This Row],[Cliente]],'BASE DE CLIENTES'!A:E,2,0)</f>
        <v>Águas Lindas de Goiás</v>
      </c>
      <c r="D2938" s="1" t="str">
        <f>VLOOKUP(Tabela1[[#This Row],[Cliente]],'BASE DE CLIENTES'!A:C,3,0)</f>
        <v>GO</v>
      </c>
      <c r="E2938" s="4" t="str">
        <f>CONCATENATE(Tabela1[[#This Row],[CIDADE]],",",Tabela1[[#This Row],[UF]])</f>
        <v>Águas Lindas de Goiás,GO</v>
      </c>
      <c r="F2938" s="2">
        <v>45939</v>
      </c>
      <c r="G2938" s="13">
        <v>382.3</v>
      </c>
      <c r="H2938" s="13">
        <v>644.5</v>
      </c>
      <c r="I2938" s="5">
        <f>Tabela1[[#This Row],[Valor total]]-Tabela1[[#This Row],[Valor custo]]</f>
        <v>262.2</v>
      </c>
      <c r="J2938" s="6">
        <f>Tabela1[[#This Row],[MARGEM BRUTA]]/Tabela1[[#This Row],[Valor total]]</f>
        <v>0.40682699767261443</v>
      </c>
      <c r="K2938" s="1" t="str">
        <f>VLOOKUP(Tabela1[[#This Row],[Cliente]],'BASE DE CLIENTES'!A:D,4,0)</f>
        <v>SERRALHEIRO</v>
      </c>
      <c r="L2938" s="1" t="str">
        <f>VLOOKUP(Tabela1[[#This Row],[Cliente]],'BASE DE CLIENTES'!A:E,5,0)</f>
        <v>Águas Lindas de Goiás</v>
      </c>
    </row>
    <row r="2939" spans="2:12" x14ac:dyDescent="0.3">
      <c r="B2939" s="1" t="s">
        <v>161</v>
      </c>
      <c r="C2939" s="4" t="str">
        <f>VLOOKUP(Tabela1[[#This Row],[Cliente]],'BASE DE CLIENTES'!A:E,2,0)</f>
        <v>Brasília</v>
      </c>
      <c r="D2939" s="1" t="str">
        <f>VLOOKUP(Tabela1[[#This Row],[Cliente]],'BASE DE CLIENTES'!A:C,3,0)</f>
        <v>DF</v>
      </c>
      <c r="E2939" s="4" t="str">
        <f>CONCATENATE(Tabela1[[#This Row],[CIDADE]],",",Tabela1[[#This Row],[UF]])</f>
        <v>Brasília,DF</v>
      </c>
      <c r="F2939" s="2">
        <v>45939</v>
      </c>
      <c r="G2939" s="13">
        <v>14976</v>
      </c>
      <c r="H2939" s="13">
        <v>21875</v>
      </c>
      <c r="I2939" s="5">
        <f>Tabela1[[#This Row],[Valor total]]-Tabela1[[#This Row],[Valor custo]]</f>
        <v>6899</v>
      </c>
      <c r="J2939" s="6">
        <f>Tabela1[[#This Row],[MARGEM BRUTA]]/Tabela1[[#This Row],[Valor total]]</f>
        <v>0.31538285714285713</v>
      </c>
      <c r="K2939" s="1" t="str">
        <f>VLOOKUP(Tabela1[[#This Row],[Cliente]],'BASE DE CLIENTES'!A:D,4,0)</f>
        <v>EMPRESA COM MAQUINA</v>
      </c>
      <c r="L2939" s="1" t="str">
        <f>VLOOKUP(Tabela1[[#This Row],[Cliente]],'BASE DE CLIENTES'!A:E,5,0)</f>
        <v>RIACHO FUNDO II</v>
      </c>
    </row>
    <row r="2940" spans="2:12" x14ac:dyDescent="0.3">
      <c r="B2940" s="1" t="s">
        <v>97</v>
      </c>
      <c r="C2940" s="4" t="str">
        <f>VLOOKUP(Tabela1[[#This Row],[Cliente]],'BASE DE CLIENTES'!A:E,2,0)</f>
        <v>Brasília</v>
      </c>
      <c r="D2940" s="1" t="str">
        <f>VLOOKUP(Tabela1[[#This Row],[Cliente]],'BASE DE CLIENTES'!A:C,3,0)</f>
        <v>DF</v>
      </c>
      <c r="E2940" s="4" t="str">
        <f>CONCATENATE(Tabela1[[#This Row],[CIDADE]],",",Tabela1[[#This Row],[UF]])</f>
        <v>Brasília,DF</v>
      </c>
      <c r="F2940" s="2">
        <v>45939</v>
      </c>
      <c r="G2940" s="13">
        <v>382.3</v>
      </c>
      <c r="H2940" s="13">
        <v>650</v>
      </c>
      <c r="I2940" s="5">
        <f>Tabela1[[#This Row],[Valor total]]-Tabela1[[#This Row],[Valor custo]]</f>
        <v>267.7</v>
      </c>
      <c r="J2940" s="6">
        <f>Tabela1[[#This Row],[MARGEM BRUTA]]/Tabela1[[#This Row],[Valor total]]</f>
        <v>0.41184615384615381</v>
      </c>
      <c r="K2940" s="1" t="str">
        <f>VLOOKUP(Tabela1[[#This Row],[Cliente]],'BASE DE CLIENTES'!A:D,4,0)</f>
        <v>SERRALHEIRO</v>
      </c>
      <c r="L2940" s="1" t="str">
        <f>VLOOKUP(Tabela1[[#This Row],[Cliente]],'BASE DE CLIENTES'!A:E,5,0)</f>
        <v>CEILANDIA NORTE</v>
      </c>
    </row>
    <row r="2941" spans="2:12" x14ac:dyDescent="0.3">
      <c r="B2941" s="1" t="s">
        <v>152</v>
      </c>
      <c r="C2941" s="4" t="str">
        <f>VLOOKUP(Tabela1[[#This Row],[Cliente]],'BASE DE CLIENTES'!A:E,2,0)</f>
        <v>Aparecida de Goiânia</v>
      </c>
      <c r="D2941" s="1" t="str">
        <f>VLOOKUP(Tabela1[[#This Row],[Cliente]],'BASE DE CLIENTES'!A:C,3,0)</f>
        <v>GO</v>
      </c>
      <c r="E2941" s="4" t="str">
        <f>CONCATENATE(Tabela1[[#This Row],[CIDADE]],",",Tabela1[[#This Row],[UF]])</f>
        <v>Aparecida de Goiânia,GO</v>
      </c>
      <c r="F2941" s="2">
        <v>45939</v>
      </c>
      <c r="G2941" s="13">
        <v>250</v>
      </c>
      <c r="H2941" s="13">
        <v>300</v>
      </c>
      <c r="I2941" s="5">
        <f>Tabela1[[#This Row],[Valor total]]-Tabela1[[#This Row],[Valor custo]]</f>
        <v>50</v>
      </c>
      <c r="J2941" s="6">
        <f>Tabela1[[#This Row],[MARGEM BRUTA]]/Tabela1[[#This Row],[Valor total]]</f>
        <v>0.16666666666666666</v>
      </c>
      <c r="K2941" s="1" t="str">
        <f>VLOOKUP(Tabela1[[#This Row],[Cliente]],'BASE DE CLIENTES'!A:D,4,0)</f>
        <v>TECNICO</v>
      </c>
      <c r="L2941" s="1" t="str">
        <f>VLOOKUP(Tabela1[[#This Row],[Cliente]],'BASE DE CLIENTES'!A:E,5,0)</f>
        <v>Aparecida de Goiânia</v>
      </c>
    </row>
    <row r="2942" spans="2:12" x14ac:dyDescent="0.3">
      <c r="B2942" s="1" t="s">
        <v>106</v>
      </c>
      <c r="C2942" s="4" t="str">
        <f>VLOOKUP(Tabela1[[#This Row],[Cliente]],'BASE DE CLIENTES'!A:E,2,0)</f>
        <v>Brasília</v>
      </c>
      <c r="D2942" s="1" t="str">
        <f>VLOOKUP(Tabela1[[#This Row],[Cliente]],'BASE DE CLIENTES'!A:C,3,0)</f>
        <v>DF</v>
      </c>
      <c r="E2942" s="4" t="str">
        <f>CONCATENATE(Tabela1[[#This Row],[CIDADE]],",",Tabela1[[#This Row],[UF]])</f>
        <v>Brasília,DF</v>
      </c>
      <c r="F2942" s="2">
        <v>45938</v>
      </c>
      <c r="G2942" s="13">
        <v>382.3</v>
      </c>
      <c r="H2942" s="13">
        <v>600</v>
      </c>
      <c r="I2942" s="5">
        <f>Tabela1[[#This Row],[Valor total]]-Tabela1[[#This Row],[Valor custo]]</f>
        <v>217.7</v>
      </c>
      <c r="J2942" s="6">
        <f>Tabela1[[#This Row],[MARGEM BRUTA]]/Tabela1[[#This Row],[Valor total]]</f>
        <v>0.36283333333333334</v>
      </c>
      <c r="K2942" s="1" t="str">
        <f>VLOOKUP(Tabela1[[#This Row],[Cliente]],'BASE DE CLIENTES'!A:D,4,0)</f>
        <v>EMPRESA COM MAQUINA</v>
      </c>
      <c r="L2942" s="1" t="str">
        <f>VLOOKUP(Tabela1[[#This Row],[Cliente]],'BASE DE CLIENTES'!A:E,5,0)</f>
        <v>26 DE SETEMBRO</v>
      </c>
    </row>
    <row r="2943" spans="2:12" x14ac:dyDescent="0.3">
      <c r="B2943" s="1" t="s">
        <v>254</v>
      </c>
      <c r="C2943" s="4" t="str">
        <f>VLOOKUP(Tabela1[[#This Row],[Cliente]],'BASE DE CLIENTES'!A:E,2,0)</f>
        <v>Luziânia</v>
      </c>
      <c r="D2943" s="1" t="str">
        <f>VLOOKUP(Tabela1[[#This Row],[Cliente]],'BASE DE CLIENTES'!A:C,3,0)</f>
        <v>GO</v>
      </c>
      <c r="E2943" s="4" t="str">
        <f>CONCATENATE(Tabela1[[#This Row],[CIDADE]],",",Tabela1[[#This Row],[UF]])</f>
        <v>Luziânia,GO</v>
      </c>
      <c r="F2943" s="2">
        <v>45938</v>
      </c>
      <c r="G2943" s="13">
        <v>424.98</v>
      </c>
      <c r="H2943" s="13">
        <v>699</v>
      </c>
      <c r="I2943" s="5">
        <f>Tabela1[[#This Row],[Valor total]]-Tabela1[[#This Row],[Valor custo]]</f>
        <v>274.02</v>
      </c>
      <c r="J2943" s="6">
        <f>Tabela1[[#This Row],[MARGEM BRUTA]]/Tabela1[[#This Row],[Valor total]]</f>
        <v>0.39201716738197423</v>
      </c>
      <c r="K2943" s="1" t="str">
        <f>VLOOKUP(Tabela1[[#This Row],[Cliente]],'BASE DE CLIENTES'!A:D,4,0)</f>
        <v>SERRALHEIRO</v>
      </c>
      <c r="L2943" s="1" t="str">
        <f>VLOOKUP(Tabela1[[#This Row],[Cliente]],'BASE DE CLIENTES'!A:E,5,0)</f>
        <v>Luziânia</v>
      </c>
    </row>
    <row r="2944" spans="2:12" x14ac:dyDescent="0.3">
      <c r="B2944" s="1" t="s">
        <v>296</v>
      </c>
      <c r="C2944" s="4" t="str">
        <f>VLOOKUP(Tabela1[[#This Row],[Cliente]],'BASE DE CLIENTES'!A:E,2,0)</f>
        <v>Santo Antônio Descoberto</v>
      </c>
      <c r="D2944" s="1" t="str">
        <f>VLOOKUP(Tabela1[[#This Row],[Cliente]],'BASE DE CLIENTES'!A:C,3,0)</f>
        <v>GO</v>
      </c>
      <c r="E2944" s="4" t="str">
        <f>CONCATENATE(Tabela1[[#This Row],[CIDADE]],",",Tabela1[[#This Row],[UF]])</f>
        <v>Santo Antônio Descoberto,GO</v>
      </c>
      <c r="F2944" s="2">
        <v>45938</v>
      </c>
      <c r="G2944" s="13">
        <v>2293.8000000000002</v>
      </c>
      <c r="H2944" s="13">
        <v>3500</v>
      </c>
      <c r="I2944" s="5">
        <f>Tabela1[[#This Row],[Valor total]]-Tabela1[[#This Row],[Valor custo]]</f>
        <v>1206.1999999999998</v>
      </c>
      <c r="J2944" s="6">
        <f>Tabela1[[#This Row],[MARGEM BRUTA]]/Tabela1[[#This Row],[Valor total]]</f>
        <v>0.3446285714285714</v>
      </c>
      <c r="K2944" s="1" t="str">
        <f>VLOOKUP(Tabela1[[#This Row],[Cliente]],'BASE DE CLIENTES'!A:D,4,0)</f>
        <v>EMPRESA COM MAQUINA</v>
      </c>
      <c r="L2944" s="1" t="str">
        <f>VLOOKUP(Tabela1[[#This Row],[Cliente]],'BASE DE CLIENTES'!A:E,5,0)</f>
        <v>Santo Antônio Descoberto</v>
      </c>
    </row>
    <row r="2945" spans="2:12" x14ac:dyDescent="0.3">
      <c r="B2945" s="1" t="s">
        <v>27</v>
      </c>
      <c r="C2945" s="4" t="str">
        <f>VLOOKUP(Tabela1[[#This Row],[Cliente]],'BASE DE CLIENTES'!A:E,2,0)</f>
        <v>Brasília</v>
      </c>
      <c r="D2945" s="1" t="str">
        <f>VLOOKUP(Tabela1[[#This Row],[Cliente]],'BASE DE CLIENTES'!A:C,3,0)</f>
        <v>DF</v>
      </c>
      <c r="E2945" s="4" t="str">
        <f>CONCATENATE(Tabela1[[#This Row],[CIDADE]],",",Tabela1[[#This Row],[UF]])</f>
        <v>Brasília,DF</v>
      </c>
      <c r="F2945" s="2">
        <v>45938</v>
      </c>
      <c r="G2945" s="13">
        <v>789.6</v>
      </c>
      <c r="H2945" s="13">
        <v>1250</v>
      </c>
      <c r="I2945" s="5">
        <f>Tabela1[[#This Row],[Valor total]]-Tabela1[[#This Row],[Valor custo]]</f>
        <v>460.4</v>
      </c>
      <c r="J2945" s="6">
        <f>Tabela1[[#This Row],[MARGEM BRUTA]]/Tabela1[[#This Row],[Valor total]]</f>
        <v>0.36831999999999998</v>
      </c>
      <c r="K2945" s="1" t="str">
        <f>VLOOKUP(Tabela1[[#This Row],[Cliente]],'BASE DE CLIENTES'!A:D,4,0)</f>
        <v>EMPRESA SEM MAQUINA</v>
      </c>
      <c r="L2945" s="1" t="str">
        <f>VLOOKUP(Tabela1[[#This Row],[Cliente]],'BASE DE CLIENTES'!A:E,5,0)</f>
        <v>RECANTO DAS EMAS</v>
      </c>
    </row>
    <row r="2946" spans="2:12" x14ac:dyDescent="0.3">
      <c r="B2946" s="1" t="s">
        <v>199</v>
      </c>
      <c r="C2946" s="4" t="str">
        <f>VLOOKUP(Tabela1[[#This Row],[Cliente]],'BASE DE CLIENTES'!A:E,2,0)</f>
        <v>Goiânia</v>
      </c>
      <c r="D2946" s="1" t="str">
        <f>VLOOKUP(Tabela1[[#This Row],[Cliente]],'BASE DE CLIENTES'!A:C,3,0)</f>
        <v>GO</v>
      </c>
      <c r="E2946" s="4" t="str">
        <f>CONCATENATE(Tabela1[[#This Row],[CIDADE]],",",Tabela1[[#This Row],[UF]])</f>
        <v>Goiânia,GO</v>
      </c>
      <c r="F2946" s="2">
        <v>45938</v>
      </c>
      <c r="G2946" s="13">
        <v>900</v>
      </c>
      <c r="H2946" s="13">
        <v>1500</v>
      </c>
      <c r="I2946" s="5">
        <f>Tabela1[[#This Row],[Valor total]]-Tabela1[[#This Row],[Valor custo]]</f>
        <v>600</v>
      </c>
      <c r="J2946" s="6">
        <f>Tabela1[[#This Row],[MARGEM BRUTA]]/Tabela1[[#This Row],[Valor total]]</f>
        <v>0.4</v>
      </c>
      <c r="K2946" s="1" t="str">
        <f>VLOOKUP(Tabela1[[#This Row],[Cliente]],'BASE DE CLIENTES'!A:D,4,0)</f>
        <v>EMPRESA COM MAQUINA</v>
      </c>
      <c r="L2946" s="1" t="str">
        <f>VLOOKUP(Tabela1[[#This Row],[Cliente]],'BASE DE CLIENTES'!A:E,5,0)</f>
        <v>Goiânia</v>
      </c>
    </row>
    <row r="2947" spans="2:12" x14ac:dyDescent="0.3">
      <c r="B2947" s="1" t="s">
        <v>291</v>
      </c>
      <c r="C2947" s="4" t="str">
        <f>VLOOKUP(Tabela1[[#This Row],[Cliente]],'BASE DE CLIENTES'!A:E,2,0)</f>
        <v>Rio Verde</v>
      </c>
      <c r="D2947" s="1" t="str">
        <f>VLOOKUP(Tabela1[[#This Row],[Cliente]],'BASE DE CLIENTES'!A:C,3,0)</f>
        <v>GO</v>
      </c>
      <c r="E2947" s="4" t="str">
        <f>CONCATENATE(Tabela1[[#This Row],[CIDADE]],",",Tabela1[[#This Row],[UF]])</f>
        <v>Rio Verde,GO</v>
      </c>
      <c r="F2947" s="2">
        <v>45938</v>
      </c>
      <c r="G2947" s="13">
        <v>679</v>
      </c>
      <c r="H2947" s="13">
        <v>1400</v>
      </c>
      <c r="I2947" s="5">
        <f>Tabela1[[#This Row],[Valor total]]-Tabela1[[#This Row],[Valor custo]]</f>
        <v>721</v>
      </c>
      <c r="J2947" s="6">
        <f>Tabela1[[#This Row],[MARGEM BRUTA]]/Tabela1[[#This Row],[Valor total]]</f>
        <v>0.51500000000000001</v>
      </c>
      <c r="K2947" s="1" t="str">
        <f>VLOOKUP(Tabela1[[#This Row],[Cliente]],'BASE DE CLIENTES'!A:D,4,0)</f>
        <v>EMPRESA COM MAQUINA</v>
      </c>
      <c r="L2947" s="1" t="str">
        <f>VLOOKUP(Tabela1[[#This Row],[Cliente]],'BASE DE CLIENTES'!A:E,5,0)</f>
        <v>Rio Verde</v>
      </c>
    </row>
    <row r="2948" spans="2:12" x14ac:dyDescent="0.3">
      <c r="B2948" s="1" t="s">
        <v>152</v>
      </c>
      <c r="C2948" s="4" t="str">
        <f>VLOOKUP(Tabela1[[#This Row],[Cliente]],'BASE DE CLIENTES'!A:E,2,0)</f>
        <v>Aparecida de Goiânia</v>
      </c>
      <c r="D2948" s="1" t="str">
        <f>VLOOKUP(Tabela1[[#This Row],[Cliente]],'BASE DE CLIENTES'!A:C,3,0)</f>
        <v>GO</v>
      </c>
      <c r="E2948" s="4" t="str">
        <f>CONCATENATE(Tabela1[[#This Row],[CIDADE]],",",Tabela1[[#This Row],[UF]])</f>
        <v>Aparecida de Goiânia,GO</v>
      </c>
      <c r="F2948" s="2">
        <v>45938</v>
      </c>
      <c r="G2948" s="13">
        <v>534</v>
      </c>
      <c r="H2948" s="13">
        <v>860</v>
      </c>
      <c r="I2948" s="5">
        <f>Tabela1[[#This Row],[Valor total]]-Tabela1[[#This Row],[Valor custo]]</f>
        <v>326</v>
      </c>
      <c r="J2948" s="6">
        <f>Tabela1[[#This Row],[MARGEM BRUTA]]/Tabela1[[#This Row],[Valor total]]</f>
        <v>0.37906976744186044</v>
      </c>
      <c r="K2948" s="1" t="str">
        <f>VLOOKUP(Tabela1[[#This Row],[Cliente]],'BASE DE CLIENTES'!A:D,4,0)</f>
        <v>TECNICO</v>
      </c>
      <c r="L2948" s="1" t="str">
        <f>VLOOKUP(Tabela1[[#This Row],[Cliente]],'BASE DE CLIENTES'!A:E,5,0)</f>
        <v>Aparecida de Goiânia</v>
      </c>
    </row>
    <row r="2949" spans="2:12" x14ac:dyDescent="0.3">
      <c r="B2949" s="1" t="s">
        <v>25</v>
      </c>
      <c r="C2949" s="4" t="str">
        <f>VLOOKUP(Tabela1[[#This Row],[Cliente]],'BASE DE CLIENTES'!A:E,2,0)</f>
        <v>Brasília</v>
      </c>
      <c r="D2949" s="1" t="str">
        <f>VLOOKUP(Tabela1[[#This Row],[Cliente]],'BASE DE CLIENTES'!A:C,3,0)</f>
        <v>DF</v>
      </c>
      <c r="E2949" s="4" t="str">
        <f>CONCATENATE(Tabela1[[#This Row],[CIDADE]],",",Tabela1[[#This Row],[UF]])</f>
        <v>Brasília,DF</v>
      </c>
      <c r="F2949" s="2">
        <v>45938</v>
      </c>
      <c r="G2949" s="13">
        <v>649</v>
      </c>
      <c r="H2949" s="13">
        <v>1150</v>
      </c>
      <c r="I2949" s="5">
        <f>Tabela1[[#This Row],[Valor total]]-Tabela1[[#This Row],[Valor custo]]</f>
        <v>501</v>
      </c>
      <c r="J2949" s="6">
        <f>Tabela1[[#This Row],[MARGEM BRUTA]]/Tabela1[[#This Row],[Valor total]]</f>
        <v>0.43565217391304351</v>
      </c>
      <c r="K2949" s="1" t="str">
        <f>VLOOKUP(Tabela1[[#This Row],[Cliente]],'BASE DE CLIENTES'!A:D,4,0)</f>
        <v>EMPRESA COM MAQUINA</v>
      </c>
      <c r="L2949" s="1" t="str">
        <f>VLOOKUP(Tabela1[[#This Row],[Cliente]],'BASE DE CLIENTES'!A:E,5,0)</f>
        <v>CEILANDIA NORTE (CEILANDIA)</v>
      </c>
    </row>
    <row r="2950" spans="2:12" x14ac:dyDescent="0.3">
      <c r="B2950" s="1" t="s">
        <v>236</v>
      </c>
      <c r="C2950" s="4" t="str">
        <f>VLOOKUP(Tabela1[[#This Row],[Cliente]],'BASE DE CLIENTES'!A:E,2,0)</f>
        <v>Goiânia</v>
      </c>
      <c r="D2950" s="1" t="str">
        <f>VLOOKUP(Tabela1[[#This Row],[Cliente]],'BASE DE CLIENTES'!A:C,3,0)</f>
        <v>GO</v>
      </c>
      <c r="E2950" s="4" t="str">
        <f>CONCATENATE(Tabela1[[#This Row],[CIDADE]],",",Tabela1[[#This Row],[UF]])</f>
        <v>Goiânia,GO</v>
      </c>
      <c r="F2950" s="2">
        <v>45938</v>
      </c>
      <c r="G2950" s="13">
        <v>534</v>
      </c>
      <c r="H2950" s="13">
        <v>790</v>
      </c>
      <c r="I2950" s="5">
        <f>Tabela1[[#This Row],[Valor total]]-Tabela1[[#This Row],[Valor custo]]</f>
        <v>256</v>
      </c>
      <c r="J2950" s="6">
        <f>Tabela1[[#This Row],[MARGEM BRUTA]]/Tabela1[[#This Row],[Valor total]]</f>
        <v>0.32405063291139241</v>
      </c>
      <c r="K2950" s="1" t="str">
        <f>VLOOKUP(Tabela1[[#This Row],[Cliente]],'BASE DE CLIENTES'!A:D,4,0)</f>
        <v>EMPRESA COM MAQUINA</v>
      </c>
      <c r="L2950" s="1" t="str">
        <f>VLOOKUP(Tabela1[[#This Row],[Cliente]],'BASE DE CLIENTES'!A:E,5,0)</f>
        <v>Goiânia</v>
      </c>
    </row>
    <row r="2951" spans="2:12" x14ac:dyDescent="0.3">
      <c r="B2951" s="1" t="s">
        <v>70</v>
      </c>
      <c r="C2951" s="4" t="str">
        <f>VLOOKUP(Tabela1[[#This Row],[Cliente]],'BASE DE CLIENTES'!A:E,2,0)</f>
        <v>Brasília</v>
      </c>
      <c r="D2951" s="1" t="str">
        <f>VLOOKUP(Tabela1[[#This Row],[Cliente]],'BASE DE CLIENTES'!A:C,3,0)</f>
        <v>DF</v>
      </c>
      <c r="E2951" s="4" t="str">
        <f>CONCATENATE(Tabela1[[#This Row],[CIDADE]],",",Tabela1[[#This Row],[UF]])</f>
        <v>Brasília,DF</v>
      </c>
      <c r="F2951" s="2">
        <v>45938</v>
      </c>
      <c r="G2951" s="13">
        <v>545</v>
      </c>
      <c r="H2951" s="13">
        <v>900</v>
      </c>
      <c r="I2951" s="5">
        <f>Tabela1[[#This Row],[Valor total]]-Tabela1[[#This Row],[Valor custo]]</f>
        <v>355</v>
      </c>
      <c r="J2951" s="6">
        <f>Tabela1[[#This Row],[MARGEM BRUTA]]/Tabela1[[#This Row],[Valor total]]</f>
        <v>0.39444444444444443</v>
      </c>
      <c r="K2951" s="1" t="str">
        <f>VLOOKUP(Tabela1[[#This Row],[Cliente]],'BASE DE CLIENTES'!A:D,4,0)</f>
        <v>EMPRESA COM MAQUINA</v>
      </c>
      <c r="L2951" s="1" t="str">
        <f>VLOOKUP(Tabela1[[#This Row],[Cliente]],'BASE DE CLIENTES'!A:E,5,0)</f>
        <v>TAGUATINGA NORTE (TAGUATINGA)</v>
      </c>
    </row>
    <row r="2952" spans="2:12" x14ac:dyDescent="0.3">
      <c r="B2952" s="1" t="s">
        <v>104</v>
      </c>
      <c r="C2952" s="4" t="str">
        <f>VLOOKUP(Tabela1[[#This Row],[Cliente]],'BASE DE CLIENTES'!A:E,2,0)</f>
        <v>Águas Lindas de Goiás</v>
      </c>
      <c r="D2952" s="1" t="str">
        <f>VLOOKUP(Tabela1[[#This Row],[Cliente]],'BASE DE CLIENTES'!A:C,3,0)</f>
        <v>GO</v>
      </c>
      <c r="E2952" s="4" t="str">
        <f>CONCATENATE(Tabela1[[#This Row],[CIDADE]],",",Tabela1[[#This Row],[UF]])</f>
        <v>Águas Lindas de Goiás,GO</v>
      </c>
      <c r="F2952" s="2">
        <v>45938</v>
      </c>
      <c r="G2952" s="13">
        <v>2075.1999999999998</v>
      </c>
      <c r="H2952" s="13">
        <v>3354</v>
      </c>
      <c r="I2952" s="5">
        <f>Tabela1[[#This Row],[Valor total]]-Tabela1[[#This Row],[Valor custo]]</f>
        <v>1278.8000000000002</v>
      </c>
      <c r="J2952" s="6">
        <f>Tabela1[[#This Row],[MARGEM BRUTA]]/Tabela1[[#This Row],[Valor total]]</f>
        <v>0.38127608825283249</v>
      </c>
      <c r="K2952" s="1" t="str">
        <f>VLOOKUP(Tabela1[[#This Row],[Cliente]],'BASE DE CLIENTES'!A:D,4,0)</f>
        <v>EMPRESA SEM MAQUINA</v>
      </c>
      <c r="L2952" s="1" t="str">
        <f>VLOOKUP(Tabela1[[#This Row],[Cliente]],'BASE DE CLIENTES'!A:E,5,0)</f>
        <v>Águas Lindas de Goiás</v>
      </c>
    </row>
    <row r="2953" spans="2:12" x14ac:dyDescent="0.3">
      <c r="B2953" s="1" t="s">
        <v>319</v>
      </c>
      <c r="C2953" s="4" t="str">
        <f>VLOOKUP(Tabela1[[#This Row],[Cliente]],'BASE DE CLIENTES'!A:E,2,0)</f>
        <v>Valparaíso de Goiás</v>
      </c>
      <c r="D2953" s="1" t="str">
        <f>VLOOKUP(Tabela1[[#This Row],[Cliente]],'BASE DE CLIENTES'!A:C,3,0)</f>
        <v>GO</v>
      </c>
      <c r="E2953" s="4" t="str">
        <f>CONCATENATE(Tabela1[[#This Row],[CIDADE]],",",Tabela1[[#This Row],[UF]])</f>
        <v>Valparaíso de Goiás,GO</v>
      </c>
      <c r="F2953" s="2">
        <v>45938</v>
      </c>
      <c r="G2953" s="13">
        <v>3640</v>
      </c>
      <c r="H2953" s="13">
        <v>800</v>
      </c>
      <c r="I2953" s="5">
        <f>Tabela1[[#This Row],[Valor total]]-Tabela1[[#This Row],[Valor custo]]</f>
        <v>-2840</v>
      </c>
      <c r="J2953" s="6">
        <f>Tabela1[[#This Row],[MARGEM BRUTA]]/Tabela1[[#This Row],[Valor total]]</f>
        <v>-3.55</v>
      </c>
      <c r="K2953" s="1" t="str">
        <f>VLOOKUP(Tabela1[[#This Row],[Cliente]],'BASE DE CLIENTES'!A:D,4,0)</f>
        <v>EMPRESA COM MAQUINA</v>
      </c>
      <c r="L2953" s="1" t="str">
        <f>VLOOKUP(Tabela1[[#This Row],[Cliente]],'BASE DE CLIENTES'!A:E,5,0)</f>
        <v>Valparaíso de Goiás</v>
      </c>
    </row>
    <row r="2954" spans="2:12" x14ac:dyDescent="0.3">
      <c r="B2954" s="1" t="s">
        <v>107</v>
      </c>
      <c r="C2954" s="4" t="str">
        <f>VLOOKUP(Tabela1[[#This Row],[Cliente]],'BASE DE CLIENTES'!A:E,2,0)</f>
        <v>Planaltina</v>
      </c>
      <c r="D2954" s="1" t="str">
        <f>VLOOKUP(Tabela1[[#This Row],[Cliente]],'BASE DE CLIENTES'!A:C,3,0)</f>
        <v>DF</v>
      </c>
      <c r="E2954" s="4" t="str">
        <f>CONCATENATE(Tabela1[[#This Row],[CIDADE]],",",Tabela1[[#This Row],[UF]])</f>
        <v>Planaltina,DF</v>
      </c>
      <c r="F2954" s="2">
        <v>45938</v>
      </c>
      <c r="G2954" s="13">
        <v>289</v>
      </c>
      <c r="H2954" s="13">
        <v>560</v>
      </c>
      <c r="I2954" s="5">
        <f>Tabela1[[#This Row],[Valor total]]-Tabela1[[#This Row],[Valor custo]]</f>
        <v>271</v>
      </c>
      <c r="J2954" s="6">
        <f>Tabela1[[#This Row],[MARGEM BRUTA]]/Tabela1[[#This Row],[Valor total]]</f>
        <v>0.48392857142857143</v>
      </c>
      <c r="K2954" s="1" t="str">
        <f>VLOOKUP(Tabela1[[#This Row],[Cliente]],'BASE DE CLIENTES'!A:D,4,0)</f>
        <v>EMPRESA COM MAQUINA</v>
      </c>
      <c r="L2954" s="1" t="str">
        <f>VLOOKUP(Tabela1[[#This Row],[Cliente]],'BASE DE CLIENTES'!A:E,5,0)</f>
        <v>SETOR LESTE</v>
      </c>
    </row>
    <row r="2955" spans="2:12" x14ac:dyDescent="0.3">
      <c r="B2955" s="1" t="s">
        <v>111</v>
      </c>
      <c r="C2955" s="4" t="str">
        <f>VLOOKUP(Tabela1[[#This Row],[Cliente]],'BASE DE CLIENTES'!A:E,2,0)</f>
        <v>Brasília</v>
      </c>
      <c r="D2955" s="1" t="str">
        <f>VLOOKUP(Tabela1[[#This Row],[Cliente]],'BASE DE CLIENTES'!A:C,3,0)</f>
        <v>DF</v>
      </c>
      <c r="E2955" s="4" t="str">
        <f>CONCATENATE(Tabela1[[#This Row],[CIDADE]],",",Tabela1[[#This Row],[UF]])</f>
        <v>Brasília,DF</v>
      </c>
      <c r="F2955" s="2">
        <v>45938</v>
      </c>
      <c r="G2955" s="13">
        <v>1824</v>
      </c>
      <c r="H2955" s="13">
        <v>3350</v>
      </c>
      <c r="I2955" s="5">
        <f>Tabela1[[#This Row],[Valor total]]-Tabela1[[#This Row],[Valor custo]]</f>
        <v>1526</v>
      </c>
      <c r="J2955" s="6">
        <f>Tabela1[[#This Row],[MARGEM BRUTA]]/Tabela1[[#This Row],[Valor total]]</f>
        <v>0.45552238805970147</v>
      </c>
      <c r="K2955" s="1" t="str">
        <f>VLOOKUP(Tabela1[[#This Row],[Cliente]],'BASE DE CLIENTES'!A:D,4,0)</f>
        <v>EMPRESA SEM MAQUINA</v>
      </c>
      <c r="L2955" s="1" t="str">
        <f>VLOOKUP(Tabela1[[#This Row],[Cliente]],'BASE DE CLIENTES'!A:E,5,0)</f>
        <v>TAGUATINGA SUL (TAGUATINGA)</v>
      </c>
    </row>
    <row r="2956" spans="2:12" x14ac:dyDescent="0.3">
      <c r="B2956" s="1" t="s">
        <v>152</v>
      </c>
      <c r="C2956" s="4" t="str">
        <f>VLOOKUP(Tabela1[[#This Row],[Cliente]],'BASE DE CLIENTES'!A:E,2,0)</f>
        <v>Aparecida de Goiânia</v>
      </c>
      <c r="D2956" s="1" t="str">
        <f>VLOOKUP(Tabela1[[#This Row],[Cliente]],'BASE DE CLIENTES'!A:C,3,0)</f>
        <v>GO</v>
      </c>
      <c r="E2956" s="4" t="str">
        <f>CONCATENATE(Tabela1[[#This Row],[CIDADE]],",",Tabela1[[#This Row],[UF]])</f>
        <v>Aparecida de Goiânia,GO</v>
      </c>
      <c r="F2956" s="2">
        <v>45937</v>
      </c>
      <c r="G2956" s="13">
        <v>4000.09</v>
      </c>
      <c r="H2956" s="13">
        <v>6510</v>
      </c>
      <c r="I2956" s="5">
        <f>Tabela1[[#This Row],[Valor total]]-Tabela1[[#This Row],[Valor custo]]</f>
        <v>2509.91</v>
      </c>
      <c r="J2956" s="6">
        <f>Tabela1[[#This Row],[MARGEM BRUTA]]/Tabela1[[#This Row],[Valor total]]</f>
        <v>0.38554685099846386</v>
      </c>
      <c r="K2956" s="1" t="str">
        <f>VLOOKUP(Tabela1[[#This Row],[Cliente]],'BASE DE CLIENTES'!A:D,4,0)</f>
        <v>TECNICO</v>
      </c>
      <c r="L2956" s="1" t="str">
        <f>VLOOKUP(Tabela1[[#This Row],[Cliente]],'BASE DE CLIENTES'!A:E,5,0)</f>
        <v>Aparecida de Goiânia</v>
      </c>
    </row>
    <row r="2957" spans="2:12" x14ac:dyDescent="0.3">
      <c r="B2957" s="1" t="s">
        <v>52</v>
      </c>
      <c r="C2957" s="4" t="str">
        <f>VLOOKUP(Tabela1[[#This Row],[Cliente]],'BASE DE CLIENTES'!A:E,2,0)</f>
        <v>Brasília</v>
      </c>
      <c r="D2957" s="1" t="str">
        <f>VLOOKUP(Tabela1[[#This Row],[Cliente]],'BASE DE CLIENTES'!A:C,3,0)</f>
        <v>DF</v>
      </c>
      <c r="E2957" s="4" t="str">
        <f>CONCATENATE(Tabela1[[#This Row],[CIDADE]],",",Tabela1[[#This Row],[UF]])</f>
        <v>Brasília,DF</v>
      </c>
      <c r="F2957" s="2">
        <v>45937</v>
      </c>
      <c r="G2957" s="13">
        <v>432.79</v>
      </c>
      <c r="H2957" s="13">
        <v>700</v>
      </c>
      <c r="I2957" s="5">
        <f>Tabela1[[#This Row],[Valor total]]-Tabela1[[#This Row],[Valor custo]]</f>
        <v>267.20999999999998</v>
      </c>
      <c r="J2957" s="6">
        <f>Tabela1[[#This Row],[MARGEM BRUTA]]/Tabela1[[#This Row],[Valor total]]</f>
        <v>0.38172857142857142</v>
      </c>
      <c r="K2957" s="1" t="str">
        <f>VLOOKUP(Tabela1[[#This Row],[Cliente]],'BASE DE CLIENTES'!A:D,4,0)</f>
        <v>SERRALHEIRO</v>
      </c>
      <c r="L2957" s="1" t="str">
        <f>VLOOKUP(Tabela1[[#This Row],[Cliente]],'BASE DE CLIENTES'!A:E,5,0)</f>
        <v>Ceilândia Sul (Ceilândia)</v>
      </c>
    </row>
    <row r="2958" spans="2:12" x14ac:dyDescent="0.3">
      <c r="B2958" s="1" t="s">
        <v>66</v>
      </c>
      <c r="C2958" s="4" t="str">
        <f>VLOOKUP(Tabela1[[#This Row],[Cliente]],'BASE DE CLIENTES'!A:E,2,0)</f>
        <v>Águas Lindas de Goiás</v>
      </c>
      <c r="D2958" s="1" t="str">
        <f>VLOOKUP(Tabela1[[#This Row],[Cliente]],'BASE DE CLIENTES'!A:C,3,0)</f>
        <v>GO</v>
      </c>
      <c r="E2958" s="4" t="str">
        <f>CONCATENATE(Tabela1[[#This Row],[CIDADE]],",",Tabela1[[#This Row],[UF]])</f>
        <v>Águas Lindas de Goiás,GO</v>
      </c>
      <c r="F2958" s="2">
        <v>45937</v>
      </c>
      <c r="G2958" s="13">
        <v>889.6</v>
      </c>
      <c r="H2958" s="13">
        <v>1400</v>
      </c>
      <c r="I2958" s="5">
        <f>Tabela1[[#This Row],[Valor total]]-Tabela1[[#This Row],[Valor custo]]</f>
        <v>510.4</v>
      </c>
      <c r="J2958" s="6">
        <f>Tabela1[[#This Row],[MARGEM BRUTA]]/Tabela1[[#This Row],[Valor total]]</f>
        <v>0.36457142857142855</v>
      </c>
      <c r="K2958" s="1" t="str">
        <f>VLOOKUP(Tabela1[[#This Row],[Cliente]],'BASE DE CLIENTES'!A:D,4,0)</f>
        <v>EMPRESA COM MAQUINA</v>
      </c>
      <c r="L2958" s="1" t="str">
        <f>VLOOKUP(Tabela1[[#This Row],[Cliente]],'BASE DE CLIENTES'!A:E,5,0)</f>
        <v>Águas Lindas de Goiás</v>
      </c>
    </row>
    <row r="2959" spans="2:12" x14ac:dyDescent="0.3">
      <c r="B2959" s="1" t="s">
        <v>106</v>
      </c>
      <c r="C2959" s="4" t="str">
        <f>VLOOKUP(Tabela1[[#This Row],[Cliente]],'BASE DE CLIENTES'!A:E,2,0)</f>
        <v>Brasília</v>
      </c>
      <c r="D2959" s="1" t="str">
        <f>VLOOKUP(Tabela1[[#This Row],[Cliente]],'BASE DE CLIENTES'!A:C,3,0)</f>
        <v>DF</v>
      </c>
      <c r="E2959" s="4" t="str">
        <f>CONCATENATE(Tabela1[[#This Row],[CIDADE]],",",Tabela1[[#This Row],[UF]])</f>
        <v>Brasília,DF</v>
      </c>
      <c r="F2959" s="2">
        <v>45937</v>
      </c>
      <c r="G2959" s="13">
        <v>455</v>
      </c>
      <c r="H2959" s="13">
        <v>750</v>
      </c>
      <c r="I2959" s="5">
        <f>Tabela1[[#This Row],[Valor total]]-Tabela1[[#This Row],[Valor custo]]</f>
        <v>295</v>
      </c>
      <c r="J2959" s="6">
        <f>Tabela1[[#This Row],[MARGEM BRUTA]]/Tabela1[[#This Row],[Valor total]]</f>
        <v>0.39333333333333331</v>
      </c>
      <c r="K2959" s="1" t="str">
        <f>VLOOKUP(Tabela1[[#This Row],[Cliente]],'BASE DE CLIENTES'!A:D,4,0)</f>
        <v>EMPRESA COM MAQUINA</v>
      </c>
      <c r="L2959" s="1" t="str">
        <f>VLOOKUP(Tabela1[[#This Row],[Cliente]],'BASE DE CLIENTES'!A:E,5,0)</f>
        <v>26 DE SETEMBRO</v>
      </c>
    </row>
    <row r="2960" spans="2:12" x14ac:dyDescent="0.3">
      <c r="B2960" s="1" t="s">
        <v>106</v>
      </c>
      <c r="C2960" s="4" t="str">
        <f>VLOOKUP(Tabela1[[#This Row],[Cliente]],'BASE DE CLIENTES'!A:E,2,0)</f>
        <v>Brasília</v>
      </c>
      <c r="D2960" s="1" t="str">
        <f>VLOOKUP(Tabela1[[#This Row],[Cliente]],'BASE DE CLIENTES'!A:C,3,0)</f>
        <v>DF</v>
      </c>
      <c r="E2960" s="4" t="str">
        <f>CONCATENATE(Tabela1[[#This Row],[CIDADE]],",",Tabela1[[#This Row],[UF]])</f>
        <v>Brasília,DF</v>
      </c>
      <c r="F2960" s="2">
        <v>45937</v>
      </c>
      <c r="G2960" s="13">
        <v>382.3</v>
      </c>
      <c r="H2960" s="13">
        <v>600</v>
      </c>
      <c r="I2960" s="5">
        <f>Tabela1[[#This Row],[Valor total]]-Tabela1[[#This Row],[Valor custo]]</f>
        <v>217.7</v>
      </c>
      <c r="J2960" s="6">
        <f>Tabela1[[#This Row],[MARGEM BRUTA]]/Tabela1[[#This Row],[Valor total]]</f>
        <v>0.36283333333333334</v>
      </c>
      <c r="K2960" s="1" t="str">
        <f>VLOOKUP(Tabela1[[#This Row],[Cliente]],'BASE DE CLIENTES'!A:D,4,0)</f>
        <v>EMPRESA COM MAQUINA</v>
      </c>
      <c r="L2960" s="1" t="str">
        <f>VLOOKUP(Tabela1[[#This Row],[Cliente]],'BASE DE CLIENTES'!A:E,5,0)</f>
        <v>26 DE SETEMBRO</v>
      </c>
    </row>
    <row r="2961" spans="2:12" x14ac:dyDescent="0.3">
      <c r="B2961" s="1" t="s">
        <v>152</v>
      </c>
      <c r="C2961" s="4" t="str">
        <f>VLOOKUP(Tabela1[[#This Row],[Cliente]],'BASE DE CLIENTES'!A:E,2,0)</f>
        <v>Aparecida de Goiânia</v>
      </c>
      <c r="D2961" s="1" t="str">
        <f>VLOOKUP(Tabela1[[#This Row],[Cliente]],'BASE DE CLIENTES'!A:C,3,0)</f>
        <v>GO</v>
      </c>
      <c r="E2961" s="4" t="str">
        <f>CONCATENATE(Tabela1[[#This Row],[CIDADE]],",",Tabela1[[#This Row],[UF]])</f>
        <v>Aparecida de Goiânia,GO</v>
      </c>
      <c r="F2961" s="2">
        <v>45937</v>
      </c>
      <c r="G2961" s="13">
        <v>289</v>
      </c>
      <c r="H2961" s="13">
        <v>550</v>
      </c>
      <c r="I2961" s="5">
        <f>Tabela1[[#This Row],[Valor total]]-Tabela1[[#This Row],[Valor custo]]</f>
        <v>261</v>
      </c>
      <c r="J2961" s="6">
        <f>Tabela1[[#This Row],[MARGEM BRUTA]]/Tabela1[[#This Row],[Valor total]]</f>
        <v>0.47454545454545455</v>
      </c>
      <c r="K2961" s="1" t="str">
        <f>VLOOKUP(Tabela1[[#This Row],[Cliente]],'BASE DE CLIENTES'!A:D,4,0)</f>
        <v>TECNICO</v>
      </c>
      <c r="L2961" s="1" t="str">
        <f>VLOOKUP(Tabela1[[#This Row],[Cliente]],'BASE DE CLIENTES'!A:E,5,0)</f>
        <v>Aparecida de Goiânia</v>
      </c>
    </row>
    <row r="2962" spans="2:12" x14ac:dyDescent="0.3">
      <c r="B2962" s="1" t="s">
        <v>100</v>
      </c>
      <c r="C2962" s="4" t="str">
        <f>VLOOKUP(Tabela1[[#This Row],[Cliente]],'BASE DE CLIENTES'!A:E,2,0)</f>
        <v>Águas Lindas de Goiás</v>
      </c>
      <c r="D2962" s="1" t="str">
        <f>VLOOKUP(Tabela1[[#This Row],[Cliente]],'BASE DE CLIENTES'!A:C,3,0)</f>
        <v>GO</v>
      </c>
      <c r="E2962" s="4" t="str">
        <f>CONCATENATE(Tabela1[[#This Row],[CIDADE]],",",Tabela1[[#This Row],[UF]])</f>
        <v>Águas Lindas de Goiás,GO</v>
      </c>
      <c r="F2962" s="2">
        <v>45937</v>
      </c>
      <c r="G2962" s="13">
        <v>455</v>
      </c>
      <c r="H2962" s="13">
        <v>650</v>
      </c>
      <c r="I2962" s="5">
        <f>Tabela1[[#This Row],[Valor total]]-Tabela1[[#This Row],[Valor custo]]</f>
        <v>195</v>
      </c>
      <c r="J2962" s="6">
        <f>Tabela1[[#This Row],[MARGEM BRUTA]]/Tabela1[[#This Row],[Valor total]]</f>
        <v>0.3</v>
      </c>
      <c r="K2962" s="1" t="str">
        <f>VLOOKUP(Tabela1[[#This Row],[Cliente]],'BASE DE CLIENTES'!A:D,4,0)</f>
        <v>EMPRESA SEM MAQUINA</v>
      </c>
      <c r="L2962" s="1" t="str">
        <f>VLOOKUP(Tabela1[[#This Row],[Cliente]],'BASE DE CLIENTES'!A:E,5,0)</f>
        <v>Águas Lindas de Goiás</v>
      </c>
    </row>
    <row r="2963" spans="2:12" x14ac:dyDescent="0.3">
      <c r="B2963" s="1" t="s">
        <v>184</v>
      </c>
      <c r="C2963" s="4" t="str">
        <f>VLOOKUP(Tabela1[[#This Row],[Cliente]],'BASE DE CLIENTES'!A:E,2,0)</f>
        <v>Castanhal</v>
      </c>
      <c r="D2963" s="1" t="str">
        <f>VLOOKUP(Tabela1[[#This Row],[Cliente]],'BASE DE CLIENTES'!A:C,3,0)</f>
        <v>PA</v>
      </c>
      <c r="E2963" s="4" t="str">
        <f>CONCATENATE(Tabela1[[#This Row],[CIDADE]],",",Tabela1[[#This Row],[UF]])</f>
        <v>Castanhal,PA</v>
      </c>
      <c r="F2963" s="2">
        <v>45937</v>
      </c>
      <c r="G2963" s="13">
        <v>343</v>
      </c>
      <c r="H2963" s="13">
        <v>675</v>
      </c>
      <c r="I2963" s="5">
        <f>Tabela1[[#This Row],[Valor total]]-Tabela1[[#This Row],[Valor custo]]</f>
        <v>332</v>
      </c>
      <c r="J2963" s="6">
        <f>Tabela1[[#This Row],[MARGEM BRUTA]]/Tabela1[[#This Row],[Valor total]]</f>
        <v>0.49185185185185187</v>
      </c>
      <c r="K2963" s="1" t="str">
        <f>VLOOKUP(Tabela1[[#This Row],[Cliente]],'BASE DE CLIENTES'!A:D,4,0)</f>
        <v>EMPRESA COM MAQUINA</v>
      </c>
      <c r="L2963" s="1" t="str">
        <f>VLOOKUP(Tabela1[[#This Row],[Cliente]],'BASE DE CLIENTES'!A:E,5,0)</f>
        <v>Castanhal</v>
      </c>
    </row>
    <row r="2964" spans="2:12" x14ac:dyDescent="0.3">
      <c r="B2964" s="1" t="s">
        <v>223</v>
      </c>
      <c r="C2964" s="4" t="str">
        <f>VLOOKUP(Tabela1[[#This Row],[Cliente]],'BASE DE CLIENTES'!A:E,2,0)</f>
        <v>Goiânia</v>
      </c>
      <c r="D2964" s="1" t="str">
        <f>VLOOKUP(Tabela1[[#This Row],[Cliente]],'BASE DE CLIENTES'!A:C,3,0)</f>
        <v>GO</v>
      </c>
      <c r="E2964" s="4" t="str">
        <f>CONCATENATE(Tabela1[[#This Row],[CIDADE]],",",Tabela1[[#This Row],[UF]])</f>
        <v>Goiânia,GO</v>
      </c>
      <c r="F2964" s="2">
        <v>45937</v>
      </c>
      <c r="G2964" s="13">
        <v>491</v>
      </c>
      <c r="H2964" s="13">
        <v>750</v>
      </c>
      <c r="I2964" s="5">
        <f>Tabela1[[#This Row],[Valor total]]-Tabela1[[#This Row],[Valor custo]]</f>
        <v>259</v>
      </c>
      <c r="J2964" s="6">
        <f>Tabela1[[#This Row],[MARGEM BRUTA]]/Tabela1[[#This Row],[Valor total]]</f>
        <v>0.34533333333333333</v>
      </c>
      <c r="K2964" s="1" t="str">
        <f>VLOOKUP(Tabela1[[#This Row],[Cliente]],'BASE DE CLIENTES'!A:D,4,0)</f>
        <v>EMPRESA COM MAQUINA</v>
      </c>
      <c r="L2964" s="1" t="str">
        <f>VLOOKUP(Tabela1[[#This Row],[Cliente]],'BASE DE CLIENTES'!A:E,5,0)</f>
        <v>Goiânia</v>
      </c>
    </row>
    <row r="2965" spans="2:12" x14ac:dyDescent="0.3">
      <c r="B2965" s="1" t="s">
        <v>17</v>
      </c>
      <c r="C2965" s="4" t="str">
        <f>VLOOKUP(Tabela1[[#This Row],[Cliente]],'BASE DE CLIENTES'!A:E,2,0)</f>
        <v>Águas Lindas de Goiás</v>
      </c>
      <c r="D2965" s="1" t="str">
        <f>VLOOKUP(Tabela1[[#This Row],[Cliente]],'BASE DE CLIENTES'!A:C,3,0)</f>
        <v>GO</v>
      </c>
      <c r="E2965" s="4" t="str">
        <f>CONCATENATE(Tabela1[[#This Row],[CIDADE]],",",Tabela1[[#This Row],[UF]])</f>
        <v>Águas Lindas de Goiás,GO</v>
      </c>
      <c r="F2965" s="2">
        <v>45937</v>
      </c>
      <c r="G2965" s="13">
        <v>494</v>
      </c>
      <c r="H2965" s="13">
        <v>830</v>
      </c>
      <c r="I2965" s="5">
        <f>Tabela1[[#This Row],[Valor total]]-Tabela1[[#This Row],[Valor custo]]</f>
        <v>336</v>
      </c>
      <c r="J2965" s="6">
        <f>Tabela1[[#This Row],[MARGEM BRUTA]]/Tabela1[[#This Row],[Valor total]]</f>
        <v>0.40481927710843374</v>
      </c>
      <c r="K2965" s="1" t="str">
        <f>VLOOKUP(Tabela1[[#This Row],[Cliente]],'BASE DE CLIENTES'!A:D,4,0)</f>
        <v>SERRALHEIRO</v>
      </c>
      <c r="L2965" s="1" t="str">
        <f>VLOOKUP(Tabela1[[#This Row],[Cliente]],'BASE DE CLIENTES'!A:E,5,0)</f>
        <v>Águas Lindas de Goiás</v>
      </c>
    </row>
    <row r="2966" spans="2:12" x14ac:dyDescent="0.3">
      <c r="B2966" s="1" t="s">
        <v>161</v>
      </c>
      <c r="C2966" s="4" t="str">
        <f>VLOOKUP(Tabela1[[#This Row],[Cliente]],'BASE DE CLIENTES'!A:E,2,0)</f>
        <v>Brasília</v>
      </c>
      <c r="D2966" s="1" t="str">
        <f>VLOOKUP(Tabela1[[#This Row],[Cliente]],'BASE DE CLIENTES'!A:C,3,0)</f>
        <v>DF</v>
      </c>
      <c r="E2966" s="4" t="str">
        <f>CONCATENATE(Tabela1[[#This Row],[CIDADE]],",",Tabela1[[#This Row],[UF]])</f>
        <v>Brasília,DF</v>
      </c>
      <c r="F2966" s="2">
        <v>45937</v>
      </c>
      <c r="G2966" s="13">
        <v>610</v>
      </c>
      <c r="H2966" s="13">
        <v>800</v>
      </c>
      <c r="I2966" s="5">
        <f>Tabela1[[#This Row],[Valor total]]-Tabela1[[#This Row],[Valor custo]]</f>
        <v>190</v>
      </c>
      <c r="J2966" s="6">
        <f>Tabela1[[#This Row],[MARGEM BRUTA]]/Tabela1[[#This Row],[Valor total]]</f>
        <v>0.23749999999999999</v>
      </c>
      <c r="K2966" s="1" t="str">
        <f>VLOOKUP(Tabela1[[#This Row],[Cliente]],'BASE DE CLIENTES'!A:D,4,0)</f>
        <v>EMPRESA COM MAQUINA</v>
      </c>
      <c r="L2966" s="1" t="str">
        <f>VLOOKUP(Tabela1[[#This Row],[Cliente]],'BASE DE CLIENTES'!A:E,5,0)</f>
        <v>RIACHO FUNDO II</v>
      </c>
    </row>
    <row r="2967" spans="2:12" x14ac:dyDescent="0.3">
      <c r="B2967" s="1" t="s">
        <v>216</v>
      </c>
      <c r="C2967" s="4" t="str">
        <f>VLOOKUP(Tabela1[[#This Row],[Cliente]],'BASE DE CLIENTES'!A:E,2,0)</f>
        <v>Brasília</v>
      </c>
      <c r="D2967" s="1" t="str">
        <f>VLOOKUP(Tabela1[[#This Row],[Cliente]],'BASE DE CLIENTES'!A:C,3,0)</f>
        <v>DF</v>
      </c>
      <c r="E2967" s="4" t="str">
        <f>CONCATENATE(Tabela1[[#This Row],[CIDADE]],",",Tabela1[[#This Row],[UF]])</f>
        <v>Brasília,DF</v>
      </c>
      <c r="F2967" s="2">
        <v>45937</v>
      </c>
      <c r="G2967" s="13">
        <v>630.55999999999995</v>
      </c>
      <c r="H2967" s="13">
        <v>920</v>
      </c>
      <c r="I2967" s="5">
        <f>Tabela1[[#This Row],[Valor total]]-Tabela1[[#This Row],[Valor custo]]</f>
        <v>289.44000000000005</v>
      </c>
      <c r="J2967" s="6">
        <f>Tabela1[[#This Row],[MARGEM BRUTA]]/Tabela1[[#This Row],[Valor total]]</f>
        <v>0.31460869565217398</v>
      </c>
      <c r="K2967" s="1" t="str">
        <f>VLOOKUP(Tabela1[[#This Row],[Cliente]],'BASE DE CLIENTES'!A:D,4,0)</f>
        <v>EMPRESA COM MAQUINA</v>
      </c>
      <c r="L2967" s="1" t="str">
        <f>VLOOKUP(Tabela1[[#This Row],[Cliente]],'BASE DE CLIENTES'!A:E,5,0)</f>
        <v>RIACHO FUNDO II</v>
      </c>
    </row>
    <row r="2968" spans="2:12" x14ac:dyDescent="0.3">
      <c r="B2968" s="1" t="s">
        <v>27</v>
      </c>
      <c r="C2968" s="4" t="str">
        <f>VLOOKUP(Tabela1[[#This Row],[Cliente]],'BASE DE CLIENTES'!A:E,2,0)</f>
        <v>Brasília</v>
      </c>
      <c r="D2968" s="1" t="str">
        <f>VLOOKUP(Tabela1[[#This Row],[Cliente]],'BASE DE CLIENTES'!A:C,3,0)</f>
        <v>DF</v>
      </c>
      <c r="E2968" s="4" t="str">
        <f>CONCATENATE(Tabela1[[#This Row],[CIDADE]],",",Tabela1[[#This Row],[UF]])</f>
        <v>Brasília,DF</v>
      </c>
      <c r="F2968" s="2">
        <v>45937</v>
      </c>
      <c r="G2968" s="13">
        <v>1961.99</v>
      </c>
      <c r="H2968" s="13">
        <v>2915</v>
      </c>
      <c r="I2968" s="5">
        <f>Tabela1[[#This Row],[Valor total]]-Tabela1[[#This Row],[Valor custo]]</f>
        <v>953.01</v>
      </c>
      <c r="J2968" s="6">
        <f>Tabela1[[#This Row],[MARGEM BRUTA]]/Tabela1[[#This Row],[Valor total]]</f>
        <v>0.32693310463121783</v>
      </c>
      <c r="K2968" s="1" t="str">
        <f>VLOOKUP(Tabela1[[#This Row],[Cliente]],'BASE DE CLIENTES'!A:D,4,0)</f>
        <v>EMPRESA SEM MAQUINA</v>
      </c>
      <c r="L2968" s="1" t="str">
        <f>VLOOKUP(Tabela1[[#This Row],[Cliente]],'BASE DE CLIENTES'!A:E,5,0)</f>
        <v>RECANTO DAS EMAS</v>
      </c>
    </row>
    <row r="2969" spans="2:12" x14ac:dyDescent="0.3">
      <c r="B2969" s="1" t="s">
        <v>70</v>
      </c>
      <c r="C2969" s="4" t="str">
        <f>VLOOKUP(Tabela1[[#This Row],[Cliente]],'BASE DE CLIENTES'!A:E,2,0)</f>
        <v>Brasília</v>
      </c>
      <c r="D2969" s="1" t="str">
        <f>VLOOKUP(Tabela1[[#This Row],[Cliente]],'BASE DE CLIENTES'!A:C,3,0)</f>
        <v>DF</v>
      </c>
      <c r="E2969" s="4" t="str">
        <f>CONCATENATE(Tabela1[[#This Row],[CIDADE]],",",Tabela1[[#This Row],[UF]])</f>
        <v>Brasília,DF</v>
      </c>
      <c r="F2969" s="2">
        <v>45937</v>
      </c>
      <c r="G2969" s="13">
        <v>1417.3</v>
      </c>
      <c r="H2969" s="13">
        <v>2184</v>
      </c>
      <c r="I2969" s="5">
        <f>Tabela1[[#This Row],[Valor total]]-Tabela1[[#This Row],[Valor custo]]</f>
        <v>766.7</v>
      </c>
      <c r="J2969" s="6">
        <f>Tabela1[[#This Row],[MARGEM BRUTA]]/Tabela1[[#This Row],[Valor total]]</f>
        <v>0.35105311355311358</v>
      </c>
      <c r="K2969" s="1" t="str">
        <f>VLOOKUP(Tabela1[[#This Row],[Cliente]],'BASE DE CLIENTES'!A:D,4,0)</f>
        <v>EMPRESA COM MAQUINA</v>
      </c>
      <c r="L2969" s="1" t="str">
        <f>VLOOKUP(Tabela1[[#This Row],[Cliente]],'BASE DE CLIENTES'!A:E,5,0)</f>
        <v>TAGUATINGA NORTE (TAGUATINGA)</v>
      </c>
    </row>
    <row r="2970" spans="2:12" x14ac:dyDescent="0.3">
      <c r="B2970" s="1" t="s">
        <v>68</v>
      </c>
      <c r="C2970" s="4" t="str">
        <f>VLOOKUP(Tabela1[[#This Row],[Cliente]],'BASE DE CLIENTES'!A:E,2,0)</f>
        <v>Brasília</v>
      </c>
      <c r="D2970" s="1" t="str">
        <f>VLOOKUP(Tabela1[[#This Row],[Cliente]],'BASE DE CLIENTES'!A:C,3,0)</f>
        <v>DF</v>
      </c>
      <c r="E2970" s="4" t="str">
        <f>CONCATENATE(Tabela1[[#This Row],[CIDADE]],",",Tabela1[[#This Row],[UF]])</f>
        <v>Brasília,DF</v>
      </c>
      <c r="F2970" s="2">
        <v>45937</v>
      </c>
      <c r="G2970" s="13">
        <v>1104</v>
      </c>
      <c r="H2970" s="13">
        <v>1575</v>
      </c>
      <c r="I2970" s="5">
        <f>Tabela1[[#This Row],[Valor total]]-Tabela1[[#This Row],[Valor custo]]</f>
        <v>471</v>
      </c>
      <c r="J2970" s="6">
        <f>Tabela1[[#This Row],[MARGEM BRUTA]]/Tabela1[[#This Row],[Valor total]]</f>
        <v>0.29904761904761906</v>
      </c>
      <c r="K2970" s="1" t="str">
        <f>VLOOKUP(Tabela1[[#This Row],[Cliente]],'BASE DE CLIENTES'!A:D,4,0)</f>
        <v>EMPRESA COM MAQUINA</v>
      </c>
      <c r="L2970" s="1" t="str">
        <f>VLOOKUP(Tabela1[[#This Row],[Cliente]],'BASE DE CLIENTES'!A:E,5,0)</f>
        <v>SAMAMBAIA SUL (SAMAMBAIA)</v>
      </c>
    </row>
    <row r="2971" spans="2:12" x14ac:dyDescent="0.3">
      <c r="B2971" s="1" t="s">
        <v>55</v>
      </c>
      <c r="C2971" s="4" t="str">
        <f>VLOOKUP(Tabela1[[#This Row],[Cliente]],'BASE DE CLIENTES'!A:E,2,0)</f>
        <v>Brasília</v>
      </c>
      <c r="D2971" s="1" t="str">
        <f>VLOOKUP(Tabela1[[#This Row],[Cliente]],'BASE DE CLIENTES'!A:C,3,0)</f>
        <v>DF</v>
      </c>
      <c r="E2971" s="4" t="str">
        <f>CONCATENATE(Tabela1[[#This Row],[CIDADE]],",",Tabela1[[#This Row],[UF]])</f>
        <v>Brasília,DF</v>
      </c>
      <c r="F2971" s="2">
        <v>45937</v>
      </c>
      <c r="G2971" s="13">
        <v>865.58</v>
      </c>
      <c r="H2971" s="13">
        <v>1440</v>
      </c>
      <c r="I2971" s="5">
        <f>Tabela1[[#This Row],[Valor total]]-Tabela1[[#This Row],[Valor custo]]</f>
        <v>574.41999999999996</v>
      </c>
      <c r="J2971" s="6">
        <f>Tabela1[[#This Row],[MARGEM BRUTA]]/Tabela1[[#This Row],[Valor total]]</f>
        <v>0.39890277777777777</v>
      </c>
      <c r="K2971" s="1" t="str">
        <f>VLOOKUP(Tabela1[[#This Row],[Cliente]],'BASE DE CLIENTES'!A:D,4,0)</f>
        <v>EMPRESA SEM MAQUINA</v>
      </c>
      <c r="L2971" s="1" t="str">
        <f>VLOOKUP(Tabela1[[#This Row],[Cliente]],'BASE DE CLIENTES'!A:E,5,0)</f>
        <v>RECANTO DAS EMAS</v>
      </c>
    </row>
    <row r="2972" spans="2:12" x14ac:dyDescent="0.3">
      <c r="B2972" s="1" t="s">
        <v>236</v>
      </c>
      <c r="C2972" s="4" t="str">
        <f>VLOOKUP(Tabela1[[#This Row],[Cliente]],'BASE DE CLIENTES'!A:E,2,0)</f>
        <v>Goiânia</v>
      </c>
      <c r="D2972" s="1" t="str">
        <f>VLOOKUP(Tabela1[[#This Row],[Cliente]],'BASE DE CLIENTES'!A:C,3,0)</f>
        <v>GO</v>
      </c>
      <c r="E2972" s="4" t="str">
        <f>CONCATENATE(Tabela1[[#This Row],[CIDADE]],",",Tabela1[[#This Row],[UF]])</f>
        <v>Goiânia,GO</v>
      </c>
      <c r="F2972" s="2">
        <v>45936</v>
      </c>
      <c r="G2972" s="13">
        <v>1011</v>
      </c>
      <c r="H2972" s="13">
        <v>1525</v>
      </c>
      <c r="I2972" s="5">
        <f>Tabela1[[#This Row],[Valor total]]-Tabela1[[#This Row],[Valor custo]]</f>
        <v>514</v>
      </c>
      <c r="J2972" s="6">
        <f>Tabela1[[#This Row],[MARGEM BRUTA]]/Tabela1[[#This Row],[Valor total]]</f>
        <v>0.33704918032786885</v>
      </c>
      <c r="K2972" s="1" t="str">
        <f>VLOOKUP(Tabela1[[#This Row],[Cliente]],'BASE DE CLIENTES'!A:D,4,0)</f>
        <v>EMPRESA COM MAQUINA</v>
      </c>
      <c r="L2972" s="1" t="str">
        <f>VLOOKUP(Tabela1[[#This Row],[Cliente]],'BASE DE CLIENTES'!A:E,5,0)</f>
        <v>Goiânia</v>
      </c>
    </row>
    <row r="2973" spans="2:12" x14ac:dyDescent="0.3">
      <c r="B2973" s="1" t="s">
        <v>236</v>
      </c>
      <c r="C2973" s="4" t="str">
        <f>VLOOKUP(Tabela1[[#This Row],[Cliente]],'BASE DE CLIENTES'!A:E,2,0)</f>
        <v>Goiânia</v>
      </c>
      <c r="D2973" s="1" t="str">
        <f>VLOOKUP(Tabela1[[#This Row],[Cliente]],'BASE DE CLIENTES'!A:C,3,0)</f>
        <v>GO</v>
      </c>
      <c r="E2973" s="4" t="str">
        <f>CONCATENATE(Tabela1[[#This Row],[CIDADE]],",",Tabela1[[#This Row],[UF]])</f>
        <v>Goiânia,GO</v>
      </c>
      <c r="F2973" s="2">
        <v>45936</v>
      </c>
      <c r="G2973" s="13">
        <v>382.3</v>
      </c>
      <c r="H2973" s="13">
        <v>520</v>
      </c>
      <c r="I2973" s="5">
        <f>Tabela1[[#This Row],[Valor total]]-Tabela1[[#This Row],[Valor custo]]</f>
        <v>137.69999999999999</v>
      </c>
      <c r="J2973" s="6">
        <f>Tabela1[[#This Row],[MARGEM BRUTA]]/Tabela1[[#This Row],[Valor total]]</f>
        <v>0.2648076923076923</v>
      </c>
      <c r="K2973" s="1" t="str">
        <f>VLOOKUP(Tabela1[[#This Row],[Cliente]],'BASE DE CLIENTES'!A:D,4,0)</f>
        <v>EMPRESA COM MAQUINA</v>
      </c>
      <c r="L2973" s="1" t="str">
        <f>VLOOKUP(Tabela1[[#This Row],[Cliente]],'BASE DE CLIENTES'!A:E,5,0)</f>
        <v>Goiânia</v>
      </c>
    </row>
    <row r="2974" spans="2:12" x14ac:dyDescent="0.3">
      <c r="B2974" s="1" t="s">
        <v>299</v>
      </c>
      <c r="C2974" s="4" t="str">
        <f>VLOOKUP(Tabela1[[#This Row],[Cliente]],'BASE DE CLIENTES'!A:E,2,0)</f>
        <v>Santo Antônio Descoberto</v>
      </c>
      <c r="D2974" s="1" t="str">
        <f>VLOOKUP(Tabela1[[#This Row],[Cliente]],'BASE DE CLIENTES'!A:C,3,0)</f>
        <v>GO</v>
      </c>
      <c r="E2974" s="4" t="str">
        <f>CONCATENATE(Tabela1[[#This Row],[CIDADE]],",",Tabela1[[#This Row],[UF]])</f>
        <v>Santo Antônio Descoberto,GO</v>
      </c>
      <c r="F2974" s="2">
        <v>45936</v>
      </c>
      <c r="G2974" s="13">
        <v>1446.81</v>
      </c>
      <c r="H2974" s="13">
        <v>3200</v>
      </c>
      <c r="I2974" s="5">
        <f>Tabela1[[#This Row],[Valor total]]-Tabela1[[#This Row],[Valor custo]]</f>
        <v>1753.19</v>
      </c>
      <c r="J2974" s="6">
        <f>Tabela1[[#This Row],[MARGEM BRUTA]]/Tabela1[[#This Row],[Valor total]]</f>
        <v>0.54787187500000001</v>
      </c>
      <c r="K2974" s="1" t="str">
        <f>VLOOKUP(Tabela1[[#This Row],[Cliente]],'BASE DE CLIENTES'!A:D,4,0)</f>
        <v>SERRALHEIRO</v>
      </c>
      <c r="L2974" s="1" t="str">
        <f>VLOOKUP(Tabela1[[#This Row],[Cliente]],'BASE DE CLIENTES'!A:E,5,0)</f>
        <v>Santo Antônio Descoberto</v>
      </c>
    </row>
    <row r="2975" spans="2:12" x14ac:dyDescent="0.3">
      <c r="B2975" s="1" t="s">
        <v>161</v>
      </c>
      <c r="C2975" s="4" t="str">
        <f>VLOOKUP(Tabela1[[#This Row],[Cliente]],'BASE DE CLIENTES'!A:E,2,0)</f>
        <v>Brasília</v>
      </c>
      <c r="D2975" s="1" t="str">
        <f>VLOOKUP(Tabela1[[#This Row],[Cliente]],'BASE DE CLIENTES'!A:C,3,0)</f>
        <v>DF</v>
      </c>
      <c r="E2975" s="4" t="str">
        <f>CONCATENATE(Tabela1[[#This Row],[CIDADE]],",",Tabela1[[#This Row],[UF]])</f>
        <v>Brasília,DF</v>
      </c>
      <c r="F2975" s="2">
        <v>45936</v>
      </c>
      <c r="G2975" s="13">
        <v>150</v>
      </c>
      <c r="H2975" s="13">
        <v>206</v>
      </c>
      <c r="I2975" s="5">
        <f>Tabela1[[#This Row],[Valor total]]-Tabela1[[#This Row],[Valor custo]]</f>
        <v>56</v>
      </c>
      <c r="J2975" s="6">
        <f>Tabela1[[#This Row],[MARGEM BRUTA]]/Tabela1[[#This Row],[Valor total]]</f>
        <v>0.27184466019417475</v>
      </c>
      <c r="K2975" s="1" t="str">
        <f>VLOOKUP(Tabela1[[#This Row],[Cliente]],'BASE DE CLIENTES'!A:D,4,0)</f>
        <v>EMPRESA COM MAQUINA</v>
      </c>
      <c r="L2975" s="1" t="str">
        <f>VLOOKUP(Tabela1[[#This Row],[Cliente]],'BASE DE CLIENTES'!A:E,5,0)</f>
        <v>RIACHO FUNDO II</v>
      </c>
    </row>
    <row r="2976" spans="2:12" x14ac:dyDescent="0.3">
      <c r="B2976" s="1" t="s">
        <v>59</v>
      </c>
      <c r="C2976" s="4" t="str">
        <f>VLOOKUP(Tabela1[[#This Row],[Cliente]],'BASE DE CLIENTES'!A:E,2,0)</f>
        <v>Brasília</v>
      </c>
      <c r="D2976" s="1" t="str">
        <f>VLOOKUP(Tabela1[[#This Row],[Cliente]],'BASE DE CLIENTES'!A:C,3,0)</f>
        <v>DF</v>
      </c>
      <c r="E2976" s="4" t="str">
        <f>CONCATENATE(Tabela1[[#This Row],[CIDADE]],",",Tabela1[[#This Row],[UF]])</f>
        <v>Brasília,DF</v>
      </c>
      <c r="F2976" s="2">
        <v>45936</v>
      </c>
      <c r="G2976" s="13">
        <v>0</v>
      </c>
      <c r="H2976" s="13">
        <v>270</v>
      </c>
      <c r="I2976" s="5">
        <f>Tabela1[[#This Row],[Valor total]]-Tabela1[[#This Row],[Valor custo]]</f>
        <v>270</v>
      </c>
      <c r="J2976" s="6">
        <f>Tabela1[[#This Row],[MARGEM BRUTA]]/Tabela1[[#This Row],[Valor total]]</f>
        <v>1</v>
      </c>
      <c r="K2976" s="1" t="str">
        <f>VLOOKUP(Tabela1[[#This Row],[Cliente]],'BASE DE CLIENTES'!A:D,4,0)</f>
        <v>EMPRESA COM MAQUINA</v>
      </c>
      <c r="L2976" s="1" t="str">
        <f>VLOOKUP(Tabela1[[#This Row],[Cliente]],'BASE DE CLIENTES'!A:E,5,0)</f>
        <v>SETOR HABITACIONAL VICENTE PIRES</v>
      </c>
    </row>
    <row r="2977" spans="2:12" x14ac:dyDescent="0.3">
      <c r="B2977" s="1" t="s">
        <v>183</v>
      </c>
      <c r="C2977" s="4" t="str">
        <f>VLOOKUP(Tabela1[[#This Row],[Cliente]],'BASE DE CLIENTES'!A:E,2,0)</f>
        <v>Caldas Novas</v>
      </c>
      <c r="D2977" s="1" t="str">
        <f>VLOOKUP(Tabela1[[#This Row],[Cliente]],'BASE DE CLIENTES'!A:C,3,0)</f>
        <v>GO</v>
      </c>
      <c r="E2977" s="4" t="str">
        <f>CONCATENATE(Tabela1[[#This Row],[CIDADE]],",",Tabela1[[#This Row],[UF]])</f>
        <v>Caldas Novas,GO</v>
      </c>
      <c r="F2977" s="2">
        <v>45936</v>
      </c>
      <c r="G2977" s="13">
        <v>1197.3900000000001</v>
      </c>
      <c r="H2977" s="13">
        <v>1750</v>
      </c>
      <c r="I2977" s="5">
        <f>Tabela1[[#This Row],[Valor total]]-Tabela1[[#This Row],[Valor custo]]</f>
        <v>552.6099999999999</v>
      </c>
      <c r="J2977" s="6">
        <f>Tabela1[[#This Row],[MARGEM BRUTA]]/Tabela1[[#This Row],[Valor total]]</f>
        <v>0.31577714285714281</v>
      </c>
      <c r="K2977" s="1" t="str">
        <f>VLOOKUP(Tabela1[[#This Row],[Cliente]],'BASE DE CLIENTES'!A:D,4,0)</f>
        <v>EMPRESA COM MAQUINA</v>
      </c>
      <c r="L2977" s="1" t="str">
        <f>VLOOKUP(Tabela1[[#This Row],[Cliente]],'BASE DE CLIENTES'!A:E,5,0)</f>
        <v>Caldas Novas</v>
      </c>
    </row>
    <row r="2978" spans="2:12" x14ac:dyDescent="0.3">
      <c r="B2978" s="1" t="s">
        <v>316</v>
      </c>
      <c r="C2978" s="4" t="str">
        <f>VLOOKUP(Tabela1[[#This Row],[Cliente]],'BASE DE CLIENTES'!A:E,2,0)</f>
        <v>Valparaíso de Goiás</v>
      </c>
      <c r="D2978" s="1" t="str">
        <f>VLOOKUP(Tabela1[[#This Row],[Cliente]],'BASE DE CLIENTES'!A:C,3,0)</f>
        <v>GO</v>
      </c>
      <c r="E2978" s="4" t="str">
        <f>CONCATENATE(Tabela1[[#This Row],[CIDADE]],",",Tabela1[[#This Row],[UF]])</f>
        <v>Valparaíso de Goiás,GO</v>
      </c>
      <c r="F2978" s="2">
        <v>45936</v>
      </c>
      <c r="G2978" s="13">
        <v>477</v>
      </c>
      <c r="H2978" s="13">
        <v>840</v>
      </c>
      <c r="I2978" s="5">
        <f>Tabela1[[#This Row],[Valor total]]-Tabela1[[#This Row],[Valor custo]]</f>
        <v>363</v>
      </c>
      <c r="J2978" s="6">
        <f>Tabela1[[#This Row],[MARGEM BRUTA]]/Tabela1[[#This Row],[Valor total]]</f>
        <v>0.43214285714285716</v>
      </c>
      <c r="K2978" s="1" t="str">
        <f>VLOOKUP(Tabela1[[#This Row],[Cliente]],'BASE DE CLIENTES'!A:D,4,0)</f>
        <v>SERRALHEIRO</v>
      </c>
      <c r="L2978" s="1" t="str">
        <f>VLOOKUP(Tabela1[[#This Row],[Cliente]],'BASE DE CLIENTES'!A:E,5,0)</f>
        <v>Valparaíso de Goiás</v>
      </c>
    </row>
    <row r="2979" spans="2:12" x14ac:dyDescent="0.3">
      <c r="B2979" s="1" t="s">
        <v>120</v>
      </c>
      <c r="C2979" s="4" t="str">
        <f>VLOOKUP(Tabela1[[#This Row],[Cliente]],'BASE DE CLIENTES'!A:E,2,0)</f>
        <v>Brasília</v>
      </c>
      <c r="D2979" s="1" t="str">
        <f>VLOOKUP(Tabela1[[#This Row],[Cliente]],'BASE DE CLIENTES'!A:C,3,0)</f>
        <v>DF</v>
      </c>
      <c r="E2979" s="4" t="str">
        <f>CONCATENATE(Tabela1[[#This Row],[CIDADE]],",",Tabela1[[#This Row],[UF]])</f>
        <v>Brasília,DF</v>
      </c>
      <c r="F2979" s="2">
        <v>45936</v>
      </c>
      <c r="G2979" s="13">
        <v>432.79</v>
      </c>
      <c r="H2979" s="13">
        <v>655</v>
      </c>
      <c r="I2979" s="5">
        <f>Tabela1[[#This Row],[Valor total]]-Tabela1[[#This Row],[Valor custo]]</f>
        <v>222.20999999999998</v>
      </c>
      <c r="J2979" s="6">
        <f>Tabela1[[#This Row],[MARGEM BRUTA]]/Tabela1[[#This Row],[Valor total]]</f>
        <v>0.33925190839694652</v>
      </c>
      <c r="K2979" s="1" t="str">
        <f>VLOOKUP(Tabela1[[#This Row],[Cliente]],'BASE DE CLIENTES'!A:D,4,0)</f>
        <v>EMPRESA SEM MAQUINA</v>
      </c>
      <c r="L2979" s="1" t="str">
        <f>VLOOKUP(Tabela1[[#This Row],[Cliente]],'BASE DE CLIENTES'!A:E,5,0)</f>
        <v>SAMAMBAIA</v>
      </c>
    </row>
    <row r="2980" spans="2:12" x14ac:dyDescent="0.3">
      <c r="B2980" s="1" t="s">
        <v>327</v>
      </c>
      <c r="C2980" s="4" t="str">
        <f>VLOOKUP(Tabela1[[#This Row],[Cliente]],'BASE DE CLIENTES'!A:E,2,0)</f>
        <v>Brasília</v>
      </c>
      <c r="D2980" s="1" t="str">
        <f>VLOOKUP(Tabela1[[#This Row],[Cliente]],'BASE DE CLIENTES'!A:C,3,0)</f>
        <v>DF</v>
      </c>
      <c r="E2980" s="4" t="str">
        <f>CONCATENATE(Tabela1[[#This Row],[CIDADE]],",",Tabela1[[#This Row],[UF]])</f>
        <v>Brasília,DF</v>
      </c>
      <c r="F2980" s="2">
        <v>45936</v>
      </c>
      <c r="G2980" s="13">
        <v>19.79</v>
      </c>
      <c r="H2980" s="13">
        <v>129</v>
      </c>
      <c r="I2980" s="5">
        <f>Tabela1[[#This Row],[Valor total]]-Tabela1[[#This Row],[Valor custo]]</f>
        <v>109.21000000000001</v>
      </c>
      <c r="J2980" s="6">
        <f>Tabela1[[#This Row],[MARGEM BRUTA]]/Tabela1[[#This Row],[Valor total]]</f>
        <v>0.84658914728682177</v>
      </c>
      <c r="K2980" s="1" t="str">
        <f>VLOOKUP(Tabela1[[#This Row],[Cliente]],'BASE DE CLIENTES'!A:D,4,0)</f>
        <v>SERRALHEIRO</v>
      </c>
      <c r="L2980" s="1" t="str">
        <f>VLOOKUP(Tabela1[[#This Row],[Cliente]],'BASE DE CLIENTES'!A:E,5,0)</f>
        <v>NA</v>
      </c>
    </row>
    <row r="2981" spans="2:12" x14ac:dyDescent="0.3">
      <c r="B2981" s="1" t="s">
        <v>187</v>
      </c>
      <c r="C2981" s="4" t="str">
        <f>VLOOKUP(Tabela1[[#This Row],[Cliente]],'BASE DE CLIENTES'!A:E,2,0)</f>
        <v>Brasília</v>
      </c>
      <c r="D2981" s="1" t="str">
        <f>VLOOKUP(Tabela1[[#This Row],[Cliente]],'BASE DE CLIENTES'!A:C,3,0)</f>
        <v>DF</v>
      </c>
      <c r="E2981" s="4" t="str">
        <f>CONCATENATE(Tabela1[[#This Row],[CIDADE]],",",Tabela1[[#This Row],[UF]])</f>
        <v>Brasília,DF</v>
      </c>
      <c r="F2981" s="2">
        <v>45936</v>
      </c>
      <c r="G2981" s="13">
        <v>1096.79</v>
      </c>
      <c r="H2981" s="13">
        <v>2000</v>
      </c>
      <c r="I2981" s="5">
        <f>Tabela1[[#This Row],[Valor total]]-Tabela1[[#This Row],[Valor custo]]</f>
        <v>903.21</v>
      </c>
      <c r="J2981" s="6">
        <f>Tabela1[[#This Row],[MARGEM BRUTA]]/Tabela1[[#This Row],[Valor total]]</f>
        <v>0.45160500000000003</v>
      </c>
      <c r="K2981" s="1" t="str">
        <f>VLOOKUP(Tabela1[[#This Row],[Cliente]],'BASE DE CLIENTES'!A:D,4,0)</f>
        <v>SERRALHEIRO</v>
      </c>
      <c r="L2981" s="1" t="str">
        <f>VLOOKUP(Tabela1[[#This Row],[Cliente]],'BASE DE CLIENTES'!A:E,5,0)</f>
        <v>CEILANDIA SUL (CEILANDIA)</v>
      </c>
    </row>
    <row r="2982" spans="2:12" x14ac:dyDescent="0.3">
      <c r="B2982" s="1" t="s">
        <v>319</v>
      </c>
      <c r="C2982" s="4" t="str">
        <f>VLOOKUP(Tabela1[[#This Row],[Cliente]],'BASE DE CLIENTES'!A:E,2,0)</f>
        <v>Valparaíso de Goiás</v>
      </c>
      <c r="D2982" s="1" t="str">
        <f>VLOOKUP(Tabela1[[#This Row],[Cliente]],'BASE DE CLIENTES'!A:C,3,0)</f>
        <v>GO</v>
      </c>
      <c r="E2982" s="4" t="str">
        <f>CONCATENATE(Tabela1[[#This Row],[CIDADE]],",",Tabela1[[#This Row],[UF]])</f>
        <v>Valparaíso de Goiás,GO</v>
      </c>
      <c r="F2982" s="2">
        <v>45936</v>
      </c>
      <c r="G2982" s="13">
        <v>491</v>
      </c>
      <c r="H2982" s="13">
        <v>730</v>
      </c>
      <c r="I2982" s="5">
        <f>Tabela1[[#This Row],[Valor total]]-Tabela1[[#This Row],[Valor custo]]</f>
        <v>239</v>
      </c>
      <c r="J2982" s="6">
        <f>Tabela1[[#This Row],[MARGEM BRUTA]]/Tabela1[[#This Row],[Valor total]]</f>
        <v>0.32739726027397259</v>
      </c>
      <c r="K2982" s="1" t="str">
        <f>VLOOKUP(Tabela1[[#This Row],[Cliente]],'BASE DE CLIENTES'!A:D,4,0)</f>
        <v>EMPRESA COM MAQUINA</v>
      </c>
      <c r="L2982" s="1" t="str">
        <f>VLOOKUP(Tabela1[[#This Row],[Cliente]],'BASE DE CLIENTES'!A:E,5,0)</f>
        <v>Valparaíso de Goiás</v>
      </c>
    </row>
    <row r="2983" spans="2:12" x14ac:dyDescent="0.3">
      <c r="B2983" s="1" t="s">
        <v>27</v>
      </c>
      <c r="C2983" s="4" t="str">
        <f>VLOOKUP(Tabela1[[#This Row],[Cliente]],'BASE DE CLIENTES'!A:E,2,0)</f>
        <v>Brasília</v>
      </c>
      <c r="D2983" s="1" t="str">
        <f>VLOOKUP(Tabela1[[#This Row],[Cliente]],'BASE DE CLIENTES'!A:C,3,0)</f>
        <v>DF</v>
      </c>
      <c r="E2983" s="4" t="str">
        <f>CONCATENATE(Tabela1[[#This Row],[CIDADE]],",",Tabela1[[#This Row],[UF]])</f>
        <v>Brasília,DF</v>
      </c>
      <c r="F2983" s="2">
        <v>45936</v>
      </c>
      <c r="G2983" s="13">
        <v>649</v>
      </c>
      <c r="H2983" s="13">
        <v>1000</v>
      </c>
      <c r="I2983" s="5">
        <f>Tabela1[[#This Row],[Valor total]]-Tabela1[[#This Row],[Valor custo]]</f>
        <v>351</v>
      </c>
      <c r="J2983" s="6">
        <f>Tabela1[[#This Row],[MARGEM BRUTA]]/Tabela1[[#This Row],[Valor total]]</f>
        <v>0.35099999999999998</v>
      </c>
      <c r="K2983" s="1" t="str">
        <f>VLOOKUP(Tabela1[[#This Row],[Cliente]],'BASE DE CLIENTES'!A:D,4,0)</f>
        <v>EMPRESA SEM MAQUINA</v>
      </c>
      <c r="L2983" s="1" t="str">
        <f>VLOOKUP(Tabela1[[#This Row],[Cliente]],'BASE DE CLIENTES'!A:E,5,0)</f>
        <v>RECANTO DAS EMAS</v>
      </c>
    </row>
    <row r="2984" spans="2:12" x14ac:dyDescent="0.3">
      <c r="B2984" s="1" t="s">
        <v>78</v>
      </c>
      <c r="C2984" s="4" t="str">
        <f>VLOOKUP(Tabela1[[#This Row],[Cliente]],'BASE DE CLIENTES'!A:E,2,0)</f>
        <v>Brasília</v>
      </c>
      <c r="D2984" s="1" t="str">
        <f>VLOOKUP(Tabela1[[#This Row],[Cliente]],'BASE DE CLIENTES'!A:C,3,0)</f>
        <v>DF</v>
      </c>
      <c r="E2984" s="4" t="str">
        <f>CONCATENATE(Tabela1[[#This Row],[CIDADE]],",",Tabela1[[#This Row],[UF]])</f>
        <v>Brasília,DF</v>
      </c>
      <c r="F2984" s="2">
        <v>45936</v>
      </c>
      <c r="G2984" s="13">
        <v>7.21</v>
      </c>
      <c r="H2984" s="13">
        <v>35</v>
      </c>
      <c r="I2984" s="5">
        <f>Tabela1[[#This Row],[Valor total]]-Tabela1[[#This Row],[Valor custo]]</f>
        <v>27.79</v>
      </c>
      <c r="J2984" s="6">
        <f>Tabela1[[#This Row],[MARGEM BRUTA]]/Tabela1[[#This Row],[Valor total]]</f>
        <v>0.79399999999999993</v>
      </c>
      <c r="K2984" s="1" t="str">
        <f>VLOOKUP(Tabela1[[#This Row],[Cliente]],'BASE DE CLIENTES'!A:D,4,0)</f>
        <v>SERRALHEIRO</v>
      </c>
      <c r="L2984" s="1" t="str">
        <f>VLOOKUP(Tabela1[[#This Row],[Cliente]],'BASE DE CLIENTES'!A:E,5,0)</f>
        <v>Vila do Boa (São Sebastião)</v>
      </c>
    </row>
    <row r="2985" spans="2:12" x14ac:dyDescent="0.3">
      <c r="B2985" s="1" t="s">
        <v>88</v>
      </c>
      <c r="C2985" s="4" t="str">
        <f>VLOOKUP(Tabela1[[#This Row],[Cliente]],'BASE DE CLIENTES'!A:E,2,0)</f>
        <v>Brasília</v>
      </c>
      <c r="D2985" s="1" t="str">
        <f>VLOOKUP(Tabela1[[#This Row],[Cliente]],'BASE DE CLIENTES'!A:C,3,0)</f>
        <v>DF</v>
      </c>
      <c r="E2985" s="4" t="str">
        <f>CONCATENATE(Tabela1[[#This Row],[CIDADE]],",",Tabela1[[#This Row],[UF]])</f>
        <v>Brasília,DF</v>
      </c>
      <c r="F2985" s="2">
        <v>45936</v>
      </c>
      <c r="G2985" s="13">
        <v>122.74</v>
      </c>
      <c r="H2985" s="13">
        <v>105</v>
      </c>
      <c r="I2985" s="5">
        <f>Tabela1[[#This Row],[Valor total]]-Tabela1[[#This Row],[Valor custo]]</f>
        <v>-17.739999999999995</v>
      </c>
      <c r="J2985" s="6">
        <f>Tabela1[[#This Row],[MARGEM BRUTA]]/Tabela1[[#This Row],[Valor total]]</f>
        <v>-0.16895238095238091</v>
      </c>
      <c r="K2985" s="1" t="str">
        <f>VLOOKUP(Tabela1[[#This Row],[Cliente]],'BASE DE CLIENTES'!A:D,4,0)</f>
        <v>SERRALHEIRO</v>
      </c>
      <c r="L2985" s="1" t="str">
        <f>VLOOKUP(Tabela1[[#This Row],[Cliente]],'BASE DE CLIENTES'!A:E,5,0)</f>
        <v>RECANTO DAS EMAS</v>
      </c>
    </row>
    <row r="2986" spans="2:12" x14ac:dyDescent="0.3">
      <c r="B2986" s="1" t="s">
        <v>88</v>
      </c>
      <c r="C2986" s="4" t="str">
        <f>VLOOKUP(Tabela1[[#This Row],[Cliente]],'BASE DE CLIENTES'!A:E,2,0)</f>
        <v>Brasília</v>
      </c>
      <c r="D2986" s="1" t="str">
        <f>VLOOKUP(Tabela1[[#This Row],[Cliente]],'BASE DE CLIENTES'!A:C,3,0)</f>
        <v>DF</v>
      </c>
      <c r="E2986" s="4" t="str">
        <f>CONCATENATE(Tabela1[[#This Row],[CIDADE]],",",Tabela1[[#This Row],[UF]])</f>
        <v>Brasília,DF</v>
      </c>
      <c r="F2986" s="2">
        <v>45936</v>
      </c>
      <c r="G2986" s="13">
        <v>465.79</v>
      </c>
      <c r="H2986" s="13">
        <v>670</v>
      </c>
      <c r="I2986" s="5">
        <f>Tabela1[[#This Row],[Valor total]]-Tabela1[[#This Row],[Valor custo]]</f>
        <v>204.20999999999998</v>
      </c>
      <c r="J2986" s="6">
        <f>Tabela1[[#This Row],[MARGEM BRUTA]]/Tabela1[[#This Row],[Valor total]]</f>
        <v>0.30479104477611935</v>
      </c>
      <c r="K2986" s="1" t="str">
        <f>VLOOKUP(Tabela1[[#This Row],[Cliente]],'BASE DE CLIENTES'!A:D,4,0)</f>
        <v>SERRALHEIRO</v>
      </c>
      <c r="L2986" s="1" t="str">
        <f>VLOOKUP(Tabela1[[#This Row],[Cliente]],'BASE DE CLIENTES'!A:E,5,0)</f>
        <v>RECANTO DAS EMAS</v>
      </c>
    </row>
    <row r="2987" spans="2:12" x14ac:dyDescent="0.3">
      <c r="B2987" s="1" t="s">
        <v>140</v>
      </c>
      <c r="C2987" s="4" t="str">
        <f>VLOOKUP(Tabela1[[#This Row],[Cliente]],'BASE DE CLIENTES'!A:E,2,0)</f>
        <v>Brasília</v>
      </c>
      <c r="D2987" s="1" t="str">
        <f>VLOOKUP(Tabela1[[#This Row],[Cliente]],'BASE DE CLIENTES'!A:C,3,0)</f>
        <v>DF</v>
      </c>
      <c r="E2987" s="4" t="str">
        <f>CONCATENATE(Tabela1[[#This Row],[CIDADE]],",",Tabela1[[#This Row],[UF]])</f>
        <v>Brasília,DF</v>
      </c>
      <c r="F2987" s="2">
        <v>45936</v>
      </c>
      <c r="G2987" s="13">
        <v>491</v>
      </c>
      <c r="H2987" s="13">
        <v>700</v>
      </c>
      <c r="I2987" s="5">
        <f>Tabela1[[#This Row],[Valor total]]-Tabela1[[#This Row],[Valor custo]]</f>
        <v>209</v>
      </c>
      <c r="J2987" s="6">
        <f>Tabela1[[#This Row],[MARGEM BRUTA]]/Tabela1[[#This Row],[Valor total]]</f>
        <v>0.2985714285714286</v>
      </c>
      <c r="K2987" s="1" t="str">
        <f>VLOOKUP(Tabela1[[#This Row],[Cliente]],'BASE DE CLIENTES'!A:D,4,0)</f>
        <v>EMPRESA COM MAQUINA</v>
      </c>
      <c r="L2987" s="1" t="str">
        <f>VLOOKUP(Tabela1[[#This Row],[Cliente]],'BASE DE CLIENTES'!A:E,5,0)</f>
        <v>RECANTO DAS EMAS</v>
      </c>
    </row>
    <row r="2988" spans="2:12" x14ac:dyDescent="0.3">
      <c r="B2988" s="1" t="s">
        <v>308</v>
      </c>
      <c r="C2988" s="4" t="str">
        <f>VLOOKUP(Tabela1[[#This Row],[Cliente]],'BASE DE CLIENTES'!A:E,2,0)</f>
        <v>Uberaba</v>
      </c>
      <c r="D2988" s="1" t="str">
        <f>VLOOKUP(Tabela1[[#This Row],[Cliente]],'BASE DE CLIENTES'!A:C,3,0)</f>
        <v>MG</v>
      </c>
      <c r="E2988" s="4" t="str">
        <f>CONCATENATE(Tabela1[[#This Row],[CIDADE]],",",Tabela1[[#This Row],[UF]])</f>
        <v>Uberaba,MG</v>
      </c>
      <c r="F2988" s="2">
        <v>45936</v>
      </c>
      <c r="G2988" s="13">
        <v>22489.08</v>
      </c>
      <c r="H2988" s="13">
        <v>33718</v>
      </c>
      <c r="I2988" s="5">
        <f>Tabela1[[#This Row],[Valor total]]-Tabela1[[#This Row],[Valor custo]]</f>
        <v>11228.919999999998</v>
      </c>
      <c r="J2988" s="6">
        <f>Tabela1[[#This Row],[MARGEM BRUTA]]/Tabela1[[#This Row],[Valor total]]</f>
        <v>0.33302449730114475</v>
      </c>
      <c r="K2988" s="1" t="str">
        <f>VLOOKUP(Tabela1[[#This Row],[Cliente]],'BASE DE CLIENTES'!A:D,4,0)</f>
        <v>EMPRESA COM MAQUINA</v>
      </c>
      <c r="L2988" s="1" t="str">
        <f>VLOOKUP(Tabela1[[#This Row],[Cliente]],'BASE DE CLIENTES'!A:E,5,0)</f>
        <v>Uberaba</v>
      </c>
    </row>
    <row r="2989" spans="2:12" x14ac:dyDescent="0.3">
      <c r="B2989" s="1" t="s">
        <v>232</v>
      </c>
      <c r="C2989" s="4" t="str">
        <f>VLOOKUP(Tabela1[[#This Row],[Cliente]],'BASE DE CLIENTES'!A:E,2,0)</f>
        <v>Brasília</v>
      </c>
      <c r="D2989" s="1" t="str">
        <f>VLOOKUP(Tabela1[[#This Row],[Cliente]],'BASE DE CLIENTES'!A:C,3,0)</f>
        <v>DF</v>
      </c>
      <c r="E2989" s="4" t="str">
        <f>CONCATENATE(Tabela1[[#This Row],[CIDADE]],",",Tabela1[[#This Row],[UF]])</f>
        <v>Brasília,DF</v>
      </c>
      <c r="F2989" s="2">
        <v>45936</v>
      </c>
      <c r="G2989" s="13">
        <v>293.13</v>
      </c>
      <c r="H2989" s="13">
        <v>450</v>
      </c>
      <c r="I2989" s="5">
        <f>Tabela1[[#This Row],[Valor total]]-Tabela1[[#This Row],[Valor custo]]</f>
        <v>156.87</v>
      </c>
      <c r="J2989" s="6">
        <f>Tabela1[[#This Row],[MARGEM BRUTA]]/Tabela1[[#This Row],[Valor total]]</f>
        <v>0.34860000000000002</v>
      </c>
      <c r="K2989" s="1" t="str">
        <f>VLOOKUP(Tabela1[[#This Row],[Cliente]],'BASE DE CLIENTES'!A:D,4,0)</f>
        <v>CHAVEIRO</v>
      </c>
      <c r="L2989" s="1" t="str">
        <f>VLOOKUP(Tabela1[[#This Row],[Cliente]],'BASE DE CLIENTES'!A:E,5,0)</f>
        <v>Areal (Águas Claras)</v>
      </c>
    </row>
    <row r="2990" spans="2:12" x14ac:dyDescent="0.3">
      <c r="B2990" s="1" t="s">
        <v>96</v>
      </c>
      <c r="C2990" s="4" t="str">
        <f>VLOOKUP(Tabela1[[#This Row],[Cliente]],'BASE DE CLIENTES'!A:E,2,0)</f>
        <v>Brasília</v>
      </c>
      <c r="D2990" s="1" t="str">
        <f>VLOOKUP(Tabela1[[#This Row],[Cliente]],'BASE DE CLIENTES'!A:C,3,0)</f>
        <v>DF</v>
      </c>
      <c r="E2990" s="4" t="str">
        <f>CONCATENATE(Tabela1[[#This Row],[CIDADE]],",",Tabela1[[#This Row],[UF]])</f>
        <v>Brasília,DF</v>
      </c>
      <c r="F2990" s="2">
        <v>45936</v>
      </c>
      <c r="G2990" s="13">
        <v>1579.69</v>
      </c>
      <c r="H2990" s="13">
        <v>2355</v>
      </c>
      <c r="I2990" s="5">
        <f>Tabela1[[#This Row],[Valor total]]-Tabela1[[#This Row],[Valor custo]]</f>
        <v>775.31</v>
      </c>
      <c r="J2990" s="6">
        <f>Tabela1[[#This Row],[MARGEM BRUTA]]/Tabela1[[#This Row],[Valor total]]</f>
        <v>0.32921868365180462</v>
      </c>
      <c r="K2990" s="1" t="str">
        <f>VLOOKUP(Tabela1[[#This Row],[Cliente]],'BASE DE CLIENTES'!A:D,4,0)</f>
        <v>EMPRESA SEM MAQUINA</v>
      </c>
      <c r="L2990" s="1" t="str">
        <f>VLOOKUP(Tabela1[[#This Row],[Cliente]],'BASE DE CLIENTES'!A:E,5,0)</f>
        <v>CEILANDIA NORTE (CEILANDIA)</v>
      </c>
    </row>
    <row r="2991" spans="2:12" x14ac:dyDescent="0.3">
      <c r="B2991" s="1" t="s">
        <v>78</v>
      </c>
      <c r="C2991" s="4" t="str">
        <f>VLOOKUP(Tabela1[[#This Row],[Cliente]],'BASE DE CLIENTES'!A:E,2,0)</f>
        <v>Brasília</v>
      </c>
      <c r="D2991" s="1" t="str">
        <f>VLOOKUP(Tabela1[[#This Row],[Cliente]],'BASE DE CLIENTES'!A:C,3,0)</f>
        <v>DF</v>
      </c>
      <c r="E2991" s="4" t="str">
        <f>CONCATENATE(Tabela1[[#This Row],[CIDADE]],",",Tabela1[[#This Row],[UF]])</f>
        <v>Brasília,DF</v>
      </c>
      <c r="F2991" s="2">
        <v>45936</v>
      </c>
      <c r="G2991" s="13">
        <v>489.2</v>
      </c>
      <c r="H2991" s="13">
        <v>866</v>
      </c>
      <c r="I2991" s="5">
        <f>Tabela1[[#This Row],[Valor total]]-Tabela1[[#This Row],[Valor custo]]</f>
        <v>376.8</v>
      </c>
      <c r="J2991" s="6">
        <f>Tabela1[[#This Row],[MARGEM BRUTA]]/Tabela1[[#This Row],[Valor total]]</f>
        <v>0.43510392609699772</v>
      </c>
      <c r="K2991" s="1" t="str">
        <f>VLOOKUP(Tabela1[[#This Row],[Cliente]],'BASE DE CLIENTES'!A:D,4,0)</f>
        <v>SERRALHEIRO</v>
      </c>
      <c r="L2991" s="1" t="str">
        <f>VLOOKUP(Tabela1[[#This Row],[Cliente]],'BASE DE CLIENTES'!A:E,5,0)</f>
        <v>Vila do Boa (São Sebastião)</v>
      </c>
    </row>
    <row r="2992" spans="2:12" x14ac:dyDescent="0.3">
      <c r="B2992" s="1" t="s">
        <v>19</v>
      </c>
      <c r="C2992" s="4" t="str">
        <f>VLOOKUP(Tabela1[[#This Row],[Cliente]],'BASE DE CLIENTES'!A:E,2,0)</f>
        <v>Águas Lindas de Goiás</v>
      </c>
      <c r="D2992" s="1" t="str">
        <f>VLOOKUP(Tabela1[[#This Row],[Cliente]],'BASE DE CLIENTES'!A:C,3,0)</f>
        <v>GO</v>
      </c>
      <c r="E2992" s="4" t="str">
        <f>CONCATENATE(Tabela1[[#This Row],[CIDADE]],",",Tabela1[[#This Row],[UF]])</f>
        <v>Águas Lindas de Goiás,GO</v>
      </c>
      <c r="F2992" s="2">
        <v>45936</v>
      </c>
      <c r="G2992" s="13">
        <v>125</v>
      </c>
      <c r="H2992" s="13">
        <v>152.5</v>
      </c>
      <c r="I2992" s="5">
        <f>Tabela1[[#This Row],[Valor total]]-Tabela1[[#This Row],[Valor custo]]</f>
        <v>27.5</v>
      </c>
      <c r="J2992" s="6">
        <f>Tabela1[[#This Row],[MARGEM BRUTA]]/Tabela1[[#This Row],[Valor total]]</f>
        <v>0.18032786885245902</v>
      </c>
      <c r="K2992" s="1" t="str">
        <f>VLOOKUP(Tabela1[[#This Row],[Cliente]],'BASE DE CLIENTES'!A:D,4,0)</f>
        <v>SERRALHEIRO</v>
      </c>
      <c r="L2992" s="1" t="str">
        <f>VLOOKUP(Tabela1[[#This Row],[Cliente]],'BASE DE CLIENTES'!A:E,5,0)</f>
        <v>Águas Lindas de Goiás</v>
      </c>
    </row>
    <row r="2993" spans="2:12" x14ac:dyDescent="0.3">
      <c r="B2993" s="1" t="s">
        <v>216</v>
      </c>
      <c r="C2993" s="4" t="str">
        <f>VLOOKUP(Tabela1[[#This Row],[Cliente]],'BASE DE CLIENTES'!A:E,2,0)</f>
        <v>Brasília</v>
      </c>
      <c r="D2993" s="1" t="str">
        <f>VLOOKUP(Tabela1[[#This Row],[Cliente]],'BASE DE CLIENTES'!A:C,3,0)</f>
        <v>DF</v>
      </c>
      <c r="E2993" s="4" t="str">
        <f>CONCATENATE(Tabela1[[#This Row],[CIDADE]],",",Tabela1[[#This Row],[UF]])</f>
        <v>Brasília,DF</v>
      </c>
      <c r="F2993" s="2">
        <v>45936</v>
      </c>
      <c r="G2993" s="13">
        <v>215</v>
      </c>
      <c r="H2993" s="13">
        <v>330</v>
      </c>
      <c r="I2993" s="5">
        <f>Tabela1[[#This Row],[Valor total]]-Tabela1[[#This Row],[Valor custo]]</f>
        <v>115</v>
      </c>
      <c r="J2993" s="6">
        <f>Tabela1[[#This Row],[MARGEM BRUTA]]/Tabela1[[#This Row],[Valor total]]</f>
        <v>0.34848484848484851</v>
      </c>
      <c r="K2993" s="1" t="str">
        <f>VLOOKUP(Tabela1[[#This Row],[Cliente]],'BASE DE CLIENTES'!A:D,4,0)</f>
        <v>EMPRESA COM MAQUINA</v>
      </c>
      <c r="L2993" s="1" t="str">
        <f>VLOOKUP(Tabela1[[#This Row],[Cliente]],'BASE DE CLIENTES'!A:E,5,0)</f>
        <v>RIACHO FUNDO II</v>
      </c>
    </row>
    <row r="2994" spans="2:12" x14ac:dyDescent="0.3">
      <c r="B2994" s="1" t="s">
        <v>117</v>
      </c>
      <c r="C2994" s="4" t="str">
        <f>VLOOKUP(Tabela1[[#This Row],[Cliente]],'BASE DE CLIENTES'!A:E,2,0)</f>
        <v>Brasília</v>
      </c>
      <c r="D2994" s="1" t="str">
        <f>VLOOKUP(Tabela1[[#This Row],[Cliente]],'BASE DE CLIENTES'!A:C,3,0)</f>
        <v>DF</v>
      </c>
      <c r="E2994" s="4" t="str">
        <f>CONCATENATE(Tabela1[[#This Row],[CIDADE]],",",Tabela1[[#This Row],[UF]])</f>
        <v>Brasília,DF</v>
      </c>
      <c r="F2994" s="2">
        <v>45936</v>
      </c>
      <c r="G2994" s="13">
        <v>125</v>
      </c>
      <c r="H2994" s="13">
        <v>150</v>
      </c>
      <c r="I2994" s="5">
        <f>Tabela1[[#This Row],[Valor total]]-Tabela1[[#This Row],[Valor custo]]</f>
        <v>25</v>
      </c>
      <c r="J2994" s="6">
        <f>Tabela1[[#This Row],[MARGEM BRUTA]]/Tabela1[[#This Row],[Valor total]]</f>
        <v>0.16666666666666666</v>
      </c>
      <c r="K2994" s="1" t="str">
        <f>VLOOKUP(Tabela1[[#This Row],[Cliente]],'BASE DE CLIENTES'!A:D,4,0)</f>
        <v>EMPRESA COM MAQUINA</v>
      </c>
      <c r="L2994" s="1" t="str">
        <f>VLOOKUP(Tabela1[[#This Row],[Cliente]],'BASE DE CLIENTES'!A:E,5,0)</f>
        <v>SETOR HABITACIONAL ARNIQUEIRA (AGUAS CLARAS)</v>
      </c>
    </row>
    <row r="2995" spans="2:12" x14ac:dyDescent="0.3">
      <c r="B2995" s="1" t="s">
        <v>106</v>
      </c>
      <c r="C2995" s="4" t="str">
        <f>VLOOKUP(Tabela1[[#This Row],[Cliente]],'BASE DE CLIENTES'!A:E,2,0)</f>
        <v>Brasília</v>
      </c>
      <c r="D2995" s="1" t="str">
        <f>VLOOKUP(Tabela1[[#This Row],[Cliente]],'BASE DE CLIENTES'!A:C,3,0)</f>
        <v>DF</v>
      </c>
      <c r="E2995" s="4" t="str">
        <f>CONCATENATE(Tabela1[[#This Row],[CIDADE]],",",Tabela1[[#This Row],[UF]])</f>
        <v>Brasília,DF</v>
      </c>
      <c r="F2995" s="2">
        <v>45936</v>
      </c>
      <c r="G2995" s="13">
        <v>432.79</v>
      </c>
      <c r="H2995" s="13">
        <v>650</v>
      </c>
      <c r="I2995" s="5">
        <f>Tabela1[[#This Row],[Valor total]]-Tabela1[[#This Row],[Valor custo]]</f>
        <v>217.20999999999998</v>
      </c>
      <c r="J2995" s="6">
        <f>Tabela1[[#This Row],[MARGEM BRUTA]]/Tabela1[[#This Row],[Valor total]]</f>
        <v>0.33416923076923072</v>
      </c>
      <c r="K2995" s="1" t="str">
        <f>VLOOKUP(Tabela1[[#This Row],[Cliente]],'BASE DE CLIENTES'!A:D,4,0)</f>
        <v>EMPRESA COM MAQUINA</v>
      </c>
      <c r="L2995" s="1" t="str">
        <f>VLOOKUP(Tabela1[[#This Row],[Cliente]],'BASE DE CLIENTES'!A:E,5,0)</f>
        <v>26 DE SETEMBRO</v>
      </c>
    </row>
    <row r="2996" spans="2:12" x14ac:dyDescent="0.3">
      <c r="B2996" s="1" t="s">
        <v>307</v>
      </c>
      <c r="C2996" s="4" t="str">
        <f>VLOOKUP(Tabela1[[#This Row],[Cliente]],'BASE DE CLIENTES'!A:E,2,0)</f>
        <v>Uberaba</v>
      </c>
      <c r="D2996" s="1" t="str">
        <f>VLOOKUP(Tabela1[[#This Row],[Cliente]],'BASE DE CLIENTES'!A:C,3,0)</f>
        <v>MG</v>
      </c>
      <c r="E2996" s="4" t="str">
        <f>CONCATENATE(Tabela1[[#This Row],[CIDADE]],",",Tabela1[[#This Row],[UF]])</f>
        <v>Uberaba,MG</v>
      </c>
      <c r="F2996" s="2">
        <v>45936</v>
      </c>
      <c r="G2996" s="13">
        <v>10820.9</v>
      </c>
      <c r="H2996" s="13">
        <v>15800</v>
      </c>
      <c r="I2996" s="5">
        <f>Tabela1[[#This Row],[Valor total]]-Tabela1[[#This Row],[Valor custo]]</f>
        <v>4979.1000000000004</v>
      </c>
      <c r="J2996" s="6">
        <f>Tabela1[[#This Row],[MARGEM BRUTA]]/Tabela1[[#This Row],[Valor total]]</f>
        <v>0.31513291139240507</v>
      </c>
      <c r="K2996" s="1" t="str">
        <f>VLOOKUP(Tabela1[[#This Row],[Cliente]],'BASE DE CLIENTES'!A:D,4,0)</f>
        <v>EMPRESA COM MAQUINA</v>
      </c>
      <c r="L2996" s="1" t="str">
        <f>VLOOKUP(Tabela1[[#This Row],[Cliente]],'BASE DE CLIENTES'!A:E,5,0)</f>
        <v>Uberaba</v>
      </c>
    </row>
    <row r="2997" spans="2:12" x14ac:dyDescent="0.3">
      <c r="B2997" s="1" t="s">
        <v>20</v>
      </c>
      <c r="C2997" s="4" t="str">
        <f>VLOOKUP(Tabela1[[#This Row],[Cliente]],'BASE DE CLIENTES'!A:E,2,0)</f>
        <v>Brasília</v>
      </c>
      <c r="D2997" s="1" t="str">
        <f>VLOOKUP(Tabela1[[#This Row],[Cliente]],'BASE DE CLIENTES'!A:C,3,0)</f>
        <v>DF</v>
      </c>
      <c r="E2997" s="4" t="str">
        <f>CONCATENATE(Tabela1[[#This Row],[CIDADE]],",",Tabela1[[#This Row],[UF]])</f>
        <v>Brasília,DF</v>
      </c>
      <c r="F2997" s="2">
        <v>45934</v>
      </c>
      <c r="G2997" s="13">
        <v>293.13</v>
      </c>
      <c r="H2997" s="13">
        <v>400</v>
      </c>
      <c r="I2997" s="5">
        <f>Tabela1[[#This Row],[Valor total]]-Tabela1[[#This Row],[Valor custo]]</f>
        <v>106.87</v>
      </c>
      <c r="J2997" s="6">
        <f>Tabela1[[#This Row],[MARGEM BRUTA]]/Tabela1[[#This Row],[Valor total]]</f>
        <v>0.267175</v>
      </c>
      <c r="K2997" s="1" t="str">
        <f>VLOOKUP(Tabela1[[#This Row],[Cliente]],'BASE DE CLIENTES'!A:D,4,0)</f>
        <v>CHAVEIRO</v>
      </c>
      <c r="L2997" s="1" t="str">
        <f>VLOOKUP(Tabela1[[#This Row],[Cliente]],'BASE DE CLIENTES'!A:E,5,0)</f>
        <v>NA</v>
      </c>
    </row>
    <row r="2998" spans="2:12" x14ac:dyDescent="0.3">
      <c r="B2998" s="1" t="s">
        <v>27</v>
      </c>
      <c r="C2998" s="4" t="str">
        <f>VLOOKUP(Tabela1[[#This Row],[Cliente]],'BASE DE CLIENTES'!A:E,2,0)</f>
        <v>Brasília</v>
      </c>
      <c r="D2998" s="1" t="str">
        <f>VLOOKUP(Tabela1[[#This Row],[Cliente]],'BASE DE CLIENTES'!A:C,3,0)</f>
        <v>DF</v>
      </c>
      <c r="E2998" s="4" t="str">
        <f>CONCATENATE(Tabela1[[#This Row],[CIDADE]],",",Tabela1[[#This Row],[UF]])</f>
        <v>Brasília,DF</v>
      </c>
      <c r="F2998" s="2">
        <v>45934</v>
      </c>
      <c r="G2998" s="13">
        <v>53.84</v>
      </c>
      <c r="H2998" s="13">
        <v>90</v>
      </c>
      <c r="I2998" s="5">
        <f>Tabela1[[#This Row],[Valor total]]-Tabela1[[#This Row],[Valor custo]]</f>
        <v>36.159999999999997</v>
      </c>
      <c r="J2998" s="6">
        <f>Tabela1[[#This Row],[MARGEM BRUTA]]/Tabela1[[#This Row],[Valor total]]</f>
        <v>0.40177777777777773</v>
      </c>
      <c r="K2998" s="1" t="str">
        <f>VLOOKUP(Tabela1[[#This Row],[Cliente]],'BASE DE CLIENTES'!A:D,4,0)</f>
        <v>EMPRESA SEM MAQUINA</v>
      </c>
      <c r="L2998" s="1" t="str">
        <f>VLOOKUP(Tabela1[[#This Row],[Cliente]],'BASE DE CLIENTES'!A:E,5,0)</f>
        <v>RECANTO DAS EMAS</v>
      </c>
    </row>
    <row r="2999" spans="2:12" x14ac:dyDescent="0.3">
      <c r="B2999" s="1" t="s">
        <v>27</v>
      </c>
      <c r="C2999" s="4" t="str">
        <f>VLOOKUP(Tabela1[[#This Row],[Cliente]],'BASE DE CLIENTES'!A:E,2,0)</f>
        <v>Brasília</v>
      </c>
      <c r="D2999" s="1" t="str">
        <f>VLOOKUP(Tabela1[[#This Row],[Cliente]],'BASE DE CLIENTES'!A:C,3,0)</f>
        <v>DF</v>
      </c>
      <c r="E2999" s="4" t="str">
        <f>CONCATENATE(Tabela1[[#This Row],[CIDADE]],",",Tabela1[[#This Row],[UF]])</f>
        <v>Brasília,DF</v>
      </c>
      <c r="F2999" s="2">
        <v>45934</v>
      </c>
      <c r="G2999" s="13">
        <v>477</v>
      </c>
      <c r="H2999" s="13">
        <v>820</v>
      </c>
      <c r="I2999" s="5">
        <f>Tabela1[[#This Row],[Valor total]]-Tabela1[[#This Row],[Valor custo]]</f>
        <v>343</v>
      </c>
      <c r="J2999" s="6">
        <f>Tabela1[[#This Row],[MARGEM BRUTA]]/Tabela1[[#This Row],[Valor total]]</f>
        <v>0.41829268292682925</v>
      </c>
      <c r="K2999" s="1" t="str">
        <f>VLOOKUP(Tabela1[[#This Row],[Cliente]],'BASE DE CLIENTES'!A:D,4,0)</f>
        <v>EMPRESA SEM MAQUINA</v>
      </c>
      <c r="L2999" s="1" t="str">
        <f>VLOOKUP(Tabela1[[#This Row],[Cliente]],'BASE DE CLIENTES'!A:E,5,0)</f>
        <v>RECANTO DAS EMAS</v>
      </c>
    </row>
    <row r="3000" spans="2:12" x14ac:dyDescent="0.3">
      <c r="B3000" s="1" t="s">
        <v>149</v>
      </c>
      <c r="C3000" s="4" t="str">
        <f>VLOOKUP(Tabela1[[#This Row],[Cliente]],'BASE DE CLIENTES'!A:E,2,0)</f>
        <v>Anápolis</v>
      </c>
      <c r="D3000" s="1" t="str">
        <f>VLOOKUP(Tabela1[[#This Row],[Cliente]],'BASE DE CLIENTES'!A:C,3,0)</f>
        <v>GO</v>
      </c>
      <c r="E3000" s="4" t="str">
        <f>CONCATENATE(Tabela1[[#This Row],[CIDADE]],",",Tabela1[[#This Row],[UF]])</f>
        <v>Anápolis,GO</v>
      </c>
      <c r="F3000" s="2">
        <v>45933</v>
      </c>
      <c r="G3000" s="13">
        <v>477</v>
      </c>
      <c r="H3000" s="13">
        <v>810</v>
      </c>
      <c r="I3000" s="5">
        <f>Tabela1[[#This Row],[Valor total]]-Tabela1[[#This Row],[Valor custo]]</f>
        <v>333</v>
      </c>
      <c r="J3000" s="6">
        <f>Tabela1[[#This Row],[MARGEM BRUTA]]/Tabela1[[#This Row],[Valor total]]</f>
        <v>0.41111111111111109</v>
      </c>
      <c r="K3000" s="1" t="str">
        <f>VLOOKUP(Tabela1[[#This Row],[Cliente]],'BASE DE CLIENTES'!A:D,4,0)</f>
        <v>EMPRESA COM MAQUINA</v>
      </c>
      <c r="L3000" s="1" t="str">
        <f>VLOOKUP(Tabela1[[#This Row],[Cliente]],'BASE DE CLIENTES'!A:E,5,0)</f>
        <v>Anápolis</v>
      </c>
    </row>
    <row r="3001" spans="2:12" x14ac:dyDescent="0.3">
      <c r="B3001" s="1" t="s">
        <v>55</v>
      </c>
      <c r="C3001" s="4" t="str">
        <f>VLOOKUP(Tabela1[[#This Row],[Cliente]],'BASE DE CLIENTES'!A:E,2,0)</f>
        <v>Brasília</v>
      </c>
      <c r="D3001" s="1" t="str">
        <f>VLOOKUP(Tabela1[[#This Row],[Cliente]],'BASE DE CLIENTES'!A:C,3,0)</f>
        <v>DF</v>
      </c>
      <c r="E3001" s="4" t="str">
        <f>CONCATENATE(Tabela1[[#This Row],[CIDADE]],",",Tabela1[[#This Row],[UF]])</f>
        <v>Brasília,DF</v>
      </c>
      <c r="F3001" s="2">
        <v>45933</v>
      </c>
      <c r="G3001" s="13">
        <v>84.92</v>
      </c>
      <c r="H3001" s="13">
        <v>90</v>
      </c>
      <c r="I3001" s="5">
        <f>Tabela1[[#This Row],[Valor total]]-Tabela1[[#This Row],[Valor custo]]</f>
        <v>5.0799999999999983</v>
      </c>
      <c r="J3001" s="6">
        <f>Tabela1[[#This Row],[MARGEM BRUTA]]/Tabela1[[#This Row],[Valor total]]</f>
        <v>5.6444444444444422E-2</v>
      </c>
      <c r="K3001" s="1" t="str">
        <f>VLOOKUP(Tabela1[[#This Row],[Cliente]],'BASE DE CLIENTES'!A:D,4,0)</f>
        <v>EMPRESA SEM MAQUINA</v>
      </c>
      <c r="L3001" s="1" t="str">
        <f>VLOOKUP(Tabela1[[#This Row],[Cliente]],'BASE DE CLIENTES'!A:E,5,0)</f>
        <v>RECANTO DAS EMAS</v>
      </c>
    </row>
    <row r="3002" spans="2:12" x14ac:dyDescent="0.3">
      <c r="B3002" s="1" t="s">
        <v>106</v>
      </c>
      <c r="C3002" s="4" t="str">
        <f>VLOOKUP(Tabela1[[#This Row],[Cliente]],'BASE DE CLIENTES'!A:E,2,0)</f>
        <v>Brasília</v>
      </c>
      <c r="D3002" s="1" t="str">
        <f>VLOOKUP(Tabela1[[#This Row],[Cliente]],'BASE DE CLIENTES'!A:C,3,0)</f>
        <v>DF</v>
      </c>
      <c r="E3002" s="4" t="str">
        <f>CONCATENATE(Tabela1[[#This Row],[CIDADE]],",",Tabela1[[#This Row],[UF]])</f>
        <v>Brasília,DF</v>
      </c>
      <c r="F3002" s="2">
        <v>45933</v>
      </c>
      <c r="G3002" s="13">
        <v>455</v>
      </c>
      <c r="H3002" s="13">
        <v>750</v>
      </c>
      <c r="I3002" s="5">
        <f>Tabela1[[#This Row],[Valor total]]-Tabela1[[#This Row],[Valor custo]]</f>
        <v>295</v>
      </c>
      <c r="J3002" s="6">
        <f>Tabela1[[#This Row],[MARGEM BRUTA]]/Tabela1[[#This Row],[Valor total]]</f>
        <v>0.39333333333333331</v>
      </c>
      <c r="K3002" s="1" t="str">
        <f>VLOOKUP(Tabela1[[#This Row],[Cliente]],'BASE DE CLIENTES'!A:D,4,0)</f>
        <v>EMPRESA COM MAQUINA</v>
      </c>
      <c r="L3002" s="1" t="str">
        <f>VLOOKUP(Tabela1[[#This Row],[Cliente]],'BASE DE CLIENTES'!A:E,5,0)</f>
        <v>26 DE SETEMBRO</v>
      </c>
    </row>
    <row r="3003" spans="2:12" x14ac:dyDescent="0.3">
      <c r="B3003" s="1" t="s">
        <v>206</v>
      </c>
      <c r="C3003" s="4" t="str">
        <f>VLOOKUP(Tabela1[[#This Row],[Cliente]],'BASE DE CLIENTES'!A:E,2,0)</f>
        <v>Goiânia</v>
      </c>
      <c r="D3003" s="1" t="str">
        <f>VLOOKUP(Tabela1[[#This Row],[Cliente]],'BASE DE CLIENTES'!A:C,3,0)</f>
        <v>GO</v>
      </c>
      <c r="E3003" s="4" t="str">
        <f>CONCATENATE(Tabela1[[#This Row],[CIDADE]],",",Tabela1[[#This Row],[UF]])</f>
        <v>Goiânia,GO</v>
      </c>
      <c r="F3003" s="2">
        <v>45933</v>
      </c>
      <c r="G3003" s="13">
        <v>360.5</v>
      </c>
      <c r="H3003" s="13">
        <v>850</v>
      </c>
      <c r="I3003" s="5">
        <f>Tabela1[[#This Row],[Valor total]]-Tabela1[[#This Row],[Valor custo]]</f>
        <v>489.5</v>
      </c>
      <c r="J3003" s="6">
        <f>Tabela1[[#This Row],[MARGEM BRUTA]]/Tabela1[[#This Row],[Valor total]]</f>
        <v>0.57588235294117651</v>
      </c>
      <c r="K3003" s="1" t="str">
        <f>VLOOKUP(Tabela1[[#This Row],[Cliente]],'BASE DE CLIENTES'!A:D,4,0)</f>
        <v>EMPRESA COM MAQUINA</v>
      </c>
      <c r="L3003" s="1" t="str">
        <f>VLOOKUP(Tabela1[[#This Row],[Cliente]],'BASE DE CLIENTES'!A:E,5,0)</f>
        <v>Goiânia</v>
      </c>
    </row>
    <row r="3004" spans="2:12" x14ac:dyDescent="0.3">
      <c r="B3004" s="1" t="s">
        <v>66</v>
      </c>
      <c r="C3004" s="4" t="str">
        <f>VLOOKUP(Tabela1[[#This Row],[Cliente]],'BASE DE CLIENTES'!A:E,2,0)</f>
        <v>Águas Lindas de Goiás</v>
      </c>
      <c r="D3004" s="1" t="str">
        <f>VLOOKUP(Tabela1[[#This Row],[Cliente]],'BASE DE CLIENTES'!A:C,3,0)</f>
        <v>GO</v>
      </c>
      <c r="E3004" s="4" t="str">
        <f>CONCATENATE(Tabela1[[#This Row],[CIDADE]],",",Tabela1[[#This Row],[UF]])</f>
        <v>Águas Lindas de Goiás,GO</v>
      </c>
      <c r="F3004" s="2">
        <v>45933</v>
      </c>
      <c r="G3004" s="13">
        <v>1612.75</v>
      </c>
      <c r="H3004" s="13">
        <v>2580</v>
      </c>
      <c r="I3004" s="5">
        <f>Tabela1[[#This Row],[Valor total]]-Tabela1[[#This Row],[Valor custo]]</f>
        <v>967.25</v>
      </c>
      <c r="J3004" s="6">
        <f>Tabela1[[#This Row],[MARGEM BRUTA]]/Tabela1[[#This Row],[Valor total]]</f>
        <v>0.37490310077519379</v>
      </c>
      <c r="K3004" s="1" t="str">
        <f>VLOOKUP(Tabela1[[#This Row],[Cliente]],'BASE DE CLIENTES'!A:D,4,0)</f>
        <v>EMPRESA COM MAQUINA</v>
      </c>
      <c r="L3004" s="1" t="str">
        <f>VLOOKUP(Tabela1[[#This Row],[Cliente]],'BASE DE CLIENTES'!A:E,5,0)</f>
        <v>Águas Lindas de Goiás</v>
      </c>
    </row>
    <row r="3005" spans="2:12" x14ac:dyDescent="0.3">
      <c r="B3005" s="1" t="s">
        <v>55</v>
      </c>
      <c r="C3005" s="4" t="str">
        <f>VLOOKUP(Tabela1[[#This Row],[Cliente]],'BASE DE CLIENTES'!A:E,2,0)</f>
        <v>Brasília</v>
      </c>
      <c r="D3005" s="1" t="str">
        <f>VLOOKUP(Tabela1[[#This Row],[Cliente]],'BASE DE CLIENTES'!A:C,3,0)</f>
        <v>DF</v>
      </c>
      <c r="E3005" s="4" t="str">
        <f>CONCATENATE(Tabela1[[#This Row],[CIDADE]],",",Tabela1[[#This Row],[UF]])</f>
        <v>Brasília,DF</v>
      </c>
      <c r="F3005" s="2">
        <v>45933</v>
      </c>
      <c r="G3005" s="13">
        <v>815.09</v>
      </c>
      <c r="H3005" s="13">
        <v>1324</v>
      </c>
      <c r="I3005" s="5">
        <f>Tabela1[[#This Row],[Valor total]]-Tabela1[[#This Row],[Valor custo]]</f>
        <v>508.90999999999997</v>
      </c>
      <c r="J3005" s="6">
        <f>Tabela1[[#This Row],[MARGEM BRUTA]]/Tabela1[[#This Row],[Valor total]]</f>
        <v>0.38437311178247729</v>
      </c>
      <c r="K3005" s="1" t="str">
        <f>VLOOKUP(Tabela1[[#This Row],[Cliente]],'BASE DE CLIENTES'!A:D,4,0)</f>
        <v>EMPRESA SEM MAQUINA</v>
      </c>
      <c r="L3005" s="1" t="str">
        <f>VLOOKUP(Tabela1[[#This Row],[Cliente]],'BASE DE CLIENTES'!A:E,5,0)</f>
        <v>RECANTO DAS EMAS</v>
      </c>
    </row>
    <row r="3006" spans="2:12" x14ac:dyDescent="0.3">
      <c r="B3006" s="1" t="s">
        <v>20</v>
      </c>
      <c r="C3006" s="4" t="str">
        <f>VLOOKUP(Tabela1[[#This Row],[Cliente]],'BASE DE CLIENTES'!A:E,2,0)</f>
        <v>Brasília</v>
      </c>
      <c r="D3006" s="1" t="str">
        <f>VLOOKUP(Tabela1[[#This Row],[Cliente]],'BASE DE CLIENTES'!A:C,3,0)</f>
        <v>DF</v>
      </c>
      <c r="E3006" s="4" t="str">
        <f>CONCATENATE(Tabela1[[#This Row],[CIDADE]],",",Tabela1[[#This Row],[UF]])</f>
        <v>Brasília,DF</v>
      </c>
      <c r="F3006" s="2">
        <v>45933</v>
      </c>
      <c r="G3006" s="13">
        <v>293.13</v>
      </c>
      <c r="H3006" s="13">
        <v>400</v>
      </c>
      <c r="I3006" s="5">
        <f>Tabela1[[#This Row],[Valor total]]-Tabela1[[#This Row],[Valor custo]]</f>
        <v>106.87</v>
      </c>
      <c r="J3006" s="6">
        <f>Tabela1[[#This Row],[MARGEM BRUTA]]/Tabela1[[#This Row],[Valor total]]</f>
        <v>0.267175</v>
      </c>
      <c r="K3006" s="1" t="str">
        <f>VLOOKUP(Tabela1[[#This Row],[Cliente]],'BASE DE CLIENTES'!A:D,4,0)</f>
        <v>CHAVEIRO</v>
      </c>
      <c r="L3006" s="1" t="str">
        <f>VLOOKUP(Tabela1[[#This Row],[Cliente]],'BASE DE CLIENTES'!A:E,5,0)</f>
        <v>NA</v>
      </c>
    </row>
    <row r="3007" spans="2:12" x14ac:dyDescent="0.3">
      <c r="B3007" s="1" t="s">
        <v>321</v>
      </c>
      <c r="C3007" s="4" t="str">
        <f>VLOOKUP(Tabela1[[#This Row],[Cliente]],'BASE DE CLIENTES'!A:E,2,0)</f>
        <v>Valparaíso de Goiás</v>
      </c>
      <c r="D3007" s="1" t="str">
        <f>VLOOKUP(Tabela1[[#This Row],[Cliente]],'BASE DE CLIENTES'!A:C,3,0)</f>
        <v>GO</v>
      </c>
      <c r="E3007" s="4" t="str">
        <f>CONCATENATE(Tabela1[[#This Row],[CIDADE]],",",Tabela1[[#This Row],[UF]])</f>
        <v>Valparaíso de Goiás,GO</v>
      </c>
      <c r="F3007" s="2">
        <v>45933</v>
      </c>
      <c r="G3007" s="13">
        <v>649</v>
      </c>
      <c r="H3007" s="13">
        <v>1150</v>
      </c>
      <c r="I3007" s="5">
        <f>Tabela1[[#This Row],[Valor total]]-Tabela1[[#This Row],[Valor custo]]</f>
        <v>501</v>
      </c>
      <c r="J3007" s="6">
        <f>Tabela1[[#This Row],[MARGEM BRUTA]]/Tabela1[[#This Row],[Valor total]]</f>
        <v>0.43565217391304351</v>
      </c>
      <c r="K3007" s="1" t="str">
        <f>VLOOKUP(Tabela1[[#This Row],[Cliente]],'BASE DE CLIENTES'!A:D,4,0)</f>
        <v>EMPRESA COM MAQUINA</v>
      </c>
      <c r="L3007" s="1" t="str">
        <f>VLOOKUP(Tabela1[[#This Row],[Cliente]],'BASE DE CLIENTES'!A:E,5,0)</f>
        <v>Valparaíso de Goiás</v>
      </c>
    </row>
    <row r="3008" spans="2:12" x14ac:dyDescent="0.3">
      <c r="B3008" s="1" t="s">
        <v>70</v>
      </c>
      <c r="C3008" s="4" t="str">
        <f>VLOOKUP(Tabela1[[#This Row],[Cliente]],'BASE DE CLIENTES'!A:E,2,0)</f>
        <v>Brasília</v>
      </c>
      <c r="D3008" s="1" t="str">
        <f>VLOOKUP(Tabela1[[#This Row],[Cliente]],'BASE DE CLIENTES'!A:C,3,0)</f>
        <v>DF</v>
      </c>
      <c r="E3008" s="4" t="str">
        <f>CONCATENATE(Tabela1[[#This Row],[CIDADE]],",",Tabela1[[#This Row],[UF]])</f>
        <v>Brasília,DF</v>
      </c>
      <c r="F3008" s="2">
        <v>45933</v>
      </c>
      <c r="G3008" s="13">
        <v>1820</v>
      </c>
      <c r="H3008" s="13">
        <v>2848</v>
      </c>
      <c r="I3008" s="5">
        <f>Tabela1[[#This Row],[Valor total]]-Tabela1[[#This Row],[Valor custo]]</f>
        <v>1028</v>
      </c>
      <c r="J3008" s="6">
        <f>Tabela1[[#This Row],[MARGEM BRUTA]]/Tabela1[[#This Row],[Valor total]]</f>
        <v>0.3609550561797753</v>
      </c>
      <c r="K3008" s="1" t="str">
        <f>VLOOKUP(Tabela1[[#This Row],[Cliente]],'BASE DE CLIENTES'!A:D,4,0)</f>
        <v>EMPRESA COM MAQUINA</v>
      </c>
      <c r="L3008" s="1" t="str">
        <f>VLOOKUP(Tabela1[[#This Row],[Cliente]],'BASE DE CLIENTES'!A:E,5,0)</f>
        <v>TAGUATINGA NORTE (TAGUATINGA)</v>
      </c>
    </row>
    <row r="3009" spans="2:12" x14ac:dyDescent="0.3">
      <c r="B3009" s="1" t="s">
        <v>27</v>
      </c>
      <c r="C3009" s="4" t="str">
        <f>VLOOKUP(Tabela1[[#This Row],[Cliente]],'BASE DE CLIENTES'!A:E,2,0)</f>
        <v>Brasília</v>
      </c>
      <c r="D3009" s="1" t="str">
        <f>VLOOKUP(Tabela1[[#This Row],[Cliente]],'BASE DE CLIENTES'!A:C,3,0)</f>
        <v>DF</v>
      </c>
      <c r="E3009" s="4" t="str">
        <f>CONCATENATE(Tabela1[[#This Row],[CIDADE]],",",Tabela1[[#This Row],[UF]])</f>
        <v>Brasília,DF</v>
      </c>
      <c r="F3009" s="2">
        <v>45933</v>
      </c>
      <c r="G3009" s="13">
        <v>382.3</v>
      </c>
      <c r="H3009" s="13">
        <v>615</v>
      </c>
      <c r="I3009" s="5">
        <f>Tabela1[[#This Row],[Valor total]]-Tabela1[[#This Row],[Valor custo]]</f>
        <v>232.7</v>
      </c>
      <c r="J3009" s="6">
        <f>Tabela1[[#This Row],[MARGEM BRUTA]]/Tabela1[[#This Row],[Valor total]]</f>
        <v>0.37837398373983738</v>
      </c>
      <c r="K3009" s="1" t="str">
        <f>VLOOKUP(Tabela1[[#This Row],[Cliente]],'BASE DE CLIENTES'!A:D,4,0)</f>
        <v>EMPRESA SEM MAQUINA</v>
      </c>
      <c r="L3009" s="1" t="str">
        <f>VLOOKUP(Tabela1[[#This Row],[Cliente]],'BASE DE CLIENTES'!A:E,5,0)</f>
        <v>RECANTO DAS EMAS</v>
      </c>
    </row>
    <row r="3010" spans="2:12" x14ac:dyDescent="0.3">
      <c r="B3010" s="1" t="s">
        <v>96</v>
      </c>
      <c r="C3010" s="4" t="str">
        <f>VLOOKUP(Tabela1[[#This Row],[Cliente]],'BASE DE CLIENTES'!A:E,2,0)</f>
        <v>Brasília</v>
      </c>
      <c r="D3010" s="1" t="str">
        <f>VLOOKUP(Tabela1[[#This Row],[Cliente]],'BASE DE CLIENTES'!A:C,3,0)</f>
        <v>DF</v>
      </c>
      <c r="E3010" s="4" t="str">
        <f>CONCATENATE(Tabela1[[#This Row],[CIDADE]],",",Tabela1[[#This Row],[UF]])</f>
        <v>Brasília,DF</v>
      </c>
      <c r="F3010" s="2">
        <v>45933</v>
      </c>
      <c r="G3010" s="13">
        <v>491</v>
      </c>
      <c r="H3010" s="13">
        <v>766</v>
      </c>
      <c r="I3010" s="5">
        <f>Tabela1[[#This Row],[Valor total]]-Tabela1[[#This Row],[Valor custo]]</f>
        <v>275</v>
      </c>
      <c r="J3010" s="6">
        <f>Tabela1[[#This Row],[MARGEM BRUTA]]/Tabela1[[#This Row],[Valor total]]</f>
        <v>0.35900783289817234</v>
      </c>
      <c r="K3010" s="1" t="str">
        <f>VLOOKUP(Tabela1[[#This Row],[Cliente]],'BASE DE CLIENTES'!A:D,4,0)</f>
        <v>EMPRESA SEM MAQUINA</v>
      </c>
      <c r="L3010" s="1" t="str">
        <f>VLOOKUP(Tabela1[[#This Row],[Cliente]],'BASE DE CLIENTES'!A:E,5,0)</f>
        <v>CEILANDIA NORTE (CEILANDIA)</v>
      </c>
    </row>
    <row r="3011" spans="2:12" x14ac:dyDescent="0.3">
      <c r="B3011" s="1" t="s">
        <v>331</v>
      </c>
      <c r="C3011" s="4" t="str">
        <f>VLOOKUP(Tabela1[[#This Row],[Cliente]],'BASE DE CLIENTES'!A:E,2,0)</f>
        <v>Águas Lindas de Goiás</v>
      </c>
      <c r="D3011" s="1" t="str">
        <f>VLOOKUP(Tabela1[[#This Row],[Cliente]],'BASE DE CLIENTES'!A:C,3,0)</f>
        <v>GO</v>
      </c>
      <c r="E3011" s="4" t="str">
        <f>CONCATENATE(Tabela1[[#This Row],[CIDADE]],",",Tabela1[[#This Row],[UF]])</f>
        <v>Águas Lindas de Goiás,GO</v>
      </c>
      <c r="F3011" s="2">
        <v>45933</v>
      </c>
      <c r="G3011" s="13">
        <v>700.21</v>
      </c>
      <c r="H3011" s="13">
        <v>1450</v>
      </c>
      <c r="I3011" s="5">
        <f>Tabela1[[#This Row],[Valor total]]-Tabela1[[#This Row],[Valor custo]]</f>
        <v>749.79</v>
      </c>
      <c r="J3011" s="6">
        <f>Tabela1[[#This Row],[MARGEM BRUTA]]/Tabela1[[#This Row],[Valor total]]</f>
        <v>0.51709655172413793</v>
      </c>
      <c r="K3011" s="1" t="str">
        <f>VLOOKUP(Tabela1[[#This Row],[Cliente]],'BASE DE CLIENTES'!A:D,4,0)</f>
        <v>EMPRESA SEM MAQUINA</v>
      </c>
      <c r="L3011" s="1" t="str">
        <f>VLOOKUP(Tabela1[[#This Row],[Cliente]],'BASE DE CLIENTES'!A:E,5,0)</f>
        <v>Águas Lindas de Goiás</v>
      </c>
    </row>
    <row r="3012" spans="2:12" x14ac:dyDescent="0.3">
      <c r="B3012" s="1" t="s">
        <v>316</v>
      </c>
      <c r="C3012" s="4" t="str">
        <f>VLOOKUP(Tabela1[[#This Row],[Cliente]],'BASE DE CLIENTES'!A:E,2,0)</f>
        <v>Valparaíso de Goiás</v>
      </c>
      <c r="D3012" s="1" t="str">
        <f>VLOOKUP(Tabela1[[#This Row],[Cliente]],'BASE DE CLIENTES'!A:C,3,0)</f>
        <v>GO</v>
      </c>
      <c r="E3012" s="4" t="str">
        <f>CONCATENATE(Tabela1[[#This Row],[CIDADE]],",",Tabela1[[#This Row],[UF]])</f>
        <v>Valparaíso de Goiás,GO</v>
      </c>
      <c r="F3012" s="2">
        <v>45933</v>
      </c>
      <c r="G3012" s="13">
        <v>865.58</v>
      </c>
      <c r="H3012" s="13">
        <v>1360</v>
      </c>
      <c r="I3012" s="5">
        <f>Tabela1[[#This Row],[Valor total]]-Tabela1[[#This Row],[Valor custo]]</f>
        <v>494.41999999999996</v>
      </c>
      <c r="J3012" s="6">
        <f>Tabela1[[#This Row],[MARGEM BRUTA]]/Tabela1[[#This Row],[Valor total]]</f>
        <v>0.3635441176470588</v>
      </c>
      <c r="K3012" s="1" t="str">
        <f>VLOOKUP(Tabela1[[#This Row],[Cliente]],'BASE DE CLIENTES'!A:D,4,0)</f>
        <v>SERRALHEIRO</v>
      </c>
      <c r="L3012" s="1" t="str">
        <f>VLOOKUP(Tabela1[[#This Row],[Cliente]],'BASE DE CLIENTES'!A:E,5,0)</f>
        <v>Valparaíso de Goiás</v>
      </c>
    </row>
    <row r="3013" spans="2:12" x14ac:dyDescent="0.3">
      <c r="B3013" s="1" t="s">
        <v>183</v>
      </c>
      <c r="C3013" s="4" t="str">
        <f>VLOOKUP(Tabela1[[#This Row],[Cliente]],'BASE DE CLIENTES'!A:E,2,0)</f>
        <v>Caldas Novas</v>
      </c>
      <c r="D3013" s="1" t="str">
        <f>VLOOKUP(Tabela1[[#This Row],[Cliente]],'BASE DE CLIENTES'!A:C,3,0)</f>
        <v>GO</v>
      </c>
      <c r="E3013" s="4" t="str">
        <f>CONCATENATE(Tabela1[[#This Row],[CIDADE]],",",Tabela1[[#This Row],[UF]])</f>
        <v>Caldas Novas,GO</v>
      </c>
      <c r="F3013" s="2">
        <v>45933</v>
      </c>
      <c r="G3013" s="13">
        <v>1586.88</v>
      </c>
      <c r="H3013" s="13">
        <v>2140</v>
      </c>
      <c r="I3013" s="5">
        <f>Tabela1[[#This Row],[Valor total]]-Tabela1[[#This Row],[Valor custo]]</f>
        <v>553.11999999999989</v>
      </c>
      <c r="J3013" s="6">
        <f>Tabela1[[#This Row],[MARGEM BRUTA]]/Tabela1[[#This Row],[Valor total]]</f>
        <v>0.25846728971962613</v>
      </c>
      <c r="K3013" s="1" t="str">
        <f>VLOOKUP(Tabela1[[#This Row],[Cliente]],'BASE DE CLIENTES'!A:D,4,0)</f>
        <v>EMPRESA COM MAQUINA</v>
      </c>
      <c r="L3013" s="1" t="str">
        <f>VLOOKUP(Tabela1[[#This Row],[Cliente]],'BASE DE CLIENTES'!A:E,5,0)</f>
        <v>Caldas Novas</v>
      </c>
    </row>
    <row r="3014" spans="2:12" x14ac:dyDescent="0.3">
      <c r="B3014" s="1" t="s">
        <v>206</v>
      </c>
      <c r="C3014" s="4" t="str">
        <f>VLOOKUP(Tabela1[[#This Row],[Cliente]],'BASE DE CLIENTES'!A:E,2,0)</f>
        <v>Goiânia</v>
      </c>
      <c r="D3014" s="1" t="str">
        <f>VLOOKUP(Tabela1[[#This Row],[Cliente]],'BASE DE CLIENTES'!A:C,3,0)</f>
        <v>GO</v>
      </c>
      <c r="E3014" s="4" t="str">
        <f>CONCATENATE(Tabela1[[#This Row],[CIDADE]],",",Tabela1[[#This Row],[UF]])</f>
        <v>Goiânia,GO</v>
      </c>
      <c r="F3014" s="2">
        <v>45933</v>
      </c>
      <c r="G3014" s="13">
        <v>5504</v>
      </c>
      <c r="H3014" s="13">
        <v>7560</v>
      </c>
      <c r="I3014" s="5">
        <f>Tabela1[[#This Row],[Valor total]]-Tabela1[[#This Row],[Valor custo]]</f>
        <v>2056</v>
      </c>
      <c r="J3014" s="6">
        <f>Tabela1[[#This Row],[MARGEM BRUTA]]/Tabela1[[#This Row],[Valor total]]</f>
        <v>0.27195767195767195</v>
      </c>
      <c r="K3014" s="1" t="str">
        <f>VLOOKUP(Tabela1[[#This Row],[Cliente]],'BASE DE CLIENTES'!A:D,4,0)</f>
        <v>EMPRESA COM MAQUINA</v>
      </c>
      <c r="L3014" s="1" t="str">
        <f>VLOOKUP(Tabela1[[#This Row],[Cliente]],'BASE DE CLIENTES'!A:E,5,0)</f>
        <v>Goiânia</v>
      </c>
    </row>
    <row r="3015" spans="2:12" x14ac:dyDescent="0.3">
      <c r="B3015" s="1" t="s">
        <v>236</v>
      </c>
      <c r="C3015" s="4" t="str">
        <f>VLOOKUP(Tabela1[[#This Row],[Cliente]],'BASE DE CLIENTES'!A:E,2,0)</f>
        <v>Goiânia</v>
      </c>
      <c r="D3015" s="1" t="str">
        <f>VLOOKUP(Tabela1[[#This Row],[Cliente]],'BASE DE CLIENTES'!A:C,3,0)</f>
        <v>GO</v>
      </c>
      <c r="E3015" s="4" t="str">
        <f>CONCATENATE(Tabela1[[#This Row],[CIDADE]],",",Tabela1[[#This Row],[UF]])</f>
        <v>Goiânia,GO</v>
      </c>
      <c r="F3015" s="2">
        <v>45932</v>
      </c>
      <c r="G3015" s="13">
        <v>865.58</v>
      </c>
      <c r="H3015" s="13">
        <v>1100</v>
      </c>
      <c r="I3015" s="5">
        <f>Tabela1[[#This Row],[Valor total]]-Tabela1[[#This Row],[Valor custo]]</f>
        <v>234.41999999999996</v>
      </c>
      <c r="J3015" s="6">
        <f>Tabela1[[#This Row],[MARGEM BRUTA]]/Tabela1[[#This Row],[Valor total]]</f>
        <v>0.21310909090909086</v>
      </c>
      <c r="K3015" s="1" t="str">
        <f>VLOOKUP(Tabela1[[#This Row],[Cliente]],'BASE DE CLIENTES'!A:D,4,0)</f>
        <v>EMPRESA COM MAQUINA</v>
      </c>
      <c r="L3015" s="1" t="str">
        <f>VLOOKUP(Tabela1[[#This Row],[Cliente]],'BASE DE CLIENTES'!A:E,5,0)</f>
        <v>Goiânia</v>
      </c>
    </row>
    <row r="3016" spans="2:12" x14ac:dyDescent="0.3">
      <c r="B3016" s="1" t="s">
        <v>52</v>
      </c>
      <c r="C3016" s="4" t="str">
        <f>VLOOKUP(Tabela1[[#This Row],[Cliente]],'BASE DE CLIENTES'!A:E,2,0)</f>
        <v>Brasília</v>
      </c>
      <c r="D3016" s="1" t="str">
        <f>VLOOKUP(Tabela1[[#This Row],[Cliente]],'BASE DE CLIENTES'!A:C,3,0)</f>
        <v>DF</v>
      </c>
      <c r="E3016" s="4" t="str">
        <f>CONCATENATE(Tabela1[[#This Row],[CIDADE]],",",Tabela1[[#This Row],[UF]])</f>
        <v>Brasília,DF</v>
      </c>
      <c r="F3016" s="2">
        <v>45932</v>
      </c>
      <c r="G3016" s="13">
        <v>103.69</v>
      </c>
      <c r="H3016" s="13">
        <v>150</v>
      </c>
      <c r="I3016" s="5">
        <f>Tabela1[[#This Row],[Valor total]]-Tabela1[[#This Row],[Valor custo]]</f>
        <v>46.31</v>
      </c>
      <c r="J3016" s="6">
        <f>Tabela1[[#This Row],[MARGEM BRUTA]]/Tabela1[[#This Row],[Valor total]]</f>
        <v>0.30873333333333336</v>
      </c>
      <c r="K3016" s="1" t="str">
        <f>VLOOKUP(Tabela1[[#This Row],[Cliente]],'BASE DE CLIENTES'!A:D,4,0)</f>
        <v>SERRALHEIRO</v>
      </c>
      <c r="L3016" s="1" t="str">
        <f>VLOOKUP(Tabela1[[#This Row],[Cliente]],'BASE DE CLIENTES'!A:E,5,0)</f>
        <v>Ceilândia Sul (Ceilândia)</v>
      </c>
    </row>
    <row r="3017" spans="2:12" x14ac:dyDescent="0.3">
      <c r="B3017" s="1" t="s">
        <v>313</v>
      </c>
      <c r="C3017" s="4" t="str">
        <f>VLOOKUP(Tabela1[[#This Row],[Cliente]],'BASE DE CLIENTES'!A:E,2,0)</f>
        <v>Unaí</v>
      </c>
      <c r="D3017" s="1" t="str">
        <f>VLOOKUP(Tabela1[[#This Row],[Cliente]],'BASE DE CLIENTES'!A:C,3,0)</f>
        <v>MG</v>
      </c>
      <c r="E3017" s="4" t="str">
        <f>CONCATENATE(Tabela1[[#This Row],[CIDADE]],",",Tabela1[[#This Row],[UF]])</f>
        <v>Unaí,MG</v>
      </c>
      <c r="F3017" s="2">
        <v>45932</v>
      </c>
      <c r="G3017" s="13">
        <v>455</v>
      </c>
      <c r="H3017" s="13">
        <v>770</v>
      </c>
      <c r="I3017" s="5">
        <f>Tabela1[[#This Row],[Valor total]]-Tabela1[[#This Row],[Valor custo]]</f>
        <v>315</v>
      </c>
      <c r="J3017" s="6">
        <f>Tabela1[[#This Row],[MARGEM BRUTA]]/Tabela1[[#This Row],[Valor total]]</f>
        <v>0.40909090909090912</v>
      </c>
      <c r="K3017" s="1" t="str">
        <f>VLOOKUP(Tabela1[[#This Row],[Cliente]],'BASE DE CLIENTES'!A:D,4,0)</f>
        <v>SEM CLASSIFICAÇÃO</v>
      </c>
      <c r="L3017" s="1" t="str">
        <f>VLOOKUP(Tabela1[[#This Row],[Cliente]],'BASE DE CLIENTES'!A:E,5,0)</f>
        <v>Unaí</v>
      </c>
    </row>
    <row r="3018" spans="2:12" x14ac:dyDescent="0.3">
      <c r="B3018" s="1" t="s">
        <v>111</v>
      </c>
      <c r="C3018" s="4" t="str">
        <f>VLOOKUP(Tabela1[[#This Row],[Cliente]],'BASE DE CLIENTES'!A:E,2,0)</f>
        <v>Brasília</v>
      </c>
      <c r="D3018" s="1" t="str">
        <f>VLOOKUP(Tabela1[[#This Row],[Cliente]],'BASE DE CLIENTES'!A:C,3,0)</f>
        <v>DF</v>
      </c>
      <c r="E3018" s="4" t="str">
        <f>CONCATENATE(Tabela1[[#This Row],[CIDADE]],",",Tabela1[[#This Row],[UF]])</f>
        <v>Brasília,DF</v>
      </c>
      <c r="F3018" s="2">
        <v>45932</v>
      </c>
      <c r="G3018" s="13">
        <v>1695.3</v>
      </c>
      <c r="H3018" s="13">
        <v>2800</v>
      </c>
      <c r="I3018" s="5">
        <f>Tabela1[[#This Row],[Valor total]]-Tabela1[[#This Row],[Valor custo]]</f>
        <v>1104.7</v>
      </c>
      <c r="J3018" s="6">
        <f>Tabela1[[#This Row],[MARGEM BRUTA]]/Tabela1[[#This Row],[Valor total]]</f>
        <v>0.39453571428571432</v>
      </c>
      <c r="K3018" s="1" t="str">
        <f>VLOOKUP(Tabela1[[#This Row],[Cliente]],'BASE DE CLIENTES'!A:D,4,0)</f>
        <v>EMPRESA SEM MAQUINA</v>
      </c>
      <c r="L3018" s="1" t="str">
        <f>VLOOKUP(Tabela1[[#This Row],[Cliente]],'BASE DE CLIENTES'!A:E,5,0)</f>
        <v>TAGUATINGA SUL (TAGUATINGA)</v>
      </c>
    </row>
    <row r="3019" spans="2:12" x14ac:dyDescent="0.3">
      <c r="B3019" s="1" t="s">
        <v>161</v>
      </c>
      <c r="C3019" s="4" t="str">
        <f>VLOOKUP(Tabela1[[#This Row],[Cliente]],'BASE DE CLIENTES'!A:E,2,0)</f>
        <v>Brasília</v>
      </c>
      <c r="D3019" s="1" t="str">
        <f>VLOOKUP(Tabela1[[#This Row],[Cliente]],'BASE DE CLIENTES'!A:C,3,0)</f>
        <v>DF</v>
      </c>
      <c r="E3019" s="4" t="str">
        <f>CONCATENATE(Tabela1[[#This Row],[CIDADE]],",",Tabela1[[#This Row],[UF]])</f>
        <v>Brasília,DF</v>
      </c>
      <c r="F3019" s="2">
        <v>45932</v>
      </c>
      <c r="G3019" s="13">
        <v>909</v>
      </c>
      <c r="H3019" s="13">
        <v>900</v>
      </c>
      <c r="I3019" s="5">
        <f>Tabela1[[#This Row],[Valor total]]-Tabela1[[#This Row],[Valor custo]]</f>
        <v>-9</v>
      </c>
      <c r="J3019" s="6">
        <f>Tabela1[[#This Row],[MARGEM BRUTA]]/Tabela1[[#This Row],[Valor total]]</f>
        <v>-0.01</v>
      </c>
      <c r="K3019" s="1" t="str">
        <f>VLOOKUP(Tabela1[[#This Row],[Cliente]],'BASE DE CLIENTES'!A:D,4,0)</f>
        <v>EMPRESA COM MAQUINA</v>
      </c>
      <c r="L3019" s="1" t="str">
        <f>VLOOKUP(Tabela1[[#This Row],[Cliente]],'BASE DE CLIENTES'!A:E,5,0)</f>
        <v>RIACHO FUNDO II</v>
      </c>
    </row>
    <row r="3020" spans="2:12" x14ac:dyDescent="0.3">
      <c r="B3020" s="1" t="s">
        <v>197</v>
      </c>
      <c r="C3020" s="4" t="str">
        <f>VLOOKUP(Tabela1[[#This Row],[Cliente]],'BASE DE CLIENTES'!A:E,2,0)</f>
        <v>Goiânia</v>
      </c>
      <c r="D3020" s="1" t="str">
        <f>VLOOKUP(Tabela1[[#This Row],[Cliente]],'BASE DE CLIENTES'!A:C,3,0)</f>
        <v>GO</v>
      </c>
      <c r="E3020" s="4" t="str">
        <f>CONCATENATE(Tabela1[[#This Row],[CIDADE]],",",Tabela1[[#This Row],[UF]])</f>
        <v>Goiânia,GO</v>
      </c>
      <c r="F3020" s="2">
        <v>45932</v>
      </c>
      <c r="G3020" s="13">
        <v>2850.16</v>
      </c>
      <c r="H3020" s="13">
        <v>4620</v>
      </c>
      <c r="I3020" s="5">
        <f>Tabela1[[#This Row],[Valor total]]-Tabela1[[#This Row],[Valor custo]]</f>
        <v>1769.8400000000001</v>
      </c>
      <c r="J3020" s="6">
        <f>Tabela1[[#This Row],[MARGEM BRUTA]]/Tabela1[[#This Row],[Valor total]]</f>
        <v>0.38308225108225114</v>
      </c>
      <c r="K3020" s="1" t="str">
        <f>VLOOKUP(Tabela1[[#This Row],[Cliente]],'BASE DE CLIENTES'!A:D,4,0)</f>
        <v>EMPRESA COM MAQUINA</v>
      </c>
      <c r="L3020" s="1" t="str">
        <f>VLOOKUP(Tabela1[[#This Row],[Cliente]],'BASE DE CLIENTES'!A:E,5,0)</f>
        <v>Goiânia</v>
      </c>
    </row>
    <row r="3021" spans="2:12" x14ac:dyDescent="0.3">
      <c r="B3021" s="1" t="s">
        <v>98</v>
      </c>
      <c r="C3021" s="4" t="str">
        <f>VLOOKUP(Tabela1[[#This Row],[Cliente]],'BASE DE CLIENTES'!A:E,2,0)</f>
        <v>Brasília</v>
      </c>
      <c r="D3021" s="1" t="str">
        <f>VLOOKUP(Tabela1[[#This Row],[Cliente]],'BASE DE CLIENTES'!A:C,3,0)</f>
        <v>DF</v>
      </c>
      <c r="E3021" s="4" t="str">
        <f>CONCATENATE(Tabela1[[#This Row],[CIDADE]],",",Tabela1[[#This Row],[UF]])</f>
        <v>Brasília,DF</v>
      </c>
      <c r="F3021" s="2">
        <v>45932</v>
      </c>
      <c r="G3021" s="13">
        <v>289</v>
      </c>
      <c r="H3021" s="13">
        <v>600</v>
      </c>
      <c r="I3021" s="5">
        <f>Tabela1[[#This Row],[Valor total]]-Tabela1[[#This Row],[Valor custo]]</f>
        <v>311</v>
      </c>
      <c r="J3021" s="6">
        <f>Tabela1[[#This Row],[MARGEM BRUTA]]/Tabela1[[#This Row],[Valor total]]</f>
        <v>0.51833333333333331</v>
      </c>
      <c r="K3021" s="1" t="str">
        <f>VLOOKUP(Tabela1[[#This Row],[Cliente]],'BASE DE CLIENTES'!A:D,4,0)</f>
        <v>SERRALHEIRO</v>
      </c>
      <c r="L3021" s="1" t="str">
        <f>VLOOKUP(Tabela1[[#This Row],[Cliente]],'BASE DE CLIENTES'!A:E,5,0)</f>
        <v>SANTA MARIA</v>
      </c>
    </row>
    <row r="3022" spans="2:12" x14ac:dyDescent="0.3">
      <c r="B3022" s="1" t="s">
        <v>216</v>
      </c>
      <c r="C3022" s="4" t="str">
        <f>VLOOKUP(Tabela1[[#This Row],[Cliente]],'BASE DE CLIENTES'!A:E,2,0)</f>
        <v>Brasília</v>
      </c>
      <c r="D3022" s="1" t="str">
        <f>VLOOKUP(Tabela1[[#This Row],[Cliente]],'BASE DE CLIENTES'!A:C,3,0)</f>
        <v>DF</v>
      </c>
      <c r="E3022" s="4" t="str">
        <f>CONCATENATE(Tabela1[[#This Row],[CIDADE]],",",Tabela1[[#This Row],[UF]])</f>
        <v>Brasília,DF</v>
      </c>
      <c r="F3022" s="2">
        <v>45932</v>
      </c>
      <c r="G3022" s="13">
        <v>534</v>
      </c>
      <c r="H3022" s="13">
        <v>950</v>
      </c>
      <c r="I3022" s="5">
        <f>Tabela1[[#This Row],[Valor total]]-Tabela1[[#This Row],[Valor custo]]</f>
        <v>416</v>
      </c>
      <c r="J3022" s="6">
        <f>Tabela1[[#This Row],[MARGEM BRUTA]]/Tabela1[[#This Row],[Valor total]]</f>
        <v>0.43789473684210528</v>
      </c>
      <c r="K3022" s="1" t="str">
        <f>VLOOKUP(Tabela1[[#This Row],[Cliente]],'BASE DE CLIENTES'!A:D,4,0)</f>
        <v>EMPRESA COM MAQUINA</v>
      </c>
      <c r="L3022" s="1" t="str">
        <f>VLOOKUP(Tabela1[[#This Row],[Cliente]],'BASE DE CLIENTES'!A:E,5,0)</f>
        <v>RIACHO FUNDO II</v>
      </c>
    </row>
    <row r="3023" spans="2:12" x14ac:dyDescent="0.3">
      <c r="B3023" s="1" t="s">
        <v>178</v>
      </c>
      <c r="C3023" s="4" t="str">
        <f>VLOOKUP(Tabela1[[#This Row],[Cliente]],'BASE DE CLIENTES'!A:E,2,0)</f>
        <v xml:space="preserve">Belém </v>
      </c>
      <c r="D3023" s="1" t="str">
        <f>VLOOKUP(Tabela1[[#This Row],[Cliente]],'BASE DE CLIENTES'!A:C,3,0)</f>
        <v>PA</v>
      </c>
      <c r="E3023" s="4" t="str">
        <f>CONCATENATE(Tabela1[[#This Row],[CIDADE]],",",Tabela1[[#This Row],[UF]])</f>
        <v>Belém ,PA</v>
      </c>
      <c r="F3023" s="2">
        <v>45932</v>
      </c>
      <c r="G3023" s="13">
        <v>4708.6000000000004</v>
      </c>
      <c r="H3023" s="13">
        <v>8590</v>
      </c>
      <c r="I3023" s="5">
        <f>Tabela1[[#This Row],[Valor total]]-Tabela1[[#This Row],[Valor custo]]</f>
        <v>3881.3999999999996</v>
      </c>
      <c r="J3023" s="6">
        <f>Tabela1[[#This Row],[MARGEM BRUTA]]/Tabela1[[#This Row],[Valor total]]</f>
        <v>0.45185098952270075</v>
      </c>
      <c r="K3023" s="1" t="str">
        <f>VLOOKUP(Tabela1[[#This Row],[Cliente]],'BASE DE CLIENTES'!A:D,4,0)</f>
        <v>EMPRESA COM MAQUINA</v>
      </c>
      <c r="L3023" s="1" t="str">
        <f>VLOOKUP(Tabela1[[#This Row],[Cliente]],'BASE DE CLIENTES'!A:E,5,0)</f>
        <v xml:space="preserve">Belém </v>
      </c>
    </row>
    <row r="3024" spans="2:12" x14ac:dyDescent="0.3">
      <c r="B3024" s="1" t="s">
        <v>236</v>
      </c>
      <c r="C3024" s="4" t="str">
        <f>VLOOKUP(Tabela1[[#This Row],[Cliente]],'BASE DE CLIENTES'!A:E,2,0)</f>
        <v>Goiânia</v>
      </c>
      <c r="D3024" s="1" t="str">
        <f>VLOOKUP(Tabela1[[#This Row],[Cliente]],'BASE DE CLIENTES'!A:C,3,0)</f>
        <v>GO</v>
      </c>
      <c r="E3024" s="4" t="str">
        <f>CONCATENATE(Tabela1[[#This Row],[CIDADE]],",",Tabela1[[#This Row],[UF]])</f>
        <v>Goiânia,GO</v>
      </c>
      <c r="F3024" s="2">
        <v>45932</v>
      </c>
      <c r="G3024" s="13">
        <v>1911.5</v>
      </c>
      <c r="H3024" s="13">
        <v>2600</v>
      </c>
      <c r="I3024" s="5">
        <f>Tabela1[[#This Row],[Valor total]]-Tabela1[[#This Row],[Valor custo]]</f>
        <v>688.5</v>
      </c>
      <c r="J3024" s="6">
        <f>Tabela1[[#This Row],[MARGEM BRUTA]]/Tabela1[[#This Row],[Valor total]]</f>
        <v>0.2648076923076923</v>
      </c>
      <c r="K3024" s="1" t="str">
        <f>VLOOKUP(Tabela1[[#This Row],[Cliente]],'BASE DE CLIENTES'!A:D,4,0)</f>
        <v>EMPRESA COM MAQUINA</v>
      </c>
      <c r="L3024" s="1" t="str">
        <f>VLOOKUP(Tabela1[[#This Row],[Cliente]],'BASE DE CLIENTES'!A:E,5,0)</f>
        <v>Goiânia</v>
      </c>
    </row>
    <row r="3025" spans="2:12" x14ac:dyDescent="0.3">
      <c r="B3025" s="1" t="s">
        <v>184</v>
      </c>
      <c r="C3025" s="4" t="str">
        <f>VLOOKUP(Tabela1[[#This Row],[Cliente]],'BASE DE CLIENTES'!A:E,2,0)</f>
        <v>Castanhal</v>
      </c>
      <c r="D3025" s="1" t="str">
        <f>VLOOKUP(Tabela1[[#This Row],[Cliente]],'BASE DE CLIENTES'!A:C,3,0)</f>
        <v>PA</v>
      </c>
      <c r="E3025" s="4" t="str">
        <f>CONCATENATE(Tabela1[[#This Row],[CIDADE]],",",Tabela1[[#This Row],[UF]])</f>
        <v>Castanhal,PA</v>
      </c>
      <c r="F3025" s="2">
        <v>45932</v>
      </c>
      <c r="G3025" s="13">
        <v>550</v>
      </c>
      <c r="H3025" s="13">
        <v>1650</v>
      </c>
      <c r="I3025" s="5">
        <f>Tabela1[[#This Row],[Valor total]]-Tabela1[[#This Row],[Valor custo]]</f>
        <v>1100</v>
      </c>
      <c r="J3025" s="6">
        <f>Tabela1[[#This Row],[MARGEM BRUTA]]/Tabela1[[#This Row],[Valor total]]</f>
        <v>0.66666666666666663</v>
      </c>
      <c r="K3025" s="1" t="str">
        <f>VLOOKUP(Tabela1[[#This Row],[Cliente]],'BASE DE CLIENTES'!A:D,4,0)</f>
        <v>EMPRESA COM MAQUINA</v>
      </c>
      <c r="L3025" s="1" t="str">
        <f>VLOOKUP(Tabela1[[#This Row],[Cliente]],'BASE DE CLIENTES'!A:E,5,0)</f>
        <v>Castanhal</v>
      </c>
    </row>
    <row r="3026" spans="2:12" x14ac:dyDescent="0.3">
      <c r="B3026" s="1" t="s">
        <v>70</v>
      </c>
      <c r="C3026" s="4" t="str">
        <f>VLOOKUP(Tabela1[[#This Row],[Cliente]],'BASE DE CLIENTES'!A:E,2,0)</f>
        <v>Brasília</v>
      </c>
      <c r="D3026" s="1" t="str">
        <f>VLOOKUP(Tabela1[[#This Row],[Cliente]],'BASE DE CLIENTES'!A:C,3,0)</f>
        <v>DF</v>
      </c>
      <c r="E3026" s="4" t="str">
        <f>CONCATENATE(Tabela1[[#This Row],[CIDADE]],",",Tabela1[[#This Row],[UF]])</f>
        <v>Brasília,DF</v>
      </c>
      <c r="F3026" s="2">
        <v>45932</v>
      </c>
      <c r="G3026" s="13">
        <v>270</v>
      </c>
      <c r="H3026" s="13">
        <v>150</v>
      </c>
      <c r="I3026" s="5">
        <f>Tabela1[[#This Row],[Valor total]]-Tabela1[[#This Row],[Valor custo]]</f>
        <v>-120</v>
      </c>
      <c r="J3026" s="6">
        <f>Tabela1[[#This Row],[MARGEM BRUTA]]/Tabela1[[#This Row],[Valor total]]</f>
        <v>-0.8</v>
      </c>
      <c r="K3026" s="1" t="str">
        <f>VLOOKUP(Tabela1[[#This Row],[Cliente]],'BASE DE CLIENTES'!A:D,4,0)</f>
        <v>EMPRESA COM MAQUINA</v>
      </c>
      <c r="L3026" s="1" t="str">
        <f>VLOOKUP(Tabela1[[#This Row],[Cliente]],'BASE DE CLIENTES'!A:E,5,0)</f>
        <v>TAGUATINGA NORTE (TAGUATINGA)</v>
      </c>
    </row>
    <row r="3027" spans="2:12" x14ac:dyDescent="0.3">
      <c r="B3027" s="1" t="s">
        <v>321</v>
      </c>
      <c r="C3027" s="4" t="str">
        <f>VLOOKUP(Tabela1[[#This Row],[Cliente]],'BASE DE CLIENTES'!A:E,2,0)</f>
        <v>Valparaíso de Goiás</v>
      </c>
      <c r="D3027" s="1" t="str">
        <f>VLOOKUP(Tabela1[[#This Row],[Cliente]],'BASE DE CLIENTES'!A:C,3,0)</f>
        <v>GO</v>
      </c>
      <c r="E3027" s="4" t="str">
        <f>CONCATENATE(Tabela1[[#This Row],[CIDADE]],",",Tabela1[[#This Row],[UF]])</f>
        <v>Valparaíso de Goiás,GO</v>
      </c>
      <c r="F3027" s="2">
        <v>45932</v>
      </c>
      <c r="G3027" s="13">
        <v>664</v>
      </c>
      <c r="H3027" s="13">
        <v>1200</v>
      </c>
      <c r="I3027" s="5">
        <f>Tabela1[[#This Row],[Valor total]]-Tabela1[[#This Row],[Valor custo]]</f>
        <v>536</v>
      </c>
      <c r="J3027" s="6">
        <f>Tabela1[[#This Row],[MARGEM BRUTA]]/Tabela1[[#This Row],[Valor total]]</f>
        <v>0.44666666666666666</v>
      </c>
      <c r="K3027" s="1" t="str">
        <f>VLOOKUP(Tabela1[[#This Row],[Cliente]],'BASE DE CLIENTES'!A:D,4,0)</f>
        <v>EMPRESA COM MAQUINA</v>
      </c>
      <c r="L3027" s="1" t="str">
        <f>VLOOKUP(Tabela1[[#This Row],[Cliente]],'BASE DE CLIENTES'!A:E,5,0)</f>
        <v>Valparaíso de Goiás</v>
      </c>
    </row>
    <row r="3028" spans="2:12" x14ac:dyDescent="0.3">
      <c r="B3028" s="1" t="s">
        <v>325</v>
      </c>
      <c r="C3028" s="4" t="str">
        <f>VLOOKUP(Tabela1[[#This Row],[Cliente]],'BASE DE CLIENTES'!A:E,2,0)</f>
        <v>Valparaíso de Goiás</v>
      </c>
      <c r="D3028" s="1" t="str">
        <f>VLOOKUP(Tabela1[[#This Row],[Cliente]],'BASE DE CLIENTES'!A:C,3,0)</f>
        <v>GO</v>
      </c>
      <c r="E3028" s="4" t="str">
        <f>CONCATENATE(Tabela1[[#This Row],[CIDADE]],",",Tabela1[[#This Row],[UF]])</f>
        <v>Valparaíso de Goiás,GO</v>
      </c>
      <c r="F3028" s="2">
        <v>45932</v>
      </c>
      <c r="G3028" s="13">
        <v>477</v>
      </c>
      <c r="H3028" s="13">
        <v>850</v>
      </c>
      <c r="I3028" s="5">
        <f>Tabela1[[#This Row],[Valor total]]-Tabela1[[#This Row],[Valor custo]]</f>
        <v>373</v>
      </c>
      <c r="J3028" s="6">
        <f>Tabela1[[#This Row],[MARGEM BRUTA]]/Tabela1[[#This Row],[Valor total]]</f>
        <v>0.43882352941176472</v>
      </c>
      <c r="K3028" s="1" t="str">
        <f>VLOOKUP(Tabela1[[#This Row],[Cliente]],'BASE DE CLIENTES'!A:D,4,0)</f>
        <v>SERRALHEIRO</v>
      </c>
      <c r="L3028" s="1" t="str">
        <f>VLOOKUP(Tabela1[[#This Row],[Cliente]],'BASE DE CLIENTES'!A:E,5,0)</f>
        <v>Valparaíso de Goiás</v>
      </c>
    </row>
    <row r="3029" spans="2:12" x14ac:dyDescent="0.3">
      <c r="B3029" s="1" t="s">
        <v>96</v>
      </c>
      <c r="C3029" s="4" t="str">
        <f>VLOOKUP(Tabela1[[#This Row],[Cliente]],'BASE DE CLIENTES'!A:E,2,0)</f>
        <v>Brasília</v>
      </c>
      <c r="D3029" s="1" t="str">
        <f>VLOOKUP(Tabela1[[#This Row],[Cliente]],'BASE DE CLIENTES'!A:C,3,0)</f>
        <v>DF</v>
      </c>
      <c r="E3029" s="4" t="str">
        <f>CONCATENATE(Tabela1[[#This Row],[CIDADE]],",",Tabela1[[#This Row],[UF]])</f>
        <v>Brasília,DF</v>
      </c>
      <c r="F3029" s="2">
        <v>45932</v>
      </c>
      <c r="G3029" s="13">
        <v>837.3</v>
      </c>
      <c r="H3029" s="13">
        <v>1265</v>
      </c>
      <c r="I3029" s="5">
        <f>Tabela1[[#This Row],[Valor total]]-Tabela1[[#This Row],[Valor custo]]</f>
        <v>427.70000000000005</v>
      </c>
      <c r="J3029" s="6">
        <f>Tabela1[[#This Row],[MARGEM BRUTA]]/Tabela1[[#This Row],[Valor total]]</f>
        <v>0.338102766798419</v>
      </c>
      <c r="K3029" s="1" t="str">
        <f>VLOOKUP(Tabela1[[#This Row],[Cliente]],'BASE DE CLIENTES'!A:D,4,0)</f>
        <v>EMPRESA SEM MAQUINA</v>
      </c>
      <c r="L3029" s="1" t="str">
        <f>VLOOKUP(Tabela1[[#This Row],[Cliente]],'BASE DE CLIENTES'!A:E,5,0)</f>
        <v>CEILANDIA NORTE (CEILANDIA)</v>
      </c>
    </row>
    <row r="3030" spans="2:12" x14ac:dyDescent="0.3">
      <c r="B3030" s="1" t="s">
        <v>127</v>
      </c>
      <c r="C3030" s="4" t="str">
        <f>VLOOKUP(Tabela1[[#This Row],[Cliente]],'BASE DE CLIENTES'!A:E,2,0)</f>
        <v>Brasília</v>
      </c>
      <c r="D3030" s="1" t="str">
        <f>VLOOKUP(Tabela1[[#This Row],[Cliente]],'BASE DE CLIENTES'!A:C,3,0)</f>
        <v>DF</v>
      </c>
      <c r="E3030" s="4" t="str">
        <f>CONCATENATE(Tabela1[[#This Row],[CIDADE]],",",Tabela1[[#This Row],[UF]])</f>
        <v>Brasília,DF</v>
      </c>
      <c r="F3030" s="2">
        <v>45932</v>
      </c>
      <c r="G3030" s="13">
        <v>411.14</v>
      </c>
      <c r="H3030" s="13">
        <v>690</v>
      </c>
      <c r="I3030" s="5">
        <f>Tabela1[[#This Row],[Valor total]]-Tabela1[[#This Row],[Valor custo]]</f>
        <v>278.86</v>
      </c>
      <c r="J3030" s="6">
        <f>Tabela1[[#This Row],[MARGEM BRUTA]]/Tabela1[[#This Row],[Valor total]]</f>
        <v>0.40414492753623188</v>
      </c>
      <c r="K3030" s="1" t="str">
        <f>VLOOKUP(Tabela1[[#This Row],[Cliente]],'BASE DE CLIENTES'!A:D,4,0)</f>
        <v>EMPRESA COM MAQUINA</v>
      </c>
      <c r="L3030" s="1" t="str">
        <f>VLOOKUP(Tabela1[[#This Row],[Cliente]],'BASE DE CLIENTES'!A:E,5,0)</f>
        <v>CEILANDIA SUL (CEILANDIA)</v>
      </c>
    </row>
    <row r="3031" spans="2:12" x14ac:dyDescent="0.3">
      <c r="B3031" s="1" t="s">
        <v>92</v>
      </c>
      <c r="C3031" s="4" t="str">
        <f>VLOOKUP(Tabela1[[#This Row],[Cliente]],'BASE DE CLIENTES'!A:E,2,0)</f>
        <v>Brasília</v>
      </c>
      <c r="D3031" s="1" t="str">
        <f>VLOOKUP(Tabela1[[#This Row],[Cliente]],'BASE DE CLIENTES'!A:C,3,0)</f>
        <v>DF</v>
      </c>
      <c r="E3031" s="4" t="str">
        <f>CONCATENATE(Tabela1[[#This Row],[CIDADE]],",",Tabela1[[#This Row],[UF]])</f>
        <v>Brasília,DF</v>
      </c>
      <c r="F3031" s="2">
        <v>45932</v>
      </c>
      <c r="G3031" s="13">
        <v>73.14</v>
      </c>
      <c r="H3031" s="13">
        <v>90</v>
      </c>
      <c r="I3031" s="5">
        <f>Tabela1[[#This Row],[Valor total]]-Tabela1[[#This Row],[Valor custo]]</f>
        <v>16.86</v>
      </c>
      <c r="J3031" s="6">
        <f>Tabela1[[#This Row],[MARGEM BRUTA]]/Tabela1[[#This Row],[Valor total]]</f>
        <v>0.18733333333333332</v>
      </c>
      <c r="K3031" s="1" t="str">
        <f>VLOOKUP(Tabela1[[#This Row],[Cliente]],'BASE DE CLIENTES'!A:D,4,0)</f>
        <v>EMPRESA SEM MAQUINA</v>
      </c>
      <c r="L3031" s="1" t="str">
        <f>VLOOKUP(Tabela1[[#This Row],[Cliente]],'BASE DE CLIENTES'!A:E,5,0)</f>
        <v>SOBRADINHO</v>
      </c>
    </row>
    <row r="3032" spans="2:12" x14ac:dyDescent="0.3">
      <c r="B3032" s="1" t="s">
        <v>66</v>
      </c>
      <c r="C3032" s="4" t="str">
        <f>VLOOKUP(Tabela1[[#This Row],[Cliente]],'BASE DE CLIENTES'!A:E,2,0)</f>
        <v>Águas Lindas de Goiás</v>
      </c>
      <c r="D3032" s="1" t="str">
        <f>VLOOKUP(Tabela1[[#This Row],[Cliente]],'BASE DE CLIENTES'!A:C,3,0)</f>
        <v>GO</v>
      </c>
      <c r="E3032" s="4" t="str">
        <f>CONCATENATE(Tabela1[[#This Row],[CIDADE]],",",Tabela1[[#This Row],[UF]])</f>
        <v>Águas Lindas de Goiás,GO</v>
      </c>
      <c r="F3032" s="2">
        <v>45932</v>
      </c>
      <c r="G3032" s="13">
        <v>125</v>
      </c>
      <c r="H3032" s="13">
        <v>150</v>
      </c>
      <c r="I3032" s="5">
        <f>Tabela1[[#This Row],[Valor total]]-Tabela1[[#This Row],[Valor custo]]</f>
        <v>25</v>
      </c>
      <c r="J3032" s="6">
        <f>Tabela1[[#This Row],[MARGEM BRUTA]]/Tabela1[[#This Row],[Valor total]]</f>
        <v>0.16666666666666666</v>
      </c>
      <c r="K3032" s="1" t="str">
        <f>VLOOKUP(Tabela1[[#This Row],[Cliente]],'BASE DE CLIENTES'!A:D,4,0)</f>
        <v>EMPRESA COM MAQUINA</v>
      </c>
      <c r="L3032" s="1" t="str">
        <f>VLOOKUP(Tabela1[[#This Row],[Cliente]],'BASE DE CLIENTES'!A:E,5,0)</f>
        <v>Águas Lindas de Goiás</v>
      </c>
    </row>
    <row r="3033" spans="2:12" x14ac:dyDescent="0.3">
      <c r="B3033" s="1" t="s">
        <v>66</v>
      </c>
      <c r="C3033" s="4" t="str">
        <f>VLOOKUP(Tabela1[[#This Row],[Cliente]],'BASE DE CLIENTES'!A:E,2,0)</f>
        <v>Águas Lindas de Goiás</v>
      </c>
      <c r="D3033" s="1" t="str">
        <f>VLOOKUP(Tabela1[[#This Row],[Cliente]],'BASE DE CLIENTES'!A:C,3,0)</f>
        <v>GO</v>
      </c>
      <c r="E3033" s="4" t="str">
        <f>CONCATENATE(Tabela1[[#This Row],[CIDADE]],",",Tabela1[[#This Row],[UF]])</f>
        <v>Águas Lindas de Goiás,GO</v>
      </c>
      <c r="F3033" s="2">
        <v>45932</v>
      </c>
      <c r="G3033" s="13">
        <v>382.3</v>
      </c>
      <c r="H3033" s="13">
        <v>620</v>
      </c>
      <c r="I3033" s="5">
        <f>Tabela1[[#This Row],[Valor total]]-Tabela1[[#This Row],[Valor custo]]</f>
        <v>237.7</v>
      </c>
      <c r="J3033" s="6">
        <f>Tabela1[[#This Row],[MARGEM BRUTA]]/Tabela1[[#This Row],[Valor total]]</f>
        <v>0.38338709677419353</v>
      </c>
      <c r="K3033" s="1" t="str">
        <f>VLOOKUP(Tabela1[[#This Row],[Cliente]],'BASE DE CLIENTES'!A:D,4,0)</f>
        <v>EMPRESA COM MAQUINA</v>
      </c>
      <c r="L3033" s="1" t="str">
        <f>VLOOKUP(Tabela1[[#This Row],[Cliente]],'BASE DE CLIENTES'!A:E,5,0)</f>
        <v>Águas Lindas de Goiás</v>
      </c>
    </row>
    <row r="3034" spans="2:12" x14ac:dyDescent="0.3">
      <c r="B3034" s="1" t="s">
        <v>38</v>
      </c>
      <c r="C3034" s="4" t="str">
        <f>VLOOKUP(Tabela1[[#This Row],[Cliente]],'BASE DE CLIENTES'!A:E,2,0)</f>
        <v>Brasília</v>
      </c>
      <c r="D3034" s="1" t="str">
        <f>VLOOKUP(Tabela1[[#This Row],[Cliente]],'BASE DE CLIENTES'!A:C,3,0)</f>
        <v>DF</v>
      </c>
      <c r="E3034" s="4" t="str">
        <f>CONCATENATE(Tabela1[[#This Row],[CIDADE]],",",Tabela1[[#This Row],[UF]])</f>
        <v>Brasília,DF</v>
      </c>
      <c r="F3034" s="2">
        <v>45932</v>
      </c>
      <c r="G3034" s="13">
        <v>649</v>
      </c>
      <c r="H3034" s="13">
        <v>1170</v>
      </c>
      <c r="I3034" s="5">
        <f>Tabela1[[#This Row],[Valor total]]-Tabela1[[#This Row],[Valor custo]]</f>
        <v>521</v>
      </c>
      <c r="J3034" s="6">
        <f>Tabela1[[#This Row],[MARGEM BRUTA]]/Tabela1[[#This Row],[Valor total]]</f>
        <v>0.44529914529914527</v>
      </c>
      <c r="K3034" s="1" t="str">
        <f>VLOOKUP(Tabela1[[#This Row],[Cliente]],'BASE DE CLIENTES'!A:D,4,0)</f>
        <v>EMPRESA SEM MAQUINA</v>
      </c>
      <c r="L3034" s="1" t="str">
        <f>VLOOKUP(Tabela1[[#This Row],[Cliente]],'BASE DE CLIENTES'!A:E,5,0)</f>
        <v>PONTE ALTA NORTE (GAMA)</v>
      </c>
    </row>
    <row r="3035" spans="2:12" x14ac:dyDescent="0.3">
      <c r="B3035" s="1" t="s">
        <v>68</v>
      </c>
      <c r="C3035" s="4" t="str">
        <f>VLOOKUP(Tabela1[[#This Row],[Cliente]],'BASE DE CLIENTES'!A:E,2,0)</f>
        <v>Brasília</v>
      </c>
      <c r="D3035" s="1" t="str">
        <f>VLOOKUP(Tabela1[[#This Row],[Cliente]],'BASE DE CLIENTES'!A:C,3,0)</f>
        <v>DF</v>
      </c>
      <c r="E3035" s="4" t="str">
        <f>CONCATENATE(Tabela1[[#This Row],[CIDADE]],",",Tabela1[[#This Row],[UF]])</f>
        <v>Brasília,DF</v>
      </c>
      <c r="F3035" s="2">
        <v>45932</v>
      </c>
      <c r="G3035" s="13">
        <v>8431.58</v>
      </c>
      <c r="H3035" s="13">
        <v>12850</v>
      </c>
      <c r="I3035" s="5">
        <f>Tabela1[[#This Row],[Valor total]]-Tabela1[[#This Row],[Valor custo]]</f>
        <v>4418.42</v>
      </c>
      <c r="J3035" s="6">
        <f>Tabela1[[#This Row],[MARGEM BRUTA]]/Tabela1[[#This Row],[Valor total]]</f>
        <v>0.34384591439688716</v>
      </c>
      <c r="K3035" s="1" t="str">
        <f>VLOOKUP(Tabela1[[#This Row],[Cliente]],'BASE DE CLIENTES'!A:D,4,0)</f>
        <v>EMPRESA COM MAQUINA</v>
      </c>
      <c r="L3035" s="1" t="str">
        <f>VLOOKUP(Tabela1[[#This Row],[Cliente]],'BASE DE CLIENTES'!A:E,5,0)</f>
        <v>SAMAMBAIA SUL (SAMAMBAIA)</v>
      </c>
    </row>
    <row r="3036" spans="2:12" x14ac:dyDescent="0.3">
      <c r="B3036" s="1" t="s">
        <v>275</v>
      </c>
      <c r="C3036" s="4" t="str">
        <f>VLOOKUP(Tabela1[[#This Row],[Cliente]],'BASE DE CLIENTES'!A:E,2,0)</f>
        <v>Palmeiras de Goiás</v>
      </c>
      <c r="D3036" s="1" t="str">
        <f>VLOOKUP(Tabela1[[#This Row],[Cliente]],'BASE DE CLIENTES'!A:C,3,0)</f>
        <v>GO</v>
      </c>
      <c r="E3036" s="4" t="str">
        <f>CONCATENATE(Tabela1[[#This Row],[CIDADE]],",",Tabela1[[#This Row],[UF]])</f>
        <v>Palmeiras de Goiás,GO</v>
      </c>
      <c r="F3036" s="2">
        <v>45931</v>
      </c>
      <c r="G3036" s="13">
        <v>705</v>
      </c>
      <c r="H3036" s="13">
        <v>1300</v>
      </c>
      <c r="I3036" s="5">
        <f>Tabela1[[#This Row],[Valor total]]-Tabela1[[#This Row],[Valor custo]]</f>
        <v>595</v>
      </c>
      <c r="J3036" s="6">
        <f>Tabela1[[#This Row],[MARGEM BRUTA]]/Tabela1[[#This Row],[Valor total]]</f>
        <v>0.45769230769230768</v>
      </c>
      <c r="K3036" s="1" t="str">
        <f>VLOOKUP(Tabela1[[#This Row],[Cliente]],'BASE DE CLIENTES'!A:D,4,0)</f>
        <v>EMPRESA COM MAQUINA</v>
      </c>
      <c r="L3036" s="1" t="str">
        <f>VLOOKUP(Tabela1[[#This Row],[Cliente]],'BASE DE CLIENTES'!A:E,5,0)</f>
        <v>Palmeiras de Goiás</v>
      </c>
    </row>
    <row r="3037" spans="2:12" x14ac:dyDescent="0.3">
      <c r="B3037" s="1" t="s">
        <v>152</v>
      </c>
      <c r="C3037" s="4" t="str">
        <f>VLOOKUP(Tabela1[[#This Row],[Cliente]],'BASE DE CLIENTES'!A:E,2,0)</f>
        <v>Aparecida de Goiânia</v>
      </c>
      <c r="D3037" s="1" t="str">
        <f>VLOOKUP(Tabela1[[#This Row],[Cliente]],'BASE DE CLIENTES'!A:C,3,0)</f>
        <v>GO</v>
      </c>
      <c r="E3037" s="4" t="str">
        <f>CONCATENATE(Tabela1[[#This Row],[CIDADE]],",",Tabela1[[#This Row],[UF]])</f>
        <v>Aparecida de Goiânia,GO</v>
      </c>
      <c r="F3037" s="2">
        <v>45931</v>
      </c>
      <c r="G3037" s="13">
        <v>382.3</v>
      </c>
      <c r="H3037" s="13">
        <v>615</v>
      </c>
      <c r="I3037" s="5">
        <f>Tabela1[[#This Row],[Valor total]]-Tabela1[[#This Row],[Valor custo]]</f>
        <v>232.7</v>
      </c>
      <c r="J3037" s="6">
        <f>Tabela1[[#This Row],[MARGEM BRUTA]]/Tabela1[[#This Row],[Valor total]]</f>
        <v>0.37837398373983738</v>
      </c>
      <c r="K3037" s="1" t="str">
        <f>VLOOKUP(Tabela1[[#This Row],[Cliente]],'BASE DE CLIENTES'!A:D,4,0)</f>
        <v>TECNICO</v>
      </c>
      <c r="L3037" s="1" t="str">
        <f>VLOOKUP(Tabela1[[#This Row],[Cliente]],'BASE DE CLIENTES'!A:E,5,0)</f>
        <v>Aparecida de Goiânia</v>
      </c>
    </row>
    <row r="3038" spans="2:12" x14ac:dyDescent="0.3">
      <c r="B3038" s="1" t="s">
        <v>205</v>
      </c>
      <c r="C3038" s="4" t="str">
        <f>VLOOKUP(Tabela1[[#This Row],[Cliente]],'BASE DE CLIENTES'!A:E,2,0)</f>
        <v>Brasília</v>
      </c>
      <c r="D3038" s="1" t="str">
        <f>VLOOKUP(Tabela1[[#This Row],[Cliente]],'BASE DE CLIENTES'!A:C,3,0)</f>
        <v>DF</v>
      </c>
      <c r="E3038" s="4" t="str">
        <f>CONCATENATE(Tabela1[[#This Row],[CIDADE]],",",Tabela1[[#This Row],[UF]])</f>
        <v>Brasília,DF</v>
      </c>
      <c r="F3038" s="2">
        <v>45931</v>
      </c>
      <c r="G3038" s="13">
        <v>360.5</v>
      </c>
      <c r="H3038" s="13">
        <v>1000</v>
      </c>
      <c r="I3038" s="5">
        <f>Tabela1[[#This Row],[Valor total]]-Tabela1[[#This Row],[Valor custo]]</f>
        <v>639.5</v>
      </c>
      <c r="J3038" s="6">
        <f>Tabela1[[#This Row],[MARGEM BRUTA]]/Tabela1[[#This Row],[Valor total]]</f>
        <v>0.63949999999999996</v>
      </c>
      <c r="K3038" s="1" t="str">
        <f>VLOOKUP(Tabela1[[#This Row],[Cliente]],'BASE DE CLIENTES'!A:D,4,0)</f>
        <v>PRODUTOS ELETRONICOS</v>
      </c>
      <c r="L3038" s="1" t="str">
        <f>VLOOKUP(Tabela1[[#This Row],[Cliente]],'BASE DE CLIENTES'!A:E,5,0)</f>
        <v>AREAL (AGUAS CLARAS)</v>
      </c>
    </row>
    <row r="3039" spans="2:12" x14ac:dyDescent="0.3">
      <c r="B3039" s="1" t="s">
        <v>132</v>
      </c>
      <c r="C3039" s="4" t="str">
        <f>VLOOKUP(Tabela1[[#This Row],[Cliente]],'BASE DE CLIENTES'!A:E,2,0)</f>
        <v>Águas Lindas de Goiás</v>
      </c>
      <c r="D3039" s="1" t="str">
        <f>VLOOKUP(Tabela1[[#This Row],[Cliente]],'BASE DE CLIENTES'!A:C,3,0)</f>
        <v>GO</v>
      </c>
      <c r="E3039" s="4" t="str">
        <f>CONCATENATE(Tabela1[[#This Row],[CIDADE]],",",Tabela1[[#This Row],[UF]])</f>
        <v>Águas Lindas de Goiás,GO</v>
      </c>
      <c r="F3039" s="2">
        <v>45931</v>
      </c>
      <c r="G3039" s="13">
        <v>1056.3</v>
      </c>
      <c r="H3039" s="13">
        <v>2030</v>
      </c>
      <c r="I3039" s="5">
        <f>Tabela1[[#This Row],[Valor total]]-Tabela1[[#This Row],[Valor custo]]</f>
        <v>973.7</v>
      </c>
      <c r="J3039" s="6">
        <f>Tabela1[[#This Row],[MARGEM BRUTA]]/Tabela1[[#This Row],[Valor total]]</f>
        <v>0.47965517241379313</v>
      </c>
      <c r="K3039" s="1" t="str">
        <f>VLOOKUP(Tabela1[[#This Row],[Cliente]],'BASE DE CLIENTES'!A:D,4,0)</f>
        <v>SERRALHEIRO</v>
      </c>
      <c r="L3039" s="1" t="str">
        <f>VLOOKUP(Tabela1[[#This Row],[Cliente]],'BASE DE CLIENTES'!A:E,5,0)</f>
        <v>Águas Lindas de Goiás</v>
      </c>
    </row>
    <row r="3040" spans="2:12" x14ac:dyDescent="0.3">
      <c r="B3040" s="1" t="s">
        <v>152</v>
      </c>
      <c r="C3040" s="4" t="str">
        <f>VLOOKUP(Tabela1[[#This Row],[Cliente]],'BASE DE CLIENTES'!A:E,2,0)</f>
        <v>Aparecida de Goiânia</v>
      </c>
      <c r="D3040" s="1" t="str">
        <f>VLOOKUP(Tabela1[[#This Row],[Cliente]],'BASE DE CLIENTES'!A:C,3,0)</f>
        <v>GO</v>
      </c>
      <c r="E3040" s="4" t="str">
        <f>CONCATENATE(Tabela1[[#This Row],[CIDADE]],",",Tabela1[[#This Row],[UF]])</f>
        <v>Aparecida de Goiânia,GO</v>
      </c>
      <c r="F3040" s="2">
        <v>45931</v>
      </c>
      <c r="G3040" s="13">
        <v>382.3</v>
      </c>
      <c r="H3040" s="13">
        <v>615</v>
      </c>
      <c r="I3040" s="5">
        <f>Tabela1[[#This Row],[Valor total]]-Tabela1[[#This Row],[Valor custo]]</f>
        <v>232.7</v>
      </c>
      <c r="J3040" s="6">
        <f>Tabela1[[#This Row],[MARGEM BRUTA]]/Tabela1[[#This Row],[Valor total]]</f>
        <v>0.37837398373983738</v>
      </c>
      <c r="K3040" s="1" t="str">
        <f>VLOOKUP(Tabela1[[#This Row],[Cliente]],'BASE DE CLIENTES'!A:D,4,0)</f>
        <v>TECNICO</v>
      </c>
      <c r="L3040" s="1" t="str">
        <f>VLOOKUP(Tabela1[[#This Row],[Cliente]],'BASE DE CLIENTES'!A:E,5,0)</f>
        <v>Aparecida de Goiânia</v>
      </c>
    </row>
    <row r="3041" spans="2:12" x14ac:dyDescent="0.3">
      <c r="B3041" s="1" t="s">
        <v>298</v>
      </c>
      <c r="C3041" s="4" t="str">
        <f>VLOOKUP(Tabela1[[#This Row],[Cliente]],'BASE DE CLIENTES'!A:E,2,0)</f>
        <v>Brasília</v>
      </c>
      <c r="D3041" s="1" t="str">
        <f>VLOOKUP(Tabela1[[#This Row],[Cliente]],'BASE DE CLIENTES'!A:C,3,0)</f>
        <v>DF</v>
      </c>
      <c r="E3041" s="4" t="str">
        <f>CONCATENATE(Tabela1[[#This Row],[CIDADE]],",",Tabela1[[#This Row],[UF]])</f>
        <v>Brasília,DF</v>
      </c>
      <c r="F3041" s="2">
        <v>45931</v>
      </c>
      <c r="G3041" s="13">
        <v>477</v>
      </c>
      <c r="H3041" s="13">
        <v>750</v>
      </c>
      <c r="I3041" s="5">
        <f>Tabela1[[#This Row],[Valor total]]-Tabela1[[#This Row],[Valor custo]]</f>
        <v>273</v>
      </c>
      <c r="J3041" s="6">
        <f>Tabela1[[#This Row],[MARGEM BRUTA]]/Tabela1[[#This Row],[Valor total]]</f>
        <v>0.36399999999999999</v>
      </c>
      <c r="K3041" s="1" t="str">
        <f>VLOOKUP(Tabela1[[#This Row],[Cliente]],'BASE DE CLIENTES'!A:D,4,0)</f>
        <v>SERRALHEIRO</v>
      </c>
      <c r="L3041" s="1" t="str">
        <f>VLOOKUP(Tabela1[[#This Row],[Cliente]],'BASE DE CLIENTES'!A:E,5,0)</f>
        <v>SETOR DE MANSOES DE SOBRADINHO</v>
      </c>
    </row>
    <row r="3042" spans="2:12" x14ac:dyDescent="0.3">
      <c r="B3042" s="1" t="s">
        <v>153</v>
      </c>
      <c r="C3042" s="4" t="str">
        <f>VLOOKUP(Tabela1[[#This Row],[Cliente]],'BASE DE CLIENTES'!A:E,2,0)</f>
        <v>Brasília</v>
      </c>
      <c r="D3042" s="1" t="str">
        <f>VLOOKUP(Tabela1[[#This Row],[Cliente]],'BASE DE CLIENTES'!A:C,3,0)</f>
        <v>DF</v>
      </c>
      <c r="E3042" s="4" t="str">
        <f>CONCATENATE(Tabela1[[#This Row],[CIDADE]],",",Tabela1[[#This Row],[UF]])</f>
        <v>Brasília,DF</v>
      </c>
      <c r="F3042" s="2">
        <v>45931</v>
      </c>
      <c r="G3042" s="13">
        <v>1146.9000000000001</v>
      </c>
      <c r="H3042" s="13">
        <v>1845</v>
      </c>
      <c r="I3042" s="5">
        <f>Tabela1[[#This Row],[Valor total]]-Tabela1[[#This Row],[Valor custo]]</f>
        <v>698.09999999999991</v>
      </c>
      <c r="J3042" s="6">
        <f>Tabela1[[#This Row],[MARGEM BRUTA]]/Tabela1[[#This Row],[Valor total]]</f>
        <v>0.37837398373983733</v>
      </c>
      <c r="K3042" s="1" t="str">
        <f>VLOOKUP(Tabela1[[#This Row],[Cliente]],'BASE DE CLIENTES'!A:D,4,0)</f>
        <v>SERRALHEIRO</v>
      </c>
      <c r="L3042" s="1" t="str">
        <f>VLOOKUP(Tabela1[[#This Row],[Cliente]],'BASE DE CLIENTES'!A:E,5,0)</f>
        <v>PLANALTINA</v>
      </c>
    </row>
    <row r="3043" spans="2:12" x14ac:dyDescent="0.3">
      <c r="B3043" s="1" t="s">
        <v>92</v>
      </c>
      <c r="C3043" s="4" t="str">
        <f>VLOOKUP(Tabela1[[#This Row],[Cliente]],'BASE DE CLIENTES'!A:E,2,0)</f>
        <v>Brasília</v>
      </c>
      <c r="D3043" s="1" t="str">
        <f>VLOOKUP(Tabela1[[#This Row],[Cliente]],'BASE DE CLIENTES'!A:C,3,0)</f>
        <v>DF</v>
      </c>
      <c r="E3043" s="4" t="str">
        <f>CONCATENATE(Tabela1[[#This Row],[CIDADE]],",",Tabela1[[#This Row],[UF]])</f>
        <v>Brasília,DF</v>
      </c>
      <c r="F3043" s="2">
        <v>45931</v>
      </c>
      <c r="G3043" s="13">
        <v>1787.6</v>
      </c>
      <c r="H3043" s="13">
        <v>3000</v>
      </c>
      <c r="I3043" s="5">
        <f>Tabela1[[#This Row],[Valor total]]-Tabela1[[#This Row],[Valor custo]]</f>
        <v>1212.4000000000001</v>
      </c>
      <c r="J3043" s="6">
        <f>Tabela1[[#This Row],[MARGEM BRUTA]]/Tabela1[[#This Row],[Valor total]]</f>
        <v>0.40413333333333334</v>
      </c>
      <c r="K3043" s="1" t="str">
        <f>VLOOKUP(Tabela1[[#This Row],[Cliente]],'BASE DE CLIENTES'!A:D,4,0)</f>
        <v>EMPRESA SEM MAQUINA</v>
      </c>
      <c r="L3043" s="1" t="str">
        <f>VLOOKUP(Tabela1[[#This Row],[Cliente]],'BASE DE CLIENTES'!A:E,5,0)</f>
        <v>SOBRADINHO</v>
      </c>
    </row>
    <row r="3044" spans="2:12" x14ac:dyDescent="0.3">
      <c r="B3044" s="1" t="s">
        <v>161</v>
      </c>
      <c r="C3044" s="4" t="str">
        <f>VLOOKUP(Tabela1[[#This Row],[Cliente]],'BASE DE CLIENTES'!A:E,2,0)</f>
        <v>Brasília</v>
      </c>
      <c r="D3044" s="1" t="str">
        <f>VLOOKUP(Tabela1[[#This Row],[Cliente]],'BASE DE CLIENTES'!A:C,3,0)</f>
        <v>DF</v>
      </c>
      <c r="E3044" s="4" t="str">
        <f>CONCATENATE(Tabela1[[#This Row],[CIDADE]],",",Tabela1[[#This Row],[UF]])</f>
        <v>Brasília,DF</v>
      </c>
      <c r="F3044" s="2">
        <v>45931</v>
      </c>
      <c r="G3044" s="13">
        <v>16301.8</v>
      </c>
      <c r="H3044" s="13">
        <v>21400</v>
      </c>
      <c r="I3044" s="5">
        <f>Tabela1[[#This Row],[Valor total]]-Tabela1[[#This Row],[Valor custo]]</f>
        <v>5098.2000000000007</v>
      </c>
      <c r="J3044" s="6">
        <f>Tabela1[[#This Row],[MARGEM BRUTA]]/Tabela1[[#This Row],[Valor total]]</f>
        <v>0.23823364485981313</v>
      </c>
      <c r="K3044" s="1" t="str">
        <f>VLOOKUP(Tabela1[[#This Row],[Cliente]],'BASE DE CLIENTES'!A:D,4,0)</f>
        <v>EMPRESA COM MAQUINA</v>
      </c>
      <c r="L3044" s="1" t="str">
        <f>VLOOKUP(Tabela1[[#This Row],[Cliente]],'BASE DE CLIENTES'!A:E,5,0)</f>
        <v>RIACHO FUNDO II</v>
      </c>
    </row>
    <row r="3045" spans="2:12" x14ac:dyDescent="0.3">
      <c r="B3045" s="1" t="s">
        <v>111</v>
      </c>
      <c r="C3045" s="4" t="str">
        <f>VLOOKUP(Tabela1[[#This Row],[Cliente]],'BASE DE CLIENTES'!A:E,2,0)</f>
        <v>Brasília</v>
      </c>
      <c r="D3045" s="1" t="str">
        <f>VLOOKUP(Tabela1[[#This Row],[Cliente]],'BASE DE CLIENTES'!A:C,3,0)</f>
        <v>DF</v>
      </c>
      <c r="E3045" s="4" t="str">
        <f>CONCATENATE(Tabela1[[#This Row],[CIDADE]],",",Tabela1[[#This Row],[UF]])</f>
        <v>Brasília,DF</v>
      </c>
      <c r="F3045" s="2">
        <v>45931</v>
      </c>
      <c r="G3045" s="13">
        <v>392.56</v>
      </c>
      <c r="H3045" s="13">
        <v>480</v>
      </c>
      <c r="I3045" s="5">
        <f>Tabela1[[#This Row],[Valor total]]-Tabela1[[#This Row],[Valor custo]]</f>
        <v>87.44</v>
      </c>
      <c r="J3045" s="6">
        <f>Tabela1[[#This Row],[MARGEM BRUTA]]/Tabela1[[#This Row],[Valor total]]</f>
        <v>0.18216666666666667</v>
      </c>
      <c r="K3045" s="1" t="str">
        <f>VLOOKUP(Tabela1[[#This Row],[Cliente]],'BASE DE CLIENTES'!A:D,4,0)</f>
        <v>EMPRESA SEM MAQUINA</v>
      </c>
      <c r="L3045" s="1" t="str">
        <f>VLOOKUP(Tabela1[[#This Row],[Cliente]],'BASE DE CLIENTES'!A:E,5,0)</f>
        <v>TAGUATINGA SUL (TAGUATINGA)</v>
      </c>
    </row>
    <row r="3046" spans="2:12" x14ac:dyDescent="0.3">
      <c r="B3046" s="1" t="s">
        <v>38</v>
      </c>
      <c r="C3046" s="4" t="str">
        <f>VLOOKUP(Tabela1[[#This Row],[Cliente]],'BASE DE CLIENTES'!A:E,2,0)</f>
        <v>Brasília</v>
      </c>
      <c r="D3046" s="1" t="str">
        <f>VLOOKUP(Tabela1[[#This Row],[Cliente]],'BASE DE CLIENTES'!A:C,3,0)</f>
        <v>DF</v>
      </c>
      <c r="E3046" s="4" t="str">
        <f>CONCATENATE(Tabela1[[#This Row],[CIDADE]],",",Tabela1[[#This Row],[UF]])</f>
        <v>Brasília,DF</v>
      </c>
      <c r="F3046" s="2">
        <v>45931</v>
      </c>
      <c r="G3046" s="13">
        <v>649</v>
      </c>
      <c r="H3046" s="13">
        <v>1176</v>
      </c>
      <c r="I3046" s="5">
        <f>Tabela1[[#This Row],[Valor total]]-Tabela1[[#This Row],[Valor custo]]</f>
        <v>527</v>
      </c>
      <c r="J3046" s="6">
        <f>Tabela1[[#This Row],[MARGEM BRUTA]]/Tabela1[[#This Row],[Valor total]]</f>
        <v>0.4481292517006803</v>
      </c>
      <c r="K3046" s="1" t="str">
        <f>VLOOKUP(Tabela1[[#This Row],[Cliente]],'BASE DE CLIENTES'!A:D,4,0)</f>
        <v>EMPRESA SEM MAQUINA</v>
      </c>
      <c r="L3046" s="1" t="str">
        <f>VLOOKUP(Tabela1[[#This Row],[Cliente]],'BASE DE CLIENTES'!A:E,5,0)</f>
        <v>PONTE ALTA NORTE (GAMA)</v>
      </c>
    </row>
    <row r="3047" spans="2:12" x14ac:dyDescent="0.3">
      <c r="B3047" s="1" t="s">
        <v>27</v>
      </c>
      <c r="C3047" s="4" t="str">
        <f>VLOOKUP(Tabela1[[#This Row],[Cliente]],'BASE DE CLIENTES'!A:E,2,0)</f>
        <v>Brasília</v>
      </c>
      <c r="D3047" s="1" t="str">
        <f>VLOOKUP(Tabela1[[#This Row],[Cliente]],'BASE DE CLIENTES'!A:C,3,0)</f>
        <v>DF</v>
      </c>
      <c r="E3047" s="4" t="str">
        <f>CONCATENATE(Tabela1[[#This Row],[CIDADE]],",",Tabela1[[#This Row],[UF]])</f>
        <v>Brasília,DF</v>
      </c>
      <c r="F3047" s="2">
        <v>45931</v>
      </c>
      <c r="G3047" s="13">
        <v>534</v>
      </c>
      <c r="H3047" s="13">
        <v>669</v>
      </c>
      <c r="I3047" s="5">
        <f>Tabela1[[#This Row],[Valor total]]-Tabela1[[#This Row],[Valor custo]]</f>
        <v>135</v>
      </c>
      <c r="J3047" s="6">
        <f>Tabela1[[#This Row],[MARGEM BRUTA]]/Tabela1[[#This Row],[Valor total]]</f>
        <v>0.20179372197309417</v>
      </c>
      <c r="K3047" s="1" t="str">
        <f>VLOOKUP(Tabela1[[#This Row],[Cliente]],'BASE DE CLIENTES'!A:D,4,0)</f>
        <v>EMPRESA SEM MAQUINA</v>
      </c>
      <c r="L3047" s="1" t="str">
        <f>VLOOKUP(Tabela1[[#This Row],[Cliente]],'BASE DE CLIENTES'!A:E,5,0)</f>
        <v>RECANTO DAS EMAS</v>
      </c>
    </row>
    <row r="3048" spans="2:12" x14ac:dyDescent="0.3">
      <c r="B3048" s="1" t="s">
        <v>104</v>
      </c>
      <c r="C3048" s="4" t="str">
        <f>VLOOKUP(Tabela1[[#This Row],[Cliente]],'BASE DE CLIENTES'!A:E,2,0)</f>
        <v>Águas Lindas de Goiás</v>
      </c>
      <c r="D3048" s="1" t="str">
        <f>VLOOKUP(Tabela1[[#This Row],[Cliente]],'BASE DE CLIENTES'!A:C,3,0)</f>
        <v>GO</v>
      </c>
      <c r="E3048" s="4" t="str">
        <f>CONCATENATE(Tabela1[[#This Row],[CIDADE]],",",Tabela1[[#This Row],[UF]])</f>
        <v>Águas Lindas de Goiás,GO</v>
      </c>
      <c r="F3048" s="2">
        <v>45931</v>
      </c>
      <c r="G3048" s="13">
        <v>1914.97</v>
      </c>
      <c r="H3048" s="13">
        <v>2913</v>
      </c>
      <c r="I3048" s="5">
        <f>Tabela1[[#This Row],[Valor total]]-Tabela1[[#This Row],[Valor custo]]</f>
        <v>998.03</v>
      </c>
      <c r="J3048" s="6">
        <f>Tabela1[[#This Row],[MARGEM BRUTA]]/Tabela1[[#This Row],[Valor total]]</f>
        <v>0.34261242705115003</v>
      </c>
      <c r="K3048" s="1" t="str">
        <f>VLOOKUP(Tabela1[[#This Row],[Cliente]],'BASE DE CLIENTES'!A:D,4,0)</f>
        <v>EMPRESA SEM MAQUINA</v>
      </c>
      <c r="L3048" s="1" t="str">
        <f>VLOOKUP(Tabela1[[#This Row],[Cliente]],'BASE DE CLIENTES'!A:E,5,0)</f>
        <v>Águas Lindas de Goiás</v>
      </c>
    </row>
    <row r="3049" spans="2:12" x14ac:dyDescent="0.3">
      <c r="B3049" s="1" t="s">
        <v>66</v>
      </c>
      <c r="C3049" s="4" t="str">
        <f>VLOOKUP(Tabela1[[#This Row],[Cliente]],'BASE DE CLIENTES'!A:E,2,0)</f>
        <v>Águas Lindas de Goiás</v>
      </c>
      <c r="D3049" s="1" t="str">
        <f>VLOOKUP(Tabela1[[#This Row],[Cliente]],'BASE DE CLIENTES'!A:C,3,0)</f>
        <v>GO</v>
      </c>
      <c r="E3049" s="4" t="str">
        <f>CONCATENATE(Tabela1[[#This Row],[CIDADE]],",",Tabela1[[#This Row],[UF]])</f>
        <v>Águas Lindas de Goiás,GO</v>
      </c>
      <c r="F3049" s="2">
        <v>45931</v>
      </c>
      <c r="G3049" s="13">
        <v>397.55</v>
      </c>
      <c r="H3049" s="13">
        <v>640</v>
      </c>
      <c r="I3049" s="5">
        <f>Tabela1[[#This Row],[Valor total]]-Tabela1[[#This Row],[Valor custo]]</f>
        <v>242.45</v>
      </c>
      <c r="J3049" s="6">
        <f>Tabela1[[#This Row],[MARGEM BRUTA]]/Tabela1[[#This Row],[Valor total]]</f>
        <v>0.37882812499999996</v>
      </c>
      <c r="K3049" s="1" t="str">
        <f>VLOOKUP(Tabela1[[#This Row],[Cliente]],'BASE DE CLIENTES'!A:D,4,0)</f>
        <v>EMPRESA COM MAQUINA</v>
      </c>
      <c r="L3049" s="1" t="str">
        <f>VLOOKUP(Tabela1[[#This Row],[Cliente]],'BASE DE CLIENTES'!A:E,5,0)</f>
        <v>Águas Lindas de Goiás</v>
      </c>
    </row>
    <row r="3050" spans="2:12" x14ac:dyDescent="0.3">
      <c r="B3050" s="1" t="s">
        <v>19</v>
      </c>
      <c r="C3050" s="4" t="str">
        <f>VLOOKUP(Tabela1[[#This Row],[Cliente]],'BASE DE CLIENTES'!A:E,2,0)</f>
        <v>Águas Lindas de Goiás</v>
      </c>
      <c r="D3050" s="1" t="str">
        <f>VLOOKUP(Tabela1[[#This Row],[Cliente]],'BASE DE CLIENTES'!A:C,3,0)</f>
        <v>GO</v>
      </c>
      <c r="E3050" s="4" t="str">
        <f>CONCATENATE(Tabela1[[#This Row],[CIDADE]],",",Tabela1[[#This Row],[UF]])</f>
        <v>Águas Lindas de Goiás,GO</v>
      </c>
      <c r="F3050" s="2">
        <v>45931</v>
      </c>
      <c r="G3050" s="13">
        <v>55.5</v>
      </c>
      <c r="H3050" s="13">
        <v>70</v>
      </c>
      <c r="I3050" s="5">
        <f>Tabela1[[#This Row],[Valor total]]-Tabela1[[#This Row],[Valor custo]]</f>
        <v>14.5</v>
      </c>
      <c r="J3050" s="6">
        <f>Tabela1[[#This Row],[MARGEM BRUTA]]/Tabela1[[#This Row],[Valor total]]</f>
        <v>0.20714285714285716</v>
      </c>
      <c r="K3050" s="1" t="str">
        <f>VLOOKUP(Tabela1[[#This Row],[Cliente]],'BASE DE CLIENTES'!A:D,4,0)</f>
        <v>SERRALHEIRO</v>
      </c>
      <c r="L3050" s="1" t="str">
        <f>VLOOKUP(Tabela1[[#This Row],[Cliente]],'BASE DE CLIENTES'!A:E,5,0)</f>
        <v>Águas Lindas de Goiás</v>
      </c>
    </row>
    <row r="3051" spans="2:12" x14ac:dyDescent="0.3">
      <c r="B3051" s="1" t="s">
        <v>19</v>
      </c>
      <c r="C3051" s="4" t="str">
        <f>VLOOKUP(Tabela1[[#This Row],[Cliente]],'BASE DE CLIENTES'!A:E,2,0)</f>
        <v>Águas Lindas de Goiás</v>
      </c>
      <c r="D3051" s="1" t="str">
        <f>VLOOKUP(Tabela1[[#This Row],[Cliente]],'BASE DE CLIENTES'!A:C,3,0)</f>
        <v>GO</v>
      </c>
      <c r="E3051" s="4" t="str">
        <f>CONCATENATE(Tabela1[[#This Row],[CIDADE]],",",Tabela1[[#This Row],[UF]])</f>
        <v>Águas Lindas de Goiás,GO</v>
      </c>
      <c r="F3051" s="2">
        <v>45931</v>
      </c>
      <c r="G3051" s="13">
        <v>815.09</v>
      </c>
      <c r="H3051" s="13">
        <v>1365</v>
      </c>
      <c r="I3051" s="5">
        <f>Tabela1[[#This Row],[Valor total]]-Tabela1[[#This Row],[Valor custo]]</f>
        <v>549.91</v>
      </c>
      <c r="J3051" s="6">
        <f>Tabela1[[#This Row],[MARGEM BRUTA]]/Tabela1[[#This Row],[Valor total]]</f>
        <v>0.40286446886446886</v>
      </c>
      <c r="K3051" s="1" t="str">
        <f>VLOOKUP(Tabela1[[#This Row],[Cliente]],'BASE DE CLIENTES'!A:D,4,0)</f>
        <v>SERRALHEIRO</v>
      </c>
      <c r="L3051" s="1" t="str">
        <f>VLOOKUP(Tabela1[[#This Row],[Cliente]],'BASE DE CLIENTES'!A:E,5,0)</f>
        <v>Águas Lindas de Goiás</v>
      </c>
    </row>
    <row r="3052" spans="2:12" x14ac:dyDescent="0.3">
      <c r="B3052" s="1" t="s">
        <v>341</v>
      </c>
      <c r="C3052" s="4" t="str">
        <f>VLOOKUP(Tabela1[[#This Row],[Cliente]],'BASE DE CLIENTES'!A:E,2,0)</f>
        <v>Brasília</v>
      </c>
      <c r="D3052" s="1" t="str">
        <f>VLOOKUP(Tabela1[[#This Row],[Cliente]],'BASE DE CLIENTES'!A:C,3,0)</f>
        <v>DF</v>
      </c>
      <c r="E3052" s="4" t="str">
        <f>CONCATENATE(Tabela1[[#This Row],[CIDADE]],",",Tabela1[[#This Row],[UF]])</f>
        <v>Brasília,DF</v>
      </c>
      <c r="F3052" s="2">
        <v>45931</v>
      </c>
      <c r="G3052" s="13">
        <v>49.01</v>
      </c>
      <c r="H3052" s="13">
        <v>340</v>
      </c>
      <c r="I3052" s="5">
        <f>Tabela1[[#This Row],[Valor total]]-Tabela1[[#This Row],[Valor custo]]</f>
        <v>290.99</v>
      </c>
      <c r="J3052" s="6">
        <f>Tabela1[[#This Row],[MARGEM BRUTA]]/Tabela1[[#This Row],[Valor total]]</f>
        <v>0.85585294117647059</v>
      </c>
      <c r="K3052" s="1" t="str">
        <f>VLOOKUP(Tabela1[[#This Row],[Cliente]],'BASE DE CLIENTES'!A:D,4,0)</f>
        <v>CLIENTE NOVO S/ IDENT.</v>
      </c>
      <c r="L3052" s="1" t="str">
        <f>VLOOKUP(Tabela1[[#This Row],[Cliente]],'BASE DE CLIENTES'!A:E,5,0)</f>
        <v>Brasília</v>
      </c>
    </row>
    <row r="3053" spans="2:12" x14ac:dyDescent="0.3">
      <c r="B3053" s="1" t="s">
        <v>111</v>
      </c>
      <c r="C3053" s="4" t="str">
        <f>VLOOKUP(Tabela1[[#This Row],[Cliente]],'BASE DE CLIENTES'!A:E,2,0)</f>
        <v>Brasília</v>
      </c>
      <c r="D3053" s="1" t="str">
        <f>VLOOKUP(Tabela1[[#This Row],[Cliente]],'BASE DE CLIENTES'!A:C,3,0)</f>
        <v>DF</v>
      </c>
      <c r="E3053" s="4" t="str">
        <f>CONCATENATE(Tabela1[[#This Row],[CIDADE]],",",Tabela1[[#This Row],[UF]])</f>
        <v>Brasília,DF</v>
      </c>
      <c r="F3053" s="2">
        <v>45931</v>
      </c>
      <c r="G3053" s="13">
        <v>837.3</v>
      </c>
      <c r="H3053" s="13">
        <v>1350</v>
      </c>
      <c r="I3053" s="5">
        <f>Tabela1[[#This Row],[Valor total]]-Tabela1[[#This Row],[Valor custo]]</f>
        <v>512.70000000000005</v>
      </c>
      <c r="J3053" s="6">
        <f>Tabela1[[#This Row],[MARGEM BRUTA]]/Tabela1[[#This Row],[Valor total]]</f>
        <v>0.37977777777777783</v>
      </c>
      <c r="K3053" s="1" t="str">
        <f>VLOOKUP(Tabela1[[#This Row],[Cliente]],'BASE DE CLIENTES'!A:D,4,0)</f>
        <v>EMPRESA SEM MAQUINA</v>
      </c>
      <c r="L3053" s="1" t="str">
        <f>VLOOKUP(Tabela1[[#This Row],[Cliente]],'BASE DE CLIENTES'!A:E,5,0)</f>
        <v>TAGUATINGA SUL (TAGUATINGA)</v>
      </c>
    </row>
    <row r="3054" spans="2:12" x14ac:dyDescent="0.3">
      <c r="B3054" s="1" t="s">
        <v>183</v>
      </c>
      <c r="C3054" s="4" t="str">
        <f>VLOOKUP(Tabela1[[#This Row],[Cliente]],'BASE DE CLIENTES'!A:E,2,0)</f>
        <v>Caldas Novas</v>
      </c>
      <c r="D3054" s="1" t="str">
        <f>VLOOKUP(Tabela1[[#This Row],[Cliente]],'BASE DE CLIENTES'!A:C,3,0)</f>
        <v>GO</v>
      </c>
      <c r="E3054" s="4" t="str">
        <f>CONCATENATE(Tabela1[[#This Row],[CIDADE]],",",Tabela1[[#This Row],[UF]])</f>
        <v>Caldas Novas,GO</v>
      </c>
      <c r="F3054" s="2">
        <v>45931</v>
      </c>
      <c r="G3054" s="13">
        <v>1529.2</v>
      </c>
      <c r="H3054" s="13">
        <v>2240</v>
      </c>
      <c r="I3054" s="5">
        <f>Tabela1[[#This Row],[Valor total]]-Tabela1[[#This Row],[Valor custo]]</f>
        <v>710.8</v>
      </c>
      <c r="J3054" s="6">
        <f>Tabela1[[#This Row],[MARGEM BRUTA]]/Tabela1[[#This Row],[Valor total]]</f>
        <v>0.31732142857142853</v>
      </c>
      <c r="K3054" s="1" t="str">
        <f>VLOOKUP(Tabela1[[#This Row],[Cliente]],'BASE DE CLIENTES'!A:D,4,0)</f>
        <v>EMPRESA COM MAQUINA</v>
      </c>
      <c r="L3054" s="1" t="str">
        <f>VLOOKUP(Tabela1[[#This Row],[Cliente]],'BASE DE CLIENTES'!A:E,5,0)</f>
        <v>Caldas Novas</v>
      </c>
    </row>
    <row r="3055" spans="2:12" x14ac:dyDescent="0.3">
      <c r="B3055" s="1" t="s">
        <v>25</v>
      </c>
      <c r="C3055" s="4" t="str">
        <f>VLOOKUP(Tabela1[[#This Row],[Cliente]],'BASE DE CLIENTES'!A:E,2,0)</f>
        <v>Brasília</v>
      </c>
      <c r="D3055" s="1" t="str">
        <f>VLOOKUP(Tabela1[[#This Row],[Cliente]],'BASE DE CLIENTES'!A:C,3,0)</f>
        <v>DF</v>
      </c>
      <c r="E3055" s="4" t="str">
        <f>CONCATENATE(Tabela1[[#This Row],[CIDADE]],",",Tabela1[[#This Row],[UF]])</f>
        <v>Brasília,DF</v>
      </c>
      <c r="F3055" s="2">
        <v>45931</v>
      </c>
      <c r="G3055" s="13">
        <v>75</v>
      </c>
      <c r="H3055" s="13">
        <v>90</v>
      </c>
      <c r="I3055" s="5">
        <f>Tabela1[[#This Row],[Valor total]]-Tabela1[[#This Row],[Valor custo]]</f>
        <v>15</v>
      </c>
      <c r="J3055" s="6">
        <f>Tabela1[[#This Row],[MARGEM BRUTA]]/Tabela1[[#This Row],[Valor total]]</f>
        <v>0.16666666666666666</v>
      </c>
      <c r="K3055" s="1" t="str">
        <f>VLOOKUP(Tabela1[[#This Row],[Cliente]],'BASE DE CLIENTES'!A:D,4,0)</f>
        <v>EMPRESA COM MAQUINA</v>
      </c>
      <c r="L3055" s="1" t="str">
        <f>VLOOKUP(Tabela1[[#This Row],[Cliente]],'BASE DE CLIENTES'!A:E,5,0)</f>
        <v>CEILANDIA NORTE (CEILANDIA)</v>
      </c>
    </row>
    <row r="3056" spans="2:12" x14ac:dyDescent="0.3">
      <c r="B3056" s="1" t="s">
        <v>254</v>
      </c>
      <c r="C3056" s="4" t="str">
        <f>VLOOKUP(Tabela1[[#This Row],[Cliente]],'BASE DE CLIENTES'!A:E,2,0)</f>
        <v>Luziânia</v>
      </c>
      <c r="D3056" s="1" t="str">
        <f>VLOOKUP(Tabela1[[#This Row],[Cliente]],'BASE DE CLIENTES'!A:C,3,0)</f>
        <v>GO</v>
      </c>
      <c r="E3056" s="4" t="str">
        <f>CONCATENATE(Tabela1[[#This Row],[CIDADE]],",",Tabela1[[#This Row],[UF]])</f>
        <v>Luziânia,GO</v>
      </c>
      <c r="F3056" s="2">
        <v>45931</v>
      </c>
      <c r="G3056" s="13">
        <v>764.6</v>
      </c>
      <c r="H3056" s="13">
        <v>1250</v>
      </c>
      <c r="I3056" s="5">
        <f>Tabela1[[#This Row],[Valor total]]-Tabela1[[#This Row],[Valor custo]]</f>
        <v>485.4</v>
      </c>
      <c r="J3056" s="6">
        <f>Tabela1[[#This Row],[MARGEM BRUTA]]/Tabela1[[#This Row],[Valor total]]</f>
        <v>0.38832</v>
      </c>
      <c r="K3056" s="1" t="str">
        <f>VLOOKUP(Tabela1[[#This Row],[Cliente]],'BASE DE CLIENTES'!A:D,4,0)</f>
        <v>SERRALHEIRO</v>
      </c>
      <c r="L3056" s="1" t="str">
        <f>VLOOKUP(Tabela1[[#This Row],[Cliente]],'BASE DE CLIENTES'!A:E,5,0)</f>
        <v>Luziânia</v>
      </c>
    </row>
    <row r="3057" spans="2:12" x14ac:dyDescent="0.3">
      <c r="B3057" s="1" t="s">
        <v>140</v>
      </c>
      <c r="C3057" s="4" t="str">
        <f>VLOOKUP(Tabela1[[#This Row],[Cliente]],'BASE DE CLIENTES'!A:E,2,0)</f>
        <v>Brasília</v>
      </c>
      <c r="D3057" s="1" t="str">
        <f>VLOOKUP(Tabela1[[#This Row],[Cliente]],'BASE DE CLIENTES'!A:C,3,0)</f>
        <v>DF</v>
      </c>
      <c r="E3057" s="4" t="str">
        <f>CONCATENATE(Tabela1[[#This Row],[CIDADE]],",",Tabela1[[#This Row],[UF]])</f>
        <v>Brasília,DF</v>
      </c>
      <c r="F3057" s="2">
        <v>45931</v>
      </c>
      <c r="G3057" s="13">
        <v>390</v>
      </c>
      <c r="H3057" s="13">
        <v>510</v>
      </c>
      <c r="I3057" s="5">
        <f>Tabela1[[#This Row],[Valor total]]-Tabela1[[#This Row],[Valor custo]]</f>
        <v>120</v>
      </c>
      <c r="J3057" s="6">
        <f>Tabela1[[#This Row],[MARGEM BRUTA]]/Tabela1[[#This Row],[Valor total]]</f>
        <v>0.23529411764705882</v>
      </c>
      <c r="K3057" s="1" t="str">
        <f>VLOOKUP(Tabela1[[#This Row],[Cliente]],'BASE DE CLIENTES'!A:D,4,0)</f>
        <v>EMPRESA COM MAQUINA</v>
      </c>
      <c r="L3057" s="1" t="str">
        <f>VLOOKUP(Tabela1[[#This Row],[Cliente]],'BASE DE CLIENTES'!A:E,5,0)</f>
        <v>RECANTO DAS EMAS</v>
      </c>
    </row>
    <row r="3058" spans="2:12" x14ac:dyDescent="0.3">
      <c r="B3058" s="1" t="s">
        <v>42</v>
      </c>
      <c r="C3058" s="4" t="str">
        <f>VLOOKUP(Tabela1[[#This Row],[Cliente]],'BASE DE CLIENTES'!A:E,2,0)</f>
        <v>Brasília</v>
      </c>
      <c r="D3058" s="1" t="str">
        <f>VLOOKUP(Tabela1[[#This Row],[Cliente]],'BASE DE CLIENTES'!A:C,3,0)</f>
        <v>DF</v>
      </c>
      <c r="E3058" s="4" t="str">
        <f>CONCATENATE(Tabela1[[#This Row],[CIDADE]],",",Tabela1[[#This Row],[UF]])</f>
        <v>Brasília,DF</v>
      </c>
      <c r="F3058" s="2">
        <v>45931</v>
      </c>
      <c r="G3058" s="13">
        <v>5777.73</v>
      </c>
      <c r="H3058" s="13">
        <v>8540</v>
      </c>
      <c r="I3058" s="5">
        <f>Tabela1[[#This Row],[Valor total]]-Tabela1[[#This Row],[Valor custo]]</f>
        <v>2762.2700000000004</v>
      </c>
      <c r="J3058" s="6">
        <f>Tabela1[[#This Row],[MARGEM BRUTA]]/Tabela1[[#This Row],[Valor total]]</f>
        <v>0.32345081967213118</v>
      </c>
      <c r="K3058" s="1" t="str">
        <f>VLOOKUP(Tabela1[[#This Row],[Cliente]],'BASE DE CLIENTES'!A:D,4,0)</f>
        <v>EMPRESA SEM MAQUINA</v>
      </c>
      <c r="L3058" s="1" t="str">
        <f>VLOOKUP(Tabela1[[#This Row],[Cliente]],'BASE DE CLIENTES'!A:E,5,0)</f>
        <v>SAMAMBAIA</v>
      </c>
    </row>
    <row r="3059" spans="2:12" x14ac:dyDescent="0.3">
      <c r="B3059" s="1" t="s">
        <v>253</v>
      </c>
      <c r="C3059" s="4" t="str">
        <f>VLOOKUP(Tabela1[[#This Row],[Cliente]],'BASE DE CLIENTES'!A:E,2,0)</f>
        <v>Luziânia</v>
      </c>
      <c r="D3059" s="1" t="str">
        <f>VLOOKUP(Tabela1[[#This Row],[Cliente]],'BASE DE CLIENTES'!A:C,3,0)</f>
        <v>GO</v>
      </c>
      <c r="E3059" s="4" t="str">
        <f>CONCATENATE(Tabela1[[#This Row],[CIDADE]],",",Tabela1[[#This Row],[UF]])</f>
        <v>Luziânia,GO</v>
      </c>
      <c r="F3059" s="2">
        <v>45931</v>
      </c>
      <c r="G3059" s="13">
        <v>289</v>
      </c>
      <c r="H3059" s="13">
        <v>0</v>
      </c>
      <c r="I3059" s="5">
        <f>Tabela1[[#This Row],[Valor total]]-Tabela1[[#This Row],[Valor custo]]</f>
        <v>-289</v>
      </c>
      <c r="J3059" s="6" t="e">
        <f>Tabela1[[#This Row],[MARGEM BRUTA]]/Tabela1[[#This Row],[Valor total]]</f>
        <v>#DIV/0!</v>
      </c>
      <c r="K3059" s="1" t="str">
        <f>VLOOKUP(Tabela1[[#This Row],[Cliente]],'BASE DE CLIENTES'!A:D,4,0)</f>
        <v>EMPRESA COM MAQUINA</v>
      </c>
      <c r="L3059" s="1" t="str">
        <f>VLOOKUP(Tabela1[[#This Row],[Cliente]],'BASE DE CLIENTES'!A:E,5,0)</f>
        <v>Luziânia</v>
      </c>
    </row>
    <row r="3060" spans="2:12" x14ac:dyDescent="0.3">
      <c r="B3060" s="1" t="s">
        <v>319</v>
      </c>
      <c r="C3060" s="4" t="str">
        <f>VLOOKUP(Tabela1[[#This Row],[Cliente]],'BASE DE CLIENTES'!A:E,2,0)</f>
        <v>Valparaíso de Goiás</v>
      </c>
      <c r="D3060" s="1" t="str">
        <f>VLOOKUP(Tabela1[[#This Row],[Cliente]],'BASE DE CLIENTES'!A:C,3,0)</f>
        <v>GO</v>
      </c>
      <c r="E3060" s="4" t="str">
        <f>CONCATENATE(Tabela1[[#This Row],[CIDADE]],",",Tabela1[[#This Row],[UF]])</f>
        <v>Valparaíso de Goiás,GO</v>
      </c>
      <c r="F3060" s="2">
        <v>45931</v>
      </c>
      <c r="G3060" s="13">
        <v>4287.74</v>
      </c>
      <c r="H3060" s="13">
        <v>6310</v>
      </c>
      <c r="I3060" s="5">
        <f>Tabela1[[#This Row],[Valor total]]-Tabela1[[#This Row],[Valor custo]]</f>
        <v>2022.2600000000002</v>
      </c>
      <c r="J3060" s="6">
        <f>Tabela1[[#This Row],[MARGEM BRUTA]]/Tabela1[[#This Row],[Valor total]]</f>
        <v>0.32048494453248816</v>
      </c>
      <c r="K3060" s="1" t="str">
        <f>VLOOKUP(Tabela1[[#This Row],[Cliente]],'BASE DE CLIENTES'!A:D,4,0)</f>
        <v>EMPRESA COM MAQUINA</v>
      </c>
      <c r="L3060" s="1" t="str">
        <f>VLOOKUP(Tabela1[[#This Row],[Cliente]],'BASE DE CLIENTES'!A:E,5,0)</f>
        <v>Valparaíso de Goiás</v>
      </c>
    </row>
    <row r="3061" spans="2:12" x14ac:dyDescent="0.3">
      <c r="B3061" s="1" t="s">
        <v>106</v>
      </c>
      <c r="C3061" s="4" t="str">
        <f>VLOOKUP(Tabela1[[#This Row],[Cliente]],'BASE DE CLIENTES'!A:E,2,0)</f>
        <v>Brasília</v>
      </c>
      <c r="D3061" s="1" t="str">
        <f>VLOOKUP(Tabela1[[#This Row],[Cliente]],'BASE DE CLIENTES'!A:C,3,0)</f>
        <v>DF</v>
      </c>
      <c r="E3061" s="4" t="str">
        <f>CONCATENATE(Tabela1[[#This Row],[CIDADE]],",",Tabela1[[#This Row],[UF]])</f>
        <v>Brasília,DF</v>
      </c>
      <c r="F3061" s="2">
        <v>45931</v>
      </c>
      <c r="G3061" s="13">
        <v>2902.08</v>
      </c>
      <c r="H3061" s="13">
        <v>4450</v>
      </c>
      <c r="I3061" s="5">
        <f>Tabela1[[#This Row],[Valor total]]-Tabela1[[#This Row],[Valor custo]]</f>
        <v>1547.92</v>
      </c>
      <c r="J3061" s="6">
        <f>Tabela1[[#This Row],[MARGEM BRUTA]]/Tabela1[[#This Row],[Valor total]]</f>
        <v>0.34784719101123596</v>
      </c>
      <c r="K3061" s="1" t="str">
        <f>VLOOKUP(Tabela1[[#This Row],[Cliente]],'BASE DE CLIENTES'!A:D,4,0)</f>
        <v>EMPRESA COM MAQUINA</v>
      </c>
      <c r="L3061" s="1" t="str">
        <f>VLOOKUP(Tabela1[[#This Row],[Cliente]],'BASE DE CLIENTES'!A:E,5,0)</f>
        <v>26 DE SETEMBRO</v>
      </c>
    </row>
    <row r="3062" spans="2:12" x14ac:dyDescent="0.3">
      <c r="B3062" s="1" t="s">
        <v>152</v>
      </c>
      <c r="C3062" s="4" t="str">
        <f>VLOOKUP(Tabela1[[#This Row],[Cliente]],'BASE DE CLIENTES'!A:E,2,0)</f>
        <v>Aparecida de Goiânia</v>
      </c>
      <c r="D3062" s="1" t="str">
        <f>VLOOKUP(Tabela1[[#This Row],[Cliente]],'BASE DE CLIENTES'!A:C,3,0)</f>
        <v>GO</v>
      </c>
      <c r="E3062" s="4" t="str">
        <f>CONCATENATE(Tabela1[[#This Row],[CIDADE]],",",Tabela1[[#This Row],[UF]])</f>
        <v>Aparecida de Goiânia,GO</v>
      </c>
      <c r="F3062" s="2">
        <v>45931</v>
      </c>
      <c r="G3062" s="13">
        <v>500</v>
      </c>
      <c r="H3062" s="13">
        <v>620</v>
      </c>
      <c r="I3062" s="5">
        <f>Tabela1[[#This Row],[Valor total]]-Tabela1[[#This Row],[Valor custo]]</f>
        <v>120</v>
      </c>
      <c r="J3062" s="6">
        <f>Tabela1[[#This Row],[MARGEM BRUTA]]/Tabela1[[#This Row],[Valor total]]</f>
        <v>0.19354838709677419</v>
      </c>
      <c r="K3062" s="1" t="str">
        <f>VLOOKUP(Tabela1[[#This Row],[Cliente]],'BASE DE CLIENTES'!A:D,4,0)</f>
        <v>TECNICO</v>
      </c>
      <c r="L3062" s="1" t="str">
        <f>VLOOKUP(Tabela1[[#This Row],[Cliente]],'BASE DE CLIENTES'!A:E,5,0)</f>
        <v>Aparecida de Goiânia</v>
      </c>
    </row>
    <row r="3063" spans="2:12" x14ac:dyDescent="0.3">
      <c r="B3063" s="1" t="s">
        <v>195</v>
      </c>
      <c r="C3063" s="4" t="str">
        <f>VLOOKUP(Tabela1[[#This Row],[Cliente]],'BASE DE CLIENTES'!A:E,2,0)</f>
        <v>Goiânia</v>
      </c>
      <c r="D3063" s="1" t="str">
        <f>VLOOKUP(Tabela1[[#This Row],[Cliente]],'BASE DE CLIENTES'!A:C,3,0)</f>
        <v>GO</v>
      </c>
      <c r="E3063" s="4" t="str">
        <f>CONCATENATE(Tabela1[[#This Row],[CIDADE]],",",Tabela1[[#This Row],[UF]])</f>
        <v>Goiânia,GO</v>
      </c>
      <c r="F3063" s="2">
        <v>45931</v>
      </c>
      <c r="G3063" s="13">
        <v>6550</v>
      </c>
      <c r="H3063" s="13">
        <v>10200</v>
      </c>
      <c r="I3063" s="5">
        <f>Tabela1[[#This Row],[Valor total]]-Tabela1[[#This Row],[Valor custo]]</f>
        <v>3650</v>
      </c>
      <c r="J3063" s="6">
        <f>Tabela1[[#This Row],[MARGEM BRUTA]]/Tabela1[[#This Row],[Valor total]]</f>
        <v>0.35784313725490197</v>
      </c>
      <c r="K3063" s="1" t="str">
        <f>VLOOKUP(Tabela1[[#This Row],[Cliente]],'BASE DE CLIENTES'!A:D,4,0)</f>
        <v>EMPRESA COM MAQUINA</v>
      </c>
      <c r="L3063" s="1" t="str">
        <f>VLOOKUP(Tabela1[[#This Row],[Cliente]],'BASE DE CLIENTES'!A:E,5,0)</f>
        <v>Goiânia</v>
      </c>
    </row>
    <row r="3064" spans="2:12" x14ac:dyDescent="0.3">
      <c r="B3064" s="1" t="s">
        <v>199</v>
      </c>
      <c r="C3064" s="4" t="str">
        <f>VLOOKUP(Tabela1[[#This Row],[Cliente]],'BASE DE CLIENTES'!A:E,2,0)</f>
        <v>Goiânia</v>
      </c>
      <c r="D3064" s="1" t="str">
        <f>VLOOKUP(Tabela1[[#This Row],[Cliente]],'BASE DE CLIENTES'!A:C,3,0)</f>
        <v>GO</v>
      </c>
      <c r="E3064" s="4" t="str">
        <f>CONCATENATE(Tabela1[[#This Row],[CIDADE]],",",Tabela1[[#This Row],[UF]])</f>
        <v>Goiânia,GO</v>
      </c>
      <c r="F3064" s="2">
        <v>45931</v>
      </c>
      <c r="G3064" s="13">
        <v>2977</v>
      </c>
      <c r="H3064" s="13">
        <v>6550</v>
      </c>
      <c r="I3064" s="5">
        <f>Tabela1[[#This Row],[Valor total]]-Tabela1[[#This Row],[Valor custo]]</f>
        <v>3573</v>
      </c>
      <c r="J3064" s="6">
        <f>Tabela1[[#This Row],[MARGEM BRUTA]]/Tabela1[[#This Row],[Valor total]]</f>
        <v>0.54549618320610682</v>
      </c>
      <c r="K3064" s="1" t="str">
        <f>VLOOKUP(Tabela1[[#This Row],[Cliente]],'BASE DE CLIENTES'!A:D,4,0)</f>
        <v>EMPRESA COM MAQUINA</v>
      </c>
      <c r="L3064" s="1" t="str">
        <f>VLOOKUP(Tabela1[[#This Row],[Cliente]],'BASE DE CLIENTES'!A:E,5,0)</f>
        <v>Goiânia</v>
      </c>
    </row>
    <row r="3065" spans="2:12" x14ac:dyDescent="0.3">
      <c r="B3065" s="1" t="s">
        <v>311</v>
      </c>
      <c r="C3065" s="4" t="str">
        <f>VLOOKUP(Tabela1[[#This Row],[Cliente]],'BASE DE CLIENTES'!A:E,2,0)</f>
        <v>Uberlândia</v>
      </c>
      <c r="D3065" s="1" t="str">
        <f>VLOOKUP(Tabela1[[#This Row],[Cliente]],'BASE DE CLIENTES'!A:C,3,0)</f>
        <v>MG</v>
      </c>
      <c r="E3065" s="4" t="str">
        <f>CONCATENATE(Tabela1[[#This Row],[CIDADE]],",",Tabela1[[#This Row],[UF]])</f>
        <v>Uberlândia,MG</v>
      </c>
      <c r="F3065" s="2">
        <v>45931</v>
      </c>
      <c r="G3065" s="13">
        <v>18753.2</v>
      </c>
      <c r="H3065" s="13">
        <v>26630</v>
      </c>
      <c r="I3065" s="5">
        <f>Tabela1[[#This Row],[Valor total]]-Tabela1[[#This Row],[Valor custo]]</f>
        <v>7876.7999999999993</v>
      </c>
      <c r="J3065" s="6">
        <f>Tabela1[[#This Row],[MARGEM BRUTA]]/Tabela1[[#This Row],[Valor total]]</f>
        <v>0.29578670672174234</v>
      </c>
      <c r="K3065" s="1" t="str">
        <f>VLOOKUP(Tabela1[[#This Row],[Cliente]],'BASE DE CLIENTES'!A:D,4,0)</f>
        <v>EMPRESA COM MAQUINA</v>
      </c>
      <c r="L3065" s="1" t="str">
        <f>VLOOKUP(Tabela1[[#This Row],[Cliente]],'BASE DE CLIENTES'!A:E,5,0)</f>
        <v>Uberlândia</v>
      </c>
    </row>
    <row r="3066" spans="2:12" x14ac:dyDescent="0.3">
      <c r="B3066" s="1" t="s">
        <v>147</v>
      </c>
      <c r="C3066" s="4" t="str">
        <f>VLOOKUP(Tabela1[[#This Row],[Cliente]],'BASE DE CLIENTES'!A:E,2,0)</f>
        <v>Brasília</v>
      </c>
      <c r="D3066" s="1" t="str">
        <f>VLOOKUP(Tabela1[[#This Row],[Cliente]],'BASE DE CLIENTES'!A:C,3,0)</f>
        <v>DF</v>
      </c>
      <c r="E3066" s="4" t="str">
        <f>CONCATENATE(Tabela1[[#This Row],[CIDADE]],",",Tabela1[[#This Row],[UF]])</f>
        <v>Brasília,DF</v>
      </c>
      <c r="F3066" s="2">
        <v>45989</v>
      </c>
      <c r="G3066" s="13">
        <v>360.5</v>
      </c>
      <c r="H3066" s="13">
        <v>749.5</v>
      </c>
      <c r="I3066" s="5">
        <f>Tabela1[[#This Row],[Valor total]]-Tabela1[[#This Row],[Valor custo]]</f>
        <v>389</v>
      </c>
      <c r="J3066" s="6">
        <f>Tabela1[[#This Row],[MARGEM BRUTA]]/Tabela1[[#This Row],[Valor total]]</f>
        <v>0.51901267511674454</v>
      </c>
      <c r="K3066" s="1" t="str">
        <f>VLOOKUP(Tabela1[[#This Row],[Cliente]],'BASE DE CLIENTES'!A:D,4,0)</f>
        <v>SEM CLASSIFICAÇÃO</v>
      </c>
      <c r="L3066" s="1" t="str">
        <f>VLOOKUP(Tabela1[[#This Row],[Cliente]],'BASE DE CLIENTES'!A:E,5,0)</f>
        <v>AREAL (AGUAS CLARAS)</v>
      </c>
    </row>
    <row r="3067" spans="2:12" x14ac:dyDescent="0.3">
      <c r="B3067" s="1" t="s">
        <v>70</v>
      </c>
      <c r="C3067" s="4" t="str">
        <f>VLOOKUP(Tabela1[[#This Row],[Cliente]],'BASE DE CLIENTES'!A:E,2,0)</f>
        <v>Brasília</v>
      </c>
      <c r="D3067" s="1" t="str">
        <f>VLOOKUP(Tabela1[[#This Row],[Cliente]],'BASE DE CLIENTES'!A:C,3,0)</f>
        <v>DF</v>
      </c>
      <c r="E3067" s="4" t="str">
        <f>CONCATENATE(Tabela1[[#This Row],[CIDADE]],",",Tabela1[[#This Row],[UF]])</f>
        <v>Brasília,DF</v>
      </c>
      <c r="F3067" s="2">
        <v>45989</v>
      </c>
      <c r="G3067" s="13">
        <v>0</v>
      </c>
      <c r="H3067" s="13">
        <v>180</v>
      </c>
      <c r="I3067" s="5">
        <f>Tabela1[[#This Row],[Valor total]]-Tabela1[[#This Row],[Valor custo]]</f>
        <v>180</v>
      </c>
      <c r="J3067" s="6">
        <f>Tabela1[[#This Row],[MARGEM BRUTA]]/Tabela1[[#This Row],[Valor total]]</f>
        <v>1</v>
      </c>
      <c r="K3067" s="1" t="str">
        <f>VLOOKUP(Tabela1[[#This Row],[Cliente]],'BASE DE CLIENTES'!A:D,4,0)</f>
        <v>EMPRESA COM MAQUINA</v>
      </c>
      <c r="L3067" s="1" t="str">
        <f>VLOOKUP(Tabela1[[#This Row],[Cliente]],'BASE DE CLIENTES'!A:E,5,0)</f>
        <v>TAGUATINGA NORTE (TAGUATINGA)</v>
      </c>
    </row>
    <row r="3068" spans="2:12" x14ac:dyDescent="0.3">
      <c r="B3068" s="1" t="s">
        <v>107</v>
      </c>
      <c r="C3068" s="4" t="str">
        <f>VLOOKUP(Tabela1[[#This Row],[Cliente]],'BASE DE CLIENTES'!A:E,2,0)</f>
        <v>Planaltina</v>
      </c>
      <c r="D3068" s="1" t="str">
        <f>VLOOKUP(Tabela1[[#This Row],[Cliente]],'BASE DE CLIENTES'!A:C,3,0)</f>
        <v>DF</v>
      </c>
      <c r="E3068" s="4" t="str">
        <f>CONCATENATE(Tabela1[[#This Row],[CIDADE]],",",Tabela1[[#This Row],[UF]])</f>
        <v>Planaltina,DF</v>
      </c>
      <c r="F3068" s="2">
        <v>45989</v>
      </c>
      <c r="G3068" s="13">
        <v>1358.79</v>
      </c>
      <c r="H3068" s="13">
        <v>2135</v>
      </c>
      <c r="I3068" s="5">
        <f>Tabela1[[#This Row],[Valor total]]-Tabela1[[#This Row],[Valor custo]]</f>
        <v>776.21</v>
      </c>
      <c r="J3068" s="6">
        <f>Tabela1[[#This Row],[MARGEM BRUTA]]/Tabela1[[#This Row],[Valor total]]</f>
        <v>0.36356440281030444</v>
      </c>
      <c r="K3068" s="1" t="str">
        <f>VLOOKUP(Tabela1[[#This Row],[Cliente]],'BASE DE CLIENTES'!A:D,4,0)</f>
        <v>EMPRESA COM MAQUINA</v>
      </c>
      <c r="L3068" s="1" t="str">
        <f>VLOOKUP(Tabela1[[#This Row],[Cliente]],'BASE DE CLIENTES'!A:E,5,0)</f>
        <v>SETOR LESTE</v>
      </c>
    </row>
    <row r="3069" spans="2:12" x14ac:dyDescent="0.3">
      <c r="B3069" s="1" t="s">
        <v>127</v>
      </c>
      <c r="C3069" s="4" t="str">
        <f>VLOOKUP(Tabela1[[#This Row],[Cliente]],'BASE DE CLIENTES'!A:E,2,0)</f>
        <v>Brasília</v>
      </c>
      <c r="D3069" s="1" t="str">
        <f>VLOOKUP(Tabela1[[#This Row],[Cliente]],'BASE DE CLIENTES'!A:C,3,0)</f>
        <v>DF</v>
      </c>
      <c r="E3069" s="4" t="str">
        <f>CONCATENATE(Tabela1[[#This Row],[CIDADE]],",",Tabela1[[#This Row],[UF]])</f>
        <v>Brasília,DF</v>
      </c>
      <c r="F3069" s="2">
        <v>45989</v>
      </c>
      <c r="G3069" s="13">
        <v>679</v>
      </c>
      <c r="H3069" s="13">
        <v>1090</v>
      </c>
      <c r="I3069" s="5">
        <f>Tabela1[[#This Row],[Valor total]]-Tabela1[[#This Row],[Valor custo]]</f>
        <v>411</v>
      </c>
      <c r="J3069" s="6">
        <f>Tabela1[[#This Row],[MARGEM BRUTA]]/Tabela1[[#This Row],[Valor total]]</f>
        <v>0.37706422018348623</v>
      </c>
      <c r="K3069" s="1" t="str">
        <f>VLOOKUP(Tabela1[[#This Row],[Cliente]],'BASE DE CLIENTES'!A:D,4,0)</f>
        <v>EMPRESA COM MAQUINA</v>
      </c>
      <c r="L3069" s="1" t="str">
        <f>VLOOKUP(Tabela1[[#This Row],[Cliente]],'BASE DE CLIENTES'!A:E,5,0)</f>
        <v>CEILANDIA SUL (CEILANDIA)</v>
      </c>
    </row>
    <row r="3070" spans="2:12" x14ac:dyDescent="0.3">
      <c r="B3070" s="1" t="s">
        <v>286</v>
      </c>
      <c r="C3070" s="4" t="str">
        <f>VLOOKUP(Tabela1[[#This Row],[Cliente]],'BASE DE CLIENTES'!A:E,2,0)</f>
        <v>Planaltina</v>
      </c>
      <c r="D3070" s="1" t="str">
        <f>VLOOKUP(Tabela1[[#This Row],[Cliente]],'BASE DE CLIENTES'!A:C,3,0)</f>
        <v>GO</v>
      </c>
      <c r="E3070" s="4" t="str">
        <f>CONCATENATE(Tabela1[[#This Row],[CIDADE]],",",Tabela1[[#This Row],[UF]])</f>
        <v>Planaltina,GO</v>
      </c>
      <c r="F3070" s="2">
        <v>45989</v>
      </c>
      <c r="G3070" s="13">
        <v>1706.42</v>
      </c>
      <c r="H3070" s="13">
        <v>2599</v>
      </c>
      <c r="I3070" s="5">
        <f>Tabela1[[#This Row],[Valor total]]-Tabela1[[#This Row],[Valor custo]]</f>
        <v>892.57999999999993</v>
      </c>
      <c r="J3070" s="6">
        <f>Tabela1[[#This Row],[MARGEM BRUTA]]/Tabela1[[#This Row],[Valor total]]</f>
        <v>0.34343208926510194</v>
      </c>
      <c r="K3070" s="1" t="str">
        <f>VLOOKUP(Tabela1[[#This Row],[Cliente]],'BASE DE CLIENTES'!A:D,4,0)</f>
        <v>SERRALHEIRO</v>
      </c>
      <c r="L3070" s="1" t="str">
        <f>VLOOKUP(Tabela1[[#This Row],[Cliente]],'BASE DE CLIENTES'!A:E,5,0)</f>
        <v>Planaltina</v>
      </c>
    </row>
    <row r="3071" spans="2:12" x14ac:dyDescent="0.3">
      <c r="B3071" s="1" t="s">
        <v>19</v>
      </c>
      <c r="C3071" s="4" t="str">
        <f>VLOOKUP(Tabela1[[#This Row],[Cliente]],'BASE DE CLIENTES'!A:E,2,0)</f>
        <v>Águas Lindas de Goiás</v>
      </c>
      <c r="D3071" s="1" t="str">
        <f>VLOOKUP(Tabela1[[#This Row],[Cliente]],'BASE DE CLIENTES'!A:C,3,0)</f>
        <v>GO</v>
      </c>
      <c r="E3071" s="4" t="str">
        <f>CONCATENATE(Tabela1[[#This Row],[CIDADE]],",",Tabela1[[#This Row],[UF]])</f>
        <v>Águas Lindas de Goiás,GO</v>
      </c>
      <c r="F3071" s="2">
        <v>45989</v>
      </c>
      <c r="G3071" s="13">
        <v>98.14</v>
      </c>
      <c r="H3071" s="13">
        <v>120</v>
      </c>
      <c r="I3071" s="5">
        <f>Tabela1[[#This Row],[Valor total]]-Tabela1[[#This Row],[Valor custo]]</f>
        <v>21.86</v>
      </c>
      <c r="J3071" s="6">
        <f>Tabela1[[#This Row],[MARGEM BRUTA]]/Tabela1[[#This Row],[Valor total]]</f>
        <v>0.18216666666666667</v>
      </c>
      <c r="K3071" s="1" t="str">
        <f>VLOOKUP(Tabela1[[#This Row],[Cliente]],'BASE DE CLIENTES'!A:D,4,0)</f>
        <v>SERRALHEIRO</v>
      </c>
      <c r="L3071" s="1" t="str">
        <f>VLOOKUP(Tabela1[[#This Row],[Cliente]],'BASE DE CLIENTES'!A:E,5,0)</f>
        <v>Águas Lindas de Goiás</v>
      </c>
    </row>
    <row r="3072" spans="2:12" x14ac:dyDescent="0.3">
      <c r="B3072" s="1" t="s">
        <v>152</v>
      </c>
      <c r="C3072" s="4" t="str">
        <f>VLOOKUP(Tabela1[[#This Row],[Cliente]],'BASE DE CLIENTES'!A:E,2,0)</f>
        <v>Aparecida de Goiânia</v>
      </c>
      <c r="D3072" s="1" t="str">
        <f>VLOOKUP(Tabela1[[#This Row],[Cliente]],'BASE DE CLIENTES'!A:C,3,0)</f>
        <v>GO</v>
      </c>
      <c r="E3072" s="4" t="str">
        <f>CONCATENATE(Tabela1[[#This Row],[CIDADE]],",",Tabela1[[#This Row],[UF]])</f>
        <v>Aparecida de Goiânia,GO</v>
      </c>
      <c r="F3072" s="2">
        <v>45989</v>
      </c>
      <c r="G3072" s="13">
        <v>288.39999999999998</v>
      </c>
      <c r="H3072" s="13">
        <v>600</v>
      </c>
      <c r="I3072" s="5">
        <f>Tabela1[[#This Row],[Valor total]]-Tabela1[[#This Row],[Valor custo]]</f>
        <v>311.60000000000002</v>
      </c>
      <c r="J3072" s="6">
        <f>Tabela1[[#This Row],[MARGEM BRUTA]]/Tabela1[[#This Row],[Valor total]]</f>
        <v>0.51933333333333342</v>
      </c>
      <c r="K3072" s="1" t="str">
        <f>VLOOKUP(Tabela1[[#This Row],[Cliente]],'BASE DE CLIENTES'!A:D,4,0)</f>
        <v>TECNICO</v>
      </c>
      <c r="L3072" s="1" t="str">
        <f>VLOOKUP(Tabela1[[#This Row],[Cliente]],'BASE DE CLIENTES'!A:E,5,0)</f>
        <v>Aparecida de Goiânia</v>
      </c>
    </row>
    <row r="3073" spans="2:12" x14ac:dyDescent="0.3">
      <c r="B3073" s="1" t="s">
        <v>152</v>
      </c>
      <c r="C3073" s="4" t="str">
        <f>VLOOKUP(Tabela1[[#This Row],[Cliente]],'BASE DE CLIENTES'!A:E,2,0)</f>
        <v>Aparecida de Goiânia</v>
      </c>
      <c r="D3073" s="1" t="str">
        <f>VLOOKUP(Tabela1[[#This Row],[Cliente]],'BASE DE CLIENTES'!A:C,3,0)</f>
        <v>GO</v>
      </c>
      <c r="E3073" s="4" t="str">
        <f>CONCATENATE(Tabela1[[#This Row],[CIDADE]],",",Tabela1[[#This Row],[UF]])</f>
        <v>Aparecida de Goiânia,GO</v>
      </c>
      <c r="F3073" s="2">
        <v>45989</v>
      </c>
      <c r="G3073" s="13">
        <v>108.15</v>
      </c>
      <c r="H3073" s="13">
        <v>225</v>
      </c>
      <c r="I3073" s="5">
        <f>Tabela1[[#This Row],[Valor total]]-Tabela1[[#This Row],[Valor custo]]</f>
        <v>116.85</v>
      </c>
      <c r="J3073" s="6">
        <f>Tabela1[[#This Row],[MARGEM BRUTA]]/Tabela1[[#This Row],[Valor total]]</f>
        <v>0.51933333333333331</v>
      </c>
      <c r="K3073" s="1" t="str">
        <f>VLOOKUP(Tabela1[[#This Row],[Cliente]],'BASE DE CLIENTES'!A:D,4,0)</f>
        <v>TECNICO</v>
      </c>
      <c r="L3073" s="1" t="str">
        <f>VLOOKUP(Tabela1[[#This Row],[Cliente]],'BASE DE CLIENTES'!A:E,5,0)</f>
        <v>Aparecida de Goiânia</v>
      </c>
    </row>
    <row r="3074" spans="2:12" x14ac:dyDescent="0.3">
      <c r="B3074" s="1" t="s">
        <v>152</v>
      </c>
      <c r="C3074" s="4" t="str">
        <f>VLOOKUP(Tabela1[[#This Row],[Cliente]],'BASE DE CLIENTES'!A:E,2,0)</f>
        <v>Aparecida de Goiânia</v>
      </c>
      <c r="D3074" s="1" t="str">
        <f>VLOOKUP(Tabela1[[#This Row],[Cliente]],'BASE DE CLIENTES'!A:C,3,0)</f>
        <v>GO</v>
      </c>
      <c r="E3074" s="4" t="str">
        <f>CONCATENATE(Tabela1[[#This Row],[CIDADE]],",",Tabela1[[#This Row],[UF]])</f>
        <v>Aparecida de Goiânia,GO</v>
      </c>
      <c r="F3074" s="2">
        <v>45989</v>
      </c>
      <c r="G3074" s="13">
        <v>108.15</v>
      </c>
      <c r="H3074" s="13">
        <v>225</v>
      </c>
      <c r="I3074" s="5">
        <f>Tabela1[[#This Row],[Valor total]]-Tabela1[[#This Row],[Valor custo]]</f>
        <v>116.85</v>
      </c>
      <c r="J3074" s="6">
        <f>Tabela1[[#This Row],[MARGEM BRUTA]]/Tabela1[[#This Row],[Valor total]]</f>
        <v>0.51933333333333331</v>
      </c>
      <c r="K3074" s="1" t="str">
        <f>VLOOKUP(Tabela1[[#This Row],[Cliente]],'BASE DE CLIENTES'!A:D,4,0)</f>
        <v>TECNICO</v>
      </c>
      <c r="L3074" s="1" t="str">
        <f>VLOOKUP(Tabela1[[#This Row],[Cliente]],'BASE DE CLIENTES'!A:E,5,0)</f>
        <v>Aparecida de Goiânia</v>
      </c>
    </row>
    <row r="3075" spans="2:12" x14ac:dyDescent="0.3">
      <c r="B3075" s="1" t="s">
        <v>189</v>
      </c>
      <c r="C3075" s="4" t="str">
        <f>VLOOKUP(Tabela1[[#This Row],[Cliente]],'BASE DE CLIENTES'!A:E,2,0)</f>
        <v>Formosa</v>
      </c>
      <c r="D3075" s="1" t="str">
        <f>VLOOKUP(Tabela1[[#This Row],[Cliente]],'BASE DE CLIENTES'!A:C,3,0)</f>
        <v>GO</v>
      </c>
      <c r="E3075" s="4" t="str">
        <f>CONCATENATE(Tabela1[[#This Row],[CIDADE]],",",Tabela1[[#This Row],[UF]])</f>
        <v>Formosa,GO</v>
      </c>
      <c r="F3075" s="2">
        <v>45989</v>
      </c>
      <c r="G3075" s="13">
        <v>419.2</v>
      </c>
      <c r="H3075" s="13">
        <v>799.3</v>
      </c>
      <c r="I3075" s="5">
        <f>Tabela1[[#This Row],[Valor total]]-Tabela1[[#This Row],[Valor custo]]</f>
        <v>380.09999999999997</v>
      </c>
      <c r="J3075" s="6">
        <f>Tabela1[[#This Row],[MARGEM BRUTA]]/Tabela1[[#This Row],[Valor total]]</f>
        <v>0.4755410984611535</v>
      </c>
      <c r="K3075" s="1" t="str">
        <f>VLOOKUP(Tabela1[[#This Row],[Cliente]],'BASE DE CLIENTES'!A:D,4,0)</f>
        <v>SEM CLASSIFICAÇÃO</v>
      </c>
      <c r="L3075" s="1" t="str">
        <f>VLOOKUP(Tabela1[[#This Row],[Cliente]],'BASE DE CLIENTES'!A:E,5,0)</f>
        <v>Formosa</v>
      </c>
    </row>
    <row r="3076" spans="2:12" x14ac:dyDescent="0.3">
      <c r="B3076" s="1" t="s">
        <v>30</v>
      </c>
      <c r="C3076" s="4" t="str">
        <f>VLOOKUP(Tabela1[[#This Row],[Cliente]],'BASE DE CLIENTES'!A:E,2,0)</f>
        <v>Águas Lindas de Goiás</v>
      </c>
      <c r="D3076" s="1" t="str">
        <f>VLOOKUP(Tabela1[[#This Row],[Cliente]],'BASE DE CLIENTES'!A:C,3,0)</f>
        <v>GO</v>
      </c>
      <c r="E3076" s="4" t="str">
        <f>CONCATENATE(Tabela1[[#This Row],[CIDADE]],",",Tabela1[[#This Row],[UF]])</f>
        <v>Águas Lindas de Goiás,GO</v>
      </c>
      <c r="F3076" s="2">
        <v>45989</v>
      </c>
      <c r="G3076" s="13">
        <v>127.1</v>
      </c>
      <c r="H3076" s="13">
        <v>250</v>
      </c>
      <c r="I3076" s="5">
        <f>Tabela1[[#This Row],[Valor total]]-Tabela1[[#This Row],[Valor custo]]</f>
        <v>122.9</v>
      </c>
      <c r="J3076" s="6">
        <f>Tabela1[[#This Row],[MARGEM BRUTA]]/Tabela1[[#This Row],[Valor total]]</f>
        <v>0.49160000000000004</v>
      </c>
      <c r="K3076" s="1" t="str">
        <f>VLOOKUP(Tabela1[[#This Row],[Cliente]],'BASE DE CLIENTES'!A:D,4,0)</f>
        <v>SERRALHEIRO</v>
      </c>
      <c r="L3076" s="1" t="str">
        <f>VLOOKUP(Tabela1[[#This Row],[Cliente]],'BASE DE CLIENTES'!A:E,5,0)</f>
        <v>Águas Lindas de Goiás</v>
      </c>
    </row>
    <row r="3077" spans="2:12" x14ac:dyDescent="0.3">
      <c r="B3077" s="1" t="s">
        <v>96</v>
      </c>
      <c r="C3077" s="4" t="str">
        <f>VLOOKUP(Tabela1[[#This Row],[Cliente]],'BASE DE CLIENTES'!A:E,2,0)</f>
        <v>Brasília</v>
      </c>
      <c r="D3077" s="1" t="str">
        <f>VLOOKUP(Tabela1[[#This Row],[Cliente]],'BASE DE CLIENTES'!A:C,3,0)</f>
        <v>DF</v>
      </c>
      <c r="E3077" s="4" t="str">
        <f>CONCATENATE(Tabela1[[#This Row],[CIDADE]],",",Tabela1[[#This Row],[UF]])</f>
        <v>Brasília,DF</v>
      </c>
      <c r="F3077" s="2">
        <v>45989</v>
      </c>
      <c r="G3077" s="13">
        <v>580.5</v>
      </c>
      <c r="H3077" s="13">
        <v>1149</v>
      </c>
      <c r="I3077" s="5">
        <f>Tabela1[[#This Row],[Valor total]]-Tabela1[[#This Row],[Valor custo]]</f>
        <v>568.5</v>
      </c>
      <c r="J3077" s="6">
        <f>Tabela1[[#This Row],[MARGEM BRUTA]]/Tabela1[[#This Row],[Valor total]]</f>
        <v>0.49477806788511747</v>
      </c>
      <c r="K3077" s="1" t="str">
        <f>VLOOKUP(Tabela1[[#This Row],[Cliente]],'BASE DE CLIENTES'!A:D,4,0)</f>
        <v>EMPRESA SEM MAQUINA</v>
      </c>
      <c r="L3077" s="1" t="str">
        <f>VLOOKUP(Tabela1[[#This Row],[Cliente]],'BASE DE CLIENTES'!A:E,5,0)</f>
        <v>CEILANDIA NORTE (CEILANDIA)</v>
      </c>
    </row>
    <row r="3078" spans="2:12" x14ac:dyDescent="0.3">
      <c r="B3078" s="1" t="s">
        <v>13</v>
      </c>
      <c r="C3078" s="4" t="str">
        <f>VLOOKUP(Tabela1[[#This Row],[Cliente]],'BASE DE CLIENTES'!A:E,2,0)</f>
        <v>Brasília</v>
      </c>
      <c r="D3078" s="1" t="str">
        <f>VLOOKUP(Tabela1[[#This Row],[Cliente]],'BASE DE CLIENTES'!A:C,3,0)</f>
        <v>DF</v>
      </c>
      <c r="E3078" s="4" t="str">
        <f>CONCATENATE(Tabela1[[#This Row],[CIDADE]],",",Tabela1[[#This Row],[UF]])</f>
        <v>Brasília,DF</v>
      </c>
      <c r="F3078" s="2">
        <v>45989</v>
      </c>
      <c r="G3078" s="13">
        <v>893.2</v>
      </c>
      <c r="H3078" s="13">
        <v>1500</v>
      </c>
      <c r="I3078" s="5">
        <f>Tabela1[[#This Row],[Valor total]]-Tabela1[[#This Row],[Valor custo]]</f>
        <v>606.79999999999995</v>
      </c>
      <c r="J3078" s="6">
        <f>Tabela1[[#This Row],[MARGEM BRUTA]]/Tabela1[[#This Row],[Valor total]]</f>
        <v>0.4045333333333333</v>
      </c>
      <c r="K3078" s="1" t="str">
        <f>VLOOKUP(Tabela1[[#This Row],[Cliente]],'BASE DE CLIENTES'!A:D,4,0)</f>
        <v>EMPRESA COM MAQUINA</v>
      </c>
      <c r="L3078" s="1" t="str">
        <f>VLOOKUP(Tabela1[[#This Row],[Cliente]],'BASE DE CLIENTES'!A:E,5,0)</f>
        <v>CANDANGOLANDIA</v>
      </c>
    </row>
    <row r="3079" spans="2:12" x14ac:dyDescent="0.3">
      <c r="B3079" s="1" t="s">
        <v>19</v>
      </c>
      <c r="C3079" s="4" t="str">
        <f>VLOOKUP(Tabela1[[#This Row],[Cliente]],'BASE DE CLIENTES'!A:E,2,0)</f>
        <v>Águas Lindas de Goiás</v>
      </c>
      <c r="D3079" s="1" t="str">
        <f>VLOOKUP(Tabela1[[#This Row],[Cliente]],'BASE DE CLIENTES'!A:C,3,0)</f>
        <v>GO</v>
      </c>
      <c r="E3079" s="4" t="str">
        <f>CONCATENATE(Tabela1[[#This Row],[CIDADE]],",",Tabela1[[#This Row],[UF]])</f>
        <v>Águas Lindas de Goiás,GO</v>
      </c>
      <c r="F3079" s="2">
        <v>45989</v>
      </c>
      <c r="G3079" s="13">
        <v>2362.58</v>
      </c>
      <c r="H3079" s="13">
        <v>3970</v>
      </c>
      <c r="I3079" s="5">
        <f>Tabela1[[#This Row],[Valor total]]-Tabela1[[#This Row],[Valor custo]]</f>
        <v>1607.42</v>
      </c>
      <c r="J3079" s="6">
        <f>Tabela1[[#This Row],[MARGEM BRUTA]]/Tabela1[[#This Row],[Valor total]]</f>
        <v>0.40489168765743072</v>
      </c>
      <c r="K3079" s="1" t="str">
        <f>VLOOKUP(Tabela1[[#This Row],[Cliente]],'BASE DE CLIENTES'!A:D,4,0)</f>
        <v>SERRALHEIRO</v>
      </c>
      <c r="L3079" s="1" t="str">
        <f>VLOOKUP(Tabela1[[#This Row],[Cliente]],'BASE DE CLIENTES'!A:E,5,0)</f>
        <v>Águas Lindas de Goiás</v>
      </c>
    </row>
    <row r="3080" spans="2:12" x14ac:dyDescent="0.3">
      <c r="B3080" s="1" t="s">
        <v>66</v>
      </c>
      <c r="C3080" s="4" t="str">
        <f>VLOOKUP(Tabela1[[#This Row],[Cliente]],'BASE DE CLIENTES'!A:E,2,0)</f>
        <v>Águas Lindas de Goiás</v>
      </c>
      <c r="D3080" s="1" t="str">
        <f>VLOOKUP(Tabela1[[#This Row],[Cliente]],'BASE DE CLIENTES'!A:C,3,0)</f>
        <v>GO</v>
      </c>
      <c r="E3080" s="4" t="str">
        <f>CONCATENATE(Tabela1[[#This Row],[CIDADE]],",",Tabela1[[#This Row],[UF]])</f>
        <v>Águas Lindas de Goiás,GO</v>
      </c>
      <c r="F3080" s="2">
        <v>45989</v>
      </c>
      <c r="G3080" s="13">
        <v>385</v>
      </c>
      <c r="H3080" s="13">
        <v>600</v>
      </c>
      <c r="I3080" s="5">
        <f>Tabela1[[#This Row],[Valor total]]-Tabela1[[#This Row],[Valor custo]]</f>
        <v>215</v>
      </c>
      <c r="J3080" s="6">
        <f>Tabela1[[#This Row],[MARGEM BRUTA]]/Tabela1[[#This Row],[Valor total]]</f>
        <v>0.35833333333333334</v>
      </c>
      <c r="K3080" s="1" t="str">
        <f>VLOOKUP(Tabela1[[#This Row],[Cliente]],'BASE DE CLIENTES'!A:D,4,0)</f>
        <v>EMPRESA COM MAQUINA</v>
      </c>
      <c r="L3080" s="1" t="str">
        <f>VLOOKUP(Tabela1[[#This Row],[Cliente]],'BASE DE CLIENTES'!A:E,5,0)</f>
        <v>Águas Lindas de Goiás</v>
      </c>
    </row>
    <row r="3081" spans="2:12" x14ac:dyDescent="0.3">
      <c r="B3081" s="1" t="s">
        <v>17</v>
      </c>
      <c r="C3081" s="4" t="str">
        <f>VLOOKUP(Tabela1[[#This Row],[Cliente]],'BASE DE CLIENTES'!A:E,2,0)</f>
        <v>Águas Lindas de Goiás</v>
      </c>
      <c r="D3081" s="1" t="str">
        <f>VLOOKUP(Tabela1[[#This Row],[Cliente]],'BASE DE CLIENTES'!A:C,3,0)</f>
        <v>GO</v>
      </c>
      <c r="E3081" s="4" t="str">
        <f>CONCATENATE(Tabela1[[#This Row],[CIDADE]],",",Tabela1[[#This Row],[UF]])</f>
        <v>Águas Lindas de Goiás,GO</v>
      </c>
      <c r="F3081" s="2">
        <v>45989</v>
      </c>
      <c r="G3081" s="13">
        <v>531.21</v>
      </c>
      <c r="H3081" s="13">
        <v>848</v>
      </c>
      <c r="I3081" s="5">
        <f>Tabela1[[#This Row],[Valor total]]-Tabela1[[#This Row],[Valor custo]]</f>
        <v>316.78999999999996</v>
      </c>
      <c r="J3081" s="6">
        <f>Tabela1[[#This Row],[MARGEM BRUTA]]/Tabela1[[#This Row],[Valor total]]</f>
        <v>0.3735731132075471</v>
      </c>
      <c r="K3081" s="1" t="str">
        <f>VLOOKUP(Tabela1[[#This Row],[Cliente]],'BASE DE CLIENTES'!A:D,4,0)</f>
        <v>SERRALHEIRO</v>
      </c>
      <c r="L3081" s="1" t="str">
        <f>VLOOKUP(Tabela1[[#This Row],[Cliente]],'BASE DE CLIENTES'!A:E,5,0)</f>
        <v>Águas Lindas de Goiás</v>
      </c>
    </row>
    <row r="3082" spans="2:12" x14ac:dyDescent="0.3">
      <c r="B3082" s="1" t="s">
        <v>36</v>
      </c>
      <c r="C3082" s="4" t="str">
        <f>VLOOKUP(Tabela1[[#This Row],[Cliente]],'BASE DE CLIENTES'!A:E,2,0)</f>
        <v>Brasília</v>
      </c>
      <c r="D3082" s="1" t="str">
        <f>VLOOKUP(Tabela1[[#This Row],[Cliente]],'BASE DE CLIENTES'!A:C,3,0)</f>
        <v>DF</v>
      </c>
      <c r="E3082" s="4" t="str">
        <f>CONCATENATE(Tabela1[[#This Row],[CIDADE]],",",Tabela1[[#This Row],[UF]])</f>
        <v>Brasília,DF</v>
      </c>
      <c r="F3082" s="2">
        <v>45989</v>
      </c>
      <c r="G3082" s="13">
        <v>90</v>
      </c>
      <c r="H3082" s="13">
        <v>180</v>
      </c>
      <c r="I3082" s="5">
        <f>Tabela1[[#This Row],[Valor total]]-Tabela1[[#This Row],[Valor custo]]</f>
        <v>90</v>
      </c>
      <c r="J3082" s="6">
        <f>Tabela1[[#This Row],[MARGEM BRUTA]]/Tabela1[[#This Row],[Valor total]]</f>
        <v>0.5</v>
      </c>
      <c r="K3082" s="1" t="str">
        <f>VLOOKUP(Tabela1[[#This Row],[Cliente]],'BASE DE CLIENTES'!A:D,4,0)</f>
        <v>SERRALHEIRO</v>
      </c>
      <c r="L3082" s="1" t="str">
        <f>VLOOKUP(Tabela1[[#This Row],[Cliente]],'BASE DE CLIENTES'!A:E,5,0)</f>
        <v>CEILANDIA SUL (CEILANDIA)</v>
      </c>
    </row>
    <row r="3083" spans="2:12" x14ac:dyDescent="0.3">
      <c r="B3083" s="1" t="s">
        <v>127</v>
      </c>
      <c r="C3083" s="4" t="str">
        <f>VLOOKUP(Tabela1[[#This Row],[Cliente]],'BASE DE CLIENTES'!A:E,2,0)</f>
        <v>Brasília</v>
      </c>
      <c r="D3083" s="1" t="str">
        <f>VLOOKUP(Tabela1[[#This Row],[Cliente]],'BASE DE CLIENTES'!A:C,3,0)</f>
        <v>DF</v>
      </c>
      <c r="E3083" s="4" t="str">
        <f>CONCATENATE(Tabela1[[#This Row],[CIDADE]],",",Tabela1[[#This Row],[UF]])</f>
        <v>Brasília,DF</v>
      </c>
      <c r="F3083" s="2">
        <v>45989</v>
      </c>
      <c r="G3083" s="13">
        <v>984</v>
      </c>
      <c r="H3083" s="13">
        <v>389.9</v>
      </c>
      <c r="I3083" s="5">
        <f>Tabela1[[#This Row],[Valor total]]-Tabela1[[#This Row],[Valor custo]]</f>
        <v>-594.1</v>
      </c>
      <c r="J3083" s="6">
        <f>Tabela1[[#This Row],[MARGEM BRUTA]]/Tabela1[[#This Row],[Valor total]]</f>
        <v>-1.5237240318030265</v>
      </c>
      <c r="K3083" s="1" t="str">
        <f>VLOOKUP(Tabela1[[#This Row],[Cliente]],'BASE DE CLIENTES'!A:D,4,0)</f>
        <v>EMPRESA COM MAQUINA</v>
      </c>
      <c r="L3083" s="1" t="str">
        <f>VLOOKUP(Tabela1[[#This Row],[Cliente]],'BASE DE CLIENTES'!A:E,5,0)</f>
        <v>CEILANDIA SUL (CEILANDIA)</v>
      </c>
    </row>
    <row r="3084" spans="2:12" x14ac:dyDescent="0.3">
      <c r="B3084" s="1" t="s">
        <v>25</v>
      </c>
      <c r="C3084" s="4" t="str">
        <f>VLOOKUP(Tabela1[[#This Row],[Cliente]],'BASE DE CLIENTES'!A:E,2,0)</f>
        <v>Brasília</v>
      </c>
      <c r="D3084" s="1" t="str">
        <f>VLOOKUP(Tabela1[[#This Row],[Cliente]],'BASE DE CLIENTES'!A:C,3,0)</f>
        <v>DF</v>
      </c>
      <c r="E3084" s="4" t="str">
        <f>CONCATENATE(Tabela1[[#This Row],[CIDADE]],",",Tabela1[[#This Row],[UF]])</f>
        <v>Brasília,DF</v>
      </c>
      <c r="F3084" s="2">
        <v>45989</v>
      </c>
      <c r="G3084" s="13">
        <v>776.1</v>
      </c>
      <c r="H3084" s="13">
        <v>1139</v>
      </c>
      <c r="I3084" s="5">
        <f>Tabela1[[#This Row],[Valor total]]-Tabela1[[#This Row],[Valor custo]]</f>
        <v>362.9</v>
      </c>
      <c r="J3084" s="6">
        <f>Tabela1[[#This Row],[MARGEM BRUTA]]/Tabela1[[#This Row],[Valor total]]</f>
        <v>0.31861281826163301</v>
      </c>
      <c r="K3084" s="1" t="str">
        <f>VLOOKUP(Tabela1[[#This Row],[Cliente]],'BASE DE CLIENTES'!A:D,4,0)</f>
        <v>EMPRESA COM MAQUINA</v>
      </c>
      <c r="L3084" s="1" t="str">
        <f>VLOOKUP(Tabela1[[#This Row],[Cliente]],'BASE DE CLIENTES'!A:E,5,0)</f>
        <v>CEILANDIA NORTE (CEILANDIA)</v>
      </c>
    </row>
    <row r="3085" spans="2:12" x14ac:dyDescent="0.3">
      <c r="B3085" s="1" t="s">
        <v>342</v>
      </c>
      <c r="C3085" s="4" t="str">
        <f>VLOOKUP(Tabela1[[#This Row],[Cliente]],'BASE DE CLIENTES'!A:E,2,0)</f>
        <v>Santo Antônio Descoberto</v>
      </c>
      <c r="D3085" s="1" t="str">
        <f>VLOOKUP(Tabela1[[#This Row],[Cliente]],'BASE DE CLIENTES'!A:C,3,0)</f>
        <v>GO</v>
      </c>
      <c r="E3085" s="4" t="str">
        <f>CONCATENATE(Tabela1[[#This Row],[CIDADE]],",",Tabela1[[#This Row],[UF]])</f>
        <v>Santo Antônio Descoberto,GO</v>
      </c>
      <c r="F3085" s="2">
        <v>45989</v>
      </c>
      <c r="G3085" s="13">
        <v>1607.29</v>
      </c>
      <c r="H3085" s="13">
        <v>2592</v>
      </c>
      <c r="I3085" s="5">
        <f>Tabela1[[#This Row],[Valor total]]-Tabela1[[#This Row],[Valor custo]]</f>
        <v>984.71</v>
      </c>
      <c r="J3085" s="6">
        <f>Tabela1[[#This Row],[MARGEM BRUTA]]/Tabela1[[#This Row],[Valor total]]</f>
        <v>0.37990354938271609</v>
      </c>
      <c r="K3085" s="1" t="str">
        <f>VLOOKUP(Tabela1[[#This Row],[Cliente]],'BASE DE CLIENTES'!A:D,4,0)</f>
        <v>CLIENTE NOVO S/ IDENT.</v>
      </c>
      <c r="L3085" s="1" t="str">
        <f>VLOOKUP(Tabela1[[#This Row],[Cliente]],'BASE DE CLIENTES'!A:E,5,0)</f>
        <v>Santo Antônio Descoberto</v>
      </c>
    </row>
    <row r="3086" spans="2:12" x14ac:dyDescent="0.3">
      <c r="B3086" s="1" t="s">
        <v>27</v>
      </c>
      <c r="C3086" s="4" t="str">
        <f>VLOOKUP(Tabela1[[#This Row],[Cliente]],'BASE DE CLIENTES'!A:E,2,0)</f>
        <v>Brasília</v>
      </c>
      <c r="D3086" s="1" t="str">
        <f>VLOOKUP(Tabela1[[#This Row],[Cliente]],'BASE DE CLIENTES'!A:C,3,0)</f>
        <v>DF</v>
      </c>
      <c r="E3086" s="4" t="str">
        <f>CONCATENATE(Tabela1[[#This Row],[CIDADE]],",",Tabela1[[#This Row],[UF]])</f>
        <v>Brasília,DF</v>
      </c>
      <c r="F3086" s="2">
        <v>45989</v>
      </c>
      <c r="G3086" s="13">
        <v>693</v>
      </c>
      <c r="H3086" s="13">
        <v>1300</v>
      </c>
      <c r="I3086" s="5">
        <f>Tabela1[[#This Row],[Valor total]]-Tabela1[[#This Row],[Valor custo]]</f>
        <v>607</v>
      </c>
      <c r="J3086" s="6">
        <f>Tabela1[[#This Row],[MARGEM BRUTA]]/Tabela1[[#This Row],[Valor total]]</f>
        <v>0.46692307692307694</v>
      </c>
      <c r="K3086" s="1" t="str">
        <f>VLOOKUP(Tabela1[[#This Row],[Cliente]],'BASE DE CLIENTES'!A:D,4,0)</f>
        <v>EMPRESA SEM MAQUINA</v>
      </c>
      <c r="L3086" s="1" t="str">
        <f>VLOOKUP(Tabela1[[#This Row],[Cliente]],'BASE DE CLIENTES'!A:E,5,0)</f>
        <v>RECANTO DAS EMAS</v>
      </c>
    </row>
    <row r="3087" spans="2:12" x14ac:dyDescent="0.3">
      <c r="B3087" s="1" t="s">
        <v>316</v>
      </c>
      <c r="C3087" s="4" t="str">
        <f>VLOOKUP(Tabela1[[#This Row],[Cliente]],'BASE DE CLIENTES'!A:E,2,0)</f>
        <v>Valparaíso de Goiás</v>
      </c>
      <c r="D3087" s="1" t="str">
        <f>VLOOKUP(Tabela1[[#This Row],[Cliente]],'BASE DE CLIENTES'!A:C,3,0)</f>
        <v>GO</v>
      </c>
      <c r="E3087" s="4" t="str">
        <f>CONCATENATE(Tabela1[[#This Row],[CIDADE]],",",Tabela1[[#This Row],[UF]])</f>
        <v>Valparaíso de Goiás,GO</v>
      </c>
      <c r="F3087" s="2">
        <v>45989</v>
      </c>
      <c r="G3087" s="13">
        <v>1646.79</v>
      </c>
      <c r="H3087" s="13">
        <v>2589</v>
      </c>
      <c r="I3087" s="5">
        <f>Tabela1[[#This Row],[Valor total]]-Tabela1[[#This Row],[Valor custo]]</f>
        <v>942.21</v>
      </c>
      <c r="J3087" s="6">
        <f>Tabela1[[#This Row],[MARGEM BRUTA]]/Tabela1[[#This Row],[Valor total]]</f>
        <v>0.36392815758980301</v>
      </c>
      <c r="K3087" s="1" t="str">
        <f>VLOOKUP(Tabela1[[#This Row],[Cliente]],'BASE DE CLIENTES'!A:D,4,0)</f>
        <v>SERRALHEIRO</v>
      </c>
      <c r="L3087" s="1" t="str">
        <f>VLOOKUP(Tabela1[[#This Row],[Cliente]],'BASE DE CLIENTES'!A:E,5,0)</f>
        <v>Valparaíso de Goiás</v>
      </c>
    </row>
    <row r="3088" spans="2:12" x14ac:dyDescent="0.3">
      <c r="B3088" s="1" t="s">
        <v>85</v>
      </c>
      <c r="C3088" s="4" t="str">
        <f>VLOOKUP(Tabela1[[#This Row],[Cliente]],'BASE DE CLIENTES'!A:E,2,0)</f>
        <v>Brasília</v>
      </c>
      <c r="D3088" s="1" t="str">
        <f>VLOOKUP(Tabela1[[#This Row],[Cliente]],'BASE DE CLIENTES'!A:C,3,0)</f>
        <v>DF</v>
      </c>
      <c r="E3088" s="4" t="str">
        <f>CONCATENATE(Tabela1[[#This Row],[CIDADE]],",",Tabela1[[#This Row],[UF]])</f>
        <v>Brasília,DF</v>
      </c>
      <c r="F3088" s="2">
        <v>45989</v>
      </c>
      <c r="G3088" s="13">
        <v>136.06</v>
      </c>
      <c r="H3088" s="13">
        <v>208</v>
      </c>
      <c r="I3088" s="5">
        <f>Tabela1[[#This Row],[Valor total]]-Tabela1[[#This Row],[Valor custo]]</f>
        <v>71.94</v>
      </c>
      <c r="J3088" s="6">
        <f>Tabela1[[#This Row],[MARGEM BRUTA]]/Tabela1[[#This Row],[Valor total]]</f>
        <v>0.34586538461538463</v>
      </c>
      <c r="K3088" s="1" t="str">
        <f>VLOOKUP(Tabela1[[#This Row],[Cliente]],'BASE DE CLIENTES'!A:D,4,0)</f>
        <v>SERRALHEIRO</v>
      </c>
      <c r="L3088" s="1" t="str">
        <f>VLOOKUP(Tabela1[[#This Row],[Cliente]],'BASE DE CLIENTES'!A:E,5,0)</f>
        <v>SAMAMBAIA NORTE (SAMAMBAIA)</v>
      </c>
    </row>
    <row r="3089" spans="2:12" x14ac:dyDescent="0.3">
      <c r="B3089" s="1" t="s">
        <v>152</v>
      </c>
      <c r="C3089" s="4" t="str">
        <f>VLOOKUP(Tabela1[[#This Row],[Cliente]],'BASE DE CLIENTES'!A:E,2,0)</f>
        <v>Aparecida de Goiânia</v>
      </c>
      <c r="D3089" s="1" t="str">
        <f>VLOOKUP(Tabela1[[#This Row],[Cliente]],'BASE DE CLIENTES'!A:C,3,0)</f>
        <v>GO</v>
      </c>
      <c r="E3089" s="4" t="str">
        <f>CONCATENATE(Tabela1[[#This Row],[CIDADE]],",",Tabela1[[#This Row],[UF]])</f>
        <v>Aparecida de Goiânia,GO</v>
      </c>
      <c r="F3089" s="2">
        <v>45989</v>
      </c>
      <c r="G3089" s="13">
        <v>693</v>
      </c>
      <c r="H3089" s="13">
        <v>1150</v>
      </c>
      <c r="I3089" s="5">
        <f>Tabela1[[#This Row],[Valor total]]-Tabela1[[#This Row],[Valor custo]]</f>
        <v>457</v>
      </c>
      <c r="J3089" s="6">
        <f>Tabela1[[#This Row],[MARGEM BRUTA]]/Tabela1[[#This Row],[Valor total]]</f>
        <v>0.3973913043478261</v>
      </c>
      <c r="K3089" s="1" t="str">
        <f>VLOOKUP(Tabela1[[#This Row],[Cliente]],'BASE DE CLIENTES'!A:D,4,0)</f>
        <v>TECNICO</v>
      </c>
      <c r="L3089" s="1" t="str">
        <f>VLOOKUP(Tabela1[[#This Row],[Cliente]],'BASE DE CLIENTES'!A:E,5,0)</f>
        <v>Aparecida de Goiânia</v>
      </c>
    </row>
    <row r="3090" spans="2:12" x14ac:dyDescent="0.3">
      <c r="B3090" s="1" t="s">
        <v>99</v>
      </c>
      <c r="C3090" s="4" t="str">
        <f>VLOOKUP(Tabela1[[#This Row],[Cliente]],'BASE DE CLIENTES'!A:E,2,0)</f>
        <v>Brasília</v>
      </c>
      <c r="D3090" s="1" t="str">
        <f>VLOOKUP(Tabela1[[#This Row],[Cliente]],'BASE DE CLIENTES'!A:C,3,0)</f>
        <v>DF</v>
      </c>
      <c r="E3090" s="4" t="str">
        <f>CONCATENATE(Tabela1[[#This Row],[CIDADE]],",",Tabela1[[#This Row],[UF]])</f>
        <v>Brasília,DF</v>
      </c>
      <c r="F3090" s="2">
        <v>45989</v>
      </c>
      <c r="G3090" s="13">
        <v>4090.46</v>
      </c>
      <c r="H3090" s="13">
        <v>5850</v>
      </c>
      <c r="I3090" s="5">
        <f>Tabela1[[#This Row],[Valor total]]-Tabela1[[#This Row],[Valor custo]]</f>
        <v>1759.54</v>
      </c>
      <c r="J3090" s="6">
        <f>Tabela1[[#This Row],[MARGEM BRUTA]]/Tabela1[[#This Row],[Valor total]]</f>
        <v>0.30077606837606835</v>
      </c>
      <c r="K3090" s="1" t="str">
        <f>VLOOKUP(Tabela1[[#This Row],[Cliente]],'BASE DE CLIENTES'!A:D,4,0)</f>
        <v>EMPRESA COM MAQUINA</v>
      </c>
      <c r="L3090" s="1" t="str">
        <f>VLOOKUP(Tabela1[[#This Row],[Cliente]],'BASE DE CLIENTES'!A:E,5,0)</f>
        <v>ARAPOANGA (PLANALTINA)</v>
      </c>
    </row>
    <row r="3091" spans="2:12" x14ac:dyDescent="0.3">
      <c r="B3091" s="1" t="s">
        <v>161</v>
      </c>
      <c r="C3091" s="4" t="str">
        <f>VLOOKUP(Tabela1[[#This Row],[Cliente]],'BASE DE CLIENTES'!A:E,2,0)</f>
        <v>Brasília</v>
      </c>
      <c r="D3091" s="1" t="str">
        <f>VLOOKUP(Tabela1[[#This Row],[Cliente]],'BASE DE CLIENTES'!A:C,3,0)</f>
        <v>DF</v>
      </c>
      <c r="E3091" s="4" t="str">
        <f>CONCATENATE(Tabela1[[#This Row],[CIDADE]],",",Tabela1[[#This Row],[UF]])</f>
        <v>Brasília,DF</v>
      </c>
      <c r="F3091" s="2">
        <v>45989</v>
      </c>
      <c r="G3091" s="13">
        <v>14604</v>
      </c>
      <c r="H3091" s="13">
        <v>20298.5</v>
      </c>
      <c r="I3091" s="5">
        <f>Tabela1[[#This Row],[Valor total]]-Tabela1[[#This Row],[Valor custo]]</f>
        <v>5694.5</v>
      </c>
      <c r="J3091" s="6">
        <f>Tabela1[[#This Row],[MARGEM BRUTA]]/Tabela1[[#This Row],[Valor total]]</f>
        <v>0.28053797078601866</v>
      </c>
      <c r="K3091" s="1" t="str">
        <f>VLOOKUP(Tabela1[[#This Row],[Cliente]],'BASE DE CLIENTES'!A:D,4,0)</f>
        <v>EMPRESA COM MAQUINA</v>
      </c>
      <c r="L3091" s="1" t="str">
        <f>VLOOKUP(Tabela1[[#This Row],[Cliente]],'BASE DE CLIENTES'!A:E,5,0)</f>
        <v>RIACHO FUNDO II</v>
      </c>
    </row>
    <row r="3092" spans="2:12" x14ac:dyDescent="0.3">
      <c r="B3092" s="1" t="s">
        <v>254</v>
      </c>
      <c r="C3092" s="4" t="str">
        <f>VLOOKUP(Tabela1[[#This Row],[Cliente]],'BASE DE CLIENTES'!A:E,2,0)</f>
        <v>Luziânia</v>
      </c>
      <c r="D3092" s="1" t="str">
        <f>VLOOKUP(Tabela1[[#This Row],[Cliente]],'BASE DE CLIENTES'!A:C,3,0)</f>
        <v>GO</v>
      </c>
      <c r="E3092" s="4" t="str">
        <f>CONCATENATE(Tabela1[[#This Row],[CIDADE]],",",Tabela1[[#This Row],[UF]])</f>
        <v>Luziânia,GO</v>
      </c>
      <c r="F3092" s="2">
        <v>45989</v>
      </c>
      <c r="G3092" s="13">
        <v>649</v>
      </c>
      <c r="H3092" s="13">
        <v>370</v>
      </c>
      <c r="I3092" s="5">
        <f>Tabela1[[#This Row],[Valor total]]-Tabela1[[#This Row],[Valor custo]]</f>
        <v>-279</v>
      </c>
      <c r="J3092" s="6">
        <f>Tabela1[[#This Row],[MARGEM BRUTA]]/Tabela1[[#This Row],[Valor total]]</f>
        <v>-0.75405405405405401</v>
      </c>
      <c r="K3092" s="1" t="str">
        <f>VLOOKUP(Tabela1[[#This Row],[Cliente]],'BASE DE CLIENTES'!A:D,4,0)</f>
        <v>SERRALHEIRO</v>
      </c>
      <c r="L3092" s="1" t="str">
        <f>VLOOKUP(Tabela1[[#This Row],[Cliente]],'BASE DE CLIENTES'!A:E,5,0)</f>
        <v>Luziânia</v>
      </c>
    </row>
    <row r="3093" spans="2:12" x14ac:dyDescent="0.3">
      <c r="B3093" s="1" t="s">
        <v>106</v>
      </c>
      <c r="C3093" s="4" t="str">
        <f>VLOOKUP(Tabela1[[#This Row],[Cliente]],'BASE DE CLIENTES'!A:E,2,0)</f>
        <v>Brasília</v>
      </c>
      <c r="D3093" s="1" t="str">
        <f>VLOOKUP(Tabela1[[#This Row],[Cliente]],'BASE DE CLIENTES'!A:C,3,0)</f>
        <v>DF</v>
      </c>
      <c r="E3093" s="4" t="str">
        <f>CONCATENATE(Tabela1[[#This Row],[CIDADE]],",",Tabela1[[#This Row],[UF]])</f>
        <v>Brasília,DF</v>
      </c>
      <c r="F3093" s="2">
        <v>45989</v>
      </c>
      <c r="G3093" s="13">
        <v>1298.3699999999999</v>
      </c>
      <c r="H3093" s="13">
        <v>1800</v>
      </c>
      <c r="I3093" s="5">
        <f>Tabela1[[#This Row],[Valor total]]-Tabela1[[#This Row],[Valor custo]]</f>
        <v>501.63000000000011</v>
      </c>
      <c r="J3093" s="6">
        <f>Tabela1[[#This Row],[MARGEM BRUTA]]/Tabela1[[#This Row],[Valor total]]</f>
        <v>0.27868333333333339</v>
      </c>
      <c r="K3093" s="1" t="str">
        <f>VLOOKUP(Tabela1[[#This Row],[Cliente]],'BASE DE CLIENTES'!A:D,4,0)</f>
        <v>EMPRESA COM MAQUINA</v>
      </c>
      <c r="L3093" s="1" t="str">
        <f>VLOOKUP(Tabela1[[#This Row],[Cliente]],'BASE DE CLIENTES'!A:E,5,0)</f>
        <v>26 DE SETEMBRO</v>
      </c>
    </row>
    <row r="3094" spans="2:12" x14ac:dyDescent="0.3">
      <c r="B3094" s="1" t="s">
        <v>343</v>
      </c>
      <c r="C3094" s="4" t="str">
        <f>VLOOKUP(Tabela1[[#This Row],[Cliente]],'BASE DE CLIENTES'!A:E,2,0)</f>
        <v>Brasília</v>
      </c>
      <c r="D3094" s="1" t="str">
        <f>VLOOKUP(Tabela1[[#This Row],[Cliente]],'BASE DE CLIENTES'!A:C,3,0)</f>
        <v>DF</v>
      </c>
      <c r="E3094" s="4" t="str">
        <f>CONCATENATE(Tabela1[[#This Row],[CIDADE]],",",Tabela1[[#This Row],[UF]])</f>
        <v>Brasília,DF</v>
      </c>
      <c r="F3094" s="2">
        <v>45988</v>
      </c>
      <c r="G3094" s="13">
        <v>106.05</v>
      </c>
      <c r="H3094" s="13">
        <v>240</v>
      </c>
      <c r="I3094" s="5">
        <f>Tabela1[[#This Row],[Valor total]]-Tabela1[[#This Row],[Valor custo]]</f>
        <v>133.94999999999999</v>
      </c>
      <c r="J3094" s="6">
        <f>Tabela1[[#This Row],[MARGEM BRUTA]]/Tabela1[[#This Row],[Valor total]]</f>
        <v>0.55812499999999998</v>
      </c>
      <c r="K3094" s="1" t="str">
        <f>VLOOKUP(Tabela1[[#This Row],[Cliente]],'BASE DE CLIENTES'!A:D,4,0)</f>
        <v>CLIENTE NOVO S/ IDENT.</v>
      </c>
      <c r="L3094" s="1" t="str">
        <f>VLOOKUP(Tabela1[[#This Row],[Cliente]],'BASE DE CLIENTES'!A:E,5,0)</f>
        <v>Brasília</v>
      </c>
    </row>
    <row r="3095" spans="2:12" x14ac:dyDescent="0.3">
      <c r="B3095" s="1" t="s">
        <v>88</v>
      </c>
      <c r="C3095" s="4" t="str">
        <f>VLOOKUP(Tabela1[[#This Row],[Cliente]],'BASE DE CLIENTES'!A:E,2,0)</f>
        <v>Brasília</v>
      </c>
      <c r="D3095" s="1" t="str">
        <f>VLOOKUP(Tabela1[[#This Row],[Cliente]],'BASE DE CLIENTES'!A:C,3,0)</f>
        <v>DF</v>
      </c>
      <c r="E3095" s="4" t="str">
        <f>CONCATENATE(Tabela1[[#This Row],[CIDADE]],",",Tabela1[[#This Row],[UF]])</f>
        <v>Brasília,DF</v>
      </c>
      <c r="F3095" s="2">
        <v>45988</v>
      </c>
      <c r="G3095" s="13">
        <v>1388</v>
      </c>
      <c r="H3095" s="13">
        <v>670</v>
      </c>
      <c r="I3095" s="5">
        <f>Tabela1[[#This Row],[Valor total]]-Tabela1[[#This Row],[Valor custo]]</f>
        <v>-718</v>
      </c>
      <c r="J3095" s="6">
        <f>Tabela1[[#This Row],[MARGEM BRUTA]]/Tabela1[[#This Row],[Valor total]]</f>
        <v>-1.0716417910447762</v>
      </c>
      <c r="K3095" s="1" t="str">
        <f>VLOOKUP(Tabela1[[#This Row],[Cliente]],'BASE DE CLIENTES'!A:D,4,0)</f>
        <v>SERRALHEIRO</v>
      </c>
      <c r="L3095" s="1" t="str">
        <f>VLOOKUP(Tabela1[[#This Row],[Cliente]],'BASE DE CLIENTES'!A:E,5,0)</f>
        <v>RECANTO DAS EMAS</v>
      </c>
    </row>
    <row r="3096" spans="2:12" x14ac:dyDescent="0.3">
      <c r="B3096" s="1" t="s">
        <v>216</v>
      </c>
      <c r="C3096" s="4" t="str">
        <f>VLOOKUP(Tabela1[[#This Row],[Cliente]],'BASE DE CLIENTES'!A:E,2,0)</f>
        <v>Brasília</v>
      </c>
      <c r="D3096" s="1" t="str">
        <f>VLOOKUP(Tabela1[[#This Row],[Cliente]],'BASE DE CLIENTES'!A:C,3,0)</f>
        <v>DF</v>
      </c>
      <c r="E3096" s="4" t="str">
        <f>CONCATENATE(Tabela1[[#This Row],[CIDADE]],",",Tabela1[[#This Row],[UF]])</f>
        <v>Brasília,DF</v>
      </c>
      <c r="F3096" s="2">
        <v>45988</v>
      </c>
      <c r="G3096" s="13">
        <v>375</v>
      </c>
      <c r="H3096" s="13">
        <v>450</v>
      </c>
      <c r="I3096" s="5">
        <f>Tabela1[[#This Row],[Valor total]]-Tabela1[[#This Row],[Valor custo]]</f>
        <v>75</v>
      </c>
      <c r="J3096" s="6">
        <f>Tabela1[[#This Row],[MARGEM BRUTA]]/Tabela1[[#This Row],[Valor total]]</f>
        <v>0.16666666666666666</v>
      </c>
      <c r="K3096" s="1" t="str">
        <f>VLOOKUP(Tabela1[[#This Row],[Cliente]],'BASE DE CLIENTES'!A:D,4,0)</f>
        <v>EMPRESA COM MAQUINA</v>
      </c>
      <c r="L3096" s="1" t="str">
        <f>VLOOKUP(Tabela1[[#This Row],[Cliente]],'BASE DE CLIENTES'!A:E,5,0)</f>
        <v>RIACHO FUNDO II</v>
      </c>
    </row>
    <row r="3097" spans="2:12" x14ac:dyDescent="0.3">
      <c r="B3097" s="1" t="s">
        <v>290</v>
      </c>
      <c r="C3097" s="4" t="str">
        <f>VLOOKUP(Tabela1[[#This Row],[Cliente]],'BASE DE CLIENTES'!A:E,2,0)</f>
        <v>Rio Verde</v>
      </c>
      <c r="D3097" s="1" t="str">
        <f>VLOOKUP(Tabela1[[#This Row],[Cliente]],'BASE DE CLIENTES'!A:C,3,0)</f>
        <v>GO</v>
      </c>
      <c r="E3097" s="4" t="str">
        <f>CONCATENATE(Tabela1[[#This Row],[CIDADE]],",",Tabela1[[#This Row],[UF]])</f>
        <v>Rio Verde,GO</v>
      </c>
      <c r="F3097" s="2">
        <v>45988</v>
      </c>
      <c r="G3097" s="13">
        <v>664</v>
      </c>
      <c r="H3097" s="13">
        <v>1000</v>
      </c>
      <c r="I3097" s="5">
        <f>Tabela1[[#This Row],[Valor total]]-Tabela1[[#This Row],[Valor custo]]</f>
        <v>336</v>
      </c>
      <c r="J3097" s="6">
        <f>Tabela1[[#This Row],[MARGEM BRUTA]]/Tabela1[[#This Row],[Valor total]]</f>
        <v>0.33600000000000002</v>
      </c>
      <c r="K3097" s="1" t="str">
        <f>VLOOKUP(Tabela1[[#This Row],[Cliente]],'BASE DE CLIENTES'!A:D,4,0)</f>
        <v>EMPRESA COM MAQUINA</v>
      </c>
      <c r="L3097" s="1" t="str">
        <f>VLOOKUP(Tabela1[[#This Row],[Cliente]],'BASE DE CLIENTES'!A:E,5,0)</f>
        <v>Rio Verde</v>
      </c>
    </row>
    <row r="3098" spans="2:12" x14ac:dyDescent="0.3">
      <c r="B3098" s="1" t="s">
        <v>174</v>
      </c>
      <c r="C3098" s="4" t="str">
        <f>VLOOKUP(Tabela1[[#This Row],[Cliente]],'BASE DE CLIENTES'!A:E,2,0)</f>
        <v>Araguari</v>
      </c>
      <c r="D3098" s="1" t="str">
        <f>VLOOKUP(Tabela1[[#This Row],[Cliente]],'BASE DE CLIENTES'!A:C,3,0)</f>
        <v>MG</v>
      </c>
      <c r="E3098" s="4" t="str">
        <f>CONCATENATE(Tabela1[[#This Row],[CIDADE]],",",Tabela1[[#This Row],[UF]])</f>
        <v>Araguari,MG</v>
      </c>
      <c r="F3098" s="2">
        <v>45988</v>
      </c>
      <c r="G3098" s="13">
        <v>3120.16</v>
      </c>
      <c r="H3098" s="13">
        <v>5128</v>
      </c>
      <c r="I3098" s="5">
        <f>Tabela1[[#This Row],[Valor total]]-Tabela1[[#This Row],[Valor custo]]</f>
        <v>2007.8400000000001</v>
      </c>
      <c r="J3098" s="6">
        <f>Tabela1[[#This Row],[MARGEM BRUTA]]/Tabela1[[#This Row],[Valor total]]</f>
        <v>0.39154446177847119</v>
      </c>
      <c r="K3098" s="1" t="str">
        <f>VLOOKUP(Tabela1[[#This Row],[Cliente]],'BASE DE CLIENTES'!A:D,4,0)</f>
        <v>EMPRESA COM MAQUINA</v>
      </c>
      <c r="L3098" s="1" t="str">
        <f>VLOOKUP(Tabela1[[#This Row],[Cliente]],'BASE DE CLIENTES'!A:E,5,0)</f>
        <v>Araguari</v>
      </c>
    </row>
    <row r="3099" spans="2:12" x14ac:dyDescent="0.3">
      <c r="B3099" s="1" t="s">
        <v>216</v>
      </c>
      <c r="C3099" s="4" t="str">
        <f>VLOOKUP(Tabela1[[#This Row],[Cliente]],'BASE DE CLIENTES'!A:E,2,0)</f>
        <v>Brasília</v>
      </c>
      <c r="D3099" s="1" t="str">
        <f>VLOOKUP(Tabela1[[#This Row],[Cliente]],'BASE DE CLIENTES'!A:C,3,0)</f>
        <v>DF</v>
      </c>
      <c r="E3099" s="4" t="str">
        <f>CONCATENATE(Tabela1[[#This Row],[CIDADE]],",",Tabela1[[#This Row],[UF]])</f>
        <v>Brasília,DF</v>
      </c>
      <c r="F3099" s="2">
        <v>45988</v>
      </c>
      <c r="G3099" s="13">
        <v>4976.8999999999996</v>
      </c>
      <c r="H3099" s="13">
        <v>7500</v>
      </c>
      <c r="I3099" s="5">
        <f>Tabela1[[#This Row],[Valor total]]-Tabela1[[#This Row],[Valor custo]]</f>
        <v>2523.1000000000004</v>
      </c>
      <c r="J3099" s="6">
        <f>Tabela1[[#This Row],[MARGEM BRUTA]]/Tabela1[[#This Row],[Valor total]]</f>
        <v>0.3364133333333334</v>
      </c>
      <c r="K3099" s="1" t="str">
        <f>VLOOKUP(Tabela1[[#This Row],[Cliente]],'BASE DE CLIENTES'!A:D,4,0)</f>
        <v>EMPRESA COM MAQUINA</v>
      </c>
      <c r="L3099" s="1" t="str">
        <f>VLOOKUP(Tabela1[[#This Row],[Cliente]],'BASE DE CLIENTES'!A:E,5,0)</f>
        <v>RIACHO FUNDO II</v>
      </c>
    </row>
    <row r="3100" spans="2:12" x14ac:dyDescent="0.3">
      <c r="B3100" s="1" t="s">
        <v>66</v>
      </c>
      <c r="C3100" s="4" t="str">
        <f>VLOOKUP(Tabela1[[#This Row],[Cliente]],'BASE DE CLIENTES'!A:E,2,0)</f>
        <v>Águas Lindas de Goiás</v>
      </c>
      <c r="D3100" s="1" t="str">
        <f>VLOOKUP(Tabela1[[#This Row],[Cliente]],'BASE DE CLIENTES'!A:C,3,0)</f>
        <v>GO</v>
      </c>
      <c r="E3100" s="4" t="str">
        <f>CONCATENATE(Tabela1[[#This Row],[CIDADE]],",",Tabela1[[#This Row],[UF]])</f>
        <v>Águas Lindas de Goiás,GO</v>
      </c>
      <c r="F3100" s="2">
        <v>45988</v>
      </c>
      <c r="G3100" s="13">
        <v>457.19</v>
      </c>
      <c r="H3100" s="13">
        <v>682</v>
      </c>
      <c r="I3100" s="5">
        <f>Tabela1[[#This Row],[Valor total]]-Tabela1[[#This Row],[Valor custo]]</f>
        <v>224.81</v>
      </c>
      <c r="J3100" s="6">
        <f>Tabela1[[#This Row],[MARGEM BRUTA]]/Tabela1[[#This Row],[Valor total]]</f>
        <v>0.329633431085044</v>
      </c>
      <c r="K3100" s="1" t="str">
        <f>VLOOKUP(Tabela1[[#This Row],[Cliente]],'BASE DE CLIENTES'!A:D,4,0)</f>
        <v>EMPRESA COM MAQUINA</v>
      </c>
      <c r="L3100" s="1" t="str">
        <f>VLOOKUP(Tabela1[[#This Row],[Cliente]],'BASE DE CLIENTES'!A:E,5,0)</f>
        <v>Águas Lindas de Goiás</v>
      </c>
    </row>
    <row r="3101" spans="2:12" x14ac:dyDescent="0.3">
      <c r="B3101" s="1" t="s">
        <v>152</v>
      </c>
      <c r="C3101" s="4" t="str">
        <f>VLOOKUP(Tabela1[[#This Row],[Cliente]],'BASE DE CLIENTES'!A:E,2,0)</f>
        <v>Aparecida de Goiânia</v>
      </c>
      <c r="D3101" s="1" t="str">
        <f>VLOOKUP(Tabela1[[#This Row],[Cliente]],'BASE DE CLIENTES'!A:C,3,0)</f>
        <v>GO</v>
      </c>
      <c r="E3101" s="4" t="str">
        <f>CONCATENATE(Tabela1[[#This Row],[CIDADE]],",",Tabela1[[#This Row],[UF]])</f>
        <v>Aparecida de Goiânia,GO</v>
      </c>
      <c r="F3101" s="2">
        <v>45988</v>
      </c>
      <c r="G3101" s="13">
        <v>463</v>
      </c>
      <c r="H3101" s="13">
        <v>750</v>
      </c>
      <c r="I3101" s="5">
        <f>Tabela1[[#This Row],[Valor total]]-Tabela1[[#This Row],[Valor custo]]</f>
        <v>287</v>
      </c>
      <c r="J3101" s="6">
        <f>Tabela1[[#This Row],[MARGEM BRUTA]]/Tabela1[[#This Row],[Valor total]]</f>
        <v>0.38266666666666665</v>
      </c>
      <c r="K3101" s="1" t="str">
        <f>VLOOKUP(Tabela1[[#This Row],[Cliente]],'BASE DE CLIENTES'!A:D,4,0)</f>
        <v>TECNICO</v>
      </c>
      <c r="L3101" s="1" t="str">
        <f>VLOOKUP(Tabela1[[#This Row],[Cliente]],'BASE DE CLIENTES'!A:E,5,0)</f>
        <v>Aparecida de Goiânia</v>
      </c>
    </row>
    <row r="3102" spans="2:12" x14ac:dyDescent="0.3">
      <c r="B3102" s="1" t="s">
        <v>152</v>
      </c>
      <c r="C3102" s="4" t="str">
        <f>VLOOKUP(Tabela1[[#This Row],[Cliente]],'BASE DE CLIENTES'!A:E,2,0)</f>
        <v>Aparecida de Goiânia</v>
      </c>
      <c r="D3102" s="1" t="str">
        <f>VLOOKUP(Tabela1[[#This Row],[Cliente]],'BASE DE CLIENTES'!A:C,3,0)</f>
        <v>GO</v>
      </c>
      <c r="E3102" s="4" t="str">
        <f>CONCATENATE(Tabela1[[#This Row],[CIDADE]],",",Tabela1[[#This Row],[UF]])</f>
        <v>Aparecida de Goiânia,GO</v>
      </c>
      <c r="F3102" s="2">
        <v>45988</v>
      </c>
      <c r="G3102" s="13">
        <v>1007</v>
      </c>
      <c r="H3102" s="13">
        <v>1475</v>
      </c>
      <c r="I3102" s="5">
        <f>Tabela1[[#This Row],[Valor total]]-Tabela1[[#This Row],[Valor custo]]</f>
        <v>468</v>
      </c>
      <c r="J3102" s="6">
        <f>Tabela1[[#This Row],[MARGEM BRUTA]]/Tabela1[[#This Row],[Valor total]]</f>
        <v>0.31728813559322033</v>
      </c>
      <c r="K3102" s="1" t="str">
        <f>VLOOKUP(Tabela1[[#This Row],[Cliente]],'BASE DE CLIENTES'!A:D,4,0)</f>
        <v>TECNICO</v>
      </c>
      <c r="L3102" s="1" t="str">
        <f>VLOOKUP(Tabela1[[#This Row],[Cliente]],'BASE DE CLIENTES'!A:E,5,0)</f>
        <v>Aparecida de Goiânia</v>
      </c>
    </row>
    <row r="3103" spans="2:12" x14ac:dyDescent="0.3">
      <c r="B3103" s="1" t="s">
        <v>254</v>
      </c>
      <c r="C3103" s="4" t="str">
        <f>VLOOKUP(Tabela1[[#This Row],[Cliente]],'BASE DE CLIENTES'!A:E,2,0)</f>
        <v>Luziânia</v>
      </c>
      <c r="D3103" s="1" t="str">
        <f>VLOOKUP(Tabela1[[#This Row],[Cliente]],'BASE DE CLIENTES'!A:C,3,0)</f>
        <v>GO</v>
      </c>
      <c r="E3103" s="4" t="str">
        <f>CONCATENATE(Tabela1[[#This Row],[CIDADE]],",",Tabela1[[#This Row],[UF]])</f>
        <v>Luziânia,GO</v>
      </c>
      <c r="F3103" s="2">
        <v>45988</v>
      </c>
      <c r="G3103" s="13">
        <v>391.1</v>
      </c>
      <c r="H3103" s="13">
        <v>638</v>
      </c>
      <c r="I3103" s="5">
        <f>Tabela1[[#This Row],[Valor total]]-Tabela1[[#This Row],[Valor custo]]</f>
        <v>246.89999999999998</v>
      </c>
      <c r="J3103" s="6">
        <f>Tabela1[[#This Row],[MARGEM BRUTA]]/Tabela1[[#This Row],[Valor total]]</f>
        <v>0.38699059561128524</v>
      </c>
      <c r="K3103" s="1" t="str">
        <f>VLOOKUP(Tabela1[[#This Row],[Cliente]],'BASE DE CLIENTES'!A:D,4,0)</f>
        <v>SERRALHEIRO</v>
      </c>
      <c r="L3103" s="1" t="str">
        <f>VLOOKUP(Tabela1[[#This Row],[Cliente]],'BASE DE CLIENTES'!A:E,5,0)</f>
        <v>Luziânia</v>
      </c>
    </row>
    <row r="3104" spans="2:12" x14ac:dyDescent="0.3">
      <c r="B3104" s="1" t="s">
        <v>70</v>
      </c>
      <c r="C3104" s="4" t="str">
        <f>VLOOKUP(Tabela1[[#This Row],[Cliente]],'BASE DE CLIENTES'!A:E,2,0)</f>
        <v>Brasília</v>
      </c>
      <c r="D3104" s="1" t="str">
        <f>VLOOKUP(Tabela1[[#This Row],[Cliente]],'BASE DE CLIENTES'!A:C,3,0)</f>
        <v>DF</v>
      </c>
      <c r="E3104" s="4" t="str">
        <f>CONCATENATE(Tabela1[[#This Row],[CIDADE]],",",Tabela1[[#This Row],[UF]])</f>
        <v>Brasília,DF</v>
      </c>
      <c r="F3104" s="2">
        <v>45988</v>
      </c>
      <c r="G3104" s="13">
        <v>649</v>
      </c>
      <c r="H3104" s="13">
        <v>927</v>
      </c>
      <c r="I3104" s="5">
        <f>Tabela1[[#This Row],[Valor total]]-Tabela1[[#This Row],[Valor custo]]</f>
        <v>278</v>
      </c>
      <c r="J3104" s="6">
        <f>Tabela1[[#This Row],[MARGEM BRUTA]]/Tabela1[[#This Row],[Valor total]]</f>
        <v>0.29989212513484359</v>
      </c>
      <c r="K3104" s="1" t="str">
        <f>VLOOKUP(Tabela1[[#This Row],[Cliente]],'BASE DE CLIENTES'!A:D,4,0)</f>
        <v>EMPRESA COM MAQUINA</v>
      </c>
      <c r="L3104" s="1" t="str">
        <f>VLOOKUP(Tabela1[[#This Row],[Cliente]],'BASE DE CLIENTES'!A:E,5,0)</f>
        <v>TAGUATINGA NORTE (TAGUATINGA)</v>
      </c>
    </row>
    <row r="3105" spans="2:12" x14ac:dyDescent="0.3">
      <c r="B3105" s="1" t="s">
        <v>108</v>
      </c>
      <c r="C3105" s="4" t="str">
        <f>VLOOKUP(Tabela1[[#This Row],[Cliente]],'BASE DE CLIENTES'!A:E,2,0)</f>
        <v>Brasília</v>
      </c>
      <c r="D3105" s="1" t="str">
        <f>VLOOKUP(Tabela1[[#This Row],[Cliente]],'BASE DE CLIENTES'!A:C,3,0)</f>
        <v>DF</v>
      </c>
      <c r="E3105" s="4" t="str">
        <f>CONCATENATE(Tabela1[[#This Row],[CIDADE]],",",Tabela1[[#This Row],[UF]])</f>
        <v>Brasília,DF</v>
      </c>
      <c r="F3105" s="2">
        <v>45988</v>
      </c>
      <c r="G3105" s="13">
        <v>159.19</v>
      </c>
      <c r="H3105" s="13">
        <v>300</v>
      </c>
      <c r="I3105" s="5">
        <f>Tabela1[[#This Row],[Valor total]]-Tabela1[[#This Row],[Valor custo]]</f>
        <v>140.81</v>
      </c>
      <c r="J3105" s="6">
        <f>Tabela1[[#This Row],[MARGEM BRUTA]]/Tabela1[[#This Row],[Valor total]]</f>
        <v>0.46936666666666665</v>
      </c>
      <c r="K3105" s="1" t="str">
        <f>VLOOKUP(Tabela1[[#This Row],[Cliente]],'BASE DE CLIENTES'!A:D,4,0)</f>
        <v>SERRALHEIRO</v>
      </c>
      <c r="L3105" s="1" t="str">
        <f>VLOOKUP(Tabela1[[#This Row],[Cliente]],'BASE DE CLIENTES'!A:E,5,0)</f>
        <v>Vila Planalto</v>
      </c>
    </row>
    <row r="3106" spans="2:12" x14ac:dyDescent="0.3">
      <c r="B3106" s="1" t="s">
        <v>106</v>
      </c>
      <c r="C3106" s="4" t="str">
        <f>VLOOKUP(Tabela1[[#This Row],[Cliente]],'BASE DE CLIENTES'!A:E,2,0)</f>
        <v>Brasília</v>
      </c>
      <c r="D3106" s="1" t="str">
        <f>VLOOKUP(Tabela1[[#This Row],[Cliente]],'BASE DE CLIENTES'!A:C,3,0)</f>
        <v>DF</v>
      </c>
      <c r="E3106" s="4" t="str">
        <f>CONCATENATE(Tabela1[[#This Row],[CIDADE]],",",Tabela1[[#This Row],[UF]])</f>
        <v>Brasília,DF</v>
      </c>
      <c r="F3106" s="2">
        <v>45988</v>
      </c>
      <c r="G3106" s="13">
        <v>463</v>
      </c>
      <c r="H3106" s="13">
        <v>650</v>
      </c>
      <c r="I3106" s="5">
        <f>Tabela1[[#This Row],[Valor total]]-Tabela1[[#This Row],[Valor custo]]</f>
        <v>187</v>
      </c>
      <c r="J3106" s="6">
        <f>Tabela1[[#This Row],[MARGEM BRUTA]]/Tabela1[[#This Row],[Valor total]]</f>
        <v>0.28769230769230769</v>
      </c>
      <c r="K3106" s="1" t="str">
        <f>VLOOKUP(Tabela1[[#This Row],[Cliente]],'BASE DE CLIENTES'!A:D,4,0)</f>
        <v>EMPRESA COM MAQUINA</v>
      </c>
      <c r="L3106" s="1" t="str">
        <f>VLOOKUP(Tabela1[[#This Row],[Cliente]],'BASE DE CLIENTES'!A:E,5,0)</f>
        <v>26 DE SETEMBRO</v>
      </c>
    </row>
    <row r="3107" spans="2:12" x14ac:dyDescent="0.3">
      <c r="B3107" s="1" t="s">
        <v>70</v>
      </c>
      <c r="C3107" s="4" t="str">
        <f>VLOOKUP(Tabela1[[#This Row],[Cliente]],'BASE DE CLIENTES'!A:E,2,0)</f>
        <v>Brasília</v>
      </c>
      <c r="D3107" s="1" t="str">
        <f>VLOOKUP(Tabela1[[#This Row],[Cliente]],'BASE DE CLIENTES'!A:C,3,0)</f>
        <v>DF</v>
      </c>
      <c r="E3107" s="4" t="str">
        <f>CONCATENATE(Tabela1[[#This Row],[CIDADE]],",",Tabela1[[#This Row],[UF]])</f>
        <v>Brasília,DF</v>
      </c>
      <c r="F3107" s="2">
        <v>45988</v>
      </c>
      <c r="G3107" s="13">
        <v>2685.3</v>
      </c>
      <c r="H3107" s="13">
        <v>4075</v>
      </c>
      <c r="I3107" s="5">
        <f>Tabela1[[#This Row],[Valor total]]-Tabela1[[#This Row],[Valor custo]]</f>
        <v>1389.6999999999998</v>
      </c>
      <c r="J3107" s="6">
        <f>Tabela1[[#This Row],[MARGEM BRUTA]]/Tabela1[[#This Row],[Valor total]]</f>
        <v>0.34103067484662575</v>
      </c>
      <c r="K3107" s="1" t="str">
        <f>VLOOKUP(Tabela1[[#This Row],[Cliente]],'BASE DE CLIENTES'!A:D,4,0)</f>
        <v>EMPRESA COM MAQUINA</v>
      </c>
      <c r="L3107" s="1" t="str">
        <f>VLOOKUP(Tabela1[[#This Row],[Cliente]],'BASE DE CLIENTES'!A:E,5,0)</f>
        <v>TAGUATINGA NORTE (TAGUATINGA)</v>
      </c>
    </row>
    <row r="3108" spans="2:12" x14ac:dyDescent="0.3">
      <c r="B3108" s="1" t="s">
        <v>183</v>
      </c>
      <c r="C3108" s="4" t="str">
        <f>VLOOKUP(Tabela1[[#This Row],[Cliente]],'BASE DE CLIENTES'!A:E,2,0)</f>
        <v>Caldas Novas</v>
      </c>
      <c r="D3108" s="1" t="str">
        <f>VLOOKUP(Tabela1[[#This Row],[Cliente]],'BASE DE CLIENTES'!A:C,3,0)</f>
        <v>GO</v>
      </c>
      <c r="E3108" s="4" t="str">
        <f>CONCATENATE(Tabela1[[#This Row],[CIDADE]],",",Tabela1[[#This Row],[UF]])</f>
        <v>Caldas Novas,GO</v>
      </c>
      <c r="F3108" s="2">
        <v>45988</v>
      </c>
      <c r="G3108" s="13">
        <v>2695</v>
      </c>
      <c r="H3108" s="13">
        <v>4060</v>
      </c>
      <c r="I3108" s="5">
        <f>Tabela1[[#This Row],[Valor total]]-Tabela1[[#This Row],[Valor custo]]</f>
        <v>1365</v>
      </c>
      <c r="J3108" s="6">
        <f>Tabela1[[#This Row],[MARGEM BRUTA]]/Tabela1[[#This Row],[Valor total]]</f>
        <v>0.33620689655172414</v>
      </c>
      <c r="K3108" s="1" t="str">
        <f>VLOOKUP(Tabela1[[#This Row],[Cliente]],'BASE DE CLIENTES'!A:D,4,0)</f>
        <v>EMPRESA COM MAQUINA</v>
      </c>
      <c r="L3108" s="1" t="str">
        <f>VLOOKUP(Tabela1[[#This Row],[Cliente]],'BASE DE CLIENTES'!A:E,5,0)</f>
        <v>Caldas Novas</v>
      </c>
    </row>
    <row r="3109" spans="2:12" x14ac:dyDescent="0.3">
      <c r="B3109" s="1" t="s">
        <v>149</v>
      </c>
      <c r="C3109" s="4" t="str">
        <f>VLOOKUP(Tabela1[[#This Row],[Cliente]],'BASE DE CLIENTES'!A:E,2,0)</f>
        <v>Anápolis</v>
      </c>
      <c r="D3109" s="1" t="str">
        <f>VLOOKUP(Tabela1[[#This Row],[Cliente]],'BASE DE CLIENTES'!A:C,3,0)</f>
        <v>GO</v>
      </c>
      <c r="E3109" s="4" t="str">
        <f>CONCATENATE(Tabela1[[#This Row],[CIDADE]],",",Tabela1[[#This Row],[UF]])</f>
        <v>Anápolis,GO</v>
      </c>
      <c r="F3109" s="2">
        <v>45988</v>
      </c>
      <c r="G3109" s="13">
        <v>1250</v>
      </c>
      <c r="H3109" s="13">
        <v>1400</v>
      </c>
      <c r="I3109" s="5">
        <f>Tabela1[[#This Row],[Valor total]]-Tabela1[[#This Row],[Valor custo]]</f>
        <v>150</v>
      </c>
      <c r="J3109" s="6">
        <f>Tabela1[[#This Row],[MARGEM BRUTA]]/Tabela1[[#This Row],[Valor total]]</f>
        <v>0.10714285714285714</v>
      </c>
      <c r="K3109" s="1" t="str">
        <f>VLOOKUP(Tabela1[[#This Row],[Cliente]],'BASE DE CLIENTES'!A:D,4,0)</f>
        <v>EMPRESA COM MAQUINA</v>
      </c>
      <c r="L3109" s="1" t="str">
        <f>VLOOKUP(Tabela1[[#This Row],[Cliente]],'BASE DE CLIENTES'!A:E,5,0)</f>
        <v>Anápolis</v>
      </c>
    </row>
    <row r="3110" spans="2:12" x14ac:dyDescent="0.3">
      <c r="B3110" s="1" t="s">
        <v>68</v>
      </c>
      <c r="C3110" s="4" t="str">
        <f>VLOOKUP(Tabela1[[#This Row],[Cliente]],'BASE DE CLIENTES'!A:E,2,0)</f>
        <v>Brasília</v>
      </c>
      <c r="D3110" s="1" t="str">
        <f>VLOOKUP(Tabela1[[#This Row],[Cliente]],'BASE DE CLIENTES'!A:C,3,0)</f>
        <v>DF</v>
      </c>
      <c r="E3110" s="4" t="str">
        <f>CONCATENATE(Tabela1[[#This Row],[CIDADE]],",",Tabela1[[#This Row],[UF]])</f>
        <v>Brasília,DF</v>
      </c>
      <c r="F3110" s="2">
        <v>45987</v>
      </c>
      <c r="G3110" s="13">
        <v>60</v>
      </c>
      <c r="H3110" s="13">
        <v>105</v>
      </c>
      <c r="I3110" s="5">
        <f>Tabela1[[#This Row],[Valor total]]-Tabela1[[#This Row],[Valor custo]]</f>
        <v>45</v>
      </c>
      <c r="J3110" s="6">
        <f>Tabela1[[#This Row],[MARGEM BRUTA]]/Tabela1[[#This Row],[Valor total]]</f>
        <v>0.42857142857142855</v>
      </c>
      <c r="K3110" s="1" t="str">
        <f>VLOOKUP(Tabela1[[#This Row],[Cliente]],'BASE DE CLIENTES'!A:D,4,0)</f>
        <v>EMPRESA COM MAQUINA</v>
      </c>
      <c r="L3110" s="1" t="str">
        <f>VLOOKUP(Tabela1[[#This Row],[Cliente]],'BASE DE CLIENTES'!A:E,5,0)</f>
        <v>SAMAMBAIA SUL (SAMAMBAIA)</v>
      </c>
    </row>
    <row r="3111" spans="2:12" x14ac:dyDescent="0.3">
      <c r="B3111" s="1" t="s">
        <v>152</v>
      </c>
      <c r="C3111" s="4" t="str">
        <f>VLOOKUP(Tabela1[[#This Row],[Cliente]],'BASE DE CLIENTES'!A:E,2,0)</f>
        <v>Aparecida de Goiânia</v>
      </c>
      <c r="D3111" s="1" t="str">
        <f>VLOOKUP(Tabela1[[#This Row],[Cliente]],'BASE DE CLIENTES'!A:C,3,0)</f>
        <v>GO</v>
      </c>
      <c r="E3111" s="4" t="str">
        <f>CONCATENATE(Tabela1[[#This Row],[CIDADE]],",",Tabela1[[#This Row],[UF]])</f>
        <v>Aparecida de Goiânia,GO</v>
      </c>
      <c r="F3111" s="2">
        <v>45987</v>
      </c>
      <c r="G3111" s="13">
        <v>1386</v>
      </c>
      <c r="H3111" s="13">
        <v>2000</v>
      </c>
      <c r="I3111" s="5">
        <f>Tabela1[[#This Row],[Valor total]]-Tabela1[[#This Row],[Valor custo]]</f>
        <v>614</v>
      </c>
      <c r="J3111" s="6">
        <f>Tabela1[[#This Row],[MARGEM BRUTA]]/Tabela1[[#This Row],[Valor total]]</f>
        <v>0.307</v>
      </c>
      <c r="K3111" s="1" t="str">
        <f>VLOOKUP(Tabela1[[#This Row],[Cliente]],'BASE DE CLIENTES'!A:D,4,0)</f>
        <v>TECNICO</v>
      </c>
      <c r="L3111" s="1" t="str">
        <f>VLOOKUP(Tabela1[[#This Row],[Cliente]],'BASE DE CLIENTES'!A:E,5,0)</f>
        <v>Aparecida de Goiânia</v>
      </c>
    </row>
    <row r="3112" spans="2:12" x14ac:dyDescent="0.3">
      <c r="B3112" s="1" t="s">
        <v>298</v>
      </c>
      <c r="C3112" s="4" t="str">
        <f>VLOOKUP(Tabela1[[#This Row],[Cliente]],'BASE DE CLIENTES'!A:E,2,0)</f>
        <v>Brasília</v>
      </c>
      <c r="D3112" s="1" t="str">
        <f>VLOOKUP(Tabela1[[#This Row],[Cliente]],'BASE DE CLIENTES'!A:C,3,0)</f>
        <v>DF</v>
      </c>
      <c r="E3112" s="4" t="str">
        <f>CONCATENATE(Tabela1[[#This Row],[CIDADE]],",",Tabela1[[#This Row],[UF]])</f>
        <v>Brasília,DF</v>
      </c>
      <c r="F3112" s="2">
        <v>45987</v>
      </c>
      <c r="G3112" s="13">
        <v>88.56</v>
      </c>
      <c r="H3112" s="13">
        <v>265</v>
      </c>
      <c r="I3112" s="5">
        <f>Tabela1[[#This Row],[Valor total]]-Tabela1[[#This Row],[Valor custo]]</f>
        <v>176.44</v>
      </c>
      <c r="J3112" s="6">
        <f>Tabela1[[#This Row],[MARGEM BRUTA]]/Tabela1[[#This Row],[Valor total]]</f>
        <v>0.66581132075471694</v>
      </c>
      <c r="K3112" s="1" t="str">
        <f>VLOOKUP(Tabela1[[#This Row],[Cliente]],'BASE DE CLIENTES'!A:D,4,0)</f>
        <v>SERRALHEIRO</v>
      </c>
      <c r="L3112" s="1" t="str">
        <f>VLOOKUP(Tabela1[[#This Row],[Cliente]],'BASE DE CLIENTES'!A:E,5,0)</f>
        <v>SETOR DE MANSOES DE SOBRADINHO</v>
      </c>
    </row>
    <row r="3113" spans="2:12" x14ac:dyDescent="0.3">
      <c r="B3113" s="1" t="s">
        <v>298</v>
      </c>
      <c r="C3113" s="4" t="str">
        <f>VLOOKUP(Tabela1[[#This Row],[Cliente]],'BASE DE CLIENTES'!A:E,2,0)</f>
        <v>Brasília</v>
      </c>
      <c r="D3113" s="1" t="str">
        <f>VLOOKUP(Tabela1[[#This Row],[Cliente]],'BASE DE CLIENTES'!A:C,3,0)</f>
        <v>DF</v>
      </c>
      <c r="E3113" s="4" t="str">
        <f>CONCATENATE(Tabela1[[#This Row],[CIDADE]],",",Tabela1[[#This Row],[UF]])</f>
        <v>Brasília,DF</v>
      </c>
      <c r="F3113" s="2">
        <v>45987</v>
      </c>
      <c r="G3113" s="13">
        <v>679</v>
      </c>
      <c r="H3113" s="13">
        <v>1120</v>
      </c>
      <c r="I3113" s="5">
        <f>Tabela1[[#This Row],[Valor total]]-Tabela1[[#This Row],[Valor custo]]</f>
        <v>441</v>
      </c>
      <c r="J3113" s="6">
        <f>Tabela1[[#This Row],[MARGEM BRUTA]]/Tabela1[[#This Row],[Valor total]]</f>
        <v>0.39374999999999999</v>
      </c>
      <c r="K3113" s="1" t="str">
        <f>VLOOKUP(Tabela1[[#This Row],[Cliente]],'BASE DE CLIENTES'!A:D,4,0)</f>
        <v>SERRALHEIRO</v>
      </c>
      <c r="L3113" s="1" t="str">
        <f>VLOOKUP(Tabela1[[#This Row],[Cliente]],'BASE DE CLIENTES'!A:E,5,0)</f>
        <v>SETOR DE MANSOES DE SOBRADINHO</v>
      </c>
    </row>
    <row r="3114" spans="2:12" x14ac:dyDescent="0.3">
      <c r="B3114" s="1" t="s">
        <v>36</v>
      </c>
      <c r="C3114" s="4" t="str">
        <f>VLOOKUP(Tabela1[[#This Row],[Cliente]],'BASE DE CLIENTES'!A:E,2,0)</f>
        <v>Brasília</v>
      </c>
      <c r="D3114" s="1" t="str">
        <f>VLOOKUP(Tabela1[[#This Row],[Cliente]],'BASE DE CLIENTES'!A:C,3,0)</f>
        <v>DF</v>
      </c>
      <c r="E3114" s="4" t="str">
        <f>CONCATENATE(Tabela1[[#This Row],[CIDADE]],",",Tabela1[[#This Row],[UF]])</f>
        <v>Brasília,DF</v>
      </c>
      <c r="F3114" s="2">
        <v>45987</v>
      </c>
      <c r="G3114" s="13">
        <v>110</v>
      </c>
      <c r="H3114" s="13">
        <v>360</v>
      </c>
      <c r="I3114" s="5">
        <f>Tabela1[[#This Row],[Valor total]]-Tabela1[[#This Row],[Valor custo]]</f>
        <v>250</v>
      </c>
      <c r="J3114" s="6">
        <f>Tabela1[[#This Row],[MARGEM BRUTA]]/Tabela1[[#This Row],[Valor total]]</f>
        <v>0.69444444444444442</v>
      </c>
      <c r="K3114" s="1" t="str">
        <f>VLOOKUP(Tabela1[[#This Row],[Cliente]],'BASE DE CLIENTES'!A:D,4,0)</f>
        <v>SERRALHEIRO</v>
      </c>
      <c r="L3114" s="1" t="str">
        <f>VLOOKUP(Tabela1[[#This Row],[Cliente]],'BASE DE CLIENTES'!A:E,5,0)</f>
        <v>CEILANDIA SUL (CEILANDIA)</v>
      </c>
    </row>
    <row r="3115" spans="2:12" x14ac:dyDescent="0.3">
      <c r="B3115" s="1" t="s">
        <v>68</v>
      </c>
      <c r="C3115" s="4" t="str">
        <f>VLOOKUP(Tabela1[[#This Row],[Cliente]],'BASE DE CLIENTES'!A:E,2,0)</f>
        <v>Brasília</v>
      </c>
      <c r="D3115" s="1" t="str">
        <f>VLOOKUP(Tabela1[[#This Row],[Cliente]],'BASE DE CLIENTES'!A:C,3,0)</f>
        <v>DF</v>
      </c>
      <c r="E3115" s="4" t="str">
        <f>CONCATENATE(Tabela1[[#This Row],[CIDADE]],",",Tabela1[[#This Row],[UF]])</f>
        <v>Brasília,DF</v>
      </c>
      <c r="F3115" s="2">
        <v>45987</v>
      </c>
      <c r="G3115" s="13">
        <v>500</v>
      </c>
      <c r="H3115" s="13">
        <v>600</v>
      </c>
      <c r="I3115" s="5">
        <f>Tabela1[[#This Row],[Valor total]]-Tabela1[[#This Row],[Valor custo]]</f>
        <v>100</v>
      </c>
      <c r="J3115" s="6">
        <f>Tabela1[[#This Row],[MARGEM BRUTA]]/Tabela1[[#This Row],[Valor total]]</f>
        <v>0.16666666666666666</v>
      </c>
      <c r="K3115" s="1" t="str">
        <f>VLOOKUP(Tabela1[[#This Row],[Cliente]],'BASE DE CLIENTES'!A:D,4,0)</f>
        <v>EMPRESA COM MAQUINA</v>
      </c>
      <c r="L3115" s="1" t="str">
        <f>VLOOKUP(Tabela1[[#This Row],[Cliente]],'BASE DE CLIENTES'!A:E,5,0)</f>
        <v>SAMAMBAIA SUL (SAMAMBAIA)</v>
      </c>
    </row>
    <row r="3116" spans="2:12" x14ac:dyDescent="0.3">
      <c r="B3116" s="1" t="s">
        <v>66</v>
      </c>
      <c r="C3116" s="4" t="str">
        <f>VLOOKUP(Tabela1[[#This Row],[Cliente]],'BASE DE CLIENTES'!A:E,2,0)</f>
        <v>Águas Lindas de Goiás</v>
      </c>
      <c r="D3116" s="1" t="str">
        <f>VLOOKUP(Tabela1[[#This Row],[Cliente]],'BASE DE CLIENTES'!A:C,3,0)</f>
        <v>GO</v>
      </c>
      <c r="E3116" s="4" t="str">
        <f>CONCATENATE(Tabela1[[#This Row],[CIDADE]],",",Tabela1[[#This Row],[UF]])</f>
        <v>Águas Lindas de Goiás,GO</v>
      </c>
      <c r="F3116" s="2">
        <v>45987</v>
      </c>
      <c r="G3116" s="13">
        <v>1298.3699999999999</v>
      </c>
      <c r="H3116" s="13">
        <v>1950</v>
      </c>
      <c r="I3116" s="5">
        <f>Tabela1[[#This Row],[Valor total]]-Tabela1[[#This Row],[Valor custo]]</f>
        <v>651.63000000000011</v>
      </c>
      <c r="J3116" s="6">
        <f>Tabela1[[#This Row],[MARGEM BRUTA]]/Tabela1[[#This Row],[Valor total]]</f>
        <v>0.33416923076923083</v>
      </c>
      <c r="K3116" s="1" t="str">
        <f>VLOOKUP(Tabela1[[#This Row],[Cliente]],'BASE DE CLIENTES'!A:D,4,0)</f>
        <v>EMPRESA COM MAQUINA</v>
      </c>
      <c r="L3116" s="1" t="str">
        <f>VLOOKUP(Tabela1[[#This Row],[Cliente]],'BASE DE CLIENTES'!A:E,5,0)</f>
        <v>Águas Lindas de Goiás</v>
      </c>
    </row>
    <row r="3117" spans="2:12" x14ac:dyDescent="0.3">
      <c r="B3117" s="1" t="s">
        <v>316</v>
      </c>
      <c r="C3117" s="4" t="str">
        <f>VLOOKUP(Tabela1[[#This Row],[Cliente]],'BASE DE CLIENTES'!A:E,2,0)</f>
        <v>Valparaíso de Goiás</v>
      </c>
      <c r="D3117" s="1" t="str">
        <f>VLOOKUP(Tabela1[[#This Row],[Cliente]],'BASE DE CLIENTES'!A:C,3,0)</f>
        <v>GO</v>
      </c>
      <c r="E3117" s="4" t="str">
        <f>CONCATENATE(Tabela1[[#This Row],[CIDADE]],",",Tabela1[[#This Row],[UF]])</f>
        <v>Valparaíso de Goiás,GO</v>
      </c>
      <c r="F3117" s="2">
        <v>45987</v>
      </c>
      <c r="G3117" s="13">
        <v>1529.58</v>
      </c>
      <c r="H3117" s="13">
        <v>2420</v>
      </c>
      <c r="I3117" s="5">
        <f>Tabela1[[#This Row],[Valor total]]-Tabela1[[#This Row],[Valor custo]]</f>
        <v>890.42000000000007</v>
      </c>
      <c r="J3117" s="6">
        <f>Tabela1[[#This Row],[MARGEM BRUTA]]/Tabela1[[#This Row],[Valor total]]</f>
        <v>0.3679421487603306</v>
      </c>
      <c r="K3117" s="1" t="str">
        <f>VLOOKUP(Tabela1[[#This Row],[Cliente]],'BASE DE CLIENTES'!A:D,4,0)</f>
        <v>SERRALHEIRO</v>
      </c>
      <c r="L3117" s="1" t="str">
        <f>VLOOKUP(Tabela1[[#This Row],[Cliente]],'BASE DE CLIENTES'!A:E,5,0)</f>
        <v>Valparaíso de Goiás</v>
      </c>
    </row>
    <row r="3118" spans="2:12" x14ac:dyDescent="0.3">
      <c r="B3118" s="1" t="s">
        <v>106</v>
      </c>
      <c r="C3118" s="4" t="str">
        <f>VLOOKUP(Tabela1[[#This Row],[Cliente]],'BASE DE CLIENTES'!A:E,2,0)</f>
        <v>Brasília</v>
      </c>
      <c r="D3118" s="1" t="str">
        <f>VLOOKUP(Tabela1[[#This Row],[Cliente]],'BASE DE CLIENTES'!A:C,3,0)</f>
        <v>DF</v>
      </c>
      <c r="E3118" s="4" t="str">
        <f>CONCATENATE(Tabela1[[#This Row],[CIDADE]],",",Tabela1[[#This Row],[UF]])</f>
        <v>Brasília,DF</v>
      </c>
      <c r="F3118" s="2">
        <v>45987</v>
      </c>
      <c r="G3118" s="13">
        <v>865.58</v>
      </c>
      <c r="H3118" s="13">
        <v>1250</v>
      </c>
      <c r="I3118" s="5">
        <f>Tabela1[[#This Row],[Valor total]]-Tabela1[[#This Row],[Valor custo]]</f>
        <v>384.41999999999996</v>
      </c>
      <c r="J3118" s="6">
        <f>Tabela1[[#This Row],[MARGEM BRUTA]]/Tabela1[[#This Row],[Valor total]]</f>
        <v>0.30753599999999998</v>
      </c>
      <c r="K3118" s="1" t="str">
        <f>VLOOKUP(Tabela1[[#This Row],[Cliente]],'BASE DE CLIENTES'!A:D,4,0)</f>
        <v>EMPRESA COM MAQUINA</v>
      </c>
      <c r="L3118" s="1" t="str">
        <f>VLOOKUP(Tabela1[[#This Row],[Cliente]],'BASE DE CLIENTES'!A:E,5,0)</f>
        <v>26 DE SETEMBRO</v>
      </c>
    </row>
    <row r="3119" spans="2:12" x14ac:dyDescent="0.3">
      <c r="B3119" s="1" t="s">
        <v>88</v>
      </c>
      <c r="C3119" s="4" t="str">
        <f>VLOOKUP(Tabela1[[#This Row],[Cliente]],'BASE DE CLIENTES'!A:E,2,0)</f>
        <v>Brasília</v>
      </c>
      <c r="D3119" s="1" t="str">
        <f>VLOOKUP(Tabela1[[#This Row],[Cliente]],'BASE DE CLIENTES'!A:C,3,0)</f>
        <v>DF</v>
      </c>
      <c r="E3119" s="4" t="str">
        <f>CONCATENATE(Tabela1[[#This Row],[CIDADE]],",",Tabela1[[#This Row],[UF]])</f>
        <v>Brasília,DF</v>
      </c>
      <c r="F3119" s="2">
        <v>45986</v>
      </c>
      <c r="G3119" s="13">
        <v>1925</v>
      </c>
      <c r="H3119" s="13">
        <v>2980</v>
      </c>
      <c r="I3119" s="5">
        <f>Tabela1[[#This Row],[Valor total]]-Tabela1[[#This Row],[Valor custo]]</f>
        <v>1055</v>
      </c>
      <c r="J3119" s="6">
        <f>Tabela1[[#This Row],[MARGEM BRUTA]]/Tabela1[[#This Row],[Valor total]]</f>
        <v>0.35402684563758391</v>
      </c>
      <c r="K3119" s="1" t="str">
        <f>VLOOKUP(Tabela1[[#This Row],[Cliente]],'BASE DE CLIENTES'!A:D,4,0)</f>
        <v>SERRALHEIRO</v>
      </c>
      <c r="L3119" s="1" t="str">
        <f>VLOOKUP(Tabela1[[#This Row],[Cliente]],'BASE DE CLIENTES'!A:E,5,0)</f>
        <v>RECANTO DAS EMAS</v>
      </c>
    </row>
    <row r="3120" spans="2:12" x14ac:dyDescent="0.3">
      <c r="B3120" s="1" t="s">
        <v>111</v>
      </c>
      <c r="C3120" s="4" t="str">
        <f>VLOOKUP(Tabela1[[#This Row],[Cliente]],'BASE DE CLIENTES'!A:E,2,0)</f>
        <v>Brasília</v>
      </c>
      <c r="D3120" s="1" t="str">
        <f>VLOOKUP(Tabela1[[#This Row],[Cliente]],'BASE DE CLIENTES'!A:C,3,0)</f>
        <v>DF</v>
      </c>
      <c r="E3120" s="4" t="str">
        <f>CONCATENATE(Tabela1[[#This Row],[CIDADE]],",",Tabela1[[#This Row],[UF]])</f>
        <v>Brasília,DF</v>
      </c>
      <c r="F3120" s="2">
        <v>45986</v>
      </c>
      <c r="G3120" s="13">
        <v>664</v>
      </c>
      <c r="H3120" s="13">
        <v>1150</v>
      </c>
      <c r="I3120" s="5">
        <f>Tabela1[[#This Row],[Valor total]]-Tabela1[[#This Row],[Valor custo]]</f>
        <v>486</v>
      </c>
      <c r="J3120" s="6">
        <f>Tabela1[[#This Row],[MARGEM BRUTA]]/Tabela1[[#This Row],[Valor total]]</f>
        <v>0.4226086956521739</v>
      </c>
      <c r="K3120" s="1" t="str">
        <f>VLOOKUP(Tabela1[[#This Row],[Cliente]],'BASE DE CLIENTES'!A:D,4,0)</f>
        <v>EMPRESA SEM MAQUINA</v>
      </c>
      <c r="L3120" s="1" t="str">
        <f>VLOOKUP(Tabela1[[#This Row],[Cliente]],'BASE DE CLIENTES'!A:E,5,0)</f>
        <v>TAGUATINGA SUL (TAGUATINGA)</v>
      </c>
    </row>
    <row r="3121" spans="2:12" x14ac:dyDescent="0.3">
      <c r="B3121" s="1" t="s">
        <v>66</v>
      </c>
      <c r="C3121" s="4" t="str">
        <f>VLOOKUP(Tabela1[[#This Row],[Cliente]],'BASE DE CLIENTES'!A:E,2,0)</f>
        <v>Águas Lindas de Goiás</v>
      </c>
      <c r="D3121" s="1" t="str">
        <f>VLOOKUP(Tabela1[[#This Row],[Cliente]],'BASE DE CLIENTES'!A:C,3,0)</f>
        <v>GO</v>
      </c>
      <c r="E3121" s="4" t="str">
        <f>CONCATENATE(Tabela1[[#This Row],[CIDADE]],",",Tabela1[[#This Row],[UF]])</f>
        <v>Águas Lindas de Goiás,GO</v>
      </c>
      <c r="F3121" s="2">
        <v>45986</v>
      </c>
      <c r="G3121" s="13">
        <v>73.14</v>
      </c>
      <c r="H3121" s="13">
        <v>90</v>
      </c>
      <c r="I3121" s="5">
        <f>Tabela1[[#This Row],[Valor total]]-Tabela1[[#This Row],[Valor custo]]</f>
        <v>16.86</v>
      </c>
      <c r="J3121" s="6">
        <f>Tabela1[[#This Row],[MARGEM BRUTA]]/Tabela1[[#This Row],[Valor total]]</f>
        <v>0.18733333333333332</v>
      </c>
      <c r="K3121" s="1" t="str">
        <f>VLOOKUP(Tabela1[[#This Row],[Cliente]],'BASE DE CLIENTES'!A:D,4,0)</f>
        <v>EMPRESA COM MAQUINA</v>
      </c>
      <c r="L3121" s="1" t="str">
        <f>VLOOKUP(Tabela1[[#This Row],[Cliente]],'BASE DE CLIENTES'!A:E,5,0)</f>
        <v>Águas Lindas de Goiás</v>
      </c>
    </row>
    <row r="3122" spans="2:12" x14ac:dyDescent="0.3">
      <c r="B3122" s="1" t="s">
        <v>66</v>
      </c>
      <c r="C3122" s="4" t="str">
        <f>VLOOKUP(Tabela1[[#This Row],[Cliente]],'BASE DE CLIENTES'!A:E,2,0)</f>
        <v>Águas Lindas de Goiás</v>
      </c>
      <c r="D3122" s="1" t="str">
        <f>VLOOKUP(Tabela1[[#This Row],[Cliente]],'BASE DE CLIENTES'!A:C,3,0)</f>
        <v>GO</v>
      </c>
      <c r="E3122" s="4" t="str">
        <f>CONCATENATE(Tabela1[[#This Row],[CIDADE]],",",Tabela1[[#This Row],[UF]])</f>
        <v>Águas Lindas de Goiás,GO</v>
      </c>
      <c r="F3122" s="2">
        <v>45986</v>
      </c>
      <c r="G3122" s="13">
        <v>1298</v>
      </c>
      <c r="H3122" s="13">
        <v>2000</v>
      </c>
      <c r="I3122" s="5">
        <f>Tabela1[[#This Row],[Valor total]]-Tabela1[[#This Row],[Valor custo]]</f>
        <v>702</v>
      </c>
      <c r="J3122" s="6">
        <f>Tabela1[[#This Row],[MARGEM BRUTA]]/Tabela1[[#This Row],[Valor total]]</f>
        <v>0.35099999999999998</v>
      </c>
      <c r="K3122" s="1" t="str">
        <f>VLOOKUP(Tabela1[[#This Row],[Cliente]],'BASE DE CLIENTES'!A:D,4,0)</f>
        <v>EMPRESA COM MAQUINA</v>
      </c>
      <c r="L3122" s="1" t="str">
        <f>VLOOKUP(Tabela1[[#This Row],[Cliente]],'BASE DE CLIENTES'!A:E,5,0)</f>
        <v>Águas Lindas de Goiás</v>
      </c>
    </row>
    <row r="3123" spans="2:12" x14ac:dyDescent="0.3">
      <c r="B3123" s="1" t="s">
        <v>42</v>
      </c>
      <c r="C3123" s="4" t="str">
        <f>VLOOKUP(Tabela1[[#This Row],[Cliente]],'BASE DE CLIENTES'!A:E,2,0)</f>
        <v>Brasília</v>
      </c>
      <c r="D3123" s="1" t="str">
        <f>VLOOKUP(Tabela1[[#This Row],[Cliente]],'BASE DE CLIENTES'!A:C,3,0)</f>
        <v>DF</v>
      </c>
      <c r="E3123" s="4" t="str">
        <f>CONCATENATE(Tabela1[[#This Row],[CIDADE]],",",Tabela1[[#This Row],[UF]])</f>
        <v>Brasília,DF</v>
      </c>
      <c r="F3123" s="2">
        <v>45986</v>
      </c>
      <c r="G3123" s="13">
        <v>1217.21</v>
      </c>
      <c r="H3123" s="13">
        <v>1870</v>
      </c>
      <c r="I3123" s="5">
        <f>Tabela1[[#This Row],[Valor total]]-Tabela1[[#This Row],[Valor custo]]</f>
        <v>652.79</v>
      </c>
      <c r="J3123" s="6">
        <f>Tabela1[[#This Row],[MARGEM BRUTA]]/Tabela1[[#This Row],[Valor total]]</f>
        <v>0.34908556149732617</v>
      </c>
      <c r="K3123" s="1" t="str">
        <f>VLOOKUP(Tabela1[[#This Row],[Cliente]],'BASE DE CLIENTES'!A:D,4,0)</f>
        <v>EMPRESA SEM MAQUINA</v>
      </c>
      <c r="L3123" s="1" t="str">
        <f>VLOOKUP(Tabela1[[#This Row],[Cliente]],'BASE DE CLIENTES'!A:E,5,0)</f>
        <v>SAMAMBAIA</v>
      </c>
    </row>
    <row r="3124" spans="2:12" x14ac:dyDescent="0.3">
      <c r="B3124" s="1" t="s">
        <v>38</v>
      </c>
      <c r="C3124" s="4" t="str">
        <f>VLOOKUP(Tabela1[[#This Row],[Cliente]],'BASE DE CLIENTES'!A:E,2,0)</f>
        <v>Brasília</v>
      </c>
      <c r="D3124" s="1" t="str">
        <f>VLOOKUP(Tabela1[[#This Row],[Cliente]],'BASE DE CLIENTES'!A:C,3,0)</f>
        <v>DF</v>
      </c>
      <c r="E3124" s="4" t="str">
        <f>CONCATENATE(Tabela1[[#This Row],[CIDADE]],",",Tabela1[[#This Row],[UF]])</f>
        <v>Brasília,DF</v>
      </c>
      <c r="F3124" s="2">
        <v>45986</v>
      </c>
      <c r="G3124" s="13">
        <v>1328</v>
      </c>
      <c r="H3124" s="13">
        <v>2300</v>
      </c>
      <c r="I3124" s="5">
        <f>Tabela1[[#This Row],[Valor total]]-Tabela1[[#This Row],[Valor custo]]</f>
        <v>972</v>
      </c>
      <c r="J3124" s="6">
        <f>Tabela1[[#This Row],[MARGEM BRUTA]]/Tabela1[[#This Row],[Valor total]]</f>
        <v>0.4226086956521739</v>
      </c>
      <c r="K3124" s="1" t="str">
        <f>VLOOKUP(Tabela1[[#This Row],[Cliente]],'BASE DE CLIENTES'!A:D,4,0)</f>
        <v>EMPRESA SEM MAQUINA</v>
      </c>
      <c r="L3124" s="1" t="str">
        <f>VLOOKUP(Tabela1[[#This Row],[Cliente]],'BASE DE CLIENTES'!A:E,5,0)</f>
        <v>PONTE ALTA NORTE (GAMA)</v>
      </c>
    </row>
    <row r="3125" spans="2:12" x14ac:dyDescent="0.3">
      <c r="B3125" s="1" t="s">
        <v>70</v>
      </c>
      <c r="C3125" s="4" t="str">
        <f>VLOOKUP(Tabela1[[#This Row],[Cliente]],'BASE DE CLIENTES'!A:E,2,0)</f>
        <v>Brasília</v>
      </c>
      <c r="D3125" s="1" t="str">
        <f>VLOOKUP(Tabela1[[#This Row],[Cliente]],'BASE DE CLIENTES'!A:C,3,0)</f>
        <v>DF</v>
      </c>
      <c r="E3125" s="4" t="str">
        <f>CONCATENATE(Tabela1[[#This Row],[CIDADE]],",",Tabela1[[#This Row],[UF]])</f>
        <v>Brasília,DF</v>
      </c>
      <c r="F3125" s="2">
        <v>45986</v>
      </c>
      <c r="G3125" s="13">
        <v>385</v>
      </c>
      <c r="H3125" s="13">
        <v>580</v>
      </c>
      <c r="I3125" s="5">
        <f>Tabela1[[#This Row],[Valor total]]-Tabela1[[#This Row],[Valor custo]]</f>
        <v>195</v>
      </c>
      <c r="J3125" s="6">
        <f>Tabela1[[#This Row],[MARGEM BRUTA]]/Tabela1[[#This Row],[Valor total]]</f>
        <v>0.33620689655172414</v>
      </c>
      <c r="K3125" s="1" t="str">
        <f>VLOOKUP(Tabela1[[#This Row],[Cliente]],'BASE DE CLIENTES'!A:D,4,0)</f>
        <v>EMPRESA COM MAQUINA</v>
      </c>
      <c r="L3125" s="1" t="str">
        <f>VLOOKUP(Tabela1[[#This Row],[Cliente]],'BASE DE CLIENTES'!A:E,5,0)</f>
        <v>TAGUATINGA NORTE (TAGUATINGA)</v>
      </c>
    </row>
    <row r="3126" spans="2:12" x14ac:dyDescent="0.3">
      <c r="B3126" s="1" t="s">
        <v>236</v>
      </c>
      <c r="C3126" s="4" t="str">
        <f>VLOOKUP(Tabela1[[#This Row],[Cliente]],'BASE DE CLIENTES'!A:E,2,0)</f>
        <v>Goiânia</v>
      </c>
      <c r="D3126" s="1" t="str">
        <f>VLOOKUP(Tabela1[[#This Row],[Cliente]],'BASE DE CLIENTES'!A:C,3,0)</f>
        <v>GO</v>
      </c>
      <c r="E3126" s="4" t="str">
        <f>CONCATENATE(Tabela1[[#This Row],[CIDADE]],",",Tabela1[[#This Row],[UF]])</f>
        <v>Goiânia,GO</v>
      </c>
      <c r="F3126" s="2">
        <v>45986</v>
      </c>
      <c r="G3126" s="13">
        <v>485</v>
      </c>
      <c r="H3126" s="13">
        <v>735</v>
      </c>
      <c r="I3126" s="5">
        <f>Tabela1[[#This Row],[Valor total]]-Tabela1[[#This Row],[Valor custo]]</f>
        <v>250</v>
      </c>
      <c r="J3126" s="6">
        <f>Tabela1[[#This Row],[MARGEM BRUTA]]/Tabela1[[#This Row],[Valor total]]</f>
        <v>0.3401360544217687</v>
      </c>
      <c r="K3126" s="1" t="str">
        <f>VLOOKUP(Tabela1[[#This Row],[Cliente]],'BASE DE CLIENTES'!A:D,4,0)</f>
        <v>EMPRESA COM MAQUINA</v>
      </c>
      <c r="L3126" s="1" t="str">
        <f>VLOOKUP(Tabela1[[#This Row],[Cliente]],'BASE DE CLIENTES'!A:E,5,0)</f>
        <v>Goiânia</v>
      </c>
    </row>
    <row r="3127" spans="2:12" x14ac:dyDescent="0.3">
      <c r="B3127" s="1" t="s">
        <v>78</v>
      </c>
      <c r="C3127" s="4" t="str">
        <f>VLOOKUP(Tabela1[[#This Row],[Cliente]],'BASE DE CLIENTES'!A:E,2,0)</f>
        <v>Brasília</v>
      </c>
      <c r="D3127" s="1" t="str">
        <f>VLOOKUP(Tabela1[[#This Row],[Cliente]],'BASE DE CLIENTES'!A:C,3,0)</f>
        <v>DF</v>
      </c>
      <c r="E3127" s="4" t="str">
        <f>CONCATENATE(Tabela1[[#This Row],[CIDADE]],",",Tabela1[[#This Row],[UF]])</f>
        <v>Brasília,DF</v>
      </c>
      <c r="F3127" s="2">
        <v>45986</v>
      </c>
      <c r="G3127" s="13">
        <v>1804.3</v>
      </c>
      <c r="H3127" s="13">
        <v>2590</v>
      </c>
      <c r="I3127" s="5">
        <f>Tabela1[[#This Row],[Valor total]]-Tabela1[[#This Row],[Valor custo]]</f>
        <v>785.7</v>
      </c>
      <c r="J3127" s="6">
        <f>Tabela1[[#This Row],[MARGEM BRUTA]]/Tabela1[[#This Row],[Valor total]]</f>
        <v>0.30335907335907336</v>
      </c>
      <c r="K3127" s="1" t="str">
        <f>VLOOKUP(Tabela1[[#This Row],[Cliente]],'BASE DE CLIENTES'!A:D,4,0)</f>
        <v>SERRALHEIRO</v>
      </c>
      <c r="L3127" s="1" t="str">
        <f>VLOOKUP(Tabela1[[#This Row],[Cliente]],'BASE DE CLIENTES'!A:E,5,0)</f>
        <v>Vila do Boa (São Sebastião)</v>
      </c>
    </row>
    <row r="3128" spans="2:12" x14ac:dyDescent="0.3">
      <c r="B3128" s="1" t="s">
        <v>144</v>
      </c>
      <c r="C3128" s="4" t="str">
        <f>VLOOKUP(Tabela1[[#This Row],[Cliente]],'BASE DE CLIENTES'!A:E,2,0)</f>
        <v>Alexânia</v>
      </c>
      <c r="D3128" s="1" t="str">
        <f>VLOOKUP(Tabela1[[#This Row],[Cliente]],'BASE DE CLIENTES'!A:C,3,0)</f>
        <v>GO</v>
      </c>
      <c r="E3128" s="4" t="str">
        <f>CONCATENATE(Tabela1[[#This Row],[CIDADE]],",",Tabela1[[#This Row],[UF]])</f>
        <v>Alexânia,GO</v>
      </c>
      <c r="F3128" s="2">
        <v>45986</v>
      </c>
      <c r="G3128" s="13">
        <v>649</v>
      </c>
      <c r="H3128" s="13">
        <v>900</v>
      </c>
      <c r="I3128" s="5">
        <f>Tabela1[[#This Row],[Valor total]]-Tabela1[[#This Row],[Valor custo]]</f>
        <v>251</v>
      </c>
      <c r="J3128" s="6">
        <f>Tabela1[[#This Row],[MARGEM BRUTA]]/Tabela1[[#This Row],[Valor total]]</f>
        <v>0.27888888888888891</v>
      </c>
      <c r="K3128" s="1" t="str">
        <f>VLOOKUP(Tabela1[[#This Row],[Cliente]],'BASE DE CLIENTES'!A:D,4,0)</f>
        <v>SERRALHEIRO</v>
      </c>
      <c r="L3128" s="1" t="str">
        <f>VLOOKUP(Tabela1[[#This Row],[Cliente]],'BASE DE CLIENTES'!A:E,5,0)</f>
        <v>Alexânia</v>
      </c>
    </row>
    <row r="3129" spans="2:12" x14ac:dyDescent="0.3">
      <c r="B3129" s="1" t="s">
        <v>309</v>
      </c>
      <c r="C3129" s="4" t="str">
        <f>VLOOKUP(Tabela1[[#This Row],[Cliente]],'BASE DE CLIENTES'!A:E,2,0)</f>
        <v>Uberlândia</v>
      </c>
      <c r="D3129" s="1" t="str">
        <f>VLOOKUP(Tabela1[[#This Row],[Cliente]],'BASE DE CLIENTES'!A:C,3,0)</f>
        <v>MG</v>
      </c>
      <c r="E3129" s="4" t="str">
        <f>CONCATENATE(Tabela1[[#This Row],[CIDADE]],",",Tabela1[[#This Row],[UF]])</f>
        <v>Uberlândia,MG</v>
      </c>
      <c r="F3129" s="2">
        <v>45986</v>
      </c>
      <c r="G3129" s="13">
        <v>2063.58</v>
      </c>
      <c r="H3129" s="13">
        <v>3290</v>
      </c>
      <c r="I3129" s="5">
        <f>Tabela1[[#This Row],[Valor total]]-Tabela1[[#This Row],[Valor custo]]</f>
        <v>1226.42</v>
      </c>
      <c r="J3129" s="6">
        <f>Tabela1[[#This Row],[MARGEM BRUTA]]/Tabela1[[#This Row],[Valor total]]</f>
        <v>0.37277203647416418</v>
      </c>
      <c r="K3129" s="1" t="str">
        <f>VLOOKUP(Tabela1[[#This Row],[Cliente]],'BASE DE CLIENTES'!A:D,4,0)</f>
        <v>EMPRESA COM MAQUINA</v>
      </c>
      <c r="L3129" s="1" t="str">
        <f>VLOOKUP(Tabela1[[#This Row],[Cliente]],'BASE DE CLIENTES'!A:E,5,0)</f>
        <v>Uberlândia</v>
      </c>
    </row>
    <row r="3130" spans="2:12" x14ac:dyDescent="0.3">
      <c r="B3130" s="1" t="s">
        <v>307</v>
      </c>
      <c r="C3130" s="4" t="str">
        <f>VLOOKUP(Tabela1[[#This Row],[Cliente]],'BASE DE CLIENTES'!A:E,2,0)</f>
        <v>Uberaba</v>
      </c>
      <c r="D3130" s="1" t="str">
        <f>VLOOKUP(Tabela1[[#This Row],[Cliente]],'BASE DE CLIENTES'!A:C,3,0)</f>
        <v>MG</v>
      </c>
      <c r="E3130" s="4" t="str">
        <f>CONCATENATE(Tabela1[[#This Row],[CIDADE]],",",Tabela1[[#This Row],[UF]])</f>
        <v>Uberaba,MG</v>
      </c>
      <c r="F3130" s="2">
        <v>45986</v>
      </c>
      <c r="G3130" s="13">
        <v>13935</v>
      </c>
      <c r="H3130" s="13">
        <v>20775</v>
      </c>
      <c r="I3130" s="5">
        <f>Tabela1[[#This Row],[Valor total]]-Tabela1[[#This Row],[Valor custo]]</f>
        <v>6840</v>
      </c>
      <c r="J3130" s="6">
        <f>Tabela1[[#This Row],[MARGEM BRUTA]]/Tabela1[[#This Row],[Valor total]]</f>
        <v>0.32924187725631771</v>
      </c>
      <c r="K3130" s="1" t="str">
        <f>VLOOKUP(Tabela1[[#This Row],[Cliente]],'BASE DE CLIENTES'!A:D,4,0)</f>
        <v>EMPRESA COM MAQUINA</v>
      </c>
      <c r="L3130" s="1" t="str">
        <f>VLOOKUP(Tabela1[[#This Row],[Cliente]],'BASE DE CLIENTES'!A:E,5,0)</f>
        <v>Uberaba</v>
      </c>
    </row>
    <row r="3131" spans="2:12" x14ac:dyDescent="0.3">
      <c r="B3131" s="1" t="s">
        <v>256</v>
      </c>
      <c r="C3131" s="4" t="str">
        <f>VLOOKUP(Tabela1[[#This Row],[Cliente]],'BASE DE CLIENTES'!A:E,2,0)</f>
        <v>Luziânia</v>
      </c>
      <c r="D3131" s="1" t="str">
        <f>VLOOKUP(Tabela1[[#This Row],[Cliente]],'BASE DE CLIENTES'!A:C,3,0)</f>
        <v>GO</v>
      </c>
      <c r="E3131" s="4" t="str">
        <f>CONCATENATE(Tabela1[[#This Row],[CIDADE]],",",Tabela1[[#This Row],[UF]])</f>
        <v>Luziânia,GO</v>
      </c>
      <c r="F3131" s="2">
        <v>45986</v>
      </c>
      <c r="G3131" s="13">
        <v>700.6</v>
      </c>
      <c r="H3131" s="13">
        <v>1198</v>
      </c>
      <c r="I3131" s="5">
        <f>Tabela1[[#This Row],[Valor total]]-Tabela1[[#This Row],[Valor custo]]</f>
        <v>497.4</v>
      </c>
      <c r="J3131" s="6">
        <f>Tabela1[[#This Row],[MARGEM BRUTA]]/Tabela1[[#This Row],[Valor total]]</f>
        <v>0.41519198664440732</v>
      </c>
      <c r="K3131" s="1" t="str">
        <f>VLOOKUP(Tabela1[[#This Row],[Cliente]],'BASE DE CLIENTES'!A:D,4,0)</f>
        <v>SERRALHEIRO</v>
      </c>
      <c r="L3131" s="1" t="str">
        <f>VLOOKUP(Tabela1[[#This Row],[Cliente]],'BASE DE CLIENTES'!A:E,5,0)</f>
        <v>Luziânia</v>
      </c>
    </row>
    <row r="3132" spans="2:12" x14ac:dyDescent="0.3">
      <c r="B3132" s="1" t="s">
        <v>154</v>
      </c>
      <c r="C3132" s="4" t="str">
        <f>VLOOKUP(Tabela1[[#This Row],[Cliente]],'BASE DE CLIENTES'!A:E,2,0)</f>
        <v>Aparecida de Goiânia</v>
      </c>
      <c r="D3132" s="1" t="str">
        <f>VLOOKUP(Tabela1[[#This Row],[Cliente]],'BASE DE CLIENTES'!A:C,3,0)</f>
        <v>GO</v>
      </c>
      <c r="E3132" s="4" t="str">
        <f>CONCATENATE(Tabela1[[#This Row],[CIDADE]],",",Tabela1[[#This Row],[UF]])</f>
        <v>Aparecida de Goiânia,GO</v>
      </c>
      <c r="F3132" s="2">
        <v>45986</v>
      </c>
      <c r="G3132" s="13">
        <v>1298</v>
      </c>
      <c r="H3132" s="13">
        <v>1700</v>
      </c>
      <c r="I3132" s="5">
        <f>Tabela1[[#This Row],[Valor total]]-Tabela1[[#This Row],[Valor custo]]</f>
        <v>402</v>
      </c>
      <c r="J3132" s="6">
        <f>Tabela1[[#This Row],[MARGEM BRUTA]]/Tabela1[[#This Row],[Valor total]]</f>
        <v>0.23647058823529413</v>
      </c>
      <c r="K3132" s="1" t="str">
        <f>VLOOKUP(Tabela1[[#This Row],[Cliente]],'BASE DE CLIENTES'!A:D,4,0)</f>
        <v>TECNICO</v>
      </c>
      <c r="L3132" s="1" t="str">
        <f>VLOOKUP(Tabela1[[#This Row],[Cliente]],'BASE DE CLIENTES'!A:E,5,0)</f>
        <v>Aparecida de Goiânia</v>
      </c>
    </row>
    <row r="3133" spans="2:12" x14ac:dyDescent="0.3">
      <c r="B3133" s="1" t="s">
        <v>120</v>
      </c>
      <c r="C3133" s="4" t="str">
        <f>VLOOKUP(Tabela1[[#This Row],[Cliente]],'BASE DE CLIENTES'!A:E,2,0)</f>
        <v>Brasília</v>
      </c>
      <c r="D3133" s="1" t="str">
        <f>VLOOKUP(Tabela1[[#This Row],[Cliente]],'BASE DE CLIENTES'!A:C,3,0)</f>
        <v>DF</v>
      </c>
      <c r="E3133" s="4" t="str">
        <f>CONCATENATE(Tabela1[[#This Row],[CIDADE]],",",Tabela1[[#This Row],[UF]])</f>
        <v>Brasília,DF</v>
      </c>
      <c r="F3133" s="2">
        <v>45986</v>
      </c>
      <c r="G3133" s="13">
        <v>1514.58</v>
      </c>
      <c r="H3133" s="13">
        <v>2180</v>
      </c>
      <c r="I3133" s="5">
        <f>Tabela1[[#This Row],[Valor total]]-Tabela1[[#This Row],[Valor custo]]</f>
        <v>665.42000000000007</v>
      </c>
      <c r="J3133" s="6">
        <f>Tabela1[[#This Row],[MARGEM BRUTA]]/Tabela1[[#This Row],[Valor total]]</f>
        <v>0.30523853211009178</v>
      </c>
      <c r="K3133" s="1" t="str">
        <f>VLOOKUP(Tabela1[[#This Row],[Cliente]],'BASE DE CLIENTES'!A:D,4,0)</f>
        <v>EMPRESA SEM MAQUINA</v>
      </c>
      <c r="L3133" s="1" t="str">
        <f>VLOOKUP(Tabela1[[#This Row],[Cliente]],'BASE DE CLIENTES'!A:E,5,0)</f>
        <v>SAMAMBAIA</v>
      </c>
    </row>
    <row r="3134" spans="2:12" x14ac:dyDescent="0.3">
      <c r="B3134" s="1" t="s">
        <v>321</v>
      </c>
      <c r="C3134" s="4" t="str">
        <f>VLOOKUP(Tabela1[[#This Row],[Cliente]],'BASE DE CLIENTES'!A:E,2,0)</f>
        <v>Valparaíso de Goiás</v>
      </c>
      <c r="D3134" s="1" t="str">
        <f>VLOOKUP(Tabela1[[#This Row],[Cliente]],'BASE DE CLIENTES'!A:C,3,0)</f>
        <v>GO</v>
      </c>
      <c r="E3134" s="4" t="str">
        <f>CONCATENATE(Tabela1[[#This Row],[CIDADE]],",",Tabela1[[#This Row],[UF]])</f>
        <v>Valparaíso de Goiás,GO</v>
      </c>
      <c r="F3134" s="2">
        <v>45986</v>
      </c>
      <c r="G3134" s="13">
        <v>150</v>
      </c>
      <c r="H3134" s="13">
        <v>180</v>
      </c>
      <c r="I3134" s="5">
        <f>Tabela1[[#This Row],[Valor total]]-Tabela1[[#This Row],[Valor custo]]</f>
        <v>30</v>
      </c>
      <c r="J3134" s="6">
        <f>Tabela1[[#This Row],[MARGEM BRUTA]]/Tabela1[[#This Row],[Valor total]]</f>
        <v>0.16666666666666666</v>
      </c>
      <c r="K3134" s="1" t="str">
        <f>VLOOKUP(Tabela1[[#This Row],[Cliente]],'BASE DE CLIENTES'!A:D,4,0)</f>
        <v>EMPRESA COM MAQUINA</v>
      </c>
      <c r="L3134" s="1" t="str">
        <f>VLOOKUP(Tabela1[[#This Row],[Cliente]],'BASE DE CLIENTES'!A:E,5,0)</f>
        <v>Valparaíso de Goiás</v>
      </c>
    </row>
    <row r="3135" spans="2:12" x14ac:dyDescent="0.3">
      <c r="B3135" s="1" t="s">
        <v>176</v>
      </c>
      <c r="C3135" s="4" t="str">
        <f>VLOOKUP(Tabela1[[#This Row],[Cliente]],'BASE DE CLIENTES'!A:E,2,0)</f>
        <v>Brasília</v>
      </c>
      <c r="D3135" s="1" t="str">
        <f>VLOOKUP(Tabela1[[#This Row],[Cliente]],'BASE DE CLIENTES'!A:C,3,0)</f>
        <v>DF</v>
      </c>
      <c r="E3135" s="4" t="str">
        <f>CONCATENATE(Tabela1[[#This Row],[CIDADE]],",",Tabela1[[#This Row],[UF]])</f>
        <v>Brasília,DF</v>
      </c>
      <c r="F3135" s="2">
        <v>45986</v>
      </c>
      <c r="G3135" s="13">
        <v>491</v>
      </c>
      <c r="H3135" s="13">
        <v>720</v>
      </c>
      <c r="I3135" s="5">
        <f>Tabela1[[#This Row],[Valor total]]-Tabela1[[#This Row],[Valor custo]]</f>
        <v>229</v>
      </c>
      <c r="J3135" s="6">
        <f>Tabela1[[#This Row],[MARGEM BRUTA]]/Tabela1[[#This Row],[Valor total]]</f>
        <v>0.31805555555555554</v>
      </c>
      <c r="K3135" s="1" t="str">
        <f>VLOOKUP(Tabela1[[#This Row],[Cliente]],'BASE DE CLIENTES'!A:D,4,0)</f>
        <v>OUTROS RAMOS</v>
      </c>
      <c r="L3135" s="1" t="str">
        <f>VLOOKUP(Tabela1[[#This Row],[Cliente]],'BASE DE CLIENTES'!A:E,5,0)</f>
        <v>CEILANDIA NORTE</v>
      </c>
    </row>
    <row r="3136" spans="2:12" x14ac:dyDescent="0.3">
      <c r="B3136" s="1" t="s">
        <v>344</v>
      </c>
      <c r="C3136" s="4" t="str">
        <f>VLOOKUP(Tabela1[[#This Row],[Cliente]],'BASE DE CLIENTES'!A:E,2,0)</f>
        <v>Brasília</v>
      </c>
      <c r="D3136" s="1" t="str">
        <f>VLOOKUP(Tabela1[[#This Row],[Cliente]],'BASE DE CLIENTES'!A:C,3,0)</f>
        <v>DF</v>
      </c>
      <c r="E3136" s="4" t="str">
        <f>CONCATENATE(Tabela1[[#This Row],[CIDADE]],",",Tabela1[[#This Row],[UF]])</f>
        <v>Brasília,DF</v>
      </c>
      <c r="F3136" s="2">
        <v>45986</v>
      </c>
      <c r="G3136" s="13">
        <v>1010</v>
      </c>
      <c r="H3136" s="13">
        <v>1950</v>
      </c>
      <c r="I3136" s="5">
        <f>Tabela1[[#This Row],[Valor total]]-Tabela1[[#This Row],[Valor custo]]</f>
        <v>940</v>
      </c>
      <c r="J3136" s="6">
        <f>Tabela1[[#This Row],[MARGEM BRUTA]]/Tabela1[[#This Row],[Valor total]]</f>
        <v>0.48205128205128206</v>
      </c>
      <c r="K3136" s="1" t="str">
        <f>VLOOKUP(Tabela1[[#This Row],[Cliente]],'BASE DE CLIENTES'!A:D,4,0)</f>
        <v>CLIENTE NOVO S/ IDENT.</v>
      </c>
      <c r="L3136" s="1" t="str">
        <f>VLOOKUP(Tabela1[[#This Row],[Cliente]],'BASE DE CLIENTES'!A:E,5,0)</f>
        <v>Brasília</v>
      </c>
    </row>
    <row r="3137" spans="2:12" x14ac:dyDescent="0.3">
      <c r="B3137" s="1" t="s">
        <v>321</v>
      </c>
      <c r="C3137" s="4" t="str">
        <f>VLOOKUP(Tabela1[[#This Row],[Cliente]],'BASE DE CLIENTES'!A:E,2,0)</f>
        <v>Valparaíso de Goiás</v>
      </c>
      <c r="D3137" s="1" t="str">
        <f>VLOOKUP(Tabela1[[#This Row],[Cliente]],'BASE DE CLIENTES'!A:C,3,0)</f>
        <v>GO</v>
      </c>
      <c r="E3137" s="4" t="str">
        <f>CONCATENATE(Tabela1[[#This Row],[CIDADE]],",",Tabela1[[#This Row],[UF]])</f>
        <v>Valparaíso de Goiás,GO</v>
      </c>
      <c r="F3137" s="2">
        <v>45986</v>
      </c>
      <c r="G3137" s="13">
        <v>2713.79</v>
      </c>
      <c r="H3137" s="13">
        <v>4242</v>
      </c>
      <c r="I3137" s="5">
        <f>Tabela1[[#This Row],[Valor total]]-Tabela1[[#This Row],[Valor custo]]</f>
        <v>1528.21</v>
      </c>
      <c r="J3137" s="6">
        <f>Tabela1[[#This Row],[MARGEM BRUTA]]/Tabela1[[#This Row],[Valor total]]</f>
        <v>0.36025695426685528</v>
      </c>
      <c r="K3137" s="1" t="str">
        <f>VLOOKUP(Tabela1[[#This Row],[Cliente]],'BASE DE CLIENTES'!A:D,4,0)</f>
        <v>EMPRESA COM MAQUINA</v>
      </c>
      <c r="L3137" s="1" t="str">
        <f>VLOOKUP(Tabela1[[#This Row],[Cliente]],'BASE DE CLIENTES'!A:E,5,0)</f>
        <v>Valparaíso de Goiás</v>
      </c>
    </row>
    <row r="3138" spans="2:12" x14ac:dyDescent="0.3">
      <c r="B3138" s="1" t="s">
        <v>20</v>
      </c>
      <c r="C3138" s="4" t="str">
        <f>VLOOKUP(Tabela1[[#This Row],[Cliente]],'BASE DE CLIENTES'!A:E,2,0)</f>
        <v>Brasília</v>
      </c>
      <c r="D3138" s="1" t="str">
        <f>VLOOKUP(Tabela1[[#This Row],[Cliente]],'BASE DE CLIENTES'!A:C,3,0)</f>
        <v>DF</v>
      </c>
      <c r="E3138" s="4" t="str">
        <f>CONCATENATE(Tabela1[[#This Row],[CIDADE]],",",Tabela1[[#This Row],[UF]])</f>
        <v>Brasília,DF</v>
      </c>
      <c r="F3138" s="2">
        <v>45986</v>
      </c>
      <c r="G3138" s="13">
        <v>293.13</v>
      </c>
      <c r="H3138" s="13">
        <v>470</v>
      </c>
      <c r="I3138" s="5">
        <f>Tabela1[[#This Row],[Valor total]]-Tabela1[[#This Row],[Valor custo]]</f>
        <v>176.87</v>
      </c>
      <c r="J3138" s="6">
        <f>Tabela1[[#This Row],[MARGEM BRUTA]]/Tabela1[[#This Row],[Valor total]]</f>
        <v>0.37631914893617024</v>
      </c>
      <c r="K3138" s="1" t="str">
        <f>VLOOKUP(Tabela1[[#This Row],[Cliente]],'BASE DE CLIENTES'!A:D,4,0)</f>
        <v>CHAVEIRO</v>
      </c>
      <c r="L3138" s="1" t="str">
        <f>VLOOKUP(Tabela1[[#This Row],[Cliente]],'BASE DE CLIENTES'!A:E,5,0)</f>
        <v>NA</v>
      </c>
    </row>
    <row r="3139" spans="2:12" x14ac:dyDescent="0.3">
      <c r="B3139" s="1" t="s">
        <v>184</v>
      </c>
      <c r="C3139" s="4" t="str">
        <f>VLOOKUP(Tabela1[[#This Row],[Cliente]],'BASE DE CLIENTES'!A:E,2,0)</f>
        <v>Castanhal</v>
      </c>
      <c r="D3139" s="1" t="str">
        <f>VLOOKUP(Tabela1[[#This Row],[Cliente]],'BASE DE CLIENTES'!A:C,3,0)</f>
        <v>PA</v>
      </c>
      <c r="E3139" s="4" t="str">
        <f>CONCATENATE(Tabela1[[#This Row],[CIDADE]],",",Tabela1[[#This Row],[UF]])</f>
        <v>Castanhal,PA</v>
      </c>
      <c r="F3139" s="2">
        <v>45986</v>
      </c>
      <c r="G3139" s="13">
        <v>8177.9</v>
      </c>
      <c r="H3139" s="13">
        <v>12700</v>
      </c>
      <c r="I3139" s="5">
        <f>Tabela1[[#This Row],[Valor total]]-Tabela1[[#This Row],[Valor custo]]</f>
        <v>4522.1000000000004</v>
      </c>
      <c r="J3139" s="6">
        <f>Tabela1[[#This Row],[MARGEM BRUTA]]/Tabela1[[#This Row],[Valor total]]</f>
        <v>0.35607086614173233</v>
      </c>
      <c r="K3139" s="1" t="str">
        <f>VLOOKUP(Tabela1[[#This Row],[Cliente]],'BASE DE CLIENTES'!A:D,4,0)</f>
        <v>EMPRESA COM MAQUINA</v>
      </c>
      <c r="L3139" s="1" t="str">
        <f>VLOOKUP(Tabela1[[#This Row],[Cliente]],'BASE DE CLIENTES'!A:E,5,0)</f>
        <v>Castanhal</v>
      </c>
    </row>
    <row r="3140" spans="2:12" x14ac:dyDescent="0.3">
      <c r="B3140" s="1" t="s">
        <v>147</v>
      </c>
      <c r="C3140" s="4" t="str">
        <f>VLOOKUP(Tabela1[[#This Row],[Cliente]],'BASE DE CLIENTES'!A:E,2,0)</f>
        <v>Brasília</v>
      </c>
      <c r="D3140" s="1" t="str">
        <f>VLOOKUP(Tabela1[[#This Row],[Cliente]],'BASE DE CLIENTES'!A:C,3,0)</f>
        <v>DF</v>
      </c>
      <c r="E3140" s="4" t="str">
        <f>CONCATENATE(Tabela1[[#This Row],[CIDADE]],",",Tabela1[[#This Row],[UF]])</f>
        <v>Brasília,DF</v>
      </c>
      <c r="F3140" s="2">
        <v>45985</v>
      </c>
      <c r="G3140" s="13">
        <v>721</v>
      </c>
      <c r="H3140" s="13">
        <v>1500</v>
      </c>
      <c r="I3140" s="5">
        <f>Tabela1[[#This Row],[Valor total]]-Tabela1[[#This Row],[Valor custo]]</f>
        <v>779</v>
      </c>
      <c r="J3140" s="6">
        <f>Tabela1[[#This Row],[MARGEM BRUTA]]/Tabela1[[#This Row],[Valor total]]</f>
        <v>0.51933333333333331</v>
      </c>
      <c r="K3140" s="1" t="str">
        <f>VLOOKUP(Tabela1[[#This Row],[Cliente]],'BASE DE CLIENTES'!A:D,4,0)</f>
        <v>SEM CLASSIFICAÇÃO</v>
      </c>
      <c r="L3140" s="1" t="str">
        <f>VLOOKUP(Tabela1[[#This Row],[Cliente]],'BASE DE CLIENTES'!A:E,5,0)</f>
        <v>AREAL (AGUAS CLARAS)</v>
      </c>
    </row>
    <row r="3141" spans="2:12" x14ac:dyDescent="0.3">
      <c r="B3141" s="1" t="s">
        <v>117</v>
      </c>
      <c r="C3141" s="4" t="str">
        <f>VLOOKUP(Tabela1[[#This Row],[Cliente]],'BASE DE CLIENTES'!A:E,2,0)</f>
        <v>Brasília</v>
      </c>
      <c r="D3141" s="1" t="str">
        <f>VLOOKUP(Tabela1[[#This Row],[Cliente]],'BASE DE CLIENTES'!A:C,3,0)</f>
        <v>DF</v>
      </c>
      <c r="E3141" s="4" t="str">
        <f>CONCATENATE(Tabela1[[#This Row],[CIDADE]],",",Tabela1[[#This Row],[UF]])</f>
        <v>Brasília,DF</v>
      </c>
      <c r="F3141" s="2">
        <v>45985</v>
      </c>
      <c r="G3141" s="13">
        <v>544</v>
      </c>
      <c r="H3141" s="13">
        <v>869</v>
      </c>
      <c r="I3141" s="5">
        <f>Tabela1[[#This Row],[Valor total]]-Tabela1[[#This Row],[Valor custo]]</f>
        <v>325</v>
      </c>
      <c r="J3141" s="6">
        <f>Tabela1[[#This Row],[MARGEM BRUTA]]/Tabela1[[#This Row],[Valor total]]</f>
        <v>0.37399309551208287</v>
      </c>
      <c r="K3141" s="1" t="str">
        <f>VLOOKUP(Tabela1[[#This Row],[Cliente]],'BASE DE CLIENTES'!A:D,4,0)</f>
        <v>EMPRESA COM MAQUINA</v>
      </c>
      <c r="L3141" s="1" t="str">
        <f>VLOOKUP(Tabela1[[#This Row],[Cliente]],'BASE DE CLIENTES'!A:E,5,0)</f>
        <v>SETOR HABITACIONAL ARNIQUEIRA (AGUAS CLARAS)</v>
      </c>
    </row>
    <row r="3142" spans="2:12" x14ac:dyDescent="0.3">
      <c r="B3142" s="1" t="s">
        <v>230</v>
      </c>
      <c r="C3142" s="4" t="str">
        <f>VLOOKUP(Tabela1[[#This Row],[Cliente]],'BASE DE CLIENTES'!A:E,2,0)</f>
        <v>Brasília</v>
      </c>
      <c r="D3142" s="1" t="str">
        <f>VLOOKUP(Tabela1[[#This Row],[Cliente]],'BASE DE CLIENTES'!A:C,3,0)</f>
        <v>DF</v>
      </c>
      <c r="E3142" s="4" t="str">
        <f>CONCATENATE(Tabela1[[#This Row],[CIDADE]],",",Tabela1[[#This Row],[UF]])</f>
        <v>Brasília,DF</v>
      </c>
      <c r="F3142" s="2">
        <v>45985</v>
      </c>
      <c r="G3142" s="13">
        <v>865.58</v>
      </c>
      <c r="H3142" s="13">
        <v>1400</v>
      </c>
      <c r="I3142" s="5">
        <f>Tabela1[[#This Row],[Valor total]]-Tabela1[[#This Row],[Valor custo]]</f>
        <v>534.41999999999996</v>
      </c>
      <c r="J3142" s="6">
        <f>Tabela1[[#This Row],[MARGEM BRUTA]]/Tabela1[[#This Row],[Valor total]]</f>
        <v>0.38172857142857142</v>
      </c>
      <c r="K3142" s="1" t="str">
        <f>VLOOKUP(Tabela1[[#This Row],[Cliente]],'BASE DE CLIENTES'!A:D,4,0)</f>
        <v>SERRALHEIRO</v>
      </c>
      <c r="L3142" s="1" t="str">
        <f>VLOOKUP(Tabela1[[#This Row],[Cliente]],'BASE DE CLIENTES'!A:E,5,0)</f>
        <v>SETOR HABITACIONAL SAMAMBAIA (VICENTE PIRES)</v>
      </c>
    </row>
    <row r="3143" spans="2:12" x14ac:dyDescent="0.3">
      <c r="B3143" s="1" t="s">
        <v>187</v>
      </c>
      <c r="C3143" s="4" t="str">
        <f>VLOOKUP(Tabela1[[#This Row],[Cliente]],'BASE DE CLIENTES'!A:E,2,0)</f>
        <v>Brasília</v>
      </c>
      <c r="D3143" s="1" t="str">
        <f>VLOOKUP(Tabela1[[#This Row],[Cliente]],'BASE DE CLIENTES'!A:C,3,0)</f>
        <v>DF</v>
      </c>
      <c r="E3143" s="4" t="str">
        <f>CONCATENATE(Tabela1[[#This Row],[CIDADE]],",",Tabela1[[#This Row],[UF]])</f>
        <v>Brasília,DF</v>
      </c>
      <c r="F3143" s="2">
        <v>45985</v>
      </c>
      <c r="G3143" s="13">
        <v>1156.81</v>
      </c>
      <c r="H3143" s="13">
        <v>1960</v>
      </c>
      <c r="I3143" s="5">
        <f>Tabela1[[#This Row],[Valor total]]-Tabela1[[#This Row],[Valor custo]]</f>
        <v>803.19</v>
      </c>
      <c r="J3143" s="6">
        <f>Tabela1[[#This Row],[MARGEM BRUTA]]/Tabela1[[#This Row],[Valor total]]</f>
        <v>0.40979081632653064</v>
      </c>
      <c r="K3143" s="1" t="str">
        <f>VLOOKUP(Tabela1[[#This Row],[Cliente]],'BASE DE CLIENTES'!A:D,4,0)</f>
        <v>SERRALHEIRO</v>
      </c>
      <c r="L3143" s="1" t="str">
        <f>VLOOKUP(Tabela1[[#This Row],[Cliente]],'BASE DE CLIENTES'!A:E,5,0)</f>
        <v>CEILANDIA SUL (CEILANDIA)</v>
      </c>
    </row>
    <row r="3144" spans="2:12" x14ac:dyDescent="0.3">
      <c r="B3144" s="1" t="s">
        <v>291</v>
      </c>
      <c r="C3144" s="4" t="str">
        <f>VLOOKUP(Tabela1[[#This Row],[Cliente]],'BASE DE CLIENTES'!A:E,2,0)</f>
        <v>Rio Verde</v>
      </c>
      <c r="D3144" s="1" t="str">
        <f>VLOOKUP(Tabela1[[#This Row],[Cliente]],'BASE DE CLIENTES'!A:C,3,0)</f>
        <v>GO</v>
      </c>
      <c r="E3144" s="4" t="str">
        <f>CONCATENATE(Tabela1[[#This Row],[CIDADE]],",",Tabela1[[#This Row],[UF]])</f>
        <v>Rio Verde,GO</v>
      </c>
      <c r="F3144" s="2">
        <v>45985</v>
      </c>
      <c r="G3144" s="13">
        <v>463</v>
      </c>
      <c r="H3144" s="13">
        <v>750</v>
      </c>
      <c r="I3144" s="5">
        <f>Tabela1[[#This Row],[Valor total]]-Tabela1[[#This Row],[Valor custo]]</f>
        <v>287</v>
      </c>
      <c r="J3144" s="6">
        <f>Tabela1[[#This Row],[MARGEM BRUTA]]/Tabela1[[#This Row],[Valor total]]</f>
        <v>0.38266666666666665</v>
      </c>
      <c r="K3144" s="1" t="str">
        <f>VLOOKUP(Tabela1[[#This Row],[Cliente]],'BASE DE CLIENTES'!A:D,4,0)</f>
        <v>EMPRESA COM MAQUINA</v>
      </c>
      <c r="L3144" s="1" t="str">
        <f>VLOOKUP(Tabela1[[#This Row],[Cliente]],'BASE DE CLIENTES'!A:E,5,0)</f>
        <v>Rio Verde</v>
      </c>
    </row>
    <row r="3145" spans="2:12" x14ac:dyDescent="0.3">
      <c r="B3145" s="1" t="s">
        <v>236</v>
      </c>
      <c r="C3145" s="4" t="str">
        <f>VLOOKUP(Tabela1[[#This Row],[Cliente]],'BASE DE CLIENTES'!A:E,2,0)</f>
        <v>Goiânia</v>
      </c>
      <c r="D3145" s="1" t="str">
        <f>VLOOKUP(Tabela1[[#This Row],[Cliente]],'BASE DE CLIENTES'!A:C,3,0)</f>
        <v>GO</v>
      </c>
      <c r="E3145" s="4" t="str">
        <f>CONCATENATE(Tabela1[[#This Row],[CIDADE]],",",Tabela1[[#This Row],[UF]])</f>
        <v>Goiânia,GO</v>
      </c>
      <c r="F3145" s="2">
        <v>45985</v>
      </c>
      <c r="G3145" s="13">
        <v>432.79</v>
      </c>
      <c r="H3145" s="13">
        <v>585</v>
      </c>
      <c r="I3145" s="5">
        <f>Tabela1[[#This Row],[Valor total]]-Tabela1[[#This Row],[Valor custo]]</f>
        <v>152.20999999999998</v>
      </c>
      <c r="J3145" s="6">
        <f>Tabela1[[#This Row],[MARGEM BRUTA]]/Tabela1[[#This Row],[Valor total]]</f>
        <v>0.26018803418803416</v>
      </c>
      <c r="K3145" s="1" t="str">
        <f>VLOOKUP(Tabela1[[#This Row],[Cliente]],'BASE DE CLIENTES'!A:D,4,0)</f>
        <v>EMPRESA COM MAQUINA</v>
      </c>
      <c r="L3145" s="1" t="str">
        <f>VLOOKUP(Tabela1[[#This Row],[Cliente]],'BASE DE CLIENTES'!A:E,5,0)</f>
        <v>Goiânia</v>
      </c>
    </row>
    <row r="3146" spans="2:12" x14ac:dyDescent="0.3">
      <c r="B3146" s="1" t="s">
        <v>345</v>
      </c>
      <c r="C3146" s="4" t="str">
        <f>VLOOKUP(Tabela1[[#This Row],[Cliente]],'BASE DE CLIENTES'!A:E,2,0)</f>
        <v>Brasília</v>
      </c>
      <c r="D3146" s="1" t="str">
        <f>VLOOKUP(Tabela1[[#This Row],[Cliente]],'BASE DE CLIENTES'!A:C,3,0)</f>
        <v>DF</v>
      </c>
      <c r="E3146" s="4" t="str">
        <f>CONCATENATE(Tabela1[[#This Row],[CIDADE]],",",Tabela1[[#This Row],[UF]])</f>
        <v>Brasília,DF</v>
      </c>
      <c r="F3146" s="2">
        <v>45985</v>
      </c>
      <c r="G3146" s="13">
        <v>70</v>
      </c>
      <c r="H3146" s="13">
        <v>90</v>
      </c>
      <c r="I3146" s="5">
        <f>Tabela1[[#This Row],[Valor total]]-Tabela1[[#This Row],[Valor custo]]</f>
        <v>20</v>
      </c>
      <c r="J3146" s="6">
        <f>Tabela1[[#This Row],[MARGEM BRUTA]]/Tabela1[[#This Row],[Valor total]]</f>
        <v>0.22222222222222221</v>
      </c>
      <c r="K3146" s="1" t="str">
        <f>VLOOKUP(Tabela1[[#This Row],[Cliente]],'BASE DE CLIENTES'!A:D,4,0)</f>
        <v>CLIENTE NOVO S/ IDENT.</v>
      </c>
      <c r="L3146" s="1" t="str">
        <f>VLOOKUP(Tabela1[[#This Row],[Cliente]],'BASE DE CLIENTES'!A:E,5,0)</f>
        <v>Brasília</v>
      </c>
    </row>
    <row r="3147" spans="2:12" x14ac:dyDescent="0.3">
      <c r="B3147" s="1" t="s">
        <v>68</v>
      </c>
      <c r="C3147" s="4" t="str">
        <f>VLOOKUP(Tabela1[[#This Row],[Cliente]],'BASE DE CLIENTES'!A:E,2,0)</f>
        <v>Brasília</v>
      </c>
      <c r="D3147" s="1" t="str">
        <f>VLOOKUP(Tabela1[[#This Row],[Cliente]],'BASE DE CLIENTES'!A:C,3,0)</f>
        <v>DF</v>
      </c>
      <c r="E3147" s="4" t="str">
        <f>CONCATENATE(Tabela1[[#This Row],[CIDADE]],",",Tabela1[[#This Row],[UF]])</f>
        <v>Brasília,DF</v>
      </c>
      <c r="F3147" s="2">
        <v>45985</v>
      </c>
      <c r="G3147" s="13">
        <v>705</v>
      </c>
      <c r="H3147" s="13">
        <v>1300</v>
      </c>
      <c r="I3147" s="5">
        <f>Tabela1[[#This Row],[Valor total]]-Tabela1[[#This Row],[Valor custo]]</f>
        <v>595</v>
      </c>
      <c r="J3147" s="6">
        <f>Tabela1[[#This Row],[MARGEM BRUTA]]/Tabela1[[#This Row],[Valor total]]</f>
        <v>0.45769230769230768</v>
      </c>
      <c r="K3147" s="1" t="str">
        <f>VLOOKUP(Tabela1[[#This Row],[Cliente]],'BASE DE CLIENTES'!A:D,4,0)</f>
        <v>EMPRESA COM MAQUINA</v>
      </c>
      <c r="L3147" s="1" t="str">
        <f>VLOOKUP(Tabela1[[#This Row],[Cliente]],'BASE DE CLIENTES'!A:E,5,0)</f>
        <v>SAMAMBAIA SUL (SAMAMBAIA)</v>
      </c>
    </row>
    <row r="3148" spans="2:12" x14ac:dyDescent="0.3">
      <c r="B3148" s="1" t="s">
        <v>42</v>
      </c>
      <c r="C3148" s="4" t="str">
        <f>VLOOKUP(Tabela1[[#This Row],[Cliente]],'BASE DE CLIENTES'!A:E,2,0)</f>
        <v>Brasília</v>
      </c>
      <c r="D3148" s="1" t="str">
        <f>VLOOKUP(Tabela1[[#This Row],[Cliente]],'BASE DE CLIENTES'!A:C,3,0)</f>
        <v>DF</v>
      </c>
      <c r="E3148" s="4" t="str">
        <f>CONCATENATE(Tabela1[[#This Row],[CIDADE]],",",Tabela1[[#This Row],[UF]])</f>
        <v>Brasília,DF</v>
      </c>
      <c r="F3148" s="2">
        <v>45985</v>
      </c>
      <c r="G3148" s="13">
        <v>865.58</v>
      </c>
      <c r="H3148" s="13">
        <v>1230</v>
      </c>
      <c r="I3148" s="5">
        <f>Tabela1[[#This Row],[Valor total]]-Tabela1[[#This Row],[Valor custo]]</f>
        <v>364.41999999999996</v>
      </c>
      <c r="J3148" s="6">
        <f>Tabela1[[#This Row],[MARGEM BRUTA]]/Tabela1[[#This Row],[Valor total]]</f>
        <v>0.29627642276422761</v>
      </c>
      <c r="K3148" s="1" t="str">
        <f>VLOOKUP(Tabela1[[#This Row],[Cliente]],'BASE DE CLIENTES'!A:D,4,0)</f>
        <v>EMPRESA SEM MAQUINA</v>
      </c>
      <c r="L3148" s="1" t="str">
        <f>VLOOKUP(Tabela1[[#This Row],[Cliente]],'BASE DE CLIENTES'!A:E,5,0)</f>
        <v>SAMAMBAIA</v>
      </c>
    </row>
    <row r="3149" spans="2:12" x14ac:dyDescent="0.3">
      <c r="B3149" s="1" t="s">
        <v>305</v>
      </c>
      <c r="C3149" s="4" t="str">
        <f>VLOOKUP(Tabela1[[#This Row],[Cliente]],'BASE DE CLIENTES'!A:E,2,0)</f>
        <v>Brasília</v>
      </c>
      <c r="D3149" s="1" t="str">
        <f>VLOOKUP(Tabela1[[#This Row],[Cliente]],'BASE DE CLIENTES'!A:C,3,0)</f>
        <v>DF</v>
      </c>
      <c r="E3149" s="4" t="str">
        <f>CONCATENATE(Tabela1[[#This Row],[CIDADE]],",",Tabela1[[#This Row],[UF]])</f>
        <v>Brasília,DF</v>
      </c>
      <c r="F3149" s="2">
        <v>45985</v>
      </c>
      <c r="G3149" s="13">
        <v>1403.42</v>
      </c>
      <c r="H3149" s="13">
        <v>2350</v>
      </c>
      <c r="I3149" s="5">
        <f>Tabela1[[#This Row],[Valor total]]-Tabela1[[#This Row],[Valor custo]]</f>
        <v>946.57999999999993</v>
      </c>
      <c r="J3149" s="6">
        <f>Tabela1[[#This Row],[MARGEM BRUTA]]/Tabela1[[#This Row],[Valor total]]</f>
        <v>0.40279999999999999</v>
      </c>
      <c r="K3149" s="1" t="str">
        <f>VLOOKUP(Tabela1[[#This Row],[Cliente]],'BASE DE CLIENTES'!A:D,4,0)</f>
        <v>SERRALHEIRO</v>
      </c>
      <c r="L3149" s="1" t="str">
        <f>VLOOKUP(Tabela1[[#This Row],[Cliente]],'BASE DE CLIENTES'!A:E,5,0)</f>
        <v>RIACHO FUNDO I</v>
      </c>
    </row>
    <row r="3150" spans="2:12" x14ac:dyDescent="0.3">
      <c r="B3150" s="1" t="s">
        <v>97</v>
      </c>
      <c r="C3150" s="4" t="str">
        <f>VLOOKUP(Tabela1[[#This Row],[Cliente]],'BASE DE CLIENTES'!A:E,2,0)</f>
        <v>Brasília</v>
      </c>
      <c r="D3150" s="1" t="str">
        <f>VLOOKUP(Tabela1[[#This Row],[Cliente]],'BASE DE CLIENTES'!A:C,3,0)</f>
        <v>DF</v>
      </c>
      <c r="E3150" s="4" t="str">
        <f>CONCATENATE(Tabela1[[#This Row],[CIDADE]],",",Tabela1[[#This Row],[UF]])</f>
        <v>Brasília,DF</v>
      </c>
      <c r="F3150" s="2">
        <v>45985</v>
      </c>
      <c r="G3150" s="13">
        <v>432.79</v>
      </c>
      <c r="H3150" s="13">
        <v>720</v>
      </c>
      <c r="I3150" s="5">
        <f>Tabela1[[#This Row],[Valor total]]-Tabela1[[#This Row],[Valor custo]]</f>
        <v>287.20999999999998</v>
      </c>
      <c r="J3150" s="6">
        <f>Tabela1[[#This Row],[MARGEM BRUTA]]/Tabela1[[#This Row],[Valor total]]</f>
        <v>0.39890277777777777</v>
      </c>
      <c r="K3150" s="1" t="str">
        <f>VLOOKUP(Tabela1[[#This Row],[Cliente]],'BASE DE CLIENTES'!A:D,4,0)</f>
        <v>SERRALHEIRO</v>
      </c>
      <c r="L3150" s="1" t="str">
        <f>VLOOKUP(Tabela1[[#This Row],[Cliente]],'BASE DE CLIENTES'!A:E,5,0)</f>
        <v>CEILANDIA NORTE</v>
      </c>
    </row>
    <row r="3151" spans="2:12" x14ac:dyDescent="0.3">
      <c r="B3151" s="1" t="s">
        <v>291</v>
      </c>
      <c r="C3151" s="4" t="str">
        <f>VLOOKUP(Tabela1[[#This Row],[Cliente]],'BASE DE CLIENTES'!A:E,2,0)</f>
        <v>Rio Verde</v>
      </c>
      <c r="D3151" s="1" t="str">
        <f>VLOOKUP(Tabela1[[#This Row],[Cliente]],'BASE DE CLIENTES'!A:C,3,0)</f>
        <v>GO</v>
      </c>
      <c r="E3151" s="4" t="str">
        <f>CONCATENATE(Tabela1[[#This Row],[CIDADE]],",",Tabela1[[#This Row],[UF]])</f>
        <v>Rio Verde,GO</v>
      </c>
      <c r="F3151" s="2">
        <v>45985</v>
      </c>
      <c r="G3151" s="13">
        <v>544</v>
      </c>
      <c r="H3151" s="13">
        <v>869</v>
      </c>
      <c r="I3151" s="5">
        <f>Tabela1[[#This Row],[Valor total]]-Tabela1[[#This Row],[Valor custo]]</f>
        <v>325</v>
      </c>
      <c r="J3151" s="6">
        <f>Tabela1[[#This Row],[MARGEM BRUTA]]/Tabela1[[#This Row],[Valor total]]</f>
        <v>0.37399309551208287</v>
      </c>
      <c r="K3151" s="1" t="str">
        <f>VLOOKUP(Tabela1[[#This Row],[Cliente]],'BASE DE CLIENTES'!A:D,4,0)</f>
        <v>EMPRESA COM MAQUINA</v>
      </c>
      <c r="L3151" s="1" t="str">
        <f>VLOOKUP(Tabela1[[#This Row],[Cliente]],'BASE DE CLIENTES'!A:E,5,0)</f>
        <v>Rio Verde</v>
      </c>
    </row>
    <row r="3152" spans="2:12" x14ac:dyDescent="0.3">
      <c r="B3152" s="1" t="s">
        <v>106</v>
      </c>
      <c r="C3152" s="4" t="str">
        <f>VLOOKUP(Tabela1[[#This Row],[Cliente]],'BASE DE CLIENTES'!A:E,2,0)</f>
        <v>Brasília</v>
      </c>
      <c r="D3152" s="1" t="str">
        <f>VLOOKUP(Tabela1[[#This Row],[Cliente]],'BASE DE CLIENTES'!A:C,3,0)</f>
        <v>DF</v>
      </c>
      <c r="E3152" s="4" t="str">
        <f>CONCATENATE(Tabela1[[#This Row],[CIDADE]],",",Tabela1[[#This Row],[UF]])</f>
        <v>Brasília,DF</v>
      </c>
      <c r="F3152" s="2">
        <v>45985</v>
      </c>
      <c r="G3152" s="13">
        <v>1409.58</v>
      </c>
      <c r="H3152" s="13">
        <v>1200</v>
      </c>
      <c r="I3152" s="5">
        <f>Tabela1[[#This Row],[Valor total]]-Tabela1[[#This Row],[Valor custo]]</f>
        <v>-209.57999999999993</v>
      </c>
      <c r="J3152" s="6">
        <f>Tabela1[[#This Row],[MARGEM BRUTA]]/Tabela1[[#This Row],[Valor total]]</f>
        <v>-0.17464999999999994</v>
      </c>
      <c r="K3152" s="1" t="str">
        <f>VLOOKUP(Tabela1[[#This Row],[Cliente]],'BASE DE CLIENTES'!A:D,4,0)</f>
        <v>EMPRESA COM MAQUINA</v>
      </c>
      <c r="L3152" s="1" t="str">
        <f>VLOOKUP(Tabela1[[#This Row],[Cliente]],'BASE DE CLIENTES'!A:E,5,0)</f>
        <v>26 DE SETEMBRO</v>
      </c>
    </row>
    <row r="3153" spans="2:12" x14ac:dyDescent="0.3">
      <c r="B3153" s="1" t="s">
        <v>17</v>
      </c>
      <c r="C3153" s="4" t="str">
        <f>VLOOKUP(Tabela1[[#This Row],[Cliente]],'BASE DE CLIENTES'!A:E,2,0)</f>
        <v>Águas Lindas de Goiás</v>
      </c>
      <c r="D3153" s="1" t="str">
        <f>VLOOKUP(Tabela1[[#This Row],[Cliente]],'BASE DE CLIENTES'!A:C,3,0)</f>
        <v>GO</v>
      </c>
      <c r="E3153" s="4" t="str">
        <f>CONCATENATE(Tabela1[[#This Row],[CIDADE]],",",Tabela1[[#This Row],[UF]])</f>
        <v>Águas Lindas de Goiás,GO</v>
      </c>
      <c r="F3153" s="2">
        <v>45982</v>
      </c>
      <c r="G3153" s="13">
        <v>256.10000000000002</v>
      </c>
      <c r="H3153" s="13">
        <v>308</v>
      </c>
      <c r="I3153" s="5">
        <f>Tabela1[[#This Row],[Valor total]]-Tabela1[[#This Row],[Valor custo]]</f>
        <v>51.899999999999977</v>
      </c>
      <c r="J3153" s="6">
        <f>Tabela1[[#This Row],[MARGEM BRUTA]]/Tabela1[[#This Row],[Valor total]]</f>
        <v>0.16850649350649344</v>
      </c>
      <c r="K3153" s="1" t="str">
        <f>VLOOKUP(Tabela1[[#This Row],[Cliente]],'BASE DE CLIENTES'!A:D,4,0)</f>
        <v>SERRALHEIRO</v>
      </c>
      <c r="L3153" s="1" t="str">
        <f>VLOOKUP(Tabela1[[#This Row],[Cliente]],'BASE DE CLIENTES'!A:E,5,0)</f>
        <v>Águas Lindas de Goiás</v>
      </c>
    </row>
    <row r="3154" spans="2:12" x14ac:dyDescent="0.3">
      <c r="B3154" s="1" t="s">
        <v>27</v>
      </c>
      <c r="C3154" s="4" t="str">
        <f>VLOOKUP(Tabela1[[#This Row],[Cliente]],'BASE DE CLIENTES'!A:E,2,0)</f>
        <v>Brasília</v>
      </c>
      <c r="D3154" s="1" t="str">
        <f>VLOOKUP(Tabela1[[#This Row],[Cliente]],'BASE DE CLIENTES'!A:C,3,0)</f>
        <v>DF</v>
      </c>
      <c r="E3154" s="4" t="str">
        <f>CONCATENATE(Tabela1[[#This Row],[CIDADE]],",",Tabela1[[#This Row],[UF]])</f>
        <v>Brasília,DF</v>
      </c>
      <c r="F3154" s="2">
        <v>45982</v>
      </c>
      <c r="G3154" s="13">
        <v>544</v>
      </c>
      <c r="H3154" s="13">
        <v>780</v>
      </c>
      <c r="I3154" s="5">
        <f>Tabela1[[#This Row],[Valor total]]-Tabela1[[#This Row],[Valor custo]]</f>
        <v>236</v>
      </c>
      <c r="J3154" s="6">
        <f>Tabela1[[#This Row],[MARGEM BRUTA]]/Tabela1[[#This Row],[Valor total]]</f>
        <v>0.30256410256410254</v>
      </c>
      <c r="K3154" s="1" t="str">
        <f>VLOOKUP(Tabela1[[#This Row],[Cliente]],'BASE DE CLIENTES'!A:D,4,0)</f>
        <v>EMPRESA SEM MAQUINA</v>
      </c>
      <c r="L3154" s="1" t="str">
        <f>VLOOKUP(Tabela1[[#This Row],[Cliente]],'BASE DE CLIENTES'!A:E,5,0)</f>
        <v>RECANTO DAS EMAS</v>
      </c>
    </row>
    <row r="3155" spans="2:12" x14ac:dyDescent="0.3">
      <c r="B3155" s="1" t="s">
        <v>152</v>
      </c>
      <c r="C3155" s="4" t="str">
        <f>VLOOKUP(Tabela1[[#This Row],[Cliente]],'BASE DE CLIENTES'!A:E,2,0)</f>
        <v>Aparecida de Goiânia</v>
      </c>
      <c r="D3155" s="1" t="str">
        <f>VLOOKUP(Tabela1[[#This Row],[Cliente]],'BASE DE CLIENTES'!A:C,3,0)</f>
        <v>GO</v>
      </c>
      <c r="E3155" s="4" t="str">
        <f>CONCATENATE(Tabela1[[#This Row],[CIDADE]],",",Tabela1[[#This Row],[UF]])</f>
        <v>Aparecida de Goiânia,GO</v>
      </c>
      <c r="F3155" s="2">
        <v>45982</v>
      </c>
      <c r="G3155" s="13">
        <v>463</v>
      </c>
      <c r="H3155" s="13">
        <v>750</v>
      </c>
      <c r="I3155" s="5">
        <f>Tabela1[[#This Row],[Valor total]]-Tabela1[[#This Row],[Valor custo]]</f>
        <v>287</v>
      </c>
      <c r="J3155" s="6">
        <f>Tabela1[[#This Row],[MARGEM BRUTA]]/Tabela1[[#This Row],[Valor total]]</f>
        <v>0.38266666666666665</v>
      </c>
      <c r="K3155" s="1" t="str">
        <f>VLOOKUP(Tabela1[[#This Row],[Cliente]],'BASE DE CLIENTES'!A:D,4,0)</f>
        <v>TECNICO</v>
      </c>
      <c r="L3155" s="1" t="str">
        <f>VLOOKUP(Tabela1[[#This Row],[Cliente]],'BASE DE CLIENTES'!A:E,5,0)</f>
        <v>Aparecida de Goiânia</v>
      </c>
    </row>
    <row r="3156" spans="2:12" x14ac:dyDescent="0.3">
      <c r="B3156" s="1" t="s">
        <v>236</v>
      </c>
      <c r="C3156" s="4" t="str">
        <f>VLOOKUP(Tabela1[[#This Row],[Cliente]],'BASE DE CLIENTES'!A:E,2,0)</f>
        <v>Goiânia</v>
      </c>
      <c r="D3156" s="1" t="str">
        <f>VLOOKUP(Tabela1[[#This Row],[Cliente]],'BASE DE CLIENTES'!A:C,3,0)</f>
        <v>GO</v>
      </c>
      <c r="E3156" s="4" t="str">
        <f>CONCATENATE(Tabela1[[#This Row],[CIDADE]],",",Tabela1[[#This Row],[UF]])</f>
        <v>Goiânia,GO</v>
      </c>
      <c r="F3156" s="2">
        <v>45982</v>
      </c>
      <c r="G3156" s="13">
        <v>2866</v>
      </c>
      <c r="H3156" s="13">
        <v>4310</v>
      </c>
      <c r="I3156" s="5">
        <f>Tabela1[[#This Row],[Valor total]]-Tabela1[[#This Row],[Valor custo]]</f>
        <v>1444</v>
      </c>
      <c r="J3156" s="6">
        <f>Tabela1[[#This Row],[MARGEM BRUTA]]/Tabela1[[#This Row],[Valor total]]</f>
        <v>0.33503480278422276</v>
      </c>
      <c r="K3156" s="1" t="str">
        <f>VLOOKUP(Tabela1[[#This Row],[Cliente]],'BASE DE CLIENTES'!A:D,4,0)</f>
        <v>EMPRESA COM MAQUINA</v>
      </c>
      <c r="L3156" s="1" t="str">
        <f>VLOOKUP(Tabela1[[#This Row],[Cliente]],'BASE DE CLIENTES'!A:E,5,0)</f>
        <v>Goiânia</v>
      </c>
    </row>
    <row r="3157" spans="2:12" x14ac:dyDescent="0.3">
      <c r="B3157" s="1" t="s">
        <v>199</v>
      </c>
      <c r="C3157" s="4" t="str">
        <f>VLOOKUP(Tabela1[[#This Row],[Cliente]],'BASE DE CLIENTES'!A:E,2,0)</f>
        <v>Goiânia</v>
      </c>
      <c r="D3157" s="1" t="str">
        <f>VLOOKUP(Tabela1[[#This Row],[Cliente]],'BASE DE CLIENTES'!A:C,3,0)</f>
        <v>GO</v>
      </c>
      <c r="E3157" s="4" t="str">
        <f>CONCATENATE(Tabela1[[#This Row],[CIDADE]],",",Tabela1[[#This Row],[UF]])</f>
        <v>Goiânia,GO</v>
      </c>
      <c r="F3157" s="2">
        <v>45982</v>
      </c>
      <c r="G3157" s="13">
        <v>4850</v>
      </c>
      <c r="H3157" s="13">
        <v>6800</v>
      </c>
      <c r="I3157" s="5">
        <f>Tabela1[[#This Row],[Valor total]]-Tabela1[[#This Row],[Valor custo]]</f>
        <v>1950</v>
      </c>
      <c r="J3157" s="6">
        <f>Tabela1[[#This Row],[MARGEM BRUTA]]/Tabela1[[#This Row],[Valor total]]</f>
        <v>0.28676470588235292</v>
      </c>
      <c r="K3157" s="1" t="str">
        <f>VLOOKUP(Tabela1[[#This Row],[Cliente]],'BASE DE CLIENTES'!A:D,4,0)</f>
        <v>EMPRESA COM MAQUINA</v>
      </c>
      <c r="L3157" s="1" t="str">
        <f>VLOOKUP(Tabela1[[#This Row],[Cliente]],'BASE DE CLIENTES'!A:E,5,0)</f>
        <v>Goiânia</v>
      </c>
    </row>
    <row r="3158" spans="2:12" x14ac:dyDescent="0.3">
      <c r="B3158" s="1" t="s">
        <v>321</v>
      </c>
      <c r="C3158" s="4" t="str">
        <f>VLOOKUP(Tabela1[[#This Row],[Cliente]],'BASE DE CLIENTES'!A:E,2,0)</f>
        <v>Valparaíso de Goiás</v>
      </c>
      <c r="D3158" s="1" t="str">
        <f>VLOOKUP(Tabela1[[#This Row],[Cliente]],'BASE DE CLIENTES'!A:C,3,0)</f>
        <v>GO</v>
      </c>
      <c r="E3158" s="4" t="str">
        <f>CONCATENATE(Tabela1[[#This Row],[CIDADE]],",",Tabela1[[#This Row],[UF]])</f>
        <v>Valparaíso de Goiás,GO</v>
      </c>
      <c r="F3158" s="2">
        <v>45982</v>
      </c>
      <c r="G3158" s="13">
        <v>562.79</v>
      </c>
      <c r="H3158" s="13">
        <v>800</v>
      </c>
      <c r="I3158" s="5">
        <f>Tabela1[[#This Row],[Valor total]]-Tabela1[[#This Row],[Valor custo]]</f>
        <v>237.21000000000004</v>
      </c>
      <c r="J3158" s="6">
        <f>Tabela1[[#This Row],[MARGEM BRUTA]]/Tabela1[[#This Row],[Valor total]]</f>
        <v>0.29651250000000007</v>
      </c>
      <c r="K3158" s="1" t="str">
        <f>VLOOKUP(Tabela1[[#This Row],[Cliente]],'BASE DE CLIENTES'!A:D,4,0)</f>
        <v>EMPRESA COM MAQUINA</v>
      </c>
      <c r="L3158" s="1" t="str">
        <f>VLOOKUP(Tabela1[[#This Row],[Cliente]],'BASE DE CLIENTES'!A:E,5,0)</f>
        <v>Valparaíso de Goiás</v>
      </c>
    </row>
    <row r="3159" spans="2:12" x14ac:dyDescent="0.3">
      <c r="B3159" s="1" t="s">
        <v>239</v>
      </c>
      <c r="C3159" s="4" t="str">
        <f>VLOOKUP(Tabela1[[#This Row],[Cliente]],'BASE DE CLIENTES'!A:E,2,0)</f>
        <v>Brasília</v>
      </c>
      <c r="D3159" s="1" t="str">
        <f>VLOOKUP(Tabela1[[#This Row],[Cliente]],'BASE DE CLIENTES'!A:C,3,0)</f>
        <v>DF</v>
      </c>
      <c r="E3159" s="4" t="str">
        <f>CONCATENATE(Tabela1[[#This Row],[CIDADE]],",",Tabela1[[#This Row],[UF]])</f>
        <v>Brasília,DF</v>
      </c>
      <c r="F3159" s="2">
        <v>45982</v>
      </c>
      <c r="G3159" s="13">
        <v>322.56</v>
      </c>
      <c r="H3159" s="13">
        <v>613</v>
      </c>
      <c r="I3159" s="5">
        <f>Tabela1[[#This Row],[Valor total]]-Tabela1[[#This Row],[Valor custo]]</f>
        <v>290.44</v>
      </c>
      <c r="J3159" s="6">
        <f>Tabela1[[#This Row],[MARGEM BRUTA]]/Tabela1[[#This Row],[Valor total]]</f>
        <v>0.47380097879282218</v>
      </c>
      <c r="K3159" s="1" t="str">
        <f>VLOOKUP(Tabela1[[#This Row],[Cliente]],'BASE DE CLIENTES'!A:D,4,0)</f>
        <v>EMPRESA COM MAQUINA</v>
      </c>
      <c r="L3159" s="1" t="str">
        <f>VLOOKUP(Tabela1[[#This Row],[Cliente]],'BASE DE CLIENTES'!A:E,5,0)</f>
        <v>RIACHO FUNDO II</v>
      </c>
    </row>
    <row r="3160" spans="2:12" x14ac:dyDescent="0.3">
      <c r="B3160" s="1" t="s">
        <v>254</v>
      </c>
      <c r="C3160" s="4" t="str">
        <f>VLOOKUP(Tabela1[[#This Row],[Cliente]],'BASE DE CLIENTES'!A:E,2,0)</f>
        <v>Luziânia</v>
      </c>
      <c r="D3160" s="1" t="str">
        <f>VLOOKUP(Tabela1[[#This Row],[Cliente]],'BASE DE CLIENTES'!A:C,3,0)</f>
        <v>GO</v>
      </c>
      <c r="E3160" s="4" t="str">
        <f>CONCATENATE(Tabela1[[#This Row],[CIDADE]],",",Tabela1[[#This Row],[UF]])</f>
        <v>Luziânia,GO</v>
      </c>
      <c r="F3160" s="2">
        <v>45982</v>
      </c>
      <c r="G3160" s="13">
        <v>48.76</v>
      </c>
      <c r="H3160" s="13">
        <v>60</v>
      </c>
      <c r="I3160" s="5">
        <f>Tabela1[[#This Row],[Valor total]]-Tabela1[[#This Row],[Valor custo]]</f>
        <v>11.240000000000002</v>
      </c>
      <c r="J3160" s="6">
        <f>Tabela1[[#This Row],[MARGEM BRUTA]]/Tabela1[[#This Row],[Valor total]]</f>
        <v>0.18733333333333338</v>
      </c>
      <c r="K3160" s="1" t="str">
        <f>VLOOKUP(Tabela1[[#This Row],[Cliente]],'BASE DE CLIENTES'!A:D,4,0)</f>
        <v>SERRALHEIRO</v>
      </c>
      <c r="L3160" s="1" t="str">
        <f>VLOOKUP(Tabela1[[#This Row],[Cliente]],'BASE DE CLIENTES'!A:E,5,0)</f>
        <v>Luziânia</v>
      </c>
    </row>
    <row r="3161" spans="2:12" x14ac:dyDescent="0.3">
      <c r="B3161" s="1" t="s">
        <v>254</v>
      </c>
      <c r="C3161" s="4" t="str">
        <f>VLOOKUP(Tabela1[[#This Row],[Cliente]],'BASE DE CLIENTES'!A:E,2,0)</f>
        <v>Luziânia</v>
      </c>
      <c r="D3161" s="1" t="str">
        <f>VLOOKUP(Tabela1[[#This Row],[Cliente]],'BASE DE CLIENTES'!A:C,3,0)</f>
        <v>GO</v>
      </c>
      <c r="E3161" s="4" t="str">
        <f>CONCATENATE(Tabela1[[#This Row],[CIDADE]],",",Tabela1[[#This Row],[UF]])</f>
        <v>Luziânia,GO</v>
      </c>
      <c r="F3161" s="2">
        <v>45982</v>
      </c>
      <c r="G3161" s="13">
        <v>6.1</v>
      </c>
      <c r="H3161" s="13">
        <v>8</v>
      </c>
      <c r="I3161" s="5">
        <f>Tabela1[[#This Row],[Valor total]]-Tabela1[[#This Row],[Valor custo]]</f>
        <v>1.9000000000000004</v>
      </c>
      <c r="J3161" s="6">
        <f>Tabela1[[#This Row],[MARGEM BRUTA]]/Tabela1[[#This Row],[Valor total]]</f>
        <v>0.23750000000000004</v>
      </c>
      <c r="K3161" s="1" t="str">
        <f>VLOOKUP(Tabela1[[#This Row],[Cliente]],'BASE DE CLIENTES'!A:D,4,0)</f>
        <v>SERRALHEIRO</v>
      </c>
      <c r="L3161" s="1" t="str">
        <f>VLOOKUP(Tabela1[[#This Row],[Cliente]],'BASE DE CLIENTES'!A:E,5,0)</f>
        <v>Luziânia</v>
      </c>
    </row>
    <row r="3162" spans="2:12" x14ac:dyDescent="0.3">
      <c r="B3162" s="1" t="s">
        <v>70</v>
      </c>
      <c r="C3162" s="4" t="str">
        <f>VLOOKUP(Tabela1[[#This Row],[Cliente]],'BASE DE CLIENTES'!A:E,2,0)</f>
        <v>Brasília</v>
      </c>
      <c r="D3162" s="1" t="str">
        <f>VLOOKUP(Tabela1[[#This Row],[Cliente]],'BASE DE CLIENTES'!A:C,3,0)</f>
        <v>DF</v>
      </c>
      <c r="E3162" s="4" t="str">
        <f>CONCATENATE(Tabela1[[#This Row],[CIDADE]],",",Tabela1[[#This Row],[UF]])</f>
        <v>Brasília,DF</v>
      </c>
      <c r="F3162" s="2">
        <v>45982</v>
      </c>
      <c r="G3162" s="13">
        <v>487.22</v>
      </c>
      <c r="H3162" s="13">
        <v>700</v>
      </c>
      <c r="I3162" s="5">
        <f>Tabela1[[#This Row],[Valor total]]-Tabela1[[#This Row],[Valor custo]]</f>
        <v>212.77999999999997</v>
      </c>
      <c r="J3162" s="6">
        <f>Tabela1[[#This Row],[MARGEM BRUTA]]/Tabela1[[#This Row],[Valor total]]</f>
        <v>0.30397142857142856</v>
      </c>
      <c r="K3162" s="1" t="str">
        <f>VLOOKUP(Tabela1[[#This Row],[Cliente]],'BASE DE CLIENTES'!A:D,4,0)</f>
        <v>EMPRESA COM MAQUINA</v>
      </c>
      <c r="L3162" s="1" t="str">
        <f>VLOOKUP(Tabela1[[#This Row],[Cliente]],'BASE DE CLIENTES'!A:E,5,0)</f>
        <v>TAGUATINGA NORTE (TAGUATINGA)</v>
      </c>
    </row>
    <row r="3163" spans="2:12" x14ac:dyDescent="0.3">
      <c r="B3163" s="1" t="s">
        <v>106</v>
      </c>
      <c r="C3163" s="4" t="str">
        <f>VLOOKUP(Tabela1[[#This Row],[Cliente]],'BASE DE CLIENTES'!A:E,2,0)</f>
        <v>Brasília</v>
      </c>
      <c r="D3163" s="1" t="str">
        <f>VLOOKUP(Tabela1[[#This Row],[Cliente]],'BASE DE CLIENTES'!A:C,3,0)</f>
        <v>DF</v>
      </c>
      <c r="E3163" s="4" t="str">
        <f>CONCATENATE(Tabela1[[#This Row],[CIDADE]],",",Tabela1[[#This Row],[UF]])</f>
        <v>Brasília,DF</v>
      </c>
      <c r="F3163" s="2">
        <v>45982</v>
      </c>
      <c r="G3163" s="13">
        <v>3133.95</v>
      </c>
      <c r="H3163" s="13">
        <v>4830</v>
      </c>
      <c r="I3163" s="5">
        <f>Tabela1[[#This Row],[Valor total]]-Tabela1[[#This Row],[Valor custo]]</f>
        <v>1696.0500000000002</v>
      </c>
      <c r="J3163" s="6">
        <f>Tabela1[[#This Row],[MARGEM BRUTA]]/Tabela1[[#This Row],[Valor total]]</f>
        <v>0.35114906832298143</v>
      </c>
      <c r="K3163" s="1" t="str">
        <f>VLOOKUP(Tabela1[[#This Row],[Cliente]],'BASE DE CLIENTES'!A:D,4,0)</f>
        <v>EMPRESA COM MAQUINA</v>
      </c>
      <c r="L3163" s="1" t="str">
        <f>VLOOKUP(Tabela1[[#This Row],[Cliente]],'BASE DE CLIENTES'!A:E,5,0)</f>
        <v>26 DE SETEMBRO</v>
      </c>
    </row>
    <row r="3164" spans="2:12" x14ac:dyDescent="0.3">
      <c r="B3164" s="1" t="s">
        <v>236</v>
      </c>
      <c r="C3164" s="4" t="str">
        <f>VLOOKUP(Tabela1[[#This Row],[Cliente]],'BASE DE CLIENTES'!A:E,2,0)</f>
        <v>Goiânia</v>
      </c>
      <c r="D3164" s="1" t="str">
        <f>VLOOKUP(Tabela1[[#This Row],[Cliente]],'BASE DE CLIENTES'!A:C,3,0)</f>
        <v>GO</v>
      </c>
      <c r="E3164" s="4" t="str">
        <f>CONCATENATE(Tabela1[[#This Row],[CIDADE]],",",Tabela1[[#This Row],[UF]])</f>
        <v>Goiânia,GO</v>
      </c>
      <c r="F3164" s="2">
        <v>45982</v>
      </c>
      <c r="G3164" s="13">
        <v>770</v>
      </c>
      <c r="H3164" s="13">
        <v>1040</v>
      </c>
      <c r="I3164" s="5">
        <f>Tabela1[[#This Row],[Valor total]]-Tabela1[[#This Row],[Valor custo]]</f>
        <v>270</v>
      </c>
      <c r="J3164" s="6">
        <f>Tabela1[[#This Row],[MARGEM BRUTA]]/Tabela1[[#This Row],[Valor total]]</f>
        <v>0.25961538461538464</v>
      </c>
      <c r="K3164" s="1" t="str">
        <f>VLOOKUP(Tabela1[[#This Row],[Cliente]],'BASE DE CLIENTES'!A:D,4,0)</f>
        <v>EMPRESA COM MAQUINA</v>
      </c>
      <c r="L3164" s="1" t="str">
        <f>VLOOKUP(Tabela1[[#This Row],[Cliente]],'BASE DE CLIENTES'!A:E,5,0)</f>
        <v>Goiânia</v>
      </c>
    </row>
    <row r="3165" spans="2:12" x14ac:dyDescent="0.3">
      <c r="B3165" s="1" t="s">
        <v>322</v>
      </c>
      <c r="C3165" s="4" t="str">
        <f>VLOOKUP(Tabela1[[#This Row],[Cliente]],'BASE DE CLIENTES'!A:E,2,0)</f>
        <v>Brasília</v>
      </c>
      <c r="D3165" s="1" t="str">
        <f>VLOOKUP(Tabela1[[#This Row],[Cliente]],'BASE DE CLIENTES'!A:C,3,0)</f>
        <v>DF</v>
      </c>
      <c r="E3165" s="4" t="str">
        <f>CONCATENATE(Tabela1[[#This Row],[CIDADE]],",",Tabela1[[#This Row],[UF]])</f>
        <v>Brasília,DF</v>
      </c>
      <c r="F3165" s="2">
        <v>45982</v>
      </c>
      <c r="G3165" s="13">
        <v>293.13</v>
      </c>
      <c r="H3165" s="13">
        <v>400</v>
      </c>
      <c r="I3165" s="5">
        <f>Tabela1[[#This Row],[Valor total]]-Tabela1[[#This Row],[Valor custo]]</f>
        <v>106.87</v>
      </c>
      <c r="J3165" s="6">
        <f>Tabela1[[#This Row],[MARGEM BRUTA]]/Tabela1[[#This Row],[Valor total]]</f>
        <v>0.267175</v>
      </c>
      <c r="K3165" s="1" t="str">
        <f>VLOOKUP(Tabela1[[#This Row],[Cliente]],'BASE DE CLIENTES'!A:D,4,0)</f>
        <v>SERRALHEIRO</v>
      </c>
      <c r="L3165" s="1" t="str">
        <f>VLOOKUP(Tabela1[[#This Row],[Cliente]],'BASE DE CLIENTES'!A:E,5,0)</f>
        <v>RIACHO FUNDO I</v>
      </c>
    </row>
    <row r="3166" spans="2:12" x14ac:dyDescent="0.3">
      <c r="B3166" s="1" t="s">
        <v>230</v>
      </c>
      <c r="C3166" s="4" t="str">
        <f>VLOOKUP(Tabela1[[#This Row],[Cliente]],'BASE DE CLIENTES'!A:E,2,0)</f>
        <v>Brasília</v>
      </c>
      <c r="D3166" s="1" t="str">
        <f>VLOOKUP(Tabela1[[#This Row],[Cliente]],'BASE DE CLIENTES'!A:C,3,0)</f>
        <v>DF</v>
      </c>
      <c r="E3166" s="4" t="str">
        <f>CONCATENATE(Tabela1[[#This Row],[CIDADE]],",",Tabela1[[#This Row],[UF]])</f>
        <v>Brasília,DF</v>
      </c>
      <c r="F3166" s="2">
        <v>45980</v>
      </c>
      <c r="G3166" s="13">
        <v>55</v>
      </c>
      <c r="H3166" s="13">
        <v>180</v>
      </c>
      <c r="I3166" s="5">
        <f>Tabela1[[#This Row],[Valor total]]-Tabela1[[#This Row],[Valor custo]]</f>
        <v>125</v>
      </c>
      <c r="J3166" s="6">
        <f>Tabela1[[#This Row],[MARGEM BRUTA]]/Tabela1[[#This Row],[Valor total]]</f>
        <v>0.69444444444444442</v>
      </c>
      <c r="K3166" s="1" t="str">
        <f>VLOOKUP(Tabela1[[#This Row],[Cliente]],'BASE DE CLIENTES'!A:D,4,0)</f>
        <v>SERRALHEIRO</v>
      </c>
      <c r="L3166" s="1" t="str">
        <f>VLOOKUP(Tabela1[[#This Row],[Cliente]],'BASE DE CLIENTES'!A:E,5,0)</f>
        <v>SETOR HABITACIONAL SAMAMBAIA (VICENTE PIRES)</v>
      </c>
    </row>
    <row r="3167" spans="2:12" x14ac:dyDescent="0.3">
      <c r="B3167" s="1" t="s">
        <v>106</v>
      </c>
      <c r="C3167" s="4" t="str">
        <f>VLOOKUP(Tabela1[[#This Row],[Cliente]],'BASE DE CLIENTES'!A:E,2,0)</f>
        <v>Brasília</v>
      </c>
      <c r="D3167" s="1" t="str">
        <f>VLOOKUP(Tabela1[[#This Row],[Cliente]],'BASE DE CLIENTES'!A:C,3,0)</f>
        <v>DF</v>
      </c>
      <c r="E3167" s="4" t="str">
        <f>CONCATENATE(Tabela1[[#This Row],[CIDADE]],",",Tabela1[[#This Row],[UF]])</f>
        <v>Brasília,DF</v>
      </c>
      <c r="F3167" s="2">
        <v>45980</v>
      </c>
      <c r="G3167" s="13">
        <v>865.58</v>
      </c>
      <c r="H3167" s="13">
        <v>1200</v>
      </c>
      <c r="I3167" s="5">
        <f>Tabela1[[#This Row],[Valor total]]-Tabela1[[#This Row],[Valor custo]]</f>
        <v>334.41999999999996</v>
      </c>
      <c r="J3167" s="6">
        <f>Tabela1[[#This Row],[MARGEM BRUTA]]/Tabela1[[#This Row],[Valor total]]</f>
        <v>0.27868333333333328</v>
      </c>
      <c r="K3167" s="1" t="str">
        <f>VLOOKUP(Tabela1[[#This Row],[Cliente]],'BASE DE CLIENTES'!A:D,4,0)</f>
        <v>EMPRESA COM MAQUINA</v>
      </c>
      <c r="L3167" s="1" t="str">
        <f>VLOOKUP(Tabela1[[#This Row],[Cliente]],'BASE DE CLIENTES'!A:E,5,0)</f>
        <v>26 DE SETEMBRO</v>
      </c>
    </row>
    <row r="3168" spans="2:12" x14ac:dyDescent="0.3">
      <c r="B3168" s="1" t="s">
        <v>321</v>
      </c>
      <c r="C3168" s="4" t="str">
        <f>VLOOKUP(Tabela1[[#This Row],[Cliente]],'BASE DE CLIENTES'!A:E,2,0)</f>
        <v>Valparaíso de Goiás</v>
      </c>
      <c r="D3168" s="1" t="str">
        <f>VLOOKUP(Tabela1[[#This Row],[Cliente]],'BASE DE CLIENTES'!A:C,3,0)</f>
        <v>GO</v>
      </c>
      <c r="E3168" s="4" t="str">
        <f>CONCATENATE(Tabela1[[#This Row],[CIDADE]],",",Tabela1[[#This Row],[UF]])</f>
        <v>Valparaíso de Goiás,GO</v>
      </c>
      <c r="F3168" s="2">
        <v>45980</v>
      </c>
      <c r="G3168" s="13">
        <v>1947.37</v>
      </c>
      <c r="H3168" s="13">
        <v>2890</v>
      </c>
      <c r="I3168" s="5">
        <f>Tabela1[[#This Row],[Valor total]]-Tabela1[[#This Row],[Valor custo]]</f>
        <v>942.63000000000011</v>
      </c>
      <c r="J3168" s="6">
        <f>Tabela1[[#This Row],[MARGEM BRUTA]]/Tabela1[[#This Row],[Valor total]]</f>
        <v>0.32616955017301041</v>
      </c>
      <c r="K3168" s="1" t="str">
        <f>VLOOKUP(Tabela1[[#This Row],[Cliente]],'BASE DE CLIENTES'!A:D,4,0)</f>
        <v>EMPRESA COM MAQUINA</v>
      </c>
      <c r="L3168" s="1" t="str">
        <f>VLOOKUP(Tabela1[[#This Row],[Cliente]],'BASE DE CLIENTES'!A:E,5,0)</f>
        <v>Valparaíso de Goiás</v>
      </c>
    </row>
    <row r="3169" spans="2:12" x14ac:dyDescent="0.3">
      <c r="B3169" s="1" t="s">
        <v>66</v>
      </c>
      <c r="C3169" s="4" t="str">
        <f>VLOOKUP(Tabela1[[#This Row],[Cliente]],'BASE DE CLIENTES'!A:E,2,0)</f>
        <v>Águas Lindas de Goiás</v>
      </c>
      <c r="D3169" s="1" t="str">
        <f>VLOOKUP(Tabela1[[#This Row],[Cliente]],'BASE DE CLIENTES'!A:C,3,0)</f>
        <v>GO</v>
      </c>
      <c r="E3169" s="4" t="str">
        <f>CONCATENATE(Tabela1[[#This Row],[CIDADE]],",",Tabela1[[#This Row],[UF]])</f>
        <v>Águas Lindas de Goiás,GO</v>
      </c>
      <c r="F3169" s="2">
        <v>45980</v>
      </c>
      <c r="G3169" s="13">
        <v>432.79</v>
      </c>
      <c r="H3169" s="13">
        <v>650</v>
      </c>
      <c r="I3169" s="5">
        <f>Tabela1[[#This Row],[Valor total]]-Tabela1[[#This Row],[Valor custo]]</f>
        <v>217.20999999999998</v>
      </c>
      <c r="J3169" s="6">
        <f>Tabela1[[#This Row],[MARGEM BRUTA]]/Tabela1[[#This Row],[Valor total]]</f>
        <v>0.33416923076923072</v>
      </c>
      <c r="K3169" s="1" t="str">
        <f>VLOOKUP(Tabela1[[#This Row],[Cliente]],'BASE DE CLIENTES'!A:D,4,0)</f>
        <v>EMPRESA COM MAQUINA</v>
      </c>
      <c r="L3169" s="1" t="str">
        <f>VLOOKUP(Tabela1[[#This Row],[Cliente]],'BASE DE CLIENTES'!A:E,5,0)</f>
        <v>Águas Lindas de Goiás</v>
      </c>
    </row>
    <row r="3170" spans="2:12" x14ac:dyDescent="0.3">
      <c r="B3170" s="1" t="s">
        <v>66</v>
      </c>
      <c r="C3170" s="4" t="str">
        <f>VLOOKUP(Tabela1[[#This Row],[Cliente]],'BASE DE CLIENTES'!A:E,2,0)</f>
        <v>Águas Lindas de Goiás</v>
      </c>
      <c r="D3170" s="1" t="str">
        <f>VLOOKUP(Tabela1[[#This Row],[Cliente]],'BASE DE CLIENTES'!A:C,3,0)</f>
        <v>GO</v>
      </c>
      <c r="E3170" s="4" t="str">
        <f>CONCATENATE(Tabela1[[#This Row],[CIDADE]],",",Tabela1[[#This Row],[UF]])</f>
        <v>Águas Lindas de Goiás,GO</v>
      </c>
      <c r="F3170" s="2">
        <v>45980</v>
      </c>
      <c r="G3170" s="13">
        <v>911.33</v>
      </c>
      <c r="H3170" s="13">
        <v>1340</v>
      </c>
      <c r="I3170" s="5">
        <f>Tabela1[[#This Row],[Valor total]]-Tabela1[[#This Row],[Valor custo]]</f>
        <v>428.66999999999996</v>
      </c>
      <c r="J3170" s="6">
        <f>Tabela1[[#This Row],[MARGEM BRUTA]]/Tabela1[[#This Row],[Valor total]]</f>
        <v>0.31990298507462683</v>
      </c>
      <c r="K3170" s="1" t="str">
        <f>VLOOKUP(Tabela1[[#This Row],[Cliente]],'BASE DE CLIENTES'!A:D,4,0)</f>
        <v>EMPRESA COM MAQUINA</v>
      </c>
      <c r="L3170" s="1" t="str">
        <f>VLOOKUP(Tabela1[[#This Row],[Cliente]],'BASE DE CLIENTES'!A:E,5,0)</f>
        <v>Águas Lindas de Goiás</v>
      </c>
    </row>
    <row r="3171" spans="2:12" x14ac:dyDescent="0.3">
      <c r="B3171" s="1" t="s">
        <v>316</v>
      </c>
      <c r="C3171" s="4" t="str">
        <f>VLOOKUP(Tabela1[[#This Row],[Cliente]],'BASE DE CLIENTES'!A:E,2,0)</f>
        <v>Valparaíso de Goiás</v>
      </c>
      <c r="D3171" s="1" t="str">
        <f>VLOOKUP(Tabela1[[#This Row],[Cliente]],'BASE DE CLIENTES'!A:C,3,0)</f>
        <v>GO</v>
      </c>
      <c r="E3171" s="4" t="str">
        <f>CONCATENATE(Tabela1[[#This Row],[CIDADE]],",",Tabela1[[#This Row],[UF]])</f>
        <v>Valparaíso de Goiás,GO</v>
      </c>
      <c r="F3171" s="2">
        <v>45980</v>
      </c>
      <c r="G3171" s="13">
        <v>1147.69</v>
      </c>
      <c r="H3171" s="13">
        <v>1945</v>
      </c>
      <c r="I3171" s="5">
        <f>Tabela1[[#This Row],[Valor total]]-Tabela1[[#This Row],[Valor custo]]</f>
        <v>797.31</v>
      </c>
      <c r="J3171" s="6">
        <f>Tabela1[[#This Row],[MARGEM BRUTA]]/Tabela1[[#This Row],[Valor total]]</f>
        <v>0.40992802056555266</v>
      </c>
      <c r="K3171" s="1" t="str">
        <f>VLOOKUP(Tabela1[[#This Row],[Cliente]],'BASE DE CLIENTES'!A:D,4,0)</f>
        <v>SERRALHEIRO</v>
      </c>
      <c r="L3171" s="1" t="str">
        <f>VLOOKUP(Tabela1[[#This Row],[Cliente]],'BASE DE CLIENTES'!A:E,5,0)</f>
        <v>Valparaíso de Goiás</v>
      </c>
    </row>
    <row r="3172" spans="2:12" x14ac:dyDescent="0.3">
      <c r="B3172" s="1" t="s">
        <v>107</v>
      </c>
      <c r="C3172" s="4" t="str">
        <f>VLOOKUP(Tabela1[[#This Row],[Cliente]],'BASE DE CLIENTES'!A:E,2,0)</f>
        <v>Planaltina</v>
      </c>
      <c r="D3172" s="1" t="str">
        <f>VLOOKUP(Tabela1[[#This Row],[Cliente]],'BASE DE CLIENTES'!A:C,3,0)</f>
        <v>DF</v>
      </c>
      <c r="E3172" s="4" t="str">
        <f>CONCATENATE(Tabela1[[#This Row],[CIDADE]],",",Tabela1[[#This Row],[UF]])</f>
        <v>Planaltina,DF</v>
      </c>
      <c r="F3172" s="2">
        <v>45980</v>
      </c>
      <c r="G3172" s="13">
        <v>2468</v>
      </c>
      <c r="H3172" s="13">
        <v>3660</v>
      </c>
      <c r="I3172" s="5">
        <f>Tabela1[[#This Row],[Valor total]]-Tabela1[[#This Row],[Valor custo]]</f>
        <v>1192</v>
      </c>
      <c r="J3172" s="6">
        <f>Tabela1[[#This Row],[MARGEM BRUTA]]/Tabela1[[#This Row],[Valor total]]</f>
        <v>0.3256830601092896</v>
      </c>
      <c r="K3172" s="1" t="str">
        <f>VLOOKUP(Tabela1[[#This Row],[Cliente]],'BASE DE CLIENTES'!A:D,4,0)</f>
        <v>EMPRESA COM MAQUINA</v>
      </c>
      <c r="L3172" s="1" t="str">
        <f>VLOOKUP(Tabela1[[#This Row],[Cliente]],'BASE DE CLIENTES'!A:E,5,0)</f>
        <v>SETOR LESTE</v>
      </c>
    </row>
    <row r="3173" spans="2:12" x14ac:dyDescent="0.3">
      <c r="B3173" s="1" t="s">
        <v>140</v>
      </c>
      <c r="C3173" s="4" t="str">
        <f>VLOOKUP(Tabela1[[#This Row],[Cliente]],'BASE DE CLIENTES'!A:E,2,0)</f>
        <v>Brasília</v>
      </c>
      <c r="D3173" s="1" t="str">
        <f>VLOOKUP(Tabela1[[#This Row],[Cliente]],'BASE DE CLIENTES'!A:C,3,0)</f>
        <v>DF</v>
      </c>
      <c r="E3173" s="4" t="str">
        <f>CONCATENATE(Tabela1[[#This Row],[CIDADE]],",",Tabela1[[#This Row],[UF]])</f>
        <v>Brasília,DF</v>
      </c>
      <c r="F3173" s="2">
        <v>45980</v>
      </c>
      <c r="G3173" s="13">
        <v>250</v>
      </c>
      <c r="H3173" s="13">
        <v>280</v>
      </c>
      <c r="I3173" s="5">
        <f>Tabela1[[#This Row],[Valor total]]-Tabela1[[#This Row],[Valor custo]]</f>
        <v>30</v>
      </c>
      <c r="J3173" s="6">
        <f>Tabela1[[#This Row],[MARGEM BRUTA]]/Tabela1[[#This Row],[Valor total]]</f>
        <v>0.10714285714285714</v>
      </c>
      <c r="K3173" s="1" t="str">
        <f>VLOOKUP(Tabela1[[#This Row],[Cliente]],'BASE DE CLIENTES'!A:D,4,0)</f>
        <v>EMPRESA COM MAQUINA</v>
      </c>
      <c r="L3173" s="1" t="str">
        <f>VLOOKUP(Tabela1[[#This Row],[Cliente]],'BASE DE CLIENTES'!A:E,5,0)</f>
        <v>RECANTO DAS EMAS</v>
      </c>
    </row>
    <row r="3174" spans="2:12" x14ac:dyDescent="0.3">
      <c r="B3174" s="1" t="s">
        <v>152</v>
      </c>
      <c r="C3174" s="4" t="str">
        <f>VLOOKUP(Tabela1[[#This Row],[Cliente]],'BASE DE CLIENTES'!A:E,2,0)</f>
        <v>Aparecida de Goiânia</v>
      </c>
      <c r="D3174" s="1" t="str">
        <f>VLOOKUP(Tabela1[[#This Row],[Cliente]],'BASE DE CLIENTES'!A:C,3,0)</f>
        <v>GO</v>
      </c>
      <c r="E3174" s="4" t="str">
        <f>CONCATENATE(Tabela1[[#This Row],[CIDADE]],",",Tabela1[[#This Row],[UF]])</f>
        <v>Aparecida de Goiânia,GO</v>
      </c>
      <c r="F3174" s="2">
        <v>45980</v>
      </c>
      <c r="G3174" s="13">
        <v>649</v>
      </c>
      <c r="H3174" s="13">
        <v>900</v>
      </c>
      <c r="I3174" s="5">
        <f>Tabela1[[#This Row],[Valor total]]-Tabela1[[#This Row],[Valor custo]]</f>
        <v>251</v>
      </c>
      <c r="J3174" s="6">
        <f>Tabela1[[#This Row],[MARGEM BRUTA]]/Tabela1[[#This Row],[Valor total]]</f>
        <v>0.27888888888888891</v>
      </c>
      <c r="K3174" s="1" t="str">
        <f>VLOOKUP(Tabela1[[#This Row],[Cliente]],'BASE DE CLIENTES'!A:D,4,0)</f>
        <v>TECNICO</v>
      </c>
      <c r="L3174" s="1" t="str">
        <f>VLOOKUP(Tabela1[[#This Row],[Cliente]],'BASE DE CLIENTES'!A:E,5,0)</f>
        <v>Aparecida de Goiânia</v>
      </c>
    </row>
    <row r="3175" spans="2:12" x14ac:dyDescent="0.3">
      <c r="B3175" s="1" t="s">
        <v>25</v>
      </c>
      <c r="C3175" s="4" t="str">
        <f>VLOOKUP(Tabela1[[#This Row],[Cliente]],'BASE DE CLIENTES'!A:E,2,0)</f>
        <v>Brasília</v>
      </c>
      <c r="D3175" s="1" t="str">
        <f>VLOOKUP(Tabela1[[#This Row],[Cliente]],'BASE DE CLIENTES'!A:C,3,0)</f>
        <v>DF</v>
      </c>
      <c r="E3175" s="4" t="str">
        <f>CONCATENATE(Tabela1[[#This Row],[CIDADE]],",",Tabela1[[#This Row],[UF]])</f>
        <v>Brasília,DF</v>
      </c>
      <c r="F3175" s="2">
        <v>45980</v>
      </c>
      <c r="G3175" s="13">
        <v>485</v>
      </c>
      <c r="H3175" s="13">
        <v>195</v>
      </c>
      <c r="I3175" s="5">
        <f>Tabela1[[#This Row],[Valor total]]-Tabela1[[#This Row],[Valor custo]]</f>
        <v>-290</v>
      </c>
      <c r="J3175" s="6">
        <f>Tabela1[[#This Row],[MARGEM BRUTA]]/Tabela1[[#This Row],[Valor total]]</f>
        <v>-1.4871794871794872</v>
      </c>
      <c r="K3175" s="1" t="str">
        <f>VLOOKUP(Tabela1[[#This Row],[Cliente]],'BASE DE CLIENTES'!A:D,4,0)</f>
        <v>EMPRESA COM MAQUINA</v>
      </c>
      <c r="L3175" s="1" t="str">
        <f>VLOOKUP(Tabela1[[#This Row],[Cliente]],'BASE DE CLIENTES'!A:E,5,0)</f>
        <v>CEILANDIA NORTE (CEILANDIA)</v>
      </c>
    </row>
    <row r="3176" spans="2:12" x14ac:dyDescent="0.3">
      <c r="B3176" s="1" t="s">
        <v>152</v>
      </c>
      <c r="C3176" s="4" t="str">
        <f>VLOOKUP(Tabela1[[#This Row],[Cliente]],'BASE DE CLIENTES'!A:E,2,0)</f>
        <v>Aparecida de Goiânia</v>
      </c>
      <c r="D3176" s="1" t="str">
        <f>VLOOKUP(Tabela1[[#This Row],[Cliente]],'BASE DE CLIENTES'!A:C,3,0)</f>
        <v>GO</v>
      </c>
      <c r="E3176" s="4" t="str">
        <f>CONCATENATE(Tabela1[[#This Row],[CIDADE]],",",Tabela1[[#This Row],[UF]])</f>
        <v>Aparecida de Goiânia,GO</v>
      </c>
      <c r="F3176" s="2">
        <v>45980</v>
      </c>
      <c r="G3176" s="13">
        <v>485</v>
      </c>
      <c r="H3176" s="13">
        <v>850</v>
      </c>
      <c r="I3176" s="5">
        <f>Tabela1[[#This Row],[Valor total]]-Tabela1[[#This Row],[Valor custo]]</f>
        <v>365</v>
      </c>
      <c r="J3176" s="6">
        <f>Tabela1[[#This Row],[MARGEM BRUTA]]/Tabela1[[#This Row],[Valor total]]</f>
        <v>0.42941176470588233</v>
      </c>
      <c r="K3176" s="1" t="str">
        <f>VLOOKUP(Tabela1[[#This Row],[Cliente]],'BASE DE CLIENTES'!A:D,4,0)</f>
        <v>TECNICO</v>
      </c>
      <c r="L3176" s="1" t="str">
        <f>VLOOKUP(Tabela1[[#This Row],[Cliente]],'BASE DE CLIENTES'!A:E,5,0)</f>
        <v>Aparecida de Goiânia</v>
      </c>
    </row>
    <row r="3177" spans="2:12" x14ac:dyDescent="0.3">
      <c r="B3177" s="1" t="s">
        <v>216</v>
      </c>
      <c r="C3177" s="4" t="str">
        <f>VLOOKUP(Tabela1[[#This Row],[Cliente]],'BASE DE CLIENTES'!A:E,2,0)</f>
        <v>Brasília</v>
      </c>
      <c r="D3177" s="1" t="str">
        <f>VLOOKUP(Tabela1[[#This Row],[Cliente]],'BASE DE CLIENTES'!A:C,3,0)</f>
        <v>DF</v>
      </c>
      <c r="E3177" s="4" t="str">
        <f>CONCATENATE(Tabela1[[#This Row],[CIDADE]],",",Tabela1[[#This Row],[UF]])</f>
        <v>Brasília,DF</v>
      </c>
      <c r="F3177" s="2">
        <v>45980</v>
      </c>
      <c r="G3177" s="13">
        <v>8612.43</v>
      </c>
      <c r="H3177" s="13">
        <v>12470</v>
      </c>
      <c r="I3177" s="5">
        <f>Tabela1[[#This Row],[Valor total]]-Tabela1[[#This Row],[Valor custo]]</f>
        <v>3857.5699999999997</v>
      </c>
      <c r="J3177" s="6">
        <f>Tabela1[[#This Row],[MARGEM BRUTA]]/Tabela1[[#This Row],[Valor total]]</f>
        <v>0.30934803528468324</v>
      </c>
      <c r="K3177" s="1" t="str">
        <f>VLOOKUP(Tabela1[[#This Row],[Cliente]],'BASE DE CLIENTES'!A:D,4,0)</f>
        <v>EMPRESA COM MAQUINA</v>
      </c>
      <c r="L3177" s="1" t="str">
        <f>VLOOKUP(Tabela1[[#This Row],[Cliente]],'BASE DE CLIENTES'!A:E,5,0)</f>
        <v>RIACHO FUNDO II</v>
      </c>
    </row>
    <row r="3178" spans="2:12" x14ac:dyDescent="0.3">
      <c r="B3178" s="1" t="s">
        <v>99</v>
      </c>
      <c r="C3178" s="4" t="str">
        <f>VLOOKUP(Tabela1[[#This Row],[Cliente]],'BASE DE CLIENTES'!A:E,2,0)</f>
        <v>Brasília</v>
      </c>
      <c r="D3178" s="1" t="str">
        <f>VLOOKUP(Tabela1[[#This Row],[Cliente]],'BASE DE CLIENTES'!A:C,3,0)</f>
        <v>DF</v>
      </c>
      <c r="E3178" s="4" t="str">
        <f>CONCATENATE(Tabela1[[#This Row],[CIDADE]],",",Tabela1[[#This Row],[UF]])</f>
        <v>Brasília,DF</v>
      </c>
      <c r="F3178" s="2">
        <v>45980</v>
      </c>
      <c r="G3178" s="13">
        <v>3040.58</v>
      </c>
      <c r="H3178" s="13">
        <v>4760</v>
      </c>
      <c r="I3178" s="5">
        <f>Tabela1[[#This Row],[Valor total]]-Tabela1[[#This Row],[Valor custo]]</f>
        <v>1719.42</v>
      </c>
      <c r="J3178" s="6">
        <f>Tabela1[[#This Row],[MARGEM BRUTA]]/Tabela1[[#This Row],[Valor total]]</f>
        <v>0.36122268907563027</v>
      </c>
      <c r="K3178" s="1" t="str">
        <f>VLOOKUP(Tabela1[[#This Row],[Cliente]],'BASE DE CLIENTES'!A:D,4,0)</f>
        <v>EMPRESA COM MAQUINA</v>
      </c>
      <c r="L3178" s="1" t="str">
        <f>VLOOKUP(Tabela1[[#This Row],[Cliente]],'BASE DE CLIENTES'!A:E,5,0)</f>
        <v>ARAPOANGA (PLANALTINA)</v>
      </c>
    </row>
    <row r="3179" spans="2:12" x14ac:dyDescent="0.3">
      <c r="B3179" s="1" t="s">
        <v>161</v>
      </c>
      <c r="C3179" s="4" t="str">
        <f>VLOOKUP(Tabela1[[#This Row],[Cliente]],'BASE DE CLIENTES'!A:E,2,0)</f>
        <v>Brasília</v>
      </c>
      <c r="D3179" s="1" t="str">
        <f>VLOOKUP(Tabela1[[#This Row],[Cliente]],'BASE DE CLIENTES'!A:C,3,0)</f>
        <v>DF</v>
      </c>
      <c r="E3179" s="4" t="str">
        <f>CONCATENATE(Tabela1[[#This Row],[CIDADE]],",",Tabela1[[#This Row],[UF]])</f>
        <v>Brasília,DF</v>
      </c>
      <c r="F3179" s="2">
        <v>45980</v>
      </c>
      <c r="G3179" s="13">
        <v>14239</v>
      </c>
      <c r="H3179" s="13">
        <v>20450</v>
      </c>
      <c r="I3179" s="5">
        <f>Tabela1[[#This Row],[Valor total]]-Tabela1[[#This Row],[Valor custo]]</f>
        <v>6211</v>
      </c>
      <c r="J3179" s="6">
        <f>Tabela1[[#This Row],[MARGEM BRUTA]]/Tabela1[[#This Row],[Valor total]]</f>
        <v>0.30371638141809293</v>
      </c>
      <c r="K3179" s="1" t="str">
        <f>VLOOKUP(Tabela1[[#This Row],[Cliente]],'BASE DE CLIENTES'!A:D,4,0)</f>
        <v>EMPRESA COM MAQUINA</v>
      </c>
      <c r="L3179" s="1" t="str">
        <f>VLOOKUP(Tabela1[[#This Row],[Cliente]],'BASE DE CLIENTES'!A:E,5,0)</f>
        <v>RIACHO FUNDO II</v>
      </c>
    </row>
    <row r="3180" spans="2:12" x14ac:dyDescent="0.3">
      <c r="B3180" s="1" t="s">
        <v>236</v>
      </c>
      <c r="C3180" s="4" t="str">
        <f>VLOOKUP(Tabela1[[#This Row],[Cliente]],'BASE DE CLIENTES'!A:E,2,0)</f>
        <v>Goiânia</v>
      </c>
      <c r="D3180" s="1" t="str">
        <f>VLOOKUP(Tabela1[[#This Row],[Cliente]],'BASE DE CLIENTES'!A:C,3,0)</f>
        <v>GO</v>
      </c>
      <c r="E3180" s="4" t="str">
        <f>CONCATENATE(Tabela1[[#This Row],[CIDADE]],",",Tabela1[[#This Row],[UF]])</f>
        <v>Goiânia,GO</v>
      </c>
      <c r="F3180" s="2">
        <v>45980</v>
      </c>
      <c r="G3180" s="13">
        <v>432.79</v>
      </c>
      <c r="H3180" s="13">
        <v>585</v>
      </c>
      <c r="I3180" s="5">
        <f>Tabela1[[#This Row],[Valor total]]-Tabela1[[#This Row],[Valor custo]]</f>
        <v>152.20999999999998</v>
      </c>
      <c r="J3180" s="6">
        <f>Tabela1[[#This Row],[MARGEM BRUTA]]/Tabela1[[#This Row],[Valor total]]</f>
        <v>0.26018803418803416</v>
      </c>
      <c r="K3180" s="1" t="str">
        <f>VLOOKUP(Tabela1[[#This Row],[Cliente]],'BASE DE CLIENTES'!A:D,4,0)</f>
        <v>EMPRESA COM MAQUINA</v>
      </c>
      <c r="L3180" s="1" t="str">
        <f>VLOOKUP(Tabela1[[#This Row],[Cliente]],'BASE DE CLIENTES'!A:E,5,0)</f>
        <v>Goiânia</v>
      </c>
    </row>
    <row r="3181" spans="2:12" x14ac:dyDescent="0.3">
      <c r="B3181" s="1" t="s">
        <v>254</v>
      </c>
      <c r="C3181" s="4" t="str">
        <f>VLOOKUP(Tabela1[[#This Row],[Cliente]],'BASE DE CLIENTES'!A:E,2,0)</f>
        <v>Luziânia</v>
      </c>
      <c r="D3181" s="1" t="str">
        <f>VLOOKUP(Tabela1[[#This Row],[Cliente]],'BASE DE CLIENTES'!A:C,3,0)</f>
        <v>GO</v>
      </c>
      <c r="E3181" s="4" t="str">
        <f>CONCATENATE(Tabela1[[#This Row],[CIDADE]],",",Tabela1[[#This Row],[UF]])</f>
        <v>Luziânia,GO</v>
      </c>
      <c r="F3181" s="2">
        <v>45980</v>
      </c>
      <c r="G3181" s="13">
        <v>776.1</v>
      </c>
      <c r="H3181" s="13">
        <v>1298</v>
      </c>
      <c r="I3181" s="5">
        <f>Tabela1[[#This Row],[Valor total]]-Tabela1[[#This Row],[Valor custo]]</f>
        <v>521.9</v>
      </c>
      <c r="J3181" s="6">
        <f>Tabela1[[#This Row],[MARGEM BRUTA]]/Tabela1[[#This Row],[Valor total]]</f>
        <v>0.40208012326656395</v>
      </c>
      <c r="K3181" s="1" t="str">
        <f>VLOOKUP(Tabela1[[#This Row],[Cliente]],'BASE DE CLIENTES'!A:D,4,0)</f>
        <v>SERRALHEIRO</v>
      </c>
      <c r="L3181" s="1" t="str">
        <f>VLOOKUP(Tabela1[[#This Row],[Cliente]],'BASE DE CLIENTES'!A:E,5,0)</f>
        <v>Luziânia</v>
      </c>
    </row>
    <row r="3182" spans="2:12" x14ac:dyDescent="0.3">
      <c r="B3182" s="1" t="s">
        <v>96</v>
      </c>
      <c r="C3182" s="4" t="str">
        <f>VLOOKUP(Tabela1[[#This Row],[Cliente]],'BASE DE CLIENTES'!A:E,2,0)</f>
        <v>Brasília</v>
      </c>
      <c r="D3182" s="1" t="str">
        <f>VLOOKUP(Tabela1[[#This Row],[Cliente]],'BASE DE CLIENTES'!A:C,3,0)</f>
        <v>DF</v>
      </c>
      <c r="E3182" s="4" t="str">
        <f>CONCATENATE(Tabela1[[#This Row],[CIDADE]],",",Tabela1[[#This Row],[UF]])</f>
        <v>Brasília,DF</v>
      </c>
      <c r="F3182" s="2">
        <v>45980</v>
      </c>
      <c r="G3182" s="13">
        <v>241.61</v>
      </c>
      <c r="H3182" s="13">
        <v>496.5</v>
      </c>
      <c r="I3182" s="5">
        <f>Tabela1[[#This Row],[Valor total]]-Tabela1[[#This Row],[Valor custo]]</f>
        <v>254.89</v>
      </c>
      <c r="J3182" s="6">
        <f>Tabela1[[#This Row],[MARGEM BRUTA]]/Tabela1[[#This Row],[Valor total]]</f>
        <v>0.51337361530714998</v>
      </c>
      <c r="K3182" s="1" t="str">
        <f>VLOOKUP(Tabela1[[#This Row],[Cliente]],'BASE DE CLIENTES'!A:D,4,0)</f>
        <v>EMPRESA SEM MAQUINA</v>
      </c>
      <c r="L3182" s="1" t="str">
        <f>VLOOKUP(Tabela1[[#This Row],[Cliente]],'BASE DE CLIENTES'!A:E,5,0)</f>
        <v>CEILANDIA NORTE (CEILANDIA)</v>
      </c>
    </row>
    <row r="3183" spans="2:12" x14ac:dyDescent="0.3">
      <c r="B3183" s="1" t="s">
        <v>228</v>
      </c>
      <c r="C3183" s="4" t="str">
        <f>VLOOKUP(Tabela1[[#This Row],[Cliente]],'BASE DE CLIENTES'!A:E,2,0)</f>
        <v>Brasília</v>
      </c>
      <c r="D3183" s="1" t="str">
        <f>VLOOKUP(Tabela1[[#This Row],[Cliente]],'BASE DE CLIENTES'!A:C,3,0)</f>
        <v>DF</v>
      </c>
      <c r="E3183" s="4" t="str">
        <f>CONCATENATE(Tabela1[[#This Row],[CIDADE]],",",Tabela1[[#This Row],[UF]])</f>
        <v>Brasília,DF</v>
      </c>
      <c r="F3183" s="2">
        <v>45980</v>
      </c>
      <c r="G3183" s="13">
        <v>42</v>
      </c>
      <c r="H3183" s="13">
        <v>50</v>
      </c>
      <c r="I3183" s="5">
        <f>Tabela1[[#This Row],[Valor total]]-Tabela1[[#This Row],[Valor custo]]</f>
        <v>8</v>
      </c>
      <c r="J3183" s="6">
        <f>Tabela1[[#This Row],[MARGEM BRUTA]]/Tabela1[[#This Row],[Valor total]]</f>
        <v>0.16</v>
      </c>
      <c r="K3183" s="1" t="str">
        <f>VLOOKUP(Tabela1[[#This Row],[Cliente]],'BASE DE CLIENTES'!A:D,4,0)</f>
        <v>FUNCIONÁRIO</v>
      </c>
      <c r="L3183" s="1" t="str">
        <f>VLOOKUP(Tabela1[[#This Row],[Cliente]],'BASE DE CLIENTES'!A:E,5,0)</f>
        <v>Taguatinga Sul (Taguatinga)</v>
      </c>
    </row>
    <row r="3184" spans="2:12" x14ac:dyDescent="0.3">
      <c r="B3184" s="1" t="s">
        <v>123</v>
      </c>
      <c r="C3184" s="4" t="str">
        <f>VLOOKUP(Tabela1[[#This Row],[Cliente]],'BASE DE CLIENTES'!A:E,2,0)</f>
        <v>Brasília</v>
      </c>
      <c r="D3184" s="1" t="str">
        <f>VLOOKUP(Tabela1[[#This Row],[Cliente]],'BASE DE CLIENTES'!A:C,3,0)</f>
        <v>DF</v>
      </c>
      <c r="E3184" s="4" t="str">
        <f>CONCATENATE(Tabela1[[#This Row],[CIDADE]],",",Tabela1[[#This Row],[UF]])</f>
        <v>Brasília,DF</v>
      </c>
      <c r="F3184" s="2">
        <v>45980</v>
      </c>
      <c r="G3184" s="13">
        <v>432.79</v>
      </c>
      <c r="H3184" s="13">
        <v>680</v>
      </c>
      <c r="I3184" s="5">
        <f>Tabela1[[#This Row],[Valor total]]-Tabela1[[#This Row],[Valor custo]]</f>
        <v>247.20999999999998</v>
      </c>
      <c r="J3184" s="6">
        <f>Tabela1[[#This Row],[MARGEM BRUTA]]/Tabela1[[#This Row],[Valor total]]</f>
        <v>0.3635441176470588</v>
      </c>
      <c r="K3184" s="1" t="str">
        <f>VLOOKUP(Tabela1[[#This Row],[Cliente]],'BASE DE CLIENTES'!A:D,4,0)</f>
        <v>EMPRESA COM MAQUINA</v>
      </c>
      <c r="L3184" s="1" t="str">
        <f>VLOOKUP(Tabela1[[#This Row],[Cliente]],'BASE DE CLIENTES'!A:E,5,0)</f>
        <v>ADE CEILÂNDIA</v>
      </c>
    </row>
    <row r="3185" spans="2:12" x14ac:dyDescent="0.3">
      <c r="B3185" s="1" t="s">
        <v>149</v>
      </c>
      <c r="C3185" s="4" t="str">
        <f>VLOOKUP(Tabela1[[#This Row],[Cliente]],'BASE DE CLIENTES'!A:E,2,0)</f>
        <v>Anápolis</v>
      </c>
      <c r="D3185" s="1" t="str">
        <f>VLOOKUP(Tabela1[[#This Row],[Cliente]],'BASE DE CLIENTES'!A:C,3,0)</f>
        <v>GO</v>
      </c>
      <c r="E3185" s="4" t="str">
        <f>CONCATENATE(Tabela1[[#This Row],[CIDADE]],",",Tabela1[[#This Row],[UF]])</f>
        <v>Anápolis,GO</v>
      </c>
      <c r="F3185" s="2">
        <v>45979</v>
      </c>
      <c r="G3185" s="13">
        <v>7201.9</v>
      </c>
      <c r="H3185" s="13">
        <v>10450</v>
      </c>
      <c r="I3185" s="5">
        <f>Tabela1[[#This Row],[Valor total]]-Tabela1[[#This Row],[Valor custo]]</f>
        <v>3248.1000000000004</v>
      </c>
      <c r="J3185" s="6">
        <f>Tabela1[[#This Row],[MARGEM BRUTA]]/Tabela1[[#This Row],[Valor total]]</f>
        <v>0.31082296650717706</v>
      </c>
      <c r="K3185" s="1" t="str">
        <f>VLOOKUP(Tabela1[[#This Row],[Cliente]],'BASE DE CLIENTES'!A:D,4,0)</f>
        <v>EMPRESA COM MAQUINA</v>
      </c>
      <c r="L3185" s="1" t="str">
        <f>VLOOKUP(Tabela1[[#This Row],[Cliente]],'BASE DE CLIENTES'!A:E,5,0)</f>
        <v>Anápolis</v>
      </c>
    </row>
    <row r="3186" spans="2:12" x14ac:dyDescent="0.3">
      <c r="B3186" s="1" t="s">
        <v>291</v>
      </c>
      <c r="C3186" s="4" t="str">
        <f>VLOOKUP(Tabela1[[#This Row],[Cliente]],'BASE DE CLIENTES'!A:E,2,0)</f>
        <v>Rio Verde</v>
      </c>
      <c r="D3186" s="1" t="str">
        <f>VLOOKUP(Tabela1[[#This Row],[Cliente]],'BASE DE CLIENTES'!A:C,3,0)</f>
        <v>GO</v>
      </c>
      <c r="E3186" s="4" t="str">
        <f>CONCATENATE(Tabela1[[#This Row],[CIDADE]],",",Tabela1[[#This Row],[UF]])</f>
        <v>Rio Verde,GO</v>
      </c>
      <c r="F3186" s="2">
        <v>45979</v>
      </c>
      <c r="G3186" s="13">
        <v>649</v>
      </c>
      <c r="H3186" s="13">
        <v>900</v>
      </c>
      <c r="I3186" s="5">
        <f>Tabela1[[#This Row],[Valor total]]-Tabela1[[#This Row],[Valor custo]]</f>
        <v>251</v>
      </c>
      <c r="J3186" s="6">
        <f>Tabela1[[#This Row],[MARGEM BRUTA]]/Tabela1[[#This Row],[Valor total]]</f>
        <v>0.27888888888888891</v>
      </c>
      <c r="K3186" s="1" t="str">
        <f>VLOOKUP(Tabela1[[#This Row],[Cliente]],'BASE DE CLIENTES'!A:D,4,0)</f>
        <v>EMPRESA COM MAQUINA</v>
      </c>
      <c r="L3186" s="1" t="str">
        <f>VLOOKUP(Tabela1[[#This Row],[Cliente]],'BASE DE CLIENTES'!A:E,5,0)</f>
        <v>Rio Verde</v>
      </c>
    </row>
    <row r="3187" spans="2:12" x14ac:dyDescent="0.3">
      <c r="B3187" s="1" t="s">
        <v>88</v>
      </c>
      <c r="C3187" s="4" t="str">
        <f>VLOOKUP(Tabela1[[#This Row],[Cliente]],'BASE DE CLIENTES'!A:E,2,0)</f>
        <v>Brasília</v>
      </c>
      <c r="D3187" s="1" t="str">
        <f>VLOOKUP(Tabela1[[#This Row],[Cliente]],'BASE DE CLIENTES'!A:C,3,0)</f>
        <v>DF</v>
      </c>
      <c r="E3187" s="4" t="str">
        <f>CONCATENATE(Tabela1[[#This Row],[CIDADE]],",",Tabela1[[#This Row],[UF]])</f>
        <v>Brasília,DF</v>
      </c>
      <c r="F3187" s="2">
        <v>45979</v>
      </c>
      <c r="G3187" s="13">
        <v>1630</v>
      </c>
      <c r="H3187" s="13">
        <v>2640</v>
      </c>
      <c r="I3187" s="5">
        <f>Tabela1[[#This Row],[Valor total]]-Tabela1[[#This Row],[Valor custo]]</f>
        <v>1010</v>
      </c>
      <c r="J3187" s="6">
        <f>Tabela1[[#This Row],[MARGEM BRUTA]]/Tabela1[[#This Row],[Valor total]]</f>
        <v>0.38257575757575757</v>
      </c>
      <c r="K3187" s="1" t="str">
        <f>VLOOKUP(Tabela1[[#This Row],[Cliente]],'BASE DE CLIENTES'!A:D,4,0)</f>
        <v>SERRALHEIRO</v>
      </c>
      <c r="L3187" s="1" t="str">
        <f>VLOOKUP(Tabela1[[#This Row],[Cliente]],'BASE DE CLIENTES'!A:E,5,0)</f>
        <v>RECANTO DAS EMAS</v>
      </c>
    </row>
    <row r="3188" spans="2:12" x14ac:dyDescent="0.3">
      <c r="B3188" s="1" t="s">
        <v>130</v>
      </c>
      <c r="C3188" s="4" t="str">
        <f>VLOOKUP(Tabela1[[#This Row],[Cliente]],'BASE DE CLIENTES'!A:E,2,0)</f>
        <v>Brasília</v>
      </c>
      <c r="D3188" s="1" t="str">
        <f>VLOOKUP(Tabela1[[#This Row],[Cliente]],'BASE DE CLIENTES'!A:C,3,0)</f>
        <v>DF</v>
      </c>
      <c r="E3188" s="4" t="str">
        <f>CONCATENATE(Tabela1[[#This Row],[CIDADE]],",",Tabela1[[#This Row],[UF]])</f>
        <v>Brasília,DF</v>
      </c>
      <c r="F3188" s="2">
        <v>45979</v>
      </c>
      <c r="G3188" s="13">
        <v>0</v>
      </c>
      <c r="H3188" s="13">
        <v>500</v>
      </c>
      <c r="I3188" s="5">
        <f>Tabela1[[#This Row],[Valor total]]-Tabela1[[#This Row],[Valor custo]]</f>
        <v>500</v>
      </c>
      <c r="J3188" s="6">
        <f>Tabela1[[#This Row],[MARGEM BRUTA]]/Tabela1[[#This Row],[Valor total]]</f>
        <v>1</v>
      </c>
      <c r="K3188" s="1" t="str">
        <f>VLOOKUP(Tabela1[[#This Row],[Cliente]],'BASE DE CLIENTES'!A:D,4,0)</f>
        <v>EMPRESA SEM MAQUINA</v>
      </c>
      <c r="L3188" s="1" t="str">
        <f>VLOOKUP(Tabela1[[#This Row],[Cliente]],'BASE DE CLIENTES'!A:E,5,0)</f>
        <v>CEILANDIA NORTE (CEILANDIA)</v>
      </c>
    </row>
    <row r="3189" spans="2:12" x14ac:dyDescent="0.3">
      <c r="B3189" s="1" t="s">
        <v>152</v>
      </c>
      <c r="C3189" s="4" t="str">
        <f>VLOOKUP(Tabela1[[#This Row],[Cliente]],'BASE DE CLIENTES'!A:E,2,0)</f>
        <v>Aparecida de Goiânia</v>
      </c>
      <c r="D3189" s="1" t="str">
        <f>VLOOKUP(Tabela1[[#This Row],[Cliente]],'BASE DE CLIENTES'!A:C,3,0)</f>
        <v>GO</v>
      </c>
      <c r="E3189" s="4" t="str">
        <f>CONCATENATE(Tabela1[[#This Row],[CIDADE]],",",Tabela1[[#This Row],[UF]])</f>
        <v>Aparecida de Goiânia,GO</v>
      </c>
      <c r="F3189" s="2">
        <v>45979</v>
      </c>
      <c r="G3189" s="13">
        <v>91.2</v>
      </c>
      <c r="H3189" s="13">
        <v>160</v>
      </c>
      <c r="I3189" s="5">
        <f>Tabela1[[#This Row],[Valor total]]-Tabela1[[#This Row],[Valor custo]]</f>
        <v>68.8</v>
      </c>
      <c r="J3189" s="6">
        <f>Tabela1[[#This Row],[MARGEM BRUTA]]/Tabela1[[#This Row],[Valor total]]</f>
        <v>0.43</v>
      </c>
      <c r="K3189" s="1" t="str">
        <f>VLOOKUP(Tabela1[[#This Row],[Cliente]],'BASE DE CLIENTES'!A:D,4,0)</f>
        <v>TECNICO</v>
      </c>
      <c r="L3189" s="1" t="str">
        <f>VLOOKUP(Tabela1[[#This Row],[Cliente]],'BASE DE CLIENTES'!A:E,5,0)</f>
        <v>Aparecida de Goiânia</v>
      </c>
    </row>
    <row r="3190" spans="2:12" x14ac:dyDescent="0.3">
      <c r="B3190" s="1" t="s">
        <v>152</v>
      </c>
      <c r="C3190" s="4" t="str">
        <f>VLOOKUP(Tabela1[[#This Row],[Cliente]],'BASE DE CLIENTES'!A:E,2,0)</f>
        <v>Aparecida de Goiânia</v>
      </c>
      <c r="D3190" s="1" t="str">
        <f>VLOOKUP(Tabela1[[#This Row],[Cliente]],'BASE DE CLIENTES'!A:C,3,0)</f>
        <v>GO</v>
      </c>
      <c r="E3190" s="4" t="str">
        <f>CONCATENATE(Tabela1[[#This Row],[CIDADE]],",",Tabela1[[#This Row],[UF]])</f>
        <v>Aparecida de Goiânia,GO</v>
      </c>
      <c r="F3190" s="2">
        <v>45979</v>
      </c>
      <c r="G3190" s="13">
        <v>27.38</v>
      </c>
      <c r="H3190" s="13">
        <v>200</v>
      </c>
      <c r="I3190" s="5">
        <f>Tabela1[[#This Row],[Valor total]]-Tabela1[[#This Row],[Valor custo]]</f>
        <v>172.62</v>
      </c>
      <c r="J3190" s="6">
        <f>Tabela1[[#This Row],[MARGEM BRUTA]]/Tabela1[[#This Row],[Valor total]]</f>
        <v>0.86309999999999998</v>
      </c>
      <c r="K3190" s="1" t="str">
        <f>VLOOKUP(Tabela1[[#This Row],[Cliente]],'BASE DE CLIENTES'!A:D,4,0)</f>
        <v>TECNICO</v>
      </c>
      <c r="L3190" s="1" t="str">
        <f>VLOOKUP(Tabela1[[#This Row],[Cliente]],'BASE DE CLIENTES'!A:E,5,0)</f>
        <v>Aparecida de Goiânia</v>
      </c>
    </row>
    <row r="3191" spans="2:12" x14ac:dyDescent="0.3">
      <c r="B3191" s="1" t="s">
        <v>152</v>
      </c>
      <c r="C3191" s="4" t="str">
        <f>VLOOKUP(Tabela1[[#This Row],[Cliente]],'BASE DE CLIENTES'!A:E,2,0)</f>
        <v>Aparecida de Goiânia</v>
      </c>
      <c r="D3191" s="1" t="str">
        <f>VLOOKUP(Tabela1[[#This Row],[Cliente]],'BASE DE CLIENTES'!A:C,3,0)</f>
        <v>GO</v>
      </c>
      <c r="E3191" s="4" t="str">
        <f>CONCATENATE(Tabela1[[#This Row],[CIDADE]],",",Tabela1[[#This Row],[UF]])</f>
        <v>Aparecida de Goiânia,GO</v>
      </c>
      <c r="F3191" s="2">
        <v>45979</v>
      </c>
      <c r="G3191" s="13">
        <v>926</v>
      </c>
      <c r="H3191" s="13">
        <v>1500</v>
      </c>
      <c r="I3191" s="5">
        <f>Tabela1[[#This Row],[Valor total]]-Tabela1[[#This Row],[Valor custo]]</f>
        <v>574</v>
      </c>
      <c r="J3191" s="6">
        <f>Tabela1[[#This Row],[MARGEM BRUTA]]/Tabela1[[#This Row],[Valor total]]</f>
        <v>0.38266666666666665</v>
      </c>
      <c r="K3191" s="1" t="str">
        <f>VLOOKUP(Tabela1[[#This Row],[Cliente]],'BASE DE CLIENTES'!A:D,4,0)</f>
        <v>TECNICO</v>
      </c>
      <c r="L3191" s="1" t="str">
        <f>VLOOKUP(Tabela1[[#This Row],[Cliente]],'BASE DE CLIENTES'!A:E,5,0)</f>
        <v>Aparecida de Goiânia</v>
      </c>
    </row>
    <row r="3192" spans="2:12" x14ac:dyDescent="0.3">
      <c r="B3192" s="1" t="s">
        <v>42</v>
      </c>
      <c r="C3192" s="4" t="str">
        <f>VLOOKUP(Tabela1[[#This Row],[Cliente]],'BASE DE CLIENTES'!A:E,2,0)</f>
        <v>Brasília</v>
      </c>
      <c r="D3192" s="1" t="str">
        <f>VLOOKUP(Tabela1[[#This Row],[Cliente]],'BASE DE CLIENTES'!A:C,3,0)</f>
        <v>DF</v>
      </c>
      <c r="E3192" s="4" t="str">
        <f>CONCATENATE(Tabela1[[#This Row],[CIDADE]],",",Tabela1[[#This Row],[UF]])</f>
        <v>Brasília,DF</v>
      </c>
      <c r="F3192" s="2">
        <v>45979</v>
      </c>
      <c r="G3192" s="13">
        <v>25</v>
      </c>
      <c r="H3192" s="13">
        <v>30</v>
      </c>
      <c r="I3192" s="5">
        <f>Tabela1[[#This Row],[Valor total]]-Tabela1[[#This Row],[Valor custo]]</f>
        <v>5</v>
      </c>
      <c r="J3192" s="6">
        <f>Tabela1[[#This Row],[MARGEM BRUTA]]/Tabela1[[#This Row],[Valor total]]</f>
        <v>0.16666666666666666</v>
      </c>
      <c r="K3192" s="1" t="str">
        <f>VLOOKUP(Tabela1[[#This Row],[Cliente]],'BASE DE CLIENTES'!A:D,4,0)</f>
        <v>EMPRESA SEM MAQUINA</v>
      </c>
      <c r="L3192" s="1" t="str">
        <f>VLOOKUP(Tabela1[[#This Row],[Cliente]],'BASE DE CLIENTES'!A:E,5,0)</f>
        <v>SAMAMBAIA</v>
      </c>
    </row>
    <row r="3193" spans="2:12" x14ac:dyDescent="0.3">
      <c r="B3193" s="1" t="s">
        <v>19</v>
      </c>
      <c r="C3193" s="4" t="str">
        <f>VLOOKUP(Tabela1[[#This Row],[Cliente]],'BASE DE CLIENTES'!A:E,2,0)</f>
        <v>Águas Lindas de Goiás</v>
      </c>
      <c r="D3193" s="1" t="str">
        <f>VLOOKUP(Tabela1[[#This Row],[Cliente]],'BASE DE CLIENTES'!A:C,3,0)</f>
        <v>GO</v>
      </c>
      <c r="E3193" s="4" t="str">
        <f>CONCATENATE(Tabela1[[#This Row],[CIDADE]],",",Tabela1[[#This Row],[UF]])</f>
        <v>Águas Lindas de Goiás,GO</v>
      </c>
      <c r="F3193" s="2">
        <v>45979</v>
      </c>
      <c r="G3193" s="13">
        <v>26.61</v>
      </c>
      <c r="H3193" s="13">
        <v>86</v>
      </c>
      <c r="I3193" s="5">
        <f>Tabela1[[#This Row],[Valor total]]-Tabela1[[#This Row],[Valor custo]]</f>
        <v>59.39</v>
      </c>
      <c r="J3193" s="6">
        <f>Tabela1[[#This Row],[MARGEM BRUTA]]/Tabela1[[#This Row],[Valor total]]</f>
        <v>0.69058139534883722</v>
      </c>
      <c r="K3193" s="1" t="str">
        <f>VLOOKUP(Tabela1[[#This Row],[Cliente]],'BASE DE CLIENTES'!A:D,4,0)</f>
        <v>SERRALHEIRO</v>
      </c>
      <c r="L3193" s="1" t="str">
        <f>VLOOKUP(Tabela1[[#This Row],[Cliente]],'BASE DE CLIENTES'!A:E,5,0)</f>
        <v>Águas Lindas de Goiás</v>
      </c>
    </row>
    <row r="3194" spans="2:12" x14ac:dyDescent="0.3">
      <c r="B3194" s="1" t="s">
        <v>181</v>
      </c>
      <c r="C3194" s="4" t="str">
        <f>VLOOKUP(Tabela1[[#This Row],[Cliente]],'BASE DE CLIENTES'!A:E,2,0)</f>
        <v>Brasilândia de Minas</v>
      </c>
      <c r="D3194" s="1" t="str">
        <f>VLOOKUP(Tabela1[[#This Row],[Cliente]],'BASE DE CLIENTES'!A:C,3,0)</f>
        <v>MG</v>
      </c>
      <c r="E3194" s="4" t="str">
        <f>CONCATENATE(Tabela1[[#This Row],[CIDADE]],",",Tabela1[[#This Row],[UF]])</f>
        <v>Brasilândia de Minas,MG</v>
      </c>
      <c r="F3194" s="2">
        <v>45979</v>
      </c>
      <c r="G3194" s="13">
        <v>877.78</v>
      </c>
      <c r="H3194" s="13">
        <v>1330</v>
      </c>
      <c r="I3194" s="5">
        <f>Tabela1[[#This Row],[Valor total]]-Tabela1[[#This Row],[Valor custo]]</f>
        <v>452.22</v>
      </c>
      <c r="J3194" s="6">
        <f>Tabela1[[#This Row],[MARGEM BRUTA]]/Tabela1[[#This Row],[Valor total]]</f>
        <v>0.34001503759398499</v>
      </c>
      <c r="K3194" s="1" t="str">
        <f>VLOOKUP(Tabela1[[#This Row],[Cliente]],'BASE DE CLIENTES'!A:D,4,0)</f>
        <v>SERRALHEIRO</v>
      </c>
      <c r="L3194" s="1" t="str">
        <f>VLOOKUP(Tabela1[[#This Row],[Cliente]],'BASE DE CLIENTES'!A:E,5,0)</f>
        <v>Brasilândia de Minas</v>
      </c>
    </row>
    <row r="3195" spans="2:12" x14ac:dyDescent="0.3">
      <c r="B3195" s="1" t="s">
        <v>42</v>
      </c>
      <c r="C3195" s="4" t="str">
        <f>VLOOKUP(Tabela1[[#This Row],[Cliente]],'BASE DE CLIENTES'!A:E,2,0)</f>
        <v>Brasília</v>
      </c>
      <c r="D3195" s="1" t="str">
        <f>VLOOKUP(Tabela1[[#This Row],[Cliente]],'BASE DE CLIENTES'!A:C,3,0)</f>
        <v>DF</v>
      </c>
      <c r="E3195" s="4" t="str">
        <f>CONCATENATE(Tabela1[[#This Row],[CIDADE]],",",Tabela1[[#This Row],[UF]])</f>
        <v>Brasília,DF</v>
      </c>
      <c r="F3195" s="2">
        <v>45979</v>
      </c>
      <c r="G3195" s="13">
        <v>1362.76</v>
      </c>
      <c r="H3195" s="13">
        <v>2025</v>
      </c>
      <c r="I3195" s="5">
        <f>Tabela1[[#This Row],[Valor total]]-Tabela1[[#This Row],[Valor custo]]</f>
        <v>662.24</v>
      </c>
      <c r="J3195" s="6">
        <f>Tabela1[[#This Row],[MARGEM BRUTA]]/Tabela1[[#This Row],[Valor total]]</f>
        <v>0.3270320987654321</v>
      </c>
      <c r="K3195" s="1" t="str">
        <f>VLOOKUP(Tabela1[[#This Row],[Cliente]],'BASE DE CLIENTES'!A:D,4,0)</f>
        <v>EMPRESA SEM MAQUINA</v>
      </c>
      <c r="L3195" s="1" t="str">
        <f>VLOOKUP(Tabela1[[#This Row],[Cliente]],'BASE DE CLIENTES'!A:E,5,0)</f>
        <v>SAMAMBAIA</v>
      </c>
    </row>
    <row r="3196" spans="2:12" x14ac:dyDescent="0.3">
      <c r="B3196" s="1" t="s">
        <v>27</v>
      </c>
      <c r="C3196" s="4" t="str">
        <f>VLOOKUP(Tabela1[[#This Row],[Cliente]],'BASE DE CLIENTES'!A:E,2,0)</f>
        <v>Brasília</v>
      </c>
      <c r="D3196" s="1" t="str">
        <f>VLOOKUP(Tabela1[[#This Row],[Cliente]],'BASE DE CLIENTES'!A:C,3,0)</f>
        <v>DF</v>
      </c>
      <c r="E3196" s="4" t="str">
        <f>CONCATENATE(Tabela1[[#This Row],[CIDADE]],",",Tabela1[[#This Row],[UF]])</f>
        <v>Brasília,DF</v>
      </c>
      <c r="F3196" s="2">
        <v>45979</v>
      </c>
      <c r="G3196" s="13">
        <v>674</v>
      </c>
      <c r="H3196" s="13">
        <v>1165</v>
      </c>
      <c r="I3196" s="5">
        <f>Tabela1[[#This Row],[Valor total]]-Tabela1[[#This Row],[Valor custo]]</f>
        <v>491</v>
      </c>
      <c r="J3196" s="6">
        <f>Tabela1[[#This Row],[MARGEM BRUTA]]/Tabela1[[#This Row],[Valor total]]</f>
        <v>0.42145922746781117</v>
      </c>
      <c r="K3196" s="1" t="str">
        <f>VLOOKUP(Tabela1[[#This Row],[Cliente]],'BASE DE CLIENTES'!A:D,4,0)</f>
        <v>EMPRESA SEM MAQUINA</v>
      </c>
      <c r="L3196" s="1" t="str">
        <f>VLOOKUP(Tabela1[[#This Row],[Cliente]],'BASE DE CLIENTES'!A:E,5,0)</f>
        <v>RECANTO DAS EMAS</v>
      </c>
    </row>
    <row r="3197" spans="2:12" x14ac:dyDescent="0.3">
      <c r="B3197" s="1" t="s">
        <v>85</v>
      </c>
      <c r="C3197" s="4" t="str">
        <f>VLOOKUP(Tabela1[[#This Row],[Cliente]],'BASE DE CLIENTES'!A:E,2,0)</f>
        <v>Brasília</v>
      </c>
      <c r="D3197" s="1" t="str">
        <f>VLOOKUP(Tabela1[[#This Row],[Cliente]],'BASE DE CLIENTES'!A:C,3,0)</f>
        <v>DF</v>
      </c>
      <c r="E3197" s="4" t="str">
        <f>CONCATENATE(Tabela1[[#This Row],[CIDADE]],",",Tabela1[[#This Row],[UF]])</f>
        <v>Brasília,DF</v>
      </c>
      <c r="F3197" s="2">
        <v>45979</v>
      </c>
      <c r="G3197" s="13">
        <v>42</v>
      </c>
      <c r="H3197" s="13">
        <v>55</v>
      </c>
      <c r="I3197" s="5">
        <f>Tabela1[[#This Row],[Valor total]]-Tabela1[[#This Row],[Valor custo]]</f>
        <v>13</v>
      </c>
      <c r="J3197" s="6">
        <f>Tabela1[[#This Row],[MARGEM BRUTA]]/Tabela1[[#This Row],[Valor total]]</f>
        <v>0.23636363636363636</v>
      </c>
      <c r="K3197" s="1" t="str">
        <f>VLOOKUP(Tabela1[[#This Row],[Cliente]],'BASE DE CLIENTES'!A:D,4,0)</f>
        <v>SERRALHEIRO</v>
      </c>
      <c r="L3197" s="1" t="str">
        <f>VLOOKUP(Tabela1[[#This Row],[Cliente]],'BASE DE CLIENTES'!A:E,5,0)</f>
        <v>SAMAMBAIA NORTE (SAMAMBAIA)</v>
      </c>
    </row>
    <row r="3198" spans="2:12" x14ac:dyDescent="0.3">
      <c r="B3198" s="1" t="s">
        <v>322</v>
      </c>
      <c r="C3198" s="4" t="str">
        <f>VLOOKUP(Tabela1[[#This Row],[Cliente]],'BASE DE CLIENTES'!A:E,2,0)</f>
        <v>Brasília</v>
      </c>
      <c r="D3198" s="1" t="str">
        <f>VLOOKUP(Tabela1[[#This Row],[Cliente]],'BASE DE CLIENTES'!A:C,3,0)</f>
        <v>DF</v>
      </c>
      <c r="E3198" s="4" t="str">
        <f>CONCATENATE(Tabela1[[#This Row],[CIDADE]],",",Tabela1[[#This Row],[UF]])</f>
        <v>Brasília,DF</v>
      </c>
      <c r="F3198" s="2">
        <v>45979</v>
      </c>
      <c r="G3198" s="13">
        <v>293.13</v>
      </c>
      <c r="H3198" s="13">
        <v>400</v>
      </c>
      <c r="I3198" s="5">
        <f>Tabela1[[#This Row],[Valor total]]-Tabela1[[#This Row],[Valor custo]]</f>
        <v>106.87</v>
      </c>
      <c r="J3198" s="6">
        <f>Tabela1[[#This Row],[MARGEM BRUTA]]/Tabela1[[#This Row],[Valor total]]</f>
        <v>0.267175</v>
      </c>
      <c r="K3198" s="1" t="str">
        <f>VLOOKUP(Tabela1[[#This Row],[Cliente]],'BASE DE CLIENTES'!A:D,4,0)</f>
        <v>SERRALHEIRO</v>
      </c>
      <c r="L3198" s="1" t="str">
        <f>VLOOKUP(Tabela1[[#This Row],[Cliente]],'BASE DE CLIENTES'!A:E,5,0)</f>
        <v>RIACHO FUNDO I</v>
      </c>
    </row>
    <row r="3199" spans="2:12" x14ac:dyDescent="0.3">
      <c r="B3199" s="1" t="s">
        <v>55</v>
      </c>
      <c r="C3199" s="4" t="str">
        <f>VLOOKUP(Tabela1[[#This Row],[Cliente]],'BASE DE CLIENTES'!A:E,2,0)</f>
        <v>Brasília</v>
      </c>
      <c r="D3199" s="1" t="str">
        <f>VLOOKUP(Tabela1[[#This Row],[Cliente]],'BASE DE CLIENTES'!A:C,3,0)</f>
        <v>DF</v>
      </c>
      <c r="E3199" s="4" t="str">
        <f>CONCATENATE(Tabela1[[#This Row],[CIDADE]],",",Tabela1[[#This Row],[UF]])</f>
        <v>Brasília,DF</v>
      </c>
      <c r="F3199" s="2">
        <v>45979</v>
      </c>
      <c r="G3199" s="13">
        <v>5807.6</v>
      </c>
      <c r="H3199" s="13">
        <v>9315</v>
      </c>
      <c r="I3199" s="5">
        <f>Tabela1[[#This Row],[Valor total]]-Tabela1[[#This Row],[Valor custo]]</f>
        <v>3507.3999999999996</v>
      </c>
      <c r="J3199" s="6">
        <f>Tabela1[[#This Row],[MARGEM BRUTA]]/Tabela1[[#This Row],[Valor total]]</f>
        <v>0.37653247450348898</v>
      </c>
      <c r="K3199" s="1" t="str">
        <f>VLOOKUP(Tabela1[[#This Row],[Cliente]],'BASE DE CLIENTES'!A:D,4,0)</f>
        <v>EMPRESA SEM MAQUINA</v>
      </c>
      <c r="L3199" s="1" t="str">
        <f>VLOOKUP(Tabela1[[#This Row],[Cliente]],'BASE DE CLIENTES'!A:E,5,0)</f>
        <v>RECANTO DAS EMAS</v>
      </c>
    </row>
    <row r="3200" spans="2:12" x14ac:dyDescent="0.3">
      <c r="B3200" s="1" t="s">
        <v>140</v>
      </c>
      <c r="C3200" s="4" t="str">
        <f>VLOOKUP(Tabela1[[#This Row],[Cliente]],'BASE DE CLIENTES'!A:E,2,0)</f>
        <v>Brasília</v>
      </c>
      <c r="D3200" s="1" t="str">
        <f>VLOOKUP(Tabela1[[#This Row],[Cliente]],'BASE DE CLIENTES'!A:C,3,0)</f>
        <v>DF</v>
      </c>
      <c r="E3200" s="4" t="str">
        <f>CONCATENATE(Tabela1[[#This Row],[CIDADE]],",",Tabela1[[#This Row],[UF]])</f>
        <v>Brasília,DF</v>
      </c>
      <c r="F3200" s="2">
        <v>45979</v>
      </c>
      <c r="G3200" s="13">
        <v>8427.9</v>
      </c>
      <c r="H3200" s="13">
        <v>12000</v>
      </c>
      <c r="I3200" s="5">
        <f>Tabela1[[#This Row],[Valor total]]-Tabela1[[#This Row],[Valor custo]]</f>
        <v>3572.1000000000004</v>
      </c>
      <c r="J3200" s="6">
        <f>Tabela1[[#This Row],[MARGEM BRUTA]]/Tabela1[[#This Row],[Valor total]]</f>
        <v>0.29767500000000002</v>
      </c>
      <c r="K3200" s="1" t="str">
        <f>VLOOKUP(Tabela1[[#This Row],[Cliente]],'BASE DE CLIENTES'!A:D,4,0)</f>
        <v>EMPRESA COM MAQUINA</v>
      </c>
      <c r="L3200" s="1" t="str">
        <f>VLOOKUP(Tabela1[[#This Row],[Cliente]],'BASE DE CLIENTES'!A:E,5,0)</f>
        <v>RECANTO DAS EMAS</v>
      </c>
    </row>
    <row r="3201" spans="2:12" x14ac:dyDescent="0.3">
      <c r="B3201" s="1" t="s">
        <v>120</v>
      </c>
      <c r="C3201" s="4" t="str">
        <f>VLOOKUP(Tabela1[[#This Row],[Cliente]],'BASE DE CLIENTES'!A:E,2,0)</f>
        <v>Brasília</v>
      </c>
      <c r="D3201" s="1" t="str">
        <f>VLOOKUP(Tabela1[[#This Row],[Cliente]],'BASE DE CLIENTES'!A:C,3,0)</f>
        <v>DF</v>
      </c>
      <c r="E3201" s="4" t="str">
        <f>CONCATENATE(Tabela1[[#This Row],[CIDADE]],",",Tabela1[[#This Row],[UF]])</f>
        <v>Brasília,DF</v>
      </c>
      <c r="F3201" s="2">
        <v>45979</v>
      </c>
      <c r="G3201" s="13">
        <v>1669.79</v>
      </c>
      <c r="H3201" s="13">
        <v>1855</v>
      </c>
      <c r="I3201" s="5">
        <f>Tabela1[[#This Row],[Valor total]]-Tabela1[[#This Row],[Valor custo]]</f>
        <v>185.21000000000004</v>
      </c>
      <c r="J3201" s="6">
        <f>Tabela1[[#This Row],[MARGEM BRUTA]]/Tabela1[[#This Row],[Valor total]]</f>
        <v>9.984366576819409E-2</v>
      </c>
      <c r="K3201" s="1" t="str">
        <f>VLOOKUP(Tabela1[[#This Row],[Cliente]],'BASE DE CLIENTES'!A:D,4,0)</f>
        <v>EMPRESA SEM MAQUINA</v>
      </c>
      <c r="L3201" s="1" t="str">
        <f>VLOOKUP(Tabela1[[#This Row],[Cliente]],'BASE DE CLIENTES'!A:E,5,0)</f>
        <v>SAMAMBAIA</v>
      </c>
    </row>
    <row r="3202" spans="2:12" x14ac:dyDescent="0.3">
      <c r="B3202" s="1" t="s">
        <v>42</v>
      </c>
      <c r="C3202" s="4" t="str">
        <f>VLOOKUP(Tabela1[[#This Row],[Cliente]],'BASE DE CLIENTES'!A:E,2,0)</f>
        <v>Brasília</v>
      </c>
      <c r="D3202" s="1" t="str">
        <f>VLOOKUP(Tabela1[[#This Row],[Cliente]],'BASE DE CLIENTES'!A:C,3,0)</f>
        <v>DF</v>
      </c>
      <c r="E3202" s="4" t="str">
        <f>CONCATENATE(Tabela1[[#This Row],[CIDADE]],",",Tabela1[[#This Row],[UF]])</f>
        <v>Brasília,DF</v>
      </c>
      <c r="F3202" s="2">
        <v>45979</v>
      </c>
      <c r="G3202" s="13">
        <v>55</v>
      </c>
      <c r="H3202" s="13">
        <v>150</v>
      </c>
      <c r="I3202" s="5">
        <f>Tabela1[[#This Row],[Valor total]]-Tabela1[[#This Row],[Valor custo]]</f>
        <v>95</v>
      </c>
      <c r="J3202" s="6">
        <f>Tabela1[[#This Row],[MARGEM BRUTA]]/Tabela1[[#This Row],[Valor total]]</f>
        <v>0.6333333333333333</v>
      </c>
      <c r="K3202" s="1" t="str">
        <f>VLOOKUP(Tabela1[[#This Row],[Cliente]],'BASE DE CLIENTES'!A:D,4,0)</f>
        <v>EMPRESA SEM MAQUINA</v>
      </c>
      <c r="L3202" s="1" t="str">
        <f>VLOOKUP(Tabela1[[#This Row],[Cliente]],'BASE DE CLIENTES'!A:E,5,0)</f>
        <v>SAMAMBAIA</v>
      </c>
    </row>
    <row r="3203" spans="2:12" x14ac:dyDescent="0.3">
      <c r="B3203" s="1" t="s">
        <v>68</v>
      </c>
      <c r="C3203" s="4" t="str">
        <f>VLOOKUP(Tabela1[[#This Row],[Cliente]],'BASE DE CLIENTES'!A:E,2,0)</f>
        <v>Brasília</v>
      </c>
      <c r="D3203" s="1" t="str">
        <f>VLOOKUP(Tabela1[[#This Row],[Cliente]],'BASE DE CLIENTES'!A:C,3,0)</f>
        <v>DF</v>
      </c>
      <c r="E3203" s="4" t="str">
        <f>CONCATENATE(Tabela1[[#This Row],[CIDADE]],",",Tabela1[[#This Row],[UF]])</f>
        <v>Brasília,DF</v>
      </c>
      <c r="F3203" s="2">
        <v>45979</v>
      </c>
      <c r="G3203" s="13">
        <v>2098.56</v>
      </c>
      <c r="H3203" s="13">
        <v>3305</v>
      </c>
      <c r="I3203" s="5">
        <f>Tabela1[[#This Row],[Valor total]]-Tabela1[[#This Row],[Valor custo]]</f>
        <v>1206.44</v>
      </c>
      <c r="J3203" s="6">
        <f>Tabela1[[#This Row],[MARGEM BRUTA]]/Tabela1[[#This Row],[Valor total]]</f>
        <v>0.36503479576399395</v>
      </c>
      <c r="K3203" s="1" t="str">
        <f>VLOOKUP(Tabela1[[#This Row],[Cliente]],'BASE DE CLIENTES'!A:D,4,0)</f>
        <v>EMPRESA COM MAQUINA</v>
      </c>
      <c r="L3203" s="1" t="str">
        <f>VLOOKUP(Tabela1[[#This Row],[Cliente]],'BASE DE CLIENTES'!A:E,5,0)</f>
        <v>SAMAMBAIA SUL (SAMAMBAIA)</v>
      </c>
    </row>
    <row r="3204" spans="2:12" x14ac:dyDescent="0.3">
      <c r="B3204" s="1" t="s">
        <v>111</v>
      </c>
      <c r="C3204" s="4" t="str">
        <f>VLOOKUP(Tabela1[[#This Row],[Cliente]],'BASE DE CLIENTES'!A:E,2,0)</f>
        <v>Brasília</v>
      </c>
      <c r="D3204" s="1" t="str">
        <f>VLOOKUP(Tabela1[[#This Row],[Cliente]],'BASE DE CLIENTES'!A:C,3,0)</f>
        <v>DF</v>
      </c>
      <c r="E3204" s="4" t="str">
        <f>CONCATENATE(Tabela1[[#This Row],[CIDADE]],",",Tabela1[[#This Row],[UF]])</f>
        <v>Brasília,DF</v>
      </c>
      <c r="F3204" s="2">
        <v>45979</v>
      </c>
      <c r="G3204" s="13">
        <v>305.27999999999997</v>
      </c>
      <c r="H3204" s="13">
        <v>380</v>
      </c>
      <c r="I3204" s="5">
        <f>Tabela1[[#This Row],[Valor total]]-Tabela1[[#This Row],[Valor custo]]</f>
        <v>74.720000000000027</v>
      </c>
      <c r="J3204" s="6">
        <f>Tabela1[[#This Row],[MARGEM BRUTA]]/Tabela1[[#This Row],[Valor total]]</f>
        <v>0.19663157894736849</v>
      </c>
      <c r="K3204" s="1" t="str">
        <f>VLOOKUP(Tabela1[[#This Row],[Cliente]],'BASE DE CLIENTES'!A:D,4,0)</f>
        <v>EMPRESA SEM MAQUINA</v>
      </c>
      <c r="L3204" s="1" t="str">
        <f>VLOOKUP(Tabela1[[#This Row],[Cliente]],'BASE DE CLIENTES'!A:E,5,0)</f>
        <v>TAGUATINGA SUL (TAGUATINGA)</v>
      </c>
    </row>
    <row r="3205" spans="2:12" x14ac:dyDescent="0.3">
      <c r="B3205" s="1" t="s">
        <v>151</v>
      </c>
      <c r="C3205" s="4" t="str">
        <f>VLOOKUP(Tabela1[[#This Row],[Cliente]],'BASE DE CLIENTES'!A:E,2,0)</f>
        <v>Aparecida de Goiânia</v>
      </c>
      <c r="D3205" s="1" t="str">
        <f>VLOOKUP(Tabela1[[#This Row],[Cliente]],'BASE DE CLIENTES'!A:C,3,0)</f>
        <v>GO</v>
      </c>
      <c r="E3205" s="4" t="str">
        <f>CONCATENATE(Tabela1[[#This Row],[CIDADE]],",",Tabela1[[#This Row],[UF]])</f>
        <v>Aparecida de Goiânia,GO</v>
      </c>
      <c r="F3205" s="2">
        <v>45978</v>
      </c>
      <c r="G3205" s="13">
        <v>0</v>
      </c>
      <c r="H3205" s="13">
        <v>150</v>
      </c>
      <c r="I3205" s="5">
        <f>Tabela1[[#This Row],[Valor total]]-Tabela1[[#This Row],[Valor custo]]</f>
        <v>150</v>
      </c>
      <c r="J3205" s="6">
        <f>Tabela1[[#This Row],[MARGEM BRUTA]]/Tabela1[[#This Row],[Valor total]]</f>
        <v>1</v>
      </c>
      <c r="K3205" s="1" t="str">
        <f>VLOOKUP(Tabela1[[#This Row],[Cliente]],'BASE DE CLIENTES'!A:D,4,0)</f>
        <v>EMPRESA COM MAQUINA</v>
      </c>
      <c r="L3205" s="1" t="str">
        <f>VLOOKUP(Tabela1[[#This Row],[Cliente]],'BASE DE CLIENTES'!A:E,5,0)</f>
        <v>Aparecida de Goiânia</v>
      </c>
    </row>
    <row r="3206" spans="2:12" x14ac:dyDescent="0.3">
      <c r="B3206" s="1" t="s">
        <v>123</v>
      </c>
      <c r="C3206" s="4" t="str">
        <f>VLOOKUP(Tabela1[[#This Row],[Cliente]],'BASE DE CLIENTES'!A:E,2,0)</f>
        <v>Brasília</v>
      </c>
      <c r="D3206" s="1" t="str">
        <f>VLOOKUP(Tabela1[[#This Row],[Cliente]],'BASE DE CLIENTES'!A:C,3,0)</f>
        <v>DF</v>
      </c>
      <c r="E3206" s="4" t="str">
        <f>CONCATENATE(Tabela1[[#This Row],[CIDADE]],",",Tabela1[[#This Row],[UF]])</f>
        <v>Brasília,DF</v>
      </c>
      <c r="F3206" s="2">
        <v>45978</v>
      </c>
      <c r="G3206" s="13">
        <v>125</v>
      </c>
      <c r="H3206" s="13">
        <v>150</v>
      </c>
      <c r="I3206" s="5">
        <f>Tabela1[[#This Row],[Valor total]]-Tabela1[[#This Row],[Valor custo]]</f>
        <v>25</v>
      </c>
      <c r="J3206" s="6">
        <f>Tabela1[[#This Row],[MARGEM BRUTA]]/Tabela1[[#This Row],[Valor total]]</f>
        <v>0.16666666666666666</v>
      </c>
      <c r="K3206" s="1" t="str">
        <f>VLOOKUP(Tabela1[[#This Row],[Cliente]],'BASE DE CLIENTES'!A:D,4,0)</f>
        <v>EMPRESA COM MAQUINA</v>
      </c>
      <c r="L3206" s="1" t="str">
        <f>VLOOKUP(Tabela1[[#This Row],[Cliente]],'BASE DE CLIENTES'!A:E,5,0)</f>
        <v>ADE CEILÂNDIA</v>
      </c>
    </row>
    <row r="3207" spans="2:12" x14ac:dyDescent="0.3">
      <c r="B3207" s="1" t="s">
        <v>311</v>
      </c>
      <c r="C3207" s="4" t="str">
        <f>VLOOKUP(Tabela1[[#This Row],[Cliente]],'BASE DE CLIENTES'!A:E,2,0)</f>
        <v>Uberlândia</v>
      </c>
      <c r="D3207" s="1" t="str">
        <f>VLOOKUP(Tabela1[[#This Row],[Cliente]],'BASE DE CLIENTES'!A:C,3,0)</f>
        <v>MG</v>
      </c>
      <c r="E3207" s="4" t="str">
        <f>CONCATENATE(Tabela1[[#This Row],[CIDADE]],",",Tabela1[[#This Row],[UF]])</f>
        <v>Uberlândia,MG</v>
      </c>
      <c r="F3207" s="2">
        <v>45978</v>
      </c>
      <c r="G3207" s="13">
        <v>16390</v>
      </c>
      <c r="H3207" s="13">
        <v>23000</v>
      </c>
      <c r="I3207" s="5">
        <f>Tabela1[[#This Row],[Valor total]]-Tabela1[[#This Row],[Valor custo]]</f>
        <v>6610</v>
      </c>
      <c r="J3207" s="6">
        <f>Tabela1[[#This Row],[MARGEM BRUTA]]/Tabela1[[#This Row],[Valor total]]</f>
        <v>0.28739130434782606</v>
      </c>
      <c r="K3207" s="1" t="str">
        <f>VLOOKUP(Tabela1[[#This Row],[Cliente]],'BASE DE CLIENTES'!A:D,4,0)</f>
        <v>EMPRESA COM MAQUINA</v>
      </c>
      <c r="L3207" s="1" t="str">
        <f>VLOOKUP(Tabela1[[#This Row],[Cliente]],'BASE DE CLIENTES'!A:E,5,0)</f>
        <v>Uberlândia</v>
      </c>
    </row>
    <row r="3208" spans="2:12" x14ac:dyDescent="0.3">
      <c r="B3208" s="1" t="s">
        <v>23</v>
      </c>
      <c r="C3208" s="4" t="str">
        <f>VLOOKUP(Tabela1[[#This Row],[Cliente]],'BASE DE CLIENTES'!A:E,2,0)</f>
        <v>Brasília</v>
      </c>
      <c r="D3208" s="1" t="str">
        <f>VLOOKUP(Tabela1[[#This Row],[Cliente]],'BASE DE CLIENTES'!A:C,3,0)</f>
        <v>DF</v>
      </c>
      <c r="E3208" s="4" t="str">
        <f>CONCATENATE(Tabela1[[#This Row],[CIDADE]],",",Tabela1[[#This Row],[UF]])</f>
        <v>Brasília,DF</v>
      </c>
      <c r="F3208" s="2">
        <v>45978</v>
      </c>
      <c r="G3208" s="13">
        <v>125</v>
      </c>
      <c r="H3208" s="13">
        <v>150</v>
      </c>
      <c r="I3208" s="5">
        <f>Tabela1[[#This Row],[Valor total]]-Tabela1[[#This Row],[Valor custo]]</f>
        <v>25</v>
      </c>
      <c r="J3208" s="6">
        <f>Tabela1[[#This Row],[MARGEM BRUTA]]/Tabela1[[#This Row],[Valor total]]</f>
        <v>0.16666666666666666</v>
      </c>
      <c r="K3208" s="1" t="str">
        <f>VLOOKUP(Tabela1[[#This Row],[Cliente]],'BASE DE CLIENTES'!A:D,4,0)</f>
        <v>EMPRESA SEM MAQUINA</v>
      </c>
      <c r="L3208" s="1" t="str">
        <f>VLOOKUP(Tabela1[[#This Row],[Cliente]],'BASE DE CLIENTES'!A:E,5,0)</f>
        <v>SETOR INDUSTRIAL (TAGUATINGA)</v>
      </c>
    </row>
    <row r="3209" spans="2:12" x14ac:dyDescent="0.3">
      <c r="B3209" s="1" t="s">
        <v>152</v>
      </c>
      <c r="C3209" s="4" t="str">
        <f>VLOOKUP(Tabela1[[#This Row],[Cliente]],'BASE DE CLIENTES'!A:E,2,0)</f>
        <v>Aparecida de Goiânia</v>
      </c>
      <c r="D3209" s="1" t="str">
        <f>VLOOKUP(Tabela1[[#This Row],[Cliente]],'BASE DE CLIENTES'!A:C,3,0)</f>
        <v>GO</v>
      </c>
      <c r="E3209" s="4" t="str">
        <f>CONCATENATE(Tabela1[[#This Row],[CIDADE]],",",Tabela1[[#This Row],[UF]])</f>
        <v>Aparecida de Goiânia,GO</v>
      </c>
      <c r="F3209" s="2">
        <v>45978</v>
      </c>
      <c r="G3209" s="13">
        <v>91.2</v>
      </c>
      <c r="H3209" s="13">
        <v>160</v>
      </c>
      <c r="I3209" s="5">
        <f>Tabela1[[#This Row],[Valor total]]-Tabela1[[#This Row],[Valor custo]]</f>
        <v>68.8</v>
      </c>
      <c r="J3209" s="6">
        <f>Tabela1[[#This Row],[MARGEM BRUTA]]/Tabela1[[#This Row],[Valor total]]</f>
        <v>0.43</v>
      </c>
      <c r="K3209" s="1" t="str">
        <f>VLOOKUP(Tabela1[[#This Row],[Cliente]],'BASE DE CLIENTES'!A:D,4,0)</f>
        <v>TECNICO</v>
      </c>
      <c r="L3209" s="1" t="str">
        <f>VLOOKUP(Tabela1[[#This Row],[Cliente]],'BASE DE CLIENTES'!A:E,5,0)</f>
        <v>Aparecida de Goiânia</v>
      </c>
    </row>
    <row r="3210" spans="2:12" x14ac:dyDescent="0.3">
      <c r="B3210" s="1" t="s">
        <v>25</v>
      </c>
      <c r="C3210" s="4" t="str">
        <f>VLOOKUP(Tabela1[[#This Row],[Cliente]],'BASE DE CLIENTES'!A:E,2,0)</f>
        <v>Brasília</v>
      </c>
      <c r="D3210" s="1" t="str">
        <f>VLOOKUP(Tabela1[[#This Row],[Cliente]],'BASE DE CLIENTES'!A:C,3,0)</f>
        <v>DF</v>
      </c>
      <c r="E3210" s="4" t="str">
        <f>CONCATENATE(Tabela1[[#This Row],[CIDADE]],",",Tabela1[[#This Row],[UF]])</f>
        <v>Brasília,DF</v>
      </c>
      <c r="F3210" s="2">
        <v>45978</v>
      </c>
      <c r="G3210" s="13">
        <v>94.06</v>
      </c>
      <c r="H3210" s="13">
        <v>170</v>
      </c>
      <c r="I3210" s="5">
        <f>Tabela1[[#This Row],[Valor total]]-Tabela1[[#This Row],[Valor custo]]</f>
        <v>75.94</v>
      </c>
      <c r="J3210" s="6">
        <f>Tabela1[[#This Row],[MARGEM BRUTA]]/Tabela1[[#This Row],[Valor total]]</f>
        <v>0.44670588235294117</v>
      </c>
      <c r="K3210" s="1" t="str">
        <f>VLOOKUP(Tabela1[[#This Row],[Cliente]],'BASE DE CLIENTES'!A:D,4,0)</f>
        <v>EMPRESA COM MAQUINA</v>
      </c>
      <c r="L3210" s="1" t="str">
        <f>VLOOKUP(Tabela1[[#This Row],[Cliente]],'BASE DE CLIENTES'!A:E,5,0)</f>
        <v>CEILANDIA NORTE (CEILANDIA)</v>
      </c>
    </row>
    <row r="3211" spans="2:12" x14ac:dyDescent="0.3">
      <c r="B3211" s="1" t="s">
        <v>152</v>
      </c>
      <c r="C3211" s="4" t="str">
        <f>VLOOKUP(Tabela1[[#This Row],[Cliente]],'BASE DE CLIENTES'!A:E,2,0)</f>
        <v>Aparecida de Goiânia</v>
      </c>
      <c r="D3211" s="1" t="str">
        <f>VLOOKUP(Tabela1[[#This Row],[Cliente]],'BASE DE CLIENTES'!A:C,3,0)</f>
        <v>GO</v>
      </c>
      <c r="E3211" s="4" t="str">
        <f>CONCATENATE(Tabela1[[#This Row],[CIDADE]],",",Tabela1[[#This Row],[UF]])</f>
        <v>Aparecida de Goiânia,GO</v>
      </c>
      <c r="F3211" s="2">
        <v>45978</v>
      </c>
      <c r="G3211" s="13">
        <v>705</v>
      </c>
      <c r="H3211" s="13">
        <v>1300</v>
      </c>
      <c r="I3211" s="5">
        <f>Tabela1[[#This Row],[Valor total]]-Tabela1[[#This Row],[Valor custo]]</f>
        <v>595</v>
      </c>
      <c r="J3211" s="6">
        <f>Tabela1[[#This Row],[MARGEM BRUTA]]/Tabela1[[#This Row],[Valor total]]</f>
        <v>0.45769230769230768</v>
      </c>
      <c r="K3211" s="1" t="str">
        <f>VLOOKUP(Tabela1[[#This Row],[Cliente]],'BASE DE CLIENTES'!A:D,4,0)</f>
        <v>TECNICO</v>
      </c>
      <c r="L3211" s="1" t="str">
        <f>VLOOKUP(Tabela1[[#This Row],[Cliente]],'BASE DE CLIENTES'!A:E,5,0)</f>
        <v>Aparecida de Goiânia</v>
      </c>
    </row>
    <row r="3212" spans="2:12" x14ac:dyDescent="0.3">
      <c r="B3212" s="1" t="s">
        <v>25</v>
      </c>
      <c r="C3212" s="4" t="str">
        <f>VLOOKUP(Tabela1[[#This Row],[Cliente]],'BASE DE CLIENTES'!A:E,2,0)</f>
        <v>Brasília</v>
      </c>
      <c r="D3212" s="1" t="str">
        <f>VLOOKUP(Tabela1[[#This Row],[Cliente]],'BASE DE CLIENTES'!A:C,3,0)</f>
        <v>DF</v>
      </c>
      <c r="E3212" s="4" t="str">
        <f>CONCATENATE(Tabela1[[#This Row],[CIDADE]],",",Tabela1[[#This Row],[UF]])</f>
        <v>Brasília,DF</v>
      </c>
      <c r="F3212" s="2">
        <v>45978</v>
      </c>
      <c r="G3212" s="13">
        <v>664</v>
      </c>
      <c r="H3212" s="13">
        <v>1000</v>
      </c>
      <c r="I3212" s="5">
        <f>Tabela1[[#This Row],[Valor total]]-Tabela1[[#This Row],[Valor custo]]</f>
        <v>336</v>
      </c>
      <c r="J3212" s="6">
        <f>Tabela1[[#This Row],[MARGEM BRUTA]]/Tabela1[[#This Row],[Valor total]]</f>
        <v>0.33600000000000002</v>
      </c>
      <c r="K3212" s="1" t="str">
        <f>VLOOKUP(Tabela1[[#This Row],[Cliente]],'BASE DE CLIENTES'!A:D,4,0)</f>
        <v>EMPRESA COM MAQUINA</v>
      </c>
      <c r="L3212" s="1" t="str">
        <f>VLOOKUP(Tabela1[[#This Row],[Cliente]],'BASE DE CLIENTES'!A:E,5,0)</f>
        <v>CEILANDIA NORTE (CEILANDIA)</v>
      </c>
    </row>
    <row r="3213" spans="2:12" x14ac:dyDescent="0.3">
      <c r="B3213" s="1" t="s">
        <v>70</v>
      </c>
      <c r="C3213" s="4" t="str">
        <f>VLOOKUP(Tabela1[[#This Row],[Cliente]],'BASE DE CLIENTES'!A:E,2,0)</f>
        <v>Brasília</v>
      </c>
      <c r="D3213" s="1" t="str">
        <f>VLOOKUP(Tabela1[[#This Row],[Cliente]],'BASE DE CLIENTES'!A:C,3,0)</f>
        <v>DF</v>
      </c>
      <c r="E3213" s="4" t="str">
        <f>CONCATENATE(Tabela1[[#This Row],[CIDADE]],",",Tabela1[[#This Row],[UF]])</f>
        <v>Brasília,DF</v>
      </c>
      <c r="F3213" s="2">
        <v>45978</v>
      </c>
      <c r="G3213" s="13">
        <v>664</v>
      </c>
      <c r="H3213" s="13">
        <v>1000</v>
      </c>
      <c r="I3213" s="5">
        <f>Tabela1[[#This Row],[Valor total]]-Tabela1[[#This Row],[Valor custo]]</f>
        <v>336</v>
      </c>
      <c r="J3213" s="6">
        <f>Tabela1[[#This Row],[MARGEM BRUTA]]/Tabela1[[#This Row],[Valor total]]</f>
        <v>0.33600000000000002</v>
      </c>
      <c r="K3213" s="1" t="str">
        <f>VLOOKUP(Tabela1[[#This Row],[Cliente]],'BASE DE CLIENTES'!A:D,4,0)</f>
        <v>EMPRESA COM MAQUINA</v>
      </c>
      <c r="L3213" s="1" t="str">
        <f>VLOOKUP(Tabela1[[#This Row],[Cliente]],'BASE DE CLIENTES'!A:E,5,0)</f>
        <v>TAGUATINGA NORTE (TAGUATINGA)</v>
      </c>
    </row>
    <row r="3214" spans="2:12" x14ac:dyDescent="0.3">
      <c r="B3214" s="1" t="s">
        <v>150</v>
      </c>
      <c r="C3214" s="4" t="str">
        <f>VLOOKUP(Tabela1[[#This Row],[Cliente]],'BASE DE CLIENTES'!A:E,2,0)</f>
        <v>Anápolis</v>
      </c>
      <c r="D3214" s="1" t="str">
        <f>VLOOKUP(Tabela1[[#This Row],[Cliente]],'BASE DE CLIENTES'!A:C,3,0)</f>
        <v>GO</v>
      </c>
      <c r="E3214" s="4" t="str">
        <f>CONCATENATE(Tabela1[[#This Row],[CIDADE]],",",Tabela1[[#This Row],[UF]])</f>
        <v>Anápolis,GO</v>
      </c>
      <c r="F3214" s="2">
        <v>45978</v>
      </c>
      <c r="G3214" s="13">
        <v>9640.16</v>
      </c>
      <c r="H3214" s="13">
        <v>15342</v>
      </c>
      <c r="I3214" s="5">
        <f>Tabela1[[#This Row],[Valor total]]-Tabela1[[#This Row],[Valor custo]]</f>
        <v>5701.84</v>
      </c>
      <c r="J3214" s="6">
        <f>Tabela1[[#This Row],[MARGEM BRUTA]]/Tabela1[[#This Row],[Valor total]]</f>
        <v>0.37164906791813324</v>
      </c>
      <c r="K3214" s="1" t="str">
        <f>VLOOKUP(Tabela1[[#This Row],[Cliente]],'BASE DE CLIENTES'!A:D,4,0)</f>
        <v>EMPRESA COM MAQUINA</v>
      </c>
      <c r="L3214" s="1" t="str">
        <f>VLOOKUP(Tabela1[[#This Row],[Cliente]],'BASE DE CLIENTES'!A:E,5,0)</f>
        <v>Anápolis</v>
      </c>
    </row>
    <row r="3215" spans="2:12" x14ac:dyDescent="0.3">
      <c r="B3215" s="1" t="s">
        <v>230</v>
      </c>
      <c r="C3215" s="4" t="str">
        <f>VLOOKUP(Tabela1[[#This Row],[Cliente]],'BASE DE CLIENTES'!A:E,2,0)</f>
        <v>Brasília</v>
      </c>
      <c r="D3215" s="1" t="str">
        <f>VLOOKUP(Tabela1[[#This Row],[Cliente]],'BASE DE CLIENTES'!A:C,3,0)</f>
        <v>DF</v>
      </c>
      <c r="E3215" s="4" t="str">
        <f>CONCATENATE(Tabela1[[#This Row],[CIDADE]],",",Tabela1[[#This Row],[UF]])</f>
        <v>Brasília,DF</v>
      </c>
      <c r="F3215" s="2">
        <v>45975</v>
      </c>
      <c r="G3215" s="13">
        <v>7.21</v>
      </c>
      <c r="H3215" s="13">
        <v>35</v>
      </c>
      <c r="I3215" s="5">
        <f>Tabela1[[#This Row],[Valor total]]-Tabela1[[#This Row],[Valor custo]]</f>
        <v>27.79</v>
      </c>
      <c r="J3215" s="6">
        <f>Tabela1[[#This Row],[MARGEM BRUTA]]/Tabela1[[#This Row],[Valor total]]</f>
        <v>0.79399999999999993</v>
      </c>
      <c r="K3215" s="1" t="str">
        <f>VLOOKUP(Tabela1[[#This Row],[Cliente]],'BASE DE CLIENTES'!A:D,4,0)</f>
        <v>SERRALHEIRO</v>
      </c>
      <c r="L3215" s="1" t="str">
        <f>VLOOKUP(Tabela1[[#This Row],[Cliente]],'BASE DE CLIENTES'!A:E,5,0)</f>
        <v>SETOR HABITACIONAL SAMAMBAIA (VICENTE PIRES)</v>
      </c>
    </row>
    <row r="3216" spans="2:12" x14ac:dyDescent="0.3">
      <c r="B3216" s="1" t="s">
        <v>106</v>
      </c>
      <c r="C3216" s="4" t="str">
        <f>VLOOKUP(Tabela1[[#This Row],[Cliente]],'BASE DE CLIENTES'!A:E,2,0)</f>
        <v>Brasília</v>
      </c>
      <c r="D3216" s="1" t="str">
        <f>VLOOKUP(Tabela1[[#This Row],[Cliente]],'BASE DE CLIENTES'!A:C,3,0)</f>
        <v>DF</v>
      </c>
      <c r="E3216" s="4" t="str">
        <f>CONCATENATE(Tabela1[[#This Row],[CIDADE]],",",Tabela1[[#This Row],[UF]])</f>
        <v>Brasília,DF</v>
      </c>
      <c r="F3216" s="2">
        <v>45975</v>
      </c>
      <c r="G3216" s="13">
        <v>8177.9</v>
      </c>
      <c r="H3216" s="13">
        <v>11500</v>
      </c>
      <c r="I3216" s="5">
        <f>Tabela1[[#This Row],[Valor total]]-Tabela1[[#This Row],[Valor custo]]</f>
        <v>3322.1000000000004</v>
      </c>
      <c r="J3216" s="6">
        <f>Tabela1[[#This Row],[MARGEM BRUTA]]/Tabela1[[#This Row],[Valor total]]</f>
        <v>0.28887826086956525</v>
      </c>
      <c r="K3216" s="1" t="str">
        <f>VLOOKUP(Tabela1[[#This Row],[Cliente]],'BASE DE CLIENTES'!A:D,4,0)</f>
        <v>EMPRESA COM MAQUINA</v>
      </c>
      <c r="L3216" s="1" t="str">
        <f>VLOOKUP(Tabela1[[#This Row],[Cliente]],'BASE DE CLIENTES'!A:E,5,0)</f>
        <v>26 DE SETEMBRO</v>
      </c>
    </row>
    <row r="3217" spans="2:12" x14ac:dyDescent="0.3">
      <c r="B3217" s="1" t="s">
        <v>183</v>
      </c>
      <c r="C3217" s="4" t="str">
        <f>VLOOKUP(Tabela1[[#This Row],[Cliente]],'BASE DE CLIENTES'!A:E,2,0)</f>
        <v>Caldas Novas</v>
      </c>
      <c r="D3217" s="1" t="str">
        <f>VLOOKUP(Tabela1[[#This Row],[Cliente]],'BASE DE CLIENTES'!A:C,3,0)</f>
        <v>GO</v>
      </c>
      <c r="E3217" s="4" t="str">
        <f>CONCATENATE(Tabela1[[#This Row],[CIDADE]],",",Tabela1[[#This Row],[UF]])</f>
        <v>Caldas Novas,GO</v>
      </c>
      <c r="F3217" s="2">
        <v>45975</v>
      </c>
      <c r="G3217" s="13">
        <v>12126.95</v>
      </c>
      <c r="H3217" s="13">
        <v>19000</v>
      </c>
      <c r="I3217" s="5">
        <f>Tabela1[[#This Row],[Valor total]]-Tabela1[[#This Row],[Valor custo]]</f>
        <v>6873.0499999999993</v>
      </c>
      <c r="J3217" s="6">
        <f>Tabela1[[#This Row],[MARGEM BRUTA]]/Tabela1[[#This Row],[Valor total]]</f>
        <v>0.3617394736842105</v>
      </c>
      <c r="K3217" s="1" t="str">
        <f>VLOOKUP(Tabela1[[#This Row],[Cliente]],'BASE DE CLIENTES'!A:D,4,0)</f>
        <v>EMPRESA COM MAQUINA</v>
      </c>
      <c r="L3217" s="1" t="str">
        <f>VLOOKUP(Tabela1[[#This Row],[Cliente]],'BASE DE CLIENTES'!A:E,5,0)</f>
        <v>Caldas Novas</v>
      </c>
    </row>
    <row r="3218" spans="2:12" x14ac:dyDescent="0.3">
      <c r="B3218" s="1" t="s">
        <v>106</v>
      </c>
      <c r="C3218" s="4" t="str">
        <f>VLOOKUP(Tabela1[[#This Row],[Cliente]],'BASE DE CLIENTES'!A:E,2,0)</f>
        <v>Brasília</v>
      </c>
      <c r="D3218" s="1" t="str">
        <f>VLOOKUP(Tabela1[[#This Row],[Cliente]],'BASE DE CLIENTES'!A:C,3,0)</f>
        <v>DF</v>
      </c>
      <c r="E3218" s="4" t="str">
        <f>CONCATENATE(Tabela1[[#This Row],[CIDADE]],",",Tabela1[[#This Row],[UF]])</f>
        <v>Brasília,DF</v>
      </c>
      <c r="F3218" s="2">
        <v>45975</v>
      </c>
      <c r="G3218" s="13">
        <v>1117.2</v>
      </c>
      <c r="H3218" s="13">
        <v>1900</v>
      </c>
      <c r="I3218" s="5">
        <f>Tabela1[[#This Row],[Valor total]]-Tabela1[[#This Row],[Valor custo]]</f>
        <v>782.8</v>
      </c>
      <c r="J3218" s="6">
        <f>Tabela1[[#This Row],[MARGEM BRUTA]]/Tabela1[[#This Row],[Valor total]]</f>
        <v>0.41199999999999998</v>
      </c>
      <c r="K3218" s="1" t="str">
        <f>VLOOKUP(Tabela1[[#This Row],[Cliente]],'BASE DE CLIENTES'!A:D,4,0)</f>
        <v>EMPRESA COM MAQUINA</v>
      </c>
      <c r="L3218" s="1" t="str">
        <f>VLOOKUP(Tabela1[[#This Row],[Cliente]],'BASE DE CLIENTES'!A:E,5,0)</f>
        <v>26 DE SETEMBRO</v>
      </c>
    </row>
    <row r="3219" spans="2:12" x14ac:dyDescent="0.3">
      <c r="B3219" s="1" t="s">
        <v>66</v>
      </c>
      <c r="C3219" s="4" t="str">
        <f>VLOOKUP(Tabela1[[#This Row],[Cliente]],'BASE DE CLIENTES'!A:E,2,0)</f>
        <v>Águas Lindas de Goiás</v>
      </c>
      <c r="D3219" s="1" t="str">
        <f>VLOOKUP(Tabela1[[#This Row],[Cliente]],'BASE DE CLIENTES'!A:C,3,0)</f>
        <v>GO</v>
      </c>
      <c r="E3219" s="4" t="str">
        <f>CONCATENATE(Tabela1[[#This Row],[CIDADE]],",",Tabela1[[#This Row],[UF]])</f>
        <v>Águas Lindas de Goiás,GO</v>
      </c>
      <c r="F3219" s="2">
        <v>45975</v>
      </c>
      <c r="G3219" s="13">
        <v>1330</v>
      </c>
      <c r="H3219" s="13">
        <v>2070</v>
      </c>
      <c r="I3219" s="5">
        <f>Tabela1[[#This Row],[Valor total]]-Tabela1[[#This Row],[Valor custo]]</f>
        <v>740</v>
      </c>
      <c r="J3219" s="6">
        <f>Tabela1[[#This Row],[MARGEM BRUTA]]/Tabela1[[#This Row],[Valor total]]</f>
        <v>0.35748792270531399</v>
      </c>
      <c r="K3219" s="1" t="str">
        <f>VLOOKUP(Tabela1[[#This Row],[Cliente]],'BASE DE CLIENTES'!A:D,4,0)</f>
        <v>EMPRESA COM MAQUINA</v>
      </c>
      <c r="L3219" s="1" t="str">
        <f>VLOOKUP(Tabela1[[#This Row],[Cliente]],'BASE DE CLIENTES'!A:E,5,0)</f>
        <v>Águas Lindas de Goiás</v>
      </c>
    </row>
    <row r="3220" spans="2:12" x14ac:dyDescent="0.3">
      <c r="B3220" s="1" t="s">
        <v>216</v>
      </c>
      <c r="C3220" s="4" t="str">
        <f>VLOOKUP(Tabela1[[#This Row],[Cliente]],'BASE DE CLIENTES'!A:E,2,0)</f>
        <v>Brasília</v>
      </c>
      <c r="D3220" s="1" t="str">
        <f>VLOOKUP(Tabela1[[#This Row],[Cliente]],'BASE DE CLIENTES'!A:C,3,0)</f>
        <v>DF</v>
      </c>
      <c r="E3220" s="4" t="str">
        <f>CONCATENATE(Tabela1[[#This Row],[CIDADE]],",",Tabela1[[#This Row],[UF]])</f>
        <v>Brasília,DF</v>
      </c>
      <c r="F3220" s="2">
        <v>45975</v>
      </c>
      <c r="G3220" s="13">
        <v>305</v>
      </c>
      <c r="H3220" s="13">
        <v>390</v>
      </c>
      <c r="I3220" s="5">
        <f>Tabela1[[#This Row],[Valor total]]-Tabela1[[#This Row],[Valor custo]]</f>
        <v>85</v>
      </c>
      <c r="J3220" s="6">
        <f>Tabela1[[#This Row],[MARGEM BRUTA]]/Tabela1[[#This Row],[Valor total]]</f>
        <v>0.21794871794871795</v>
      </c>
      <c r="K3220" s="1" t="str">
        <f>VLOOKUP(Tabela1[[#This Row],[Cliente]],'BASE DE CLIENTES'!A:D,4,0)</f>
        <v>EMPRESA COM MAQUINA</v>
      </c>
      <c r="L3220" s="1" t="str">
        <f>VLOOKUP(Tabela1[[#This Row],[Cliente]],'BASE DE CLIENTES'!A:E,5,0)</f>
        <v>RIACHO FUNDO II</v>
      </c>
    </row>
    <row r="3221" spans="2:12" x14ac:dyDescent="0.3">
      <c r="B3221" s="1" t="s">
        <v>216</v>
      </c>
      <c r="C3221" s="4" t="str">
        <f>VLOOKUP(Tabela1[[#This Row],[Cliente]],'BASE DE CLIENTES'!A:E,2,0)</f>
        <v>Brasília</v>
      </c>
      <c r="D3221" s="1" t="str">
        <f>VLOOKUP(Tabela1[[#This Row],[Cliente]],'BASE DE CLIENTES'!A:C,3,0)</f>
        <v>DF</v>
      </c>
      <c r="E3221" s="4" t="str">
        <f>CONCATENATE(Tabela1[[#This Row],[CIDADE]],",",Tabela1[[#This Row],[UF]])</f>
        <v>Brasília,DF</v>
      </c>
      <c r="F3221" s="2">
        <v>45975</v>
      </c>
      <c r="G3221" s="13">
        <v>94.06</v>
      </c>
      <c r="H3221" s="13">
        <v>0</v>
      </c>
      <c r="I3221" s="5">
        <f>Tabela1[[#This Row],[Valor total]]-Tabela1[[#This Row],[Valor custo]]</f>
        <v>-94.06</v>
      </c>
      <c r="J3221" s="6" t="e">
        <f>Tabela1[[#This Row],[MARGEM BRUTA]]/Tabela1[[#This Row],[Valor total]]</f>
        <v>#DIV/0!</v>
      </c>
      <c r="K3221" s="1" t="str">
        <f>VLOOKUP(Tabela1[[#This Row],[Cliente]],'BASE DE CLIENTES'!A:D,4,0)</f>
        <v>EMPRESA COM MAQUINA</v>
      </c>
      <c r="L3221" s="1" t="str">
        <f>VLOOKUP(Tabela1[[#This Row],[Cliente]],'BASE DE CLIENTES'!A:E,5,0)</f>
        <v>RIACHO FUNDO II</v>
      </c>
    </row>
    <row r="3222" spans="2:12" x14ac:dyDescent="0.3">
      <c r="B3222" s="1" t="s">
        <v>216</v>
      </c>
      <c r="C3222" s="4" t="str">
        <f>VLOOKUP(Tabela1[[#This Row],[Cliente]],'BASE DE CLIENTES'!A:E,2,0)</f>
        <v>Brasília</v>
      </c>
      <c r="D3222" s="1" t="str">
        <f>VLOOKUP(Tabela1[[#This Row],[Cliente]],'BASE DE CLIENTES'!A:C,3,0)</f>
        <v>DF</v>
      </c>
      <c r="E3222" s="4" t="str">
        <f>CONCATENATE(Tabela1[[#This Row],[CIDADE]],",",Tabela1[[#This Row],[UF]])</f>
        <v>Brasília,DF</v>
      </c>
      <c r="F3222" s="2">
        <v>45975</v>
      </c>
      <c r="G3222" s="13">
        <v>2119.0700000000002</v>
      </c>
      <c r="H3222" s="13">
        <v>3295</v>
      </c>
      <c r="I3222" s="5">
        <f>Tabela1[[#This Row],[Valor total]]-Tabela1[[#This Row],[Valor custo]]</f>
        <v>1175.9299999999998</v>
      </c>
      <c r="J3222" s="6">
        <f>Tabela1[[#This Row],[MARGEM BRUTA]]/Tabela1[[#This Row],[Valor total]]</f>
        <v>0.35688315629742029</v>
      </c>
      <c r="K3222" s="1" t="str">
        <f>VLOOKUP(Tabela1[[#This Row],[Cliente]],'BASE DE CLIENTES'!A:D,4,0)</f>
        <v>EMPRESA COM MAQUINA</v>
      </c>
      <c r="L3222" s="1" t="str">
        <f>VLOOKUP(Tabela1[[#This Row],[Cliente]],'BASE DE CLIENTES'!A:E,5,0)</f>
        <v>RIACHO FUNDO II</v>
      </c>
    </row>
    <row r="3223" spans="2:12" x14ac:dyDescent="0.3">
      <c r="B3223" s="1" t="s">
        <v>346</v>
      </c>
      <c r="C3223" s="4" t="str">
        <f>VLOOKUP(Tabela1[[#This Row],[Cliente]],'BASE DE CLIENTES'!A:E,2,0)</f>
        <v>Brasília</v>
      </c>
      <c r="D3223" s="1" t="str">
        <f>VLOOKUP(Tabela1[[#This Row],[Cliente]],'BASE DE CLIENTES'!A:C,3,0)</f>
        <v>DF</v>
      </c>
      <c r="E3223" s="4" t="str">
        <f>CONCATENATE(Tabela1[[#This Row],[CIDADE]],",",Tabela1[[#This Row],[UF]])</f>
        <v>Brasília,DF</v>
      </c>
      <c r="F3223" s="2">
        <v>45975</v>
      </c>
      <c r="G3223" s="13">
        <v>485</v>
      </c>
      <c r="H3223" s="13">
        <v>850</v>
      </c>
      <c r="I3223" s="5">
        <f>Tabela1[[#This Row],[Valor total]]-Tabela1[[#This Row],[Valor custo]]</f>
        <v>365</v>
      </c>
      <c r="J3223" s="6">
        <f>Tabela1[[#This Row],[MARGEM BRUTA]]/Tabela1[[#This Row],[Valor total]]</f>
        <v>0.42941176470588233</v>
      </c>
      <c r="K3223" s="1" t="str">
        <f>VLOOKUP(Tabela1[[#This Row],[Cliente]],'BASE DE CLIENTES'!A:D,4,0)</f>
        <v>CLIENTE NOVO S/ IDENT.</v>
      </c>
      <c r="L3223" s="1" t="str">
        <f>VLOOKUP(Tabela1[[#This Row],[Cliente]],'BASE DE CLIENTES'!A:E,5,0)</f>
        <v>Brasília</v>
      </c>
    </row>
    <row r="3224" spans="2:12" x14ac:dyDescent="0.3">
      <c r="B3224" s="1" t="s">
        <v>144</v>
      </c>
      <c r="C3224" s="4" t="str">
        <f>VLOOKUP(Tabela1[[#This Row],[Cliente]],'BASE DE CLIENTES'!A:E,2,0)</f>
        <v>Alexânia</v>
      </c>
      <c r="D3224" s="1" t="str">
        <f>VLOOKUP(Tabela1[[#This Row],[Cliente]],'BASE DE CLIENTES'!A:C,3,0)</f>
        <v>GO</v>
      </c>
      <c r="E3224" s="4" t="str">
        <f>CONCATENATE(Tabela1[[#This Row],[CIDADE]],",",Tabela1[[#This Row],[UF]])</f>
        <v>Alexânia,GO</v>
      </c>
      <c r="F3224" s="2">
        <v>45975</v>
      </c>
      <c r="G3224" s="13">
        <v>1298</v>
      </c>
      <c r="H3224" s="13">
        <v>1800</v>
      </c>
      <c r="I3224" s="5">
        <f>Tabela1[[#This Row],[Valor total]]-Tabela1[[#This Row],[Valor custo]]</f>
        <v>502</v>
      </c>
      <c r="J3224" s="6">
        <f>Tabela1[[#This Row],[MARGEM BRUTA]]/Tabela1[[#This Row],[Valor total]]</f>
        <v>0.27888888888888891</v>
      </c>
      <c r="K3224" s="1" t="str">
        <f>VLOOKUP(Tabela1[[#This Row],[Cliente]],'BASE DE CLIENTES'!A:D,4,0)</f>
        <v>SERRALHEIRO</v>
      </c>
      <c r="L3224" s="1" t="str">
        <f>VLOOKUP(Tabela1[[#This Row],[Cliente]],'BASE DE CLIENTES'!A:E,5,0)</f>
        <v>Alexânia</v>
      </c>
    </row>
    <row r="3225" spans="2:12" x14ac:dyDescent="0.3">
      <c r="B3225" s="1" t="s">
        <v>55</v>
      </c>
      <c r="C3225" s="4" t="str">
        <f>VLOOKUP(Tabela1[[#This Row],[Cliente]],'BASE DE CLIENTES'!A:E,2,0)</f>
        <v>Brasília</v>
      </c>
      <c r="D3225" s="1" t="str">
        <f>VLOOKUP(Tabela1[[#This Row],[Cliente]],'BASE DE CLIENTES'!A:C,3,0)</f>
        <v>DF</v>
      </c>
      <c r="E3225" s="4" t="str">
        <f>CONCATENATE(Tabela1[[#This Row],[CIDADE]],",",Tabela1[[#This Row],[UF]])</f>
        <v>Brasília,DF</v>
      </c>
      <c r="F3225" s="2">
        <v>45975</v>
      </c>
      <c r="G3225" s="13">
        <v>94.06</v>
      </c>
      <c r="H3225" s="13">
        <v>170</v>
      </c>
      <c r="I3225" s="5">
        <f>Tabela1[[#This Row],[Valor total]]-Tabela1[[#This Row],[Valor custo]]</f>
        <v>75.94</v>
      </c>
      <c r="J3225" s="6">
        <f>Tabela1[[#This Row],[MARGEM BRUTA]]/Tabela1[[#This Row],[Valor total]]</f>
        <v>0.44670588235294117</v>
      </c>
      <c r="K3225" s="1" t="str">
        <f>VLOOKUP(Tabela1[[#This Row],[Cliente]],'BASE DE CLIENTES'!A:D,4,0)</f>
        <v>EMPRESA SEM MAQUINA</v>
      </c>
      <c r="L3225" s="1" t="str">
        <f>VLOOKUP(Tabela1[[#This Row],[Cliente]],'BASE DE CLIENTES'!A:E,5,0)</f>
        <v>RECANTO DAS EMAS</v>
      </c>
    </row>
    <row r="3226" spans="2:12" x14ac:dyDescent="0.3">
      <c r="B3226" s="1" t="s">
        <v>254</v>
      </c>
      <c r="C3226" s="4" t="str">
        <f>VLOOKUP(Tabela1[[#This Row],[Cliente]],'BASE DE CLIENTES'!A:E,2,0)</f>
        <v>Luziânia</v>
      </c>
      <c r="D3226" s="1" t="str">
        <f>VLOOKUP(Tabela1[[#This Row],[Cliente]],'BASE DE CLIENTES'!A:C,3,0)</f>
        <v>GO</v>
      </c>
      <c r="E3226" s="4" t="str">
        <f>CONCATENATE(Tabela1[[#This Row],[CIDADE]],",",Tabela1[[#This Row],[UF]])</f>
        <v>Luziânia,GO</v>
      </c>
      <c r="F3226" s="2">
        <v>45975</v>
      </c>
      <c r="G3226" s="13">
        <v>1251.3</v>
      </c>
      <c r="H3226" s="13">
        <v>2099</v>
      </c>
      <c r="I3226" s="5">
        <f>Tabela1[[#This Row],[Valor total]]-Tabela1[[#This Row],[Valor custo]]</f>
        <v>847.7</v>
      </c>
      <c r="J3226" s="6">
        <f>Tabela1[[#This Row],[MARGEM BRUTA]]/Tabela1[[#This Row],[Valor total]]</f>
        <v>0.40385898046688901</v>
      </c>
      <c r="K3226" s="1" t="str">
        <f>VLOOKUP(Tabela1[[#This Row],[Cliente]],'BASE DE CLIENTES'!A:D,4,0)</f>
        <v>SERRALHEIRO</v>
      </c>
      <c r="L3226" s="1" t="str">
        <f>VLOOKUP(Tabela1[[#This Row],[Cliente]],'BASE DE CLIENTES'!A:E,5,0)</f>
        <v>Luziânia</v>
      </c>
    </row>
    <row r="3227" spans="2:12" x14ac:dyDescent="0.3">
      <c r="B3227" s="1" t="s">
        <v>70</v>
      </c>
      <c r="C3227" s="4" t="str">
        <f>VLOOKUP(Tabela1[[#This Row],[Cliente]],'BASE DE CLIENTES'!A:E,2,0)</f>
        <v>Brasília</v>
      </c>
      <c r="D3227" s="1" t="str">
        <f>VLOOKUP(Tabela1[[#This Row],[Cliente]],'BASE DE CLIENTES'!A:C,3,0)</f>
        <v>DF</v>
      </c>
      <c r="E3227" s="4" t="str">
        <f>CONCATENATE(Tabela1[[#This Row],[CIDADE]],",",Tabela1[[#This Row],[UF]])</f>
        <v>Brasília,DF</v>
      </c>
      <c r="F3227" s="2">
        <v>45975</v>
      </c>
      <c r="G3227" s="13">
        <v>1155</v>
      </c>
      <c r="H3227" s="13">
        <v>1845</v>
      </c>
      <c r="I3227" s="5">
        <f>Tabela1[[#This Row],[Valor total]]-Tabela1[[#This Row],[Valor custo]]</f>
        <v>690</v>
      </c>
      <c r="J3227" s="6">
        <f>Tabela1[[#This Row],[MARGEM BRUTA]]/Tabela1[[#This Row],[Valor total]]</f>
        <v>0.37398373983739835</v>
      </c>
      <c r="K3227" s="1" t="str">
        <f>VLOOKUP(Tabela1[[#This Row],[Cliente]],'BASE DE CLIENTES'!A:D,4,0)</f>
        <v>EMPRESA COM MAQUINA</v>
      </c>
      <c r="L3227" s="1" t="str">
        <f>VLOOKUP(Tabela1[[#This Row],[Cliente]],'BASE DE CLIENTES'!A:E,5,0)</f>
        <v>TAGUATINGA NORTE (TAGUATINGA)</v>
      </c>
    </row>
    <row r="3228" spans="2:12" x14ac:dyDescent="0.3">
      <c r="B3228" s="1" t="s">
        <v>174</v>
      </c>
      <c r="C3228" s="4" t="str">
        <f>VLOOKUP(Tabela1[[#This Row],[Cliente]],'BASE DE CLIENTES'!A:E,2,0)</f>
        <v>Araguari</v>
      </c>
      <c r="D3228" s="1" t="str">
        <f>VLOOKUP(Tabela1[[#This Row],[Cliente]],'BASE DE CLIENTES'!A:C,3,0)</f>
        <v>MG</v>
      </c>
      <c r="E3228" s="4" t="str">
        <f>CONCATENATE(Tabela1[[#This Row],[CIDADE]],",",Tabela1[[#This Row],[UF]])</f>
        <v>Araguari,MG</v>
      </c>
      <c r="F3228" s="2">
        <v>45974</v>
      </c>
      <c r="G3228" s="13">
        <v>1142</v>
      </c>
      <c r="H3228" s="13">
        <v>1950</v>
      </c>
      <c r="I3228" s="5">
        <f>Tabela1[[#This Row],[Valor total]]-Tabela1[[#This Row],[Valor custo]]</f>
        <v>808</v>
      </c>
      <c r="J3228" s="6">
        <f>Tabela1[[#This Row],[MARGEM BRUTA]]/Tabela1[[#This Row],[Valor total]]</f>
        <v>0.41435897435897434</v>
      </c>
      <c r="K3228" s="1" t="str">
        <f>VLOOKUP(Tabela1[[#This Row],[Cliente]],'BASE DE CLIENTES'!A:D,4,0)</f>
        <v>EMPRESA COM MAQUINA</v>
      </c>
      <c r="L3228" s="1" t="str">
        <f>VLOOKUP(Tabela1[[#This Row],[Cliente]],'BASE DE CLIENTES'!A:E,5,0)</f>
        <v>Araguari</v>
      </c>
    </row>
    <row r="3229" spans="2:12" x14ac:dyDescent="0.3">
      <c r="B3229" s="1" t="s">
        <v>190</v>
      </c>
      <c r="C3229" s="4" t="str">
        <f>VLOOKUP(Tabela1[[#This Row],[Cliente]],'BASE DE CLIENTES'!A:E,2,0)</f>
        <v>Brasília</v>
      </c>
      <c r="D3229" s="1" t="str">
        <f>VLOOKUP(Tabela1[[#This Row],[Cliente]],'BASE DE CLIENTES'!A:C,3,0)</f>
        <v>DF</v>
      </c>
      <c r="E3229" s="4" t="str">
        <f>CONCATENATE(Tabela1[[#This Row],[CIDADE]],",",Tabela1[[#This Row],[UF]])</f>
        <v>Brasília,DF</v>
      </c>
      <c r="F3229" s="2">
        <v>45974</v>
      </c>
      <c r="G3229" s="13">
        <v>649</v>
      </c>
      <c r="H3229" s="13">
        <v>1000</v>
      </c>
      <c r="I3229" s="5">
        <f>Tabela1[[#This Row],[Valor total]]-Tabela1[[#This Row],[Valor custo]]</f>
        <v>351</v>
      </c>
      <c r="J3229" s="6">
        <f>Tabela1[[#This Row],[MARGEM BRUTA]]/Tabela1[[#This Row],[Valor total]]</f>
        <v>0.35099999999999998</v>
      </c>
      <c r="K3229" s="1" t="str">
        <f>VLOOKUP(Tabela1[[#This Row],[Cliente]],'BASE DE CLIENTES'!A:D,4,0)</f>
        <v>EMPRESA COM MAQUINA</v>
      </c>
      <c r="L3229" s="1" t="str">
        <f>VLOOKUP(Tabela1[[#This Row],[Cliente]],'BASE DE CLIENTES'!A:E,5,0)</f>
        <v>RIACHO FUNDO I</v>
      </c>
    </row>
    <row r="3230" spans="2:12" x14ac:dyDescent="0.3">
      <c r="B3230" s="1" t="s">
        <v>68</v>
      </c>
      <c r="C3230" s="4" t="str">
        <f>VLOOKUP(Tabela1[[#This Row],[Cliente]],'BASE DE CLIENTES'!A:E,2,0)</f>
        <v>Brasília</v>
      </c>
      <c r="D3230" s="1" t="str">
        <f>VLOOKUP(Tabela1[[#This Row],[Cliente]],'BASE DE CLIENTES'!A:C,3,0)</f>
        <v>DF</v>
      </c>
      <c r="E3230" s="4" t="str">
        <f>CONCATENATE(Tabela1[[#This Row],[CIDADE]],",",Tabela1[[#This Row],[UF]])</f>
        <v>Brasília,DF</v>
      </c>
      <c r="F3230" s="2">
        <v>45974</v>
      </c>
      <c r="G3230" s="13">
        <v>3013</v>
      </c>
      <c r="H3230" s="13">
        <v>4400</v>
      </c>
      <c r="I3230" s="5">
        <f>Tabela1[[#This Row],[Valor total]]-Tabela1[[#This Row],[Valor custo]]</f>
        <v>1387</v>
      </c>
      <c r="J3230" s="6">
        <f>Tabela1[[#This Row],[MARGEM BRUTA]]/Tabela1[[#This Row],[Valor total]]</f>
        <v>0.31522727272727274</v>
      </c>
      <c r="K3230" s="1" t="str">
        <f>VLOOKUP(Tabela1[[#This Row],[Cliente]],'BASE DE CLIENTES'!A:D,4,0)</f>
        <v>EMPRESA COM MAQUINA</v>
      </c>
      <c r="L3230" s="1" t="str">
        <f>VLOOKUP(Tabela1[[#This Row],[Cliente]],'BASE DE CLIENTES'!A:E,5,0)</f>
        <v>SAMAMBAIA SUL (SAMAMBAIA)</v>
      </c>
    </row>
    <row r="3231" spans="2:12" x14ac:dyDescent="0.3">
      <c r="B3231" s="1" t="s">
        <v>20</v>
      </c>
      <c r="C3231" s="4" t="str">
        <f>VLOOKUP(Tabela1[[#This Row],[Cliente]],'BASE DE CLIENTES'!A:E,2,0)</f>
        <v>Brasília</v>
      </c>
      <c r="D3231" s="1" t="str">
        <f>VLOOKUP(Tabela1[[#This Row],[Cliente]],'BASE DE CLIENTES'!A:C,3,0)</f>
        <v>DF</v>
      </c>
      <c r="E3231" s="4" t="str">
        <f>CONCATENATE(Tabela1[[#This Row],[CIDADE]],",",Tabela1[[#This Row],[UF]])</f>
        <v>Brasília,DF</v>
      </c>
      <c r="F3231" s="2">
        <v>45974</v>
      </c>
      <c r="G3231" s="13">
        <v>293.13</v>
      </c>
      <c r="H3231" s="13">
        <v>450</v>
      </c>
      <c r="I3231" s="5">
        <f>Tabela1[[#This Row],[Valor total]]-Tabela1[[#This Row],[Valor custo]]</f>
        <v>156.87</v>
      </c>
      <c r="J3231" s="6">
        <f>Tabela1[[#This Row],[MARGEM BRUTA]]/Tabela1[[#This Row],[Valor total]]</f>
        <v>0.34860000000000002</v>
      </c>
      <c r="K3231" s="1" t="str">
        <f>VLOOKUP(Tabela1[[#This Row],[Cliente]],'BASE DE CLIENTES'!A:D,4,0)</f>
        <v>CHAVEIRO</v>
      </c>
      <c r="L3231" s="1" t="str">
        <f>VLOOKUP(Tabela1[[#This Row],[Cliente]],'BASE DE CLIENTES'!A:E,5,0)</f>
        <v>NA</v>
      </c>
    </row>
    <row r="3232" spans="2:12" x14ac:dyDescent="0.3">
      <c r="B3232" s="1" t="s">
        <v>27</v>
      </c>
      <c r="C3232" s="4" t="str">
        <f>VLOOKUP(Tabela1[[#This Row],[Cliente]],'BASE DE CLIENTES'!A:E,2,0)</f>
        <v>Brasília</v>
      </c>
      <c r="D3232" s="1" t="str">
        <f>VLOOKUP(Tabela1[[#This Row],[Cliente]],'BASE DE CLIENTES'!A:C,3,0)</f>
        <v>DF</v>
      </c>
      <c r="E3232" s="4" t="str">
        <f>CONCATENATE(Tabela1[[#This Row],[CIDADE]],",",Tabela1[[#This Row],[UF]])</f>
        <v>Brasília,DF</v>
      </c>
      <c r="F3232" s="2">
        <v>45974</v>
      </c>
      <c r="G3232" s="13">
        <v>385</v>
      </c>
      <c r="H3232" s="13">
        <v>615</v>
      </c>
      <c r="I3232" s="5">
        <f>Tabela1[[#This Row],[Valor total]]-Tabela1[[#This Row],[Valor custo]]</f>
        <v>230</v>
      </c>
      <c r="J3232" s="6">
        <f>Tabela1[[#This Row],[MARGEM BRUTA]]/Tabela1[[#This Row],[Valor total]]</f>
        <v>0.37398373983739835</v>
      </c>
      <c r="K3232" s="1" t="str">
        <f>VLOOKUP(Tabela1[[#This Row],[Cliente]],'BASE DE CLIENTES'!A:D,4,0)</f>
        <v>EMPRESA SEM MAQUINA</v>
      </c>
      <c r="L3232" s="1" t="str">
        <f>VLOOKUP(Tabela1[[#This Row],[Cliente]],'BASE DE CLIENTES'!A:E,5,0)</f>
        <v>RECANTO DAS EMAS</v>
      </c>
    </row>
    <row r="3233" spans="2:12" x14ac:dyDescent="0.3">
      <c r="B3233" s="1" t="s">
        <v>66</v>
      </c>
      <c r="C3233" s="4" t="str">
        <f>VLOOKUP(Tabela1[[#This Row],[Cliente]],'BASE DE CLIENTES'!A:E,2,0)</f>
        <v>Águas Lindas de Goiás</v>
      </c>
      <c r="D3233" s="1" t="str">
        <f>VLOOKUP(Tabela1[[#This Row],[Cliente]],'BASE DE CLIENTES'!A:C,3,0)</f>
        <v>GO</v>
      </c>
      <c r="E3233" s="4" t="str">
        <f>CONCATENATE(Tabela1[[#This Row],[CIDADE]],",",Tabela1[[#This Row],[UF]])</f>
        <v>Águas Lindas de Goiás,GO</v>
      </c>
      <c r="F3233" s="2">
        <v>45974</v>
      </c>
      <c r="G3233" s="13">
        <v>230.88</v>
      </c>
      <c r="H3233" s="13">
        <v>273</v>
      </c>
      <c r="I3233" s="5">
        <f>Tabela1[[#This Row],[Valor total]]-Tabela1[[#This Row],[Valor custo]]</f>
        <v>42.120000000000005</v>
      </c>
      <c r="J3233" s="6">
        <f>Tabela1[[#This Row],[MARGEM BRUTA]]/Tabela1[[#This Row],[Valor total]]</f>
        <v>0.1542857142857143</v>
      </c>
      <c r="K3233" s="1" t="str">
        <f>VLOOKUP(Tabela1[[#This Row],[Cliente]],'BASE DE CLIENTES'!A:D,4,0)</f>
        <v>EMPRESA COM MAQUINA</v>
      </c>
      <c r="L3233" s="1" t="str">
        <f>VLOOKUP(Tabela1[[#This Row],[Cliente]],'BASE DE CLIENTES'!A:E,5,0)</f>
        <v>Águas Lindas de Goiás</v>
      </c>
    </row>
    <row r="3234" spans="2:12" x14ac:dyDescent="0.3">
      <c r="B3234" s="1" t="s">
        <v>136</v>
      </c>
      <c r="C3234" s="4" t="str">
        <f>VLOOKUP(Tabela1[[#This Row],[Cliente]],'BASE DE CLIENTES'!A:E,2,0)</f>
        <v>Brasília</v>
      </c>
      <c r="D3234" s="1" t="str">
        <f>VLOOKUP(Tabela1[[#This Row],[Cliente]],'BASE DE CLIENTES'!A:C,3,0)</f>
        <v>DF</v>
      </c>
      <c r="E3234" s="4" t="str">
        <f>CONCATENATE(Tabela1[[#This Row],[CIDADE]],",",Tabela1[[#This Row],[UF]])</f>
        <v>Brasília,DF</v>
      </c>
      <c r="F3234" s="2">
        <v>45974</v>
      </c>
      <c r="G3234" s="13">
        <v>84</v>
      </c>
      <c r="H3234" s="13">
        <v>110</v>
      </c>
      <c r="I3234" s="5">
        <f>Tabela1[[#This Row],[Valor total]]-Tabela1[[#This Row],[Valor custo]]</f>
        <v>26</v>
      </c>
      <c r="J3234" s="6">
        <f>Tabela1[[#This Row],[MARGEM BRUTA]]/Tabela1[[#This Row],[Valor total]]</f>
        <v>0.23636363636363636</v>
      </c>
      <c r="K3234" s="1" t="str">
        <f>VLOOKUP(Tabela1[[#This Row],[Cliente]],'BASE DE CLIENTES'!A:D,4,0)</f>
        <v>SEM CLASSIFICAÇÃO</v>
      </c>
      <c r="L3234" s="1" t="str">
        <f>VLOOKUP(Tabela1[[#This Row],[Cliente]],'BASE DE CLIENTES'!A:E,5,0)</f>
        <v>SAMAMBAIA NORTE (SAMAMBAIA)</v>
      </c>
    </row>
    <row r="3235" spans="2:12" x14ac:dyDescent="0.3">
      <c r="B3235" s="1" t="s">
        <v>52</v>
      </c>
      <c r="C3235" s="4" t="str">
        <f>VLOOKUP(Tabela1[[#This Row],[Cliente]],'BASE DE CLIENTES'!A:E,2,0)</f>
        <v>Brasília</v>
      </c>
      <c r="D3235" s="1" t="str">
        <f>VLOOKUP(Tabela1[[#This Row],[Cliente]],'BASE DE CLIENTES'!A:C,3,0)</f>
        <v>DF</v>
      </c>
      <c r="E3235" s="4" t="str">
        <f>CONCATENATE(Tabela1[[#This Row],[CIDADE]],",",Tabela1[[#This Row],[UF]])</f>
        <v>Brasília,DF</v>
      </c>
      <c r="F3235" s="2">
        <v>45974</v>
      </c>
      <c r="G3235" s="13">
        <v>929</v>
      </c>
      <c r="H3235" s="13">
        <v>1545</v>
      </c>
      <c r="I3235" s="5">
        <f>Tabela1[[#This Row],[Valor total]]-Tabela1[[#This Row],[Valor custo]]</f>
        <v>616</v>
      </c>
      <c r="J3235" s="6">
        <f>Tabela1[[#This Row],[MARGEM BRUTA]]/Tabela1[[#This Row],[Valor total]]</f>
        <v>0.39870550161812296</v>
      </c>
      <c r="K3235" s="1" t="str">
        <f>VLOOKUP(Tabela1[[#This Row],[Cliente]],'BASE DE CLIENTES'!A:D,4,0)</f>
        <v>SERRALHEIRO</v>
      </c>
      <c r="L3235" s="1" t="str">
        <f>VLOOKUP(Tabela1[[#This Row],[Cliente]],'BASE DE CLIENTES'!A:E,5,0)</f>
        <v>Ceilândia Sul (Ceilândia)</v>
      </c>
    </row>
    <row r="3236" spans="2:12" x14ac:dyDescent="0.3">
      <c r="B3236" s="1" t="s">
        <v>142</v>
      </c>
      <c r="C3236" s="4" t="str">
        <f>VLOOKUP(Tabela1[[#This Row],[Cliente]],'BASE DE CLIENTES'!A:E,2,0)</f>
        <v>Brasília</v>
      </c>
      <c r="D3236" s="1" t="str">
        <f>VLOOKUP(Tabela1[[#This Row],[Cliente]],'BASE DE CLIENTES'!A:C,3,0)</f>
        <v>DF</v>
      </c>
      <c r="E3236" s="4" t="str">
        <f>CONCATENATE(Tabela1[[#This Row],[CIDADE]],",",Tabela1[[#This Row],[UF]])</f>
        <v>Brasília,DF</v>
      </c>
      <c r="F3236" s="2">
        <v>45974</v>
      </c>
      <c r="G3236" s="13">
        <v>55</v>
      </c>
      <c r="H3236" s="13">
        <v>200</v>
      </c>
      <c r="I3236" s="5">
        <f>Tabela1[[#This Row],[Valor total]]-Tabela1[[#This Row],[Valor custo]]</f>
        <v>145</v>
      </c>
      <c r="J3236" s="6">
        <f>Tabela1[[#This Row],[MARGEM BRUTA]]/Tabela1[[#This Row],[Valor total]]</f>
        <v>0.72499999999999998</v>
      </c>
      <c r="K3236" s="1" t="str">
        <f>VLOOKUP(Tabela1[[#This Row],[Cliente]],'BASE DE CLIENTES'!A:D,4,0)</f>
        <v>OUTROS RAMOS</v>
      </c>
      <c r="L3236" s="1" t="str">
        <f>VLOOKUP(Tabela1[[#This Row],[Cliente]],'BASE DE CLIENTES'!A:E,5,0)</f>
        <v>RIACHO FUNDO II</v>
      </c>
    </row>
    <row r="3237" spans="2:12" x14ac:dyDescent="0.3">
      <c r="B3237" s="1" t="s">
        <v>347</v>
      </c>
      <c r="C3237" s="4" t="str">
        <f>VLOOKUP(Tabela1[[#This Row],[Cliente]],'BASE DE CLIENTES'!A:E,2,0)</f>
        <v>Brasília</v>
      </c>
      <c r="D3237" s="1" t="str">
        <f>VLOOKUP(Tabela1[[#This Row],[Cliente]],'BASE DE CLIENTES'!A:C,3,0)</f>
        <v>DF</v>
      </c>
      <c r="E3237" s="4" t="str">
        <f>CONCATENATE(Tabela1[[#This Row],[CIDADE]],",",Tabela1[[#This Row],[UF]])</f>
        <v>Brasília,DF</v>
      </c>
      <c r="F3237" s="2">
        <v>45974</v>
      </c>
      <c r="G3237" s="13">
        <v>21.63</v>
      </c>
      <c r="H3237" s="13">
        <v>105</v>
      </c>
      <c r="I3237" s="5">
        <f>Tabela1[[#This Row],[Valor total]]-Tabela1[[#This Row],[Valor custo]]</f>
        <v>83.37</v>
      </c>
      <c r="J3237" s="6">
        <f>Tabela1[[#This Row],[MARGEM BRUTA]]/Tabela1[[#This Row],[Valor total]]</f>
        <v>0.79400000000000004</v>
      </c>
      <c r="K3237" s="1" t="str">
        <f>VLOOKUP(Tabela1[[#This Row],[Cliente]],'BASE DE CLIENTES'!A:D,4,0)</f>
        <v>CLIENTE NOVO S/ IDENT.</v>
      </c>
      <c r="L3237" s="1" t="str">
        <f>VLOOKUP(Tabela1[[#This Row],[Cliente]],'BASE DE CLIENTES'!A:E,5,0)</f>
        <v>Brasília</v>
      </c>
    </row>
    <row r="3238" spans="2:12" x14ac:dyDescent="0.3">
      <c r="B3238" s="1" t="s">
        <v>152</v>
      </c>
      <c r="C3238" s="4" t="str">
        <f>VLOOKUP(Tabela1[[#This Row],[Cliente]],'BASE DE CLIENTES'!A:E,2,0)</f>
        <v>Aparecida de Goiânia</v>
      </c>
      <c r="D3238" s="1" t="str">
        <f>VLOOKUP(Tabela1[[#This Row],[Cliente]],'BASE DE CLIENTES'!A:C,3,0)</f>
        <v>GO</v>
      </c>
      <c r="E3238" s="4" t="str">
        <f>CONCATENATE(Tabela1[[#This Row],[CIDADE]],",",Tabela1[[#This Row],[UF]])</f>
        <v>Aparecida de Goiânia,GO</v>
      </c>
      <c r="F3238" s="2">
        <v>45974</v>
      </c>
      <c r="G3238" s="13">
        <v>705</v>
      </c>
      <c r="H3238" s="13">
        <v>1300</v>
      </c>
      <c r="I3238" s="5">
        <f>Tabela1[[#This Row],[Valor total]]-Tabela1[[#This Row],[Valor custo]]</f>
        <v>595</v>
      </c>
      <c r="J3238" s="6">
        <f>Tabela1[[#This Row],[MARGEM BRUTA]]/Tabela1[[#This Row],[Valor total]]</f>
        <v>0.45769230769230768</v>
      </c>
      <c r="K3238" s="1" t="str">
        <f>VLOOKUP(Tabela1[[#This Row],[Cliente]],'BASE DE CLIENTES'!A:D,4,0)</f>
        <v>TECNICO</v>
      </c>
      <c r="L3238" s="1" t="str">
        <f>VLOOKUP(Tabela1[[#This Row],[Cliente]],'BASE DE CLIENTES'!A:E,5,0)</f>
        <v>Aparecida de Goiânia</v>
      </c>
    </row>
    <row r="3239" spans="2:12" x14ac:dyDescent="0.3">
      <c r="B3239" s="1" t="s">
        <v>149</v>
      </c>
      <c r="C3239" s="4" t="str">
        <f>VLOOKUP(Tabela1[[#This Row],[Cliente]],'BASE DE CLIENTES'!A:E,2,0)</f>
        <v>Anápolis</v>
      </c>
      <c r="D3239" s="1" t="str">
        <f>VLOOKUP(Tabela1[[#This Row],[Cliente]],'BASE DE CLIENTES'!A:C,3,0)</f>
        <v>GO</v>
      </c>
      <c r="E3239" s="4" t="str">
        <f>CONCATENATE(Tabela1[[#This Row],[CIDADE]],",",Tabela1[[#This Row],[UF]])</f>
        <v>Anápolis,GO</v>
      </c>
      <c r="F3239" s="2">
        <v>45974</v>
      </c>
      <c r="G3239" s="13">
        <v>705</v>
      </c>
      <c r="H3239" s="13">
        <v>1300</v>
      </c>
      <c r="I3239" s="5">
        <f>Tabela1[[#This Row],[Valor total]]-Tabela1[[#This Row],[Valor custo]]</f>
        <v>595</v>
      </c>
      <c r="J3239" s="6">
        <f>Tabela1[[#This Row],[MARGEM BRUTA]]/Tabela1[[#This Row],[Valor total]]</f>
        <v>0.45769230769230768</v>
      </c>
      <c r="K3239" s="1" t="str">
        <f>VLOOKUP(Tabela1[[#This Row],[Cliente]],'BASE DE CLIENTES'!A:D,4,0)</f>
        <v>EMPRESA COM MAQUINA</v>
      </c>
      <c r="L3239" s="1" t="str">
        <f>VLOOKUP(Tabela1[[#This Row],[Cliente]],'BASE DE CLIENTES'!A:E,5,0)</f>
        <v>Anápolis</v>
      </c>
    </row>
    <row r="3240" spans="2:12" x14ac:dyDescent="0.3">
      <c r="B3240" s="1" t="s">
        <v>154</v>
      </c>
      <c r="C3240" s="4" t="str">
        <f>VLOOKUP(Tabela1[[#This Row],[Cliente]],'BASE DE CLIENTES'!A:E,2,0)</f>
        <v>Aparecida de Goiânia</v>
      </c>
      <c r="D3240" s="1" t="str">
        <f>VLOOKUP(Tabela1[[#This Row],[Cliente]],'BASE DE CLIENTES'!A:C,3,0)</f>
        <v>GO</v>
      </c>
      <c r="E3240" s="4" t="str">
        <f>CONCATENATE(Tabela1[[#This Row],[CIDADE]],",",Tabela1[[#This Row],[UF]])</f>
        <v>Aparecida de Goiânia,GO</v>
      </c>
      <c r="F3240" s="2">
        <v>45974</v>
      </c>
      <c r="G3240" s="13">
        <v>41.07</v>
      </c>
      <c r="H3240" s="13">
        <v>300</v>
      </c>
      <c r="I3240" s="5">
        <f>Tabela1[[#This Row],[Valor total]]-Tabela1[[#This Row],[Valor custo]]</f>
        <v>258.93</v>
      </c>
      <c r="J3240" s="6">
        <f>Tabela1[[#This Row],[MARGEM BRUTA]]/Tabela1[[#This Row],[Valor total]]</f>
        <v>0.86309999999999998</v>
      </c>
      <c r="K3240" s="1" t="str">
        <f>VLOOKUP(Tabela1[[#This Row],[Cliente]],'BASE DE CLIENTES'!A:D,4,0)</f>
        <v>TECNICO</v>
      </c>
      <c r="L3240" s="1" t="str">
        <f>VLOOKUP(Tabela1[[#This Row],[Cliente]],'BASE DE CLIENTES'!A:E,5,0)</f>
        <v>Aparecida de Goiânia</v>
      </c>
    </row>
    <row r="3241" spans="2:12" x14ac:dyDescent="0.3">
      <c r="B3241" s="1" t="s">
        <v>236</v>
      </c>
      <c r="C3241" s="4" t="str">
        <f>VLOOKUP(Tabela1[[#This Row],[Cliente]],'BASE DE CLIENTES'!A:E,2,0)</f>
        <v>Goiânia</v>
      </c>
      <c r="D3241" s="1" t="str">
        <f>VLOOKUP(Tabela1[[#This Row],[Cliente]],'BASE DE CLIENTES'!A:C,3,0)</f>
        <v>GO</v>
      </c>
      <c r="E3241" s="4" t="str">
        <f>CONCATENATE(Tabela1[[#This Row],[CIDADE]],",",Tabela1[[#This Row],[UF]])</f>
        <v>Goiânia,GO</v>
      </c>
      <c r="F3241" s="2">
        <v>45974</v>
      </c>
      <c r="G3241" s="13">
        <v>1029</v>
      </c>
      <c r="H3241" s="13">
        <v>1525</v>
      </c>
      <c r="I3241" s="5">
        <f>Tabela1[[#This Row],[Valor total]]-Tabela1[[#This Row],[Valor custo]]</f>
        <v>496</v>
      </c>
      <c r="J3241" s="6">
        <f>Tabela1[[#This Row],[MARGEM BRUTA]]/Tabela1[[#This Row],[Valor total]]</f>
        <v>0.32524590163934425</v>
      </c>
      <c r="K3241" s="1" t="str">
        <f>VLOOKUP(Tabela1[[#This Row],[Cliente]],'BASE DE CLIENTES'!A:D,4,0)</f>
        <v>EMPRESA COM MAQUINA</v>
      </c>
      <c r="L3241" s="1" t="str">
        <f>VLOOKUP(Tabela1[[#This Row],[Cliente]],'BASE DE CLIENTES'!A:E,5,0)</f>
        <v>Goiânia</v>
      </c>
    </row>
    <row r="3242" spans="2:12" x14ac:dyDescent="0.3">
      <c r="B3242" s="1" t="s">
        <v>236</v>
      </c>
      <c r="C3242" s="4" t="str">
        <f>VLOOKUP(Tabela1[[#This Row],[Cliente]],'BASE DE CLIENTES'!A:E,2,0)</f>
        <v>Goiânia</v>
      </c>
      <c r="D3242" s="1" t="str">
        <f>VLOOKUP(Tabela1[[#This Row],[Cliente]],'BASE DE CLIENTES'!A:C,3,0)</f>
        <v>GO</v>
      </c>
      <c r="E3242" s="4" t="str">
        <f>CONCATENATE(Tabela1[[#This Row],[CIDADE]],",",Tabela1[[#This Row],[UF]])</f>
        <v>Goiânia,GO</v>
      </c>
      <c r="F3242" s="2">
        <v>45974</v>
      </c>
      <c r="G3242" s="13">
        <v>385</v>
      </c>
      <c r="H3242" s="13">
        <v>520</v>
      </c>
      <c r="I3242" s="5">
        <f>Tabela1[[#This Row],[Valor total]]-Tabela1[[#This Row],[Valor custo]]</f>
        <v>135</v>
      </c>
      <c r="J3242" s="6">
        <f>Tabela1[[#This Row],[MARGEM BRUTA]]/Tabela1[[#This Row],[Valor total]]</f>
        <v>0.25961538461538464</v>
      </c>
      <c r="K3242" s="1" t="str">
        <f>VLOOKUP(Tabela1[[#This Row],[Cliente]],'BASE DE CLIENTES'!A:D,4,0)</f>
        <v>EMPRESA COM MAQUINA</v>
      </c>
      <c r="L3242" s="1" t="str">
        <f>VLOOKUP(Tabela1[[#This Row],[Cliente]],'BASE DE CLIENTES'!A:E,5,0)</f>
        <v>Goiânia</v>
      </c>
    </row>
    <row r="3243" spans="2:12" x14ac:dyDescent="0.3">
      <c r="B3243" s="1" t="s">
        <v>236</v>
      </c>
      <c r="C3243" s="4" t="str">
        <f>VLOOKUP(Tabela1[[#This Row],[Cliente]],'BASE DE CLIENTES'!A:E,2,0)</f>
        <v>Goiânia</v>
      </c>
      <c r="D3243" s="1" t="str">
        <f>VLOOKUP(Tabela1[[#This Row],[Cliente]],'BASE DE CLIENTES'!A:C,3,0)</f>
        <v>GO</v>
      </c>
      <c r="E3243" s="4" t="str">
        <f>CONCATENATE(Tabela1[[#This Row],[CIDADE]],",",Tabela1[[#This Row],[UF]])</f>
        <v>Goiânia,GO</v>
      </c>
      <c r="F3243" s="2">
        <v>45973</v>
      </c>
      <c r="G3243" s="13">
        <v>865.58</v>
      </c>
      <c r="H3243" s="13">
        <v>1170</v>
      </c>
      <c r="I3243" s="5">
        <f>Tabela1[[#This Row],[Valor total]]-Tabela1[[#This Row],[Valor custo]]</f>
        <v>304.41999999999996</v>
      </c>
      <c r="J3243" s="6">
        <f>Tabela1[[#This Row],[MARGEM BRUTA]]/Tabela1[[#This Row],[Valor total]]</f>
        <v>0.26018803418803416</v>
      </c>
      <c r="K3243" s="1" t="str">
        <f>VLOOKUP(Tabela1[[#This Row],[Cliente]],'BASE DE CLIENTES'!A:D,4,0)</f>
        <v>EMPRESA COM MAQUINA</v>
      </c>
      <c r="L3243" s="1" t="str">
        <f>VLOOKUP(Tabela1[[#This Row],[Cliente]],'BASE DE CLIENTES'!A:E,5,0)</f>
        <v>Goiânia</v>
      </c>
    </row>
    <row r="3244" spans="2:12" x14ac:dyDescent="0.3">
      <c r="B3244" s="1" t="s">
        <v>85</v>
      </c>
      <c r="C3244" s="4" t="str">
        <f>VLOOKUP(Tabela1[[#This Row],[Cliente]],'BASE DE CLIENTES'!A:E,2,0)</f>
        <v>Brasília</v>
      </c>
      <c r="D3244" s="1" t="str">
        <f>VLOOKUP(Tabela1[[#This Row],[Cliente]],'BASE DE CLIENTES'!A:C,3,0)</f>
        <v>DF</v>
      </c>
      <c r="E3244" s="4" t="str">
        <f>CONCATENATE(Tabela1[[#This Row],[CIDADE]],",",Tabela1[[#This Row],[UF]])</f>
        <v>Brasília,DF</v>
      </c>
      <c r="F3244" s="2">
        <v>45973</v>
      </c>
      <c r="G3244" s="13">
        <v>126</v>
      </c>
      <c r="H3244" s="13">
        <v>165</v>
      </c>
      <c r="I3244" s="5">
        <f>Tabela1[[#This Row],[Valor total]]-Tabela1[[#This Row],[Valor custo]]</f>
        <v>39</v>
      </c>
      <c r="J3244" s="6">
        <f>Tabela1[[#This Row],[MARGEM BRUTA]]/Tabela1[[#This Row],[Valor total]]</f>
        <v>0.23636363636363636</v>
      </c>
      <c r="K3244" s="1" t="str">
        <f>VLOOKUP(Tabela1[[#This Row],[Cliente]],'BASE DE CLIENTES'!A:D,4,0)</f>
        <v>SERRALHEIRO</v>
      </c>
      <c r="L3244" s="1" t="str">
        <f>VLOOKUP(Tabela1[[#This Row],[Cliente]],'BASE DE CLIENTES'!A:E,5,0)</f>
        <v>SAMAMBAIA NORTE (SAMAMBAIA)</v>
      </c>
    </row>
    <row r="3245" spans="2:12" x14ac:dyDescent="0.3">
      <c r="B3245" s="1" t="s">
        <v>298</v>
      </c>
      <c r="C3245" s="4" t="str">
        <f>VLOOKUP(Tabela1[[#This Row],[Cliente]],'BASE DE CLIENTES'!A:E,2,0)</f>
        <v>Brasília</v>
      </c>
      <c r="D3245" s="1" t="str">
        <f>VLOOKUP(Tabela1[[#This Row],[Cliente]],'BASE DE CLIENTES'!A:C,3,0)</f>
        <v>DF</v>
      </c>
      <c r="E3245" s="4" t="str">
        <f>CONCATENATE(Tabela1[[#This Row],[CIDADE]],",",Tabela1[[#This Row],[UF]])</f>
        <v>Brasília,DF</v>
      </c>
      <c r="F3245" s="2">
        <v>45973</v>
      </c>
      <c r="G3245" s="13">
        <v>463</v>
      </c>
      <c r="H3245" s="13">
        <v>685</v>
      </c>
      <c r="I3245" s="5">
        <f>Tabela1[[#This Row],[Valor total]]-Tabela1[[#This Row],[Valor custo]]</f>
        <v>222</v>
      </c>
      <c r="J3245" s="6">
        <f>Tabela1[[#This Row],[MARGEM BRUTA]]/Tabela1[[#This Row],[Valor total]]</f>
        <v>0.32408759124087594</v>
      </c>
      <c r="K3245" s="1" t="str">
        <f>VLOOKUP(Tabela1[[#This Row],[Cliente]],'BASE DE CLIENTES'!A:D,4,0)</f>
        <v>SERRALHEIRO</v>
      </c>
      <c r="L3245" s="1" t="str">
        <f>VLOOKUP(Tabela1[[#This Row],[Cliente]],'BASE DE CLIENTES'!A:E,5,0)</f>
        <v>SETOR DE MANSOES DE SOBRADINHO</v>
      </c>
    </row>
    <row r="3246" spans="2:12" x14ac:dyDescent="0.3">
      <c r="B3246" s="1" t="s">
        <v>23</v>
      </c>
      <c r="C3246" s="4" t="str">
        <f>VLOOKUP(Tabela1[[#This Row],[Cliente]],'BASE DE CLIENTES'!A:E,2,0)</f>
        <v>Brasília</v>
      </c>
      <c r="D3246" s="1" t="str">
        <f>VLOOKUP(Tabela1[[#This Row],[Cliente]],'BASE DE CLIENTES'!A:C,3,0)</f>
        <v>DF</v>
      </c>
      <c r="E3246" s="4" t="str">
        <f>CONCATENATE(Tabela1[[#This Row],[CIDADE]],",",Tabela1[[#This Row],[UF]])</f>
        <v>Brasília,DF</v>
      </c>
      <c r="F3246" s="2">
        <v>45973</v>
      </c>
      <c r="G3246" s="13">
        <v>1632</v>
      </c>
      <c r="H3246" s="13">
        <v>2600</v>
      </c>
      <c r="I3246" s="5">
        <f>Tabela1[[#This Row],[Valor total]]-Tabela1[[#This Row],[Valor custo]]</f>
        <v>968</v>
      </c>
      <c r="J3246" s="6">
        <f>Tabela1[[#This Row],[MARGEM BRUTA]]/Tabela1[[#This Row],[Valor total]]</f>
        <v>0.37230769230769228</v>
      </c>
      <c r="K3246" s="1" t="str">
        <f>VLOOKUP(Tabela1[[#This Row],[Cliente]],'BASE DE CLIENTES'!A:D,4,0)</f>
        <v>EMPRESA SEM MAQUINA</v>
      </c>
      <c r="L3246" s="1" t="str">
        <f>VLOOKUP(Tabela1[[#This Row],[Cliente]],'BASE DE CLIENTES'!A:E,5,0)</f>
        <v>SETOR INDUSTRIAL (TAGUATINGA)</v>
      </c>
    </row>
    <row r="3247" spans="2:12" x14ac:dyDescent="0.3">
      <c r="B3247" s="1" t="s">
        <v>220</v>
      </c>
      <c r="C3247" s="4" t="str">
        <f>VLOOKUP(Tabela1[[#This Row],[Cliente]],'BASE DE CLIENTES'!A:E,2,0)</f>
        <v>Goiânia</v>
      </c>
      <c r="D3247" s="1" t="str">
        <f>VLOOKUP(Tabela1[[#This Row],[Cliente]],'BASE DE CLIENTES'!A:C,3,0)</f>
        <v>GO</v>
      </c>
      <c r="E3247" s="4" t="str">
        <f>CONCATENATE(Tabela1[[#This Row],[CIDADE]],",",Tabela1[[#This Row],[UF]])</f>
        <v>Goiânia,GO</v>
      </c>
      <c r="F3247" s="2">
        <v>45973</v>
      </c>
      <c r="G3247" s="13">
        <v>649</v>
      </c>
      <c r="H3247" s="13">
        <v>900</v>
      </c>
      <c r="I3247" s="5">
        <f>Tabela1[[#This Row],[Valor total]]-Tabela1[[#This Row],[Valor custo]]</f>
        <v>251</v>
      </c>
      <c r="J3247" s="6">
        <f>Tabela1[[#This Row],[MARGEM BRUTA]]/Tabela1[[#This Row],[Valor total]]</f>
        <v>0.27888888888888891</v>
      </c>
      <c r="K3247" s="1" t="str">
        <f>VLOOKUP(Tabela1[[#This Row],[Cliente]],'BASE DE CLIENTES'!A:D,4,0)</f>
        <v>EMPRESA COM MAQUINA</v>
      </c>
      <c r="L3247" s="1" t="str">
        <f>VLOOKUP(Tabela1[[#This Row],[Cliente]],'BASE DE CLIENTES'!A:E,5,0)</f>
        <v>Goiânia</v>
      </c>
    </row>
    <row r="3248" spans="2:12" x14ac:dyDescent="0.3">
      <c r="B3248" s="1" t="s">
        <v>85</v>
      </c>
      <c r="C3248" s="4" t="str">
        <f>VLOOKUP(Tabela1[[#This Row],[Cliente]],'BASE DE CLIENTES'!A:E,2,0)</f>
        <v>Brasília</v>
      </c>
      <c r="D3248" s="1" t="str">
        <f>VLOOKUP(Tabela1[[#This Row],[Cliente]],'BASE DE CLIENTES'!A:C,3,0)</f>
        <v>DF</v>
      </c>
      <c r="E3248" s="4" t="str">
        <f>CONCATENATE(Tabela1[[#This Row],[CIDADE]],",",Tabela1[[#This Row],[UF]])</f>
        <v>Brasília,DF</v>
      </c>
      <c r="F3248" s="2">
        <v>45973</v>
      </c>
      <c r="G3248" s="13">
        <v>126</v>
      </c>
      <c r="H3248" s="13">
        <v>165</v>
      </c>
      <c r="I3248" s="5">
        <f>Tabela1[[#This Row],[Valor total]]-Tabela1[[#This Row],[Valor custo]]</f>
        <v>39</v>
      </c>
      <c r="J3248" s="6">
        <f>Tabela1[[#This Row],[MARGEM BRUTA]]/Tabela1[[#This Row],[Valor total]]</f>
        <v>0.23636363636363636</v>
      </c>
      <c r="K3248" s="1" t="str">
        <f>VLOOKUP(Tabela1[[#This Row],[Cliente]],'BASE DE CLIENTES'!A:D,4,0)</f>
        <v>SERRALHEIRO</v>
      </c>
      <c r="L3248" s="1" t="str">
        <f>VLOOKUP(Tabela1[[#This Row],[Cliente]],'BASE DE CLIENTES'!A:E,5,0)</f>
        <v>SAMAMBAIA NORTE (SAMAMBAIA)</v>
      </c>
    </row>
    <row r="3249" spans="2:12" x14ac:dyDescent="0.3">
      <c r="B3249" s="1" t="s">
        <v>190</v>
      </c>
      <c r="C3249" s="4" t="str">
        <f>VLOOKUP(Tabela1[[#This Row],[Cliente]],'BASE DE CLIENTES'!A:E,2,0)</f>
        <v>Brasília</v>
      </c>
      <c r="D3249" s="1" t="str">
        <f>VLOOKUP(Tabela1[[#This Row],[Cliente]],'BASE DE CLIENTES'!A:C,3,0)</f>
        <v>DF</v>
      </c>
      <c r="E3249" s="4" t="str">
        <f>CONCATENATE(Tabela1[[#This Row],[CIDADE]],",",Tabela1[[#This Row],[UF]])</f>
        <v>Brasília,DF</v>
      </c>
      <c r="F3249" s="2">
        <v>45973</v>
      </c>
      <c r="G3249" s="13">
        <v>1108.49</v>
      </c>
      <c r="H3249" s="13">
        <v>2125</v>
      </c>
      <c r="I3249" s="5">
        <f>Tabela1[[#This Row],[Valor total]]-Tabela1[[#This Row],[Valor custo]]</f>
        <v>1016.51</v>
      </c>
      <c r="J3249" s="6">
        <f>Tabela1[[#This Row],[MARGEM BRUTA]]/Tabela1[[#This Row],[Valor total]]</f>
        <v>0.4783576470588235</v>
      </c>
      <c r="K3249" s="1" t="str">
        <f>VLOOKUP(Tabela1[[#This Row],[Cliente]],'BASE DE CLIENTES'!A:D,4,0)</f>
        <v>EMPRESA COM MAQUINA</v>
      </c>
      <c r="L3249" s="1" t="str">
        <f>VLOOKUP(Tabela1[[#This Row],[Cliente]],'BASE DE CLIENTES'!A:E,5,0)</f>
        <v>RIACHO FUNDO I</v>
      </c>
    </row>
    <row r="3250" spans="2:12" x14ac:dyDescent="0.3">
      <c r="B3250" s="1" t="s">
        <v>42</v>
      </c>
      <c r="C3250" s="4" t="str">
        <f>VLOOKUP(Tabela1[[#This Row],[Cliente]],'BASE DE CLIENTES'!A:E,2,0)</f>
        <v>Brasília</v>
      </c>
      <c r="D3250" s="1" t="str">
        <f>VLOOKUP(Tabela1[[#This Row],[Cliente]],'BASE DE CLIENTES'!A:C,3,0)</f>
        <v>DF</v>
      </c>
      <c r="E3250" s="4" t="str">
        <f>CONCATENATE(Tabela1[[#This Row],[CIDADE]],",",Tabela1[[#This Row],[UF]])</f>
        <v>Brasília,DF</v>
      </c>
      <c r="F3250" s="2">
        <v>45973</v>
      </c>
      <c r="G3250" s="13">
        <v>289</v>
      </c>
      <c r="H3250" s="13">
        <v>480</v>
      </c>
      <c r="I3250" s="5">
        <f>Tabela1[[#This Row],[Valor total]]-Tabela1[[#This Row],[Valor custo]]</f>
        <v>191</v>
      </c>
      <c r="J3250" s="6">
        <f>Tabela1[[#This Row],[MARGEM BRUTA]]/Tabela1[[#This Row],[Valor total]]</f>
        <v>0.39791666666666664</v>
      </c>
      <c r="K3250" s="1" t="str">
        <f>VLOOKUP(Tabela1[[#This Row],[Cliente]],'BASE DE CLIENTES'!A:D,4,0)</f>
        <v>EMPRESA SEM MAQUINA</v>
      </c>
      <c r="L3250" s="1" t="str">
        <f>VLOOKUP(Tabela1[[#This Row],[Cliente]],'BASE DE CLIENTES'!A:E,5,0)</f>
        <v>SAMAMBAIA</v>
      </c>
    </row>
    <row r="3251" spans="2:12" x14ac:dyDescent="0.3">
      <c r="B3251" s="1" t="s">
        <v>66</v>
      </c>
      <c r="C3251" s="4" t="str">
        <f>VLOOKUP(Tabela1[[#This Row],[Cliente]],'BASE DE CLIENTES'!A:E,2,0)</f>
        <v>Águas Lindas de Goiás</v>
      </c>
      <c r="D3251" s="1" t="str">
        <f>VLOOKUP(Tabela1[[#This Row],[Cliente]],'BASE DE CLIENTES'!A:C,3,0)</f>
        <v>GO</v>
      </c>
      <c r="E3251" s="4" t="str">
        <f>CONCATENATE(Tabela1[[#This Row],[CIDADE]],",",Tabela1[[#This Row],[UF]])</f>
        <v>Águas Lindas de Goiás,GO</v>
      </c>
      <c r="F3251" s="2">
        <v>45973</v>
      </c>
      <c r="G3251" s="13">
        <v>1155</v>
      </c>
      <c r="H3251" s="13">
        <v>1860</v>
      </c>
      <c r="I3251" s="5">
        <f>Tabela1[[#This Row],[Valor total]]-Tabela1[[#This Row],[Valor custo]]</f>
        <v>705</v>
      </c>
      <c r="J3251" s="6">
        <f>Tabela1[[#This Row],[MARGEM BRUTA]]/Tabela1[[#This Row],[Valor total]]</f>
        <v>0.37903225806451613</v>
      </c>
      <c r="K3251" s="1" t="str">
        <f>VLOOKUP(Tabela1[[#This Row],[Cliente]],'BASE DE CLIENTES'!A:D,4,0)</f>
        <v>EMPRESA COM MAQUINA</v>
      </c>
      <c r="L3251" s="1" t="str">
        <f>VLOOKUP(Tabela1[[#This Row],[Cliente]],'BASE DE CLIENTES'!A:E,5,0)</f>
        <v>Águas Lindas de Goiás</v>
      </c>
    </row>
    <row r="3252" spans="2:12" x14ac:dyDescent="0.3">
      <c r="B3252" s="1" t="s">
        <v>27</v>
      </c>
      <c r="C3252" s="4" t="str">
        <f>VLOOKUP(Tabela1[[#This Row],[Cliente]],'BASE DE CLIENTES'!A:E,2,0)</f>
        <v>Brasília</v>
      </c>
      <c r="D3252" s="1" t="str">
        <f>VLOOKUP(Tabela1[[#This Row],[Cliente]],'BASE DE CLIENTES'!A:C,3,0)</f>
        <v>DF</v>
      </c>
      <c r="E3252" s="4" t="str">
        <f>CONCATENATE(Tabela1[[#This Row],[CIDADE]],",",Tabela1[[#This Row],[UF]])</f>
        <v>Brasília,DF</v>
      </c>
      <c r="F3252" s="2">
        <v>45973</v>
      </c>
      <c r="G3252" s="13">
        <v>1064</v>
      </c>
      <c r="H3252" s="13">
        <v>1615</v>
      </c>
      <c r="I3252" s="5">
        <f>Tabela1[[#This Row],[Valor total]]-Tabela1[[#This Row],[Valor custo]]</f>
        <v>551</v>
      </c>
      <c r="J3252" s="6">
        <f>Tabela1[[#This Row],[MARGEM BRUTA]]/Tabela1[[#This Row],[Valor total]]</f>
        <v>0.3411764705882353</v>
      </c>
      <c r="K3252" s="1" t="str">
        <f>VLOOKUP(Tabela1[[#This Row],[Cliente]],'BASE DE CLIENTES'!A:D,4,0)</f>
        <v>EMPRESA SEM MAQUINA</v>
      </c>
      <c r="L3252" s="1" t="str">
        <f>VLOOKUP(Tabela1[[#This Row],[Cliente]],'BASE DE CLIENTES'!A:E,5,0)</f>
        <v>RECANTO DAS EMAS</v>
      </c>
    </row>
    <row r="3253" spans="2:12" x14ac:dyDescent="0.3">
      <c r="B3253" s="1" t="s">
        <v>13</v>
      </c>
      <c r="C3253" s="4" t="str">
        <f>VLOOKUP(Tabela1[[#This Row],[Cliente]],'BASE DE CLIENTES'!A:E,2,0)</f>
        <v>Brasília</v>
      </c>
      <c r="D3253" s="1" t="str">
        <f>VLOOKUP(Tabela1[[#This Row],[Cliente]],'BASE DE CLIENTES'!A:C,3,0)</f>
        <v>DF</v>
      </c>
      <c r="E3253" s="4" t="str">
        <f>CONCATENATE(Tabela1[[#This Row],[CIDADE]],",",Tabela1[[#This Row],[UF]])</f>
        <v>Brasília,DF</v>
      </c>
      <c r="F3253" s="2">
        <v>45973</v>
      </c>
      <c r="G3253" s="13">
        <v>72.099999999999994</v>
      </c>
      <c r="H3253" s="13">
        <v>300</v>
      </c>
      <c r="I3253" s="5">
        <f>Tabela1[[#This Row],[Valor total]]-Tabela1[[#This Row],[Valor custo]]</f>
        <v>227.9</v>
      </c>
      <c r="J3253" s="6">
        <f>Tabela1[[#This Row],[MARGEM BRUTA]]/Tabela1[[#This Row],[Valor total]]</f>
        <v>0.75966666666666671</v>
      </c>
      <c r="K3253" s="1" t="str">
        <f>VLOOKUP(Tabela1[[#This Row],[Cliente]],'BASE DE CLIENTES'!A:D,4,0)</f>
        <v>EMPRESA COM MAQUINA</v>
      </c>
      <c r="L3253" s="1" t="str">
        <f>VLOOKUP(Tabela1[[#This Row],[Cliente]],'BASE DE CLIENTES'!A:E,5,0)</f>
        <v>CANDANGOLANDIA</v>
      </c>
    </row>
    <row r="3254" spans="2:12" x14ac:dyDescent="0.3">
      <c r="B3254" s="1" t="s">
        <v>230</v>
      </c>
      <c r="C3254" s="4" t="str">
        <f>VLOOKUP(Tabela1[[#This Row],[Cliente]],'BASE DE CLIENTES'!A:E,2,0)</f>
        <v>Brasília</v>
      </c>
      <c r="D3254" s="1" t="str">
        <f>VLOOKUP(Tabela1[[#This Row],[Cliente]],'BASE DE CLIENTES'!A:C,3,0)</f>
        <v>DF</v>
      </c>
      <c r="E3254" s="4" t="str">
        <f>CONCATENATE(Tabela1[[#This Row],[CIDADE]],",",Tabela1[[#This Row],[UF]])</f>
        <v>Brasília,DF</v>
      </c>
      <c r="F3254" s="2">
        <v>45973</v>
      </c>
      <c r="G3254" s="13">
        <v>385</v>
      </c>
      <c r="H3254" s="13">
        <v>490</v>
      </c>
      <c r="I3254" s="5">
        <f>Tabela1[[#This Row],[Valor total]]-Tabela1[[#This Row],[Valor custo]]</f>
        <v>105</v>
      </c>
      <c r="J3254" s="6">
        <f>Tabela1[[#This Row],[MARGEM BRUTA]]/Tabela1[[#This Row],[Valor total]]</f>
        <v>0.21428571428571427</v>
      </c>
      <c r="K3254" s="1" t="str">
        <f>VLOOKUP(Tabela1[[#This Row],[Cliente]],'BASE DE CLIENTES'!A:D,4,0)</f>
        <v>SERRALHEIRO</v>
      </c>
      <c r="L3254" s="1" t="str">
        <f>VLOOKUP(Tabela1[[#This Row],[Cliente]],'BASE DE CLIENTES'!A:E,5,0)</f>
        <v>SETOR HABITACIONAL SAMAMBAIA (VICENTE PIRES)</v>
      </c>
    </row>
    <row r="3255" spans="2:12" x14ac:dyDescent="0.3">
      <c r="B3255" s="1" t="s">
        <v>13</v>
      </c>
      <c r="C3255" s="4" t="str">
        <f>VLOOKUP(Tabela1[[#This Row],[Cliente]],'BASE DE CLIENTES'!A:E,2,0)</f>
        <v>Brasília</v>
      </c>
      <c r="D3255" s="1" t="str">
        <f>VLOOKUP(Tabela1[[#This Row],[Cliente]],'BASE DE CLIENTES'!A:C,3,0)</f>
        <v>DF</v>
      </c>
      <c r="E3255" s="4" t="str">
        <f>CONCATENATE(Tabela1[[#This Row],[CIDADE]],",",Tabela1[[#This Row],[UF]])</f>
        <v>Brasília,DF</v>
      </c>
      <c r="F3255" s="2">
        <v>45973</v>
      </c>
      <c r="G3255" s="13">
        <v>544</v>
      </c>
      <c r="H3255" s="13">
        <v>860</v>
      </c>
      <c r="I3255" s="5">
        <f>Tabela1[[#This Row],[Valor total]]-Tabela1[[#This Row],[Valor custo]]</f>
        <v>316</v>
      </c>
      <c r="J3255" s="6">
        <f>Tabela1[[#This Row],[MARGEM BRUTA]]/Tabela1[[#This Row],[Valor total]]</f>
        <v>0.36744186046511629</v>
      </c>
      <c r="K3255" s="1" t="str">
        <f>VLOOKUP(Tabela1[[#This Row],[Cliente]],'BASE DE CLIENTES'!A:D,4,0)</f>
        <v>EMPRESA COM MAQUINA</v>
      </c>
      <c r="L3255" s="1" t="str">
        <f>VLOOKUP(Tabela1[[#This Row],[Cliente]],'BASE DE CLIENTES'!A:E,5,0)</f>
        <v>CANDANGOLANDIA</v>
      </c>
    </row>
    <row r="3256" spans="2:12" x14ac:dyDescent="0.3">
      <c r="B3256" s="1" t="s">
        <v>127</v>
      </c>
      <c r="C3256" s="4" t="str">
        <f>VLOOKUP(Tabela1[[#This Row],[Cliente]],'BASE DE CLIENTES'!A:E,2,0)</f>
        <v>Brasília</v>
      </c>
      <c r="D3256" s="1" t="str">
        <f>VLOOKUP(Tabela1[[#This Row],[Cliente]],'BASE DE CLIENTES'!A:C,3,0)</f>
        <v>DF</v>
      </c>
      <c r="E3256" s="4" t="str">
        <f>CONCATENATE(Tabela1[[#This Row],[CIDADE]],",",Tabela1[[#This Row],[UF]])</f>
        <v>Brasília,DF</v>
      </c>
      <c r="F3256" s="2">
        <v>45973</v>
      </c>
      <c r="G3256" s="13">
        <v>6624.53</v>
      </c>
      <c r="H3256" s="13">
        <v>10700</v>
      </c>
      <c r="I3256" s="5">
        <f>Tabela1[[#This Row],[Valor total]]-Tabela1[[#This Row],[Valor custo]]</f>
        <v>4075.4700000000003</v>
      </c>
      <c r="J3256" s="6">
        <f>Tabela1[[#This Row],[MARGEM BRUTA]]/Tabela1[[#This Row],[Valor total]]</f>
        <v>0.380885046728972</v>
      </c>
      <c r="K3256" s="1" t="str">
        <f>VLOOKUP(Tabela1[[#This Row],[Cliente]],'BASE DE CLIENTES'!A:D,4,0)</f>
        <v>EMPRESA COM MAQUINA</v>
      </c>
      <c r="L3256" s="1" t="str">
        <f>VLOOKUP(Tabela1[[#This Row],[Cliente]],'BASE DE CLIENTES'!A:E,5,0)</f>
        <v>CEILANDIA SUL (CEILANDIA)</v>
      </c>
    </row>
    <row r="3257" spans="2:12" x14ac:dyDescent="0.3">
      <c r="B3257" s="1" t="s">
        <v>36</v>
      </c>
      <c r="C3257" s="4" t="str">
        <f>VLOOKUP(Tabela1[[#This Row],[Cliente]],'BASE DE CLIENTES'!A:E,2,0)</f>
        <v>Brasília</v>
      </c>
      <c r="D3257" s="1" t="str">
        <f>VLOOKUP(Tabela1[[#This Row],[Cliente]],'BASE DE CLIENTES'!A:C,3,0)</f>
        <v>DF</v>
      </c>
      <c r="E3257" s="4" t="str">
        <f>CONCATENATE(Tabela1[[#This Row],[CIDADE]],",",Tabela1[[#This Row],[UF]])</f>
        <v>Brasília,DF</v>
      </c>
      <c r="F3257" s="2">
        <v>45973</v>
      </c>
      <c r="G3257" s="13">
        <v>33.56</v>
      </c>
      <c r="H3257" s="13">
        <v>85</v>
      </c>
      <c r="I3257" s="5">
        <f>Tabela1[[#This Row],[Valor total]]-Tabela1[[#This Row],[Valor custo]]</f>
        <v>51.44</v>
      </c>
      <c r="J3257" s="6">
        <f>Tabela1[[#This Row],[MARGEM BRUTA]]/Tabela1[[#This Row],[Valor total]]</f>
        <v>0.60517647058823532</v>
      </c>
      <c r="K3257" s="1" t="str">
        <f>VLOOKUP(Tabela1[[#This Row],[Cliente]],'BASE DE CLIENTES'!A:D,4,0)</f>
        <v>SERRALHEIRO</v>
      </c>
      <c r="L3257" s="1" t="str">
        <f>VLOOKUP(Tabela1[[#This Row],[Cliente]],'BASE DE CLIENTES'!A:E,5,0)</f>
        <v>CEILANDIA SUL (CEILANDIA)</v>
      </c>
    </row>
    <row r="3258" spans="2:12" x14ac:dyDescent="0.3">
      <c r="B3258" s="1" t="s">
        <v>96</v>
      </c>
      <c r="C3258" s="4" t="str">
        <f>VLOOKUP(Tabela1[[#This Row],[Cliente]],'BASE DE CLIENTES'!A:E,2,0)</f>
        <v>Brasília</v>
      </c>
      <c r="D3258" s="1" t="str">
        <f>VLOOKUP(Tabela1[[#This Row],[Cliente]],'BASE DE CLIENTES'!A:C,3,0)</f>
        <v>DF</v>
      </c>
      <c r="E3258" s="4" t="str">
        <f>CONCATENATE(Tabela1[[#This Row],[CIDADE]],",",Tabela1[[#This Row],[UF]])</f>
        <v>Brasília,DF</v>
      </c>
      <c r="F3258" s="2">
        <v>45973</v>
      </c>
      <c r="G3258" s="13">
        <v>1365.58</v>
      </c>
      <c r="H3258" s="13">
        <v>1430</v>
      </c>
      <c r="I3258" s="5">
        <f>Tabela1[[#This Row],[Valor total]]-Tabela1[[#This Row],[Valor custo]]</f>
        <v>64.420000000000073</v>
      </c>
      <c r="J3258" s="6">
        <f>Tabela1[[#This Row],[MARGEM BRUTA]]/Tabela1[[#This Row],[Valor total]]</f>
        <v>4.5048951048951097E-2</v>
      </c>
      <c r="K3258" s="1" t="str">
        <f>VLOOKUP(Tabela1[[#This Row],[Cliente]],'BASE DE CLIENTES'!A:D,4,0)</f>
        <v>EMPRESA SEM MAQUINA</v>
      </c>
      <c r="L3258" s="1" t="str">
        <f>VLOOKUP(Tabela1[[#This Row],[Cliente]],'BASE DE CLIENTES'!A:E,5,0)</f>
        <v>CEILANDIA NORTE (CEILANDIA)</v>
      </c>
    </row>
    <row r="3259" spans="2:12" x14ac:dyDescent="0.3">
      <c r="B3259" s="1" t="s">
        <v>220</v>
      </c>
      <c r="C3259" s="4" t="str">
        <f>VLOOKUP(Tabela1[[#This Row],[Cliente]],'BASE DE CLIENTES'!A:E,2,0)</f>
        <v>Goiânia</v>
      </c>
      <c r="D3259" s="1" t="str">
        <f>VLOOKUP(Tabela1[[#This Row],[Cliente]],'BASE DE CLIENTES'!A:C,3,0)</f>
        <v>GO</v>
      </c>
      <c r="E3259" s="4" t="str">
        <f>CONCATENATE(Tabela1[[#This Row],[CIDADE]],",",Tabela1[[#This Row],[UF]])</f>
        <v>Goiânia,GO</v>
      </c>
      <c r="F3259" s="2">
        <v>45973</v>
      </c>
      <c r="G3259" s="13">
        <v>649</v>
      </c>
      <c r="H3259" s="13">
        <v>900</v>
      </c>
      <c r="I3259" s="5">
        <f>Tabela1[[#This Row],[Valor total]]-Tabela1[[#This Row],[Valor custo]]</f>
        <v>251</v>
      </c>
      <c r="J3259" s="6">
        <f>Tabela1[[#This Row],[MARGEM BRUTA]]/Tabela1[[#This Row],[Valor total]]</f>
        <v>0.27888888888888891</v>
      </c>
      <c r="K3259" s="1" t="str">
        <f>VLOOKUP(Tabela1[[#This Row],[Cliente]],'BASE DE CLIENTES'!A:D,4,0)</f>
        <v>EMPRESA COM MAQUINA</v>
      </c>
      <c r="L3259" s="1" t="str">
        <f>VLOOKUP(Tabela1[[#This Row],[Cliente]],'BASE DE CLIENTES'!A:E,5,0)</f>
        <v>Goiânia</v>
      </c>
    </row>
    <row r="3260" spans="2:12" x14ac:dyDescent="0.3">
      <c r="B3260" s="1" t="s">
        <v>85</v>
      </c>
      <c r="C3260" s="4" t="str">
        <f>VLOOKUP(Tabela1[[#This Row],[Cliente]],'BASE DE CLIENTES'!A:E,2,0)</f>
        <v>Brasília</v>
      </c>
      <c r="D3260" s="1" t="str">
        <f>VLOOKUP(Tabela1[[#This Row],[Cliente]],'BASE DE CLIENTES'!A:C,3,0)</f>
        <v>DF</v>
      </c>
      <c r="E3260" s="4" t="str">
        <f>CONCATENATE(Tabela1[[#This Row],[CIDADE]],",",Tabela1[[#This Row],[UF]])</f>
        <v>Brasília,DF</v>
      </c>
      <c r="F3260" s="2">
        <v>45973</v>
      </c>
      <c r="G3260" s="13">
        <v>485</v>
      </c>
      <c r="H3260" s="13">
        <v>760</v>
      </c>
      <c r="I3260" s="5">
        <f>Tabela1[[#This Row],[Valor total]]-Tabela1[[#This Row],[Valor custo]]</f>
        <v>275</v>
      </c>
      <c r="J3260" s="6">
        <f>Tabela1[[#This Row],[MARGEM BRUTA]]/Tabela1[[#This Row],[Valor total]]</f>
        <v>0.36184210526315791</v>
      </c>
      <c r="K3260" s="1" t="str">
        <f>VLOOKUP(Tabela1[[#This Row],[Cliente]],'BASE DE CLIENTES'!A:D,4,0)</f>
        <v>SERRALHEIRO</v>
      </c>
      <c r="L3260" s="1" t="str">
        <f>VLOOKUP(Tabela1[[#This Row],[Cliente]],'BASE DE CLIENTES'!A:E,5,0)</f>
        <v>SAMAMBAIA NORTE (SAMAMBAIA)</v>
      </c>
    </row>
    <row r="3261" spans="2:12" x14ac:dyDescent="0.3">
      <c r="B3261" s="1" t="s">
        <v>88</v>
      </c>
      <c r="C3261" s="4" t="str">
        <f>VLOOKUP(Tabela1[[#This Row],[Cliente]],'BASE DE CLIENTES'!A:E,2,0)</f>
        <v>Brasília</v>
      </c>
      <c r="D3261" s="1" t="str">
        <f>VLOOKUP(Tabela1[[#This Row],[Cliente]],'BASE DE CLIENTES'!A:C,3,0)</f>
        <v>DF</v>
      </c>
      <c r="E3261" s="4" t="str">
        <f>CONCATENATE(Tabela1[[#This Row],[CIDADE]],",",Tabela1[[#This Row],[UF]])</f>
        <v>Brasília,DF</v>
      </c>
      <c r="F3261" s="2">
        <v>45973</v>
      </c>
      <c r="G3261" s="13">
        <v>0</v>
      </c>
      <c r="H3261" s="13">
        <v>90</v>
      </c>
      <c r="I3261" s="5">
        <f>Tabela1[[#This Row],[Valor total]]-Tabela1[[#This Row],[Valor custo]]</f>
        <v>90</v>
      </c>
      <c r="J3261" s="6">
        <f>Tabela1[[#This Row],[MARGEM BRUTA]]/Tabela1[[#This Row],[Valor total]]</f>
        <v>1</v>
      </c>
      <c r="K3261" s="1" t="str">
        <f>VLOOKUP(Tabela1[[#This Row],[Cliente]],'BASE DE CLIENTES'!A:D,4,0)</f>
        <v>SERRALHEIRO</v>
      </c>
      <c r="L3261" s="1" t="str">
        <f>VLOOKUP(Tabela1[[#This Row],[Cliente]],'BASE DE CLIENTES'!A:E,5,0)</f>
        <v>RECANTO DAS EMAS</v>
      </c>
    </row>
    <row r="3262" spans="2:12" x14ac:dyDescent="0.3">
      <c r="B3262" s="1" t="s">
        <v>70</v>
      </c>
      <c r="C3262" s="4" t="str">
        <f>VLOOKUP(Tabela1[[#This Row],[Cliente]],'BASE DE CLIENTES'!A:E,2,0)</f>
        <v>Brasília</v>
      </c>
      <c r="D3262" s="1" t="str">
        <f>VLOOKUP(Tabela1[[#This Row],[Cliente]],'BASE DE CLIENTES'!A:C,3,0)</f>
        <v>DF</v>
      </c>
      <c r="E3262" s="4" t="str">
        <f>CONCATENATE(Tabela1[[#This Row],[CIDADE]],",",Tabela1[[#This Row],[UF]])</f>
        <v>Brasília,DF</v>
      </c>
      <c r="F3262" s="2">
        <v>45973</v>
      </c>
      <c r="G3262" s="13">
        <v>385</v>
      </c>
      <c r="H3262" s="13">
        <v>615</v>
      </c>
      <c r="I3262" s="5">
        <f>Tabela1[[#This Row],[Valor total]]-Tabela1[[#This Row],[Valor custo]]</f>
        <v>230</v>
      </c>
      <c r="J3262" s="6">
        <f>Tabela1[[#This Row],[MARGEM BRUTA]]/Tabela1[[#This Row],[Valor total]]</f>
        <v>0.37398373983739835</v>
      </c>
      <c r="K3262" s="1" t="str">
        <f>VLOOKUP(Tabela1[[#This Row],[Cliente]],'BASE DE CLIENTES'!A:D,4,0)</f>
        <v>EMPRESA COM MAQUINA</v>
      </c>
      <c r="L3262" s="1" t="str">
        <f>VLOOKUP(Tabela1[[#This Row],[Cliente]],'BASE DE CLIENTES'!A:E,5,0)</f>
        <v>TAGUATINGA NORTE (TAGUATINGA)</v>
      </c>
    </row>
    <row r="3263" spans="2:12" x14ac:dyDescent="0.3">
      <c r="B3263" s="1" t="s">
        <v>117</v>
      </c>
      <c r="C3263" s="4" t="str">
        <f>VLOOKUP(Tabela1[[#This Row],[Cliente]],'BASE DE CLIENTES'!A:E,2,0)</f>
        <v>Brasília</v>
      </c>
      <c r="D3263" s="1" t="str">
        <f>VLOOKUP(Tabela1[[#This Row],[Cliente]],'BASE DE CLIENTES'!A:C,3,0)</f>
        <v>DF</v>
      </c>
      <c r="E3263" s="4" t="str">
        <f>CONCATENATE(Tabela1[[#This Row],[CIDADE]],",",Tabela1[[#This Row],[UF]])</f>
        <v>Brasília,DF</v>
      </c>
      <c r="F3263" s="2">
        <v>45973</v>
      </c>
      <c r="G3263" s="13">
        <v>1298.3699999999999</v>
      </c>
      <c r="H3263" s="13">
        <v>1800</v>
      </c>
      <c r="I3263" s="5">
        <f>Tabela1[[#This Row],[Valor total]]-Tabela1[[#This Row],[Valor custo]]</f>
        <v>501.63000000000011</v>
      </c>
      <c r="J3263" s="6">
        <f>Tabela1[[#This Row],[MARGEM BRUTA]]/Tabela1[[#This Row],[Valor total]]</f>
        <v>0.27868333333333339</v>
      </c>
      <c r="K3263" s="1" t="str">
        <f>VLOOKUP(Tabela1[[#This Row],[Cliente]],'BASE DE CLIENTES'!A:D,4,0)</f>
        <v>EMPRESA COM MAQUINA</v>
      </c>
      <c r="L3263" s="1" t="str">
        <f>VLOOKUP(Tabela1[[#This Row],[Cliente]],'BASE DE CLIENTES'!A:E,5,0)</f>
        <v>SETOR HABITACIONAL ARNIQUEIRA (AGUAS CLARAS)</v>
      </c>
    </row>
    <row r="3264" spans="2:12" x14ac:dyDescent="0.3">
      <c r="B3264" s="1" t="s">
        <v>157</v>
      </c>
      <c r="C3264" s="4" t="str">
        <f>VLOOKUP(Tabela1[[#This Row],[Cliente]],'BASE DE CLIENTES'!A:E,2,0)</f>
        <v>Aparecida de Goiânia</v>
      </c>
      <c r="D3264" s="1" t="str">
        <f>VLOOKUP(Tabela1[[#This Row],[Cliente]],'BASE DE CLIENTES'!A:C,3,0)</f>
        <v>GO</v>
      </c>
      <c r="E3264" s="4" t="str">
        <f>CONCATENATE(Tabela1[[#This Row],[CIDADE]],",",Tabela1[[#This Row],[UF]])</f>
        <v>Aparecida de Goiânia,GO</v>
      </c>
      <c r="F3264" s="2">
        <v>45973</v>
      </c>
      <c r="G3264" s="13">
        <v>1650</v>
      </c>
      <c r="H3264" s="13">
        <v>3600</v>
      </c>
      <c r="I3264" s="5">
        <f>Tabela1[[#This Row],[Valor total]]-Tabela1[[#This Row],[Valor custo]]</f>
        <v>1950</v>
      </c>
      <c r="J3264" s="6">
        <f>Tabela1[[#This Row],[MARGEM BRUTA]]/Tabela1[[#This Row],[Valor total]]</f>
        <v>0.54166666666666663</v>
      </c>
      <c r="K3264" s="1" t="str">
        <f>VLOOKUP(Tabela1[[#This Row],[Cliente]],'BASE DE CLIENTES'!A:D,4,0)</f>
        <v>EMPRESA COM MAQUINA</v>
      </c>
      <c r="L3264" s="1" t="str">
        <f>VLOOKUP(Tabela1[[#This Row],[Cliente]],'BASE DE CLIENTES'!A:E,5,0)</f>
        <v>Aparecida de Goiânia</v>
      </c>
    </row>
    <row r="3265" spans="2:12" x14ac:dyDescent="0.3">
      <c r="B3265" s="1" t="s">
        <v>311</v>
      </c>
      <c r="C3265" s="4" t="str">
        <f>VLOOKUP(Tabela1[[#This Row],[Cliente]],'BASE DE CLIENTES'!A:E,2,0)</f>
        <v>Uberlândia</v>
      </c>
      <c r="D3265" s="1" t="str">
        <f>VLOOKUP(Tabela1[[#This Row],[Cliente]],'BASE DE CLIENTES'!A:C,3,0)</f>
        <v>MG</v>
      </c>
      <c r="E3265" s="4" t="str">
        <f>CONCATENATE(Tabela1[[#This Row],[CIDADE]],",",Tabela1[[#This Row],[UF]])</f>
        <v>Uberlândia,MG</v>
      </c>
      <c r="F3265" s="2">
        <v>45973</v>
      </c>
      <c r="G3265" s="13">
        <v>12983.7</v>
      </c>
      <c r="H3265" s="13">
        <v>16200</v>
      </c>
      <c r="I3265" s="5">
        <f>Tabela1[[#This Row],[Valor total]]-Tabela1[[#This Row],[Valor custo]]</f>
        <v>3216.2999999999993</v>
      </c>
      <c r="J3265" s="6">
        <f>Tabela1[[#This Row],[MARGEM BRUTA]]/Tabela1[[#This Row],[Valor total]]</f>
        <v>0.19853703703703698</v>
      </c>
      <c r="K3265" s="1" t="str">
        <f>VLOOKUP(Tabela1[[#This Row],[Cliente]],'BASE DE CLIENTES'!A:D,4,0)</f>
        <v>EMPRESA COM MAQUINA</v>
      </c>
      <c r="L3265" s="1" t="str">
        <f>VLOOKUP(Tabela1[[#This Row],[Cliente]],'BASE DE CLIENTES'!A:E,5,0)</f>
        <v>Uberlândia</v>
      </c>
    </row>
    <row r="3266" spans="2:12" x14ac:dyDescent="0.3">
      <c r="B3266" s="1" t="s">
        <v>298</v>
      </c>
      <c r="C3266" s="4" t="str">
        <f>VLOOKUP(Tabela1[[#This Row],[Cliente]],'BASE DE CLIENTES'!A:E,2,0)</f>
        <v>Brasília</v>
      </c>
      <c r="D3266" s="1" t="str">
        <f>VLOOKUP(Tabela1[[#This Row],[Cliente]],'BASE DE CLIENTES'!A:C,3,0)</f>
        <v>DF</v>
      </c>
      <c r="E3266" s="4" t="str">
        <f>CONCATENATE(Tabela1[[#This Row],[CIDADE]],",",Tabela1[[#This Row],[UF]])</f>
        <v>Brasília,DF</v>
      </c>
      <c r="F3266" s="2">
        <v>45972</v>
      </c>
      <c r="G3266" s="13">
        <v>725.5</v>
      </c>
      <c r="H3266" s="13">
        <v>1430</v>
      </c>
      <c r="I3266" s="5">
        <f>Tabela1[[#This Row],[Valor total]]-Tabela1[[#This Row],[Valor custo]]</f>
        <v>704.5</v>
      </c>
      <c r="J3266" s="6">
        <f>Tabela1[[#This Row],[MARGEM BRUTA]]/Tabela1[[#This Row],[Valor total]]</f>
        <v>0.49265734265734268</v>
      </c>
      <c r="K3266" s="1" t="str">
        <f>VLOOKUP(Tabela1[[#This Row],[Cliente]],'BASE DE CLIENTES'!A:D,4,0)</f>
        <v>SERRALHEIRO</v>
      </c>
      <c r="L3266" s="1" t="str">
        <f>VLOOKUP(Tabela1[[#This Row],[Cliente]],'BASE DE CLIENTES'!A:E,5,0)</f>
        <v>SETOR DE MANSOES DE SOBRADINHO</v>
      </c>
    </row>
    <row r="3267" spans="2:12" x14ac:dyDescent="0.3">
      <c r="B3267" s="1" t="s">
        <v>290</v>
      </c>
      <c r="C3267" s="4" t="str">
        <f>VLOOKUP(Tabela1[[#This Row],[Cliente]],'BASE DE CLIENTES'!A:E,2,0)</f>
        <v>Rio Verde</v>
      </c>
      <c r="D3267" s="1" t="str">
        <f>VLOOKUP(Tabela1[[#This Row],[Cliente]],'BASE DE CLIENTES'!A:C,3,0)</f>
        <v>GO</v>
      </c>
      <c r="E3267" s="4" t="str">
        <f>CONCATENATE(Tabela1[[#This Row],[CIDADE]],",",Tabela1[[#This Row],[UF]])</f>
        <v>Rio Verde,GO</v>
      </c>
      <c r="F3267" s="2">
        <v>45972</v>
      </c>
      <c r="G3267" s="13">
        <v>4499</v>
      </c>
      <c r="H3267" s="13">
        <v>6400</v>
      </c>
      <c r="I3267" s="5">
        <f>Tabela1[[#This Row],[Valor total]]-Tabela1[[#This Row],[Valor custo]]</f>
        <v>1901</v>
      </c>
      <c r="J3267" s="6">
        <f>Tabela1[[#This Row],[MARGEM BRUTA]]/Tabela1[[#This Row],[Valor total]]</f>
        <v>0.29703125000000002</v>
      </c>
      <c r="K3267" s="1" t="str">
        <f>VLOOKUP(Tabela1[[#This Row],[Cliente]],'BASE DE CLIENTES'!A:D,4,0)</f>
        <v>EMPRESA COM MAQUINA</v>
      </c>
      <c r="L3267" s="1" t="str">
        <f>VLOOKUP(Tabela1[[#This Row],[Cliente]],'BASE DE CLIENTES'!A:E,5,0)</f>
        <v>Rio Verde</v>
      </c>
    </row>
    <row r="3268" spans="2:12" x14ac:dyDescent="0.3">
      <c r="B3268" s="1" t="s">
        <v>20</v>
      </c>
      <c r="C3268" s="4" t="str">
        <f>VLOOKUP(Tabela1[[#This Row],[Cliente]],'BASE DE CLIENTES'!A:E,2,0)</f>
        <v>Brasília</v>
      </c>
      <c r="D3268" s="1" t="str">
        <f>VLOOKUP(Tabela1[[#This Row],[Cliente]],'BASE DE CLIENTES'!A:C,3,0)</f>
        <v>DF</v>
      </c>
      <c r="E3268" s="4" t="str">
        <f>CONCATENATE(Tabela1[[#This Row],[CIDADE]],",",Tabela1[[#This Row],[UF]])</f>
        <v>Brasília,DF</v>
      </c>
      <c r="F3268" s="2">
        <v>45972</v>
      </c>
      <c r="G3268" s="13">
        <v>293.13</v>
      </c>
      <c r="H3268" s="13">
        <v>450</v>
      </c>
      <c r="I3268" s="5">
        <f>Tabela1[[#This Row],[Valor total]]-Tabela1[[#This Row],[Valor custo]]</f>
        <v>156.87</v>
      </c>
      <c r="J3268" s="6">
        <f>Tabela1[[#This Row],[MARGEM BRUTA]]/Tabela1[[#This Row],[Valor total]]</f>
        <v>0.34860000000000002</v>
      </c>
      <c r="K3268" s="1" t="str">
        <f>VLOOKUP(Tabela1[[#This Row],[Cliente]],'BASE DE CLIENTES'!A:D,4,0)</f>
        <v>CHAVEIRO</v>
      </c>
      <c r="L3268" s="1" t="str">
        <f>VLOOKUP(Tabela1[[#This Row],[Cliente]],'BASE DE CLIENTES'!A:E,5,0)</f>
        <v>NA</v>
      </c>
    </row>
    <row r="3269" spans="2:12" x14ac:dyDescent="0.3">
      <c r="B3269" s="1" t="s">
        <v>348</v>
      </c>
      <c r="C3269" s="4" t="str">
        <f>VLOOKUP(Tabela1[[#This Row],[Cliente]],'BASE DE CLIENTES'!A:E,2,0)</f>
        <v>Brasília</v>
      </c>
      <c r="D3269" s="1" t="str">
        <f>VLOOKUP(Tabela1[[#This Row],[Cliente]],'BASE DE CLIENTES'!A:C,3,0)</f>
        <v>DF</v>
      </c>
      <c r="E3269" s="4" t="str">
        <f>CONCATENATE(Tabela1[[#This Row],[CIDADE]],",",Tabela1[[#This Row],[UF]])</f>
        <v>Brasília,DF</v>
      </c>
      <c r="F3269" s="2">
        <v>45972</v>
      </c>
      <c r="G3269" s="13">
        <v>165</v>
      </c>
      <c r="H3269" s="13">
        <v>450</v>
      </c>
      <c r="I3269" s="5">
        <f>Tabela1[[#This Row],[Valor total]]-Tabela1[[#This Row],[Valor custo]]</f>
        <v>285</v>
      </c>
      <c r="J3269" s="6">
        <f>Tabela1[[#This Row],[MARGEM BRUTA]]/Tabela1[[#This Row],[Valor total]]</f>
        <v>0.6333333333333333</v>
      </c>
      <c r="K3269" s="1" t="str">
        <f>VLOOKUP(Tabela1[[#This Row],[Cliente]],'BASE DE CLIENTES'!A:D,4,0)</f>
        <v>CLIENTE NOVO S/ IDENT.</v>
      </c>
      <c r="L3269" s="1" t="str">
        <f>VLOOKUP(Tabela1[[#This Row],[Cliente]],'BASE DE CLIENTES'!A:E,5,0)</f>
        <v>Brasília</v>
      </c>
    </row>
    <row r="3270" spans="2:12" x14ac:dyDescent="0.3">
      <c r="B3270" s="1" t="s">
        <v>236</v>
      </c>
      <c r="C3270" s="4" t="str">
        <f>VLOOKUP(Tabela1[[#This Row],[Cliente]],'BASE DE CLIENTES'!A:E,2,0)</f>
        <v>Goiânia</v>
      </c>
      <c r="D3270" s="1" t="str">
        <f>VLOOKUP(Tabela1[[#This Row],[Cliente]],'BASE DE CLIENTES'!A:C,3,0)</f>
        <v>GO</v>
      </c>
      <c r="E3270" s="4" t="str">
        <f>CONCATENATE(Tabela1[[#This Row],[CIDADE]],",",Tabela1[[#This Row],[UF]])</f>
        <v>Goiânia,GO</v>
      </c>
      <c r="F3270" s="2">
        <v>45972</v>
      </c>
      <c r="G3270" s="13">
        <v>970</v>
      </c>
      <c r="H3270" s="13">
        <v>1470</v>
      </c>
      <c r="I3270" s="5">
        <f>Tabela1[[#This Row],[Valor total]]-Tabela1[[#This Row],[Valor custo]]</f>
        <v>500</v>
      </c>
      <c r="J3270" s="6">
        <f>Tabela1[[#This Row],[MARGEM BRUTA]]/Tabela1[[#This Row],[Valor total]]</f>
        <v>0.3401360544217687</v>
      </c>
      <c r="K3270" s="1" t="str">
        <f>VLOOKUP(Tabela1[[#This Row],[Cliente]],'BASE DE CLIENTES'!A:D,4,0)</f>
        <v>EMPRESA COM MAQUINA</v>
      </c>
      <c r="L3270" s="1" t="str">
        <f>VLOOKUP(Tabela1[[#This Row],[Cliente]],'BASE DE CLIENTES'!A:E,5,0)</f>
        <v>Goiânia</v>
      </c>
    </row>
    <row r="3271" spans="2:12" x14ac:dyDescent="0.3">
      <c r="B3271" s="1" t="s">
        <v>88</v>
      </c>
      <c r="C3271" s="4" t="str">
        <f>VLOOKUP(Tabela1[[#This Row],[Cliente]],'BASE DE CLIENTES'!A:E,2,0)</f>
        <v>Brasília</v>
      </c>
      <c r="D3271" s="1" t="str">
        <f>VLOOKUP(Tabela1[[#This Row],[Cliente]],'BASE DE CLIENTES'!A:C,3,0)</f>
        <v>DF</v>
      </c>
      <c r="E3271" s="4" t="str">
        <f>CONCATENATE(Tabela1[[#This Row],[CIDADE]],",",Tabela1[[#This Row],[UF]])</f>
        <v>Brasília,DF</v>
      </c>
      <c r="F3271" s="2">
        <v>45972</v>
      </c>
      <c r="G3271" s="13">
        <v>806.05</v>
      </c>
      <c r="H3271" s="13">
        <v>1400</v>
      </c>
      <c r="I3271" s="5">
        <f>Tabela1[[#This Row],[Valor total]]-Tabela1[[#This Row],[Valor custo]]</f>
        <v>593.95000000000005</v>
      </c>
      <c r="J3271" s="6">
        <f>Tabela1[[#This Row],[MARGEM BRUTA]]/Tabela1[[#This Row],[Valor total]]</f>
        <v>0.42425000000000002</v>
      </c>
      <c r="K3271" s="1" t="str">
        <f>VLOOKUP(Tabela1[[#This Row],[Cliente]],'BASE DE CLIENTES'!A:D,4,0)</f>
        <v>SERRALHEIRO</v>
      </c>
      <c r="L3271" s="1" t="str">
        <f>VLOOKUP(Tabela1[[#This Row],[Cliente]],'BASE DE CLIENTES'!A:E,5,0)</f>
        <v>RECANTO DAS EMAS</v>
      </c>
    </row>
    <row r="3272" spans="2:12" x14ac:dyDescent="0.3">
      <c r="B3272" s="1" t="s">
        <v>20</v>
      </c>
      <c r="C3272" s="4" t="str">
        <f>VLOOKUP(Tabela1[[#This Row],[Cliente]],'BASE DE CLIENTES'!A:E,2,0)</f>
        <v>Brasília</v>
      </c>
      <c r="D3272" s="1" t="str">
        <f>VLOOKUP(Tabela1[[#This Row],[Cliente]],'BASE DE CLIENTES'!A:C,3,0)</f>
        <v>DF</v>
      </c>
      <c r="E3272" s="4" t="str">
        <f>CONCATENATE(Tabela1[[#This Row],[CIDADE]],",",Tabela1[[#This Row],[UF]])</f>
        <v>Brasília,DF</v>
      </c>
      <c r="F3272" s="2">
        <v>45972</v>
      </c>
      <c r="G3272" s="13">
        <v>586.26</v>
      </c>
      <c r="H3272" s="13">
        <v>800</v>
      </c>
      <c r="I3272" s="5">
        <f>Tabela1[[#This Row],[Valor total]]-Tabela1[[#This Row],[Valor custo]]</f>
        <v>213.74</v>
      </c>
      <c r="J3272" s="6">
        <f>Tabela1[[#This Row],[MARGEM BRUTA]]/Tabela1[[#This Row],[Valor total]]</f>
        <v>0.267175</v>
      </c>
      <c r="K3272" s="1" t="str">
        <f>VLOOKUP(Tabela1[[#This Row],[Cliente]],'BASE DE CLIENTES'!A:D,4,0)</f>
        <v>CHAVEIRO</v>
      </c>
      <c r="L3272" s="1" t="str">
        <f>VLOOKUP(Tabela1[[#This Row],[Cliente]],'BASE DE CLIENTES'!A:E,5,0)</f>
        <v>NA</v>
      </c>
    </row>
    <row r="3273" spans="2:12" x14ac:dyDescent="0.3">
      <c r="B3273" s="1" t="s">
        <v>127</v>
      </c>
      <c r="C3273" s="4" t="str">
        <f>VLOOKUP(Tabela1[[#This Row],[Cliente]],'BASE DE CLIENTES'!A:E,2,0)</f>
        <v>Brasília</v>
      </c>
      <c r="D3273" s="1" t="str">
        <f>VLOOKUP(Tabela1[[#This Row],[Cliente]],'BASE DE CLIENTES'!A:C,3,0)</f>
        <v>DF</v>
      </c>
      <c r="E3273" s="4" t="str">
        <f>CONCATENATE(Tabela1[[#This Row],[CIDADE]],",",Tabela1[[#This Row],[UF]])</f>
        <v>Brasília,DF</v>
      </c>
      <c r="F3273" s="2">
        <v>45972</v>
      </c>
      <c r="G3273" s="13">
        <v>360</v>
      </c>
      <c r="H3273" s="13">
        <v>600</v>
      </c>
      <c r="I3273" s="5">
        <f>Tabela1[[#This Row],[Valor total]]-Tabela1[[#This Row],[Valor custo]]</f>
        <v>240</v>
      </c>
      <c r="J3273" s="6">
        <f>Tabela1[[#This Row],[MARGEM BRUTA]]/Tabela1[[#This Row],[Valor total]]</f>
        <v>0.4</v>
      </c>
      <c r="K3273" s="1" t="str">
        <f>VLOOKUP(Tabela1[[#This Row],[Cliente]],'BASE DE CLIENTES'!A:D,4,0)</f>
        <v>EMPRESA COM MAQUINA</v>
      </c>
      <c r="L3273" s="1" t="str">
        <f>VLOOKUP(Tabela1[[#This Row],[Cliente]],'BASE DE CLIENTES'!A:E,5,0)</f>
        <v>CEILANDIA SUL (CEILANDIA)</v>
      </c>
    </row>
    <row r="3274" spans="2:12" x14ac:dyDescent="0.3">
      <c r="B3274" s="1" t="s">
        <v>342</v>
      </c>
      <c r="C3274" s="4" t="str">
        <f>VLOOKUP(Tabela1[[#This Row],[Cliente]],'BASE DE CLIENTES'!A:E,2,0)</f>
        <v>Santo Antônio Descoberto</v>
      </c>
      <c r="D3274" s="1" t="str">
        <f>VLOOKUP(Tabela1[[#This Row],[Cliente]],'BASE DE CLIENTES'!A:C,3,0)</f>
        <v>GO</v>
      </c>
      <c r="E3274" s="4" t="str">
        <f>CONCATENATE(Tabela1[[#This Row],[CIDADE]],",",Tabela1[[#This Row],[UF]])</f>
        <v>Santo Antônio Descoberto,GO</v>
      </c>
      <c r="F3274" s="2">
        <v>45972</v>
      </c>
      <c r="G3274" s="13">
        <v>2202.89</v>
      </c>
      <c r="H3274" s="13">
        <v>3505</v>
      </c>
      <c r="I3274" s="5">
        <f>Tabela1[[#This Row],[Valor total]]-Tabela1[[#This Row],[Valor custo]]</f>
        <v>1302.1100000000001</v>
      </c>
      <c r="J3274" s="6">
        <f>Tabela1[[#This Row],[MARGEM BRUTA]]/Tabela1[[#This Row],[Valor total]]</f>
        <v>0.37150071326676182</v>
      </c>
      <c r="K3274" s="1" t="str">
        <f>VLOOKUP(Tabela1[[#This Row],[Cliente]],'BASE DE CLIENTES'!A:D,4,0)</f>
        <v>CLIENTE NOVO S/ IDENT.</v>
      </c>
      <c r="L3274" s="1" t="str">
        <f>VLOOKUP(Tabela1[[#This Row],[Cliente]],'BASE DE CLIENTES'!A:E,5,0)</f>
        <v>Santo Antônio Descoberto</v>
      </c>
    </row>
    <row r="3275" spans="2:12" x14ac:dyDescent="0.3">
      <c r="B3275" s="1" t="s">
        <v>325</v>
      </c>
      <c r="C3275" s="4" t="str">
        <f>VLOOKUP(Tabela1[[#This Row],[Cliente]],'BASE DE CLIENTES'!A:E,2,0)</f>
        <v>Valparaíso de Goiás</v>
      </c>
      <c r="D3275" s="1" t="str">
        <f>VLOOKUP(Tabela1[[#This Row],[Cliente]],'BASE DE CLIENTES'!A:C,3,0)</f>
        <v>GO</v>
      </c>
      <c r="E3275" s="4" t="str">
        <f>CONCATENATE(Tabela1[[#This Row],[CIDADE]],",",Tabela1[[#This Row],[UF]])</f>
        <v>Valparaíso de Goiás,GO</v>
      </c>
      <c r="F3275" s="2">
        <v>45972</v>
      </c>
      <c r="G3275" s="13">
        <v>750.79</v>
      </c>
      <c r="H3275" s="13">
        <v>1485</v>
      </c>
      <c r="I3275" s="5">
        <f>Tabela1[[#This Row],[Valor total]]-Tabela1[[#This Row],[Valor custo]]</f>
        <v>734.21</v>
      </c>
      <c r="J3275" s="6">
        <f>Tabela1[[#This Row],[MARGEM BRUTA]]/Tabela1[[#This Row],[Valor total]]</f>
        <v>0.49441750841750842</v>
      </c>
      <c r="K3275" s="1" t="str">
        <f>VLOOKUP(Tabela1[[#This Row],[Cliente]],'BASE DE CLIENTES'!A:D,4,0)</f>
        <v>SERRALHEIRO</v>
      </c>
      <c r="L3275" s="1" t="str">
        <f>VLOOKUP(Tabela1[[#This Row],[Cliente]],'BASE DE CLIENTES'!A:E,5,0)</f>
        <v>Valparaíso de Goiás</v>
      </c>
    </row>
    <row r="3276" spans="2:12" x14ac:dyDescent="0.3">
      <c r="B3276" s="1" t="s">
        <v>206</v>
      </c>
      <c r="C3276" s="4" t="str">
        <f>VLOOKUP(Tabela1[[#This Row],[Cliente]],'BASE DE CLIENTES'!A:E,2,0)</f>
        <v>Goiânia</v>
      </c>
      <c r="D3276" s="1" t="str">
        <f>VLOOKUP(Tabela1[[#This Row],[Cliente]],'BASE DE CLIENTES'!A:C,3,0)</f>
        <v>GO</v>
      </c>
      <c r="E3276" s="4" t="str">
        <f>CONCATENATE(Tabela1[[#This Row],[CIDADE]],",",Tabela1[[#This Row],[UF]])</f>
        <v>Goiânia,GO</v>
      </c>
      <c r="F3276" s="2">
        <v>45972</v>
      </c>
      <c r="G3276" s="13">
        <v>5556</v>
      </c>
      <c r="H3276" s="13">
        <v>7920</v>
      </c>
      <c r="I3276" s="5">
        <f>Tabela1[[#This Row],[Valor total]]-Tabela1[[#This Row],[Valor custo]]</f>
        <v>2364</v>
      </c>
      <c r="J3276" s="6">
        <f>Tabela1[[#This Row],[MARGEM BRUTA]]/Tabela1[[#This Row],[Valor total]]</f>
        <v>0.29848484848484846</v>
      </c>
      <c r="K3276" s="1" t="str">
        <f>VLOOKUP(Tabela1[[#This Row],[Cliente]],'BASE DE CLIENTES'!A:D,4,0)</f>
        <v>EMPRESA COM MAQUINA</v>
      </c>
      <c r="L3276" s="1" t="str">
        <f>VLOOKUP(Tabela1[[#This Row],[Cliente]],'BASE DE CLIENTES'!A:E,5,0)</f>
        <v>Goiânia</v>
      </c>
    </row>
    <row r="3277" spans="2:12" x14ac:dyDescent="0.3">
      <c r="B3277" s="1" t="s">
        <v>276</v>
      </c>
      <c r="C3277" s="4" t="str">
        <f>VLOOKUP(Tabela1[[#This Row],[Cliente]],'BASE DE CLIENTES'!A:E,2,0)</f>
        <v>Parauapebas</v>
      </c>
      <c r="D3277" s="1" t="str">
        <f>VLOOKUP(Tabela1[[#This Row],[Cliente]],'BASE DE CLIENTES'!A:C,3,0)</f>
        <v>PA</v>
      </c>
      <c r="E3277" s="4" t="str">
        <f>CONCATENATE(Tabela1[[#This Row],[CIDADE]],",",Tabela1[[#This Row],[UF]])</f>
        <v>Parauapebas,PA</v>
      </c>
      <c r="F3277" s="2">
        <v>45972</v>
      </c>
      <c r="G3277" s="13">
        <v>12717.32</v>
      </c>
      <c r="H3277" s="13">
        <v>20777</v>
      </c>
      <c r="I3277" s="5">
        <f>Tabela1[[#This Row],[Valor total]]-Tabela1[[#This Row],[Valor custo]]</f>
        <v>8059.68</v>
      </c>
      <c r="J3277" s="6">
        <f>Tabela1[[#This Row],[MARGEM BRUTA]]/Tabela1[[#This Row],[Valor total]]</f>
        <v>0.38791355826153923</v>
      </c>
      <c r="K3277" s="1" t="str">
        <f>VLOOKUP(Tabela1[[#This Row],[Cliente]],'BASE DE CLIENTES'!A:D,4,0)</f>
        <v>EMPRESA COM MAQUINA</v>
      </c>
      <c r="L3277" s="1" t="str">
        <f>VLOOKUP(Tabela1[[#This Row],[Cliente]],'BASE DE CLIENTES'!A:E,5,0)</f>
        <v>Parauapebas</v>
      </c>
    </row>
    <row r="3278" spans="2:12" x14ac:dyDescent="0.3">
      <c r="B3278" s="1" t="s">
        <v>111</v>
      </c>
      <c r="C3278" s="4" t="str">
        <f>VLOOKUP(Tabela1[[#This Row],[Cliente]],'BASE DE CLIENTES'!A:E,2,0)</f>
        <v>Brasília</v>
      </c>
      <c r="D3278" s="1" t="str">
        <f>VLOOKUP(Tabela1[[#This Row],[Cliente]],'BASE DE CLIENTES'!A:C,3,0)</f>
        <v>DF</v>
      </c>
      <c r="E3278" s="4" t="str">
        <f>CONCATENATE(Tabela1[[#This Row],[CIDADE]],",",Tabela1[[#This Row],[UF]])</f>
        <v>Brasília,DF</v>
      </c>
      <c r="F3278" s="2">
        <v>45972</v>
      </c>
      <c r="G3278" s="13">
        <v>9789.17</v>
      </c>
      <c r="H3278" s="13">
        <v>15829</v>
      </c>
      <c r="I3278" s="5">
        <f>Tabela1[[#This Row],[Valor total]]-Tabela1[[#This Row],[Valor custo]]</f>
        <v>6039.83</v>
      </c>
      <c r="J3278" s="6">
        <f>Tabela1[[#This Row],[MARGEM BRUTA]]/Tabela1[[#This Row],[Valor total]]</f>
        <v>0.38156737633457577</v>
      </c>
      <c r="K3278" s="1" t="str">
        <f>VLOOKUP(Tabela1[[#This Row],[Cliente]],'BASE DE CLIENTES'!A:D,4,0)</f>
        <v>EMPRESA SEM MAQUINA</v>
      </c>
      <c r="L3278" s="1" t="str">
        <f>VLOOKUP(Tabela1[[#This Row],[Cliente]],'BASE DE CLIENTES'!A:E,5,0)</f>
        <v>TAGUATINGA SUL (TAGUATINGA)</v>
      </c>
    </row>
    <row r="3279" spans="2:12" x14ac:dyDescent="0.3">
      <c r="B3279" s="1" t="s">
        <v>161</v>
      </c>
      <c r="C3279" s="4" t="str">
        <f>VLOOKUP(Tabela1[[#This Row],[Cliente]],'BASE DE CLIENTES'!A:E,2,0)</f>
        <v>Brasília</v>
      </c>
      <c r="D3279" s="1" t="str">
        <f>VLOOKUP(Tabela1[[#This Row],[Cliente]],'BASE DE CLIENTES'!A:C,3,0)</f>
        <v>DF</v>
      </c>
      <c r="E3279" s="4" t="str">
        <f>CONCATENATE(Tabela1[[#This Row],[CIDADE]],",",Tabela1[[#This Row],[UF]])</f>
        <v>Brasília,DF</v>
      </c>
      <c r="F3279" s="2">
        <v>45972</v>
      </c>
      <c r="G3279" s="13">
        <v>12826.1</v>
      </c>
      <c r="H3279" s="13">
        <v>18200</v>
      </c>
      <c r="I3279" s="5">
        <f>Tabela1[[#This Row],[Valor total]]-Tabela1[[#This Row],[Valor custo]]</f>
        <v>5373.9</v>
      </c>
      <c r="J3279" s="6">
        <f>Tabela1[[#This Row],[MARGEM BRUTA]]/Tabela1[[#This Row],[Valor total]]</f>
        <v>0.29526923076923073</v>
      </c>
      <c r="K3279" s="1" t="str">
        <f>VLOOKUP(Tabela1[[#This Row],[Cliente]],'BASE DE CLIENTES'!A:D,4,0)</f>
        <v>EMPRESA COM MAQUINA</v>
      </c>
      <c r="L3279" s="1" t="str">
        <f>VLOOKUP(Tabela1[[#This Row],[Cliente]],'BASE DE CLIENTES'!A:E,5,0)</f>
        <v>RIACHO FUNDO II</v>
      </c>
    </row>
    <row r="3280" spans="2:12" x14ac:dyDescent="0.3">
      <c r="B3280" s="1" t="s">
        <v>169</v>
      </c>
      <c r="C3280" s="4" t="str">
        <f>VLOOKUP(Tabela1[[#This Row],[Cliente]],'BASE DE CLIENTES'!A:E,2,0)</f>
        <v>Planaltina</v>
      </c>
      <c r="D3280" s="1" t="str">
        <f>VLOOKUP(Tabela1[[#This Row],[Cliente]],'BASE DE CLIENTES'!A:C,3,0)</f>
        <v>GO</v>
      </c>
      <c r="E3280" s="4" t="str">
        <f>CONCATENATE(Tabela1[[#This Row],[CIDADE]],",",Tabela1[[#This Row],[UF]])</f>
        <v>Planaltina,GO</v>
      </c>
      <c r="F3280" s="2">
        <v>45972</v>
      </c>
      <c r="G3280" s="13">
        <v>485</v>
      </c>
      <c r="H3280" s="13">
        <v>850</v>
      </c>
      <c r="I3280" s="5">
        <f>Tabela1[[#This Row],[Valor total]]-Tabela1[[#This Row],[Valor custo]]</f>
        <v>365</v>
      </c>
      <c r="J3280" s="6">
        <f>Tabela1[[#This Row],[MARGEM BRUTA]]/Tabela1[[#This Row],[Valor total]]</f>
        <v>0.42941176470588233</v>
      </c>
      <c r="K3280" s="1" t="str">
        <f>VLOOKUP(Tabela1[[#This Row],[Cliente]],'BASE DE CLIENTES'!A:D,4,0)</f>
        <v>SERRALHEIRO</v>
      </c>
      <c r="L3280" s="1" t="str">
        <f>VLOOKUP(Tabela1[[#This Row],[Cliente]],'BASE DE CLIENTES'!A:E,5,0)</f>
        <v>Planaltina</v>
      </c>
    </row>
    <row r="3281" spans="2:12" x14ac:dyDescent="0.3">
      <c r="B3281" s="1" t="s">
        <v>66</v>
      </c>
      <c r="C3281" s="4" t="str">
        <f>VLOOKUP(Tabela1[[#This Row],[Cliente]],'BASE DE CLIENTES'!A:E,2,0)</f>
        <v>Águas Lindas de Goiás</v>
      </c>
      <c r="D3281" s="1" t="str">
        <f>VLOOKUP(Tabela1[[#This Row],[Cliente]],'BASE DE CLIENTES'!A:C,3,0)</f>
        <v>GO</v>
      </c>
      <c r="E3281" s="4" t="str">
        <f>CONCATENATE(Tabela1[[#This Row],[CIDADE]],",",Tabela1[[#This Row],[UF]])</f>
        <v>Águas Lindas de Goiás,GO</v>
      </c>
      <c r="F3281" s="2">
        <v>45972</v>
      </c>
      <c r="G3281" s="13">
        <v>61</v>
      </c>
      <c r="H3281" s="13">
        <v>80</v>
      </c>
      <c r="I3281" s="5">
        <f>Tabela1[[#This Row],[Valor total]]-Tabela1[[#This Row],[Valor custo]]</f>
        <v>19</v>
      </c>
      <c r="J3281" s="6">
        <f>Tabela1[[#This Row],[MARGEM BRUTA]]/Tabela1[[#This Row],[Valor total]]</f>
        <v>0.23749999999999999</v>
      </c>
      <c r="K3281" s="1" t="str">
        <f>VLOOKUP(Tabela1[[#This Row],[Cliente]],'BASE DE CLIENTES'!A:D,4,0)</f>
        <v>EMPRESA COM MAQUINA</v>
      </c>
      <c r="L3281" s="1" t="str">
        <f>VLOOKUP(Tabela1[[#This Row],[Cliente]],'BASE DE CLIENTES'!A:E,5,0)</f>
        <v>Águas Lindas de Goiás</v>
      </c>
    </row>
    <row r="3282" spans="2:12" x14ac:dyDescent="0.3">
      <c r="B3282" s="1" t="s">
        <v>199</v>
      </c>
      <c r="C3282" s="4" t="str">
        <f>VLOOKUP(Tabela1[[#This Row],[Cliente]],'BASE DE CLIENTES'!A:E,2,0)</f>
        <v>Goiânia</v>
      </c>
      <c r="D3282" s="1" t="str">
        <f>VLOOKUP(Tabela1[[#This Row],[Cliente]],'BASE DE CLIENTES'!A:C,3,0)</f>
        <v>GO</v>
      </c>
      <c r="E3282" s="4" t="str">
        <f>CONCATENATE(Tabela1[[#This Row],[CIDADE]],",",Tabela1[[#This Row],[UF]])</f>
        <v>Goiânia,GO</v>
      </c>
      <c r="F3282" s="2">
        <v>45972</v>
      </c>
      <c r="G3282" s="13">
        <v>3286.24</v>
      </c>
      <c r="H3282" s="13">
        <v>4800</v>
      </c>
      <c r="I3282" s="5">
        <f>Tabela1[[#This Row],[Valor total]]-Tabela1[[#This Row],[Valor custo]]</f>
        <v>1513.7600000000002</v>
      </c>
      <c r="J3282" s="6">
        <f>Tabela1[[#This Row],[MARGEM BRUTA]]/Tabela1[[#This Row],[Valor total]]</f>
        <v>0.31536666666666674</v>
      </c>
      <c r="K3282" s="1" t="str">
        <f>VLOOKUP(Tabela1[[#This Row],[Cliente]],'BASE DE CLIENTES'!A:D,4,0)</f>
        <v>EMPRESA COM MAQUINA</v>
      </c>
      <c r="L3282" s="1" t="str">
        <f>VLOOKUP(Tabela1[[#This Row],[Cliente]],'BASE DE CLIENTES'!A:E,5,0)</f>
        <v>Goiânia</v>
      </c>
    </row>
    <row r="3283" spans="2:12" x14ac:dyDescent="0.3">
      <c r="B3283" s="1" t="s">
        <v>149</v>
      </c>
      <c r="C3283" s="4" t="str">
        <f>VLOOKUP(Tabela1[[#This Row],[Cliente]],'BASE DE CLIENTES'!A:E,2,0)</f>
        <v>Anápolis</v>
      </c>
      <c r="D3283" s="1" t="str">
        <f>VLOOKUP(Tabela1[[#This Row],[Cliente]],'BASE DE CLIENTES'!A:C,3,0)</f>
        <v>GO</v>
      </c>
      <c r="E3283" s="4" t="str">
        <f>CONCATENATE(Tabela1[[#This Row],[CIDADE]],",",Tabela1[[#This Row],[UF]])</f>
        <v>Anápolis,GO</v>
      </c>
      <c r="F3283" s="2">
        <v>45972</v>
      </c>
      <c r="G3283" s="13">
        <v>5241.8999999999996</v>
      </c>
      <c r="H3283" s="13">
        <v>7850</v>
      </c>
      <c r="I3283" s="5">
        <f>Tabela1[[#This Row],[Valor total]]-Tabela1[[#This Row],[Valor custo]]</f>
        <v>2608.1000000000004</v>
      </c>
      <c r="J3283" s="6">
        <f>Tabela1[[#This Row],[MARGEM BRUTA]]/Tabela1[[#This Row],[Valor total]]</f>
        <v>0.33224203821656056</v>
      </c>
      <c r="K3283" s="1" t="str">
        <f>VLOOKUP(Tabela1[[#This Row],[Cliente]],'BASE DE CLIENTES'!A:D,4,0)</f>
        <v>EMPRESA COM MAQUINA</v>
      </c>
      <c r="L3283" s="1" t="str">
        <f>VLOOKUP(Tabela1[[#This Row],[Cliente]],'BASE DE CLIENTES'!A:E,5,0)</f>
        <v>Anápolis</v>
      </c>
    </row>
    <row r="3284" spans="2:12" x14ac:dyDescent="0.3">
      <c r="B3284" s="1" t="s">
        <v>66</v>
      </c>
      <c r="C3284" s="4" t="str">
        <f>VLOOKUP(Tabela1[[#This Row],[Cliente]],'BASE DE CLIENTES'!A:E,2,0)</f>
        <v>Águas Lindas de Goiás</v>
      </c>
      <c r="D3284" s="1" t="str">
        <f>VLOOKUP(Tabela1[[#This Row],[Cliente]],'BASE DE CLIENTES'!A:C,3,0)</f>
        <v>GO</v>
      </c>
      <c r="E3284" s="4" t="str">
        <f>CONCATENATE(Tabela1[[#This Row],[CIDADE]],",",Tabela1[[#This Row],[UF]])</f>
        <v>Águas Lindas de Goiás,GO</v>
      </c>
      <c r="F3284" s="2">
        <v>45971</v>
      </c>
      <c r="G3284" s="13">
        <v>535</v>
      </c>
      <c r="H3284" s="13">
        <v>800</v>
      </c>
      <c r="I3284" s="5">
        <f>Tabela1[[#This Row],[Valor total]]-Tabela1[[#This Row],[Valor custo]]</f>
        <v>265</v>
      </c>
      <c r="J3284" s="6">
        <f>Tabela1[[#This Row],[MARGEM BRUTA]]/Tabela1[[#This Row],[Valor total]]</f>
        <v>0.33124999999999999</v>
      </c>
      <c r="K3284" s="1" t="str">
        <f>VLOOKUP(Tabela1[[#This Row],[Cliente]],'BASE DE CLIENTES'!A:D,4,0)</f>
        <v>EMPRESA COM MAQUINA</v>
      </c>
      <c r="L3284" s="1" t="str">
        <f>VLOOKUP(Tabela1[[#This Row],[Cliente]],'BASE DE CLIENTES'!A:E,5,0)</f>
        <v>Águas Lindas de Goiás</v>
      </c>
    </row>
    <row r="3285" spans="2:12" x14ac:dyDescent="0.3">
      <c r="B3285" s="1" t="s">
        <v>287</v>
      </c>
      <c r="C3285" s="4" t="str">
        <f>VLOOKUP(Tabela1[[#This Row],[Cliente]],'BASE DE CLIENTES'!A:E,2,0)</f>
        <v>Planaltina</v>
      </c>
      <c r="D3285" s="1" t="str">
        <f>VLOOKUP(Tabela1[[#This Row],[Cliente]],'BASE DE CLIENTES'!A:C,3,0)</f>
        <v>GO</v>
      </c>
      <c r="E3285" s="4" t="str">
        <f>CONCATENATE(Tabela1[[#This Row],[CIDADE]],",",Tabela1[[#This Row],[UF]])</f>
        <v>Planaltina,GO</v>
      </c>
      <c r="F3285" s="2">
        <v>45971</v>
      </c>
      <c r="G3285" s="13">
        <v>392.21</v>
      </c>
      <c r="H3285" s="13">
        <v>640</v>
      </c>
      <c r="I3285" s="5">
        <f>Tabela1[[#This Row],[Valor total]]-Tabela1[[#This Row],[Valor custo]]</f>
        <v>247.79000000000002</v>
      </c>
      <c r="J3285" s="6">
        <f>Tabela1[[#This Row],[MARGEM BRUTA]]/Tabela1[[#This Row],[Valor total]]</f>
        <v>0.38717187500000005</v>
      </c>
      <c r="K3285" s="1" t="str">
        <f>VLOOKUP(Tabela1[[#This Row],[Cliente]],'BASE DE CLIENTES'!A:D,4,0)</f>
        <v>SERRALHEIRO</v>
      </c>
      <c r="L3285" s="1" t="str">
        <f>VLOOKUP(Tabela1[[#This Row],[Cliente]],'BASE DE CLIENTES'!A:E,5,0)</f>
        <v>Planaltina</v>
      </c>
    </row>
    <row r="3286" spans="2:12" x14ac:dyDescent="0.3">
      <c r="B3286" s="1" t="s">
        <v>230</v>
      </c>
      <c r="C3286" s="4" t="str">
        <f>VLOOKUP(Tabela1[[#This Row],[Cliente]],'BASE DE CLIENTES'!A:E,2,0)</f>
        <v>Brasília</v>
      </c>
      <c r="D3286" s="1" t="str">
        <f>VLOOKUP(Tabela1[[#This Row],[Cliente]],'BASE DE CLIENTES'!A:C,3,0)</f>
        <v>DF</v>
      </c>
      <c r="E3286" s="4" t="str">
        <f>CONCATENATE(Tabela1[[#This Row],[CIDADE]],",",Tabela1[[#This Row],[UF]])</f>
        <v>Brasília,DF</v>
      </c>
      <c r="F3286" s="2">
        <v>45971</v>
      </c>
      <c r="G3286" s="13">
        <v>783.69</v>
      </c>
      <c r="H3286" s="13">
        <v>1340</v>
      </c>
      <c r="I3286" s="5">
        <f>Tabela1[[#This Row],[Valor total]]-Tabela1[[#This Row],[Valor custo]]</f>
        <v>556.30999999999995</v>
      </c>
      <c r="J3286" s="6">
        <f>Tabela1[[#This Row],[MARGEM BRUTA]]/Tabela1[[#This Row],[Valor total]]</f>
        <v>0.41515671641791041</v>
      </c>
      <c r="K3286" s="1" t="str">
        <f>VLOOKUP(Tabela1[[#This Row],[Cliente]],'BASE DE CLIENTES'!A:D,4,0)</f>
        <v>SERRALHEIRO</v>
      </c>
      <c r="L3286" s="1" t="str">
        <f>VLOOKUP(Tabela1[[#This Row],[Cliente]],'BASE DE CLIENTES'!A:E,5,0)</f>
        <v>SETOR HABITACIONAL SAMAMBAIA (VICENTE PIRES)</v>
      </c>
    </row>
    <row r="3287" spans="2:12" x14ac:dyDescent="0.3">
      <c r="B3287" s="1" t="s">
        <v>151</v>
      </c>
      <c r="C3287" s="4" t="str">
        <f>VLOOKUP(Tabela1[[#This Row],[Cliente]],'BASE DE CLIENTES'!A:E,2,0)</f>
        <v>Aparecida de Goiânia</v>
      </c>
      <c r="D3287" s="1" t="str">
        <f>VLOOKUP(Tabela1[[#This Row],[Cliente]],'BASE DE CLIENTES'!A:C,3,0)</f>
        <v>GO</v>
      </c>
      <c r="E3287" s="4" t="str">
        <f>CONCATENATE(Tabela1[[#This Row],[CIDADE]],",",Tabela1[[#This Row],[UF]])</f>
        <v>Aparecida de Goiânia,GO</v>
      </c>
      <c r="F3287" s="2">
        <v>45971</v>
      </c>
      <c r="G3287" s="13">
        <v>2471.84</v>
      </c>
      <c r="H3287" s="13">
        <v>3580</v>
      </c>
      <c r="I3287" s="5">
        <f>Tabela1[[#This Row],[Valor total]]-Tabela1[[#This Row],[Valor custo]]</f>
        <v>1108.1599999999999</v>
      </c>
      <c r="J3287" s="6">
        <f>Tabela1[[#This Row],[MARGEM BRUTA]]/Tabela1[[#This Row],[Valor total]]</f>
        <v>0.30954189944134075</v>
      </c>
      <c r="K3287" s="1" t="str">
        <f>VLOOKUP(Tabela1[[#This Row],[Cliente]],'BASE DE CLIENTES'!A:D,4,0)</f>
        <v>EMPRESA COM MAQUINA</v>
      </c>
      <c r="L3287" s="1" t="str">
        <f>VLOOKUP(Tabela1[[#This Row],[Cliente]],'BASE DE CLIENTES'!A:E,5,0)</f>
        <v>Aparecida de Goiânia</v>
      </c>
    </row>
    <row r="3288" spans="2:12" x14ac:dyDescent="0.3">
      <c r="B3288" s="1" t="s">
        <v>23</v>
      </c>
      <c r="C3288" s="4" t="str">
        <f>VLOOKUP(Tabela1[[#This Row],[Cliente]],'BASE DE CLIENTES'!A:E,2,0)</f>
        <v>Brasília</v>
      </c>
      <c r="D3288" s="1" t="str">
        <f>VLOOKUP(Tabela1[[#This Row],[Cliente]],'BASE DE CLIENTES'!A:C,3,0)</f>
        <v>DF</v>
      </c>
      <c r="E3288" s="4" t="str">
        <f>CONCATENATE(Tabela1[[#This Row],[CIDADE]],",",Tabela1[[#This Row],[UF]])</f>
        <v>Brasília,DF</v>
      </c>
      <c r="F3288" s="2">
        <v>45971</v>
      </c>
      <c r="G3288" s="13">
        <v>305</v>
      </c>
      <c r="H3288" s="13">
        <v>370</v>
      </c>
      <c r="I3288" s="5">
        <f>Tabela1[[#This Row],[Valor total]]-Tabela1[[#This Row],[Valor custo]]</f>
        <v>65</v>
      </c>
      <c r="J3288" s="6">
        <f>Tabela1[[#This Row],[MARGEM BRUTA]]/Tabela1[[#This Row],[Valor total]]</f>
        <v>0.17567567567567569</v>
      </c>
      <c r="K3288" s="1" t="str">
        <f>VLOOKUP(Tabela1[[#This Row],[Cliente]],'BASE DE CLIENTES'!A:D,4,0)</f>
        <v>EMPRESA SEM MAQUINA</v>
      </c>
      <c r="L3288" s="1" t="str">
        <f>VLOOKUP(Tabela1[[#This Row],[Cliente]],'BASE DE CLIENTES'!A:E,5,0)</f>
        <v>SETOR INDUSTRIAL (TAGUATINGA)</v>
      </c>
    </row>
    <row r="3289" spans="2:12" x14ac:dyDescent="0.3">
      <c r="B3289" s="1" t="s">
        <v>68</v>
      </c>
      <c r="C3289" s="4" t="str">
        <f>VLOOKUP(Tabela1[[#This Row],[Cliente]],'BASE DE CLIENTES'!A:E,2,0)</f>
        <v>Brasília</v>
      </c>
      <c r="D3289" s="1" t="str">
        <f>VLOOKUP(Tabela1[[#This Row],[Cliente]],'BASE DE CLIENTES'!A:C,3,0)</f>
        <v>DF</v>
      </c>
      <c r="E3289" s="4" t="str">
        <f>CONCATENATE(Tabela1[[#This Row],[CIDADE]],",",Tabela1[[#This Row],[UF]])</f>
        <v>Brasília,DF</v>
      </c>
      <c r="F3289" s="2">
        <v>45971</v>
      </c>
      <c r="G3289" s="13">
        <v>385</v>
      </c>
      <c r="H3289" s="13">
        <v>0</v>
      </c>
      <c r="I3289" s="5">
        <f>Tabela1[[#This Row],[Valor total]]-Tabela1[[#This Row],[Valor custo]]</f>
        <v>-385</v>
      </c>
      <c r="J3289" s="6" t="e">
        <f>Tabela1[[#This Row],[MARGEM BRUTA]]/Tabela1[[#This Row],[Valor total]]</f>
        <v>#DIV/0!</v>
      </c>
      <c r="K3289" s="1" t="str">
        <f>VLOOKUP(Tabela1[[#This Row],[Cliente]],'BASE DE CLIENTES'!A:D,4,0)</f>
        <v>EMPRESA COM MAQUINA</v>
      </c>
      <c r="L3289" s="1" t="str">
        <f>VLOOKUP(Tabela1[[#This Row],[Cliente]],'BASE DE CLIENTES'!A:E,5,0)</f>
        <v>SAMAMBAIA SUL (SAMAMBAIA)</v>
      </c>
    </row>
    <row r="3290" spans="2:12" x14ac:dyDescent="0.3">
      <c r="B3290" s="1" t="s">
        <v>68</v>
      </c>
      <c r="C3290" s="4" t="str">
        <f>VLOOKUP(Tabela1[[#This Row],[Cliente]],'BASE DE CLIENTES'!A:E,2,0)</f>
        <v>Brasília</v>
      </c>
      <c r="D3290" s="1" t="str">
        <f>VLOOKUP(Tabela1[[#This Row],[Cliente]],'BASE DE CLIENTES'!A:C,3,0)</f>
        <v>DF</v>
      </c>
      <c r="E3290" s="4" t="str">
        <f>CONCATENATE(Tabela1[[#This Row],[CIDADE]],",",Tabela1[[#This Row],[UF]])</f>
        <v>Brasília,DF</v>
      </c>
      <c r="F3290" s="2">
        <v>45971</v>
      </c>
      <c r="G3290" s="13">
        <v>432.79</v>
      </c>
      <c r="H3290" s="13">
        <v>625</v>
      </c>
      <c r="I3290" s="5">
        <f>Tabela1[[#This Row],[Valor total]]-Tabela1[[#This Row],[Valor custo]]</f>
        <v>192.20999999999998</v>
      </c>
      <c r="J3290" s="6">
        <f>Tabela1[[#This Row],[MARGEM BRUTA]]/Tabela1[[#This Row],[Valor total]]</f>
        <v>0.30753599999999998</v>
      </c>
      <c r="K3290" s="1" t="str">
        <f>VLOOKUP(Tabela1[[#This Row],[Cliente]],'BASE DE CLIENTES'!A:D,4,0)</f>
        <v>EMPRESA COM MAQUINA</v>
      </c>
      <c r="L3290" s="1" t="str">
        <f>VLOOKUP(Tabela1[[#This Row],[Cliente]],'BASE DE CLIENTES'!A:E,5,0)</f>
        <v>SAMAMBAIA SUL (SAMAMBAIA)</v>
      </c>
    </row>
    <row r="3291" spans="2:12" x14ac:dyDescent="0.3">
      <c r="B3291" s="1" t="s">
        <v>138</v>
      </c>
      <c r="C3291" s="4" t="str">
        <f>VLOOKUP(Tabela1[[#This Row],[Cliente]],'BASE DE CLIENTES'!A:E,2,0)</f>
        <v>Brasília</v>
      </c>
      <c r="D3291" s="1" t="str">
        <f>VLOOKUP(Tabela1[[#This Row],[Cliente]],'BASE DE CLIENTES'!A:C,3,0)</f>
        <v>DF</v>
      </c>
      <c r="E3291" s="4" t="str">
        <f>CONCATENATE(Tabela1[[#This Row],[CIDADE]],",",Tabela1[[#This Row],[UF]])</f>
        <v>Brasília,DF</v>
      </c>
      <c r="F3291" s="2">
        <v>45971</v>
      </c>
      <c r="G3291" s="13">
        <v>412.14</v>
      </c>
      <c r="H3291" s="13">
        <v>1500</v>
      </c>
      <c r="I3291" s="5">
        <f>Tabela1[[#This Row],[Valor total]]-Tabela1[[#This Row],[Valor custo]]</f>
        <v>1087.8600000000001</v>
      </c>
      <c r="J3291" s="6">
        <f>Tabela1[[#This Row],[MARGEM BRUTA]]/Tabela1[[#This Row],[Valor total]]</f>
        <v>0.72524000000000011</v>
      </c>
      <c r="K3291" s="1" t="str">
        <f>VLOOKUP(Tabela1[[#This Row],[Cliente]],'BASE DE CLIENTES'!A:D,4,0)</f>
        <v>OUTROS RAMOS</v>
      </c>
      <c r="L3291" s="1" t="str">
        <f>VLOOKUP(Tabela1[[#This Row],[Cliente]],'BASE DE CLIENTES'!A:E,5,0)</f>
        <v>CEILANDIA NORTE (CEILANDIA)</v>
      </c>
    </row>
    <row r="3292" spans="2:12" x14ac:dyDescent="0.3">
      <c r="B3292" s="1" t="s">
        <v>96</v>
      </c>
      <c r="C3292" s="4" t="str">
        <f>VLOOKUP(Tabela1[[#This Row],[Cliente]],'BASE DE CLIENTES'!A:E,2,0)</f>
        <v>Brasília</v>
      </c>
      <c r="D3292" s="1" t="str">
        <f>VLOOKUP(Tabela1[[#This Row],[Cliente]],'BASE DE CLIENTES'!A:C,3,0)</f>
        <v>DF</v>
      </c>
      <c r="E3292" s="4" t="str">
        <f>CONCATENATE(Tabela1[[#This Row],[CIDADE]],",",Tabela1[[#This Row],[UF]])</f>
        <v>Brasília,DF</v>
      </c>
      <c r="F3292" s="2">
        <v>45971</v>
      </c>
      <c r="G3292" s="13">
        <v>385</v>
      </c>
      <c r="H3292" s="13">
        <v>465</v>
      </c>
      <c r="I3292" s="5">
        <f>Tabela1[[#This Row],[Valor total]]-Tabela1[[#This Row],[Valor custo]]</f>
        <v>80</v>
      </c>
      <c r="J3292" s="6">
        <f>Tabela1[[#This Row],[MARGEM BRUTA]]/Tabela1[[#This Row],[Valor total]]</f>
        <v>0.17204301075268819</v>
      </c>
      <c r="K3292" s="1" t="str">
        <f>VLOOKUP(Tabela1[[#This Row],[Cliente]],'BASE DE CLIENTES'!A:D,4,0)</f>
        <v>EMPRESA SEM MAQUINA</v>
      </c>
      <c r="L3292" s="1" t="str">
        <f>VLOOKUP(Tabela1[[#This Row],[Cliente]],'BASE DE CLIENTES'!A:E,5,0)</f>
        <v>CEILANDIA NORTE (CEILANDIA)</v>
      </c>
    </row>
    <row r="3293" spans="2:12" x14ac:dyDescent="0.3">
      <c r="B3293" s="1" t="s">
        <v>36</v>
      </c>
      <c r="C3293" s="4" t="str">
        <f>VLOOKUP(Tabela1[[#This Row],[Cliente]],'BASE DE CLIENTES'!A:E,2,0)</f>
        <v>Brasília</v>
      </c>
      <c r="D3293" s="1" t="str">
        <f>VLOOKUP(Tabela1[[#This Row],[Cliente]],'BASE DE CLIENTES'!A:C,3,0)</f>
        <v>DF</v>
      </c>
      <c r="E3293" s="4" t="str">
        <f>CONCATENATE(Tabela1[[#This Row],[CIDADE]],",",Tabela1[[#This Row],[UF]])</f>
        <v>Brasília,DF</v>
      </c>
      <c r="F3293" s="2">
        <v>45971</v>
      </c>
      <c r="G3293" s="13">
        <v>1640</v>
      </c>
      <c r="H3293" s="13">
        <v>2550</v>
      </c>
      <c r="I3293" s="5">
        <f>Tabela1[[#This Row],[Valor total]]-Tabela1[[#This Row],[Valor custo]]</f>
        <v>910</v>
      </c>
      <c r="J3293" s="6">
        <f>Tabela1[[#This Row],[MARGEM BRUTA]]/Tabela1[[#This Row],[Valor total]]</f>
        <v>0.35686274509803922</v>
      </c>
      <c r="K3293" s="1" t="str">
        <f>VLOOKUP(Tabela1[[#This Row],[Cliente]],'BASE DE CLIENTES'!A:D,4,0)</f>
        <v>SERRALHEIRO</v>
      </c>
      <c r="L3293" s="1" t="str">
        <f>VLOOKUP(Tabela1[[#This Row],[Cliente]],'BASE DE CLIENTES'!A:E,5,0)</f>
        <v>CEILANDIA SUL (CEILANDIA)</v>
      </c>
    </row>
    <row r="3294" spans="2:12" x14ac:dyDescent="0.3">
      <c r="B3294" s="1" t="s">
        <v>52</v>
      </c>
      <c r="C3294" s="4" t="str">
        <f>VLOOKUP(Tabela1[[#This Row],[Cliente]],'BASE DE CLIENTES'!A:E,2,0)</f>
        <v>Brasília</v>
      </c>
      <c r="D3294" s="1" t="str">
        <f>VLOOKUP(Tabela1[[#This Row],[Cliente]],'BASE DE CLIENTES'!A:C,3,0)</f>
        <v>DF</v>
      </c>
      <c r="E3294" s="4" t="str">
        <f>CONCATENATE(Tabela1[[#This Row],[CIDADE]],",",Tabela1[[#This Row],[UF]])</f>
        <v>Brasília,DF</v>
      </c>
      <c r="F3294" s="2">
        <v>45971</v>
      </c>
      <c r="G3294" s="13">
        <v>126</v>
      </c>
      <c r="H3294" s="13">
        <v>165</v>
      </c>
      <c r="I3294" s="5">
        <f>Tabela1[[#This Row],[Valor total]]-Tabela1[[#This Row],[Valor custo]]</f>
        <v>39</v>
      </c>
      <c r="J3294" s="6">
        <f>Tabela1[[#This Row],[MARGEM BRUTA]]/Tabela1[[#This Row],[Valor total]]</f>
        <v>0.23636363636363636</v>
      </c>
      <c r="K3294" s="1" t="str">
        <f>VLOOKUP(Tabela1[[#This Row],[Cliente]],'BASE DE CLIENTES'!A:D,4,0)</f>
        <v>SERRALHEIRO</v>
      </c>
      <c r="L3294" s="1" t="str">
        <f>VLOOKUP(Tabela1[[#This Row],[Cliente]],'BASE DE CLIENTES'!A:E,5,0)</f>
        <v>Ceilândia Sul (Ceilândia)</v>
      </c>
    </row>
    <row r="3295" spans="2:12" x14ac:dyDescent="0.3">
      <c r="B3295" s="1" t="s">
        <v>111</v>
      </c>
      <c r="C3295" s="4" t="str">
        <f>VLOOKUP(Tabela1[[#This Row],[Cliente]],'BASE DE CLIENTES'!A:E,2,0)</f>
        <v>Brasília</v>
      </c>
      <c r="D3295" s="1" t="str">
        <f>VLOOKUP(Tabela1[[#This Row],[Cliente]],'BASE DE CLIENTES'!A:C,3,0)</f>
        <v>DF</v>
      </c>
      <c r="E3295" s="4" t="str">
        <f>CONCATENATE(Tabela1[[#This Row],[CIDADE]],",",Tabela1[[#This Row],[UF]])</f>
        <v>Brasília,DF</v>
      </c>
      <c r="F3295" s="2">
        <v>45971</v>
      </c>
      <c r="G3295" s="13">
        <v>490.7</v>
      </c>
      <c r="H3295" s="13">
        <v>565</v>
      </c>
      <c r="I3295" s="5">
        <f>Tabela1[[#This Row],[Valor total]]-Tabela1[[#This Row],[Valor custo]]</f>
        <v>74.300000000000011</v>
      </c>
      <c r="J3295" s="6">
        <f>Tabela1[[#This Row],[MARGEM BRUTA]]/Tabela1[[#This Row],[Valor total]]</f>
        <v>0.13150442477876109</v>
      </c>
      <c r="K3295" s="1" t="str">
        <f>VLOOKUP(Tabela1[[#This Row],[Cliente]],'BASE DE CLIENTES'!A:D,4,0)</f>
        <v>EMPRESA SEM MAQUINA</v>
      </c>
      <c r="L3295" s="1" t="str">
        <f>VLOOKUP(Tabela1[[#This Row],[Cliente]],'BASE DE CLIENTES'!A:E,5,0)</f>
        <v>TAGUATINGA SUL (TAGUATINGA)</v>
      </c>
    </row>
    <row r="3296" spans="2:12" x14ac:dyDescent="0.3">
      <c r="B3296" s="1" t="s">
        <v>111</v>
      </c>
      <c r="C3296" s="4" t="str">
        <f>VLOOKUP(Tabela1[[#This Row],[Cliente]],'BASE DE CLIENTES'!A:E,2,0)</f>
        <v>Brasília</v>
      </c>
      <c r="D3296" s="1" t="str">
        <f>VLOOKUP(Tabela1[[#This Row],[Cliente]],'BASE DE CLIENTES'!A:C,3,0)</f>
        <v>DF</v>
      </c>
      <c r="E3296" s="4" t="str">
        <f>CONCATENATE(Tabela1[[#This Row],[CIDADE]],",",Tabela1[[#This Row],[UF]])</f>
        <v>Brasília,DF</v>
      </c>
      <c r="F3296" s="2">
        <v>45971</v>
      </c>
      <c r="G3296" s="13">
        <v>103.63</v>
      </c>
      <c r="H3296" s="13">
        <v>135</v>
      </c>
      <c r="I3296" s="5">
        <f>Tabela1[[#This Row],[Valor total]]-Tabela1[[#This Row],[Valor custo]]</f>
        <v>31.370000000000005</v>
      </c>
      <c r="J3296" s="6">
        <f>Tabela1[[#This Row],[MARGEM BRUTA]]/Tabela1[[#This Row],[Valor total]]</f>
        <v>0.23237037037037039</v>
      </c>
      <c r="K3296" s="1" t="str">
        <f>VLOOKUP(Tabela1[[#This Row],[Cliente]],'BASE DE CLIENTES'!A:D,4,0)</f>
        <v>EMPRESA SEM MAQUINA</v>
      </c>
      <c r="L3296" s="1" t="str">
        <f>VLOOKUP(Tabela1[[#This Row],[Cliente]],'BASE DE CLIENTES'!A:E,5,0)</f>
        <v>TAGUATINGA SUL (TAGUATINGA)</v>
      </c>
    </row>
    <row r="3297" spans="2:12" x14ac:dyDescent="0.3">
      <c r="B3297" s="1" t="s">
        <v>38</v>
      </c>
      <c r="C3297" s="4" t="str">
        <f>VLOOKUP(Tabela1[[#This Row],[Cliente]],'BASE DE CLIENTES'!A:E,2,0)</f>
        <v>Brasília</v>
      </c>
      <c r="D3297" s="1" t="str">
        <f>VLOOKUP(Tabela1[[#This Row],[Cliente]],'BASE DE CLIENTES'!A:C,3,0)</f>
        <v>DF</v>
      </c>
      <c r="E3297" s="4" t="str">
        <f>CONCATENATE(Tabela1[[#This Row],[CIDADE]],",",Tabela1[[#This Row],[UF]])</f>
        <v>Brasília,DF</v>
      </c>
      <c r="F3297" s="2">
        <v>45971</v>
      </c>
      <c r="G3297" s="13">
        <v>493.77</v>
      </c>
      <c r="H3297" s="13">
        <v>725</v>
      </c>
      <c r="I3297" s="5">
        <f>Tabela1[[#This Row],[Valor total]]-Tabela1[[#This Row],[Valor custo]]</f>
        <v>231.23000000000002</v>
      </c>
      <c r="J3297" s="6">
        <f>Tabela1[[#This Row],[MARGEM BRUTA]]/Tabela1[[#This Row],[Valor total]]</f>
        <v>0.31893793103448276</v>
      </c>
      <c r="K3297" s="1" t="str">
        <f>VLOOKUP(Tabela1[[#This Row],[Cliente]],'BASE DE CLIENTES'!A:D,4,0)</f>
        <v>EMPRESA SEM MAQUINA</v>
      </c>
      <c r="L3297" s="1" t="str">
        <f>VLOOKUP(Tabela1[[#This Row],[Cliente]],'BASE DE CLIENTES'!A:E,5,0)</f>
        <v>PONTE ALTA NORTE (GAMA)</v>
      </c>
    </row>
    <row r="3298" spans="2:12" x14ac:dyDescent="0.3">
      <c r="B3298" s="1" t="s">
        <v>111</v>
      </c>
      <c r="C3298" s="4" t="str">
        <f>VLOOKUP(Tabela1[[#This Row],[Cliente]],'BASE DE CLIENTES'!A:E,2,0)</f>
        <v>Brasília</v>
      </c>
      <c r="D3298" s="1" t="str">
        <f>VLOOKUP(Tabela1[[#This Row],[Cliente]],'BASE DE CLIENTES'!A:C,3,0)</f>
        <v>DF</v>
      </c>
      <c r="E3298" s="4" t="str">
        <f>CONCATENATE(Tabela1[[#This Row],[CIDADE]],",",Tabela1[[#This Row],[UF]])</f>
        <v>Brasília,DF</v>
      </c>
      <c r="F3298" s="2">
        <v>45971</v>
      </c>
      <c r="G3298" s="13">
        <v>1049</v>
      </c>
      <c r="H3298" s="13">
        <v>1715</v>
      </c>
      <c r="I3298" s="5">
        <f>Tabela1[[#This Row],[Valor total]]-Tabela1[[#This Row],[Valor custo]]</f>
        <v>666</v>
      </c>
      <c r="J3298" s="6">
        <f>Tabela1[[#This Row],[MARGEM BRUTA]]/Tabela1[[#This Row],[Valor total]]</f>
        <v>0.38833819241982509</v>
      </c>
      <c r="K3298" s="1" t="str">
        <f>VLOOKUP(Tabela1[[#This Row],[Cliente]],'BASE DE CLIENTES'!A:D,4,0)</f>
        <v>EMPRESA SEM MAQUINA</v>
      </c>
      <c r="L3298" s="1" t="str">
        <f>VLOOKUP(Tabela1[[#This Row],[Cliente]],'BASE DE CLIENTES'!A:E,5,0)</f>
        <v>TAGUATINGA SUL (TAGUATINGA)</v>
      </c>
    </row>
    <row r="3299" spans="2:12" x14ac:dyDescent="0.3">
      <c r="B3299" s="1" t="s">
        <v>25</v>
      </c>
      <c r="C3299" s="4" t="str">
        <f>VLOOKUP(Tabela1[[#This Row],[Cliente]],'BASE DE CLIENTES'!A:E,2,0)</f>
        <v>Brasília</v>
      </c>
      <c r="D3299" s="1" t="str">
        <f>VLOOKUP(Tabela1[[#This Row],[Cliente]],'BASE DE CLIENTES'!A:C,3,0)</f>
        <v>DF</v>
      </c>
      <c r="E3299" s="4" t="str">
        <f>CONCATENATE(Tabela1[[#This Row],[CIDADE]],",",Tabela1[[#This Row],[UF]])</f>
        <v>Brasília,DF</v>
      </c>
      <c r="F3299" s="2">
        <v>45969</v>
      </c>
      <c r="G3299" s="13">
        <v>30.49</v>
      </c>
      <c r="H3299" s="13">
        <v>45</v>
      </c>
      <c r="I3299" s="5">
        <f>Tabela1[[#This Row],[Valor total]]-Tabela1[[#This Row],[Valor custo]]</f>
        <v>14.510000000000002</v>
      </c>
      <c r="J3299" s="6">
        <f>Tabela1[[#This Row],[MARGEM BRUTA]]/Tabela1[[#This Row],[Valor total]]</f>
        <v>0.32244444444444448</v>
      </c>
      <c r="K3299" s="1" t="str">
        <f>VLOOKUP(Tabela1[[#This Row],[Cliente]],'BASE DE CLIENTES'!A:D,4,0)</f>
        <v>EMPRESA COM MAQUINA</v>
      </c>
      <c r="L3299" s="1" t="str">
        <f>VLOOKUP(Tabela1[[#This Row],[Cliente]],'BASE DE CLIENTES'!A:E,5,0)</f>
        <v>CEILANDIA NORTE (CEILANDIA)</v>
      </c>
    </row>
    <row r="3300" spans="2:12" x14ac:dyDescent="0.3">
      <c r="B3300" s="1" t="s">
        <v>25</v>
      </c>
      <c r="C3300" s="4" t="str">
        <f>VLOOKUP(Tabela1[[#This Row],[Cliente]],'BASE DE CLIENTES'!A:E,2,0)</f>
        <v>Brasília</v>
      </c>
      <c r="D3300" s="1" t="str">
        <f>VLOOKUP(Tabela1[[#This Row],[Cliente]],'BASE DE CLIENTES'!A:C,3,0)</f>
        <v>DF</v>
      </c>
      <c r="E3300" s="4" t="str">
        <f>CONCATENATE(Tabela1[[#This Row],[CIDADE]],",",Tabela1[[#This Row],[UF]])</f>
        <v>Brasília,DF</v>
      </c>
      <c r="F3300" s="2">
        <v>45969</v>
      </c>
      <c r="G3300" s="13">
        <v>649</v>
      </c>
      <c r="H3300" s="13">
        <v>900</v>
      </c>
      <c r="I3300" s="5">
        <f>Tabela1[[#This Row],[Valor total]]-Tabela1[[#This Row],[Valor custo]]</f>
        <v>251</v>
      </c>
      <c r="J3300" s="6">
        <f>Tabela1[[#This Row],[MARGEM BRUTA]]/Tabela1[[#This Row],[Valor total]]</f>
        <v>0.27888888888888891</v>
      </c>
      <c r="K3300" s="1" t="str">
        <f>VLOOKUP(Tabela1[[#This Row],[Cliente]],'BASE DE CLIENTES'!A:D,4,0)</f>
        <v>EMPRESA COM MAQUINA</v>
      </c>
      <c r="L3300" s="1" t="str">
        <f>VLOOKUP(Tabela1[[#This Row],[Cliente]],'BASE DE CLIENTES'!A:E,5,0)</f>
        <v>CEILANDIA NORTE (CEILANDIA)</v>
      </c>
    </row>
    <row r="3301" spans="2:12" x14ac:dyDescent="0.3">
      <c r="B3301" s="1" t="s">
        <v>15</v>
      </c>
      <c r="C3301" s="4" t="str">
        <f>VLOOKUP(Tabela1[[#This Row],[Cliente]],'BASE DE CLIENTES'!A:E,2,0)</f>
        <v>Brasília</v>
      </c>
      <c r="D3301" s="1" t="str">
        <f>VLOOKUP(Tabela1[[#This Row],[Cliente]],'BASE DE CLIENTES'!A:C,3,0)</f>
        <v>DF</v>
      </c>
      <c r="E3301" s="4" t="str">
        <f>CONCATENATE(Tabela1[[#This Row],[CIDADE]],",",Tabela1[[#This Row],[UF]])</f>
        <v>Brasília,DF</v>
      </c>
      <c r="F3301" s="2">
        <v>45969</v>
      </c>
      <c r="G3301" s="13">
        <v>72.099999999999994</v>
      </c>
      <c r="H3301" s="13">
        <v>300</v>
      </c>
      <c r="I3301" s="5">
        <f>Tabela1[[#This Row],[Valor total]]-Tabela1[[#This Row],[Valor custo]]</f>
        <v>227.9</v>
      </c>
      <c r="J3301" s="6">
        <f>Tabela1[[#This Row],[MARGEM BRUTA]]/Tabela1[[#This Row],[Valor total]]</f>
        <v>0.75966666666666671</v>
      </c>
      <c r="K3301" s="1" t="str">
        <f>VLOOKUP(Tabela1[[#This Row],[Cliente]],'BASE DE CLIENTES'!A:D,4,0)</f>
        <v>SERRALHEIRO</v>
      </c>
      <c r="L3301" s="1" t="str">
        <f>VLOOKUP(Tabela1[[#This Row],[Cliente]],'BASE DE CLIENTES'!A:E,5,0)</f>
        <v>SETOR HABITACIONAL VICENTE PIRES</v>
      </c>
    </row>
    <row r="3302" spans="2:12" x14ac:dyDescent="0.3">
      <c r="B3302" s="1" t="s">
        <v>236</v>
      </c>
      <c r="C3302" s="4" t="str">
        <f>VLOOKUP(Tabela1[[#This Row],[Cliente]],'BASE DE CLIENTES'!A:E,2,0)</f>
        <v>Goiânia</v>
      </c>
      <c r="D3302" s="1" t="str">
        <f>VLOOKUP(Tabela1[[#This Row],[Cliente]],'BASE DE CLIENTES'!A:C,3,0)</f>
        <v>GO</v>
      </c>
      <c r="E3302" s="4" t="str">
        <f>CONCATENATE(Tabela1[[#This Row],[CIDADE]],",",Tabela1[[#This Row],[UF]])</f>
        <v>Goiânia,GO</v>
      </c>
      <c r="F3302" s="2">
        <v>45968</v>
      </c>
      <c r="G3302" s="13">
        <v>970</v>
      </c>
      <c r="H3302" s="13">
        <v>1470</v>
      </c>
      <c r="I3302" s="5">
        <f>Tabela1[[#This Row],[Valor total]]-Tabela1[[#This Row],[Valor custo]]</f>
        <v>500</v>
      </c>
      <c r="J3302" s="6">
        <f>Tabela1[[#This Row],[MARGEM BRUTA]]/Tabela1[[#This Row],[Valor total]]</f>
        <v>0.3401360544217687</v>
      </c>
      <c r="K3302" s="1" t="str">
        <f>VLOOKUP(Tabela1[[#This Row],[Cliente]],'BASE DE CLIENTES'!A:D,4,0)</f>
        <v>EMPRESA COM MAQUINA</v>
      </c>
      <c r="L3302" s="1" t="str">
        <f>VLOOKUP(Tabela1[[#This Row],[Cliente]],'BASE DE CLIENTES'!A:E,5,0)</f>
        <v>Goiânia</v>
      </c>
    </row>
    <row r="3303" spans="2:12" x14ac:dyDescent="0.3">
      <c r="B3303" s="1" t="s">
        <v>152</v>
      </c>
      <c r="C3303" s="4" t="str">
        <f>VLOOKUP(Tabela1[[#This Row],[Cliente]],'BASE DE CLIENTES'!A:E,2,0)</f>
        <v>Aparecida de Goiânia</v>
      </c>
      <c r="D3303" s="1" t="str">
        <f>VLOOKUP(Tabela1[[#This Row],[Cliente]],'BASE DE CLIENTES'!A:C,3,0)</f>
        <v>GO</v>
      </c>
      <c r="E3303" s="4" t="str">
        <f>CONCATENATE(Tabela1[[#This Row],[CIDADE]],",",Tabela1[[#This Row],[UF]])</f>
        <v>Aparecida de Goiânia,GO</v>
      </c>
      <c r="F3303" s="2">
        <v>45968</v>
      </c>
      <c r="G3303" s="13">
        <v>679</v>
      </c>
      <c r="H3303" s="13">
        <v>1100</v>
      </c>
      <c r="I3303" s="5">
        <f>Tabela1[[#This Row],[Valor total]]-Tabela1[[#This Row],[Valor custo]]</f>
        <v>421</v>
      </c>
      <c r="J3303" s="6">
        <f>Tabela1[[#This Row],[MARGEM BRUTA]]/Tabela1[[#This Row],[Valor total]]</f>
        <v>0.38272727272727275</v>
      </c>
      <c r="K3303" s="1" t="str">
        <f>VLOOKUP(Tabela1[[#This Row],[Cliente]],'BASE DE CLIENTES'!A:D,4,0)</f>
        <v>TECNICO</v>
      </c>
      <c r="L3303" s="1" t="str">
        <f>VLOOKUP(Tabela1[[#This Row],[Cliente]],'BASE DE CLIENTES'!A:E,5,0)</f>
        <v>Aparecida de Goiânia</v>
      </c>
    </row>
    <row r="3304" spans="2:12" x14ac:dyDescent="0.3">
      <c r="B3304" s="1" t="s">
        <v>38</v>
      </c>
      <c r="C3304" s="4" t="str">
        <f>VLOOKUP(Tabela1[[#This Row],[Cliente]],'BASE DE CLIENTES'!A:E,2,0)</f>
        <v>Brasília</v>
      </c>
      <c r="D3304" s="1" t="str">
        <f>VLOOKUP(Tabela1[[#This Row],[Cliente]],'BASE DE CLIENTES'!A:C,3,0)</f>
        <v>DF</v>
      </c>
      <c r="E3304" s="4" t="str">
        <f>CONCATENATE(Tabela1[[#This Row],[CIDADE]],",",Tabela1[[#This Row],[UF]])</f>
        <v>Brasília,DF</v>
      </c>
      <c r="F3304" s="2">
        <v>45968</v>
      </c>
      <c r="G3304" s="13">
        <v>3903.17</v>
      </c>
      <c r="H3304" s="13">
        <v>6320</v>
      </c>
      <c r="I3304" s="5">
        <f>Tabela1[[#This Row],[Valor total]]-Tabela1[[#This Row],[Valor custo]]</f>
        <v>2416.83</v>
      </c>
      <c r="J3304" s="6">
        <f>Tabela1[[#This Row],[MARGEM BRUTA]]/Tabela1[[#This Row],[Valor total]]</f>
        <v>0.38240981012658226</v>
      </c>
      <c r="K3304" s="1" t="str">
        <f>VLOOKUP(Tabela1[[#This Row],[Cliente]],'BASE DE CLIENTES'!A:D,4,0)</f>
        <v>EMPRESA SEM MAQUINA</v>
      </c>
      <c r="L3304" s="1" t="str">
        <f>VLOOKUP(Tabela1[[#This Row],[Cliente]],'BASE DE CLIENTES'!A:E,5,0)</f>
        <v>PONTE ALTA NORTE (GAMA)</v>
      </c>
    </row>
    <row r="3305" spans="2:12" x14ac:dyDescent="0.3">
      <c r="B3305" s="1" t="s">
        <v>316</v>
      </c>
      <c r="C3305" s="4" t="str">
        <f>VLOOKUP(Tabela1[[#This Row],[Cliente]],'BASE DE CLIENTES'!A:E,2,0)</f>
        <v>Valparaíso de Goiás</v>
      </c>
      <c r="D3305" s="1" t="str">
        <f>VLOOKUP(Tabela1[[#This Row],[Cliente]],'BASE DE CLIENTES'!A:C,3,0)</f>
        <v>GO</v>
      </c>
      <c r="E3305" s="4" t="str">
        <f>CONCATENATE(Tabela1[[#This Row],[CIDADE]],",",Tabela1[[#This Row],[UF]])</f>
        <v>Valparaíso de Goiás,GO</v>
      </c>
      <c r="F3305" s="2">
        <v>45968</v>
      </c>
      <c r="G3305" s="13">
        <v>967.7</v>
      </c>
      <c r="H3305" s="13">
        <v>2140</v>
      </c>
      <c r="I3305" s="5">
        <f>Tabela1[[#This Row],[Valor total]]-Tabela1[[#This Row],[Valor custo]]</f>
        <v>1172.3</v>
      </c>
      <c r="J3305" s="6">
        <f>Tabela1[[#This Row],[MARGEM BRUTA]]/Tabela1[[#This Row],[Valor total]]</f>
        <v>0.54780373831775697</v>
      </c>
      <c r="K3305" s="1" t="str">
        <f>VLOOKUP(Tabela1[[#This Row],[Cliente]],'BASE DE CLIENTES'!A:D,4,0)</f>
        <v>SERRALHEIRO</v>
      </c>
      <c r="L3305" s="1" t="str">
        <f>VLOOKUP(Tabela1[[#This Row],[Cliente]],'BASE DE CLIENTES'!A:E,5,0)</f>
        <v>Valparaíso de Goiás</v>
      </c>
    </row>
    <row r="3306" spans="2:12" x14ac:dyDescent="0.3">
      <c r="B3306" s="1" t="s">
        <v>27</v>
      </c>
      <c r="C3306" s="4" t="str">
        <f>VLOOKUP(Tabela1[[#This Row],[Cliente]],'BASE DE CLIENTES'!A:E,2,0)</f>
        <v>Brasília</v>
      </c>
      <c r="D3306" s="1" t="str">
        <f>VLOOKUP(Tabela1[[#This Row],[Cliente]],'BASE DE CLIENTES'!A:C,3,0)</f>
        <v>DF</v>
      </c>
      <c r="E3306" s="4" t="str">
        <f>CONCATENATE(Tabela1[[#This Row],[CIDADE]],",",Tabela1[[#This Row],[UF]])</f>
        <v>Brasília,DF</v>
      </c>
      <c r="F3306" s="2">
        <v>45968</v>
      </c>
      <c r="G3306" s="13">
        <v>350</v>
      </c>
      <c r="H3306" s="13">
        <v>420</v>
      </c>
      <c r="I3306" s="5">
        <f>Tabela1[[#This Row],[Valor total]]-Tabela1[[#This Row],[Valor custo]]</f>
        <v>70</v>
      </c>
      <c r="J3306" s="6">
        <f>Tabela1[[#This Row],[MARGEM BRUTA]]/Tabela1[[#This Row],[Valor total]]</f>
        <v>0.16666666666666666</v>
      </c>
      <c r="K3306" s="1" t="str">
        <f>VLOOKUP(Tabela1[[#This Row],[Cliente]],'BASE DE CLIENTES'!A:D,4,0)</f>
        <v>EMPRESA SEM MAQUINA</v>
      </c>
      <c r="L3306" s="1" t="str">
        <f>VLOOKUP(Tabela1[[#This Row],[Cliente]],'BASE DE CLIENTES'!A:E,5,0)</f>
        <v>RECANTO DAS EMAS</v>
      </c>
    </row>
    <row r="3307" spans="2:12" x14ac:dyDescent="0.3">
      <c r="B3307" s="1" t="s">
        <v>27</v>
      </c>
      <c r="C3307" s="4" t="str">
        <f>VLOOKUP(Tabela1[[#This Row],[Cliente]],'BASE DE CLIENTES'!A:E,2,0)</f>
        <v>Brasília</v>
      </c>
      <c r="D3307" s="1" t="str">
        <f>VLOOKUP(Tabela1[[#This Row],[Cliente]],'BASE DE CLIENTES'!A:C,3,0)</f>
        <v>DF</v>
      </c>
      <c r="E3307" s="4" t="str">
        <f>CONCATENATE(Tabela1[[#This Row],[CIDADE]],",",Tabela1[[#This Row],[UF]])</f>
        <v>Brasília,DF</v>
      </c>
      <c r="F3307" s="2">
        <v>45968</v>
      </c>
      <c r="G3307" s="13">
        <v>2098.58</v>
      </c>
      <c r="H3307" s="13">
        <v>3130</v>
      </c>
      <c r="I3307" s="5">
        <f>Tabela1[[#This Row],[Valor total]]-Tabela1[[#This Row],[Valor custo]]</f>
        <v>1031.42</v>
      </c>
      <c r="J3307" s="6">
        <f>Tabela1[[#This Row],[MARGEM BRUTA]]/Tabela1[[#This Row],[Valor total]]</f>
        <v>0.32952715654952081</v>
      </c>
      <c r="K3307" s="1" t="str">
        <f>VLOOKUP(Tabela1[[#This Row],[Cliente]],'BASE DE CLIENTES'!A:D,4,0)</f>
        <v>EMPRESA SEM MAQUINA</v>
      </c>
      <c r="L3307" s="1" t="str">
        <f>VLOOKUP(Tabela1[[#This Row],[Cliente]],'BASE DE CLIENTES'!A:E,5,0)</f>
        <v>RECANTO DAS EMAS</v>
      </c>
    </row>
    <row r="3308" spans="2:12" x14ac:dyDescent="0.3">
      <c r="B3308" s="1" t="s">
        <v>120</v>
      </c>
      <c r="C3308" s="4" t="str">
        <f>VLOOKUP(Tabela1[[#This Row],[Cliente]],'BASE DE CLIENTES'!A:E,2,0)</f>
        <v>Brasília</v>
      </c>
      <c r="D3308" s="1" t="str">
        <f>VLOOKUP(Tabela1[[#This Row],[Cliente]],'BASE DE CLIENTES'!A:C,3,0)</f>
        <v>DF</v>
      </c>
      <c r="E3308" s="4" t="str">
        <f>CONCATENATE(Tabela1[[#This Row],[CIDADE]],",",Tabela1[[#This Row],[UF]])</f>
        <v>Brasília,DF</v>
      </c>
      <c r="F3308" s="2">
        <v>45968</v>
      </c>
      <c r="G3308" s="13">
        <v>370.5</v>
      </c>
      <c r="H3308" s="13">
        <v>1015</v>
      </c>
      <c r="I3308" s="5">
        <f>Tabela1[[#This Row],[Valor total]]-Tabela1[[#This Row],[Valor custo]]</f>
        <v>644.5</v>
      </c>
      <c r="J3308" s="6">
        <f>Tabela1[[#This Row],[MARGEM BRUTA]]/Tabela1[[#This Row],[Valor total]]</f>
        <v>0.63497536945812805</v>
      </c>
      <c r="K3308" s="1" t="str">
        <f>VLOOKUP(Tabela1[[#This Row],[Cliente]],'BASE DE CLIENTES'!A:D,4,0)</f>
        <v>EMPRESA SEM MAQUINA</v>
      </c>
      <c r="L3308" s="1" t="str">
        <f>VLOOKUP(Tabela1[[#This Row],[Cliente]],'BASE DE CLIENTES'!A:E,5,0)</f>
        <v>SAMAMBAIA</v>
      </c>
    </row>
    <row r="3309" spans="2:12" x14ac:dyDescent="0.3">
      <c r="B3309" s="1" t="s">
        <v>220</v>
      </c>
      <c r="C3309" s="4" t="str">
        <f>VLOOKUP(Tabela1[[#This Row],[Cliente]],'BASE DE CLIENTES'!A:E,2,0)</f>
        <v>Goiânia</v>
      </c>
      <c r="D3309" s="1" t="str">
        <f>VLOOKUP(Tabela1[[#This Row],[Cliente]],'BASE DE CLIENTES'!A:C,3,0)</f>
        <v>GO</v>
      </c>
      <c r="E3309" s="4" t="str">
        <f>CONCATENATE(Tabela1[[#This Row],[CIDADE]],",",Tabela1[[#This Row],[UF]])</f>
        <v>Goiânia,GO</v>
      </c>
      <c r="F3309" s="2">
        <v>45968</v>
      </c>
      <c r="G3309" s="13">
        <v>544</v>
      </c>
      <c r="H3309" s="13">
        <v>800</v>
      </c>
      <c r="I3309" s="5">
        <f>Tabela1[[#This Row],[Valor total]]-Tabela1[[#This Row],[Valor custo]]</f>
        <v>256</v>
      </c>
      <c r="J3309" s="6">
        <f>Tabela1[[#This Row],[MARGEM BRUTA]]/Tabela1[[#This Row],[Valor total]]</f>
        <v>0.32</v>
      </c>
      <c r="K3309" s="1" t="str">
        <f>VLOOKUP(Tabela1[[#This Row],[Cliente]],'BASE DE CLIENTES'!A:D,4,0)</f>
        <v>EMPRESA COM MAQUINA</v>
      </c>
      <c r="L3309" s="1" t="str">
        <f>VLOOKUP(Tabela1[[#This Row],[Cliente]],'BASE DE CLIENTES'!A:E,5,0)</f>
        <v>Goiânia</v>
      </c>
    </row>
    <row r="3310" spans="2:12" x14ac:dyDescent="0.3">
      <c r="B3310" s="1" t="s">
        <v>52</v>
      </c>
      <c r="C3310" s="4" t="str">
        <f>VLOOKUP(Tabela1[[#This Row],[Cliente]],'BASE DE CLIENTES'!A:E,2,0)</f>
        <v>Brasília</v>
      </c>
      <c r="D3310" s="1" t="str">
        <f>VLOOKUP(Tabela1[[#This Row],[Cliente]],'BASE DE CLIENTES'!A:C,3,0)</f>
        <v>DF</v>
      </c>
      <c r="E3310" s="4" t="str">
        <f>CONCATENATE(Tabela1[[#This Row],[CIDADE]],",",Tabela1[[#This Row],[UF]])</f>
        <v>Brasília,DF</v>
      </c>
      <c r="F3310" s="2">
        <v>45966</v>
      </c>
      <c r="G3310" s="13">
        <v>385</v>
      </c>
      <c r="H3310" s="13">
        <v>640</v>
      </c>
      <c r="I3310" s="5">
        <f>Tabela1[[#This Row],[Valor total]]-Tabela1[[#This Row],[Valor custo]]</f>
        <v>255</v>
      </c>
      <c r="J3310" s="6">
        <f>Tabela1[[#This Row],[MARGEM BRUTA]]/Tabela1[[#This Row],[Valor total]]</f>
        <v>0.3984375</v>
      </c>
      <c r="K3310" s="1" t="str">
        <f>VLOOKUP(Tabela1[[#This Row],[Cliente]],'BASE DE CLIENTES'!A:D,4,0)</f>
        <v>SERRALHEIRO</v>
      </c>
      <c r="L3310" s="1" t="str">
        <f>VLOOKUP(Tabela1[[#This Row],[Cliente]],'BASE DE CLIENTES'!A:E,5,0)</f>
        <v>Ceilândia Sul (Ceilândia)</v>
      </c>
    </row>
    <row r="3311" spans="2:12" x14ac:dyDescent="0.3">
      <c r="B3311" s="1" t="s">
        <v>55</v>
      </c>
      <c r="C3311" s="4" t="str">
        <f>VLOOKUP(Tabela1[[#This Row],[Cliente]],'BASE DE CLIENTES'!A:E,2,0)</f>
        <v>Brasília</v>
      </c>
      <c r="D3311" s="1" t="str">
        <f>VLOOKUP(Tabela1[[#This Row],[Cliente]],'BASE DE CLIENTES'!A:C,3,0)</f>
        <v>DF</v>
      </c>
      <c r="E3311" s="4" t="str">
        <f>CONCATENATE(Tabela1[[#This Row],[CIDADE]],",",Tabela1[[#This Row],[UF]])</f>
        <v>Brasília,DF</v>
      </c>
      <c r="F3311" s="2">
        <v>45968</v>
      </c>
      <c r="G3311" s="13">
        <v>1249.47</v>
      </c>
      <c r="H3311" s="13">
        <v>2700</v>
      </c>
      <c r="I3311" s="5">
        <f>Tabela1[[#This Row],[Valor total]]-Tabela1[[#This Row],[Valor custo]]</f>
        <v>1450.53</v>
      </c>
      <c r="J3311" s="6">
        <f>Tabela1[[#This Row],[MARGEM BRUTA]]/Tabela1[[#This Row],[Valor total]]</f>
        <v>0.53723333333333334</v>
      </c>
      <c r="K3311" s="1" t="str">
        <f>VLOOKUP(Tabela1[[#This Row],[Cliente]],'BASE DE CLIENTES'!A:D,4,0)</f>
        <v>EMPRESA SEM MAQUINA</v>
      </c>
      <c r="L3311" s="1" t="str">
        <f>VLOOKUP(Tabela1[[#This Row],[Cliente]],'BASE DE CLIENTES'!A:E,5,0)</f>
        <v>RECANTO DAS EMAS</v>
      </c>
    </row>
    <row r="3312" spans="2:12" x14ac:dyDescent="0.3">
      <c r="B3312" s="1" t="s">
        <v>169</v>
      </c>
      <c r="C3312" s="4" t="str">
        <f>VLOOKUP(Tabela1[[#This Row],[Cliente]],'BASE DE CLIENTES'!A:E,2,0)</f>
        <v>Planaltina</v>
      </c>
      <c r="D3312" s="1" t="str">
        <f>VLOOKUP(Tabela1[[#This Row],[Cliente]],'BASE DE CLIENTES'!A:C,3,0)</f>
        <v>GO</v>
      </c>
      <c r="E3312" s="4" t="str">
        <f>CONCATENATE(Tabela1[[#This Row],[CIDADE]],",",Tabela1[[#This Row],[UF]])</f>
        <v>Planaltina,GO</v>
      </c>
      <c r="F3312" s="2">
        <v>45968</v>
      </c>
      <c r="G3312" s="13">
        <v>94.06</v>
      </c>
      <c r="H3312" s="13">
        <v>170</v>
      </c>
      <c r="I3312" s="5">
        <f>Tabela1[[#This Row],[Valor total]]-Tabela1[[#This Row],[Valor custo]]</f>
        <v>75.94</v>
      </c>
      <c r="J3312" s="6">
        <f>Tabela1[[#This Row],[MARGEM BRUTA]]/Tabela1[[#This Row],[Valor total]]</f>
        <v>0.44670588235294117</v>
      </c>
      <c r="K3312" s="1" t="str">
        <f>VLOOKUP(Tabela1[[#This Row],[Cliente]],'BASE DE CLIENTES'!A:D,4,0)</f>
        <v>SERRALHEIRO</v>
      </c>
      <c r="L3312" s="1" t="str">
        <f>VLOOKUP(Tabela1[[#This Row],[Cliente]],'BASE DE CLIENTES'!A:E,5,0)</f>
        <v>Planaltina</v>
      </c>
    </row>
    <row r="3313" spans="2:12" x14ac:dyDescent="0.3">
      <c r="B3313" s="1" t="s">
        <v>27</v>
      </c>
      <c r="C3313" s="4" t="str">
        <f>VLOOKUP(Tabela1[[#This Row],[Cliente]],'BASE DE CLIENTES'!A:E,2,0)</f>
        <v>Brasília</v>
      </c>
      <c r="D3313" s="1" t="str">
        <f>VLOOKUP(Tabela1[[#This Row],[Cliente]],'BASE DE CLIENTES'!A:C,3,0)</f>
        <v>DF</v>
      </c>
      <c r="E3313" s="4" t="str">
        <f>CONCATENATE(Tabela1[[#This Row],[CIDADE]],",",Tabela1[[#This Row],[UF]])</f>
        <v>Brasília,DF</v>
      </c>
      <c r="F3313" s="2">
        <v>45968</v>
      </c>
      <c r="G3313" s="13">
        <v>557.69000000000005</v>
      </c>
      <c r="H3313" s="13">
        <v>970</v>
      </c>
      <c r="I3313" s="5">
        <f>Tabela1[[#This Row],[Valor total]]-Tabela1[[#This Row],[Valor custo]]</f>
        <v>412.30999999999995</v>
      </c>
      <c r="J3313" s="6">
        <f>Tabela1[[#This Row],[MARGEM BRUTA]]/Tabela1[[#This Row],[Valor total]]</f>
        <v>0.42506185567010302</v>
      </c>
      <c r="K3313" s="1" t="str">
        <f>VLOOKUP(Tabela1[[#This Row],[Cliente]],'BASE DE CLIENTES'!A:D,4,0)</f>
        <v>EMPRESA SEM MAQUINA</v>
      </c>
      <c r="L3313" s="1" t="str">
        <f>VLOOKUP(Tabela1[[#This Row],[Cliente]],'BASE DE CLIENTES'!A:E,5,0)</f>
        <v>RECANTO DAS EMAS</v>
      </c>
    </row>
    <row r="3314" spans="2:12" x14ac:dyDescent="0.3">
      <c r="B3314" s="1" t="s">
        <v>111</v>
      </c>
      <c r="C3314" s="4" t="str">
        <f>VLOOKUP(Tabela1[[#This Row],[Cliente]],'BASE DE CLIENTES'!A:E,2,0)</f>
        <v>Brasília</v>
      </c>
      <c r="D3314" s="1" t="str">
        <f>VLOOKUP(Tabela1[[#This Row],[Cliente]],'BASE DE CLIENTES'!A:C,3,0)</f>
        <v>DF</v>
      </c>
      <c r="E3314" s="4" t="str">
        <f>CONCATENATE(Tabela1[[#This Row],[CIDADE]],",",Tabela1[[#This Row],[UF]])</f>
        <v>Brasília,DF</v>
      </c>
      <c r="F3314" s="2">
        <v>45968</v>
      </c>
      <c r="G3314" s="13">
        <v>895.79</v>
      </c>
      <c r="H3314" s="13">
        <v>1358</v>
      </c>
      <c r="I3314" s="5">
        <f>Tabela1[[#This Row],[Valor total]]-Tabela1[[#This Row],[Valor custo]]</f>
        <v>462.21000000000004</v>
      </c>
      <c r="J3314" s="6">
        <f>Tabela1[[#This Row],[MARGEM BRUTA]]/Tabela1[[#This Row],[Valor total]]</f>
        <v>0.34036082474226809</v>
      </c>
      <c r="K3314" s="1" t="str">
        <f>VLOOKUP(Tabela1[[#This Row],[Cliente]],'BASE DE CLIENTES'!A:D,4,0)</f>
        <v>EMPRESA SEM MAQUINA</v>
      </c>
      <c r="L3314" s="1" t="str">
        <f>VLOOKUP(Tabela1[[#This Row],[Cliente]],'BASE DE CLIENTES'!A:E,5,0)</f>
        <v>TAGUATINGA SUL (TAGUATINGA)</v>
      </c>
    </row>
    <row r="3315" spans="2:12" x14ac:dyDescent="0.3">
      <c r="B3315" s="1" t="s">
        <v>144</v>
      </c>
      <c r="C3315" s="4" t="str">
        <f>VLOOKUP(Tabela1[[#This Row],[Cliente]],'BASE DE CLIENTES'!A:E,2,0)</f>
        <v>Alexânia</v>
      </c>
      <c r="D3315" s="1" t="str">
        <f>VLOOKUP(Tabela1[[#This Row],[Cliente]],'BASE DE CLIENTES'!A:C,3,0)</f>
        <v>GO</v>
      </c>
      <c r="E3315" s="4" t="str">
        <f>CONCATENATE(Tabela1[[#This Row],[CIDADE]],",",Tabela1[[#This Row],[UF]])</f>
        <v>Alexânia,GO</v>
      </c>
      <c r="F3315" s="2">
        <v>45968</v>
      </c>
      <c r="G3315" s="13">
        <v>649</v>
      </c>
      <c r="H3315" s="13">
        <v>900</v>
      </c>
      <c r="I3315" s="5">
        <f>Tabela1[[#This Row],[Valor total]]-Tabela1[[#This Row],[Valor custo]]</f>
        <v>251</v>
      </c>
      <c r="J3315" s="6">
        <f>Tabela1[[#This Row],[MARGEM BRUTA]]/Tabela1[[#This Row],[Valor total]]</f>
        <v>0.27888888888888891</v>
      </c>
      <c r="K3315" s="1" t="str">
        <f>VLOOKUP(Tabela1[[#This Row],[Cliente]],'BASE DE CLIENTES'!A:D,4,0)</f>
        <v>SERRALHEIRO</v>
      </c>
      <c r="L3315" s="1" t="str">
        <f>VLOOKUP(Tabela1[[#This Row],[Cliente]],'BASE DE CLIENTES'!A:E,5,0)</f>
        <v>Alexânia</v>
      </c>
    </row>
    <row r="3316" spans="2:12" x14ac:dyDescent="0.3">
      <c r="B3316" s="1" t="s">
        <v>236</v>
      </c>
      <c r="C3316" s="4" t="str">
        <f>VLOOKUP(Tabela1[[#This Row],[Cliente]],'BASE DE CLIENTES'!A:E,2,0)</f>
        <v>Goiânia</v>
      </c>
      <c r="D3316" s="1" t="str">
        <f>VLOOKUP(Tabela1[[#This Row],[Cliente]],'BASE DE CLIENTES'!A:C,3,0)</f>
        <v>GO</v>
      </c>
      <c r="E3316" s="4" t="str">
        <f>CONCATENATE(Tabela1[[#This Row],[CIDADE]],",",Tabela1[[#This Row],[UF]])</f>
        <v>Goiânia,GO</v>
      </c>
      <c r="F3316" s="2">
        <v>45968</v>
      </c>
      <c r="G3316" s="13">
        <v>463</v>
      </c>
      <c r="H3316" s="13">
        <v>685</v>
      </c>
      <c r="I3316" s="5">
        <f>Tabela1[[#This Row],[Valor total]]-Tabela1[[#This Row],[Valor custo]]</f>
        <v>222</v>
      </c>
      <c r="J3316" s="6">
        <f>Tabela1[[#This Row],[MARGEM BRUTA]]/Tabela1[[#This Row],[Valor total]]</f>
        <v>0.32408759124087594</v>
      </c>
      <c r="K3316" s="1" t="str">
        <f>VLOOKUP(Tabela1[[#This Row],[Cliente]],'BASE DE CLIENTES'!A:D,4,0)</f>
        <v>EMPRESA COM MAQUINA</v>
      </c>
      <c r="L3316" s="1" t="str">
        <f>VLOOKUP(Tabela1[[#This Row],[Cliente]],'BASE DE CLIENTES'!A:E,5,0)</f>
        <v>Goiânia</v>
      </c>
    </row>
    <row r="3317" spans="2:12" x14ac:dyDescent="0.3">
      <c r="B3317" s="1" t="s">
        <v>236</v>
      </c>
      <c r="C3317" s="4" t="str">
        <f>VLOOKUP(Tabela1[[#This Row],[Cliente]],'BASE DE CLIENTES'!A:E,2,0)</f>
        <v>Goiânia</v>
      </c>
      <c r="D3317" s="1" t="str">
        <f>VLOOKUP(Tabela1[[#This Row],[Cliente]],'BASE DE CLIENTES'!A:C,3,0)</f>
        <v>GO</v>
      </c>
      <c r="E3317" s="4" t="str">
        <f>CONCATENATE(Tabela1[[#This Row],[CIDADE]],",",Tabela1[[#This Row],[UF]])</f>
        <v>Goiânia,GO</v>
      </c>
      <c r="F3317" s="2">
        <v>45968</v>
      </c>
      <c r="G3317" s="13">
        <v>3223.37</v>
      </c>
      <c r="H3317" s="13">
        <v>4160</v>
      </c>
      <c r="I3317" s="5">
        <f>Tabela1[[#This Row],[Valor total]]-Tabela1[[#This Row],[Valor custo]]</f>
        <v>936.63000000000011</v>
      </c>
      <c r="J3317" s="6">
        <f>Tabela1[[#This Row],[MARGEM BRUTA]]/Tabela1[[#This Row],[Valor total]]</f>
        <v>0.22515144230769232</v>
      </c>
      <c r="K3317" s="1" t="str">
        <f>VLOOKUP(Tabela1[[#This Row],[Cliente]],'BASE DE CLIENTES'!A:D,4,0)</f>
        <v>EMPRESA COM MAQUINA</v>
      </c>
      <c r="L3317" s="1" t="str">
        <f>VLOOKUP(Tabela1[[#This Row],[Cliente]],'BASE DE CLIENTES'!A:E,5,0)</f>
        <v>Goiânia</v>
      </c>
    </row>
    <row r="3318" spans="2:12" x14ac:dyDescent="0.3">
      <c r="B3318" s="1" t="s">
        <v>236</v>
      </c>
      <c r="C3318" s="4" t="str">
        <f>VLOOKUP(Tabela1[[#This Row],[Cliente]],'BASE DE CLIENTES'!A:E,2,0)</f>
        <v>Goiânia</v>
      </c>
      <c r="D3318" s="1" t="str">
        <f>VLOOKUP(Tabela1[[#This Row],[Cliente]],'BASE DE CLIENTES'!A:C,3,0)</f>
        <v>GO</v>
      </c>
      <c r="E3318" s="4" t="str">
        <f>CONCATENATE(Tabela1[[#This Row],[CIDADE]],",",Tabela1[[#This Row],[UF]])</f>
        <v>Goiânia,GO</v>
      </c>
      <c r="F3318" s="2">
        <v>45967</v>
      </c>
      <c r="G3318" s="13">
        <v>385</v>
      </c>
      <c r="H3318" s="13">
        <v>520</v>
      </c>
      <c r="I3318" s="5">
        <f>Tabela1[[#This Row],[Valor total]]-Tabela1[[#This Row],[Valor custo]]</f>
        <v>135</v>
      </c>
      <c r="J3318" s="6">
        <f>Tabela1[[#This Row],[MARGEM BRUTA]]/Tabela1[[#This Row],[Valor total]]</f>
        <v>0.25961538461538464</v>
      </c>
      <c r="K3318" s="1" t="str">
        <f>VLOOKUP(Tabela1[[#This Row],[Cliente]],'BASE DE CLIENTES'!A:D,4,0)</f>
        <v>EMPRESA COM MAQUINA</v>
      </c>
      <c r="L3318" s="1" t="str">
        <f>VLOOKUP(Tabela1[[#This Row],[Cliente]],'BASE DE CLIENTES'!A:E,5,0)</f>
        <v>Goiânia</v>
      </c>
    </row>
    <row r="3319" spans="2:12" x14ac:dyDescent="0.3">
      <c r="B3319" s="1" t="s">
        <v>190</v>
      </c>
      <c r="C3319" s="4" t="str">
        <f>VLOOKUP(Tabela1[[#This Row],[Cliente]],'BASE DE CLIENTES'!A:E,2,0)</f>
        <v>Brasília</v>
      </c>
      <c r="D3319" s="1" t="str">
        <f>VLOOKUP(Tabela1[[#This Row],[Cliente]],'BASE DE CLIENTES'!A:C,3,0)</f>
        <v>DF</v>
      </c>
      <c r="E3319" s="4" t="str">
        <f>CONCATENATE(Tabela1[[#This Row],[CIDADE]],",",Tabela1[[#This Row],[UF]])</f>
        <v>Brasília,DF</v>
      </c>
      <c r="F3319" s="2">
        <v>45967</v>
      </c>
      <c r="G3319" s="13">
        <v>463</v>
      </c>
      <c r="H3319" s="13">
        <v>735</v>
      </c>
      <c r="I3319" s="5">
        <f>Tabela1[[#This Row],[Valor total]]-Tabela1[[#This Row],[Valor custo]]</f>
        <v>272</v>
      </c>
      <c r="J3319" s="6">
        <f>Tabela1[[#This Row],[MARGEM BRUTA]]/Tabela1[[#This Row],[Valor total]]</f>
        <v>0.37006802721088433</v>
      </c>
      <c r="K3319" s="1" t="str">
        <f>VLOOKUP(Tabela1[[#This Row],[Cliente]],'BASE DE CLIENTES'!A:D,4,0)</f>
        <v>EMPRESA COM MAQUINA</v>
      </c>
      <c r="L3319" s="1" t="str">
        <f>VLOOKUP(Tabela1[[#This Row],[Cliente]],'BASE DE CLIENTES'!A:E,5,0)</f>
        <v>RIACHO FUNDO I</v>
      </c>
    </row>
    <row r="3320" spans="2:12" x14ac:dyDescent="0.3">
      <c r="B3320" s="1" t="s">
        <v>349</v>
      </c>
      <c r="C3320" s="4" t="str">
        <f>VLOOKUP(Tabela1[[#This Row],[Cliente]],'BASE DE CLIENTES'!A:E,2,0)</f>
        <v>Brasília</v>
      </c>
      <c r="D3320" s="1" t="str">
        <f>VLOOKUP(Tabela1[[#This Row],[Cliente]],'BASE DE CLIENTES'!A:C,3,0)</f>
        <v>DF</v>
      </c>
      <c r="E3320" s="4" t="str">
        <f>CONCATENATE(Tabela1[[#This Row],[CIDADE]],",",Tabela1[[#This Row],[UF]])</f>
        <v>Brasília,DF</v>
      </c>
      <c r="F3320" s="2">
        <v>45967</v>
      </c>
      <c r="G3320" s="13">
        <v>616</v>
      </c>
      <c r="H3320" s="13">
        <v>950</v>
      </c>
      <c r="I3320" s="5">
        <f>Tabela1[[#This Row],[Valor total]]-Tabela1[[#This Row],[Valor custo]]</f>
        <v>334</v>
      </c>
      <c r="J3320" s="6">
        <f>Tabela1[[#This Row],[MARGEM BRUTA]]/Tabela1[[#This Row],[Valor total]]</f>
        <v>0.35157894736842105</v>
      </c>
      <c r="K3320" s="1" t="str">
        <f>VLOOKUP(Tabela1[[#This Row],[Cliente]],'BASE DE CLIENTES'!A:D,4,0)</f>
        <v>CLIENTE NOVO S/ IDENT.</v>
      </c>
      <c r="L3320" s="1" t="str">
        <f>VLOOKUP(Tabela1[[#This Row],[Cliente]],'BASE DE CLIENTES'!A:E,5,0)</f>
        <v>Brasília</v>
      </c>
    </row>
    <row r="3321" spans="2:12" x14ac:dyDescent="0.3">
      <c r="B3321" s="1" t="s">
        <v>169</v>
      </c>
      <c r="C3321" s="4" t="str">
        <f>VLOOKUP(Tabela1[[#This Row],[Cliente]],'BASE DE CLIENTES'!A:E,2,0)</f>
        <v>Planaltina</v>
      </c>
      <c r="D3321" s="1" t="str">
        <f>VLOOKUP(Tabela1[[#This Row],[Cliente]],'BASE DE CLIENTES'!A:C,3,0)</f>
        <v>GO</v>
      </c>
      <c r="E3321" s="4" t="str">
        <f>CONCATENATE(Tabela1[[#This Row],[CIDADE]],",",Tabela1[[#This Row],[UF]])</f>
        <v>Planaltina,GO</v>
      </c>
      <c r="F3321" s="2">
        <v>45967</v>
      </c>
      <c r="G3321" s="13">
        <v>44.42</v>
      </c>
      <c r="H3321" s="13">
        <v>115</v>
      </c>
      <c r="I3321" s="5">
        <f>Tabela1[[#This Row],[Valor total]]-Tabela1[[#This Row],[Valor custo]]</f>
        <v>70.58</v>
      </c>
      <c r="J3321" s="6">
        <f>Tabela1[[#This Row],[MARGEM BRUTA]]/Tabela1[[#This Row],[Valor total]]</f>
        <v>0.61373913043478256</v>
      </c>
      <c r="K3321" s="1" t="str">
        <f>VLOOKUP(Tabela1[[#This Row],[Cliente]],'BASE DE CLIENTES'!A:D,4,0)</f>
        <v>SERRALHEIRO</v>
      </c>
      <c r="L3321" s="1" t="str">
        <f>VLOOKUP(Tabela1[[#This Row],[Cliente]],'BASE DE CLIENTES'!A:E,5,0)</f>
        <v>Planaltina</v>
      </c>
    </row>
    <row r="3322" spans="2:12" x14ac:dyDescent="0.3">
      <c r="B3322" s="1" t="s">
        <v>98</v>
      </c>
      <c r="C3322" s="4" t="str">
        <f>VLOOKUP(Tabela1[[#This Row],[Cliente]],'BASE DE CLIENTES'!A:E,2,0)</f>
        <v>Brasília</v>
      </c>
      <c r="D3322" s="1" t="str">
        <f>VLOOKUP(Tabela1[[#This Row],[Cliente]],'BASE DE CLIENTES'!A:C,3,0)</f>
        <v>DF</v>
      </c>
      <c r="E3322" s="4" t="str">
        <f>CONCATENATE(Tabela1[[#This Row],[CIDADE]],",",Tabela1[[#This Row],[UF]])</f>
        <v>Brasília,DF</v>
      </c>
      <c r="F3322" s="2">
        <v>45967</v>
      </c>
      <c r="G3322" s="13">
        <v>331</v>
      </c>
      <c r="H3322" s="13">
        <v>655</v>
      </c>
      <c r="I3322" s="5">
        <f>Tabela1[[#This Row],[Valor total]]-Tabela1[[#This Row],[Valor custo]]</f>
        <v>324</v>
      </c>
      <c r="J3322" s="6">
        <f>Tabela1[[#This Row],[MARGEM BRUTA]]/Tabela1[[#This Row],[Valor total]]</f>
        <v>0.4946564885496183</v>
      </c>
      <c r="K3322" s="1" t="str">
        <f>VLOOKUP(Tabela1[[#This Row],[Cliente]],'BASE DE CLIENTES'!A:D,4,0)</f>
        <v>SERRALHEIRO</v>
      </c>
      <c r="L3322" s="1" t="str">
        <f>VLOOKUP(Tabela1[[#This Row],[Cliente]],'BASE DE CLIENTES'!A:E,5,0)</f>
        <v>SANTA MARIA</v>
      </c>
    </row>
    <row r="3323" spans="2:12" x14ac:dyDescent="0.3">
      <c r="B3323" s="1" t="s">
        <v>25</v>
      </c>
      <c r="C3323" s="4" t="str">
        <f>VLOOKUP(Tabela1[[#This Row],[Cliente]],'BASE DE CLIENTES'!A:E,2,0)</f>
        <v>Brasília</v>
      </c>
      <c r="D3323" s="1" t="str">
        <f>VLOOKUP(Tabela1[[#This Row],[Cliente]],'BASE DE CLIENTES'!A:C,3,0)</f>
        <v>DF</v>
      </c>
      <c r="E3323" s="4" t="str">
        <f>CONCATENATE(Tabela1[[#This Row],[CIDADE]],",",Tabela1[[#This Row],[UF]])</f>
        <v>Brasília,DF</v>
      </c>
      <c r="F3323" s="2">
        <v>45967</v>
      </c>
      <c r="G3323" s="13">
        <v>6545</v>
      </c>
      <c r="H3323" s="13">
        <v>10455</v>
      </c>
      <c r="I3323" s="5">
        <f>Tabela1[[#This Row],[Valor total]]-Tabela1[[#This Row],[Valor custo]]</f>
        <v>3910</v>
      </c>
      <c r="J3323" s="6">
        <f>Tabela1[[#This Row],[MARGEM BRUTA]]/Tabela1[[#This Row],[Valor total]]</f>
        <v>0.37398373983739835</v>
      </c>
      <c r="K3323" s="1" t="str">
        <f>VLOOKUP(Tabela1[[#This Row],[Cliente]],'BASE DE CLIENTES'!A:D,4,0)</f>
        <v>EMPRESA COM MAQUINA</v>
      </c>
      <c r="L3323" s="1" t="str">
        <f>VLOOKUP(Tabela1[[#This Row],[Cliente]],'BASE DE CLIENTES'!A:E,5,0)</f>
        <v>CEILANDIA NORTE (CEILANDIA)</v>
      </c>
    </row>
    <row r="3324" spans="2:12" x14ac:dyDescent="0.3">
      <c r="B3324" s="1" t="s">
        <v>230</v>
      </c>
      <c r="C3324" s="4" t="str">
        <f>VLOOKUP(Tabela1[[#This Row],[Cliente]],'BASE DE CLIENTES'!A:E,2,0)</f>
        <v>Brasília</v>
      </c>
      <c r="D3324" s="1" t="str">
        <f>VLOOKUP(Tabela1[[#This Row],[Cliente]],'BASE DE CLIENTES'!A:C,3,0)</f>
        <v>DF</v>
      </c>
      <c r="E3324" s="4" t="str">
        <f>CONCATENATE(Tabela1[[#This Row],[CIDADE]],",",Tabela1[[#This Row],[UF]])</f>
        <v>Brasília,DF</v>
      </c>
      <c r="F3324" s="2">
        <v>45967</v>
      </c>
      <c r="G3324" s="13">
        <v>7.21</v>
      </c>
      <c r="H3324" s="13">
        <v>35</v>
      </c>
      <c r="I3324" s="5">
        <f>Tabela1[[#This Row],[Valor total]]-Tabela1[[#This Row],[Valor custo]]</f>
        <v>27.79</v>
      </c>
      <c r="J3324" s="6">
        <f>Tabela1[[#This Row],[MARGEM BRUTA]]/Tabela1[[#This Row],[Valor total]]</f>
        <v>0.79399999999999993</v>
      </c>
      <c r="K3324" s="1" t="str">
        <f>VLOOKUP(Tabela1[[#This Row],[Cliente]],'BASE DE CLIENTES'!A:D,4,0)</f>
        <v>SERRALHEIRO</v>
      </c>
      <c r="L3324" s="1" t="str">
        <f>VLOOKUP(Tabela1[[#This Row],[Cliente]],'BASE DE CLIENTES'!A:E,5,0)</f>
        <v>SETOR HABITACIONAL SAMAMBAIA (VICENTE PIRES)</v>
      </c>
    </row>
    <row r="3325" spans="2:12" x14ac:dyDescent="0.3">
      <c r="B3325" s="1" t="s">
        <v>59</v>
      </c>
      <c r="C3325" s="4" t="str">
        <f>VLOOKUP(Tabela1[[#This Row],[Cliente]],'BASE DE CLIENTES'!A:E,2,0)</f>
        <v>Brasília</v>
      </c>
      <c r="D3325" s="1" t="str">
        <f>VLOOKUP(Tabela1[[#This Row],[Cliente]],'BASE DE CLIENTES'!A:C,3,0)</f>
        <v>DF</v>
      </c>
      <c r="E3325" s="4" t="str">
        <f>CONCATENATE(Tabela1[[#This Row],[CIDADE]],",",Tabela1[[#This Row],[UF]])</f>
        <v>Brasília,DF</v>
      </c>
      <c r="F3325" s="2">
        <v>45967</v>
      </c>
      <c r="G3325" s="13">
        <v>0</v>
      </c>
      <c r="H3325" s="13">
        <v>900</v>
      </c>
      <c r="I3325" s="5">
        <f>Tabela1[[#This Row],[Valor total]]-Tabela1[[#This Row],[Valor custo]]</f>
        <v>900</v>
      </c>
      <c r="J3325" s="6">
        <f>Tabela1[[#This Row],[MARGEM BRUTA]]/Tabela1[[#This Row],[Valor total]]</f>
        <v>1</v>
      </c>
      <c r="K3325" s="1" t="str">
        <f>VLOOKUP(Tabela1[[#This Row],[Cliente]],'BASE DE CLIENTES'!A:D,4,0)</f>
        <v>EMPRESA COM MAQUINA</v>
      </c>
      <c r="L3325" s="1" t="str">
        <f>VLOOKUP(Tabela1[[#This Row],[Cliente]],'BASE DE CLIENTES'!A:E,5,0)</f>
        <v>SETOR HABITACIONAL VICENTE PIRES</v>
      </c>
    </row>
    <row r="3326" spans="2:12" x14ac:dyDescent="0.3">
      <c r="B3326" s="1" t="s">
        <v>117</v>
      </c>
      <c r="C3326" s="4" t="str">
        <f>VLOOKUP(Tabela1[[#This Row],[Cliente]],'BASE DE CLIENTES'!A:E,2,0)</f>
        <v>Brasília</v>
      </c>
      <c r="D3326" s="1" t="str">
        <f>VLOOKUP(Tabela1[[#This Row],[Cliente]],'BASE DE CLIENTES'!A:C,3,0)</f>
        <v>DF</v>
      </c>
      <c r="E3326" s="4" t="str">
        <f>CONCATENATE(Tabela1[[#This Row],[CIDADE]],",",Tabela1[[#This Row],[UF]])</f>
        <v>Brasília,DF</v>
      </c>
      <c r="F3326" s="2">
        <v>45967</v>
      </c>
      <c r="G3326" s="13">
        <v>125</v>
      </c>
      <c r="H3326" s="13">
        <v>145</v>
      </c>
      <c r="I3326" s="5">
        <f>Tabela1[[#This Row],[Valor total]]-Tabela1[[#This Row],[Valor custo]]</f>
        <v>20</v>
      </c>
      <c r="J3326" s="6">
        <f>Tabela1[[#This Row],[MARGEM BRUTA]]/Tabela1[[#This Row],[Valor total]]</f>
        <v>0.13793103448275862</v>
      </c>
      <c r="K3326" s="1" t="str">
        <f>VLOOKUP(Tabela1[[#This Row],[Cliente]],'BASE DE CLIENTES'!A:D,4,0)</f>
        <v>EMPRESA COM MAQUINA</v>
      </c>
      <c r="L3326" s="1" t="str">
        <f>VLOOKUP(Tabela1[[#This Row],[Cliente]],'BASE DE CLIENTES'!A:E,5,0)</f>
        <v>SETOR HABITACIONAL ARNIQUEIRA (AGUAS CLARAS)</v>
      </c>
    </row>
    <row r="3327" spans="2:12" x14ac:dyDescent="0.3">
      <c r="B3327" s="1" t="s">
        <v>144</v>
      </c>
      <c r="C3327" s="4" t="str">
        <f>VLOOKUP(Tabela1[[#This Row],[Cliente]],'BASE DE CLIENTES'!A:E,2,0)</f>
        <v>Alexânia</v>
      </c>
      <c r="D3327" s="1" t="str">
        <f>VLOOKUP(Tabela1[[#This Row],[Cliente]],'BASE DE CLIENTES'!A:C,3,0)</f>
        <v>GO</v>
      </c>
      <c r="E3327" s="4" t="str">
        <f>CONCATENATE(Tabela1[[#This Row],[CIDADE]],",",Tabela1[[#This Row],[UF]])</f>
        <v>Alexânia,GO</v>
      </c>
      <c r="F3327" s="2">
        <v>45967</v>
      </c>
      <c r="G3327" s="13">
        <v>649</v>
      </c>
      <c r="H3327" s="13">
        <v>900</v>
      </c>
      <c r="I3327" s="5">
        <f>Tabela1[[#This Row],[Valor total]]-Tabela1[[#This Row],[Valor custo]]</f>
        <v>251</v>
      </c>
      <c r="J3327" s="6">
        <f>Tabela1[[#This Row],[MARGEM BRUTA]]/Tabela1[[#This Row],[Valor total]]</f>
        <v>0.27888888888888891</v>
      </c>
      <c r="K3327" s="1" t="str">
        <f>VLOOKUP(Tabela1[[#This Row],[Cliente]],'BASE DE CLIENTES'!A:D,4,0)</f>
        <v>SERRALHEIRO</v>
      </c>
      <c r="L3327" s="1" t="str">
        <f>VLOOKUP(Tabela1[[#This Row],[Cliente]],'BASE DE CLIENTES'!A:E,5,0)</f>
        <v>Alexânia</v>
      </c>
    </row>
    <row r="3328" spans="2:12" x14ac:dyDescent="0.3">
      <c r="B3328" s="1" t="s">
        <v>322</v>
      </c>
      <c r="C3328" s="4" t="str">
        <f>VLOOKUP(Tabela1[[#This Row],[Cliente]],'BASE DE CLIENTES'!A:E,2,0)</f>
        <v>Brasília</v>
      </c>
      <c r="D3328" s="1" t="str">
        <f>VLOOKUP(Tabela1[[#This Row],[Cliente]],'BASE DE CLIENTES'!A:C,3,0)</f>
        <v>DF</v>
      </c>
      <c r="E3328" s="4" t="str">
        <f>CONCATENATE(Tabela1[[#This Row],[CIDADE]],",",Tabela1[[#This Row],[UF]])</f>
        <v>Brasília,DF</v>
      </c>
      <c r="F3328" s="2">
        <v>45967</v>
      </c>
      <c r="G3328" s="13">
        <v>293.13</v>
      </c>
      <c r="H3328" s="13">
        <v>400</v>
      </c>
      <c r="I3328" s="5">
        <f>Tabela1[[#This Row],[Valor total]]-Tabela1[[#This Row],[Valor custo]]</f>
        <v>106.87</v>
      </c>
      <c r="J3328" s="6">
        <f>Tabela1[[#This Row],[MARGEM BRUTA]]/Tabela1[[#This Row],[Valor total]]</f>
        <v>0.267175</v>
      </c>
      <c r="K3328" s="1" t="str">
        <f>VLOOKUP(Tabela1[[#This Row],[Cliente]],'BASE DE CLIENTES'!A:D,4,0)</f>
        <v>SERRALHEIRO</v>
      </c>
      <c r="L3328" s="1" t="str">
        <f>VLOOKUP(Tabela1[[#This Row],[Cliente]],'BASE DE CLIENTES'!A:E,5,0)</f>
        <v>RIACHO FUNDO I</v>
      </c>
    </row>
    <row r="3329" spans="2:12" x14ac:dyDescent="0.3">
      <c r="B3329" s="1" t="s">
        <v>152</v>
      </c>
      <c r="C3329" s="4" t="str">
        <f>VLOOKUP(Tabela1[[#This Row],[Cliente]],'BASE DE CLIENTES'!A:E,2,0)</f>
        <v>Aparecida de Goiânia</v>
      </c>
      <c r="D3329" s="1" t="str">
        <f>VLOOKUP(Tabela1[[#This Row],[Cliente]],'BASE DE CLIENTES'!A:C,3,0)</f>
        <v>GO</v>
      </c>
      <c r="E3329" s="4" t="str">
        <f>CONCATENATE(Tabela1[[#This Row],[CIDADE]],",",Tabela1[[#This Row],[UF]])</f>
        <v>Aparecida de Goiânia,GO</v>
      </c>
      <c r="F3329" s="2">
        <v>45967</v>
      </c>
      <c r="G3329" s="13">
        <v>385</v>
      </c>
      <c r="H3329" s="13">
        <v>650</v>
      </c>
      <c r="I3329" s="5">
        <f>Tabela1[[#This Row],[Valor total]]-Tabela1[[#This Row],[Valor custo]]</f>
        <v>265</v>
      </c>
      <c r="J3329" s="6">
        <f>Tabela1[[#This Row],[MARGEM BRUTA]]/Tabela1[[#This Row],[Valor total]]</f>
        <v>0.40769230769230769</v>
      </c>
      <c r="K3329" s="1" t="str">
        <f>VLOOKUP(Tabela1[[#This Row],[Cliente]],'BASE DE CLIENTES'!A:D,4,0)</f>
        <v>TECNICO</v>
      </c>
      <c r="L3329" s="1" t="str">
        <f>VLOOKUP(Tabela1[[#This Row],[Cliente]],'BASE DE CLIENTES'!A:E,5,0)</f>
        <v>Aparecida de Goiânia</v>
      </c>
    </row>
    <row r="3330" spans="2:12" x14ac:dyDescent="0.3">
      <c r="B3330" s="1" t="s">
        <v>211</v>
      </c>
      <c r="C3330" s="4" t="str">
        <f>VLOOKUP(Tabela1[[#This Row],[Cliente]],'BASE DE CLIENTES'!A:E,2,0)</f>
        <v>Goiânia</v>
      </c>
      <c r="D3330" s="1" t="str">
        <f>VLOOKUP(Tabela1[[#This Row],[Cliente]],'BASE DE CLIENTES'!A:C,3,0)</f>
        <v>GO</v>
      </c>
      <c r="E3330" s="4" t="str">
        <f>CONCATENATE(Tabela1[[#This Row],[CIDADE]],",",Tabela1[[#This Row],[UF]])</f>
        <v>Goiânia,GO</v>
      </c>
      <c r="F3330" s="2">
        <v>45967</v>
      </c>
      <c r="G3330" s="13">
        <v>360.5</v>
      </c>
      <c r="H3330" s="13">
        <v>1000</v>
      </c>
      <c r="I3330" s="5">
        <f>Tabela1[[#This Row],[Valor total]]-Tabela1[[#This Row],[Valor custo]]</f>
        <v>639.5</v>
      </c>
      <c r="J3330" s="6">
        <f>Tabela1[[#This Row],[MARGEM BRUTA]]/Tabela1[[#This Row],[Valor total]]</f>
        <v>0.63949999999999996</v>
      </c>
      <c r="K3330" s="1" t="str">
        <f>VLOOKUP(Tabela1[[#This Row],[Cliente]],'BASE DE CLIENTES'!A:D,4,0)</f>
        <v>EMPRESA COM MAQUINA</v>
      </c>
      <c r="L3330" s="1" t="str">
        <f>VLOOKUP(Tabela1[[#This Row],[Cliente]],'BASE DE CLIENTES'!A:E,5,0)</f>
        <v>Goiânia</v>
      </c>
    </row>
    <row r="3331" spans="2:12" x14ac:dyDescent="0.3">
      <c r="B3331" s="1" t="s">
        <v>253</v>
      </c>
      <c r="C3331" s="4" t="str">
        <f>VLOOKUP(Tabela1[[#This Row],[Cliente]],'BASE DE CLIENTES'!A:E,2,0)</f>
        <v>Luziânia</v>
      </c>
      <c r="D3331" s="1" t="str">
        <f>VLOOKUP(Tabela1[[#This Row],[Cliente]],'BASE DE CLIENTES'!A:C,3,0)</f>
        <v>GO</v>
      </c>
      <c r="E3331" s="4" t="str">
        <f>CONCATENATE(Tabela1[[#This Row],[CIDADE]],",",Tabela1[[#This Row],[UF]])</f>
        <v>Luziânia,GO</v>
      </c>
      <c r="F3331" s="2">
        <v>45967</v>
      </c>
      <c r="G3331" s="13">
        <v>1134</v>
      </c>
      <c r="H3331" s="13">
        <v>1700</v>
      </c>
      <c r="I3331" s="5">
        <f>Tabela1[[#This Row],[Valor total]]-Tabela1[[#This Row],[Valor custo]]</f>
        <v>566</v>
      </c>
      <c r="J3331" s="6">
        <f>Tabela1[[#This Row],[MARGEM BRUTA]]/Tabela1[[#This Row],[Valor total]]</f>
        <v>0.33294117647058824</v>
      </c>
      <c r="K3331" s="1" t="str">
        <f>VLOOKUP(Tabela1[[#This Row],[Cliente]],'BASE DE CLIENTES'!A:D,4,0)</f>
        <v>EMPRESA COM MAQUINA</v>
      </c>
      <c r="L3331" s="1" t="str">
        <f>VLOOKUP(Tabela1[[#This Row],[Cliente]],'BASE DE CLIENTES'!A:E,5,0)</f>
        <v>Luziânia</v>
      </c>
    </row>
    <row r="3332" spans="2:12" x14ac:dyDescent="0.3">
      <c r="B3332" s="1" t="s">
        <v>96</v>
      </c>
      <c r="C3332" s="4" t="str">
        <f>VLOOKUP(Tabela1[[#This Row],[Cliente]],'BASE DE CLIENTES'!A:E,2,0)</f>
        <v>Brasília</v>
      </c>
      <c r="D3332" s="1" t="str">
        <f>VLOOKUP(Tabela1[[#This Row],[Cliente]],'BASE DE CLIENTES'!A:C,3,0)</f>
        <v>DF</v>
      </c>
      <c r="E3332" s="4" t="str">
        <f>CONCATENATE(Tabela1[[#This Row],[CIDADE]],",",Tabela1[[#This Row],[UF]])</f>
        <v>Brasília,DF</v>
      </c>
      <c r="F3332" s="2">
        <v>45967</v>
      </c>
      <c r="G3332" s="13">
        <v>165</v>
      </c>
      <c r="H3332" s="13">
        <v>450</v>
      </c>
      <c r="I3332" s="5">
        <f>Tabela1[[#This Row],[Valor total]]-Tabela1[[#This Row],[Valor custo]]</f>
        <v>285</v>
      </c>
      <c r="J3332" s="6">
        <f>Tabela1[[#This Row],[MARGEM BRUTA]]/Tabela1[[#This Row],[Valor total]]</f>
        <v>0.6333333333333333</v>
      </c>
      <c r="K3332" s="1" t="str">
        <f>VLOOKUP(Tabela1[[#This Row],[Cliente]],'BASE DE CLIENTES'!A:D,4,0)</f>
        <v>EMPRESA SEM MAQUINA</v>
      </c>
      <c r="L3332" s="1" t="str">
        <f>VLOOKUP(Tabela1[[#This Row],[Cliente]],'BASE DE CLIENTES'!A:E,5,0)</f>
        <v>CEILANDIA NORTE (CEILANDIA)</v>
      </c>
    </row>
    <row r="3333" spans="2:12" x14ac:dyDescent="0.3">
      <c r="B3333" s="1" t="s">
        <v>66</v>
      </c>
      <c r="C3333" s="4" t="str">
        <f>VLOOKUP(Tabela1[[#This Row],[Cliente]],'BASE DE CLIENTES'!A:E,2,0)</f>
        <v>Águas Lindas de Goiás</v>
      </c>
      <c r="D3333" s="1" t="str">
        <f>VLOOKUP(Tabela1[[#This Row],[Cliente]],'BASE DE CLIENTES'!A:C,3,0)</f>
        <v>GO</v>
      </c>
      <c r="E3333" s="4" t="str">
        <f>CONCATENATE(Tabela1[[#This Row],[CIDADE]],",",Tabela1[[#This Row],[UF]])</f>
        <v>Águas Lindas de Goiás,GO</v>
      </c>
      <c r="F3333" s="2">
        <v>45967</v>
      </c>
      <c r="G3333" s="13">
        <v>1389</v>
      </c>
      <c r="H3333" s="13">
        <v>2310</v>
      </c>
      <c r="I3333" s="5">
        <f>Tabela1[[#This Row],[Valor total]]-Tabela1[[#This Row],[Valor custo]]</f>
        <v>921</v>
      </c>
      <c r="J3333" s="6">
        <f>Tabela1[[#This Row],[MARGEM BRUTA]]/Tabela1[[#This Row],[Valor total]]</f>
        <v>0.39870129870129872</v>
      </c>
      <c r="K3333" s="1" t="str">
        <f>VLOOKUP(Tabela1[[#This Row],[Cliente]],'BASE DE CLIENTES'!A:D,4,0)</f>
        <v>EMPRESA COM MAQUINA</v>
      </c>
      <c r="L3333" s="1" t="str">
        <f>VLOOKUP(Tabela1[[#This Row],[Cliente]],'BASE DE CLIENTES'!A:E,5,0)</f>
        <v>Águas Lindas de Goiás</v>
      </c>
    </row>
    <row r="3334" spans="2:12" x14ac:dyDescent="0.3">
      <c r="B3334" s="1" t="s">
        <v>216</v>
      </c>
      <c r="C3334" s="4" t="str">
        <f>VLOOKUP(Tabela1[[#This Row],[Cliente]],'BASE DE CLIENTES'!A:E,2,0)</f>
        <v>Brasília</v>
      </c>
      <c r="D3334" s="1" t="str">
        <f>VLOOKUP(Tabela1[[#This Row],[Cliente]],'BASE DE CLIENTES'!A:C,3,0)</f>
        <v>DF</v>
      </c>
      <c r="E3334" s="4" t="str">
        <f>CONCATENATE(Tabela1[[#This Row],[CIDADE]],",",Tabela1[[#This Row],[UF]])</f>
        <v>Brasília,DF</v>
      </c>
      <c r="F3334" s="2">
        <v>45967</v>
      </c>
      <c r="G3334" s="13">
        <v>664</v>
      </c>
      <c r="H3334" s="13">
        <v>1000</v>
      </c>
      <c r="I3334" s="5">
        <f>Tabela1[[#This Row],[Valor total]]-Tabela1[[#This Row],[Valor custo]]</f>
        <v>336</v>
      </c>
      <c r="J3334" s="6">
        <f>Tabela1[[#This Row],[MARGEM BRUTA]]/Tabela1[[#This Row],[Valor total]]</f>
        <v>0.33600000000000002</v>
      </c>
      <c r="K3334" s="1" t="str">
        <f>VLOOKUP(Tabela1[[#This Row],[Cliente]],'BASE DE CLIENTES'!A:D,4,0)</f>
        <v>EMPRESA COM MAQUINA</v>
      </c>
      <c r="L3334" s="1" t="str">
        <f>VLOOKUP(Tabela1[[#This Row],[Cliente]],'BASE DE CLIENTES'!A:E,5,0)</f>
        <v>RIACHO FUNDO II</v>
      </c>
    </row>
    <row r="3335" spans="2:12" x14ac:dyDescent="0.3">
      <c r="B3335" s="1" t="s">
        <v>321</v>
      </c>
      <c r="C3335" s="4" t="str">
        <f>VLOOKUP(Tabela1[[#This Row],[Cliente]],'BASE DE CLIENTES'!A:E,2,0)</f>
        <v>Valparaíso de Goiás</v>
      </c>
      <c r="D3335" s="1" t="str">
        <f>VLOOKUP(Tabela1[[#This Row],[Cliente]],'BASE DE CLIENTES'!A:C,3,0)</f>
        <v>GO</v>
      </c>
      <c r="E3335" s="4" t="str">
        <f>CONCATENATE(Tabela1[[#This Row],[CIDADE]],",",Tabela1[[#This Row],[UF]])</f>
        <v>Valparaíso de Goiás,GO</v>
      </c>
      <c r="F3335" s="2">
        <v>45967</v>
      </c>
      <c r="G3335" s="13">
        <v>679</v>
      </c>
      <c r="H3335" s="13">
        <v>1100</v>
      </c>
      <c r="I3335" s="5">
        <f>Tabela1[[#This Row],[Valor total]]-Tabela1[[#This Row],[Valor custo]]</f>
        <v>421</v>
      </c>
      <c r="J3335" s="6">
        <f>Tabela1[[#This Row],[MARGEM BRUTA]]/Tabela1[[#This Row],[Valor total]]</f>
        <v>0.38272727272727275</v>
      </c>
      <c r="K3335" s="1" t="str">
        <f>VLOOKUP(Tabela1[[#This Row],[Cliente]],'BASE DE CLIENTES'!A:D,4,0)</f>
        <v>EMPRESA COM MAQUINA</v>
      </c>
      <c r="L3335" s="1" t="str">
        <f>VLOOKUP(Tabela1[[#This Row],[Cliente]],'BASE DE CLIENTES'!A:E,5,0)</f>
        <v>Valparaíso de Goiás</v>
      </c>
    </row>
    <row r="3336" spans="2:12" x14ac:dyDescent="0.3">
      <c r="B3336" s="1" t="s">
        <v>96</v>
      </c>
      <c r="C3336" s="4" t="str">
        <f>VLOOKUP(Tabela1[[#This Row],[Cliente]],'BASE DE CLIENTES'!A:E,2,0)</f>
        <v>Brasília</v>
      </c>
      <c r="D3336" s="1" t="str">
        <f>VLOOKUP(Tabela1[[#This Row],[Cliente]],'BASE DE CLIENTES'!A:C,3,0)</f>
        <v>DF</v>
      </c>
      <c r="E3336" s="4" t="str">
        <f>CONCATENATE(Tabela1[[#This Row],[CIDADE]],",",Tabela1[[#This Row],[UF]])</f>
        <v>Brasília,DF</v>
      </c>
      <c r="F3336" s="2">
        <v>45967</v>
      </c>
      <c r="G3336" s="13">
        <v>544</v>
      </c>
      <c r="H3336" s="13">
        <v>754</v>
      </c>
      <c r="I3336" s="5">
        <f>Tabela1[[#This Row],[Valor total]]-Tabela1[[#This Row],[Valor custo]]</f>
        <v>210</v>
      </c>
      <c r="J3336" s="6">
        <f>Tabela1[[#This Row],[MARGEM BRUTA]]/Tabela1[[#This Row],[Valor total]]</f>
        <v>0.27851458885941643</v>
      </c>
      <c r="K3336" s="1" t="str">
        <f>VLOOKUP(Tabela1[[#This Row],[Cliente]],'BASE DE CLIENTES'!A:D,4,0)</f>
        <v>EMPRESA SEM MAQUINA</v>
      </c>
      <c r="L3336" s="1" t="str">
        <f>VLOOKUP(Tabela1[[#This Row],[Cliente]],'BASE DE CLIENTES'!A:E,5,0)</f>
        <v>CEILANDIA NORTE (CEILANDIA)</v>
      </c>
    </row>
    <row r="3337" spans="2:12" x14ac:dyDescent="0.3">
      <c r="B3337" s="1" t="s">
        <v>66</v>
      </c>
      <c r="C3337" s="4" t="str">
        <f>VLOOKUP(Tabela1[[#This Row],[Cliente]],'BASE DE CLIENTES'!A:E,2,0)</f>
        <v>Águas Lindas de Goiás</v>
      </c>
      <c r="D3337" s="1" t="str">
        <f>VLOOKUP(Tabela1[[#This Row],[Cliente]],'BASE DE CLIENTES'!A:C,3,0)</f>
        <v>GO</v>
      </c>
      <c r="E3337" s="4" t="str">
        <f>CONCATENATE(Tabela1[[#This Row],[CIDADE]],",",Tabela1[[#This Row],[UF]])</f>
        <v>Águas Lindas de Goiás,GO</v>
      </c>
      <c r="F3337" s="2">
        <v>45967</v>
      </c>
      <c r="G3337" s="13">
        <v>432.79</v>
      </c>
      <c r="H3337" s="13">
        <v>655</v>
      </c>
      <c r="I3337" s="5">
        <f>Tabela1[[#This Row],[Valor total]]-Tabela1[[#This Row],[Valor custo]]</f>
        <v>222.20999999999998</v>
      </c>
      <c r="J3337" s="6">
        <f>Tabela1[[#This Row],[MARGEM BRUTA]]/Tabela1[[#This Row],[Valor total]]</f>
        <v>0.33925190839694652</v>
      </c>
      <c r="K3337" s="1" t="str">
        <f>VLOOKUP(Tabela1[[#This Row],[Cliente]],'BASE DE CLIENTES'!A:D,4,0)</f>
        <v>EMPRESA COM MAQUINA</v>
      </c>
      <c r="L3337" s="1" t="str">
        <f>VLOOKUP(Tabela1[[#This Row],[Cliente]],'BASE DE CLIENTES'!A:E,5,0)</f>
        <v>Águas Lindas de Goiás</v>
      </c>
    </row>
    <row r="3338" spans="2:12" x14ac:dyDescent="0.3">
      <c r="B3338" s="1" t="s">
        <v>117</v>
      </c>
      <c r="C3338" s="4" t="str">
        <f>VLOOKUP(Tabela1[[#This Row],[Cliente]],'BASE DE CLIENTES'!A:E,2,0)</f>
        <v>Brasília</v>
      </c>
      <c r="D3338" s="1" t="str">
        <f>VLOOKUP(Tabela1[[#This Row],[Cliente]],'BASE DE CLIENTES'!A:C,3,0)</f>
        <v>DF</v>
      </c>
      <c r="E3338" s="4" t="str">
        <f>CONCATENATE(Tabela1[[#This Row],[CIDADE]],",",Tabela1[[#This Row],[UF]])</f>
        <v>Brasília,DF</v>
      </c>
      <c r="F3338" s="2">
        <v>45967</v>
      </c>
      <c r="G3338" s="13">
        <v>485</v>
      </c>
      <c r="H3338" s="13">
        <v>810</v>
      </c>
      <c r="I3338" s="5">
        <f>Tabela1[[#This Row],[Valor total]]-Tabela1[[#This Row],[Valor custo]]</f>
        <v>325</v>
      </c>
      <c r="J3338" s="6">
        <f>Tabela1[[#This Row],[MARGEM BRUTA]]/Tabela1[[#This Row],[Valor total]]</f>
        <v>0.40123456790123457</v>
      </c>
      <c r="K3338" s="1" t="str">
        <f>VLOOKUP(Tabela1[[#This Row],[Cliente]],'BASE DE CLIENTES'!A:D,4,0)</f>
        <v>EMPRESA COM MAQUINA</v>
      </c>
      <c r="L3338" s="1" t="str">
        <f>VLOOKUP(Tabela1[[#This Row],[Cliente]],'BASE DE CLIENTES'!A:E,5,0)</f>
        <v>SETOR HABITACIONAL ARNIQUEIRA (AGUAS CLARAS)</v>
      </c>
    </row>
    <row r="3339" spans="2:12" x14ac:dyDescent="0.3">
      <c r="B3339" s="1" t="s">
        <v>70</v>
      </c>
      <c r="C3339" s="4" t="str">
        <f>VLOOKUP(Tabela1[[#This Row],[Cliente]],'BASE DE CLIENTES'!A:E,2,0)</f>
        <v>Brasília</v>
      </c>
      <c r="D3339" s="1" t="str">
        <f>VLOOKUP(Tabela1[[#This Row],[Cliente]],'BASE DE CLIENTES'!A:C,3,0)</f>
        <v>DF</v>
      </c>
      <c r="E3339" s="4" t="str">
        <f>CONCATENATE(Tabela1[[#This Row],[CIDADE]],",",Tabela1[[#This Row],[UF]])</f>
        <v>Brasília,DF</v>
      </c>
      <c r="F3339" s="2">
        <v>45967</v>
      </c>
      <c r="G3339" s="13">
        <v>491</v>
      </c>
      <c r="H3339" s="13">
        <v>185</v>
      </c>
      <c r="I3339" s="5">
        <f>Tabela1[[#This Row],[Valor total]]-Tabela1[[#This Row],[Valor custo]]</f>
        <v>-306</v>
      </c>
      <c r="J3339" s="6">
        <f>Tabela1[[#This Row],[MARGEM BRUTA]]/Tabela1[[#This Row],[Valor total]]</f>
        <v>-1.654054054054054</v>
      </c>
      <c r="K3339" s="1" t="str">
        <f>VLOOKUP(Tabela1[[#This Row],[Cliente]],'BASE DE CLIENTES'!A:D,4,0)</f>
        <v>EMPRESA COM MAQUINA</v>
      </c>
      <c r="L3339" s="1" t="str">
        <f>VLOOKUP(Tabela1[[#This Row],[Cliente]],'BASE DE CLIENTES'!A:E,5,0)</f>
        <v>TAGUATINGA NORTE (TAGUATINGA)</v>
      </c>
    </row>
    <row r="3340" spans="2:12" x14ac:dyDescent="0.3">
      <c r="B3340" s="1" t="s">
        <v>316</v>
      </c>
      <c r="C3340" s="4" t="str">
        <f>VLOOKUP(Tabela1[[#This Row],[Cliente]],'BASE DE CLIENTES'!A:E,2,0)</f>
        <v>Valparaíso de Goiás</v>
      </c>
      <c r="D3340" s="1" t="str">
        <f>VLOOKUP(Tabela1[[#This Row],[Cliente]],'BASE DE CLIENTES'!A:C,3,0)</f>
        <v>GO</v>
      </c>
      <c r="E3340" s="4" t="str">
        <f>CONCATENATE(Tabela1[[#This Row],[CIDADE]],",",Tabela1[[#This Row],[UF]])</f>
        <v>Valparaíso de Goiás,GO</v>
      </c>
      <c r="F3340" s="2">
        <v>45967</v>
      </c>
      <c r="G3340" s="13">
        <v>485</v>
      </c>
      <c r="H3340" s="13">
        <v>820</v>
      </c>
      <c r="I3340" s="5">
        <f>Tabela1[[#This Row],[Valor total]]-Tabela1[[#This Row],[Valor custo]]</f>
        <v>335</v>
      </c>
      <c r="J3340" s="6">
        <f>Tabela1[[#This Row],[MARGEM BRUTA]]/Tabela1[[#This Row],[Valor total]]</f>
        <v>0.40853658536585363</v>
      </c>
      <c r="K3340" s="1" t="str">
        <f>VLOOKUP(Tabela1[[#This Row],[Cliente]],'BASE DE CLIENTES'!A:D,4,0)</f>
        <v>SERRALHEIRO</v>
      </c>
      <c r="L3340" s="1" t="str">
        <f>VLOOKUP(Tabela1[[#This Row],[Cliente]],'BASE DE CLIENTES'!A:E,5,0)</f>
        <v>Valparaíso de Goiás</v>
      </c>
    </row>
    <row r="3341" spans="2:12" x14ac:dyDescent="0.3">
      <c r="B3341" s="1" t="s">
        <v>97</v>
      </c>
      <c r="C3341" s="4" t="str">
        <f>VLOOKUP(Tabela1[[#This Row],[Cliente]],'BASE DE CLIENTES'!A:E,2,0)</f>
        <v>Brasília</v>
      </c>
      <c r="D3341" s="1" t="str">
        <f>VLOOKUP(Tabela1[[#This Row],[Cliente]],'BASE DE CLIENTES'!A:C,3,0)</f>
        <v>DF</v>
      </c>
      <c r="E3341" s="4" t="str">
        <f>CONCATENATE(Tabela1[[#This Row],[CIDADE]],",",Tabela1[[#This Row],[UF]])</f>
        <v>Brasília,DF</v>
      </c>
      <c r="F3341" s="2">
        <v>45967</v>
      </c>
      <c r="G3341" s="13">
        <v>42</v>
      </c>
      <c r="H3341" s="13">
        <v>55</v>
      </c>
      <c r="I3341" s="5">
        <f>Tabela1[[#This Row],[Valor total]]-Tabela1[[#This Row],[Valor custo]]</f>
        <v>13</v>
      </c>
      <c r="J3341" s="6">
        <f>Tabela1[[#This Row],[MARGEM BRUTA]]/Tabela1[[#This Row],[Valor total]]</f>
        <v>0.23636363636363636</v>
      </c>
      <c r="K3341" s="1" t="str">
        <f>VLOOKUP(Tabela1[[#This Row],[Cliente]],'BASE DE CLIENTES'!A:D,4,0)</f>
        <v>SERRALHEIRO</v>
      </c>
      <c r="L3341" s="1" t="str">
        <f>VLOOKUP(Tabela1[[#This Row],[Cliente]],'BASE DE CLIENTES'!A:E,5,0)</f>
        <v>CEILANDIA NORTE</v>
      </c>
    </row>
    <row r="3342" spans="2:12" x14ac:dyDescent="0.3">
      <c r="B3342" s="1" t="s">
        <v>350</v>
      </c>
      <c r="C3342" s="4" t="str">
        <f>VLOOKUP(Tabela1[[#This Row],[Cliente]],'BASE DE CLIENTES'!A:E,2,0)</f>
        <v>Águas Lindas de Goiás</v>
      </c>
      <c r="D3342" s="1" t="str">
        <f>VLOOKUP(Tabela1[[#This Row],[Cliente]],'BASE DE CLIENTES'!A:C,3,0)</f>
        <v>GO</v>
      </c>
      <c r="E3342" s="4" t="str">
        <f>CONCATENATE(Tabela1[[#This Row],[CIDADE]],",",Tabela1[[#This Row],[UF]])</f>
        <v>Águas Lindas de Goiás,GO</v>
      </c>
      <c r="F3342" s="2">
        <v>45967</v>
      </c>
      <c r="G3342" s="13">
        <v>139.41999999999999</v>
      </c>
      <c r="H3342" s="13">
        <v>340</v>
      </c>
      <c r="I3342" s="5">
        <f>Tabela1[[#This Row],[Valor total]]-Tabela1[[#This Row],[Valor custo]]</f>
        <v>200.58</v>
      </c>
      <c r="J3342" s="6">
        <f>Tabela1[[#This Row],[MARGEM BRUTA]]/Tabela1[[#This Row],[Valor total]]</f>
        <v>0.5899411764705883</v>
      </c>
      <c r="K3342" s="1" t="str">
        <f>VLOOKUP(Tabela1[[#This Row],[Cliente]],'BASE DE CLIENTES'!A:D,4,0)</f>
        <v>CLIENTE NOVO S/ IDENT.</v>
      </c>
      <c r="L3342" s="1" t="str">
        <f>VLOOKUP(Tabela1[[#This Row],[Cliente]],'BASE DE CLIENTES'!A:E,5,0)</f>
        <v>Águas Lindas de Goiás</v>
      </c>
    </row>
    <row r="3343" spans="2:12" x14ac:dyDescent="0.3">
      <c r="B3343" s="1" t="s">
        <v>169</v>
      </c>
      <c r="C3343" s="4" t="str">
        <f>VLOOKUP(Tabela1[[#This Row],[Cliente]],'BASE DE CLIENTES'!A:E,2,0)</f>
        <v>Planaltina</v>
      </c>
      <c r="D3343" s="1" t="str">
        <f>VLOOKUP(Tabela1[[#This Row],[Cliente]],'BASE DE CLIENTES'!A:C,3,0)</f>
        <v>GO</v>
      </c>
      <c r="E3343" s="4" t="str">
        <f>CONCATENATE(Tabela1[[#This Row],[CIDADE]],",",Tabela1[[#This Row],[UF]])</f>
        <v>Planaltina,GO</v>
      </c>
      <c r="F3343" s="2">
        <v>45967</v>
      </c>
      <c r="G3343" s="13">
        <v>485</v>
      </c>
      <c r="H3343" s="13">
        <v>850</v>
      </c>
      <c r="I3343" s="5">
        <f>Tabela1[[#This Row],[Valor total]]-Tabela1[[#This Row],[Valor custo]]</f>
        <v>365</v>
      </c>
      <c r="J3343" s="6">
        <f>Tabela1[[#This Row],[MARGEM BRUTA]]/Tabela1[[#This Row],[Valor total]]</f>
        <v>0.42941176470588233</v>
      </c>
      <c r="K3343" s="1" t="str">
        <f>VLOOKUP(Tabela1[[#This Row],[Cliente]],'BASE DE CLIENTES'!A:D,4,0)</f>
        <v>SERRALHEIRO</v>
      </c>
      <c r="L3343" s="1" t="str">
        <f>VLOOKUP(Tabela1[[#This Row],[Cliente]],'BASE DE CLIENTES'!A:E,5,0)</f>
        <v>Planaltina</v>
      </c>
    </row>
    <row r="3344" spans="2:12" x14ac:dyDescent="0.3">
      <c r="B3344" s="1" t="s">
        <v>30</v>
      </c>
      <c r="C3344" s="4" t="str">
        <f>VLOOKUP(Tabela1[[#This Row],[Cliente]],'BASE DE CLIENTES'!A:E,2,0)</f>
        <v>Águas Lindas de Goiás</v>
      </c>
      <c r="D3344" s="1" t="str">
        <f>VLOOKUP(Tabela1[[#This Row],[Cliente]],'BASE DE CLIENTES'!A:C,3,0)</f>
        <v>GO</v>
      </c>
      <c r="E3344" s="4" t="str">
        <f>CONCATENATE(Tabela1[[#This Row],[CIDADE]],",",Tabela1[[#This Row],[UF]])</f>
        <v>Águas Lindas de Goiás,GO</v>
      </c>
      <c r="F3344" s="2">
        <v>45967</v>
      </c>
      <c r="G3344" s="13">
        <v>463</v>
      </c>
      <c r="H3344" s="13">
        <v>780</v>
      </c>
      <c r="I3344" s="5">
        <f>Tabela1[[#This Row],[Valor total]]-Tabela1[[#This Row],[Valor custo]]</f>
        <v>317</v>
      </c>
      <c r="J3344" s="6">
        <f>Tabela1[[#This Row],[MARGEM BRUTA]]/Tabela1[[#This Row],[Valor total]]</f>
        <v>0.40641025641025641</v>
      </c>
      <c r="K3344" s="1" t="str">
        <f>VLOOKUP(Tabela1[[#This Row],[Cliente]],'BASE DE CLIENTES'!A:D,4,0)</f>
        <v>SERRALHEIRO</v>
      </c>
      <c r="L3344" s="1" t="str">
        <f>VLOOKUP(Tabela1[[#This Row],[Cliente]],'BASE DE CLIENTES'!A:E,5,0)</f>
        <v>Águas Lindas de Goiás</v>
      </c>
    </row>
    <row r="3345" spans="2:12" x14ac:dyDescent="0.3">
      <c r="B3345" s="1" t="s">
        <v>178</v>
      </c>
      <c r="C3345" s="4" t="str">
        <f>VLOOKUP(Tabela1[[#This Row],[Cliente]],'BASE DE CLIENTES'!A:E,2,0)</f>
        <v xml:space="preserve">Belém </v>
      </c>
      <c r="D3345" s="1" t="str">
        <f>VLOOKUP(Tabela1[[#This Row],[Cliente]],'BASE DE CLIENTES'!A:C,3,0)</f>
        <v>PA</v>
      </c>
      <c r="E3345" s="4" t="str">
        <f>CONCATENATE(Tabela1[[#This Row],[CIDADE]],",",Tabela1[[#This Row],[UF]])</f>
        <v>Belém ,PA</v>
      </c>
      <c r="F3345" s="2">
        <v>45966</v>
      </c>
      <c r="G3345" s="13">
        <v>9507.9</v>
      </c>
      <c r="H3345" s="13">
        <v>15300</v>
      </c>
      <c r="I3345" s="5">
        <f>Tabela1[[#This Row],[Valor total]]-Tabela1[[#This Row],[Valor custo]]</f>
        <v>5792.1</v>
      </c>
      <c r="J3345" s="6">
        <f>Tabela1[[#This Row],[MARGEM BRUTA]]/Tabela1[[#This Row],[Valor total]]</f>
        <v>0.37856862745098041</v>
      </c>
      <c r="K3345" s="1" t="str">
        <f>VLOOKUP(Tabela1[[#This Row],[Cliente]],'BASE DE CLIENTES'!A:D,4,0)</f>
        <v>EMPRESA COM MAQUINA</v>
      </c>
      <c r="L3345" s="1" t="str">
        <f>VLOOKUP(Tabela1[[#This Row],[Cliente]],'BASE DE CLIENTES'!A:E,5,0)</f>
        <v xml:space="preserve">Belém </v>
      </c>
    </row>
    <row r="3346" spans="2:12" x14ac:dyDescent="0.3">
      <c r="B3346" s="1" t="s">
        <v>247</v>
      </c>
      <c r="C3346" s="4" t="str">
        <f>VLOOKUP(Tabela1[[#This Row],[Cliente]],'BASE DE CLIENTES'!A:E,2,0)</f>
        <v>Goianira</v>
      </c>
      <c r="D3346" s="1" t="str">
        <f>VLOOKUP(Tabela1[[#This Row],[Cliente]],'BASE DE CLIENTES'!A:C,3,0)</f>
        <v>GO</v>
      </c>
      <c r="E3346" s="4" t="str">
        <f>CONCATENATE(Tabela1[[#This Row],[CIDADE]],",",Tabela1[[#This Row],[UF]])</f>
        <v>Goianira,GO</v>
      </c>
      <c r="F3346" s="2">
        <v>45966</v>
      </c>
      <c r="G3346" s="13">
        <v>7079.9</v>
      </c>
      <c r="H3346" s="13">
        <v>10955</v>
      </c>
      <c r="I3346" s="5">
        <f>Tabela1[[#This Row],[Valor total]]-Tabela1[[#This Row],[Valor custo]]</f>
        <v>3875.1000000000004</v>
      </c>
      <c r="J3346" s="6">
        <f>Tabela1[[#This Row],[MARGEM BRUTA]]/Tabela1[[#This Row],[Valor total]]</f>
        <v>0.35372889091738935</v>
      </c>
      <c r="K3346" s="1" t="str">
        <f>VLOOKUP(Tabela1[[#This Row],[Cliente]],'BASE DE CLIENTES'!A:D,4,0)</f>
        <v>EMPRESA SEM MAQUINA</v>
      </c>
      <c r="L3346" s="1" t="str">
        <f>VLOOKUP(Tabela1[[#This Row],[Cliente]],'BASE DE CLIENTES'!A:E,5,0)</f>
        <v>Goianira</v>
      </c>
    </row>
    <row r="3347" spans="2:12" x14ac:dyDescent="0.3">
      <c r="B3347" s="1" t="s">
        <v>220</v>
      </c>
      <c r="C3347" s="4" t="str">
        <f>VLOOKUP(Tabela1[[#This Row],[Cliente]],'BASE DE CLIENTES'!A:E,2,0)</f>
        <v>Goiânia</v>
      </c>
      <c r="D3347" s="1" t="str">
        <f>VLOOKUP(Tabela1[[#This Row],[Cliente]],'BASE DE CLIENTES'!A:C,3,0)</f>
        <v>GO</v>
      </c>
      <c r="E3347" s="4" t="str">
        <f>CONCATENATE(Tabela1[[#This Row],[CIDADE]],",",Tabela1[[#This Row],[UF]])</f>
        <v>Goiânia,GO</v>
      </c>
      <c r="F3347" s="2">
        <v>45966</v>
      </c>
      <c r="G3347" s="13">
        <v>2050</v>
      </c>
      <c r="H3347" s="13">
        <v>3400</v>
      </c>
      <c r="I3347" s="5">
        <f>Tabela1[[#This Row],[Valor total]]-Tabela1[[#This Row],[Valor custo]]</f>
        <v>1350</v>
      </c>
      <c r="J3347" s="6">
        <f>Tabela1[[#This Row],[MARGEM BRUTA]]/Tabela1[[#This Row],[Valor total]]</f>
        <v>0.39705882352941174</v>
      </c>
      <c r="K3347" s="1" t="str">
        <f>VLOOKUP(Tabela1[[#This Row],[Cliente]],'BASE DE CLIENTES'!A:D,4,0)</f>
        <v>EMPRESA COM MAQUINA</v>
      </c>
      <c r="L3347" s="1" t="str">
        <f>VLOOKUP(Tabela1[[#This Row],[Cliente]],'BASE DE CLIENTES'!A:E,5,0)</f>
        <v>Goiânia</v>
      </c>
    </row>
    <row r="3348" spans="2:12" x14ac:dyDescent="0.3">
      <c r="B3348" s="1" t="s">
        <v>55</v>
      </c>
      <c r="C3348" s="4" t="str">
        <f>VLOOKUP(Tabela1[[#This Row],[Cliente]],'BASE DE CLIENTES'!A:E,2,0)</f>
        <v>Brasília</v>
      </c>
      <c r="D3348" s="1" t="str">
        <f>VLOOKUP(Tabela1[[#This Row],[Cliente]],'BASE DE CLIENTES'!A:C,3,0)</f>
        <v>DF</v>
      </c>
      <c r="E3348" s="4" t="str">
        <f>CONCATENATE(Tabela1[[#This Row],[CIDADE]],",",Tabela1[[#This Row],[UF]])</f>
        <v>Brasília,DF</v>
      </c>
      <c r="F3348" s="2">
        <v>45966</v>
      </c>
      <c r="G3348" s="13">
        <v>432.79</v>
      </c>
      <c r="H3348" s="13">
        <v>700</v>
      </c>
      <c r="I3348" s="5">
        <f>Tabela1[[#This Row],[Valor total]]-Tabela1[[#This Row],[Valor custo]]</f>
        <v>267.20999999999998</v>
      </c>
      <c r="J3348" s="6">
        <f>Tabela1[[#This Row],[MARGEM BRUTA]]/Tabela1[[#This Row],[Valor total]]</f>
        <v>0.38172857142857142</v>
      </c>
      <c r="K3348" s="1" t="str">
        <f>VLOOKUP(Tabela1[[#This Row],[Cliente]],'BASE DE CLIENTES'!A:D,4,0)</f>
        <v>EMPRESA SEM MAQUINA</v>
      </c>
      <c r="L3348" s="1" t="str">
        <f>VLOOKUP(Tabela1[[#This Row],[Cliente]],'BASE DE CLIENTES'!A:E,5,0)</f>
        <v>RECANTO DAS EMAS</v>
      </c>
    </row>
    <row r="3349" spans="2:12" x14ac:dyDescent="0.3">
      <c r="B3349" s="1" t="s">
        <v>27</v>
      </c>
      <c r="C3349" s="4" t="str">
        <f>VLOOKUP(Tabela1[[#This Row],[Cliente]],'BASE DE CLIENTES'!A:E,2,0)</f>
        <v>Brasília</v>
      </c>
      <c r="D3349" s="1" t="str">
        <f>VLOOKUP(Tabela1[[#This Row],[Cliente]],'BASE DE CLIENTES'!A:C,3,0)</f>
        <v>DF</v>
      </c>
      <c r="E3349" s="4" t="str">
        <f>CONCATENATE(Tabela1[[#This Row],[CIDADE]],",",Tabela1[[#This Row],[UF]])</f>
        <v>Brasília,DF</v>
      </c>
      <c r="F3349" s="2">
        <v>45966</v>
      </c>
      <c r="G3349" s="13">
        <v>463</v>
      </c>
      <c r="H3349" s="13">
        <v>600</v>
      </c>
      <c r="I3349" s="5">
        <f>Tabela1[[#This Row],[Valor total]]-Tabela1[[#This Row],[Valor custo]]</f>
        <v>137</v>
      </c>
      <c r="J3349" s="6">
        <f>Tabela1[[#This Row],[MARGEM BRUTA]]/Tabela1[[#This Row],[Valor total]]</f>
        <v>0.22833333333333333</v>
      </c>
      <c r="K3349" s="1" t="str">
        <f>VLOOKUP(Tabela1[[#This Row],[Cliente]],'BASE DE CLIENTES'!A:D,4,0)</f>
        <v>EMPRESA SEM MAQUINA</v>
      </c>
      <c r="L3349" s="1" t="str">
        <f>VLOOKUP(Tabela1[[#This Row],[Cliente]],'BASE DE CLIENTES'!A:E,5,0)</f>
        <v>RECANTO DAS EMAS</v>
      </c>
    </row>
    <row r="3350" spans="2:12" x14ac:dyDescent="0.3">
      <c r="B3350" s="1" t="s">
        <v>230</v>
      </c>
      <c r="C3350" s="4" t="str">
        <f>VLOOKUP(Tabela1[[#This Row],[Cliente]],'BASE DE CLIENTES'!A:E,2,0)</f>
        <v>Brasília</v>
      </c>
      <c r="D3350" s="1" t="str">
        <f>VLOOKUP(Tabela1[[#This Row],[Cliente]],'BASE DE CLIENTES'!A:C,3,0)</f>
        <v>DF</v>
      </c>
      <c r="E3350" s="4" t="str">
        <f>CONCATENATE(Tabela1[[#This Row],[CIDADE]],",",Tabela1[[#This Row],[UF]])</f>
        <v>Brasília,DF</v>
      </c>
      <c r="F3350" s="2">
        <v>45966</v>
      </c>
      <c r="G3350" s="13">
        <v>385</v>
      </c>
      <c r="H3350" s="13">
        <v>600</v>
      </c>
      <c r="I3350" s="5">
        <f>Tabela1[[#This Row],[Valor total]]-Tabela1[[#This Row],[Valor custo]]</f>
        <v>215</v>
      </c>
      <c r="J3350" s="6">
        <f>Tabela1[[#This Row],[MARGEM BRUTA]]/Tabela1[[#This Row],[Valor total]]</f>
        <v>0.35833333333333334</v>
      </c>
      <c r="K3350" s="1" t="str">
        <f>VLOOKUP(Tabela1[[#This Row],[Cliente]],'BASE DE CLIENTES'!A:D,4,0)</f>
        <v>SERRALHEIRO</v>
      </c>
      <c r="L3350" s="1" t="str">
        <f>VLOOKUP(Tabela1[[#This Row],[Cliente]],'BASE DE CLIENTES'!A:E,5,0)</f>
        <v>SETOR HABITACIONAL SAMAMBAIA (VICENTE PIRES)</v>
      </c>
    </row>
    <row r="3351" spans="2:12" x14ac:dyDescent="0.3">
      <c r="B3351" s="1" t="s">
        <v>145</v>
      </c>
      <c r="C3351" s="4" t="str">
        <f>VLOOKUP(Tabela1[[#This Row],[Cliente]],'BASE DE CLIENTES'!A:E,2,0)</f>
        <v>Ananindeua</v>
      </c>
      <c r="D3351" s="1" t="str">
        <f>VLOOKUP(Tabela1[[#This Row],[Cliente]],'BASE DE CLIENTES'!A:C,3,0)</f>
        <v>PA</v>
      </c>
      <c r="E3351" s="4" t="str">
        <f>CONCATENATE(Tabela1[[#This Row],[CIDADE]],",",Tabela1[[#This Row],[UF]])</f>
        <v>Ananindeua,PA</v>
      </c>
      <c r="F3351" s="2">
        <v>45966</v>
      </c>
      <c r="G3351" s="13">
        <v>2230.21</v>
      </c>
      <c r="H3351" s="13">
        <v>3530</v>
      </c>
      <c r="I3351" s="5">
        <f>Tabela1[[#This Row],[Valor total]]-Tabela1[[#This Row],[Valor custo]]</f>
        <v>1299.79</v>
      </c>
      <c r="J3351" s="6">
        <f>Tabela1[[#This Row],[MARGEM BRUTA]]/Tabela1[[#This Row],[Valor total]]</f>
        <v>0.36821246458923512</v>
      </c>
      <c r="K3351" s="1" t="str">
        <f>VLOOKUP(Tabela1[[#This Row],[Cliente]],'BASE DE CLIENTES'!A:D,4,0)</f>
        <v>OUTROS RAMOS</v>
      </c>
      <c r="L3351" s="1" t="str">
        <f>VLOOKUP(Tabela1[[#This Row],[Cliente]],'BASE DE CLIENTES'!A:E,5,0)</f>
        <v>Ananindeua</v>
      </c>
    </row>
    <row r="3352" spans="2:12" x14ac:dyDescent="0.3">
      <c r="B3352" s="1" t="s">
        <v>152</v>
      </c>
      <c r="C3352" s="4" t="str">
        <f>VLOOKUP(Tabela1[[#This Row],[Cliente]],'BASE DE CLIENTES'!A:E,2,0)</f>
        <v>Aparecida de Goiânia</v>
      </c>
      <c r="D3352" s="1" t="str">
        <f>VLOOKUP(Tabela1[[#This Row],[Cliente]],'BASE DE CLIENTES'!A:C,3,0)</f>
        <v>GO</v>
      </c>
      <c r="E3352" s="4" t="str">
        <f>CONCATENATE(Tabela1[[#This Row],[CIDADE]],",",Tabela1[[#This Row],[UF]])</f>
        <v>Aparecida de Goiânia,GO</v>
      </c>
      <c r="F3352" s="2">
        <v>45966</v>
      </c>
      <c r="G3352" s="13">
        <v>250</v>
      </c>
      <c r="H3352" s="13">
        <v>300</v>
      </c>
      <c r="I3352" s="5">
        <f>Tabela1[[#This Row],[Valor total]]-Tabela1[[#This Row],[Valor custo]]</f>
        <v>50</v>
      </c>
      <c r="J3352" s="6">
        <f>Tabela1[[#This Row],[MARGEM BRUTA]]/Tabela1[[#This Row],[Valor total]]</f>
        <v>0.16666666666666666</v>
      </c>
      <c r="K3352" s="1" t="str">
        <f>VLOOKUP(Tabela1[[#This Row],[Cliente]],'BASE DE CLIENTES'!A:D,4,0)</f>
        <v>TECNICO</v>
      </c>
      <c r="L3352" s="1" t="str">
        <f>VLOOKUP(Tabela1[[#This Row],[Cliente]],'BASE DE CLIENTES'!A:E,5,0)</f>
        <v>Aparecida de Goiânia</v>
      </c>
    </row>
    <row r="3353" spans="2:12" x14ac:dyDescent="0.3">
      <c r="B3353" s="1" t="s">
        <v>316</v>
      </c>
      <c r="C3353" s="4" t="str">
        <f>VLOOKUP(Tabela1[[#This Row],[Cliente]],'BASE DE CLIENTES'!A:E,2,0)</f>
        <v>Valparaíso de Goiás</v>
      </c>
      <c r="D3353" s="1" t="str">
        <f>VLOOKUP(Tabela1[[#This Row],[Cliente]],'BASE DE CLIENTES'!A:C,3,0)</f>
        <v>GO</v>
      </c>
      <c r="E3353" s="4" t="str">
        <f>CONCATENATE(Tabela1[[#This Row],[CIDADE]],",",Tabela1[[#This Row],[UF]])</f>
        <v>Valparaíso de Goiás,GO</v>
      </c>
      <c r="F3353" s="2">
        <v>45966</v>
      </c>
      <c r="G3353" s="13">
        <v>649</v>
      </c>
      <c r="H3353" s="13">
        <v>1000</v>
      </c>
      <c r="I3353" s="5">
        <f>Tabela1[[#This Row],[Valor total]]-Tabela1[[#This Row],[Valor custo]]</f>
        <v>351</v>
      </c>
      <c r="J3353" s="6">
        <f>Tabela1[[#This Row],[MARGEM BRUTA]]/Tabela1[[#This Row],[Valor total]]</f>
        <v>0.35099999999999998</v>
      </c>
      <c r="K3353" s="1" t="str">
        <f>VLOOKUP(Tabela1[[#This Row],[Cliente]],'BASE DE CLIENTES'!A:D,4,0)</f>
        <v>SERRALHEIRO</v>
      </c>
      <c r="L3353" s="1" t="str">
        <f>VLOOKUP(Tabela1[[#This Row],[Cliente]],'BASE DE CLIENTES'!A:E,5,0)</f>
        <v>Valparaíso de Goiás</v>
      </c>
    </row>
    <row r="3354" spans="2:12" x14ac:dyDescent="0.3">
      <c r="B3354" s="1" t="s">
        <v>59</v>
      </c>
      <c r="C3354" s="4" t="str">
        <f>VLOOKUP(Tabela1[[#This Row],[Cliente]],'BASE DE CLIENTES'!A:E,2,0)</f>
        <v>Brasília</v>
      </c>
      <c r="D3354" s="1" t="str">
        <f>VLOOKUP(Tabela1[[#This Row],[Cliente]],'BASE DE CLIENTES'!A:C,3,0)</f>
        <v>DF</v>
      </c>
      <c r="E3354" s="4" t="str">
        <f>CONCATENATE(Tabela1[[#This Row],[CIDADE]],",",Tabela1[[#This Row],[UF]])</f>
        <v>Brasília,DF</v>
      </c>
      <c r="F3354" s="2">
        <v>45966</v>
      </c>
      <c r="G3354" s="13">
        <v>0</v>
      </c>
      <c r="H3354" s="13">
        <v>250</v>
      </c>
      <c r="I3354" s="5">
        <f>Tabela1[[#This Row],[Valor total]]-Tabela1[[#This Row],[Valor custo]]</f>
        <v>250</v>
      </c>
      <c r="J3354" s="6">
        <f>Tabela1[[#This Row],[MARGEM BRUTA]]/Tabela1[[#This Row],[Valor total]]</f>
        <v>1</v>
      </c>
      <c r="K3354" s="1" t="str">
        <f>VLOOKUP(Tabela1[[#This Row],[Cliente]],'BASE DE CLIENTES'!A:D,4,0)</f>
        <v>EMPRESA COM MAQUINA</v>
      </c>
      <c r="L3354" s="1" t="str">
        <f>VLOOKUP(Tabela1[[#This Row],[Cliente]],'BASE DE CLIENTES'!A:E,5,0)</f>
        <v>SETOR HABITACIONAL VICENTE PIRES</v>
      </c>
    </row>
    <row r="3355" spans="2:12" x14ac:dyDescent="0.3">
      <c r="B3355" s="1" t="s">
        <v>96</v>
      </c>
      <c r="C3355" s="4" t="str">
        <f>VLOOKUP(Tabela1[[#This Row],[Cliente]],'BASE DE CLIENTES'!A:E,2,0)</f>
        <v>Brasília</v>
      </c>
      <c r="D3355" s="1" t="str">
        <f>VLOOKUP(Tabela1[[#This Row],[Cliente]],'BASE DE CLIENTES'!A:C,3,0)</f>
        <v>DF</v>
      </c>
      <c r="E3355" s="4" t="str">
        <f>CONCATENATE(Tabela1[[#This Row],[CIDADE]],",",Tabela1[[#This Row],[UF]])</f>
        <v>Brasília,DF</v>
      </c>
      <c r="F3355" s="2">
        <v>45966</v>
      </c>
      <c r="G3355" s="13">
        <v>770</v>
      </c>
      <c r="H3355" s="13">
        <v>1230</v>
      </c>
      <c r="I3355" s="5">
        <f>Tabela1[[#This Row],[Valor total]]-Tabela1[[#This Row],[Valor custo]]</f>
        <v>460</v>
      </c>
      <c r="J3355" s="6">
        <f>Tabela1[[#This Row],[MARGEM BRUTA]]/Tabela1[[#This Row],[Valor total]]</f>
        <v>0.37398373983739835</v>
      </c>
      <c r="K3355" s="1" t="str">
        <f>VLOOKUP(Tabela1[[#This Row],[Cliente]],'BASE DE CLIENTES'!A:D,4,0)</f>
        <v>EMPRESA SEM MAQUINA</v>
      </c>
      <c r="L3355" s="1" t="str">
        <f>VLOOKUP(Tabela1[[#This Row],[Cliente]],'BASE DE CLIENTES'!A:E,5,0)</f>
        <v>CEILANDIA NORTE (CEILANDIA)</v>
      </c>
    </row>
    <row r="3356" spans="2:12" x14ac:dyDescent="0.3">
      <c r="B3356" s="1" t="s">
        <v>120</v>
      </c>
      <c r="C3356" s="4" t="str">
        <f>VLOOKUP(Tabela1[[#This Row],[Cliente]],'BASE DE CLIENTES'!A:E,2,0)</f>
        <v>Brasília</v>
      </c>
      <c r="D3356" s="1" t="str">
        <f>VLOOKUP(Tabela1[[#This Row],[Cliente]],'BASE DE CLIENTES'!A:C,3,0)</f>
        <v>DF</v>
      </c>
      <c r="E3356" s="4" t="str">
        <f>CONCATENATE(Tabela1[[#This Row],[CIDADE]],",",Tabela1[[#This Row],[UF]])</f>
        <v>Brasília,DF</v>
      </c>
      <c r="F3356" s="2">
        <v>45966</v>
      </c>
      <c r="G3356" s="13">
        <v>275</v>
      </c>
      <c r="H3356" s="13">
        <v>750</v>
      </c>
      <c r="I3356" s="5">
        <f>Tabela1[[#This Row],[Valor total]]-Tabela1[[#This Row],[Valor custo]]</f>
        <v>475</v>
      </c>
      <c r="J3356" s="6">
        <f>Tabela1[[#This Row],[MARGEM BRUTA]]/Tabela1[[#This Row],[Valor total]]</f>
        <v>0.6333333333333333</v>
      </c>
      <c r="K3356" s="1" t="str">
        <f>VLOOKUP(Tabela1[[#This Row],[Cliente]],'BASE DE CLIENTES'!A:D,4,0)</f>
        <v>EMPRESA SEM MAQUINA</v>
      </c>
      <c r="L3356" s="1" t="str">
        <f>VLOOKUP(Tabela1[[#This Row],[Cliente]],'BASE DE CLIENTES'!A:E,5,0)</f>
        <v>SAMAMBAIA</v>
      </c>
    </row>
    <row r="3357" spans="2:12" x14ac:dyDescent="0.3">
      <c r="B3357" s="1" t="s">
        <v>17</v>
      </c>
      <c r="C3357" s="4" t="str">
        <f>VLOOKUP(Tabela1[[#This Row],[Cliente]],'BASE DE CLIENTES'!A:E,2,0)</f>
        <v>Águas Lindas de Goiás</v>
      </c>
      <c r="D3357" s="1" t="str">
        <f>VLOOKUP(Tabela1[[#This Row],[Cliente]],'BASE DE CLIENTES'!A:C,3,0)</f>
        <v>GO</v>
      </c>
      <c r="E3357" s="4" t="str">
        <f>CONCATENATE(Tabela1[[#This Row],[CIDADE]],",",Tabela1[[#This Row],[UF]])</f>
        <v>Águas Lindas de Goiás,GO</v>
      </c>
      <c r="F3357" s="2">
        <v>45966</v>
      </c>
      <c r="G3357" s="13">
        <v>889.98</v>
      </c>
      <c r="H3357" s="13">
        <v>1432</v>
      </c>
      <c r="I3357" s="5">
        <f>Tabela1[[#This Row],[Valor total]]-Tabela1[[#This Row],[Valor custo]]</f>
        <v>542.02</v>
      </c>
      <c r="J3357" s="6">
        <f>Tabela1[[#This Row],[MARGEM BRUTA]]/Tabela1[[#This Row],[Valor total]]</f>
        <v>0.37850558659217876</v>
      </c>
      <c r="K3357" s="1" t="str">
        <f>VLOOKUP(Tabela1[[#This Row],[Cliente]],'BASE DE CLIENTES'!A:D,4,0)</f>
        <v>SERRALHEIRO</v>
      </c>
      <c r="L3357" s="1" t="str">
        <f>VLOOKUP(Tabela1[[#This Row],[Cliente]],'BASE DE CLIENTES'!A:E,5,0)</f>
        <v>Águas Lindas de Goiás</v>
      </c>
    </row>
    <row r="3358" spans="2:12" x14ac:dyDescent="0.3">
      <c r="B3358" s="1" t="s">
        <v>144</v>
      </c>
      <c r="C3358" s="4" t="str">
        <f>VLOOKUP(Tabela1[[#This Row],[Cliente]],'BASE DE CLIENTES'!A:E,2,0)</f>
        <v>Alexânia</v>
      </c>
      <c r="D3358" s="1" t="str">
        <f>VLOOKUP(Tabela1[[#This Row],[Cliente]],'BASE DE CLIENTES'!A:C,3,0)</f>
        <v>GO</v>
      </c>
      <c r="E3358" s="4" t="str">
        <f>CONCATENATE(Tabela1[[#This Row],[CIDADE]],",",Tabela1[[#This Row],[UF]])</f>
        <v>Alexânia,GO</v>
      </c>
      <c r="F3358" s="2">
        <v>45966</v>
      </c>
      <c r="G3358" s="13">
        <v>1947</v>
      </c>
      <c r="H3358" s="13">
        <v>2700</v>
      </c>
      <c r="I3358" s="5">
        <f>Tabela1[[#This Row],[Valor total]]-Tabela1[[#This Row],[Valor custo]]</f>
        <v>753</v>
      </c>
      <c r="J3358" s="6">
        <f>Tabela1[[#This Row],[MARGEM BRUTA]]/Tabela1[[#This Row],[Valor total]]</f>
        <v>0.27888888888888891</v>
      </c>
      <c r="K3358" s="1" t="str">
        <f>VLOOKUP(Tabela1[[#This Row],[Cliente]],'BASE DE CLIENTES'!A:D,4,0)</f>
        <v>SERRALHEIRO</v>
      </c>
      <c r="L3358" s="1" t="str">
        <f>VLOOKUP(Tabela1[[#This Row],[Cliente]],'BASE DE CLIENTES'!A:E,5,0)</f>
        <v>Alexânia</v>
      </c>
    </row>
    <row r="3359" spans="2:12" x14ac:dyDescent="0.3">
      <c r="B3359" s="1" t="s">
        <v>236</v>
      </c>
      <c r="C3359" s="4" t="str">
        <f>VLOOKUP(Tabela1[[#This Row],[Cliente]],'BASE DE CLIENTES'!A:E,2,0)</f>
        <v>Goiânia</v>
      </c>
      <c r="D3359" s="1" t="str">
        <f>VLOOKUP(Tabela1[[#This Row],[Cliente]],'BASE DE CLIENTES'!A:C,3,0)</f>
        <v>GO</v>
      </c>
      <c r="E3359" s="4" t="str">
        <f>CONCATENATE(Tabela1[[#This Row],[CIDADE]],",",Tabela1[[#This Row],[UF]])</f>
        <v>Goiânia,GO</v>
      </c>
      <c r="F3359" s="2">
        <v>45966</v>
      </c>
      <c r="G3359" s="13">
        <v>432.79</v>
      </c>
      <c r="H3359" s="13">
        <v>585</v>
      </c>
      <c r="I3359" s="5">
        <f>Tabela1[[#This Row],[Valor total]]-Tabela1[[#This Row],[Valor custo]]</f>
        <v>152.20999999999998</v>
      </c>
      <c r="J3359" s="6">
        <f>Tabela1[[#This Row],[MARGEM BRUTA]]/Tabela1[[#This Row],[Valor total]]</f>
        <v>0.26018803418803416</v>
      </c>
      <c r="K3359" s="1" t="str">
        <f>VLOOKUP(Tabela1[[#This Row],[Cliente]],'BASE DE CLIENTES'!A:D,4,0)</f>
        <v>EMPRESA COM MAQUINA</v>
      </c>
      <c r="L3359" s="1" t="str">
        <f>VLOOKUP(Tabela1[[#This Row],[Cliente]],'BASE DE CLIENTES'!A:E,5,0)</f>
        <v>Goiânia</v>
      </c>
    </row>
    <row r="3360" spans="2:12" x14ac:dyDescent="0.3">
      <c r="B3360" s="1" t="s">
        <v>70</v>
      </c>
      <c r="C3360" s="4" t="str">
        <f>VLOOKUP(Tabela1[[#This Row],[Cliente]],'BASE DE CLIENTES'!A:E,2,0)</f>
        <v>Brasília</v>
      </c>
      <c r="D3360" s="1" t="str">
        <f>VLOOKUP(Tabela1[[#This Row],[Cliente]],'BASE DE CLIENTES'!A:C,3,0)</f>
        <v>DF</v>
      </c>
      <c r="E3360" s="4" t="str">
        <f>CONCATENATE(Tabela1[[#This Row],[CIDADE]],",",Tabela1[[#This Row],[UF]])</f>
        <v>Brasília,DF</v>
      </c>
      <c r="F3360" s="2">
        <v>45966</v>
      </c>
      <c r="G3360" s="13">
        <v>289</v>
      </c>
      <c r="H3360" s="13">
        <v>515</v>
      </c>
      <c r="I3360" s="5">
        <f>Tabela1[[#This Row],[Valor total]]-Tabela1[[#This Row],[Valor custo]]</f>
        <v>226</v>
      </c>
      <c r="J3360" s="6">
        <f>Tabela1[[#This Row],[MARGEM BRUTA]]/Tabela1[[#This Row],[Valor total]]</f>
        <v>0.43883495145631068</v>
      </c>
      <c r="K3360" s="1" t="str">
        <f>VLOOKUP(Tabela1[[#This Row],[Cliente]],'BASE DE CLIENTES'!A:D,4,0)</f>
        <v>EMPRESA COM MAQUINA</v>
      </c>
      <c r="L3360" s="1" t="str">
        <f>VLOOKUP(Tabela1[[#This Row],[Cliente]],'BASE DE CLIENTES'!A:E,5,0)</f>
        <v>TAGUATINGA NORTE (TAGUATINGA)</v>
      </c>
    </row>
    <row r="3361" spans="2:12" x14ac:dyDescent="0.3">
      <c r="B3361" s="1" t="s">
        <v>184</v>
      </c>
      <c r="C3361" s="4" t="str">
        <f>VLOOKUP(Tabela1[[#This Row],[Cliente]],'BASE DE CLIENTES'!A:E,2,0)</f>
        <v>Castanhal</v>
      </c>
      <c r="D3361" s="1" t="str">
        <f>VLOOKUP(Tabela1[[#This Row],[Cliente]],'BASE DE CLIENTES'!A:C,3,0)</f>
        <v>PA</v>
      </c>
      <c r="E3361" s="4" t="str">
        <f>CONCATENATE(Tabela1[[#This Row],[CIDADE]],",",Tabela1[[#This Row],[UF]])</f>
        <v>Castanhal,PA</v>
      </c>
      <c r="F3361" s="2">
        <v>45966</v>
      </c>
      <c r="G3361" s="13">
        <v>13767.9</v>
      </c>
      <c r="H3361" s="13">
        <v>21224</v>
      </c>
      <c r="I3361" s="5">
        <f>Tabela1[[#This Row],[Valor total]]-Tabela1[[#This Row],[Valor custo]]</f>
        <v>7456.1</v>
      </c>
      <c r="J3361" s="6">
        <f>Tabela1[[#This Row],[MARGEM BRUTA]]/Tabela1[[#This Row],[Valor total]]</f>
        <v>0.35130512627214477</v>
      </c>
      <c r="K3361" s="1" t="str">
        <f>VLOOKUP(Tabela1[[#This Row],[Cliente]],'BASE DE CLIENTES'!A:D,4,0)</f>
        <v>EMPRESA COM MAQUINA</v>
      </c>
      <c r="L3361" s="1" t="str">
        <f>VLOOKUP(Tabela1[[#This Row],[Cliente]],'BASE DE CLIENTES'!A:E,5,0)</f>
        <v>Castanhal</v>
      </c>
    </row>
    <row r="3362" spans="2:12" x14ac:dyDescent="0.3">
      <c r="B3362" s="1" t="s">
        <v>55</v>
      </c>
      <c r="C3362" s="4" t="str">
        <f>VLOOKUP(Tabela1[[#This Row],[Cliente]],'BASE DE CLIENTES'!A:E,2,0)</f>
        <v>Brasília</v>
      </c>
      <c r="D3362" s="1" t="str">
        <f>VLOOKUP(Tabela1[[#This Row],[Cliente]],'BASE DE CLIENTES'!A:C,3,0)</f>
        <v>DF</v>
      </c>
      <c r="E3362" s="4" t="str">
        <f>CONCATENATE(Tabela1[[#This Row],[CIDADE]],",",Tabela1[[#This Row],[UF]])</f>
        <v>Brasília,DF</v>
      </c>
      <c r="F3362" s="2">
        <v>45965</v>
      </c>
      <c r="G3362" s="13">
        <v>48</v>
      </c>
      <c r="H3362" s="13">
        <v>60</v>
      </c>
      <c r="I3362" s="5">
        <f>Tabela1[[#This Row],[Valor total]]-Tabela1[[#This Row],[Valor custo]]</f>
        <v>12</v>
      </c>
      <c r="J3362" s="6">
        <f>Tabela1[[#This Row],[MARGEM BRUTA]]/Tabela1[[#This Row],[Valor total]]</f>
        <v>0.2</v>
      </c>
      <c r="K3362" s="1" t="str">
        <f>VLOOKUP(Tabela1[[#This Row],[Cliente]],'BASE DE CLIENTES'!A:D,4,0)</f>
        <v>EMPRESA SEM MAQUINA</v>
      </c>
      <c r="L3362" s="1" t="str">
        <f>VLOOKUP(Tabela1[[#This Row],[Cliente]],'BASE DE CLIENTES'!A:E,5,0)</f>
        <v>RECANTO DAS EMAS</v>
      </c>
    </row>
    <row r="3363" spans="2:12" x14ac:dyDescent="0.3">
      <c r="B3363" s="1" t="s">
        <v>55</v>
      </c>
      <c r="C3363" s="4" t="str">
        <f>VLOOKUP(Tabela1[[#This Row],[Cliente]],'BASE DE CLIENTES'!A:E,2,0)</f>
        <v>Brasília</v>
      </c>
      <c r="D3363" s="1" t="str">
        <f>VLOOKUP(Tabela1[[#This Row],[Cliente]],'BASE DE CLIENTES'!A:C,3,0)</f>
        <v>DF</v>
      </c>
      <c r="E3363" s="4" t="str">
        <f>CONCATENATE(Tabela1[[#This Row],[CIDADE]],",",Tabela1[[#This Row],[UF]])</f>
        <v>Brasília,DF</v>
      </c>
      <c r="F3363" s="2">
        <v>45965</v>
      </c>
      <c r="G3363" s="13">
        <v>1463.58</v>
      </c>
      <c r="H3363" s="13">
        <v>2550</v>
      </c>
      <c r="I3363" s="5">
        <f>Tabela1[[#This Row],[Valor total]]-Tabela1[[#This Row],[Valor custo]]</f>
        <v>1086.42</v>
      </c>
      <c r="J3363" s="6">
        <f>Tabela1[[#This Row],[MARGEM BRUTA]]/Tabela1[[#This Row],[Valor total]]</f>
        <v>0.42604705882352945</v>
      </c>
      <c r="K3363" s="1" t="str">
        <f>VLOOKUP(Tabela1[[#This Row],[Cliente]],'BASE DE CLIENTES'!A:D,4,0)</f>
        <v>EMPRESA SEM MAQUINA</v>
      </c>
      <c r="L3363" s="1" t="str">
        <f>VLOOKUP(Tabela1[[#This Row],[Cliente]],'BASE DE CLIENTES'!A:E,5,0)</f>
        <v>RECANTO DAS EMAS</v>
      </c>
    </row>
    <row r="3364" spans="2:12" x14ac:dyDescent="0.3">
      <c r="B3364" s="1" t="s">
        <v>329</v>
      </c>
      <c r="C3364" s="4" t="str">
        <f>VLOOKUP(Tabela1[[#This Row],[Cliente]],'BASE DE CLIENTES'!A:E,2,0)</f>
        <v>Rondonópolis</v>
      </c>
      <c r="D3364" s="1" t="str">
        <f>VLOOKUP(Tabela1[[#This Row],[Cliente]],'BASE DE CLIENTES'!A:C,3,0)</f>
        <v>MS</v>
      </c>
      <c r="E3364" s="4" t="str">
        <f>CONCATENATE(Tabela1[[#This Row],[CIDADE]],",",Tabela1[[#This Row],[UF]])</f>
        <v>Rondonópolis,MS</v>
      </c>
      <c r="F3364" s="2">
        <v>45965</v>
      </c>
      <c r="G3364" s="13">
        <v>664</v>
      </c>
      <c r="H3364" s="13">
        <v>1000</v>
      </c>
      <c r="I3364" s="5">
        <f>Tabela1[[#This Row],[Valor total]]-Tabela1[[#This Row],[Valor custo]]</f>
        <v>336</v>
      </c>
      <c r="J3364" s="6">
        <f>Tabela1[[#This Row],[MARGEM BRUTA]]/Tabela1[[#This Row],[Valor total]]</f>
        <v>0.33600000000000002</v>
      </c>
      <c r="K3364" s="1" t="str">
        <f>VLOOKUP(Tabela1[[#This Row],[Cliente]],'BASE DE CLIENTES'!A:D,4,0)</f>
        <v>EMPRESA COM MAQUINA</v>
      </c>
      <c r="L3364" s="1" t="str">
        <f>VLOOKUP(Tabela1[[#This Row],[Cliente]],'BASE DE CLIENTES'!A:E,5,0)</f>
        <v>Rondonópolis</v>
      </c>
    </row>
    <row r="3365" spans="2:12" x14ac:dyDescent="0.3">
      <c r="B3365" s="1" t="s">
        <v>308</v>
      </c>
      <c r="C3365" s="4" t="str">
        <f>VLOOKUP(Tabela1[[#This Row],[Cliente]],'BASE DE CLIENTES'!A:E,2,0)</f>
        <v>Uberaba</v>
      </c>
      <c r="D3365" s="1" t="str">
        <f>VLOOKUP(Tabela1[[#This Row],[Cliente]],'BASE DE CLIENTES'!A:C,3,0)</f>
        <v>MG</v>
      </c>
      <c r="E3365" s="4" t="str">
        <f>CONCATENATE(Tabela1[[#This Row],[CIDADE]],",",Tabela1[[#This Row],[UF]])</f>
        <v>Uberaba,MG</v>
      </c>
      <c r="F3365" s="2">
        <v>45965</v>
      </c>
      <c r="G3365" s="13">
        <v>24418.48</v>
      </c>
      <c r="H3365" s="13">
        <v>37232</v>
      </c>
      <c r="I3365" s="5">
        <f>Tabela1[[#This Row],[Valor total]]-Tabela1[[#This Row],[Valor custo]]</f>
        <v>12813.52</v>
      </c>
      <c r="J3365" s="6">
        <f>Tabela1[[#This Row],[MARGEM BRUTA]]/Tabela1[[#This Row],[Valor total]]</f>
        <v>0.34415341641598624</v>
      </c>
      <c r="K3365" s="1" t="str">
        <f>VLOOKUP(Tabela1[[#This Row],[Cliente]],'BASE DE CLIENTES'!A:D,4,0)</f>
        <v>EMPRESA COM MAQUINA</v>
      </c>
      <c r="L3365" s="1" t="str">
        <f>VLOOKUP(Tabela1[[#This Row],[Cliente]],'BASE DE CLIENTES'!A:E,5,0)</f>
        <v>Uberaba</v>
      </c>
    </row>
    <row r="3366" spans="2:12" x14ac:dyDescent="0.3">
      <c r="B3366" s="1" t="s">
        <v>236</v>
      </c>
      <c r="C3366" s="4" t="str">
        <f>VLOOKUP(Tabela1[[#This Row],[Cliente]],'BASE DE CLIENTES'!A:E,2,0)</f>
        <v>Goiânia</v>
      </c>
      <c r="D3366" s="1" t="str">
        <f>VLOOKUP(Tabela1[[#This Row],[Cliente]],'BASE DE CLIENTES'!A:C,3,0)</f>
        <v>GO</v>
      </c>
      <c r="E3366" s="4" t="str">
        <f>CONCATENATE(Tabela1[[#This Row],[CIDADE]],",",Tabela1[[#This Row],[UF]])</f>
        <v>Goiânia,GO</v>
      </c>
      <c r="F3366" s="2">
        <v>45965</v>
      </c>
      <c r="G3366" s="13">
        <v>485</v>
      </c>
      <c r="H3366" s="13">
        <v>735</v>
      </c>
      <c r="I3366" s="5">
        <f>Tabela1[[#This Row],[Valor total]]-Tabela1[[#This Row],[Valor custo]]</f>
        <v>250</v>
      </c>
      <c r="J3366" s="6">
        <f>Tabela1[[#This Row],[MARGEM BRUTA]]/Tabela1[[#This Row],[Valor total]]</f>
        <v>0.3401360544217687</v>
      </c>
      <c r="K3366" s="1" t="str">
        <f>VLOOKUP(Tabela1[[#This Row],[Cliente]],'BASE DE CLIENTES'!A:D,4,0)</f>
        <v>EMPRESA COM MAQUINA</v>
      </c>
      <c r="L3366" s="1" t="str">
        <f>VLOOKUP(Tabela1[[#This Row],[Cliente]],'BASE DE CLIENTES'!A:E,5,0)</f>
        <v>Goiânia</v>
      </c>
    </row>
    <row r="3367" spans="2:12" x14ac:dyDescent="0.3">
      <c r="B3367" s="1" t="s">
        <v>236</v>
      </c>
      <c r="C3367" s="4" t="str">
        <f>VLOOKUP(Tabela1[[#This Row],[Cliente]],'BASE DE CLIENTES'!A:E,2,0)</f>
        <v>Goiânia</v>
      </c>
      <c r="D3367" s="1" t="str">
        <f>VLOOKUP(Tabela1[[#This Row],[Cliente]],'BASE DE CLIENTES'!A:C,3,0)</f>
        <v>GO</v>
      </c>
      <c r="E3367" s="4" t="str">
        <f>CONCATENATE(Tabela1[[#This Row],[CIDADE]],",",Tabela1[[#This Row],[UF]])</f>
        <v>Goiânia,GO</v>
      </c>
      <c r="F3367" s="2">
        <v>45965</v>
      </c>
      <c r="G3367" s="13">
        <v>770</v>
      </c>
      <c r="H3367" s="13">
        <v>1040</v>
      </c>
      <c r="I3367" s="5">
        <f>Tabela1[[#This Row],[Valor total]]-Tabela1[[#This Row],[Valor custo]]</f>
        <v>270</v>
      </c>
      <c r="J3367" s="6">
        <f>Tabela1[[#This Row],[MARGEM BRUTA]]/Tabela1[[#This Row],[Valor total]]</f>
        <v>0.25961538461538464</v>
      </c>
      <c r="K3367" s="1" t="str">
        <f>VLOOKUP(Tabela1[[#This Row],[Cliente]],'BASE DE CLIENTES'!A:D,4,0)</f>
        <v>EMPRESA COM MAQUINA</v>
      </c>
      <c r="L3367" s="1" t="str">
        <f>VLOOKUP(Tabela1[[#This Row],[Cliente]],'BASE DE CLIENTES'!A:E,5,0)</f>
        <v>Goiânia</v>
      </c>
    </row>
    <row r="3368" spans="2:12" x14ac:dyDescent="0.3">
      <c r="B3368" s="1" t="s">
        <v>117</v>
      </c>
      <c r="C3368" s="4" t="str">
        <f>VLOOKUP(Tabela1[[#This Row],[Cliente]],'BASE DE CLIENTES'!A:E,2,0)</f>
        <v>Brasília</v>
      </c>
      <c r="D3368" s="1" t="str">
        <f>VLOOKUP(Tabela1[[#This Row],[Cliente]],'BASE DE CLIENTES'!A:C,3,0)</f>
        <v>DF</v>
      </c>
      <c r="E3368" s="4" t="str">
        <f>CONCATENATE(Tabela1[[#This Row],[CIDADE]],",",Tabela1[[#This Row],[UF]])</f>
        <v>Brasília,DF</v>
      </c>
      <c r="F3368" s="2">
        <v>45965</v>
      </c>
      <c r="G3368" s="13">
        <v>842.38</v>
      </c>
      <c r="H3368" s="13">
        <v>1800</v>
      </c>
      <c r="I3368" s="5">
        <f>Tabela1[[#This Row],[Valor total]]-Tabela1[[#This Row],[Valor custo]]</f>
        <v>957.62</v>
      </c>
      <c r="J3368" s="6">
        <f>Tabela1[[#This Row],[MARGEM BRUTA]]/Tabela1[[#This Row],[Valor total]]</f>
        <v>0.5320111111111111</v>
      </c>
      <c r="K3368" s="1" t="str">
        <f>VLOOKUP(Tabela1[[#This Row],[Cliente]],'BASE DE CLIENTES'!A:D,4,0)</f>
        <v>EMPRESA COM MAQUINA</v>
      </c>
      <c r="L3368" s="1" t="str">
        <f>VLOOKUP(Tabela1[[#This Row],[Cliente]],'BASE DE CLIENTES'!A:E,5,0)</f>
        <v>SETOR HABITACIONAL ARNIQUEIRA (AGUAS CLARAS)</v>
      </c>
    </row>
    <row r="3369" spans="2:12" x14ac:dyDescent="0.3">
      <c r="B3369" s="1" t="s">
        <v>342</v>
      </c>
      <c r="C3369" s="4" t="str">
        <f>VLOOKUP(Tabela1[[#This Row],[Cliente]],'BASE DE CLIENTES'!A:E,2,0)</f>
        <v>Santo Antônio Descoberto</v>
      </c>
      <c r="D3369" s="1" t="str">
        <f>VLOOKUP(Tabela1[[#This Row],[Cliente]],'BASE DE CLIENTES'!A:C,3,0)</f>
        <v>GO</v>
      </c>
      <c r="E3369" s="4" t="str">
        <f>CONCATENATE(Tabela1[[#This Row],[CIDADE]],",",Tabela1[[#This Row],[UF]])</f>
        <v>Santo Antônio Descoberto,GO</v>
      </c>
      <c r="F3369" s="2">
        <v>45965</v>
      </c>
      <c r="G3369" s="13">
        <v>374.56</v>
      </c>
      <c r="H3369" s="13">
        <v>510</v>
      </c>
      <c r="I3369" s="5">
        <f>Tabela1[[#This Row],[Valor total]]-Tabela1[[#This Row],[Valor custo]]</f>
        <v>135.44</v>
      </c>
      <c r="J3369" s="6">
        <f>Tabela1[[#This Row],[MARGEM BRUTA]]/Tabela1[[#This Row],[Valor total]]</f>
        <v>0.26556862745098037</v>
      </c>
      <c r="K3369" s="1" t="str">
        <f>VLOOKUP(Tabela1[[#This Row],[Cliente]],'BASE DE CLIENTES'!A:D,4,0)</f>
        <v>CLIENTE NOVO S/ IDENT.</v>
      </c>
      <c r="L3369" s="1" t="str">
        <f>VLOOKUP(Tabela1[[#This Row],[Cliente]],'BASE DE CLIENTES'!A:E,5,0)</f>
        <v>Santo Antônio Descoberto</v>
      </c>
    </row>
    <row r="3370" spans="2:12" x14ac:dyDescent="0.3">
      <c r="B3370" s="1" t="s">
        <v>206</v>
      </c>
      <c r="C3370" s="4" t="str">
        <f>VLOOKUP(Tabela1[[#This Row],[Cliente]],'BASE DE CLIENTES'!A:E,2,0)</f>
        <v>Goiânia</v>
      </c>
      <c r="D3370" s="1" t="str">
        <f>VLOOKUP(Tabela1[[#This Row],[Cliente]],'BASE DE CLIENTES'!A:C,3,0)</f>
        <v>GO</v>
      </c>
      <c r="E3370" s="4" t="str">
        <f>CONCATENATE(Tabela1[[#This Row],[CIDADE]],",",Tabela1[[#This Row],[UF]])</f>
        <v>Goiânia,GO</v>
      </c>
      <c r="F3370" s="2">
        <v>45965</v>
      </c>
      <c r="G3370" s="13">
        <v>5556</v>
      </c>
      <c r="H3370" s="13">
        <v>7560</v>
      </c>
      <c r="I3370" s="5">
        <f>Tabela1[[#This Row],[Valor total]]-Tabela1[[#This Row],[Valor custo]]</f>
        <v>2004</v>
      </c>
      <c r="J3370" s="6">
        <f>Tabela1[[#This Row],[MARGEM BRUTA]]/Tabela1[[#This Row],[Valor total]]</f>
        <v>0.26507936507936508</v>
      </c>
      <c r="K3370" s="1" t="str">
        <f>VLOOKUP(Tabela1[[#This Row],[Cliente]],'BASE DE CLIENTES'!A:D,4,0)</f>
        <v>EMPRESA COM MAQUINA</v>
      </c>
      <c r="L3370" s="1" t="str">
        <f>VLOOKUP(Tabela1[[#This Row],[Cliente]],'BASE DE CLIENTES'!A:E,5,0)</f>
        <v>Goiânia</v>
      </c>
    </row>
    <row r="3371" spans="2:12" x14ac:dyDescent="0.3">
      <c r="B3371" s="1" t="s">
        <v>70</v>
      </c>
      <c r="C3371" s="4" t="str">
        <f>VLOOKUP(Tabela1[[#This Row],[Cliente]],'BASE DE CLIENTES'!A:E,2,0)</f>
        <v>Brasília</v>
      </c>
      <c r="D3371" s="1" t="str">
        <f>VLOOKUP(Tabela1[[#This Row],[Cliente]],'BASE DE CLIENTES'!A:C,3,0)</f>
        <v>DF</v>
      </c>
      <c r="E3371" s="4" t="str">
        <f>CONCATENATE(Tabela1[[#This Row],[CIDADE]],",",Tabela1[[#This Row],[UF]])</f>
        <v>Brasília,DF</v>
      </c>
      <c r="F3371" s="2">
        <v>45965</v>
      </c>
      <c r="G3371" s="13">
        <v>580.92999999999995</v>
      </c>
      <c r="H3371" s="13">
        <v>835</v>
      </c>
      <c r="I3371" s="5">
        <f>Tabela1[[#This Row],[Valor total]]-Tabela1[[#This Row],[Valor custo]]</f>
        <v>254.07000000000005</v>
      </c>
      <c r="J3371" s="6">
        <f>Tabela1[[#This Row],[MARGEM BRUTA]]/Tabela1[[#This Row],[Valor total]]</f>
        <v>0.30427544910179649</v>
      </c>
      <c r="K3371" s="1" t="str">
        <f>VLOOKUP(Tabela1[[#This Row],[Cliente]],'BASE DE CLIENTES'!A:D,4,0)</f>
        <v>EMPRESA COM MAQUINA</v>
      </c>
      <c r="L3371" s="1" t="str">
        <f>VLOOKUP(Tabela1[[#This Row],[Cliente]],'BASE DE CLIENTES'!A:E,5,0)</f>
        <v>TAGUATINGA NORTE (TAGUATINGA)</v>
      </c>
    </row>
    <row r="3372" spans="2:12" x14ac:dyDescent="0.3">
      <c r="B3372" s="1" t="s">
        <v>299</v>
      </c>
      <c r="C3372" s="4" t="str">
        <f>VLOOKUP(Tabela1[[#This Row],[Cliente]],'BASE DE CLIENTES'!A:E,2,0)</f>
        <v>Santo Antônio Descoberto</v>
      </c>
      <c r="D3372" s="1" t="str">
        <f>VLOOKUP(Tabela1[[#This Row],[Cliente]],'BASE DE CLIENTES'!A:C,3,0)</f>
        <v>GO</v>
      </c>
      <c r="E3372" s="4" t="str">
        <f>CONCATENATE(Tabela1[[#This Row],[CIDADE]],",",Tabela1[[#This Row],[UF]])</f>
        <v>Santo Antônio Descoberto,GO</v>
      </c>
      <c r="F3372" s="2">
        <v>45964</v>
      </c>
      <c r="G3372" s="13">
        <v>94.06</v>
      </c>
      <c r="H3372" s="13">
        <v>170</v>
      </c>
      <c r="I3372" s="5">
        <f>Tabela1[[#This Row],[Valor total]]-Tabela1[[#This Row],[Valor custo]]</f>
        <v>75.94</v>
      </c>
      <c r="J3372" s="6">
        <f>Tabela1[[#This Row],[MARGEM BRUTA]]/Tabela1[[#This Row],[Valor total]]</f>
        <v>0.44670588235294117</v>
      </c>
      <c r="K3372" s="1" t="str">
        <f>VLOOKUP(Tabela1[[#This Row],[Cliente]],'BASE DE CLIENTES'!A:D,4,0)</f>
        <v>SERRALHEIRO</v>
      </c>
      <c r="L3372" s="1" t="str">
        <f>VLOOKUP(Tabela1[[#This Row],[Cliente]],'BASE DE CLIENTES'!A:E,5,0)</f>
        <v>Santo Antônio Descoberto</v>
      </c>
    </row>
    <row r="3373" spans="2:12" x14ac:dyDescent="0.3">
      <c r="B3373" s="1" t="s">
        <v>299</v>
      </c>
      <c r="C3373" s="4" t="str">
        <f>VLOOKUP(Tabela1[[#This Row],[Cliente]],'BASE DE CLIENTES'!A:E,2,0)</f>
        <v>Santo Antônio Descoberto</v>
      </c>
      <c r="D3373" s="1" t="str">
        <f>VLOOKUP(Tabela1[[#This Row],[Cliente]],'BASE DE CLIENTES'!A:C,3,0)</f>
        <v>GO</v>
      </c>
      <c r="E3373" s="4" t="str">
        <f>CONCATENATE(Tabela1[[#This Row],[CIDADE]],",",Tabela1[[#This Row],[UF]])</f>
        <v>Santo Antônio Descoberto,GO</v>
      </c>
      <c r="F3373" s="2">
        <v>45964</v>
      </c>
      <c r="G3373" s="13">
        <v>72.099999999999994</v>
      </c>
      <c r="H3373" s="13">
        <v>300</v>
      </c>
      <c r="I3373" s="5">
        <f>Tabela1[[#This Row],[Valor total]]-Tabela1[[#This Row],[Valor custo]]</f>
        <v>227.9</v>
      </c>
      <c r="J3373" s="6">
        <f>Tabela1[[#This Row],[MARGEM BRUTA]]/Tabela1[[#This Row],[Valor total]]</f>
        <v>0.75966666666666671</v>
      </c>
      <c r="K3373" s="1" t="str">
        <f>VLOOKUP(Tabela1[[#This Row],[Cliente]],'BASE DE CLIENTES'!A:D,4,0)</f>
        <v>SERRALHEIRO</v>
      </c>
      <c r="L3373" s="1" t="str">
        <f>VLOOKUP(Tabela1[[#This Row],[Cliente]],'BASE DE CLIENTES'!A:E,5,0)</f>
        <v>Santo Antônio Descoberto</v>
      </c>
    </row>
    <row r="3374" spans="2:12" x14ac:dyDescent="0.3">
      <c r="B3374" s="1" t="s">
        <v>350</v>
      </c>
      <c r="C3374" s="4" t="str">
        <f>VLOOKUP(Tabela1[[#This Row],[Cliente]],'BASE DE CLIENTES'!A:E,2,0)</f>
        <v>Águas Lindas de Goiás</v>
      </c>
      <c r="D3374" s="1" t="str">
        <f>VLOOKUP(Tabela1[[#This Row],[Cliente]],'BASE DE CLIENTES'!A:C,3,0)</f>
        <v>GO</v>
      </c>
      <c r="E3374" s="4" t="str">
        <f>CONCATENATE(Tabela1[[#This Row],[CIDADE]],",",Tabela1[[#This Row],[UF]])</f>
        <v>Águas Lindas de Goiás,GO</v>
      </c>
      <c r="F3374" s="2">
        <v>45964</v>
      </c>
      <c r="G3374" s="13">
        <v>28.11</v>
      </c>
      <c r="H3374" s="13">
        <v>200</v>
      </c>
      <c r="I3374" s="5">
        <f>Tabela1[[#This Row],[Valor total]]-Tabela1[[#This Row],[Valor custo]]</f>
        <v>171.89</v>
      </c>
      <c r="J3374" s="6">
        <f>Tabela1[[#This Row],[MARGEM BRUTA]]/Tabela1[[#This Row],[Valor total]]</f>
        <v>0.85944999999999994</v>
      </c>
      <c r="K3374" s="1" t="str">
        <f>VLOOKUP(Tabela1[[#This Row],[Cliente]],'BASE DE CLIENTES'!A:D,4,0)</f>
        <v>CLIENTE NOVO S/ IDENT.</v>
      </c>
      <c r="L3374" s="1" t="str">
        <f>VLOOKUP(Tabela1[[#This Row],[Cliente]],'BASE DE CLIENTES'!A:E,5,0)</f>
        <v>Águas Lindas de Goiás</v>
      </c>
    </row>
    <row r="3375" spans="2:12" x14ac:dyDescent="0.3">
      <c r="B3375" s="1" t="s">
        <v>220</v>
      </c>
      <c r="C3375" s="4" t="str">
        <f>VLOOKUP(Tabela1[[#This Row],[Cliente]],'BASE DE CLIENTES'!A:E,2,0)</f>
        <v>Goiânia</v>
      </c>
      <c r="D3375" s="1" t="str">
        <f>VLOOKUP(Tabela1[[#This Row],[Cliente]],'BASE DE CLIENTES'!A:C,3,0)</f>
        <v>GO</v>
      </c>
      <c r="E3375" s="4" t="str">
        <f>CONCATENATE(Tabela1[[#This Row],[CIDADE]],",",Tabela1[[#This Row],[UF]])</f>
        <v>Goiânia,GO</v>
      </c>
      <c r="F3375" s="2">
        <v>45964</v>
      </c>
      <c r="G3375" s="13">
        <v>705</v>
      </c>
      <c r="H3375" s="13">
        <v>1300</v>
      </c>
      <c r="I3375" s="5">
        <f>Tabela1[[#This Row],[Valor total]]-Tabela1[[#This Row],[Valor custo]]</f>
        <v>595</v>
      </c>
      <c r="J3375" s="6">
        <f>Tabela1[[#This Row],[MARGEM BRUTA]]/Tabela1[[#This Row],[Valor total]]</f>
        <v>0.45769230769230768</v>
      </c>
      <c r="K3375" s="1" t="str">
        <f>VLOOKUP(Tabela1[[#This Row],[Cliente]],'BASE DE CLIENTES'!A:D,4,0)</f>
        <v>EMPRESA COM MAQUINA</v>
      </c>
      <c r="L3375" s="1" t="str">
        <f>VLOOKUP(Tabela1[[#This Row],[Cliente]],'BASE DE CLIENTES'!A:E,5,0)</f>
        <v>Goiânia</v>
      </c>
    </row>
    <row r="3376" spans="2:12" x14ac:dyDescent="0.3">
      <c r="B3376" s="1" t="s">
        <v>152</v>
      </c>
      <c r="C3376" s="4" t="str">
        <f>VLOOKUP(Tabela1[[#This Row],[Cliente]],'BASE DE CLIENTES'!A:E,2,0)</f>
        <v>Aparecida de Goiânia</v>
      </c>
      <c r="D3376" s="1" t="str">
        <f>VLOOKUP(Tabela1[[#This Row],[Cliente]],'BASE DE CLIENTES'!A:C,3,0)</f>
        <v>GO</v>
      </c>
      <c r="E3376" s="4" t="str">
        <f>CONCATENATE(Tabela1[[#This Row],[CIDADE]],",",Tabela1[[#This Row],[UF]])</f>
        <v>Aparecida de Goiânia,GO</v>
      </c>
      <c r="F3376" s="2">
        <v>45964</v>
      </c>
      <c r="G3376" s="13">
        <v>649</v>
      </c>
      <c r="H3376" s="13">
        <v>900</v>
      </c>
      <c r="I3376" s="5">
        <f>Tabela1[[#This Row],[Valor total]]-Tabela1[[#This Row],[Valor custo]]</f>
        <v>251</v>
      </c>
      <c r="J3376" s="6">
        <f>Tabela1[[#This Row],[MARGEM BRUTA]]/Tabela1[[#This Row],[Valor total]]</f>
        <v>0.27888888888888891</v>
      </c>
      <c r="K3376" s="1" t="str">
        <f>VLOOKUP(Tabela1[[#This Row],[Cliente]],'BASE DE CLIENTES'!A:D,4,0)</f>
        <v>TECNICO</v>
      </c>
      <c r="L3376" s="1" t="str">
        <f>VLOOKUP(Tabela1[[#This Row],[Cliente]],'BASE DE CLIENTES'!A:E,5,0)</f>
        <v>Aparecida de Goiânia</v>
      </c>
    </row>
    <row r="3377" spans="2:12" x14ac:dyDescent="0.3">
      <c r="B3377" s="1" t="s">
        <v>216</v>
      </c>
      <c r="C3377" s="4" t="str">
        <f>VLOOKUP(Tabela1[[#This Row],[Cliente]],'BASE DE CLIENTES'!A:E,2,0)</f>
        <v>Brasília</v>
      </c>
      <c r="D3377" s="1" t="str">
        <f>VLOOKUP(Tabela1[[#This Row],[Cliente]],'BASE DE CLIENTES'!A:C,3,0)</f>
        <v>DF</v>
      </c>
      <c r="E3377" s="4" t="str">
        <f>CONCATENATE(Tabela1[[#This Row],[CIDADE]],",",Tabela1[[#This Row],[UF]])</f>
        <v>Brasília,DF</v>
      </c>
      <c r="F3377" s="2">
        <v>45964</v>
      </c>
      <c r="G3377" s="13">
        <v>11494.22</v>
      </c>
      <c r="H3377" s="13">
        <v>16900</v>
      </c>
      <c r="I3377" s="5">
        <f>Tabela1[[#This Row],[Valor total]]-Tabela1[[#This Row],[Valor custo]]</f>
        <v>5405.7800000000007</v>
      </c>
      <c r="J3377" s="6">
        <f>Tabela1[[#This Row],[MARGEM BRUTA]]/Tabela1[[#This Row],[Valor total]]</f>
        <v>0.31986863905325447</v>
      </c>
      <c r="K3377" s="1" t="str">
        <f>VLOOKUP(Tabela1[[#This Row],[Cliente]],'BASE DE CLIENTES'!A:D,4,0)</f>
        <v>EMPRESA COM MAQUINA</v>
      </c>
      <c r="L3377" s="1" t="str">
        <f>VLOOKUP(Tabela1[[#This Row],[Cliente]],'BASE DE CLIENTES'!A:E,5,0)</f>
        <v>RIACHO FUNDO II</v>
      </c>
    </row>
    <row r="3378" spans="2:12" x14ac:dyDescent="0.3">
      <c r="B3378" s="1" t="s">
        <v>147</v>
      </c>
      <c r="C3378" s="4" t="str">
        <f>VLOOKUP(Tabela1[[#This Row],[Cliente]],'BASE DE CLIENTES'!A:E,2,0)</f>
        <v>Brasília</v>
      </c>
      <c r="D3378" s="1" t="str">
        <f>VLOOKUP(Tabela1[[#This Row],[Cliente]],'BASE DE CLIENTES'!A:C,3,0)</f>
        <v>DF</v>
      </c>
      <c r="E3378" s="4" t="str">
        <f>CONCATENATE(Tabela1[[#This Row],[CIDADE]],",",Tabela1[[#This Row],[UF]])</f>
        <v>Brasília,DF</v>
      </c>
      <c r="F3378" s="2">
        <v>45964</v>
      </c>
      <c r="G3378" s="13">
        <v>144.19999999999999</v>
      </c>
      <c r="H3378" s="13">
        <v>400</v>
      </c>
      <c r="I3378" s="5">
        <f>Tabela1[[#This Row],[Valor total]]-Tabela1[[#This Row],[Valor custo]]</f>
        <v>255.8</v>
      </c>
      <c r="J3378" s="6">
        <f>Tabela1[[#This Row],[MARGEM BRUTA]]/Tabela1[[#This Row],[Valor total]]</f>
        <v>0.63950000000000007</v>
      </c>
      <c r="K3378" s="1" t="str">
        <f>VLOOKUP(Tabela1[[#This Row],[Cliente]],'BASE DE CLIENTES'!A:D,4,0)</f>
        <v>SEM CLASSIFICAÇÃO</v>
      </c>
      <c r="L3378" s="1" t="str">
        <f>VLOOKUP(Tabela1[[#This Row],[Cliente]],'BASE DE CLIENTES'!A:E,5,0)</f>
        <v>AREAL (AGUAS CLARAS)</v>
      </c>
    </row>
    <row r="3379" spans="2:12" x14ac:dyDescent="0.3">
      <c r="B3379" s="1" t="s">
        <v>38</v>
      </c>
      <c r="C3379" s="4" t="str">
        <f>VLOOKUP(Tabela1[[#This Row],[Cliente]],'BASE DE CLIENTES'!A:E,2,0)</f>
        <v>Brasília</v>
      </c>
      <c r="D3379" s="1" t="str">
        <f>VLOOKUP(Tabela1[[#This Row],[Cliente]],'BASE DE CLIENTES'!A:C,3,0)</f>
        <v>DF</v>
      </c>
      <c r="E3379" s="4" t="str">
        <f>CONCATENATE(Tabela1[[#This Row],[CIDADE]],",",Tabela1[[#This Row],[UF]])</f>
        <v>Brasília,DF</v>
      </c>
      <c r="F3379" s="2">
        <v>45964</v>
      </c>
      <c r="G3379" s="13">
        <v>1419</v>
      </c>
      <c r="H3379" s="13">
        <v>2380</v>
      </c>
      <c r="I3379" s="5">
        <f>Tabela1[[#This Row],[Valor total]]-Tabela1[[#This Row],[Valor custo]]</f>
        <v>961</v>
      </c>
      <c r="J3379" s="6">
        <f>Tabela1[[#This Row],[MARGEM BRUTA]]/Tabela1[[#This Row],[Valor total]]</f>
        <v>0.40378151260504203</v>
      </c>
      <c r="K3379" s="1" t="str">
        <f>VLOOKUP(Tabela1[[#This Row],[Cliente]],'BASE DE CLIENTES'!A:D,4,0)</f>
        <v>EMPRESA SEM MAQUINA</v>
      </c>
      <c r="L3379" s="1" t="str">
        <f>VLOOKUP(Tabela1[[#This Row],[Cliente]],'BASE DE CLIENTES'!A:E,5,0)</f>
        <v>PONTE ALTA NORTE (GAMA)</v>
      </c>
    </row>
    <row r="3380" spans="2:12" x14ac:dyDescent="0.3">
      <c r="B3380" s="1" t="s">
        <v>25</v>
      </c>
      <c r="C3380" s="4" t="str">
        <f>VLOOKUP(Tabela1[[#This Row],[Cliente]],'BASE DE CLIENTES'!A:E,2,0)</f>
        <v>Brasília</v>
      </c>
      <c r="D3380" s="1" t="str">
        <f>VLOOKUP(Tabela1[[#This Row],[Cliente]],'BASE DE CLIENTES'!A:C,3,0)</f>
        <v>DF</v>
      </c>
      <c r="E3380" s="4" t="str">
        <f>CONCATENATE(Tabela1[[#This Row],[CIDADE]],",",Tabela1[[#This Row],[UF]])</f>
        <v>Brasília,DF</v>
      </c>
      <c r="F3380" s="2">
        <v>45964</v>
      </c>
      <c r="G3380" s="13">
        <v>1419</v>
      </c>
      <c r="H3380" s="13">
        <v>2130</v>
      </c>
      <c r="I3380" s="5">
        <f>Tabela1[[#This Row],[Valor total]]-Tabela1[[#This Row],[Valor custo]]</f>
        <v>711</v>
      </c>
      <c r="J3380" s="6">
        <f>Tabela1[[#This Row],[MARGEM BRUTA]]/Tabela1[[#This Row],[Valor total]]</f>
        <v>0.33380281690140845</v>
      </c>
      <c r="K3380" s="1" t="str">
        <f>VLOOKUP(Tabela1[[#This Row],[Cliente]],'BASE DE CLIENTES'!A:D,4,0)</f>
        <v>EMPRESA COM MAQUINA</v>
      </c>
      <c r="L3380" s="1" t="str">
        <f>VLOOKUP(Tabela1[[#This Row],[Cliente]],'BASE DE CLIENTES'!A:E,5,0)</f>
        <v>CEILANDIA NORTE (CEILANDIA)</v>
      </c>
    </row>
    <row r="3381" spans="2:12" x14ac:dyDescent="0.3">
      <c r="B3381" s="1" t="s">
        <v>199</v>
      </c>
      <c r="C3381" s="4" t="str">
        <f>VLOOKUP(Tabela1[[#This Row],[Cliente]],'BASE DE CLIENTES'!A:E,2,0)</f>
        <v>Goiânia</v>
      </c>
      <c r="D3381" s="1" t="str">
        <f>VLOOKUP(Tabela1[[#This Row],[Cliente]],'BASE DE CLIENTES'!A:C,3,0)</f>
        <v>GO</v>
      </c>
      <c r="E3381" s="4" t="str">
        <f>CONCATENATE(Tabela1[[#This Row],[CIDADE]],",",Tabela1[[#This Row],[UF]])</f>
        <v>Goiânia,GO</v>
      </c>
      <c r="F3381" s="2">
        <v>45964</v>
      </c>
      <c r="G3381" s="13">
        <v>4630</v>
      </c>
      <c r="H3381" s="13">
        <v>7500</v>
      </c>
      <c r="I3381" s="5">
        <f>Tabela1[[#This Row],[Valor total]]-Tabela1[[#This Row],[Valor custo]]</f>
        <v>2870</v>
      </c>
      <c r="J3381" s="6">
        <f>Tabela1[[#This Row],[MARGEM BRUTA]]/Tabela1[[#This Row],[Valor total]]</f>
        <v>0.38266666666666665</v>
      </c>
      <c r="K3381" s="1" t="str">
        <f>VLOOKUP(Tabela1[[#This Row],[Cliente]],'BASE DE CLIENTES'!A:D,4,0)</f>
        <v>EMPRESA COM MAQUINA</v>
      </c>
      <c r="L3381" s="1" t="str">
        <f>VLOOKUP(Tabela1[[#This Row],[Cliente]],'BASE DE CLIENTES'!A:E,5,0)</f>
        <v>Goiânia</v>
      </c>
    </row>
    <row r="3382" spans="2:12" x14ac:dyDescent="0.3">
      <c r="B3382" s="1" t="s">
        <v>161</v>
      </c>
      <c r="C3382" s="4" t="str">
        <f>VLOOKUP(Tabela1[[#This Row],[Cliente]],'BASE DE CLIENTES'!A:E,2,0)</f>
        <v>Brasília</v>
      </c>
      <c r="D3382" s="1" t="str">
        <f>VLOOKUP(Tabela1[[#This Row],[Cliente]],'BASE DE CLIENTES'!A:C,3,0)</f>
        <v>DF</v>
      </c>
      <c r="E3382" s="4" t="str">
        <f>CONCATENATE(Tabela1[[#This Row],[CIDADE]],",",Tabela1[[#This Row],[UF]])</f>
        <v>Brasília,DF</v>
      </c>
      <c r="F3382" s="2">
        <v>45964</v>
      </c>
      <c r="G3382" s="13">
        <v>30380.799999999999</v>
      </c>
      <c r="H3382" s="13">
        <v>44125</v>
      </c>
      <c r="I3382" s="5">
        <f>Tabela1[[#This Row],[Valor total]]-Tabela1[[#This Row],[Valor custo]]</f>
        <v>13744.2</v>
      </c>
      <c r="J3382" s="6">
        <f>Tabela1[[#This Row],[MARGEM BRUTA]]/Tabela1[[#This Row],[Valor total]]</f>
        <v>0.31148328611898018</v>
      </c>
      <c r="K3382" s="1" t="str">
        <f>VLOOKUP(Tabela1[[#This Row],[Cliente]],'BASE DE CLIENTES'!A:D,4,0)</f>
        <v>EMPRESA COM MAQUINA</v>
      </c>
      <c r="L3382" s="1" t="str">
        <f>VLOOKUP(Tabela1[[#This Row],[Cliente]],'BASE DE CLIENTES'!A:E,5,0)</f>
        <v>RIACHO FUNDO II</v>
      </c>
    </row>
    <row r="3383" spans="2:12" x14ac:dyDescent="0.3">
      <c r="B3383" s="1" t="s">
        <v>96</v>
      </c>
      <c r="C3383" s="4" t="str">
        <f>VLOOKUP(Tabela1[[#This Row],[Cliente]],'BASE DE CLIENTES'!A:E,2,0)</f>
        <v>Brasília</v>
      </c>
      <c r="D3383" s="1" t="str">
        <f>VLOOKUP(Tabela1[[#This Row],[Cliente]],'BASE DE CLIENTES'!A:C,3,0)</f>
        <v>DF</v>
      </c>
      <c r="E3383" s="4" t="str">
        <f>CONCATENATE(Tabela1[[#This Row],[CIDADE]],",",Tabela1[[#This Row],[UF]])</f>
        <v>Brasília,DF</v>
      </c>
      <c r="F3383" s="2">
        <v>45964</v>
      </c>
      <c r="G3383" s="13">
        <v>432.79</v>
      </c>
      <c r="H3383" s="13">
        <v>650</v>
      </c>
      <c r="I3383" s="5">
        <f>Tabela1[[#This Row],[Valor total]]-Tabela1[[#This Row],[Valor custo]]</f>
        <v>217.20999999999998</v>
      </c>
      <c r="J3383" s="6">
        <f>Tabela1[[#This Row],[MARGEM BRUTA]]/Tabela1[[#This Row],[Valor total]]</f>
        <v>0.33416923076923072</v>
      </c>
      <c r="K3383" s="1" t="str">
        <f>VLOOKUP(Tabela1[[#This Row],[Cliente]],'BASE DE CLIENTES'!A:D,4,0)</f>
        <v>EMPRESA SEM MAQUINA</v>
      </c>
      <c r="L3383" s="1" t="str">
        <f>VLOOKUP(Tabela1[[#This Row],[Cliente]],'BASE DE CLIENTES'!A:E,5,0)</f>
        <v>CEILANDIA NORTE (CEILANDIA)</v>
      </c>
    </row>
    <row r="3384" spans="2:12" x14ac:dyDescent="0.3">
      <c r="B3384" s="1" t="s">
        <v>68</v>
      </c>
      <c r="C3384" s="4" t="str">
        <f>VLOOKUP(Tabela1[[#This Row],[Cliente]],'BASE DE CLIENTES'!A:E,2,0)</f>
        <v>Brasília</v>
      </c>
      <c r="D3384" s="1" t="str">
        <f>VLOOKUP(Tabela1[[#This Row],[Cliente]],'BASE DE CLIENTES'!A:C,3,0)</f>
        <v>DF</v>
      </c>
      <c r="E3384" s="4" t="str">
        <f>CONCATENATE(Tabela1[[#This Row],[CIDADE]],",",Tabela1[[#This Row],[UF]])</f>
        <v>Brasília,DF</v>
      </c>
      <c r="F3384" s="2">
        <v>45964</v>
      </c>
      <c r="G3384" s="13">
        <v>2310</v>
      </c>
      <c r="H3384" s="13">
        <v>3450</v>
      </c>
      <c r="I3384" s="5">
        <f>Tabela1[[#This Row],[Valor total]]-Tabela1[[#This Row],[Valor custo]]</f>
        <v>1140</v>
      </c>
      <c r="J3384" s="6">
        <f>Tabela1[[#This Row],[MARGEM BRUTA]]/Tabela1[[#This Row],[Valor total]]</f>
        <v>0.33043478260869563</v>
      </c>
      <c r="K3384" s="1" t="str">
        <f>VLOOKUP(Tabela1[[#This Row],[Cliente]],'BASE DE CLIENTES'!A:D,4,0)</f>
        <v>EMPRESA COM MAQUINA</v>
      </c>
      <c r="L3384" s="1" t="str">
        <f>VLOOKUP(Tabela1[[#This Row],[Cliente]],'BASE DE CLIENTES'!A:E,5,0)</f>
        <v>SAMAMBAIA SUL (SAMAMBAIA)</v>
      </c>
    </row>
    <row r="3385" spans="2:12" x14ac:dyDescent="0.3">
      <c r="B3385" s="1" t="s">
        <v>150</v>
      </c>
      <c r="C3385" s="4" t="str">
        <f>VLOOKUP(Tabela1[[#This Row],[Cliente]],'BASE DE CLIENTES'!A:E,2,0)</f>
        <v>Anápolis</v>
      </c>
      <c r="D3385" s="1" t="str">
        <f>VLOOKUP(Tabela1[[#This Row],[Cliente]],'BASE DE CLIENTES'!A:C,3,0)</f>
        <v>GO</v>
      </c>
      <c r="E3385" s="4" t="str">
        <f>CONCATENATE(Tabela1[[#This Row],[CIDADE]],",",Tabela1[[#This Row],[UF]])</f>
        <v>Anápolis,GO</v>
      </c>
      <c r="F3385" s="2">
        <v>45964</v>
      </c>
      <c r="G3385" s="13">
        <v>4213</v>
      </c>
      <c r="H3385" s="13">
        <v>6150</v>
      </c>
      <c r="I3385" s="5">
        <f>Tabela1[[#This Row],[Valor total]]-Tabela1[[#This Row],[Valor custo]]</f>
        <v>1937</v>
      </c>
      <c r="J3385" s="6">
        <f>Tabela1[[#This Row],[MARGEM BRUTA]]/Tabela1[[#This Row],[Valor total]]</f>
        <v>0.31495934959349592</v>
      </c>
      <c r="K3385" s="1" t="str">
        <f>VLOOKUP(Tabela1[[#This Row],[Cliente]],'BASE DE CLIENTES'!A:D,4,0)</f>
        <v>EMPRESA COM MAQUINA</v>
      </c>
      <c r="L3385" s="1" t="str">
        <f>VLOOKUP(Tabela1[[#This Row],[Cliente]],'BASE DE CLIENTES'!A:E,5,0)</f>
        <v>Anápolis</v>
      </c>
    </row>
    <row r="3386" spans="2:12" x14ac:dyDescent="0.3">
      <c r="B3386" s="1" t="s">
        <v>303</v>
      </c>
      <c r="C3386" s="4" t="str">
        <f>VLOOKUP(Tabela1[[#This Row],[Cliente]],'BASE DE CLIENTES'!A:E,2,0)</f>
        <v>Trindade</v>
      </c>
      <c r="D3386" s="1" t="str">
        <f>VLOOKUP(Tabela1[[#This Row],[Cliente]],'BASE DE CLIENTES'!A:C,3,0)</f>
        <v>GO</v>
      </c>
      <c r="E3386" s="4" t="str">
        <f>CONCATENATE(Tabela1[[#This Row],[CIDADE]],",",Tabela1[[#This Row],[UF]])</f>
        <v>Trindade,GO</v>
      </c>
      <c r="F3386" s="2">
        <v>45964</v>
      </c>
      <c r="G3386" s="13">
        <v>5338.08</v>
      </c>
      <c r="H3386" s="13">
        <v>8750</v>
      </c>
      <c r="I3386" s="5">
        <f>Tabela1[[#This Row],[Valor total]]-Tabela1[[#This Row],[Valor custo]]</f>
        <v>3411.92</v>
      </c>
      <c r="J3386" s="6">
        <f>Tabela1[[#This Row],[MARGEM BRUTA]]/Tabela1[[#This Row],[Valor total]]</f>
        <v>0.38993371428571427</v>
      </c>
      <c r="K3386" s="1" t="str">
        <f>VLOOKUP(Tabela1[[#This Row],[Cliente]],'BASE DE CLIENTES'!A:D,4,0)</f>
        <v>EMPRESA COM MAQUINA</v>
      </c>
      <c r="L3386" s="1" t="str">
        <f>VLOOKUP(Tabela1[[#This Row],[Cliente]],'BASE DE CLIENTES'!A:E,5,0)</f>
        <v>Trindade</v>
      </c>
    </row>
    <row r="3387" spans="2:12" x14ac:dyDescent="0.3">
      <c r="B3387" s="1" t="s">
        <v>236</v>
      </c>
      <c r="C3387" s="4" t="str">
        <f>VLOOKUP(Tabela1[[#This Row],[Cliente]],'BASE DE CLIENTES'!A:E,2,0)</f>
        <v>Goiânia</v>
      </c>
      <c r="D3387" s="1" t="str">
        <f>VLOOKUP(Tabela1[[#This Row],[Cliente]],'BASE DE CLIENTES'!A:C,3,0)</f>
        <v>GO</v>
      </c>
      <c r="E3387" s="4" t="str">
        <f>CONCATENATE(Tabela1[[#This Row],[CIDADE]],",",Tabela1[[#This Row],[UF]])</f>
        <v>Goiânia,GO</v>
      </c>
      <c r="F3387" s="2">
        <v>46021</v>
      </c>
      <c r="G3387" s="13">
        <v>450.27</v>
      </c>
      <c r="H3387" s="13">
        <v>585</v>
      </c>
      <c r="I3387" s="5">
        <f>Tabela1[[#This Row],[Valor total]]-Tabela1[[#This Row],[Valor custo]]</f>
        <v>134.73000000000002</v>
      </c>
      <c r="J3387" s="6">
        <f>Tabela1[[#This Row],[MARGEM BRUTA]]/Tabela1[[#This Row],[Valor total]]</f>
        <v>0.23030769230769235</v>
      </c>
      <c r="K3387" s="1" t="str">
        <f>VLOOKUP(Tabela1[[#This Row],[Cliente]],'BASE DE CLIENTES'!A:D,4,0)</f>
        <v>EMPRESA COM MAQUINA</v>
      </c>
      <c r="L3387" s="1" t="str">
        <f>VLOOKUP(Tabela1[[#This Row],[Cliente]],'BASE DE CLIENTES'!A:E,5,0)</f>
        <v>Goiânia</v>
      </c>
    </row>
    <row r="3388" spans="2:12" x14ac:dyDescent="0.3">
      <c r="B3388" s="1" t="s">
        <v>66</v>
      </c>
      <c r="C3388" s="4" t="str">
        <f>VLOOKUP(Tabela1[[#This Row],[Cliente]],'BASE DE CLIENTES'!A:E,2,0)</f>
        <v>Águas Lindas de Goiás</v>
      </c>
      <c r="D3388" s="1" t="str">
        <f>VLOOKUP(Tabela1[[#This Row],[Cliente]],'BASE DE CLIENTES'!A:C,3,0)</f>
        <v>GO</v>
      </c>
      <c r="E3388" s="4" t="str">
        <f>CONCATENATE(Tabela1[[#This Row],[CIDADE]],",",Tabela1[[#This Row],[UF]])</f>
        <v>Águas Lindas de Goiás,GO</v>
      </c>
      <c r="F3388" s="2">
        <v>46021</v>
      </c>
      <c r="G3388" s="13">
        <v>780.7</v>
      </c>
      <c r="H3388" s="13">
        <v>1270</v>
      </c>
      <c r="I3388" s="5">
        <f>Tabela1[[#This Row],[Valor total]]-Tabela1[[#This Row],[Valor custo]]</f>
        <v>489.29999999999995</v>
      </c>
      <c r="J3388" s="6">
        <f>Tabela1[[#This Row],[MARGEM BRUTA]]/Tabela1[[#This Row],[Valor total]]</f>
        <v>0.38527559055118105</v>
      </c>
      <c r="K3388" s="1" t="str">
        <f>VLOOKUP(Tabela1[[#This Row],[Cliente]],'BASE DE CLIENTES'!A:D,4,0)</f>
        <v>EMPRESA COM MAQUINA</v>
      </c>
      <c r="L3388" s="1" t="str">
        <f>VLOOKUP(Tabela1[[#This Row],[Cliente]],'BASE DE CLIENTES'!A:E,5,0)</f>
        <v>Águas Lindas de Goiás</v>
      </c>
    </row>
    <row r="3389" spans="2:12" x14ac:dyDescent="0.3">
      <c r="B3389" s="1" t="s">
        <v>106</v>
      </c>
      <c r="C3389" s="4" t="str">
        <f>VLOOKUP(Tabela1[[#This Row],[Cliente]],'BASE DE CLIENTES'!A:E,2,0)</f>
        <v>Brasília</v>
      </c>
      <c r="D3389" s="1" t="str">
        <f>VLOOKUP(Tabela1[[#This Row],[Cliente]],'BASE DE CLIENTES'!A:C,3,0)</f>
        <v>DF</v>
      </c>
      <c r="E3389" s="4" t="str">
        <f>CONCATENATE(Tabela1[[#This Row],[CIDADE]],",",Tabela1[[#This Row],[UF]])</f>
        <v>Brasília,DF</v>
      </c>
      <c r="F3389" s="2">
        <v>46021</v>
      </c>
      <c r="G3389" s="13">
        <v>19451.7</v>
      </c>
      <c r="H3389" s="13">
        <v>27450</v>
      </c>
      <c r="I3389" s="5">
        <f>Tabela1[[#This Row],[Valor total]]-Tabela1[[#This Row],[Valor custo]]</f>
        <v>7998.2999999999993</v>
      </c>
      <c r="J3389" s="6">
        <f>Tabela1[[#This Row],[MARGEM BRUTA]]/Tabela1[[#This Row],[Valor total]]</f>
        <v>0.29137704918032786</v>
      </c>
      <c r="K3389" s="1" t="str">
        <f>VLOOKUP(Tabela1[[#This Row],[Cliente]],'BASE DE CLIENTES'!A:D,4,0)</f>
        <v>EMPRESA COM MAQUINA</v>
      </c>
      <c r="L3389" s="1" t="str">
        <f>VLOOKUP(Tabela1[[#This Row],[Cliente]],'BASE DE CLIENTES'!A:E,5,0)</f>
        <v>26 DE SETEMBRO</v>
      </c>
    </row>
    <row r="3390" spans="2:12" x14ac:dyDescent="0.3">
      <c r="B3390" s="1" t="s">
        <v>220</v>
      </c>
      <c r="C3390" s="4" t="str">
        <f>VLOOKUP(Tabela1[[#This Row],[Cliente]],'BASE DE CLIENTES'!A:E,2,0)</f>
        <v>Goiânia</v>
      </c>
      <c r="D3390" s="1" t="str">
        <f>VLOOKUP(Tabela1[[#This Row],[Cliente]],'BASE DE CLIENTES'!A:C,3,0)</f>
        <v>GO</v>
      </c>
      <c r="E3390" s="4" t="str">
        <f>CONCATENATE(Tabela1[[#This Row],[CIDADE]],",",Tabela1[[#This Row],[UF]])</f>
        <v>Goiânia,GO</v>
      </c>
      <c r="F3390" s="2">
        <v>46021</v>
      </c>
      <c r="G3390" s="13">
        <v>300.18</v>
      </c>
      <c r="H3390" s="13">
        <v>550</v>
      </c>
      <c r="I3390" s="5">
        <f>Tabela1[[#This Row],[Valor total]]-Tabela1[[#This Row],[Valor custo]]</f>
        <v>249.82</v>
      </c>
      <c r="J3390" s="6">
        <f>Tabela1[[#This Row],[MARGEM BRUTA]]/Tabela1[[#This Row],[Valor total]]</f>
        <v>0.4542181818181818</v>
      </c>
      <c r="K3390" s="1" t="str">
        <f>VLOOKUP(Tabela1[[#This Row],[Cliente]],'BASE DE CLIENTES'!A:D,4,0)</f>
        <v>EMPRESA COM MAQUINA</v>
      </c>
      <c r="L3390" s="1" t="str">
        <f>VLOOKUP(Tabela1[[#This Row],[Cliente]],'BASE DE CLIENTES'!A:E,5,0)</f>
        <v>Goiânia</v>
      </c>
    </row>
    <row r="3391" spans="2:12" x14ac:dyDescent="0.3">
      <c r="B3391" s="1" t="s">
        <v>104</v>
      </c>
      <c r="C3391" s="4" t="str">
        <f>VLOOKUP(Tabela1[[#This Row],[Cliente]],'BASE DE CLIENTES'!A:E,2,0)</f>
        <v>Águas Lindas de Goiás</v>
      </c>
      <c r="D3391" s="1" t="str">
        <f>VLOOKUP(Tabela1[[#This Row],[Cliente]],'BASE DE CLIENTES'!A:C,3,0)</f>
        <v>GO</v>
      </c>
      <c r="E3391" s="4" t="str">
        <f>CONCATENATE(Tabela1[[#This Row],[CIDADE]],",",Tabela1[[#This Row],[UF]])</f>
        <v>Águas Lindas de Goiás,GO</v>
      </c>
      <c r="F3391" s="2">
        <v>46021</v>
      </c>
      <c r="G3391" s="13">
        <v>1002.85</v>
      </c>
      <c r="H3391" s="13">
        <v>1601</v>
      </c>
      <c r="I3391" s="5">
        <f>Tabela1[[#This Row],[Valor total]]-Tabela1[[#This Row],[Valor custo]]</f>
        <v>598.15</v>
      </c>
      <c r="J3391" s="6">
        <f>Tabela1[[#This Row],[MARGEM BRUTA]]/Tabela1[[#This Row],[Valor total]]</f>
        <v>0.37361024359775141</v>
      </c>
      <c r="K3391" s="1" t="str">
        <f>VLOOKUP(Tabela1[[#This Row],[Cliente]],'BASE DE CLIENTES'!A:D,4,0)</f>
        <v>EMPRESA SEM MAQUINA</v>
      </c>
      <c r="L3391" s="1" t="str">
        <f>VLOOKUP(Tabela1[[#This Row],[Cliente]],'BASE DE CLIENTES'!A:E,5,0)</f>
        <v>Águas Lindas de Goiás</v>
      </c>
    </row>
    <row r="3392" spans="2:12" x14ac:dyDescent="0.3">
      <c r="B3392" s="1" t="s">
        <v>342</v>
      </c>
      <c r="C3392" s="4" t="str">
        <f>VLOOKUP(Tabela1[[#This Row],[Cliente]],'BASE DE CLIENTES'!A:E,2,0)</f>
        <v>Santo Antônio Descoberto</v>
      </c>
      <c r="D3392" s="1" t="str">
        <f>VLOOKUP(Tabela1[[#This Row],[Cliente]],'BASE DE CLIENTES'!A:C,3,0)</f>
        <v>GO</v>
      </c>
      <c r="E3392" s="4" t="str">
        <f>CONCATENATE(Tabela1[[#This Row],[CIDADE]],",",Tabela1[[#This Row],[UF]])</f>
        <v>Santo Antônio Descoberto,GO</v>
      </c>
      <c r="F3392" s="2">
        <v>46021</v>
      </c>
      <c r="G3392" s="13">
        <v>480.77</v>
      </c>
      <c r="H3392" s="13">
        <v>695</v>
      </c>
      <c r="I3392" s="5">
        <f>Tabela1[[#This Row],[Valor total]]-Tabela1[[#This Row],[Valor custo]]</f>
        <v>214.23000000000002</v>
      </c>
      <c r="J3392" s="6">
        <f>Tabela1[[#This Row],[MARGEM BRUTA]]/Tabela1[[#This Row],[Valor total]]</f>
        <v>0.30824460431654677</v>
      </c>
      <c r="K3392" s="1" t="str">
        <f>VLOOKUP(Tabela1[[#This Row],[Cliente]],'BASE DE CLIENTES'!A:D,4,0)</f>
        <v>CLIENTE NOVO S/ IDENT.</v>
      </c>
      <c r="L3392" s="1" t="str">
        <f>VLOOKUP(Tabela1[[#This Row],[Cliente]],'BASE DE CLIENTES'!A:E,5,0)</f>
        <v>Santo Antônio Descoberto</v>
      </c>
    </row>
    <row r="3393" spans="2:12" x14ac:dyDescent="0.3">
      <c r="B3393" s="1" t="s">
        <v>66</v>
      </c>
      <c r="C3393" s="4" t="str">
        <f>VLOOKUP(Tabela1[[#This Row],[Cliente]],'BASE DE CLIENTES'!A:E,2,0)</f>
        <v>Águas Lindas de Goiás</v>
      </c>
      <c r="D3393" s="1" t="str">
        <f>VLOOKUP(Tabela1[[#This Row],[Cliente]],'BASE DE CLIENTES'!A:C,3,0)</f>
        <v>GO</v>
      </c>
      <c r="E3393" s="4" t="str">
        <f>CONCATENATE(Tabela1[[#This Row],[CIDADE]],",",Tabela1[[#This Row],[UF]])</f>
        <v>Águas Lindas de Goiás,GO</v>
      </c>
      <c r="F3393" s="2">
        <v>46021</v>
      </c>
      <c r="G3393" s="13">
        <v>858.62</v>
      </c>
      <c r="H3393" s="13">
        <v>1315</v>
      </c>
      <c r="I3393" s="5">
        <f>Tabela1[[#This Row],[Valor total]]-Tabela1[[#This Row],[Valor custo]]</f>
        <v>456.38</v>
      </c>
      <c r="J3393" s="6">
        <f>Tabela1[[#This Row],[MARGEM BRUTA]]/Tabela1[[#This Row],[Valor total]]</f>
        <v>0.3470570342205323</v>
      </c>
      <c r="K3393" s="1" t="str">
        <f>VLOOKUP(Tabela1[[#This Row],[Cliente]],'BASE DE CLIENTES'!A:D,4,0)</f>
        <v>EMPRESA COM MAQUINA</v>
      </c>
      <c r="L3393" s="1" t="str">
        <f>VLOOKUP(Tabela1[[#This Row],[Cliente]],'BASE DE CLIENTES'!A:E,5,0)</f>
        <v>Águas Lindas de Goiás</v>
      </c>
    </row>
    <row r="3394" spans="2:12" x14ac:dyDescent="0.3">
      <c r="B3394" s="1" t="s">
        <v>141</v>
      </c>
      <c r="C3394" s="4" t="str">
        <f>VLOOKUP(Tabela1[[#This Row],[Cliente]],'BASE DE CLIENTES'!A:E,2,0)</f>
        <v>Brasília</v>
      </c>
      <c r="D3394" s="1" t="str">
        <f>VLOOKUP(Tabela1[[#This Row],[Cliente]],'BASE DE CLIENTES'!A:C,3,0)</f>
        <v>DF</v>
      </c>
      <c r="E3394" s="4" t="str">
        <f>CONCATENATE(Tabela1[[#This Row],[CIDADE]],",",Tabela1[[#This Row],[UF]])</f>
        <v>Brasília,DF</v>
      </c>
      <c r="F3394" s="2">
        <v>46021</v>
      </c>
      <c r="G3394" s="13">
        <v>923.06</v>
      </c>
      <c r="H3394" s="13">
        <v>1375</v>
      </c>
      <c r="I3394" s="5">
        <f>Tabela1[[#This Row],[Valor total]]-Tabela1[[#This Row],[Valor custo]]</f>
        <v>451.94000000000005</v>
      </c>
      <c r="J3394" s="6">
        <f>Tabela1[[#This Row],[MARGEM BRUTA]]/Tabela1[[#This Row],[Valor total]]</f>
        <v>0.3286836363636364</v>
      </c>
      <c r="K3394" s="1" t="str">
        <f>VLOOKUP(Tabela1[[#This Row],[Cliente]],'BASE DE CLIENTES'!A:D,4,0)</f>
        <v>EMPRESA COM MAQUINA</v>
      </c>
      <c r="L3394" s="1" t="str">
        <f>VLOOKUP(Tabela1[[#This Row],[Cliente]],'BASE DE CLIENTES'!A:E,5,0)</f>
        <v>TAGUATINGA</v>
      </c>
    </row>
    <row r="3395" spans="2:12" x14ac:dyDescent="0.3">
      <c r="B3395" s="1" t="s">
        <v>85</v>
      </c>
      <c r="C3395" s="4" t="str">
        <f>VLOOKUP(Tabela1[[#This Row],[Cliente]],'BASE DE CLIENTES'!A:E,2,0)</f>
        <v>Brasília</v>
      </c>
      <c r="D3395" s="1" t="str">
        <f>VLOOKUP(Tabela1[[#This Row],[Cliente]],'BASE DE CLIENTES'!A:C,3,0)</f>
        <v>DF</v>
      </c>
      <c r="E3395" s="4" t="str">
        <f>CONCATENATE(Tabela1[[#This Row],[CIDADE]],",",Tabela1[[#This Row],[UF]])</f>
        <v>Brasília,DF</v>
      </c>
      <c r="F3395" s="2">
        <v>46021</v>
      </c>
      <c r="G3395" s="13">
        <v>1066.22</v>
      </c>
      <c r="H3395" s="13">
        <v>1570</v>
      </c>
      <c r="I3395" s="5">
        <f>Tabela1[[#This Row],[Valor total]]-Tabela1[[#This Row],[Valor custo]]</f>
        <v>503.78</v>
      </c>
      <c r="J3395" s="6">
        <f>Tabela1[[#This Row],[MARGEM BRUTA]]/Tabela1[[#This Row],[Valor total]]</f>
        <v>0.32087898089171973</v>
      </c>
      <c r="K3395" s="1" t="str">
        <f>VLOOKUP(Tabela1[[#This Row],[Cliente]],'BASE DE CLIENTES'!A:D,4,0)</f>
        <v>SERRALHEIRO</v>
      </c>
      <c r="L3395" s="1" t="str">
        <f>VLOOKUP(Tabela1[[#This Row],[Cliente]],'BASE DE CLIENTES'!A:E,5,0)</f>
        <v>SAMAMBAIA NORTE (SAMAMBAIA)</v>
      </c>
    </row>
    <row r="3396" spans="2:12" x14ac:dyDescent="0.3">
      <c r="B3396" s="1" t="s">
        <v>123</v>
      </c>
      <c r="C3396" s="4" t="str">
        <f>VLOOKUP(Tabela1[[#This Row],[Cliente]],'BASE DE CLIENTES'!A:E,2,0)</f>
        <v>Brasília</v>
      </c>
      <c r="D3396" s="1" t="str">
        <f>VLOOKUP(Tabela1[[#This Row],[Cliente]],'BASE DE CLIENTES'!A:C,3,0)</f>
        <v>DF</v>
      </c>
      <c r="E3396" s="4" t="str">
        <f>CONCATENATE(Tabela1[[#This Row],[CIDADE]],",",Tabela1[[#This Row],[UF]])</f>
        <v>Brasília,DF</v>
      </c>
      <c r="F3396" s="2">
        <v>46021</v>
      </c>
      <c r="G3396" s="13">
        <v>757.97</v>
      </c>
      <c r="H3396" s="13">
        <v>1320</v>
      </c>
      <c r="I3396" s="5">
        <f>Tabela1[[#This Row],[Valor total]]-Tabela1[[#This Row],[Valor custo]]</f>
        <v>562.03</v>
      </c>
      <c r="J3396" s="6">
        <f>Tabela1[[#This Row],[MARGEM BRUTA]]/Tabela1[[#This Row],[Valor total]]</f>
        <v>0.42578030303030301</v>
      </c>
      <c r="K3396" s="1" t="str">
        <f>VLOOKUP(Tabela1[[#This Row],[Cliente]],'BASE DE CLIENTES'!A:D,4,0)</f>
        <v>EMPRESA COM MAQUINA</v>
      </c>
      <c r="L3396" s="1" t="str">
        <f>VLOOKUP(Tabela1[[#This Row],[Cliente]],'BASE DE CLIENTES'!A:E,5,0)</f>
        <v>ADE CEILÂNDIA</v>
      </c>
    </row>
    <row r="3397" spans="2:12" x14ac:dyDescent="0.3">
      <c r="B3397" s="1" t="s">
        <v>68</v>
      </c>
      <c r="C3397" s="4" t="str">
        <f>VLOOKUP(Tabela1[[#This Row],[Cliente]],'BASE DE CLIENTES'!A:E,2,0)</f>
        <v>Brasília</v>
      </c>
      <c r="D3397" s="1" t="str">
        <f>VLOOKUP(Tabela1[[#This Row],[Cliente]],'BASE DE CLIENTES'!A:C,3,0)</f>
        <v>DF</v>
      </c>
      <c r="E3397" s="4" t="str">
        <f>CONCATENATE(Tabela1[[#This Row],[CIDADE]],",",Tabela1[[#This Row],[UF]])</f>
        <v>Brasília,DF</v>
      </c>
      <c r="F3397" s="2">
        <v>46021</v>
      </c>
      <c r="G3397" s="13">
        <v>525.27</v>
      </c>
      <c r="H3397" s="13">
        <v>725</v>
      </c>
      <c r="I3397" s="5">
        <f>Tabela1[[#This Row],[Valor total]]-Tabela1[[#This Row],[Valor custo]]</f>
        <v>199.73000000000002</v>
      </c>
      <c r="J3397" s="6">
        <f>Tabela1[[#This Row],[MARGEM BRUTA]]/Tabela1[[#This Row],[Valor total]]</f>
        <v>0.27548965517241381</v>
      </c>
      <c r="K3397" s="1" t="str">
        <f>VLOOKUP(Tabela1[[#This Row],[Cliente]],'BASE DE CLIENTES'!A:D,4,0)</f>
        <v>EMPRESA COM MAQUINA</v>
      </c>
      <c r="L3397" s="1" t="str">
        <f>VLOOKUP(Tabela1[[#This Row],[Cliente]],'BASE DE CLIENTES'!A:E,5,0)</f>
        <v>SAMAMBAIA SUL (SAMAMBAIA)</v>
      </c>
    </row>
    <row r="3398" spans="2:12" x14ac:dyDescent="0.3">
      <c r="B3398" s="1" t="s">
        <v>291</v>
      </c>
      <c r="C3398" s="4" t="str">
        <f>VLOOKUP(Tabela1[[#This Row],[Cliente]],'BASE DE CLIENTES'!A:E,2,0)</f>
        <v>Rio Verde</v>
      </c>
      <c r="D3398" s="1" t="str">
        <f>VLOOKUP(Tabela1[[#This Row],[Cliente]],'BASE DE CLIENTES'!A:C,3,0)</f>
        <v>GO</v>
      </c>
      <c r="E3398" s="4" t="str">
        <f>CONCATENATE(Tabela1[[#This Row],[CIDADE]],",",Tabela1[[#This Row],[UF]])</f>
        <v>Rio Verde,GO</v>
      </c>
      <c r="F3398" s="2">
        <v>46021</v>
      </c>
      <c r="G3398" s="13">
        <v>377.85</v>
      </c>
      <c r="H3398" s="13">
        <v>615</v>
      </c>
      <c r="I3398" s="5">
        <f>Tabela1[[#This Row],[Valor total]]-Tabela1[[#This Row],[Valor custo]]</f>
        <v>237.14999999999998</v>
      </c>
      <c r="J3398" s="6">
        <f>Tabela1[[#This Row],[MARGEM BRUTA]]/Tabela1[[#This Row],[Valor total]]</f>
        <v>0.38560975609756093</v>
      </c>
      <c r="K3398" s="1" t="str">
        <f>VLOOKUP(Tabela1[[#This Row],[Cliente]],'BASE DE CLIENTES'!A:D,4,0)</f>
        <v>EMPRESA COM MAQUINA</v>
      </c>
      <c r="L3398" s="1" t="str">
        <f>VLOOKUP(Tabela1[[#This Row],[Cliente]],'BASE DE CLIENTES'!A:E,5,0)</f>
        <v>Rio Verde</v>
      </c>
    </row>
    <row r="3399" spans="2:12" x14ac:dyDescent="0.3">
      <c r="B3399" s="1" t="s">
        <v>68</v>
      </c>
      <c r="C3399" s="4" t="str">
        <f>VLOOKUP(Tabela1[[#This Row],[Cliente]],'BASE DE CLIENTES'!A:E,2,0)</f>
        <v>Brasília</v>
      </c>
      <c r="D3399" s="1" t="str">
        <f>VLOOKUP(Tabela1[[#This Row],[Cliente]],'BASE DE CLIENTES'!A:C,3,0)</f>
        <v>DF</v>
      </c>
      <c r="E3399" s="4" t="str">
        <f>CONCATENATE(Tabela1[[#This Row],[CIDADE]],",",Tabela1[[#This Row],[UF]])</f>
        <v>Brasília,DF</v>
      </c>
      <c r="F3399" s="2">
        <v>46020</v>
      </c>
      <c r="G3399" s="13">
        <v>495.3</v>
      </c>
      <c r="H3399" s="13">
        <v>810</v>
      </c>
      <c r="I3399" s="5">
        <f>Tabela1[[#This Row],[Valor total]]-Tabela1[[#This Row],[Valor custo]]</f>
        <v>314.7</v>
      </c>
      <c r="J3399" s="6">
        <f>Tabela1[[#This Row],[MARGEM BRUTA]]/Tabela1[[#This Row],[Valor total]]</f>
        <v>0.38851851851851849</v>
      </c>
      <c r="K3399" s="1" t="str">
        <f>VLOOKUP(Tabela1[[#This Row],[Cliente]],'BASE DE CLIENTES'!A:D,4,0)</f>
        <v>EMPRESA COM MAQUINA</v>
      </c>
      <c r="L3399" s="1" t="str">
        <f>VLOOKUP(Tabela1[[#This Row],[Cliente]],'BASE DE CLIENTES'!A:E,5,0)</f>
        <v>SAMAMBAIA SUL (SAMAMBAIA)</v>
      </c>
    </row>
    <row r="3400" spans="2:12" x14ac:dyDescent="0.3">
      <c r="B3400" s="1" t="s">
        <v>152</v>
      </c>
      <c r="C3400" s="4" t="str">
        <f>VLOOKUP(Tabela1[[#This Row],[Cliente]],'BASE DE CLIENTES'!A:E,2,0)</f>
        <v>Aparecida de Goiânia</v>
      </c>
      <c r="D3400" s="1" t="str">
        <f>VLOOKUP(Tabela1[[#This Row],[Cliente]],'BASE DE CLIENTES'!A:C,3,0)</f>
        <v>GO</v>
      </c>
      <c r="E3400" s="4" t="str">
        <f>CONCATENATE(Tabela1[[#This Row],[CIDADE]],",",Tabela1[[#This Row],[UF]])</f>
        <v>Aparecida de Goiânia,GO</v>
      </c>
      <c r="F3400" s="2">
        <v>46020</v>
      </c>
      <c r="G3400" s="13">
        <v>975.59</v>
      </c>
      <c r="H3400" s="13">
        <v>1200</v>
      </c>
      <c r="I3400" s="5">
        <f>Tabela1[[#This Row],[Valor total]]-Tabela1[[#This Row],[Valor custo]]</f>
        <v>224.40999999999997</v>
      </c>
      <c r="J3400" s="6">
        <f>Tabela1[[#This Row],[MARGEM BRUTA]]/Tabela1[[#This Row],[Valor total]]</f>
        <v>0.1870083333333333</v>
      </c>
      <c r="K3400" s="1" t="str">
        <f>VLOOKUP(Tabela1[[#This Row],[Cliente]],'BASE DE CLIENTES'!A:D,4,0)</f>
        <v>TECNICO</v>
      </c>
      <c r="L3400" s="1" t="str">
        <f>VLOOKUP(Tabela1[[#This Row],[Cliente]],'BASE DE CLIENTES'!A:E,5,0)</f>
        <v>Aparecida de Goiânia</v>
      </c>
    </row>
    <row r="3401" spans="2:12" x14ac:dyDescent="0.3">
      <c r="B3401" s="1" t="s">
        <v>120</v>
      </c>
      <c r="C3401" s="4" t="str">
        <f>VLOOKUP(Tabela1[[#This Row],[Cliente]],'BASE DE CLIENTES'!A:E,2,0)</f>
        <v>Brasília</v>
      </c>
      <c r="D3401" s="1" t="str">
        <f>VLOOKUP(Tabela1[[#This Row],[Cliente]],'BASE DE CLIENTES'!A:C,3,0)</f>
        <v>DF</v>
      </c>
      <c r="E3401" s="4" t="str">
        <f>CONCATENATE(Tabela1[[#This Row],[CIDADE]],",",Tabela1[[#This Row],[UF]])</f>
        <v>Brasília,DF</v>
      </c>
      <c r="F3401" s="2">
        <v>46020</v>
      </c>
      <c r="G3401" s="13">
        <v>50</v>
      </c>
      <c r="H3401" s="13">
        <v>60</v>
      </c>
      <c r="I3401" s="5">
        <f>Tabela1[[#This Row],[Valor total]]-Tabela1[[#This Row],[Valor custo]]</f>
        <v>10</v>
      </c>
      <c r="J3401" s="6">
        <f>Tabela1[[#This Row],[MARGEM BRUTA]]/Tabela1[[#This Row],[Valor total]]</f>
        <v>0.16666666666666666</v>
      </c>
      <c r="K3401" s="1" t="str">
        <f>VLOOKUP(Tabela1[[#This Row],[Cliente]],'BASE DE CLIENTES'!A:D,4,0)</f>
        <v>EMPRESA SEM MAQUINA</v>
      </c>
      <c r="L3401" s="1" t="str">
        <f>VLOOKUP(Tabela1[[#This Row],[Cliente]],'BASE DE CLIENTES'!A:E,5,0)</f>
        <v>SAMAMBAIA</v>
      </c>
    </row>
    <row r="3402" spans="2:12" x14ac:dyDescent="0.3">
      <c r="B3402" s="1" t="s">
        <v>321</v>
      </c>
      <c r="C3402" s="4" t="str">
        <f>VLOOKUP(Tabela1[[#This Row],[Cliente]],'BASE DE CLIENTES'!A:E,2,0)</f>
        <v>Valparaíso de Goiás</v>
      </c>
      <c r="D3402" s="1" t="str">
        <f>VLOOKUP(Tabela1[[#This Row],[Cliente]],'BASE DE CLIENTES'!A:C,3,0)</f>
        <v>GO</v>
      </c>
      <c r="E3402" s="4" t="str">
        <f>CONCATENATE(Tabela1[[#This Row],[CIDADE]],",",Tabela1[[#This Row],[UF]])</f>
        <v>Valparaíso de Goiás,GO</v>
      </c>
      <c r="F3402" s="2">
        <v>46020</v>
      </c>
      <c r="G3402" s="13">
        <v>755.7</v>
      </c>
      <c r="H3402" s="13">
        <v>1190</v>
      </c>
      <c r="I3402" s="5">
        <f>Tabela1[[#This Row],[Valor total]]-Tabela1[[#This Row],[Valor custo]]</f>
        <v>434.29999999999995</v>
      </c>
      <c r="J3402" s="6">
        <f>Tabela1[[#This Row],[MARGEM BRUTA]]/Tabela1[[#This Row],[Valor total]]</f>
        <v>0.36495798319327727</v>
      </c>
      <c r="K3402" s="1" t="str">
        <f>VLOOKUP(Tabela1[[#This Row],[Cliente]],'BASE DE CLIENTES'!A:D,4,0)</f>
        <v>EMPRESA COM MAQUINA</v>
      </c>
      <c r="L3402" s="1" t="str">
        <f>VLOOKUP(Tabela1[[#This Row],[Cliente]],'BASE DE CLIENTES'!A:E,5,0)</f>
        <v>Valparaíso de Goiás</v>
      </c>
    </row>
    <row r="3403" spans="2:12" x14ac:dyDescent="0.3">
      <c r="B3403" s="1" t="s">
        <v>220</v>
      </c>
      <c r="C3403" s="4" t="str">
        <f>VLOOKUP(Tabela1[[#This Row],[Cliente]],'BASE DE CLIENTES'!A:E,2,0)</f>
        <v>Goiânia</v>
      </c>
      <c r="D3403" s="1" t="str">
        <f>VLOOKUP(Tabela1[[#This Row],[Cliente]],'BASE DE CLIENTES'!A:C,3,0)</f>
        <v>GO</v>
      </c>
      <c r="E3403" s="4" t="str">
        <f>CONCATENATE(Tabela1[[#This Row],[CIDADE]],",",Tabela1[[#This Row],[UF]])</f>
        <v>Goiânia,GO</v>
      </c>
      <c r="F3403" s="2">
        <v>46020</v>
      </c>
      <c r="G3403" s="13">
        <v>1673.51</v>
      </c>
      <c r="H3403" s="13">
        <v>2200</v>
      </c>
      <c r="I3403" s="5">
        <f>Tabela1[[#This Row],[Valor total]]-Tabela1[[#This Row],[Valor custo]]</f>
        <v>526.49</v>
      </c>
      <c r="J3403" s="6">
        <f>Tabela1[[#This Row],[MARGEM BRUTA]]/Tabela1[[#This Row],[Valor total]]</f>
        <v>0.23931363636363637</v>
      </c>
      <c r="K3403" s="1" t="str">
        <f>VLOOKUP(Tabela1[[#This Row],[Cliente]],'BASE DE CLIENTES'!A:D,4,0)</f>
        <v>EMPRESA COM MAQUINA</v>
      </c>
      <c r="L3403" s="1" t="str">
        <f>VLOOKUP(Tabela1[[#This Row],[Cliente]],'BASE DE CLIENTES'!A:E,5,0)</f>
        <v>Goiânia</v>
      </c>
    </row>
    <row r="3404" spans="2:12" x14ac:dyDescent="0.3">
      <c r="B3404" s="1" t="s">
        <v>239</v>
      </c>
      <c r="C3404" s="4" t="str">
        <f>VLOOKUP(Tabela1[[#This Row],[Cliente]],'BASE DE CLIENTES'!A:E,2,0)</f>
        <v>Brasília</v>
      </c>
      <c r="D3404" s="1" t="str">
        <f>VLOOKUP(Tabela1[[#This Row],[Cliente]],'BASE DE CLIENTES'!A:C,3,0)</f>
        <v>DF</v>
      </c>
      <c r="E3404" s="4" t="str">
        <f>CONCATENATE(Tabela1[[#This Row],[CIDADE]],",",Tabela1[[#This Row],[UF]])</f>
        <v>Brasília,DF</v>
      </c>
      <c r="F3404" s="2">
        <v>46020</v>
      </c>
      <c r="G3404" s="13">
        <v>2995.04</v>
      </c>
      <c r="H3404" s="13">
        <v>4700</v>
      </c>
      <c r="I3404" s="5">
        <f>Tabela1[[#This Row],[Valor total]]-Tabela1[[#This Row],[Valor custo]]</f>
        <v>1704.96</v>
      </c>
      <c r="J3404" s="6">
        <f>Tabela1[[#This Row],[MARGEM BRUTA]]/Tabela1[[#This Row],[Valor total]]</f>
        <v>0.36275744680851063</v>
      </c>
      <c r="K3404" s="1" t="str">
        <f>VLOOKUP(Tabela1[[#This Row],[Cliente]],'BASE DE CLIENTES'!A:D,4,0)</f>
        <v>EMPRESA COM MAQUINA</v>
      </c>
      <c r="L3404" s="1" t="str">
        <f>VLOOKUP(Tabela1[[#This Row],[Cliente]],'BASE DE CLIENTES'!A:E,5,0)</f>
        <v>RIACHO FUNDO II</v>
      </c>
    </row>
    <row r="3405" spans="2:12" x14ac:dyDescent="0.3">
      <c r="B3405" s="1" t="s">
        <v>189</v>
      </c>
      <c r="C3405" s="4" t="str">
        <f>VLOOKUP(Tabela1[[#This Row],[Cliente]],'BASE DE CLIENTES'!A:E,2,0)</f>
        <v>Formosa</v>
      </c>
      <c r="D3405" s="1" t="str">
        <f>VLOOKUP(Tabela1[[#This Row],[Cliente]],'BASE DE CLIENTES'!A:C,3,0)</f>
        <v>GO</v>
      </c>
      <c r="E3405" s="4" t="str">
        <f>CONCATENATE(Tabela1[[#This Row],[CIDADE]],",",Tabela1[[#This Row],[UF]])</f>
        <v>Formosa,GO</v>
      </c>
      <c r="F3405" s="2">
        <v>46020</v>
      </c>
      <c r="G3405" s="13">
        <v>392.87</v>
      </c>
      <c r="H3405" s="13">
        <v>730</v>
      </c>
      <c r="I3405" s="5">
        <f>Tabela1[[#This Row],[Valor total]]-Tabela1[[#This Row],[Valor custo]]</f>
        <v>337.13</v>
      </c>
      <c r="J3405" s="6">
        <f>Tabela1[[#This Row],[MARGEM BRUTA]]/Tabela1[[#This Row],[Valor total]]</f>
        <v>0.46182191780821918</v>
      </c>
      <c r="K3405" s="1" t="str">
        <f>VLOOKUP(Tabela1[[#This Row],[Cliente]],'BASE DE CLIENTES'!A:D,4,0)</f>
        <v>SEM CLASSIFICAÇÃO</v>
      </c>
      <c r="L3405" s="1" t="str">
        <f>VLOOKUP(Tabela1[[#This Row],[Cliente]],'BASE DE CLIENTES'!A:E,5,0)</f>
        <v>Formosa</v>
      </c>
    </row>
    <row r="3406" spans="2:12" x14ac:dyDescent="0.3">
      <c r="B3406" s="1" t="s">
        <v>152</v>
      </c>
      <c r="C3406" s="4" t="str">
        <f>VLOOKUP(Tabela1[[#This Row],[Cliente]],'BASE DE CLIENTES'!A:E,2,0)</f>
        <v>Aparecida de Goiânia</v>
      </c>
      <c r="D3406" s="1" t="str">
        <f>VLOOKUP(Tabela1[[#This Row],[Cliente]],'BASE DE CLIENTES'!A:C,3,0)</f>
        <v>GO</v>
      </c>
      <c r="E3406" s="4" t="str">
        <f>CONCATENATE(Tabela1[[#This Row],[CIDADE]],",",Tabela1[[#This Row],[UF]])</f>
        <v>Aparecida de Goiânia,GO</v>
      </c>
      <c r="F3406" s="2">
        <v>46020</v>
      </c>
      <c r="G3406" s="13">
        <v>126</v>
      </c>
      <c r="H3406" s="13">
        <v>210</v>
      </c>
      <c r="I3406" s="5">
        <f>Tabela1[[#This Row],[Valor total]]-Tabela1[[#This Row],[Valor custo]]</f>
        <v>84</v>
      </c>
      <c r="J3406" s="6">
        <f>Tabela1[[#This Row],[MARGEM BRUTA]]/Tabela1[[#This Row],[Valor total]]</f>
        <v>0.4</v>
      </c>
      <c r="K3406" s="1" t="str">
        <f>VLOOKUP(Tabela1[[#This Row],[Cliente]],'BASE DE CLIENTES'!A:D,4,0)</f>
        <v>TECNICO</v>
      </c>
      <c r="L3406" s="1" t="str">
        <f>VLOOKUP(Tabela1[[#This Row],[Cliente]],'BASE DE CLIENTES'!A:E,5,0)</f>
        <v>Aparecida de Goiânia</v>
      </c>
    </row>
    <row r="3407" spans="2:12" x14ac:dyDescent="0.3">
      <c r="B3407" s="1" t="s">
        <v>169</v>
      </c>
      <c r="C3407" s="4" t="str">
        <f>VLOOKUP(Tabela1[[#This Row],[Cliente]],'BASE DE CLIENTES'!A:E,2,0)</f>
        <v>Planaltina</v>
      </c>
      <c r="D3407" s="1" t="str">
        <f>VLOOKUP(Tabela1[[#This Row],[Cliente]],'BASE DE CLIENTES'!A:C,3,0)</f>
        <v>GO</v>
      </c>
      <c r="E3407" s="4" t="str">
        <f>CONCATENATE(Tabela1[[#This Row],[CIDADE]],",",Tabela1[[#This Row],[UF]])</f>
        <v>Planaltina,GO</v>
      </c>
      <c r="F3407" s="2">
        <v>46020</v>
      </c>
      <c r="G3407" s="13">
        <v>13.69</v>
      </c>
      <c r="H3407" s="13">
        <v>120</v>
      </c>
      <c r="I3407" s="5">
        <f>Tabela1[[#This Row],[Valor total]]-Tabela1[[#This Row],[Valor custo]]</f>
        <v>106.31</v>
      </c>
      <c r="J3407" s="6">
        <f>Tabela1[[#This Row],[MARGEM BRUTA]]/Tabela1[[#This Row],[Valor total]]</f>
        <v>0.88591666666666669</v>
      </c>
      <c r="K3407" s="1" t="str">
        <f>VLOOKUP(Tabela1[[#This Row],[Cliente]],'BASE DE CLIENTES'!A:D,4,0)</f>
        <v>SERRALHEIRO</v>
      </c>
      <c r="L3407" s="1" t="str">
        <f>VLOOKUP(Tabela1[[#This Row],[Cliente]],'BASE DE CLIENTES'!A:E,5,0)</f>
        <v>Planaltina</v>
      </c>
    </row>
    <row r="3408" spans="2:12" x14ac:dyDescent="0.3">
      <c r="B3408" s="1" t="s">
        <v>76</v>
      </c>
      <c r="C3408" s="4" t="str">
        <f>VLOOKUP(Tabela1[[#This Row],[Cliente]],'BASE DE CLIENTES'!A:E,2,0)</f>
        <v>Brasília</v>
      </c>
      <c r="D3408" s="1" t="str">
        <f>VLOOKUP(Tabela1[[#This Row],[Cliente]],'BASE DE CLIENTES'!A:C,3,0)</f>
        <v>DF</v>
      </c>
      <c r="E3408" s="4" t="str">
        <f>CONCATENATE(Tabela1[[#This Row],[CIDADE]],",",Tabela1[[#This Row],[UF]])</f>
        <v>Brasília,DF</v>
      </c>
      <c r="F3408" s="2">
        <v>46020</v>
      </c>
      <c r="G3408" s="13">
        <v>5411.13</v>
      </c>
      <c r="H3408" s="13">
        <v>7650</v>
      </c>
      <c r="I3408" s="5">
        <f>Tabela1[[#This Row],[Valor total]]-Tabela1[[#This Row],[Valor custo]]</f>
        <v>2238.87</v>
      </c>
      <c r="J3408" s="6">
        <f>Tabela1[[#This Row],[MARGEM BRUTA]]/Tabela1[[#This Row],[Valor total]]</f>
        <v>0.29266274509803919</v>
      </c>
      <c r="K3408" s="1" t="str">
        <f>VLOOKUP(Tabela1[[#This Row],[Cliente]],'BASE DE CLIENTES'!A:D,4,0)</f>
        <v>EMPRESA COM MAQUINA</v>
      </c>
      <c r="L3408" s="1" t="str">
        <f>VLOOKUP(Tabela1[[#This Row],[Cliente]],'BASE DE CLIENTES'!A:E,5,0)</f>
        <v>Setor Placa da Mercedes (Núcleo Bandeirante)</v>
      </c>
    </row>
    <row r="3409" spans="2:12" x14ac:dyDescent="0.3">
      <c r="B3409" s="1" t="s">
        <v>17</v>
      </c>
      <c r="C3409" s="4" t="str">
        <f>VLOOKUP(Tabela1[[#This Row],[Cliente]],'BASE DE CLIENTES'!A:E,2,0)</f>
        <v>Águas Lindas de Goiás</v>
      </c>
      <c r="D3409" s="1" t="str">
        <f>VLOOKUP(Tabela1[[#This Row],[Cliente]],'BASE DE CLIENTES'!A:C,3,0)</f>
        <v>GO</v>
      </c>
      <c r="E3409" s="4" t="str">
        <f>CONCATENATE(Tabela1[[#This Row],[CIDADE]],",",Tabela1[[#This Row],[UF]])</f>
        <v>Águas Lindas de Goiás,GO</v>
      </c>
      <c r="F3409" s="2">
        <v>46020</v>
      </c>
      <c r="G3409" s="13">
        <v>390.24</v>
      </c>
      <c r="H3409" s="13">
        <v>720</v>
      </c>
      <c r="I3409" s="5">
        <f>Tabela1[[#This Row],[Valor total]]-Tabela1[[#This Row],[Valor custo]]</f>
        <v>329.76</v>
      </c>
      <c r="J3409" s="6">
        <f>Tabela1[[#This Row],[MARGEM BRUTA]]/Tabela1[[#This Row],[Valor total]]</f>
        <v>0.45799999999999996</v>
      </c>
      <c r="K3409" s="1" t="str">
        <f>VLOOKUP(Tabela1[[#This Row],[Cliente]],'BASE DE CLIENTES'!A:D,4,0)</f>
        <v>SERRALHEIRO</v>
      </c>
      <c r="L3409" s="1" t="str">
        <f>VLOOKUP(Tabela1[[#This Row],[Cliente]],'BASE DE CLIENTES'!A:E,5,0)</f>
        <v>Águas Lindas de Goiás</v>
      </c>
    </row>
    <row r="3410" spans="2:12" x14ac:dyDescent="0.3">
      <c r="B3410" s="1" t="s">
        <v>183</v>
      </c>
      <c r="C3410" s="4" t="str">
        <f>VLOOKUP(Tabela1[[#This Row],[Cliente]],'BASE DE CLIENTES'!A:E,2,0)</f>
        <v>Caldas Novas</v>
      </c>
      <c r="D3410" s="1" t="str">
        <f>VLOOKUP(Tabela1[[#This Row],[Cliente]],'BASE DE CLIENTES'!A:C,3,0)</f>
        <v>GO</v>
      </c>
      <c r="E3410" s="4" t="str">
        <f>CONCATENATE(Tabela1[[#This Row],[CIDADE]],",",Tabela1[[#This Row],[UF]])</f>
        <v>Caldas Novas,GO</v>
      </c>
      <c r="F3410" s="2">
        <v>46020</v>
      </c>
      <c r="G3410" s="13">
        <v>755.7</v>
      </c>
      <c r="H3410" s="13">
        <v>1143.9000000000001</v>
      </c>
      <c r="I3410" s="5">
        <f>Tabela1[[#This Row],[Valor total]]-Tabela1[[#This Row],[Valor custo]]</f>
        <v>388.20000000000005</v>
      </c>
      <c r="J3410" s="6">
        <f>Tabela1[[#This Row],[MARGEM BRUTA]]/Tabela1[[#This Row],[Valor total]]</f>
        <v>0.33936532913716233</v>
      </c>
      <c r="K3410" s="1" t="str">
        <f>VLOOKUP(Tabela1[[#This Row],[Cliente]],'BASE DE CLIENTES'!A:D,4,0)</f>
        <v>EMPRESA COM MAQUINA</v>
      </c>
      <c r="L3410" s="1" t="str">
        <f>VLOOKUP(Tabela1[[#This Row],[Cliente]],'BASE DE CLIENTES'!A:E,5,0)</f>
        <v>Caldas Novas</v>
      </c>
    </row>
    <row r="3411" spans="2:12" x14ac:dyDescent="0.3">
      <c r="B3411" s="1" t="s">
        <v>19</v>
      </c>
      <c r="C3411" s="4" t="str">
        <f>VLOOKUP(Tabela1[[#This Row],[Cliente]],'BASE DE CLIENTES'!A:E,2,0)</f>
        <v>Águas Lindas de Goiás</v>
      </c>
      <c r="D3411" s="1" t="str">
        <f>VLOOKUP(Tabela1[[#This Row],[Cliente]],'BASE DE CLIENTES'!A:C,3,0)</f>
        <v>GO</v>
      </c>
      <c r="E3411" s="4" t="str">
        <f>CONCATENATE(Tabela1[[#This Row],[CIDADE]],",",Tabela1[[#This Row],[UF]])</f>
        <v>Águas Lindas de Goiás,GO</v>
      </c>
      <c r="F3411" s="2">
        <v>46020</v>
      </c>
      <c r="G3411" s="13">
        <v>697.92</v>
      </c>
      <c r="H3411" s="13">
        <v>1200</v>
      </c>
      <c r="I3411" s="5">
        <f>Tabela1[[#This Row],[Valor total]]-Tabela1[[#This Row],[Valor custo]]</f>
        <v>502.08000000000004</v>
      </c>
      <c r="J3411" s="6">
        <f>Tabela1[[#This Row],[MARGEM BRUTA]]/Tabela1[[#This Row],[Valor total]]</f>
        <v>0.41840000000000005</v>
      </c>
      <c r="K3411" s="1" t="str">
        <f>VLOOKUP(Tabela1[[#This Row],[Cliente]],'BASE DE CLIENTES'!A:D,4,0)</f>
        <v>SERRALHEIRO</v>
      </c>
      <c r="L3411" s="1" t="str">
        <f>VLOOKUP(Tabela1[[#This Row],[Cliente]],'BASE DE CLIENTES'!A:E,5,0)</f>
        <v>Águas Lindas de Goiás</v>
      </c>
    </row>
    <row r="3412" spans="2:12" x14ac:dyDescent="0.3">
      <c r="B3412" s="1" t="s">
        <v>161</v>
      </c>
      <c r="C3412" s="4" t="str">
        <f>VLOOKUP(Tabela1[[#This Row],[Cliente]],'BASE DE CLIENTES'!A:E,2,0)</f>
        <v>Brasília</v>
      </c>
      <c r="D3412" s="1" t="str">
        <f>VLOOKUP(Tabela1[[#This Row],[Cliente]],'BASE DE CLIENTES'!A:C,3,0)</f>
        <v>DF</v>
      </c>
      <c r="E3412" s="4" t="str">
        <f>CONCATENATE(Tabela1[[#This Row],[CIDADE]],",",Tabela1[[#This Row],[UF]])</f>
        <v>Brasília,DF</v>
      </c>
      <c r="F3412" s="2">
        <v>46020</v>
      </c>
      <c r="G3412" s="13">
        <v>7617.15</v>
      </c>
      <c r="H3412" s="13">
        <v>11625</v>
      </c>
      <c r="I3412" s="5">
        <f>Tabela1[[#This Row],[Valor total]]-Tabela1[[#This Row],[Valor custo]]</f>
        <v>4007.8500000000004</v>
      </c>
      <c r="J3412" s="6">
        <f>Tabela1[[#This Row],[MARGEM BRUTA]]/Tabela1[[#This Row],[Valor total]]</f>
        <v>0.34476129032258068</v>
      </c>
      <c r="K3412" s="1" t="str">
        <f>VLOOKUP(Tabela1[[#This Row],[Cliente]],'BASE DE CLIENTES'!A:D,4,0)</f>
        <v>EMPRESA COM MAQUINA</v>
      </c>
      <c r="L3412" s="1" t="str">
        <f>VLOOKUP(Tabela1[[#This Row],[Cliente]],'BASE DE CLIENTES'!A:E,5,0)</f>
        <v>RIACHO FUNDO II</v>
      </c>
    </row>
    <row r="3413" spans="2:12" x14ac:dyDescent="0.3">
      <c r="B3413" s="1" t="s">
        <v>19</v>
      </c>
      <c r="C3413" s="4" t="str">
        <f>VLOOKUP(Tabela1[[#This Row],[Cliente]],'BASE DE CLIENTES'!A:E,2,0)</f>
        <v>Águas Lindas de Goiás</v>
      </c>
      <c r="D3413" s="1" t="str">
        <f>VLOOKUP(Tabela1[[#This Row],[Cliente]],'BASE DE CLIENTES'!A:C,3,0)</f>
        <v>GO</v>
      </c>
      <c r="E3413" s="4" t="str">
        <f>CONCATENATE(Tabela1[[#This Row],[CIDADE]],",",Tabela1[[#This Row],[UF]])</f>
        <v>Águas Lindas de Goiás,GO</v>
      </c>
      <c r="F3413" s="2">
        <v>46020</v>
      </c>
      <c r="G3413" s="13">
        <v>380.12</v>
      </c>
      <c r="H3413" s="13">
        <v>580</v>
      </c>
      <c r="I3413" s="5">
        <f>Tabela1[[#This Row],[Valor total]]-Tabela1[[#This Row],[Valor custo]]</f>
        <v>199.88</v>
      </c>
      <c r="J3413" s="6">
        <f>Tabela1[[#This Row],[MARGEM BRUTA]]/Tabela1[[#This Row],[Valor total]]</f>
        <v>0.3446206896551724</v>
      </c>
      <c r="K3413" s="1" t="str">
        <f>VLOOKUP(Tabela1[[#This Row],[Cliente]],'BASE DE CLIENTES'!A:D,4,0)</f>
        <v>SERRALHEIRO</v>
      </c>
      <c r="L3413" s="1" t="str">
        <f>VLOOKUP(Tabela1[[#This Row],[Cliente]],'BASE DE CLIENTES'!A:E,5,0)</f>
        <v>Águas Lindas de Goiás</v>
      </c>
    </row>
    <row r="3414" spans="2:12" x14ac:dyDescent="0.3">
      <c r="B3414" s="1" t="s">
        <v>165</v>
      </c>
      <c r="C3414" s="4" t="str">
        <f>VLOOKUP(Tabela1[[#This Row],[Cliente]],'BASE DE CLIENTES'!A:E,2,0)</f>
        <v>Brasília</v>
      </c>
      <c r="D3414" s="1" t="str">
        <f>VLOOKUP(Tabela1[[#This Row],[Cliente]],'BASE DE CLIENTES'!A:C,3,0)</f>
        <v>DF</v>
      </c>
      <c r="E3414" s="4" t="str">
        <f>CONCATENATE(Tabela1[[#This Row],[CIDADE]],",",Tabela1[[#This Row],[UF]])</f>
        <v>Brasília,DF</v>
      </c>
      <c r="F3414" s="2">
        <v>46020</v>
      </c>
      <c r="G3414" s="13">
        <v>472.79</v>
      </c>
      <c r="H3414" s="13">
        <v>780</v>
      </c>
      <c r="I3414" s="5">
        <f>Tabela1[[#This Row],[Valor total]]-Tabela1[[#This Row],[Valor custo]]</f>
        <v>307.20999999999998</v>
      </c>
      <c r="J3414" s="6">
        <f>Tabela1[[#This Row],[MARGEM BRUTA]]/Tabela1[[#This Row],[Valor total]]</f>
        <v>0.39385897435897432</v>
      </c>
      <c r="K3414" s="1" t="str">
        <f>VLOOKUP(Tabela1[[#This Row],[Cliente]],'BASE DE CLIENTES'!A:D,4,0)</f>
        <v>EMPRESA SEM MAQUINA</v>
      </c>
      <c r="L3414" s="1" t="str">
        <f>VLOOKUP(Tabela1[[#This Row],[Cliente]],'BASE DE CLIENTES'!A:E,5,0)</f>
        <v>SETOR HABITACIONAL VICENTE PIRES</v>
      </c>
    </row>
    <row r="3415" spans="2:12" x14ac:dyDescent="0.3">
      <c r="B3415" s="1" t="s">
        <v>264</v>
      </c>
      <c r="C3415" s="4" t="str">
        <f>VLOOKUP(Tabela1[[#This Row],[Cliente]],'BASE DE CLIENTES'!A:E,2,0)</f>
        <v>Brasília</v>
      </c>
      <c r="D3415" s="1" t="str">
        <f>VLOOKUP(Tabela1[[#This Row],[Cliente]],'BASE DE CLIENTES'!A:C,3,0)</f>
        <v>DF</v>
      </c>
      <c r="E3415" s="4" t="str">
        <f>CONCATENATE(Tabela1[[#This Row],[CIDADE]],",",Tabela1[[#This Row],[UF]])</f>
        <v>Brasília,DF</v>
      </c>
      <c r="F3415" s="2">
        <v>46020</v>
      </c>
      <c r="G3415" s="13">
        <v>30.49</v>
      </c>
      <c r="H3415" s="13">
        <v>45</v>
      </c>
      <c r="I3415" s="5">
        <f>Tabela1[[#This Row],[Valor total]]-Tabela1[[#This Row],[Valor custo]]</f>
        <v>14.510000000000002</v>
      </c>
      <c r="J3415" s="6">
        <f>Tabela1[[#This Row],[MARGEM BRUTA]]/Tabela1[[#This Row],[Valor total]]</f>
        <v>0.32244444444444448</v>
      </c>
      <c r="K3415" s="1" t="str">
        <f>VLOOKUP(Tabela1[[#This Row],[Cliente]],'BASE DE CLIENTES'!A:D,4,0)</f>
        <v>SERRALHEIRO</v>
      </c>
      <c r="L3415" s="1" t="str">
        <f>VLOOKUP(Tabela1[[#This Row],[Cliente]],'BASE DE CLIENTES'!A:E,5,0)</f>
        <v>Recanto das emas</v>
      </c>
    </row>
    <row r="3416" spans="2:12" x14ac:dyDescent="0.3">
      <c r="B3416" s="1" t="s">
        <v>236</v>
      </c>
      <c r="C3416" s="4" t="str">
        <f>VLOOKUP(Tabela1[[#This Row],[Cliente]],'BASE DE CLIENTES'!A:E,2,0)</f>
        <v>Goiânia</v>
      </c>
      <c r="D3416" s="1" t="str">
        <f>VLOOKUP(Tabela1[[#This Row],[Cliente]],'BASE DE CLIENTES'!A:C,3,0)</f>
        <v>GO</v>
      </c>
      <c r="E3416" s="4" t="str">
        <f>CONCATENATE(Tabela1[[#This Row],[CIDADE]],",",Tabela1[[#This Row],[UF]])</f>
        <v>Goiânia,GO</v>
      </c>
      <c r="F3416" s="2">
        <v>46017</v>
      </c>
      <c r="G3416" s="13">
        <v>2244.23</v>
      </c>
      <c r="H3416" s="13">
        <v>3930</v>
      </c>
      <c r="I3416" s="5">
        <f>Tabela1[[#This Row],[Valor total]]-Tabela1[[#This Row],[Valor custo]]</f>
        <v>1685.77</v>
      </c>
      <c r="J3416" s="6">
        <f>Tabela1[[#This Row],[MARGEM BRUTA]]/Tabela1[[#This Row],[Valor total]]</f>
        <v>0.42894910941475828</v>
      </c>
      <c r="K3416" s="1" t="str">
        <f>VLOOKUP(Tabela1[[#This Row],[Cliente]],'BASE DE CLIENTES'!A:D,4,0)</f>
        <v>EMPRESA COM MAQUINA</v>
      </c>
      <c r="L3416" s="1" t="str">
        <f>VLOOKUP(Tabela1[[#This Row],[Cliente]],'BASE DE CLIENTES'!A:E,5,0)</f>
        <v>Goiânia</v>
      </c>
    </row>
    <row r="3417" spans="2:12" x14ac:dyDescent="0.3">
      <c r="B3417" s="1" t="s">
        <v>152</v>
      </c>
      <c r="C3417" s="4" t="str">
        <f>VLOOKUP(Tabela1[[#This Row],[Cliente]],'BASE DE CLIENTES'!A:E,2,0)</f>
        <v>Aparecida de Goiânia</v>
      </c>
      <c r="D3417" s="1" t="str">
        <f>VLOOKUP(Tabela1[[#This Row],[Cliente]],'BASE DE CLIENTES'!A:C,3,0)</f>
        <v>GO</v>
      </c>
      <c r="E3417" s="4" t="str">
        <f>CONCATENATE(Tabela1[[#This Row],[CIDADE]],",",Tabela1[[#This Row],[UF]])</f>
        <v>Aparecida de Goiânia,GO</v>
      </c>
      <c r="F3417" s="2">
        <v>46017</v>
      </c>
      <c r="G3417" s="13">
        <v>742.95</v>
      </c>
      <c r="H3417" s="13">
        <v>1200</v>
      </c>
      <c r="I3417" s="5">
        <f>Tabela1[[#This Row],[Valor total]]-Tabela1[[#This Row],[Valor custo]]</f>
        <v>457.04999999999995</v>
      </c>
      <c r="J3417" s="6">
        <f>Tabela1[[#This Row],[MARGEM BRUTA]]/Tabela1[[#This Row],[Valor total]]</f>
        <v>0.38087499999999996</v>
      </c>
      <c r="K3417" s="1" t="str">
        <f>VLOOKUP(Tabela1[[#This Row],[Cliente]],'BASE DE CLIENTES'!A:D,4,0)</f>
        <v>TECNICO</v>
      </c>
      <c r="L3417" s="1" t="str">
        <f>VLOOKUP(Tabela1[[#This Row],[Cliente]],'BASE DE CLIENTES'!A:E,5,0)</f>
        <v>Aparecida de Goiânia</v>
      </c>
    </row>
    <row r="3418" spans="2:12" x14ac:dyDescent="0.3">
      <c r="B3418" s="1" t="s">
        <v>68</v>
      </c>
      <c r="C3418" s="4" t="str">
        <f>VLOOKUP(Tabela1[[#This Row],[Cliente]],'BASE DE CLIENTES'!A:E,2,0)</f>
        <v>Brasília</v>
      </c>
      <c r="D3418" s="1" t="str">
        <f>VLOOKUP(Tabela1[[#This Row],[Cliente]],'BASE DE CLIENTES'!A:C,3,0)</f>
        <v>DF</v>
      </c>
      <c r="E3418" s="4" t="str">
        <f>CONCATENATE(Tabela1[[#This Row],[CIDADE]],",",Tabela1[[#This Row],[UF]])</f>
        <v>Brasília,DF</v>
      </c>
      <c r="F3418" s="2">
        <v>46017</v>
      </c>
      <c r="G3418" s="13">
        <v>755.7</v>
      </c>
      <c r="H3418" s="13">
        <v>1170</v>
      </c>
      <c r="I3418" s="5">
        <f>Tabela1[[#This Row],[Valor total]]-Tabela1[[#This Row],[Valor custo]]</f>
        <v>414.29999999999995</v>
      </c>
      <c r="J3418" s="6">
        <f>Tabela1[[#This Row],[MARGEM BRUTA]]/Tabela1[[#This Row],[Valor total]]</f>
        <v>0.35410256410256408</v>
      </c>
      <c r="K3418" s="1" t="str">
        <f>VLOOKUP(Tabela1[[#This Row],[Cliente]],'BASE DE CLIENTES'!A:D,4,0)</f>
        <v>EMPRESA COM MAQUINA</v>
      </c>
      <c r="L3418" s="1" t="str">
        <f>VLOOKUP(Tabela1[[#This Row],[Cliente]],'BASE DE CLIENTES'!A:E,5,0)</f>
        <v>SAMAMBAIA SUL (SAMAMBAIA)</v>
      </c>
    </row>
    <row r="3419" spans="2:12" x14ac:dyDescent="0.3">
      <c r="B3419" s="1" t="s">
        <v>97</v>
      </c>
      <c r="C3419" s="4" t="str">
        <f>VLOOKUP(Tabela1[[#This Row],[Cliente]],'BASE DE CLIENTES'!A:E,2,0)</f>
        <v>Brasília</v>
      </c>
      <c r="D3419" s="1" t="str">
        <f>VLOOKUP(Tabela1[[#This Row],[Cliente]],'BASE DE CLIENTES'!A:C,3,0)</f>
        <v>DF</v>
      </c>
      <c r="E3419" s="4" t="str">
        <f>CONCATENATE(Tabela1[[#This Row],[CIDADE]],",",Tabela1[[#This Row],[UF]])</f>
        <v>Brasília,DF</v>
      </c>
      <c r="F3419" s="2">
        <v>46017</v>
      </c>
      <c r="G3419" s="13">
        <v>472.79</v>
      </c>
      <c r="H3419" s="13">
        <v>785</v>
      </c>
      <c r="I3419" s="5">
        <f>Tabela1[[#This Row],[Valor total]]-Tabela1[[#This Row],[Valor custo]]</f>
        <v>312.20999999999998</v>
      </c>
      <c r="J3419" s="6">
        <f>Tabela1[[#This Row],[MARGEM BRUTA]]/Tabela1[[#This Row],[Valor total]]</f>
        <v>0.39771974522292991</v>
      </c>
      <c r="K3419" s="1" t="str">
        <f>VLOOKUP(Tabela1[[#This Row],[Cliente]],'BASE DE CLIENTES'!A:D,4,0)</f>
        <v>SERRALHEIRO</v>
      </c>
      <c r="L3419" s="1" t="str">
        <f>VLOOKUP(Tabela1[[#This Row],[Cliente]],'BASE DE CLIENTES'!A:E,5,0)</f>
        <v>CEILANDIA NORTE</v>
      </c>
    </row>
    <row r="3420" spans="2:12" x14ac:dyDescent="0.3">
      <c r="B3420" s="1" t="s">
        <v>152</v>
      </c>
      <c r="C3420" s="4" t="str">
        <f>VLOOKUP(Tabela1[[#This Row],[Cliente]],'BASE DE CLIENTES'!A:E,2,0)</f>
        <v>Aparecida de Goiânia</v>
      </c>
      <c r="D3420" s="1" t="str">
        <f>VLOOKUP(Tabela1[[#This Row],[Cliente]],'BASE DE CLIENTES'!A:C,3,0)</f>
        <v>GO</v>
      </c>
      <c r="E3420" s="4" t="str">
        <f>CONCATENATE(Tabela1[[#This Row],[CIDADE]],",",Tabela1[[#This Row],[UF]])</f>
        <v>Aparecida de Goiânia,GO</v>
      </c>
      <c r="F3420" s="2">
        <v>46017</v>
      </c>
      <c r="G3420" s="13">
        <v>757.96</v>
      </c>
      <c r="H3420" s="13">
        <v>1250</v>
      </c>
      <c r="I3420" s="5">
        <f>Tabela1[[#This Row],[Valor total]]-Tabela1[[#This Row],[Valor custo]]</f>
        <v>492.03999999999996</v>
      </c>
      <c r="J3420" s="6">
        <f>Tabela1[[#This Row],[MARGEM BRUTA]]/Tabela1[[#This Row],[Valor total]]</f>
        <v>0.39363199999999998</v>
      </c>
      <c r="K3420" s="1" t="str">
        <f>VLOOKUP(Tabela1[[#This Row],[Cliente]],'BASE DE CLIENTES'!A:D,4,0)</f>
        <v>TECNICO</v>
      </c>
      <c r="L3420" s="1" t="str">
        <f>VLOOKUP(Tabela1[[#This Row],[Cliente]],'BASE DE CLIENTES'!A:E,5,0)</f>
        <v>Aparecida de Goiânia</v>
      </c>
    </row>
    <row r="3421" spans="2:12" x14ac:dyDescent="0.3">
      <c r="B3421" s="1" t="s">
        <v>120</v>
      </c>
      <c r="C3421" s="4" t="str">
        <f>VLOOKUP(Tabela1[[#This Row],[Cliente]],'BASE DE CLIENTES'!A:E,2,0)</f>
        <v>Brasília</v>
      </c>
      <c r="D3421" s="1" t="str">
        <f>VLOOKUP(Tabela1[[#This Row],[Cliente]],'BASE DE CLIENTES'!A:C,3,0)</f>
        <v>DF</v>
      </c>
      <c r="E3421" s="4" t="str">
        <f>CONCATENATE(Tabela1[[#This Row],[CIDADE]],",",Tabela1[[#This Row],[UF]])</f>
        <v>Brasília,DF</v>
      </c>
      <c r="F3421" s="2">
        <v>46017</v>
      </c>
      <c r="G3421" s="13">
        <v>712.93</v>
      </c>
      <c r="H3421" s="13">
        <v>1000</v>
      </c>
      <c r="I3421" s="5">
        <f>Tabela1[[#This Row],[Valor total]]-Tabela1[[#This Row],[Valor custo]]</f>
        <v>287.07000000000005</v>
      </c>
      <c r="J3421" s="6">
        <f>Tabela1[[#This Row],[MARGEM BRUTA]]/Tabela1[[#This Row],[Valor total]]</f>
        <v>0.28707000000000005</v>
      </c>
      <c r="K3421" s="1" t="str">
        <f>VLOOKUP(Tabela1[[#This Row],[Cliente]],'BASE DE CLIENTES'!A:D,4,0)</f>
        <v>EMPRESA SEM MAQUINA</v>
      </c>
      <c r="L3421" s="1" t="str">
        <f>VLOOKUP(Tabela1[[#This Row],[Cliente]],'BASE DE CLIENTES'!A:E,5,0)</f>
        <v>SAMAMBAIA</v>
      </c>
    </row>
    <row r="3422" spans="2:12" x14ac:dyDescent="0.3">
      <c r="B3422" s="1" t="s">
        <v>190</v>
      </c>
      <c r="C3422" s="4" t="str">
        <f>VLOOKUP(Tabela1[[#This Row],[Cliente]],'BASE DE CLIENTES'!A:E,2,0)</f>
        <v>Brasília</v>
      </c>
      <c r="D3422" s="1" t="str">
        <f>VLOOKUP(Tabela1[[#This Row],[Cliente]],'BASE DE CLIENTES'!A:C,3,0)</f>
        <v>DF</v>
      </c>
      <c r="E3422" s="4" t="str">
        <f>CONCATENATE(Tabela1[[#This Row],[CIDADE]],",",Tabela1[[#This Row],[UF]])</f>
        <v>Brasília,DF</v>
      </c>
      <c r="F3422" s="2">
        <v>46017</v>
      </c>
      <c r="G3422" s="13">
        <v>472.79</v>
      </c>
      <c r="H3422" s="13">
        <v>750</v>
      </c>
      <c r="I3422" s="5">
        <f>Tabela1[[#This Row],[Valor total]]-Tabela1[[#This Row],[Valor custo]]</f>
        <v>277.20999999999998</v>
      </c>
      <c r="J3422" s="6">
        <f>Tabela1[[#This Row],[MARGEM BRUTA]]/Tabela1[[#This Row],[Valor total]]</f>
        <v>0.36961333333333329</v>
      </c>
      <c r="K3422" s="1" t="str">
        <f>VLOOKUP(Tabela1[[#This Row],[Cliente]],'BASE DE CLIENTES'!A:D,4,0)</f>
        <v>EMPRESA COM MAQUINA</v>
      </c>
      <c r="L3422" s="1" t="str">
        <f>VLOOKUP(Tabela1[[#This Row],[Cliente]],'BASE DE CLIENTES'!A:E,5,0)</f>
        <v>RIACHO FUNDO I</v>
      </c>
    </row>
    <row r="3423" spans="2:12" x14ac:dyDescent="0.3">
      <c r="B3423" s="1" t="s">
        <v>307</v>
      </c>
      <c r="C3423" s="4" t="str">
        <f>VLOOKUP(Tabela1[[#This Row],[Cliente]],'BASE DE CLIENTES'!A:E,2,0)</f>
        <v>Uberaba</v>
      </c>
      <c r="D3423" s="1" t="str">
        <f>VLOOKUP(Tabela1[[#This Row],[Cliente]],'BASE DE CLIENTES'!A:C,3,0)</f>
        <v>MG</v>
      </c>
      <c r="E3423" s="4" t="str">
        <f>CONCATENATE(Tabela1[[#This Row],[CIDADE]],",",Tabela1[[#This Row],[UF]])</f>
        <v>Uberaba,MG</v>
      </c>
      <c r="F3423" s="2">
        <v>46017</v>
      </c>
      <c r="G3423" s="13">
        <v>8806.5499999999993</v>
      </c>
      <c r="H3423" s="13">
        <v>12875</v>
      </c>
      <c r="I3423" s="5">
        <f>Tabela1[[#This Row],[Valor total]]-Tabela1[[#This Row],[Valor custo]]</f>
        <v>4068.4500000000007</v>
      </c>
      <c r="J3423" s="6">
        <f>Tabela1[[#This Row],[MARGEM BRUTA]]/Tabela1[[#This Row],[Valor total]]</f>
        <v>0.31599611650485443</v>
      </c>
      <c r="K3423" s="1" t="str">
        <f>VLOOKUP(Tabela1[[#This Row],[Cliente]],'BASE DE CLIENTES'!A:D,4,0)</f>
        <v>EMPRESA COM MAQUINA</v>
      </c>
      <c r="L3423" s="1" t="str">
        <f>VLOOKUP(Tabela1[[#This Row],[Cliente]],'BASE DE CLIENTES'!A:E,5,0)</f>
        <v>Uberaba</v>
      </c>
    </row>
    <row r="3424" spans="2:12" x14ac:dyDescent="0.3">
      <c r="B3424" s="1" t="s">
        <v>184</v>
      </c>
      <c r="C3424" s="4" t="str">
        <f>VLOOKUP(Tabela1[[#This Row],[Cliente]],'BASE DE CLIENTES'!A:E,2,0)</f>
        <v>Castanhal</v>
      </c>
      <c r="D3424" s="1" t="str">
        <f>VLOOKUP(Tabela1[[#This Row],[Cliente]],'BASE DE CLIENTES'!A:C,3,0)</f>
        <v>PA</v>
      </c>
      <c r="E3424" s="4" t="str">
        <f>CONCATENATE(Tabela1[[#This Row],[CIDADE]],",",Tabela1[[#This Row],[UF]])</f>
        <v>Castanhal,PA</v>
      </c>
      <c r="F3424" s="2">
        <v>46017</v>
      </c>
      <c r="G3424" s="13">
        <v>6198.75</v>
      </c>
      <c r="H3424" s="13">
        <v>9100</v>
      </c>
      <c r="I3424" s="5">
        <f>Tabela1[[#This Row],[Valor total]]-Tabela1[[#This Row],[Valor custo]]</f>
        <v>2901.25</v>
      </c>
      <c r="J3424" s="6">
        <f>Tabela1[[#This Row],[MARGEM BRUTA]]/Tabela1[[#This Row],[Valor total]]</f>
        <v>0.3188186813186813</v>
      </c>
      <c r="K3424" s="1" t="str">
        <f>VLOOKUP(Tabela1[[#This Row],[Cliente]],'BASE DE CLIENTES'!A:D,4,0)</f>
        <v>EMPRESA COM MAQUINA</v>
      </c>
      <c r="L3424" s="1" t="str">
        <f>VLOOKUP(Tabela1[[#This Row],[Cliente]],'BASE DE CLIENTES'!A:E,5,0)</f>
        <v>Castanhal</v>
      </c>
    </row>
    <row r="3425" spans="2:12" x14ac:dyDescent="0.3">
      <c r="B3425" s="1" t="s">
        <v>309</v>
      </c>
      <c r="C3425" s="4" t="str">
        <f>VLOOKUP(Tabela1[[#This Row],[Cliente]],'BASE DE CLIENTES'!A:E,2,0)</f>
        <v>Uberlândia</v>
      </c>
      <c r="D3425" s="1" t="str">
        <f>VLOOKUP(Tabela1[[#This Row],[Cliente]],'BASE DE CLIENTES'!A:C,3,0)</f>
        <v>MG</v>
      </c>
      <c r="E3425" s="4" t="str">
        <f>CONCATENATE(Tabela1[[#This Row],[CIDADE]],",",Tabela1[[#This Row],[UF]])</f>
        <v>Uberlândia,MG</v>
      </c>
      <c r="F3425" s="2">
        <v>46017</v>
      </c>
      <c r="G3425" s="13">
        <v>7300.61</v>
      </c>
      <c r="H3425" s="13">
        <v>6550</v>
      </c>
      <c r="I3425" s="5">
        <f>Tabela1[[#This Row],[Valor total]]-Tabela1[[#This Row],[Valor custo]]</f>
        <v>-750.60999999999967</v>
      </c>
      <c r="J3425" s="6">
        <f>Tabela1[[#This Row],[MARGEM BRUTA]]/Tabela1[[#This Row],[Valor total]]</f>
        <v>-0.11459694656488545</v>
      </c>
      <c r="K3425" s="1" t="str">
        <f>VLOOKUP(Tabela1[[#This Row],[Cliente]],'BASE DE CLIENTES'!A:D,4,0)</f>
        <v>EMPRESA COM MAQUINA</v>
      </c>
      <c r="L3425" s="1" t="str">
        <f>VLOOKUP(Tabela1[[#This Row],[Cliente]],'BASE DE CLIENTES'!A:E,5,0)</f>
        <v>Uberlândia</v>
      </c>
    </row>
    <row r="3426" spans="2:12" x14ac:dyDescent="0.3">
      <c r="B3426" s="1" t="s">
        <v>351</v>
      </c>
      <c r="C3426" s="4" t="str">
        <f>VLOOKUP(Tabela1[[#This Row],[Cliente]],'BASE DE CLIENTES'!A:E,2,0)</f>
        <v>Brasília</v>
      </c>
      <c r="D3426" s="1" t="str">
        <f>VLOOKUP(Tabela1[[#This Row],[Cliente]],'BASE DE CLIENTES'!A:C,3,0)</f>
        <v>DF</v>
      </c>
      <c r="E3426" s="4" t="str">
        <f>CONCATENATE(Tabela1[[#This Row],[CIDADE]],",",Tabela1[[#This Row],[UF]])</f>
        <v>Brasília,DF</v>
      </c>
      <c r="F3426" s="2">
        <v>46017</v>
      </c>
      <c r="G3426" s="13">
        <v>112.56</v>
      </c>
      <c r="H3426" s="13">
        <v>300</v>
      </c>
      <c r="I3426" s="5">
        <f>Tabela1[[#This Row],[Valor total]]-Tabela1[[#This Row],[Valor custo]]</f>
        <v>187.44</v>
      </c>
      <c r="J3426" s="6">
        <f>Tabela1[[#This Row],[MARGEM BRUTA]]/Tabela1[[#This Row],[Valor total]]</f>
        <v>0.62480000000000002</v>
      </c>
      <c r="K3426" s="1" t="str">
        <f>VLOOKUP(Tabela1[[#This Row],[Cliente]],'BASE DE CLIENTES'!A:D,4,0)</f>
        <v>CLIENTE NOVO S/ IDENT.</v>
      </c>
      <c r="L3426" s="1" t="str">
        <f>VLOOKUP(Tabela1[[#This Row],[Cliente]],'BASE DE CLIENTES'!A:E,5,0)</f>
        <v>Brasília</v>
      </c>
    </row>
    <row r="3427" spans="2:12" x14ac:dyDescent="0.3">
      <c r="B3427" s="1" t="s">
        <v>351</v>
      </c>
      <c r="C3427" s="4" t="str">
        <f>VLOOKUP(Tabela1[[#This Row],[Cliente]],'BASE DE CLIENTES'!A:E,2,0)</f>
        <v>Brasília</v>
      </c>
      <c r="D3427" s="1" t="str">
        <f>VLOOKUP(Tabela1[[#This Row],[Cliente]],'BASE DE CLIENTES'!A:C,3,0)</f>
        <v>DF</v>
      </c>
      <c r="E3427" s="4" t="str">
        <f>CONCATENATE(Tabela1[[#This Row],[CIDADE]],",",Tabela1[[#This Row],[UF]])</f>
        <v>Brasília,DF</v>
      </c>
      <c r="F3427" s="2">
        <v>46017</v>
      </c>
      <c r="G3427" s="13">
        <v>757.96</v>
      </c>
      <c r="H3427" s="13">
        <v>1400</v>
      </c>
      <c r="I3427" s="5">
        <f>Tabela1[[#This Row],[Valor total]]-Tabela1[[#This Row],[Valor custo]]</f>
        <v>642.04</v>
      </c>
      <c r="J3427" s="6">
        <f>Tabela1[[#This Row],[MARGEM BRUTA]]/Tabela1[[#This Row],[Valor total]]</f>
        <v>0.45859999999999995</v>
      </c>
      <c r="K3427" s="1" t="str">
        <f>VLOOKUP(Tabela1[[#This Row],[Cliente]],'BASE DE CLIENTES'!A:D,4,0)</f>
        <v>CLIENTE NOVO S/ IDENT.</v>
      </c>
      <c r="L3427" s="1" t="str">
        <f>VLOOKUP(Tabela1[[#This Row],[Cliente]],'BASE DE CLIENTES'!A:E,5,0)</f>
        <v>Brasília</v>
      </c>
    </row>
    <row r="3428" spans="2:12" x14ac:dyDescent="0.3">
      <c r="B3428" s="1" t="s">
        <v>66</v>
      </c>
      <c r="C3428" s="4" t="str">
        <f>VLOOKUP(Tabela1[[#This Row],[Cliente]],'BASE DE CLIENTES'!A:E,2,0)</f>
        <v>Águas Lindas de Goiás</v>
      </c>
      <c r="D3428" s="1" t="str">
        <f>VLOOKUP(Tabela1[[#This Row],[Cliente]],'BASE DE CLIENTES'!A:C,3,0)</f>
        <v>GO</v>
      </c>
      <c r="E3428" s="4" t="str">
        <f>CONCATENATE(Tabela1[[#This Row],[CIDADE]],",",Tabela1[[#This Row],[UF]])</f>
        <v>Águas Lindas de Goiás,GO</v>
      </c>
      <c r="F3428" s="2">
        <v>46014</v>
      </c>
      <c r="G3428" s="13">
        <v>30.5</v>
      </c>
      <c r="H3428" s="13">
        <v>40</v>
      </c>
      <c r="I3428" s="5">
        <f>Tabela1[[#This Row],[Valor total]]-Tabela1[[#This Row],[Valor custo]]</f>
        <v>9.5</v>
      </c>
      <c r="J3428" s="6">
        <f>Tabela1[[#This Row],[MARGEM BRUTA]]/Tabela1[[#This Row],[Valor total]]</f>
        <v>0.23749999999999999</v>
      </c>
      <c r="K3428" s="1" t="str">
        <f>VLOOKUP(Tabela1[[#This Row],[Cliente]],'BASE DE CLIENTES'!A:D,4,0)</f>
        <v>EMPRESA COM MAQUINA</v>
      </c>
      <c r="L3428" s="1" t="str">
        <f>VLOOKUP(Tabela1[[#This Row],[Cliente]],'BASE DE CLIENTES'!A:E,5,0)</f>
        <v>Águas Lindas de Goiás</v>
      </c>
    </row>
    <row r="3429" spans="2:12" x14ac:dyDescent="0.3">
      <c r="B3429" s="1" t="s">
        <v>152</v>
      </c>
      <c r="C3429" s="4" t="str">
        <f>VLOOKUP(Tabela1[[#This Row],[Cliente]],'BASE DE CLIENTES'!A:E,2,0)</f>
        <v>Aparecida de Goiânia</v>
      </c>
      <c r="D3429" s="1" t="str">
        <f>VLOOKUP(Tabela1[[#This Row],[Cliente]],'BASE DE CLIENTES'!A:C,3,0)</f>
        <v>GO</v>
      </c>
      <c r="E3429" s="4" t="str">
        <f>CONCATENATE(Tabela1[[#This Row],[CIDADE]],",",Tabela1[[#This Row],[UF]])</f>
        <v>Aparecida de Goiânia,GO</v>
      </c>
      <c r="F3429" s="2">
        <v>46014</v>
      </c>
      <c r="G3429" s="13">
        <v>1133.55</v>
      </c>
      <c r="H3429" s="13">
        <v>1560</v>
      </c>
      <c r="I3429" s="5">
        <f>Tabela1[[#This Row],[Valor total]]-Tabela1[[#This Row],[Valor custo]]</f>
        <v>426.45000000000005</v>
      </c>
      <c r="J3429" s="6">
        <f>Tabela1[[#This Row],[MARGEM BRUTA]]/Tabela1[[#This Row],[Valor total]]</f>
        <v>0.27336538461538462</v>
      </c>
      <c r="K3429" s="1" t="str">
        <f>VLOOKUP(Tabela1[[#This Row],[Cliente]],'BASE DE CLIENTES'!A:D,4,0)</f>
        <v>TECNICO</v>
      </c>
      <c r="L3429" s="1" t="str">
        <f>VLOOKUP(Tabela1[[#This Row],[Cliente]],'BASE DE CLIENTES'!A:E,5,0)</f>
        <v>Aparecida de Goiânia</v>
      </c>
    </row>
    <row r="3430" spans="2:12" x14ac:dyDescent="0.3">
      <c r="B3430" s="1" t="s">
        <v>66</v>
      </c>
      <c r="C3430" s="4" t="str">
        <f>VLOOKUP(Tabela1[[#This Row],[Cliente]],'BASE DE CLIENTES'!A:E,2,0)</f>
        <v>Águas Lindas de Goiás</v>
      </c>
      <c r="D3430" s="1" t="str">
        <f>VLOOKUP(Tabela1[[#This Row],[Cliente]],'BASE DE CLIENTES'!A:C,3,0)</f>
        <v>GO</v>
      </c>
      <c r="E3430" s="4" t="str">
        <f>CONCATENATE(Tabela1[[#This Row],[CIDADE]],",",Tabela1[[#This Row],[UF]])</f>
        <v>Águas Lindas de Goiás,GO</v>
      </c>
      <c r="F3430" s="2">
        <v>46014</v>
      </c>
      <c r="G3430" s="13">
        <v>905.7</v>
      </c>
      <c r="H3430" s="13">
        <v>1420</v>
      </c>
      <c r="I3430" s="5">
        <f>Tabela1[[#This Row],[Valor total]]-Tabela1[[#This Row],[Valor custo]]</f>
        <v>514.29999999999995</v>
      </c>
      <c r="J3430" s="6">
        <f>Tabela1[[#This Row],[MARGEM BRUTA]]/Tabela1[[#This Row],[Valor total]]</f>
        <v>0.36218309859154929</v>
      </c>
      <c r="K3430" s="1" t="str">
        <f>VLOOKUP(Tabela1[[#This Row],[Cliente]],'BASE DE CLIENTES'!A:D,4,0)</f>
        <v>EMPRESA COM MAQUINA</v>
      </c>
      <c r="L3430" s="1" t="str">
        <f>VLOOKUP(Tabela1[[#This Row],[Cliente]],'BASE DE CLIENTES'!A:E,5,0)</f>
        <v>Águas Lindas de Goiás</v>
      </c>
    </row>
    <row r="3431" spans="2:12" x14ac:dyDescent="0.3">
      <c r="B3431" s="1" t="s">
        <v>117</v>
      </c>
      <c r="C3431" s="4" t="str">
        <f>VLOOKUP(Tabela1[[#This Row],[Cliente]],'BASE DE CLIENTES'!A:E,2,0)</f>
        <v>Brasília</v>
      </c>
      <c r="D3431" s="1" t="str">
        <f>VLOOKUP(Tabela1[[#This Row],[Cliente]],'BASE DE CLIENTES'!A:C,3,0)</f>
        <v>DF</v>
      </c>
      <c r="E3431" s="4" t="str">
        <f>CONCATENATE(Tabela1[[#This Row],[CIDADE]],",",Tabela1[[#This Row],[UF]])</f>
        <v>Brasília,DF</v>
      </c>
      <c r="F3431" s="2">
        <v>46014</v>
      </c>
      <c r="G3431" s="13">
        <v>112.56</v>
      </c>
      <c r="H3431" s="13">
        <v>300</v>
      </c>
      <c r="I3431" s="5">
        <f>Tabela1[[#This Row],[Valor total]]-Tabela1[[#This Row],[Valor custo]]</f>
        <v>187.44</v>
      </c>
      <c r="J3431" s="6">
        <f>Tabela1[[#This Row],[MARGEM BRUTA]]/Tabela1[[#This Row],[Valor total]]</f>
        <v>0.62480000000000002</v>
      </c>
      <c r="K3431" s="1" t="str">
        <f>VLOOKUP(Tabela1[[#This Row],[Cliente]],'BASE DE CLIENTES'!A:D,4,0)</f>
        <v>EMPRESA COM MAQUINA</v>
      </c>
      <c r="L3431" s="1" t="str">
        <f>VLOOKUP(Tabela1[[#This Row],[Cliente]],'BASE DE CLIENTES'!A:E,5,0)</f>
        <v>SETOR HABITACIONAL ARNIQUEIRA (AGUAS CLARAS)</v>
      </c>
    </row>
    <row r="3432" spans="2:12" x14ac:dyDescent="0.3">
      <c r="B3432" s="1" t="s">
        <v>52</v>
      </c>
      <c r="C3432" s="4" t="str">
        <f>VLOOKUP(Tabela1[[#This Row],[Cliente]],'BASE DE CLIENTES'!A:E,2,0)</f>
        <v>Brasília</v>
      </c>
      <c r="D3432" s="1" t="str">
        <f>VLOOKUP(Tabela1[[#This Row],[Cliente]],'BASE DE CLIENTES'!A:C,3,0)</f>
        <v>DF</v>
      </c>
      <c r="E3432" s="4" t="str">
        <f>CONCATENATE(Tabela1[[#This Row],[CIDADE]],",",Tabela1[[#This Row],[UF]])</f>
        <v>Brasília,DF</v>
      </c>
      <c r="F3432" s="2">
        <v>46014</v>
      </c>
      <c r="G3432" s="13">
        <v>377.85</v>
      </c>
      <c r="H3432" s="13">
        <v>500</v>
      </c>
      <c r="I3432" s="5">
        <f>Tabela1[[#This Row],[Valor total]]-Tabela1[[#This Row],[Valor custo]]</f>
        <v>122.14999999999998</v>
      </c>
      <c r="J3432" s="6">
        <f>Tabela1[[#This Row],[MARGEM BRUTA]]/Tabela1[[#This Row],[Valor total]]</f>
        <v>0.24429999999999996</v>
      </c>
      <c r="K3432" s="1" t="str">
        <f>VLOOKUP(Tabela1[[#This Row],[Cliente]],'BASE DE CLIENTES'!A:D,4,0)</f>
        <v>SERRALHEIRO</v>
      </c>
      <c r="L3432" s="1" t="str">
        <f>VLOOKUP(Tabela1[[#This Row],[Cliente]],'BASE DE CLIENTES'!A:E,5,0)</f>
        <v>Ceilândia Sul (Ceilândia)</v>
      </c>
    </row>
    <row r="3433" spans="2:12" x14ac:dyDescent="0.3">
      <c r="B3433" s="1" t="s">
        <v>66</v>
      </c>
      <c r="C3433" s="4" t="str">
        <f>VLOOKUP(Tabela1[[#This Row],[Cliente]],'BASE DE CLIENTES'!A:E,2,0)</f>
        <v>Águas Lindas de Goiás</v>
      </c>
      <c r="D3433" s="1" t="str">
        <f>VLOOKUP(Tabela1[[#This Row],[Cliente]],'BASE DE CLIENTES'!A:C,3,0)</f>
        <v>GO</v>
      </c>
      <c r="E3433" s="4" t="str">
        <f>CONCATENATE(Tabela1[[#This Row],[CIDADE]],",",Tabela1[[#This Row],[UF]])</f>
        <v>Águas Lindas de Goiás,GO</v>
      </c>
      <c r="F3433" s="2">
        <v>46014</v>
      </c>
      <c r="G3433" s="13">
        <v>472.79</v>
      </c>
      <c r="H3433" s="13">
        <v>760</v>
      </c>
      <c r="I3433" s="5">
        <f>Tabela1[[#This Row],[Valor total]]-Tabela1[[#This Row],[Valor custo]]</f>
        <v>287.20999999999998</v>
      </c>
      <c r="J3433" s="6">
        <f>Tabela1[[#This Row],[MARGEM BRUTA]]/Tabela1[[#This Row],[Valor total]]</f>
        <v>0.37790789473684205</v>
      </c>
      <c r="K3433" s="1" t="str">
        <f>VLOOKUP(Tabela1[[#This Row],[Cliente]],'BASE DE CLIENTES'!A:D,4,0)</f>
        <v>EMPRESA COM MAQUINA</v>
      </c>
      <c r="L3433" s="1" t="str">
        <f>VLOOKUP(Tabela1[[#This Row],[Cliente]],'BASE DE CLIENTES'!A:E,5,0)</f>
        <v>Águas Lindas de Goiás</v>
      </c>
    </row>
    <row r="3434" spans="2:12" x14ac:dyDescent="0.3">
      <c r="B3434" s="1" t="s">
        <v>27</v>
      </c>
      <c r="C3434" s="4" t="str">
        <f>VLOOKUP(Tabela1[[#This Row],[Cliente]],'BASE DE CLIENTES'!A:E,2,0)</f>
        <v>Brasília</v>
      </c>
      <c r="D3434" s="1" t="str">
        <f>VLOOKUP(Tabela1[[#This Row],[Cliente]],'BASE DE CLIENTES'!A:C,3,0)</f>
        <v>DF</v>
      </c>
      <c r="E3434" s="4" t="str">
        <f>CONCATENATE(Tabela1[[#This Row],[CIDADE]],",",Tabela1[[#This Row],[UF]])</f>
        <v>Brasília,DF</v>
      </c>
      <c r="F3434" s="2">
        <v>46014</v>
      </c>
      <c r="G3434" s="13">
        <v>1260</v>
      </c>
      <c r="H3434" s="13">
        <v>2100</v>
      </c>
      <c r="I3434" s="5">
        <f>Tabela1[[#This Row],[Valor total]]-Tabela1[[#This Row],[Valor custo]]</f>
        <v>840</v>
      </c>
      <c r="J3434" s="6">
        <f>Tabela1[[#This Row],[MARGEM BRUTA]]/Tabela1[[#This Row],[Valor total]]</f>
        <v>0.4</v>
      </c>
      <c r="K3434" s="1" t="str">
        <f>VLOOKUP(Tabela1[[#This Row],[Cliente]],'BASE DE CLIENTES'!A:D,4,0)</f>
        <v>EMPRESA SEM MAQUINA</v>
      </c>
      <c r="L3434" s="1" t="str">
        <f>VLOOKUP(Tabela1[[#This Row],[Cliente]],'BASE DE CLIENTES'!A:E,5,0)</f>
        <v>RECANTO DAS EMAS</v>
      </c>
    </row>
    <row r="3435" spans="2:12" x14ac:dyDescent="0.3">
      <c r="B3435" s="1" t="s">
        <v>96</v>
      </c>
      <c r="C3435" s="4" t="str">
        <f>VLOOKUP(Tabela1[[#This Row],[Cliente]],'BASE DE CLIENTES'!A:E,2,0)</f>
        <v>Brasília</v>
      </c>
      <c r="D3435" s="1" t="str">
        <f>VLOOKUP(Tabela1[[#This Row],[Cliente]],'BASE DE CLIENTES'!A:C,3,0)</f>
        <v>DF</v>
      </c>
      <c r="E3435" s="4" t="str">
        <f>CONCATENATE(Tabela1[[#This Row],[CIDADE]],",",Tabela1[[#This Row],[UF]])</f>
        <v>Brasília,DF</v>
      </c>
      <c r="F3435" s="2">
        <v>46014</v>
      </c>
      <c r="G3435" s="13">
        <v>201.36</v>
      </c>
      <c r="H3435" s="13">
        <v>300</v>
      </c>
      <c r="I3435" s="5">
        <f>Tabela1[[#This Row],[Valor total]]-Tabela1[[#This Row],[Valor custo]]</f>
        <v>98.639999999999986</v>
      </c>
      <c r="J3435" s="6">
        <f>Tabela1[[#This Row],[MARGEM BRUTA]]/Tabela1[[#This Row],[Valor total]]</f>
        <v>0.32879999999999998</v>
      </c>
      <c r="K3435" s="1" t="str">
        <f>VLOOKUP(Tabela1[[#This Row],[Cliente]],'BASE DE CLIENTES'!A:D,4,0)</f>
        <v>EMPRESA SEM MAQUINA</v>
      </c>
      <c r="L3435" s="1" t="str">
        <f>VLOOKUP(Tabela1[[#This Row],[Cliente]],'BASE DE CLIENTES'!A:E,5,0)</f>
        <v>CEILANDIA NORTE (CEILANDIA)</v>
      </c>
    </row>
    <row r="3436" spans="2:12" x14ac:dyDescent="0.3">
      <c r="B3436" s="1" t="s">
        <v>42</v>
      </c>
      <c r="C3436" s="4" t="str">
        <f>VLOOKUP(Tabela1[[#This Row],[Cliente]],'BASE DE CLIENTES'!A:E,2,0)</f>
        <v>Brasília</v>
      </c>
      <c r="D3436" s="1" t="str">
        <f>VLOOKUP(Tabela1[[#This Row],[Cliente]],'BASE DE CLIENTES'!A:C,3,0)</f>
        <v>DF</v>
      </c>
      <c r="E3436" s="4" t="str">
        <f>CONCATENATE(Tabela1[[#This Row],[CIDADE]],",",Tabela1[[#This Row],[UF]])</f>
        <v>Brasília,DF</v>
      </c>
      <c r="F3436" s="2">
        <v>46014</v>
      </c>
      <c r="G3436" s="13">
        <v>1028.1300000000001</v>
      </c>
      <c r="H3436" s="13">
        <v>1500</v>
      </c>
      <c r="I3436" s="5">
        <f>Tabela1[[#This Row],[Valor total]]-Tabela1[[#This Row],[Valor custo]]</f>
        <v>471.86999999999989</v>
      </c>
      <c r="J3436" s="6">
        <f>Tabela1[[#This Row],[MARGEM BRUTA]]/Tabela1[[#This Row],[Valor total]]</f>
        <v>0.31457999999999992</v>
      </c>
      <c r="K3436" s="1" t="str">
        <f>VLOOKUP(Tabela1[[#This Row],[Cliente]],'BASE DE CLIENTES'!A:D,4,0)</f>
        <v>EMPRESA SEM MAQUINA</v>
      </c>
      <c r="L3436" s="1" t="str">
        <f>VLOOKUP(Tabela1[[#This Row],[Cliente]],'BASE DE CLIENTES'!A:E,5,0)</f>
        <v>SAMAMBAIA</v>
      </c>
    </row>
    <row r="3437" spans="2:12" x14ac:dyDescent="0.3">
      <c r="B3437" s="1" t="s">
        <v>140</v>
      </c>
      <c r="C3437" s="4" t="str">
        <f>VLOOKUP(Tabela1[[#This Row],[Cliente]],'BASE DE CLIENTES'!A:E,2,0)</f>
        <v>Brasília</v>
      </c>
      <c r="D3437" s="1" t="str">
        <f>VLOOKUP(Tabela1[[#This Row],[Cliente]],'BASE DE CLIENTES'!A:C,3,0)</f>
        <v>DF</v>
      </c>
      <c r="E3437" s="4" t="str">
        <f>CONCATENATE(Tabela1[[#This Row],[CIDADE]],",",Tabela1[[#This Row],[UF]])</f>
        <v>Brasília,DF</v>
      </c>
      <c r="F3437" s="2">
        <v>46014</v>
      </c>
      <c r="G3437" s="13">
        <v>5394.9</v>
      </c>
      <c r="H3437" s="13">
        <v>7980</v>
      </c>
      <c r="I3437" s="5">
        <f>Tabela1[[#This Row],[Valor total]]-Tabela1[[#This Row],[Valor custo]]</f>
        <v>2585.1000000000004</v>
      </c>
      <c r="J3437" s="6">
        <f>Tabela1[[#This Row],[MARGEM BRUTA]]/Tabela1[[#This Row],[Valor total]]</f>
        <v>0.32394736842105265</v>
      </c>
      <c r="K3437" s="1" t="str">
        <f>VLOOKUP(Tabela1[[#This Row],[Cliente]],'BASE DE CLIENTES'!A:D,4,0)</f>
        <v>EMPRESA COM MAQUINA</v>
      </c>
      <c r="L3437" s="1" t="str">
        <f>VLOOKUP(Tabela1[[#This Row],[Cliente]],'BASE DE CLIENTES'!A:E,5,0)</f>
        <v>RECANTO DAS EMAS</v>
      </c>
    </row>
    <row r="3438" spans="2:12" x14ac:dyDescent="0.3">
      <c r="B3438" s="1" t="s">
        <v>321</v>
      </c>
      <c r="C3438" s="4" t="str">
        <f>VLOOKUP(Tabela1[[#This Row],[Cliente]],'BASE DE CLIENTES'!A:E,2,0)</f>
        <v>Valparaíso de Goiás</v>
      </c>
      <c r="D3438" s="1" t="str">
        <f>VLOOKUP(Tabela1[[#This Row],[Cliente]],'BASE DE CLIENTES'!A:C,3,0)</f>
        <v>GO</v>
      </c>
      <c r="E3438" s="4" t="str">
        <f>CONCATENATE(Tabela1[[#This Row],[CIDADE]],",",Tabela1[[#This Row],[UF]])</f>
        <v>Valparaíso de Goiás,GO</v>
      </c>
      <c r="F3438" s="2">
        <v>46014</v>
      </c>
      <c r="G3438" s="13">
        <v>1833.77</v>
      </c>
      <c r="H3438" s="13">
        <v>2860</v>
      </c>
      <c r="I3438" s="5">
        <f>Tabela1[[#This Row],[Valor total]]-Tabela1[[#This Row],[Valor custo]]</f>
        <v>1026.23</v>
      </c>
      <c r="J3438" s="6">
        <f>Tabela1[[#This Row],[MARGEM BRUTA]]/Tabela1[[#This Row],[Valor total]]</f>
        <v>0.35882167832167833</v>
      </c>
      <c r="K3438" s="1" t="str">
        <f>VLOOKUP(Tabela1[[#This Row],[Cliente]],'BASE DE CLIENTES'!A:D,4,0)</f>
        <v>EMPRESA COM MAQUINA</v>
      </c>
      <c r="L3438" s="1" t="str">
        <f>VLOOKUP(Tabela1[[#This Row],[Cliente]],'BASE DE CLIENTES'!A:E,5,0)</f>
        <v>Valparaíso de Goiás</v>
      </c>
    </row>
    <row r="3439" spans="2:12" x14ac:dyDescent="0.3">
      <c r="B3439" s="1" t="s">
        <v>85</v>
      </c>
      <c r="C3439" s="4" t="str">
        <f>VLOOKUP(Tabela1[[#This Row],[Cliente]],'BASE DE CLIENTES'!A:E,2,0)</f>
        <v>Brasília</v>
      </c>
      <c r="D3439" s="1" t="str">
        <f>VLOOKUP(Tabela1[[#This Row],[Cliente]],'BASE DE CLIENTES'!A:C,3,0)</f>
        <v>DF</v>
      </c>
      <c r="E3439" s="4" t="str">
        <f>CONCATENATE(Tabela1[[#This Row],[CIDADE]],",",Tabela1[[#This Row],[UF]])</f>
        <v>Brasília,DF</v>
      </c>
      <c r="F3439" s="2">
        <v>46014</v>
      </c>
      <c r="G3439" s="13">
        <v>10</v>
      </c>
      <c r="H3439" s="13">
        <v>330</v>
      </c>
      <c r="I3439" s="5">
        <f>Tabela1[[#This Row],[Valor total]]-Tabela1[[#This Row],[Valor custo]]</f>
        <v>320</v>
      </c>
      <c r="J3439" s="6">
        <f>Tabela1[[#This Row],[MARGEM BRUTA]]/Tabela1[[#This Row],[Valor total]]</f>
        <v>0.96969696969696972</v>
      </c>
      <c r="K3439" s="1" t="str">
        <f>VLOOKUP(Tabela1[[#This Row],[Cliente]],'BASE DE CLIENTES'!A:D,4,0)</f>
        <v>SERRALHEIRO</v>
      </c>
      <c r="L3439" s="1" t="str">
        <f>VLOOKUP(Tabela1[[#This Row],[Cliente]],'BASE DE CLIENTES'!A:E,5,0)</f>
        <v>SAMAMBAIA NORTE (SAMAMBAIA)</v>
      </c>
    </row>
    <row r="3440" spans="2:12" x14ac:dyDescent="0.3">
      <c r="B3440" s="1" t="s">
        <v>293</v>
      </c>
      <c r="C3440" s="4" t="str">
        <f>VLOOKUP(Tabela1[[#This Row],[Cliente]],'BASE DE CLIENTES'!A:E,2,0)</f>
        <v>Brasília</v>
      </c>
      <c r="D3440" s="1" t="str">
        <f>VLOOKUP(Tabela1[[#This Row],[Cliente]],'BASE DE CLIENTES'!A:C,3,0)</f>
        <v>DF</v>
      </c>
      <c r="E3440" s="4" t="str">
        <f>CONCATENATE(Tabela1[[#This Row],[CIDADE]],",",Tabela1[[#This Row],[UF]])</f>
        <v>Brasília,DF</v>
      </c>
      <c r="F3440" s="2">
        <v>46014</v>
      </c>
      <c r="G3440" s="13">
        <v>450.27</v>
      </c>
      <c r="H3440" s="13">
        <v>720</v>
      </c>
      <c r="I3440" s="5">
        <f>Tabela1[[#This Row],[Valor total]]-Tabela1[[#This Row],[Valor custo]]</f>
        <v>269.73</v>
      </c>
      <c r="J3440" s="6">
        <f>Tabela1[[#This Row],[MARGEM BRUTA]]/Tabela1[[#This Row],[Valor total]]</f>
        <v>0.37462500000000004</v>
      </c>
      <c r="K3440" s="1" t="str">
        <f>VLOOKUP(Tabela1[[#This Row],[Cliente]],'BASE DE CLIENTES'!A:D,4,0)</f>
        <v>SERRALHEIRO</v>
      </c>
      <c r="L3440" s="1" t="str">
        <f>VLOOKUP(Tabela1[[#This Row],[Cliente]],'BASE DE CLIENTES'!A:E,5,0)</f>
        <v>NA</v>
      </c>
    </row>
    <row r="3441" spans="2:12" x14ac:dyDescent="0.3">
      <c r="B3441" s="1" t="s">
        <v>264</v>
      </c>
      <c r="C3441" s="4" t="str">
        <f>VLOOKUP(Tabela1[[#This Row],[Cliente]],'BASE DE CLIENTES'!A:E,2,0)</f>
        <v>Brasília</v>
      </c>
      <c r="D3441" s="1" t="str">
        <f>VLOOKUP(Tabela1[[#This Row],[Cliente]],'BASE DE CLIENTES'!A:C,3,0)</f>
        <v>DF</v>
      </c>
      <c r="E3441" s="4" t="str">
        <f>CONCATENATE(Tabela1[[#This Row],[CIDADE]],",",Tabela1[[#This Row],[UF]])</f>
        <v>Brasília,DF</v>
      </c>
      <c r="F3441" s="2">
        <v>46014</v>
      </c>
      <c r="G3441" s="13">
        <v>45.6</v>
      </c>
      <c r="H3441" s="13">
        <v>40</v>
      </c>
      <c r="I3441" s="5">
        <f>Tabela1[[#This Row],[Valor total]]-Tabela1[[#This Row],[Valor custo]]</f>
        <v>-5.6000000000000014</v>
      </c>
      <c r="J3441" s="6">
        <f>Tabela1[[#This Row],[MARGEM BRUTA]]/Tabela1[[#This Row],[Valor total]]</f>
        <v>-0.14000000000000004</v>
      </c>
      <c r="K3441" s="1" t="str">
        <f>VLOOKUP(Tabela1[[#This Row],[Cliente]],'BASE DE CLIENTES'!A:D,4,0)</f>
        <v>SERRALHEIRO</v>
      </c>
      <c r="L3441" s="1" t="str">
        <f>VLOOKUP(Tabela1[[#This Row],[Cliente]],'BASE DE CLIENTES'!A:E,5,0)</f>
        <v>Recanto das emas</v>
      </c>
    </row>
    <row r="3442" spans="2:12" x14ac:dyDescent="0.3">
      <c r="B3442" s="1" t="s">
        <v>27</v>
      </c>
      <c r="C3442" s="4" t="str">
        <f>VLOOKUP(Tabela1[[#This Row],[Cliente]],'BASE DE CLIENTES'!A:E,2,0)</f>
        <v>Brasília</v>
      </c>
      <c r="D3442" s="1" t="str">
        <f>VLOOKUP(Tabela1[[#This Row],[Cliente]],'BASE DE CLIENTES'!A:C,3,0)</f>
        <v>DF</v>
      </c>
      <c r="E3442" s="4" t="str">
        <f>CONCATENATE(Tabela1[[#This Row],[CIDADE]],",",Tabela1[[#This Row],[UF]])</f>
        <v>Brasília,DF</v>
      </c>
      <c r="F3442" s="2">
        <v>46014</v>
      </c>
      <c r="G3442" s="13">
        <v>43.73</v>
      </c>
      <c r="H3442" s="13">
        <v>210</v>
      </c>
      <c r="I3442" s="5">
        <f>Tabela1[[#This Row],[Valor total]]-Tabela1[[#This Row],[Valor custo]]</f>
        <v>166.27</v>
      </c>
      <c r="J3442" s="6">
        <f>Tabela1[[#This Row],[MARGEM BRUTA]]/Tabela1[[#This Row],[Valor total]]</f>
        <v>0.79176190476190478</v>
      </c>
      <c r="K3442" s="1" t="str">
        <f>VLOOKUP(Tabela1[[#This Row],[Cliente]],'BASE DE CLIENTES'!A:D,4,0)</f>
        <v>EMPRESA SEM MAQUINA</v>
      </c>
      <c r="L3442" s="1" t="str">
        <f>VLOOKUP(Tabela1[[#This Row],[Cliente]],'BASE DE CLIENTES'!A:E,5,0)</f>
        <v>RECANTO DAS EMAS</v>
      </c>
    </row>
    <row r="3443" spans="2:12" x14ac:dyDescent="0.3">
      <c r="B3443" s="1" t="s">
        <v>76</v>
      </c>
      <c r="C3443" s="4" t="str">
        <f>VLOOKUP(Tabela1[[#This Row],[Cliente]],'BASE DE CLIENTES'!A:E,2,0)</f>
        <v>Brasília</v>
      </c>
      <c r="D3443" s="1" t="str">
        <f>VLOOKUP(Tabela1[[#This Row],[Cliente]],'BASE DE CLIENTES'!A:C,3,0)</f>
        <v>DF</v>
      </c>
      <c r="E3443" s="4" t="str">
        <f>CONCATENATE(Tabela1[[#This Row],[CIDADE]],",",Tabela1[[#This Row],[UF]])</f>
        <v>Brasília,DF</v>
      </c>
      <c r="F3443" s="2">
        <v>46013</v>
      </c>
      <c r="G3443" s="13">
        <v>1250</v>
      </c>
      <c r="H3443" s="13">
        <v>1425</v>
      </c>
      <c r="I3443" s="5">
        <f>Tabela1[[#This Row],[Valor total]]-Tabela1[[#This Row],[Valor custo]]</f>
        <v>175</v>
      </c>
      <c r="J3443" s="6">
        <f>Tabela1[[#This Row],[MARGEM BRUTA]]/Tabela1[[#This Row],[Valor total]]</f>
        <v>0.12280701754385964</v>
      </c>
      <c r="K3443" s="1" t="str">
        <f>VLOOKUP(Tabela1[[#This Row],[Cliente]],'BASE DE CLIENTES'!A:D,4,0)</f>
        <v>EMPRESA COM MAQUINA</v>
      </c>
      <c r="L3443" s="1" t="str">
        <f>VLOOKUP(Tabela1[[#This Row],[Cliente]],'BASE DE CLIENTES'!A:E,5,0)</f>
        <v>Setor Placa da Mercedes (Núcleo Bandeirante)</v>
      </c>
    </row>
    <row r="3444" spans="2:12" x14ac:dyDescent="0.3">
      <c r="B3444" s="1" t="s">
        <v>111</v>
      </c>
      <c r="C3444" s="4" t="str">
        <f>VLOOKUP(Tabela1[[#This Row],[Cliente]],'BASE DE CLIENTES'!A:E,2,0)</f>
        <v>Brasília</v>
      </c>
      <c r="D3444" s="1" t="str">
        <f>VLOOKUP(Tabela1[[#This Row],[Cliente]],'BASE DE CLIENTES'!A:C,3,0)</f>
        <v>DF</v>
      </c>
      <c r="E3444" s="4" t="str">
        <f>CONCATENATE(Tabela1[[#This Row],[CIDADE]],",",Tabela1[[#This Row],[UF]])</f>
        <v>Brasília,DF</v>
      </c>
      <c r="F3444" s="2">
        <v>46014</v>
      </c>
      <c r="G3444" s="13">
        <v>1425.86</v>
      </c>
      <c r="H3444" s="13">
        <v>2000</v>
      </c>
      <c r="I3444" s="5">
        <f>Tabela1[[#This Row],[Valor total]]-Tabela1[[#This Row],[Valor custo]]</f>
        <v>574.1400000000001</v>
      </c>
      <c r="J3444" s="6">
        <f>Tabela1[[#This Row],[MARGEM BRUTA]]/Tabela1[[#This Row],[Valor total]]</f>
        <v>0.28707000000000005</v>
      </c>
      <c r="K3444" s="1" t="str">
        <f>VLOOKUP(Tabela1[[#This Row],[Cliente]],'BASE DE CLIENTES'!A:D,4,0)</f>
        <v>EMPRESA SEM MAQUINA</v>
      </c>
      <c r="L3444" s="1" t="str">
        <f>VLOOKUP(Tabela1[[#This Row],[Cliente]],'BASE DE CLIENTES'!A:E,5,0)</f>
        <v>TAGUATINGA SUL (TAGUATINGA)</v>
      </c>
    </row>
    <row r="3445" spans="2:12" x14ac:dyDescent="0.3">
      <c r="B3445" s="1" t="s">
        <v>152</v>
      </c>
      <c r="C3445" s="4" t="str">
        <f>VLOOKUP(Tabela1[[#This Row],[Cliente]],'BASE DE CLIENTES'!A:E,2,0)</f>
        <v>Aparecida de Goiânia</v>
      </c>
      <c r="D3445" s="1" t="str">
        <f>VLOOKUP(Tabela1[[#This Row],[Cliente]],'BASE DE CLIENTES'!A:C,3,0)</f>
        <v>GO</v>
      </c>
      <c r="E3445" s="4" t="str">
        <f>CONCATENATE(Tabela1[[#This Row],[CIDADE]],",",Tabela1[[#This Row],[UF]])</f>
        <v>Aparecida de Goiânia,GO</v>
      </c>
      <c r="F3445" s="2">
        <v>46013</v>
      </c>
      <c r="G3445" s="13">
        <v>377.85</v>
      </c>
      <c r="H3445" s="13">
        <v>650</v>
      </c>
      <c r="I3445" s="5">
        <f>Tabela1[[#This Row],[Valor total]]-Tabela1[[#This Row],[Valor custo]]</f>
        <v>272.14999999999998</v>
      </c>
      <c r="J3445" s="6">
        <f>Tabela1[[#This Row],[MARGEM BRUTA]]/Tabela1[[#This Row],[Valor total]]</f>
        <v>0.41869230769230764</v>
      </c>
      <c r="K3445" s="1" t="str">
        <f>VLOOKUP(Tabela1[[#This Row],[Cliente]],'BASE DE CLIENTES'!A:D,4,0)</f>
        <v>TECNICO</v>
      </c>
      <c r="L3445" s="1" t="str">
        <f>VLOOKUP(Tabela1[[#This Row],[Cliente]],'BASE DE CLIENTES'!A:E,5,0)</f>
        <v>Aparecida de Goiânia</v>
      </c>
    </row>
    <row r="3446" spans="2:12" x14ac:dyDescent="0.3">
      <c r="B3446" s="1" t="s">
        <v>152</v>
      </c>
      <c r="C3446" s="4" t="str">
        <f>VLOOKUP(Tabela1[[#This Row],[Cliente]],'BASE DE CLIENTES'!A:E,2,0)</f>
        <v>Aparecida de Goiânia</v>
      </c>
      <c r="D3446" s="1" t="str">
        <f>VLOOKUP(Tabela1[[#This Row],[Cliente]],'BASE DE CLIENTES'!A:C,3,0)</f>
        <v>GO</v>
      </c>
      <c r="E3446" s="4" t="str">
        <f>CONCATENATE(Tabela1[[#This Row],[CIDADE]],",",Tabela1[[#This Row],[UF]])</f>
        <v>Aparecida de Goiânia,GO</v>
      </c>
      <c r="F3446" s="2">
        <v>46013</v>
      </c>
      <c r="G3446" s="13">
        <v>555.34</v>
      </c>
      <c r="H3446" s="13">
        <v>930</v>
      </c>
      <c r="I3446" s="5">
        <f>Tabela1[[#This Row],[Valor total]]-Tabela1[[#This Row],[Valor custo]]</f>
        <v>374.65999999999997</v>
      </c>
      <c r="J3446" s="6">
        <f>Tabela1[[#This Row],[MARGEM BRUTA]]/Tabela1[[#This Row],[Valor total]]</f>
        <v>0.4028602150537634</v>
      </c>
      <c r="K3446" s="1" t="str">
        <f>VLOOKUP(Tabela1[[#This Row],[Cliente]],'BASE DE CLIENTES'!A:D,4,0)</f>
        <v>TECNICO</v>
      </c>
      <c r="L3446" s="1" t="str">
        <f>VLOOKUP(Tabela1[[#This Row],[Cliente]],'BASE DE CLIENTES'!A:E,5,0)</f>
        <v>Aparecida de Goiânia</v>
      </c>
    </row>
    <row r="3447" spans="2:12" x14ac:dyDescent="0.3">
      <c r="B3447" s="1" t="s">
        <v>342</v>
      </c>
      <c r="C3447" s="4" t="str">
        <f>VLOOKUP(Tabela1[[#This Row],[Cliente]],'BASE DE CLIENTES'!A:E,2,0)</f>
        <v>Santo Antônio Descoberto</v>
      </c>
      <c r="D3447" s="1" t="str">
        <f>VLOOKUP(Tabela1[[#This Row],[Cliente]],'BASE DE CLIENTES'!A:C,3,0)</f>
        <v>GO</v>
      </c>
      <c r="E3447" s="4" t="str">
        <f>CONCATENATE(Tabela1[[#This Row],[CIDADE]],",",Tabela1[[#This Row],[UF]])</f>
        <v>Santo Antônio Descoberto,GO</v>
      </c>
      <c r="F3447" s="2">
        <v>46013</v>
      </c>
      <c r="G3447" s="13">
        <v>125</v>
      </c>
      <c r="H3447" s="13">
        <v>150</v>
      </c>
      <c r="I3447" s="5">
        <f>Tabela1[[#This Row],[Valor total]]-Tabela1[[#This Row],[Valor custo]]</f>
        <v>25</v>
      </c>
      <c r="J3447" s="6">
        <f>Tabela1[[#This Row],[MARGEM BRUTA]]/Tabela1[[#This Row],[Valor total]]</f>
        <v>0.16666666666666666</v>
      </c>
      <c r="K3447" s="1" t="str">
        <f>VLOOKUP(Tabela1[[#This Row],[Cliente]],'BASE DE CLIENTES'!A:D,4,0)</f>
        <v>CLIENTE NOVO S/ IDENT.</v>
      </c>
      <c r="L3447" s="1" t="str">
        <f>VLOOKUP(Tabela1[[#This Row],[Cliente]],'BASE DE CLIENTES'!A:E,5,0)</f>
        <v>Santo Antônio Descoberto</v>
      </c>
    </row>
    <row r="3448" spans="2:12" x14ac:dyDescent="0.3">
      <c r="B3448" s="1" t="s">
        <v>342</v>
      </c>
      <c r="C3448" s="4" t="str">
        <f>VLOOKUP(Tabela1[[#This Row],[Cliente]],'BASE DE CLIENTES'!A:E,2,0)</f>
        <v>Santo Antônio Descoberto</v>
      </c>
      <c r="D3448" s="1" t="str">
        <f>VLOOKUP(Tabela1[[#This Row],[Cliente]],'BASE DE CLIENTES'!A:C,3,0)</f>
        <v>GO</v>
      </c>
      <c r="E3448" s="4" t="str">
        <f>CONCATENATE(Tabela1[[#This Row],[CIDADE]],",",Tabela1[[#This Row],[UF]])</f>
        <v>Santo Antônio Descoberto,GO</v>
      </c>
      <c r="F3448" s="2">
        <v>46013</v>
      </c>
      <c r="G3448" s="13">
        <v>960.54</v>
      </c>
      <c r="H3448" s="13">
        <v>1440</v>
      </c>
      <c r="I3448" s="5">
        <f>Tabela1[[#This Row],[Valor total]]-Tabela1[[#This Row],[Valor custo]]</f>
        <v>479.46000000000004</v>
      </c>
      <c r="J3448" s="6">
        <f>Tabela1[[#This Row],[MARGEM BRUTA]]/Tabela1[[#This Row],[Valor total]]</f>
        <v>0.33295833333333336</v>
      </c>
      <c r="K3448" s="1" t="str">
        <f>VLOOKUP(Tabela1[[#This Row],[Cliente]],'BASE DE CLIENTES'!A:D,4,0)</f>
        <v>CLIENTE NOVO S/ IDENT.</v>
      </c>
      <c r="L3448" s="1" t="str">
        <f>VLOOKUP(Tabela1[[#This Row],[Cliente]],'BASE DE CLIENTES'!A:E,5,0)</f>
        <v>Santo Antônio Descoberto</v>
      </c>
    </row>
    <row r="3449" spans="2:12" x14ac:dyDescent="0.3">
      <c r="B3449" s="1" t="s">
        <v>342</v>
      </c>
      <c r="C3449" s="4" t="str">
        <f>VLOOKUP(Tabela1[[#This Row],[Cliente]],'BASE DE CLIENTES'!A:E,2,0)</f>
        <v>Santo Antônio Descoberto</v>
      </c>
      <c r="D3449" s="1" t="str">
        <f>VLOOKUP(Tabela1[[#This Row],[Cliente]],'BASE DE CLIENTES'!A:C,3,0)</f>
        <v>GO</v>
      </c>
      <c r="E3449" s="4" t="str">
        <f>CONCATENATE(Tabela1[[#This Row],[CIDADE]],",",Tabela1[[#This Row],[UF]])</f>
        <v>Santo Antônio Descoberto,GO</v>
      </c>
      <c r="F3449" s="2">
        <v>46013</v>
      </c>
      <c r="G3449" s="13">
        <v>293.13</v>
      </c>
      <c r="H3449" s="13">
        <v>400</v>
      </c>
      <c r="I3449" s="5">
        <f>Tabela1[[#This Row],[Valor total]]-Tabela1[[#This Row],[Valor custo]]</f>
        <v>106.87</v>
      </c>
      <c r="J3449" s="6">
        <f>Tabela1[[#This Row],[MARGEM BRUTA]]/Tabela1[[#This Row],[Valor total]]</f>
        <v>0.267175</v>
      </c>
      <c r="K3449" s="1" t="str">
        <f>VLOOKUP(Tabela1[[#This Row],[Cliente]],'BASE DE CLIENTES'!A:D,4,0)</f>
        <v>CLIENTE NOVO S/ IDENT.</v>
      </c>
      <c r="L3449" s="1" t="str">
        <f>VLOOKUP(Tabela1[[#This Row],[Cliente]],'BASE DE CLIENTES'!A:E,5,0)</f>
        <v>Santo Antônio Descoberto</v>
      </c>
    </row>
    <row r="3450" spans="2:12" x14ac:dyDescent="0.3">
      <c r="B3450" s="1" t="s">
        <v>120</v>
      </c>
      <c r="C3450" s="4" t="str">
        <f>VLOOKUP(Tabela1[[#This Row],[Cliente]],'BASE DE CLIENTES'!A:E,2,0)</f>
        <v>Brasília</v>
      </c>
      <c r="D3450" s="1" t="str">
        <f>VLOOKUP(Tabela1[[#This Row],[Cliente]],'BASE DE CLIENTES'!A:C,3,0)</f>
        <v>DF</v>
      </c>
      <c r="E3450" s="4" t="str">
        <f>CONCATENATE(Tabela1[[#This Row],[CIDADE]],",",Tabela1[[#This Row],[UF]])</f>
        <v>Brasília,DF</v>
      </c>
      <c r="F3450" s="2">
        <v>46013</v>
      </c>
      <c r="G3450" s="13">
        <v>45.6</v>
      </c>
      <c r="H3450" s="13">
        <v>70</v>
      </c>
      <c r="I3450" s="5">
        <f>Tabela1[[#This Row],[Valor total]]-Tabela1[[#This Row],[Valor custo]]</f>
        <v>24.4</v>
      </c>
      <c r="J3450" s="6">
        <f>Tabela1[[#This Row],[MARGEM BRUTA]]/Tabela1[[#This Row],[Valor total]]</f>
        <v>0.34857142857142853</v>
      </c>
      <c r="K3450" s="1" t="str">
        <f>VLOOKUP(Tabela1[[#This Row],[Cliente]],'BASE DE CLIENTES'!A:D,4,0)</f>
        <v>EMPRESA SEM MAQUINA</v>
      </c>
      <c r="L3450" s="1" t="str">
        <f>VLOOKUP(Tabela1[[#This Row],[Cliente]],'BASE DE CLIENTES'!A:E,5,0)</f>
        <v>SAMAMBAIA</v>
      </c>
    </row>
    <row r="3451" spans="2:12" x14ac:dyDescent="0.3">
      <c r="B3451" s="1" t="s">
        <v>19</v>
      </c>
      <c r="C3451" s="4" t="str">
        <f>VLOOKUP(Tabela1[[#This Row],[Cliente]],'BASE DE CLIENTES'!A:E,2,0)</f>
        <v>Águas Lindas de Goiás</v>
      </c>
      <c r="D3451" s="1" t="str">
        <f>VLOOKUP(Tabela1[[#This Row],[Cliente]],'BASE DE CLIENTES'!A:C,3,0)</f>
        <v>GO</v>
      </c>
      <c r="E3451" s="4" t="str">
        <f>CONCATENATE(Tabela1[[#This Row],[CIDADE]],",",Tabela1[[#This Row],[UF]])</f>
        <v>Águas Lindas de Goiás,GO</v>
      </c>
      <c r="F3451" s="2">
        <v>46013</v>
      </c>
      <c r="G3451" s="13">
        <v>1090.78</v>
      </c>
      <c r="H3451" s="13">
        <v>1725</v>
      </c>
      <c r="I3451" s="5">
        <f>Tabela1[[#This Row],[Valor total]]-Tabela1[[#This Row],[Valor custo]]</f>
        <v>634.22</v>
      </c>
      <c r="J3451" s="6">
        <f>Tabela1[[#This Row],[MARGEM BRUTA]]/Tabela1[[#This Row],[Valor total]]</f>
        <v>0.36766376811594204</v>
      </c>
      <c r="K3451" s="1" t="str">
        <f>VLOOKUP(Tabela1[[#This Row],[Cliente]],'BASE DE CLIENTES'!A:D,4,0)</f>
        <v>SERRALHEIRO</v>
      </c>
      <c r="L3451" s="1" t="str">
        <f>VLOOKUP(Tabela1[[#This Row],[Cliente]],'BASE DE CLIENTES'!A:E,5,0)</f>
        <v>Águas Lindas de Goiás</v>
      </c>
    </row>
    <row r="3452" spans="2:12" x14ac:dyDescent="0.3">
      <c r="B3452" s="1" t="s">
        <v>68</v>
      </c>
      <c r="C3452" s="4" t="str">
        <f>VLOOKUP(Tabela1[[#This Row],[Cliente]],'BASE DE CLIENTES'!A:E,2,0)</f>
        <v>Brasília</v>
      </c>
      <c r="D3452" s="1" t="str">
        <f>VLOOKUP(Tabela1[[#This Row],[Cliente]],'BASE DE CLIENTES'!A:C,3,0)</f>
        <v>DF</v>
      </c>
      <c r="E3452" s="4" t="str">
        <f>CONCATENATE(Tabela1[[#This Row],[CIDADE]],",",Tabela1[[#This Row],[UF]])</f>
        <v>Brasília,DF</v>
      </c>
      <c r="F3452" s="2">
        <v>46013</v>
      </c>
      <c r="G3452" s="13">
        <v>625</v>
      </c>
      <c r="H3452" s="13">
        <v>750</v>
      </c>
      <c r="I3452" s="5">
        <f>Tabela1[[#This Row],[Valor total]]-Tabela1[[#This Row],[Valor custo]]</f>
        <v>125</v>
      </c>
      <c r="J3452" s="6">
        <f>Tabela1[[#This Row],[MARGEM BRUTA]]/Tabela1[[#This Row],[Valor total]]</f>
        <v>0.16666666666666666</v>
      </c>
      <c r="K3452" s="1" t="str">
        <f>VLOOKUP(Tabela1[[#This Row],[Cliente]],'BASE DE CLIENTES'!A:D,4,0)</f>
        <v>EMPRESA COM MAQUINA</v>
      </c>
      <c r="L3452" s="1" t="str">
        <f>VLOOKUP(Tabela1[[#This Row],[Cliente]],'BASE DE CLIENTES'!A:E,5,0)</f>
        <v>SAMAMBAIA SUL (SAMAMBAIA)</v>
      </c>
    </row>
    <row r="3453" spans="2:12" x14ac:dyDescent="0.3">
      <c r="B3453" s="1" t="s">
        <v>352</v>
      </c>
      <c r="C3453" s="4" t="str">
        <f>VLOOKUP(Tabela1[[#This Row],[Cliente]],'BASE DE CLIENTES'!A:E,2,0)</f>
        <v>Foz do Iguaçu</v>
      </c>
      <c r="D3453" s="1" t="str">
        <f>VLOOKUP(Tabela1[[#This Row],[Cliente]],'BASE DE CLIENTES'!A:C,3,0)</f>
        <v>PR</v>
      </c>
      <c r="E3453" s="4" t="str">
        <f>CONCATENATE(Tabela1[[#This Row],[CIDADE]],",",Tabela1[[#This Row],[UF]])</f>
        <v>Foz do Iguaçu,PR</v>
      </c>
      <c r="F3453" s="2">
        <v>46013</v>
      </c>
      <c r="G3453" s="13">
        <v>2386.4499999999998</v>
      </c>
      <c r="H3453" s="13">
        <v>4417.88</v>
      </c>
      <c r="I3453" s="5">
        <f>Tabela1[[#This Row],[Valor total]]-Tabela1[[#This Row],[Valor custo]]</f>
        <v>2031.4300000000003</v>
      </c>
      <c r="J3453" s="6">
        <f>Tabela1[[#This Row],[MARGEM BRUTA]]/Tabela1[[#This Row],[Valor total]]</f>
        <v>0.45982009470605817</v>
      </c>
      <c r="K3453" s="1" t="str">
        <f>VLOOKUP(Tabela1[[#This Row],[Cliente]],'BASE DE CLIENTES'!A:D,4,0)</f>
        <v>CLIENTE NOVO S/ IDENT.</v>
      </c>
      <c r="L3453" s="1" t="str">
        <f>VLOOKUP(Tabela1[[#This Row],[Cliente]],'BASE DE CLIENTES'!A:E,5,0)</f>
        <v>Foz do Iguaçu</v>
      </c>
    </row>
    <row r="3454" spans="2:12" x14ac:dyDescent="0.3">
      <c r="B3454" s="1" t="s">
        <v>99</v>
      </c>
      <c r="C3454" s="4" t="str">
        <f>VLOOKUP(Tabela1[[#This Row],[Cliente]],'BASE DE CLIENTES'!A:E,2,0)</f>
        <v>Brasília</v>
      </c>
      <c r="D3454" s="1" t="str">
        <f>VLOOKUP(Tabela1[[#This Row],[Cliente]],'BASE DE CLIENTES'!A:C,3,0)</f>
        <v>DF</v>
      </c>
      <c r="E3454" s="4" t="str">
        <f>CONCATENATE(Tabela1[[#This Row],[CIDADE]],",",Tabela1[[#This Row],[UF]])</f>
        <v>Brasília,DF</v>
      </c>
      <c r="F3454" s="2">
        <v>46013</v>
      </c>
      <c r="G3454" s="13">
        <v>2041.24</v>
      </c>
      <c r="H3454" s="13">
        <v>3000</v>
      </c>
      <c r="I3454" s="5">
        <f>Tabela1[[#This Row],[Valor total]]-Tabela1[[#This Row],[Valor custo]]</f>
        <v>958.76</v>
      </c>
      <c r="J3454" s="6">
        <f>Tabela1[[#This Row],[MARGEM BRUTA]]/Tabela1[[#This Row],[Valor total]]</f>
        <v>0.31958666666666669</v>
      </c>
      <c r="K3454" s="1" t="str">
        <f>VLOOKUP(Tabela1[[#This Row],[Cliente]],'BASE DE CLIENTES'!A:D,4,0)</f>
        <v>EMPRESA COM MAQUINA</v>
      </c>
      <c r="L3454" s="1" t="str">
        <f>VLOOKUP(Tabela1[[#This Row],[Cliente]],'BASE DE CLIENTES'!A:E,5,0)</f>
        <v>ARAPOANGA (PLANALTINA)</v>
      </c>
    </row>
    <row r="3455" spans="2:12" x14ac:dyDescent="0.3">
      <c r="B3455" s="1" t="s">
        <v>20</v>
      </c>
      <c r="C3455" s="4" t="str">
        <f>VLOOKUP(Tabela1[[#This Row],[Cliente]],'BASE DE CLIENTES'!A:E,2,0)</f>
        <v>Brasília</v>
      </c>
      <c r="D3455" s="1" t="str">
        <f>VLOOKUP(Tabela1[[#This Row],[Cliente]],'BASE DE CLIENTES'!A:C,3,0)</f>
        <v>DF</v>
      </c>
      <c r="E3455" s="4" t="str">
        <f>CONCATENATE(Tabela1[[#This Row],[CIDADE]],",",Tabela1[[#This Row],[UF]])</f>
        <v>Brasília,DF</v>
      </c>
      <c r="F3455" s="2">
        <v>46013</v>
      </c>
      <c r="G3455" s="13">
        <v>586.26</v>
      </c>
      <c r="H3455" s="13">
        <v>850</v>
      </c>
      <c r="I3455" s="5">
        <f>Tabela1[[#This Row],[Valor total]]-Tabela1[[#This Row],[Valor custo]]</f>
        <v>263.74</v>
      </c>
      <c r="J3455" s="6">
        <f>Tabela1[[#This Row],[MARGEM BRUTA]]/Tabela1[[#This Row],[Valor total]]</f>
        <v>0.31028235294117645</v>
      </c>
      <c r="K3455" s="1" t="str">
        <f>VLOOKUP(Tabela1[[#This Row],[Cliente]],'BASE DE CLIENTES'!A:D,4,0)</f>
        <v>CHAVEIRO</v>
      </c>
      <c r="L3455" s="1" t="str">
        <f>VLOOKUP(Tabela1[[#This Row],[Cliente]],'BASE DE CLIENTES'!A:E,5,0)</f>
        <v>NA</v>
      </c>
    </row>
    <row r="3456" spans="2:12" x14ac:dyDescent="0.3">
      <c r="B3456" s="1" t="s">
        <v>17</v>
      </c>
      <c r="C3456" s="4" t="str">
        <f>VLOOKUP(Tabela1[[#This Row],[Cliente]],'BASE DE CLIENTES'!A:E,2,0)</f>
        <v>Águas Lindas de Goiás</v>
      </c>
      <c r="D3456" s="1" t="str">
        <f>VLOOKUP(Tabela1[[#This Row],[Cliente]],'BASE DE CLIENTES'!A:C,3,0)</f>
        <v>GO</v>
      </c>
      <c r="E3456" s="4" t="str">
        <f>CONCATENATE(Tabela1[[#This Row],[CIDADE]],",",Tabela1[[#This Row],[UF]])</f>
        <v>Águas Lindas de Goiás,GO</v>
      </c>
      <c r="F3456" s="2">
        <v>46013</v>
      </c>
      <c r="G3456" s="13">
        <v>487.8</v>
      </c>
      <c r="H3456" s="13">
        <v>895</v>
      </c>
      <c r="I3456" s="5">
        <f>Tabela1[[#This Row],[Valor total]]-Tabela1[[#This Row],[Valor custo]]</f>
        <v>407.2</v>
      </c>
      <c r="J3456" s="6">
        <f>Tabela1[[#This Row],[MARGEM BRUTA]]/Tabela1[[#This Row],[Valor total]]</f>
        <v>0.45497206703910614</v>
      </c>
      <c r="K3456" s="1" t="str">
        <f>VLOOKUP(Tabela1[[#This Row],[Cliente]],'BASE DE CLIENTES'!A:D,4,0)</f>
        <v>SERRALHEIRO</v>
      </c>
      <c r="L3456" s="1" t="str">
        <f>VLOOKUP(Tabela1[[#This Row],[Cliente]],'BASE DE CLIENTES'!A:E,5,0)</f>
        <v>Águas Lindas de Goiás</v>
      </c>
    </row>
    <row r="3457" spans="2:12" x14ac:dyDescent="0.3">
      <c r="B3457" s="1" t="s">
        <v>52</v>
      </c>
      <c r="C3457" s="4" t="str">
        <f>VLOOKUP(Tabela1[[#This Row],[Cliente]],'BASE DE CLIENTES'!A:E,2,0)</f>
        <v>Brasília</v>
      </c>
      <c r="D3457" s="1" t="str">
        <f>VLOOKUP(Tabela1[[#This Row],[Cliente]],'BASE DE CLIENTES'!A:C,3,0)</f>
        <v>DF</v>
      </c>
      <c r="E3457" s="4" t="str">
        <f>CONCATENATE(Tabela1[[#This Row],[CIDADE]],",",Tabela1[[#This Row],[UF]])</f>
        <v>Brasília,DF</v>
      </c>
      <c r="F3457" s="2">
        <v>46013</v>
      </c>
      <c r="G3457" s="13">
        <v>180</v>
      </c>
      <c r="H3457" s="13">
        <v>300</v>
      </c>
      <c r="I3457" s="5">
        <f>Tabela1[[#This Row],[Valor total]]-Tabela1[[#This Row],[Valor custo]]</f>
        <v>120</v>
      </c>
      <c r="J3457" s="6">
        <f>Tabela1[[#This Row],[MARGEM BRUTA]]/Tabela1[[#This Row],[Valor total]]</f>
        <v>0.4</v>
      </c>
      <c r="K3457" s="1" t="str">
        <f>VLOOKUP(Tabela1[[#This Row],[Cliente]],'BASE DE CLIENTES'!A:D,4,0)</f>
        <v>SERRALHEIRO</v>
      </c>
      <c r="L3457" s="1" t="str">
        <f>VLOOKUP(Tabela1[[#This Row],[Cliente]],'BASE DE CLIENTES'!A:E,5,0)</f>
        <v>Ceilândia Sul (Ceilândia)</v>
      </c>
    </row>
    <row r="3458" spans="2:12" x14ac:dyDescent="0.3">
      <c r="B3458" s="1" t="s">
        <v>117</v>
      </c>
      <c r="C3458" s="4" t="str">
        <f>VLOOKUP(Tabela1[[#This Row],[Cliente]],'BASE DE CLIENTES'!A:E,2,0)</f>
        <v>Brasília</v>
      </c>
      <c r="D3458" s="1" t="str">
        <f>VLOOKUP(Tabela1[[#This Row],[Cliente]],'BASE DE CLIENTES'!A:C,3,0)</f>
        <v>DF</v>
      </c>
      <c r="E3458" s="4" t="str">
        <f>CONCATENATE(Tabela1[[#This Row],[CIDADE]],",",Tabela1[[#This Row],[UF]])</f>
        <v>Brasília,DF</v>
      </c>
      <c r="F3458" s="2">
        <v>46013</v>
      </c>
      <c r="G3458" s="13">
        <v>712.93</v>
      </c>
      <c r="H3458" s="13">
        <v>1000</v>
      </c>
      <c r="I3458" s="5">
        <f>Tabela1[[#This Row],[Valor total]]-Tabela1[[#This Row],[Valor custo]]</f>
        <v>287.07000000000005</v>
      </c>
      <c r="J3458" s="6">
        <f>Tabela1[[#This Row],[MARGEM BRUTA]]/Tabela1[[#This Row],[Valor total]]</f>
        <v>0.28707000000000005</v>
      </c>
      <c r="K3458" s="1" t="str">
        <f>VLOOKUP(Tabela1[[#This Row],[Cliente]],'BASE DE CLIENTES'!A:D,4,0)</f>
        <v>EMPRESA COM MAQUINA</v>
      </c>
      <c r="L3458" s="1" t="str">
        <f>VLOOKUP(Tabela1[[#This Row],[Cliente]],'BASE DE CLIENTES'!A:E,5,0)</f>
        <v>SETOR HABITACIONAL ARNIQUEIRA (AGUAS CLARAS)</v>
      </c>
    </row>
    <row r="3459" spans="2:12" x14ac:dyDescent="0.3">
      <c r="B3459" s="1" t="s">
        <v>111</v>
      </c>
      <c r="C3459" s="4" t="str">
        <f>VLOOKUP(Tabela1[[#This Row],[Cliente]],'BASE DE CLIENTES'!A:E,2,0)</f>
        <v>Brasília</v>
      </c>
      <c r="D3459" s="1" t="str">
        <f>VLOOKUP(Tabela1[[#This Row],[Cliente]],'BASE DE CLIENTES'!A:C,3,0)</f>
        <v>DF</v>
      </c>
      <c r="E3459" s="4" t="str">
        <f>CONCATENATE(Tabela1[[#This Row],[CIDADE]],",",Tabela1[[#This Row],[UF]])</f>
        <v>Brasília,DF</v>
      </c>
      <c r="F3459" s="2">
        <v>46013</v>
      </c>
      <c r="G3459" s="13">
        <v>544.08000000000004</v>
      </c>
      <c r="H3459" s="13">
        <v>950</v>
      </c>
      <c r="I3459" s="5">
        <f>Tabela1[[#This Row],[Valor total]]-Tabela1[[#This Row],[Valor custo]]</f>
        <v>405.91999999999996</v>
      </c>
      <c r="J3459" s="6">
        <f>Tabela1[[#This Row],[MARGEM BRUTA]]/Tabela1[[#This Row],[Valor total]]</f>
        <v>0.42728421052631577</v>
      </c>
      <c r="K3459" s="1" t="str">
        <f>VLOOKUP(Tabela1[[#This Row],[Cliente]],'BASE DE CLIENTES'!A:D,4,0)</f>
        <v>EMPRESA SEM MAQUINA</v>
      </c>
      <c r="L3459" s="1" t="str">
        <f>VLOOKUP(Tabela1[[#This Row],[Cliente]],'BASE DE CLIENTES'!A:E,5,0)</f>
        <v>TAGUATINGA SUL (TAGUATINGA)</v>
      </c>
    </row>
    <row r="3460" spans="2:12" x14ac:dyDescent="0.3">
      <c r="B3460" s="1" t="s">
        <v>111</v>
      </c>
      <c r="C3460" s="4" t="str">
        <f>VLOOKUP(Tabela1[[#This Row],[Cliente]],'BASE DE CLIENTES'!A:E,2,0)</f>
        <v>Brasília</v>
      </c>
      <c r="D3460" s="1" t="str">
        <f>VLOOKUP(Tabela1[[#This Row],[Cliente]],'BASE DE CLIENTES'!A:C,3,0)</f>
        <v>DF</v>
      </c>
      <c r="E3460" s="4" t="str">
        <f>CONCATENATE(Tabela1[[#This Row],[CIDADE]],",",Tabela1[[#This Row],[UF]])</f>
        <v>Brasília,DF</v>
      </c>
      <c r="F3460" s="2">
        <v>46013</v>
      </c>
      <c r="G3460" s="13">
        <v>487.8</v>
      </c>
      <c r="H3460" s="13">
        <v>0</v>
      </c>
      <c r="I3460" s="5">
        <f>Tabela1[[#This Row],[Valor total]]-Tabela1[[#This Row],[Valor custo]]</f>
        <v>-487.8</v>
      </c>
      <c r="J3460" s="6" t="e">
        <f>Tabela1[[#This Row],[MARGEM BRUTA]]/Tabela1[[#This Row],[Valor total]]</f>
        <v>#DIV/0!</v>
      </c>
      <c r="K3460" s="1" t="str">
        <f>VLOOKUP(Tabela1[[#This Row],[Cliente]],'BASE DE CLIENTES'!A:D,4,0)</f>
        <v>EMPRESA SEM MAQUINA</v>
      </c>
      <c r="L3460" s="1" t="str">
        <f>VLOOKUP(Tabela1[[#This Row],[Cliente]],'BASE DE CLIENTES'!A:E,5,0)</f>
        <v>TAGUATINGA SUL (TAGUATINGA)</v>
      </c>
    </row>
    <row r="3461" spans="2:12" x14ac:dyDescent="0.3">
      <c r="B3461" s="1" t="s">
        <v>319</v>
      </c>
      <c r="C3461" s="4" t="str">
        <f>VLOOKUP(Tabela1[[#This Row],[Cliente]],'BASE DE CLIENTES'!A:E,2,0)</f>
        <v>Valparaíso de Goiás</v>
      </c>
      <c r="D3461" s="1" t="str">
        <f>VLOOKUP(Tabela1[[#This Row],[Cliente]],'BASE DE CLIENTES'!A:C,3,0)</f>
        <v>GO</v>
      </c>
      <c r="E3461" s="4" t="str">
        <f>CONCATENATE(Tabela1[[#This Row],[CIDADE]],",",Tabela1[[#This Row],[UF]])</f>
        <v>Valparaíso de Goiás,GO</v>
      </c>
      <c r="F3461" s="2">
        <v>46013</v>
      </c>
      <c r="G3461" s="13">
        <v>16726.560000000001</v>
      </c>
      <c r="H3461" s="13">
        <v>24000</v>
      </c>
      <c r="I3461" s="5">
        <f>Tabela1[[#This Row],[Valor total]]-Tabela1[[#This Row],[Valor custo]]</f>
        <v>7273.4399999999987</v>
      </c>
      <c r="J3461" s="6">
        <f>Tabela1[[#This Row],[MARGEM BRUTA]]/Tabela1[[#This Row],[Valor total]]</f>
        <v>0.30305999999999994</v>
      </c>
      <c r="K3461" s="1" t="str">
        <f>VLOOKUP(Tabela1[[#This Row],[Cliente]],'BASE DE CLIENTES'!A:D,4,0)</f>
        <v>EMPRESA COM MAQUINA</v>
      </c>
      <c r="L3461" s="1" t="str">
        <f>VLOOKUP(Tabela1[[#This Row],[Cliente]],'BASE DE CLIENTES'!A:E,5,0)</f>
        <v>Valparaíso de Goiás</v>
      </c>
    </row>
    <row r="3462" spans="2:12" x14ac:dyDescent="0.3">
      <c r="B3462" s="1" t="s">
        <v>199</v>
      </c>
      <c r="C3462" s="4" t="str">
        <f>VLOOKUP(Tabela1[[#This Row],[Cliente]],'BASE DE CLIENTES'!A:E,2,0)</f>
        <v>Goiânia</v>
      </c>
      <c r="D3462" s="1" t="str">
        <f>VLOOKUP(Tabela1[[#This Row],[Cliente]],'BASE DE CLIENTES'!A:C,3,0)</f>
        <v>GO</v>
      </c>
      <c r="E3462" s="4" t="str">
        <f>CONCATENATE(Tabela1[[#This Row],[CIDADE]],",",Tabela1[[#This Row],[UF]])</f>
        <v>Goiânia,GO</v>
      </c>
      <c r="F3462" s="2">
        <v>46013</v>
      </c>
      <c r="G3462" s="13">
        <v>2776.7</v>
      </c>
      <c r="H3462" s="13">
        <v>4000</v>
      </c>
      <c r="I3462" s="5">
        <f>Tabela1[[#This Row],[Valor total]]-Tabela1[[#This Row],[Valor custo]]</f>
        <v>1223.3000000000002</v>
      </c>
      <c r="J3462" s="6">
        <f>Tabela1[[#This Row],[MARGEM BRUTA]]/Tabela1[[#This Row],[Valor total]]</f>
        <v>0.30582500000000007</v>
      </c>
      <c r="K3462" s="1" t="str">
        <f>VLOOKUP(Tabela1[[#This Row],[Cliente]],'BASE DE CLIENTES'!A:D,4,0)</f>
        <v>EMPRESA COM MAQUINA</v>
      </c>
      <c r="L3462" s="1" t="str">
        <f>VLOOKUP(Tabela1[[#This Row],[Cliente]],'BASE DE CLIENTES'!A:E,5,0)</f>
        <v>Goiânia</v>
      </c>
    </row>
    <row r="3463" spans="2:12" x14ac:dyDescent="0.3">
      <c r="B3463" s="1" t="s">
        <v>152</v>
      </c>
      <c r="C3463" s="4" t="str">
        <f>VLOOKUP(Tabela1[[#This Row],[Cliente]],'BASE DE CLIENTES'!A:E,2,0)</f>
        <v>Aparecida de Goiânia</v>
      </c>
      <c r="D3463" s="1" t="str">
        <f>VLOOKUP(Tabela1[[#This Row],[Cliente]],'BASE DE CLIENTES'!A:C,3,0)</f>
        <v>GO</v>
      </c>
      <c r="E3463" s="4" t="str">
        <f>CONCATENATE(Tabela1[[#This Row],[CIDADE]],",",Tabela1[[#This Row],[UF]])</f>
        <v>Aparecida de Goiânia,GO</v>
      </c>
      <c r="F3463" s="2">
        <v>46010</v>
      </c>
      <c r="G3463" s="13">
        <v>472.79</v>
      </c>
      <c r="H3463" s="13">
        <v>750</v>
      </c>
      <c r="I3463" s="5">
        <f>Tabela1[[#This Row],[Valor total]]-Tabela1[[#This Row],[Valor custo]]</f>
        <v>277.20999999999998</v>
      </c>
      <c r="J3463" s="6">
        <f>Tabela1[[#This Row],[MARGEM BRUTA]]/Tabela1[[#This Row],[Valor total]]</f>
        <v>0.36961333333333329</v>
      </c>
      <c r="K3463" s="1" t="str">
        <f>VLOOKUP(Tabela1[[#This Row],[Cliente]],'BASE DE CLIENTES'!A:D,4,0)</f>
        <v>TECNICO</v>
      </c>
      <c r="L3463" s="1" t="str">
        <f>VLOOKUP(Tabela1[[#This Row],[Cliente]],'BASE DE CLIENTES'!A:E,5,0)</f>
        <v>Aparecida de Goiânia</v>
      </c>
    </row>
    <row r="3464" spans="2:12" x14ac:dyDescent="0.3">
      <c r="B3464" s="1" t="s">
        <v>154</v>
      </c>
      <c r="C3464" s="4" t="str">
        <f>VLOOKUP(Tabela1[[#This Row],[Cliente]],'BASE DE CLIENTES'!A:E,2,0)</f>
        <v>Aparecida de Goiânia</v>
      </c>
      <c r="D3464" s="1" t="str">
        <f>VLOOKUP(Tabela1[[#This Row],[Cliente]],'BASE DE CLIENTES'!A:C,3,0)</f>
        <v>GO</v>
      </c>
      <c r="E3464" s="4" t="str">
        <f>CONCATENATE(Tabela1[[#This Row],[CIDADE]],",",Tabela1[[#This Row],[UF]])</f>
        <v>Aparecida de Goiânia,GO</v>
      </c>
      <c r="F3464" s="2">
        <v>46010</v>
      </c>
      <c r="G3464" s="13">
        <v>4202.5600000000004</v>
      </c>
      <c r="H3464" s="13">
        <v>6250</v>
      </c>
      <c r="I3464" s="5">
        <f>Tabela1[[#This Row],[Valor total]]-Tabela1[[#This Row],[Valor custo]]</f>
        <v>2047.4399999999996</v>
      </c>
      <c r="J3464" s="6">
        <f>Tabela1[[#This Row],[MARGEM BRUTA]]/Tabela1[[#This Row],[Valor total]]</f>
        <v>0.32759039999999995</v>
      </c>
      <c r="K3464" s="1" t="str">
        <f>VLOOKUP(Tabela1[[#This Row],[Cliente]],'BASE DE CLIENTES'!A:D,4,0)</f>
        <v>TECNICO</v>
      </c>
      <c r="L3464" s="1" t="str">
        <f>VLOOKUP(Tabela1[[#This Row],[Cliente]],'BASE DE CLIENTES'!A:E,5,0)</f>
        <v>Aparecida de Goiânia</v>
      </c>
    </row>
    <row r="3465" spans="2:12" x14ac:dyDescent="0.3">
      <c r="B3465" s="1" t="s">
        <v>19</v>
      </c>
      <c r="C3465" s="4" t="str">
        <f>VLOOKUP(Tabela1[[#This Row],[Cliente]],'BASE DE CLIENTES'!A:E,2,0)</f>
        <v>Águas Lindas de Goiás</v>
      </c>
      <c r="D3465" s="1" t="str">
        <f>VLOOKUP(Tabela1[[#This Row],[Cliente]],'BASE DE CLIENTES'!A:C,3,0)</f>
        <v>GO</v>
      </c>
      <c r="E3465" s="4" t="str">
        <f>CONCATENATE(Tabela1[[#This Row],[CIDADE]],",",Tabela1[[#This Row],[UF]])</f>
        <v>Águas Lindas de Goiás,GO</v>
      </c>
      <c r="F3465" s="2">
        <v>46009</v>
      </c>
      <c r="G3465" s="13">
        <v>250</v>
      </c>
      <c r="H3465" s="13">
        <v>320</v>
      </c>
      <c r="I3465" s="5">
        <f>Tabela1[[#This Row],[Valor total]]-Tabela1[[#This Row],[Valor custo]]</f>
        <v>70</v>
      </c>
      <c r="J3465" s="6">
        <f>Tabela1[[#This Row],[MARGEM BRUTA]]/Tabela1[[#This Row],[Valor total]]</f>
        <v>0.21875</v>
      </c>
      <c r="K3465" s="1" t="str">
        <f>VLOOKUP(Tabela1[[#This Row],[Cliente]],'BASE DE CLIENTES'!A:D,4,0)</f>
        <v>SERRALHEIRO</v>
      </c>
      <c r="L3465" s="1" t="str">
        <f>VLOOKUP(Tabela1[[#This Row],[Cliente]],'BASE DE CLIENTES'!A:E,5,0)</f>
        <v>Águas Lindas de Goiás</v>
      </c>
    </row>
    <row r="3466" spans="2:12" x14ac:dyDescent="0.3">
      <c r="B3466" s="1" t="s">
        <v>19</v>
      </c>
      <c r="C3466" s="4" t="str">
        <f>VLOOKUP(Tabela1[[#This Row],[Cliente]],'BASE DE CLIENTES'!A:E,2,0)</f>
        <v>Águas Lindas de Goiás</v>
      </c>
      <c r="D3466" s="1" t="str">
        <f>VLOOKUP(Tabela1[[#This Row],[Cliente]],'BASE DE CLIENTES'!A:C,3,0)</f>
        <v>GO</v>
      </c>
      <c r="E3466" s="4" t="str">
        <f>CONCATENATE(Tabela1[[#This Row],[CIDADE]],",",Tabela1[[#This Row],[UF]])</f>
        <v>Águas Lindas de Goiás,GO</v>
      </c>
      <c r="F3466" s="2">
        <v>46010</v>
      </c>
      <c r="G3466" s="13">
        <v>1801.08</v>
      </c>
      <c r="H3466" s="13">
        <v>2880</v>
      </c>
      <c r="I3466" s="5">
        <f>Tabela1[[#This Row],[Valor total]]-Tabela1[[#This Row],[Valor custo]]</f>
        <v>1078.92</v>
      </c>
      <c r="J3466" s="6">
        <f>Tabela1[[#This Row],[MARGEM BRUTA]]/Tabela1[[#This Row],[Valor total]]</f>
        <v>0.37462500000000004</v>
      </c>
      <c r="K3466" s="1" t="str">
        <f>VLOOKUP(Tabela1[[#This Row],[Cliente]],'BASE DE CLIENTES'!A:D,4,0)</f>
        <v>SERRALHEIRO</v>
      </c>
      <c r="L3466" s="1" t="str">
        <f>VLOOKUP(Tabela1[[#This Row],[Cliente]],'BASE DE CLIENTES'!A:E,5,0)</f>
        <v>Águas Lindas de Goiás</v>
      </c>
    </row>
    <row r="3467" spans="2:12" x14ac:dyDescent="0.3">
      <c r="B3467" s="1" t="s">
        <v>106</v>
      </c>
      <c r="C3467" s="4" t="str">
        <f>VLOOKUP(Tabela1[[#This Row],[Cliente]],'BASE DE CLIENTES'!A:E,2,0)</f>
        <v>Brasília</v>
      </c>
      <c r="D3467" s="1" t="str">
        <f>VLOOKUP(Tabela1[[#This Row],[Cliente]],'BASE DE CLIENTES'!A:C,3,0)</f>
        <v>DF</v>
      </c>
      <c r="E3467" s="4" t="str">
        <f>CONCATENATE(Tabela1[[#This Row],[CIDADE]],",",Tabela1[[#This Row],[UF]])</f>
        <v>Brasília,DF</v>
      </c>
      <c r="F3467" s="2">
        <v>46010</v>
      </c>
      <c r="G3467" s="13">
        <v>4158.26</v>
      </c>
      <c r="H3467" s="13">
        <v>6600</v>
      </c>
      <c r="I3467" s="5">
        <f>Tabela1[[#This Row],[Valor total]]-Tabela1[[#This Row],[Valor custo]]</f>
        <v>2441.7399999999998</v>
      </c>
      <c r="J3467" s="6">
        <f>Tabela1[[#This Row],[MARGEM BRUTA]]/Tabela1[[#This Row],[Valor total]]</f>
        <v>0.36996060606060605</v>
      </c>
      <c r="K3467" s="1" t="str">
        <f>VLOOKUP(Tabela1[[#This Row],[Cliente]],'BASE DE CLIENTES'!A:D,4,0)</f>
        <v>EMPRESA COM MAQUINA</v>
      </c>
      <c r="L3467" s="1" t="str">
        <f>VLOOKUP(Tabela1[[#This Row],[Cliente]],'BASE DE CLIENTES'!A:E,5,0)</f>
        <v>26 DE SETEMBRO</v>
      </c>
    </row>
    <row r="3468" spans="2:12" x14ac:dyDescent="0.3">
      <c r="B3468" s="1" t="s">
        <v>136</v>
      </c>
      <c r="C3468" s="4" t="str">
        <f>VLOOKUP(Tabela1[[#This Row],[Cliente]],'BASE DE CLIENTES'!A:E,2,0)</f>
        <v>Brasília</v>
      </c>
      <c r="D3468" s="1" t="str">
        <f>VLOOKUP(Tabela1[[#This Row],[Cliente]],'BASE DE CLIENTES'!A:C,3,0)</f>
        <v>DF</v>
      </c>
      <c r="E3468" s="4" t="str">
        <f>CONCATENATE(Tabela1[[#This Row],[CIDADE]],",",Tabela1[[#This Row],[UF]])</f>
        <v>Brasília,DF</v>
      </c>
      <c r="F3468" s="2">
        <v>46010</v>
      </c>
      <c r="G3468" s="13">
        <v>84</v>
      </c>
      <c r="H3468" s="13">
        <v>175</v>
      </c>
      <c r="I3468" s="5">
        <f>Tabela1[[#This Row],[Valor total]]-Tabela1[[#This Row],[Valor custo]]</f>
        <v>91</v>
      </c>
      <c r="J3468" s="6">
        <f>Tabela1[[#This Row],[MARGEM BRUTA]]/Tabela1[[#This Row],[Valor total]]</f>
        <v>0.52</v>
      </c>
      <c r="K3468" s="1" t="str">
        <f>VLOOKUP(Tabela1[[#This Row],[Cliente]],'BASE DE CLIENTES'!A:D,4,0)</f>
        <v>SEM CLASSIFICAÇÃO</v>
      </c>
      <c r="L3468" s="1" t="str">
        <f>VLOOKUP(Tabela1[[#This Row],[Cliente]],'BASE DE CLIENTES'!A:E,5,0)</f>
        <v>SAMAMBAIA NORTE (SAMAMBAIA)</v>
      </c>
    </row>
    <row r="3469" spans="2:12" x14ac:dyDescent="0.3">
      <c r="B3469" s="1" t="s">
        <v>247</v>
      </c>
      <c r="C3469" s="4" t="str">
        <f>VLOOKUP(Tabela1[[#This Row],[Cliente]],'BASE DE CLIENTES'!A:E,2,0)</f>
        <v>Goianira</v>
      </c>
      <c r="D3469" s="1" t="str">
        <f>VLOOKUP(Tabela1[[#This Row],[Cliente]],'BASE DE CLIENTES'!A:C,3,0)</f>
        <v>GO</v>
      </c>
      <c r="E3469" s="4" t="str">
        <f>CONCATENATE(Tabela1[[#This Row],[CIDADE]],",",Tabela1[[#This Row],[UF]])</f>
        <v>Goianira,GO</v>
      </c>
      <c r="F3469" s="2">
        <v>46010</v>
      </c>
      <c r="G3469" s="13">
        <v>1951.18</v>
      </c>
      <c r="H3469" s="13">
        <v>2925</v>
      </c>
      <c r="I3469" s="5">
        <f>Tabela1[[#This Row],[Valor total]]-Tabela1[[#This Row],[Valor custo]]</f>
        <v>973.81999999999994</v>
      </c>
      <c r="J3469" s="6">
        <f>Tabela1[[#This Row],[MARGEM BRUTA]]/Tabela1[[#This Row],[Valor total]]</f>
        <v>0.33292991452991449</v>
      </c>
      <c r="K3469" s="1" t="str">
        <f>VLOOKUP(Tabela1[[#This Row],[Cliente]],'BASE DE CLIENTES'!A:D,4,0)</f>
        <v>EMPRESA SEM MAQUINA</v>
      </c>
      <c r="L3469" s="1" t="str">
        <f>VLOOKUP(Tabela1[[#This Row],[Cliente]],'BASE DE CLIENTES'!A:E,5,0)</f>
        <v>Goianira</v>
      </c>
    </row>
    <row r="3470" spans="2:12" x14ac:dyDescent="0.3">
      <c r="B3470" s="1" t="s">
        <v>152</v>
      </c>
      <c r="C3470" s="4" t="str">
        <f>VLOOKUP(Tabela1[[#This Row],[Cliente]],'BASE DE CLIENTES'!A:E,2,0)</f>
        <v>Aparecida de Goiânia</v>
      </c>
      <c r="D3470" s="1" t="str">
        <f>VLOOKUP(Tabela1[[#This Row],[Cliente]],'BASE DE CLIENTES'!A:C,3,0)</f>
        <v>GO</v>
      </c>
      <c r="E3470" s="4" t="str">
        <f>CONCATENATE(Tabela1[[#This Row],[CIDADE]],",",Tabela1[[#This Row],[UF]])</f>
        <v>Aparecida de Goiânia,GO</v>
      </c>
      <c r="F3470" s="2">
        <v>46010</v>
      </c>
      <c r="G3470" s="13">
        <v>2041.24</v>
      </c>
      <c r="H3470" s="13">
        <v>3000</v>
      </c>
      <c r="I3470" s="5">
        <f>Tabela1[[#This Row],[Valor total]]-Tabela1[[#This Row],[Valor custo]]</f>
        <v>958.76</v>
      </c>
      <c r="J3470" s="6">
        <f>Tabela1[[#This Row],[MARGEM BRUTA]]/Tabela1[[#This Row],[Valor total]]</f>
        <v>0.31958666666666669</v>
      </c>
      <c r="K3470" s="1" t="str">
        <f>VLOOKUP(Tabela1[[#This Row],[Cliente]],'BASE DE CLIENTES'!A:D,4,0)</f>
        <v>TECNICO</v>
      </c>
      <c r="L3470" s="1" t="str">
        <f>VLOOKUP(Tabela1[[#This Row],[Cliente]],'BASE DE CLIENTES'!A:E,5,0)</f>
        <v>Aparecida de Goiânia</v>
      </c>
    </row>
    <row r="3471" spans="2:12" x14ac:dyDescent="0.3">
      <c r="B3471" s="1" t="s">
        <v>183</v>
      </c>
      <c r="C3471" s="4" t="str">
        <f>VLOOKUP(Tabela1[[#This Row],[Cliente]],'BASE DE CLIENTES'!A:E,2,0)</f>
        <v>Caldas Novas</v>
      </c>
      <c r="D3471" s="1" t="str">
        <f>VLOOKUP(Tabela1[[#This Row],[Cliente]],'BASE DE CLIENTES'!A:C,3,0)</f>
        <v>GO</v>
      </c>
      <c r="E3471" s="4" t="str">
        <f>CONCATENATE(Tabela1[[#This Row],[CIDADE]],",",Tabela1[[#This Row],[UF]])</f>
        <v>Caldas Novas,GO</v>
      </c>
      <c r="F3471" s="2">
        <v>46010</v>
      </c>
      <c r="G3471" s="13">
        <v>1889.25</v>
      </c>
      <c r="H3471" s="13">
        <v>2900</v>
      </c>
      <c r="I3471" s="5">
        <f>Tabela1[[#This Row],[Valor total]]-Tabela1[[#This Row],[Valor custo]]</f>
        <v>1010.75</v>
      </c>
      <c r="J3471" s="6">
        <f>Tabela1[[#This Row],[MARGEM BRUTA]]/Tabela1[[#This Row],[Valor total]]</f>
        <v>0.3485344827586207</v>
      </c>
      <c r="K3471" s="1" t="str">
        <f>VLOOKUP(Tabela1[[#This Row],[Cliente]],'BASE DE CLIENTES'!A:D,4,0)</f>
        <v>EMPRESA COM MAQUINA</v>
      </c>
      <c r="L3471" s="1" t="str">
        <f>VLOOKUP(Tabela1[[#This Row],[Cliente]],'BASE DE CLIENTES'!A:E,5,0)</f>
        <v>Caldas Novas</v>
      </c>
    </row>
    <row r="3472" spans="2:12" x14ac:dyDescent="0.3">
      <c r="B3472" s="1" t="s">
        <v>52</v>
      </c>
      <c r="C3472" s="4" t="str">
        <f>VLOOKUP(Tabela1[[#This Row],[Cliente]],'BASE DE CLIENTES'!A:E,2,0)</f>
        <v>Brasília</v>
      </c>
      <c r="D3472" s="1" t="str">
        <f>VLOOKUP(Tabela1[[#This Row],[Cliente]],'BASE DE CLIENTES'!A:C,3,0)</f>
        <v>DF</v>
      </c>
      <c r="E3472" s="4" t="str">
        <f>CONCATENATE(Tabela1[[#This Row],[CIDADE]],",",Tabela1[[#This Row],[UF]])</f>
        <v>Brasília,DF</v>
      </c>
      <c r="F3472" s="2">
        <v>46010</v>
      </c>
      <c r="G3472" s="13">
        <v>25</v>
      </c>
      <c r="H3472" s="13">
        <v>30</v>
      </c>
      <c r="I3472" s="5">
        <f>Tabela1[[#This Row],[Valor total]]-Tabela1[[#This Row],[Valor custo]]</f>
        <v>5</v>
      </c>
      <c r="J3472" s="6">
        <f>Tabela1[[#This Row],[MARGEM BRUTA]]/Tabela1[[#This Row],[Valor total]]</f>
        <v>0.16666666666666666</v>
      </c>
      <c r="K3472" s="1" t="str">
        <f>VLOOKUP(Tabela1[[#This Row],[Cliente]],'BASE DE CLIENTES'!A:D,4,0)</f>
        <v>SERRALHEIRO</v>
      </c>
      <c r="L3472" s="1" t="str">
        <f>VLOOKUP(Tabela1[[#This Row],[Cliente]],'BASE DE CLIENTES'!A:E,5,0)</f>
        <v>Ceilândia Sul (Ceilândia)</v>
      </c>
    </row>
    <row r="3473" spans="2:12" x14ac:dyDescent="0.3">
      <c r="B3473" s="1" t="s">
        <v>52</v>
      </c>
      <c r="C3473" s="4" t="str">
        <f>VLOOKUP(Tabela1[[#This Row],[Cliente]],'BASE DE CLIENTES'!A:E,2,0)</f>
        <v>Brasília</v>
      </c>
      <c r="D3473" s="1" t="str">
        <f>VLOOKUP(Tabela1[[#This Row],[Cliente]],'BASE DE CLIENTES'!A:C,3,0)</f>
        <v>DF</v>
      </c>
      <c r="E3473" s="4" t="str">
        <f>CONCATENATE(Tabela1[[#This Row],[CIDADE]],",",Tabela1[[#This Row],[UF]])</f>
        <v>Brasília,DF</v>
      </c>
      <c r="F3473" s="2">
        <v>46010</v>
      </c>
      <c r="G3473" s="13">
        <v>120.57</v>
      </c>
      <c r="H3473" s="13">
        <v>158</v>
      </c>
      <c r="I3473" s="5">
        <f>Tabela1[[#This Row],[Valor total]]-Tabela1[[#This Row],[Valor custo]]</f>
        <v>37.430000000000007</v>
      </c>
      <c r="J3473" s="6">
        <f>Tabela1[[#This Row],[MARGEM BRUTA]]/Tabela1[[#This Row],[Valor total]]</f>
        <v>0.23689873417721524</v>
      </c>
      <c r="K3473" s="1" t="str">
        <f>VLOOKUP(Tabela1[[#This Row],[Cliente]],'BASE DE CLIENTES'!A:D,4,0)</f>
        <v>SERRALHEIRO</v>
      </c>
      <c r="L3473" s="1" t="str">
        <f>VLOOKUP(Tabela1[[#This Row],[Cliente]],'BASE DE CLIENTES'!A:E,5,0)</f>
        <v>Ceilândia Sul (Ceilândia)</v>
      </c>
    </row>
    <row r="3474" spans="2:12" x14ac:dyDescent="0.3">
      <c r="B3474" s="1" t="s">
        <v>353</v>
      </c>
      <c r="C3474" s="4" t="str">
        <f>VLOOKUP(Tabela1[[#This Row],[Cliente]],'BASE DE CLIENTES'!A:E,2,0)</f>
        <v>Brasília</v>
      </c>
      <c r="D3474" s="1" t="str">
        <f>VLOOKUP(Tabela1[[#This Row],[Cliente]],'BASE DE CLIENTES'!A:C,3,0)</f>
        <v>DF</v>
      </c>
      <c r="E3474" s="4" t="str">
        <f>CONCATENATE(Tabela1[[#This Row],[CIDADE]],",",Tabela1[[#This Row],[UF]])</f>
        <v>Brasília,DF</v>
      </c>
      <c r="F3474" s="2">
        <v>46010</v>
      </c>
      <c r="G3474" s="13">
        <v>377.85</v>
      </c>
      <c r="H3474" s="13">
        <v>360</v>
      </c>
      <c r="I3474" s="5">
        <f>Tabela1[[#This Row],[Valor total]]-Tabela1[[#This Row],[Valor custo]]</f>
        <v>-17.850000000000023</v>
      </c>
      <c r="J3474" s="6">
        <f>Tabela1[[#This Row],[MARGEM BRUTA]]/Tabela1[[#This Row],[Valor total]]</f>
        <v>-4.9583333333333396E-2</v>
      </c>
      <c r="K3474" s="1" t="str">
        <f>VLOOKUP(Tabela1[[#This Row],[Cliente]],'BASE DE CLIENTES'!A:D,4,0)</f>
        <v>CLIENTE NOVO S/ IDENT.</v>
      </c>
      <c r="L3474" s="1" t="str">
        <f>VLOOKUP(Tabela1[[#This Row],[Cliente]],'BASE DE CLIENTES'!A:E,5,0)</f>
        <v>Brasília</v>
      </c>
    </row>
    <row r="3475" spans="2:12" x14ac:dyDescent="0.3">
      <c r="B3475" s="1" t="s">
        <v>66</v>
      </c>
      <c r="C3475" s="4" t="str">
        <f>VLOOKUP(Tabela1[[#This Row],[Cliente]],'BASE DE CLIENTES'!A:E,2,0)</f>
        <v>Águas Lindas de Goiás</v>
      </c>
      <c r="D3475" s="1" t="str">
        <f>VLOOKUP(Tabela1[[#This Row],[Cliente]],'BASE DE CLIENTES'!A:C,3,0)</f>
        <v>GO</v>
      </c>
      <c r="E3475" s="4" t="str">
        <f>CONCATENATE(Tabela1[[#This Row],[CIDADE]],",",Tabela1[[#This Row],[UF]])</f>
        <v>Águas Lindas de Goiás,GO</v>
      </c>
      <c r="F3475" s="2">
        <v>46010</v>
      </c>
      <c r="G3475" s="13">
        <v>12.2</v>
      </c>
      <c r="H3475" s="13">
        <v>16</v>
      </c>
      <c r="I3475" s="5">
        <f>Tabela1[[#This Row],[Valor total]]-Tabela1[[#This Row],[Valor custo]]</f>
        <v>3.8000000000000007</v>
      </c>
      <c r="J3475" s="6">
        <f>Tabela1[[#This Row],[MARGEM BRUTA]]/Tabela1[[#This Row],[Valor total]]</f>
        <v>0.23750000000000004</v>
      </c>
      <c r="K3475" s="1" t="str">
        <f>VLOOKUP(Tabela1[[#This Row],[Cliente]],'BASE DE CLIENTES'!A:D,4,0)</f>
        <v>EMPRESA COM MAQUINA</v>
      </c>
      <c r="L3475" s="1" t="str">
        <f>VLOOKUP(Tabela1[[#This Row],[Cliente]],'BASE DE CLIENTES'!A:E,5,0)</f>
        <v>Águas Lindas de Goiás</v>
      </c>
    </row>
    <row r="3476" spans="2:12" x14ac:dyDescent="0.3">
      <c r="B3476" s="1" t="s">
        <v>66</v>
      </c>
      <c r="C3476" s="4" t="str">
        <f>VLOOKUP(Tabela1[[#This Row],[Cliente]],'BASE DE CLIENTES'!A:E,2,0)</f>
        <v>Águas Lindas de Goiás</v>
      </c>
      <c r="D3476" s="1" t="str">
        <f>VLOOKUP(Tabela1[[#This Row],[Cliente]],'BASE DE CLIENTES'!A:C,3,0)</f>
        <v>GO</v>
      </c>
      <c r="E3476" s="4" t="str">
        <f>CONCATENATE(Tabela1[[#This Row],[CIDADE]],",",Tabela1[[#This Row],[UF]])</f>
        <v>Águas Lindas de Goiás,GO</v>
      </c>
      <c r="F3476" s="2">
        <v>46010</v>
      </c>
      <c r="G3476" s="13">
        <v>1155</v>
      </c>
      <c r="H3476" s="13">
        <v>1860</v>
      </c>
      <c r="I3476" s="5">
        <f>Tabela1[[#This Row],[Valor total]]-Tabela1[[#This Row],[Valor custo]]</f>
        <v>705</v>
      </c>
      <c r="J3476" s="6">
        <f>Tabela1[[#This Row],[MARGEM BRUTA]]/Tabela1[[#This Row],[Valor total]]</f>
        <v>0.37903225806451613</v>
      </c>
      <c r="K3476" s="1" t="str">
        <f>VLOOKUP(Tabela1[[#This Row],[Cliente]],'BASE DE CLIENTES'!A:D,4,0)</f>
        <v>EMPRESA COM MAQUINA</v>
      </c>
      <c r="L3476" s="1" t="str">
        <f>VLOOKUP(Tabela1[[#This Row],[Cliente]],'BASE DE CLIENTES'!A:E,5,0)</f>
        <v>Águas Lindas de Goiás</v>
      </c>
    </row>
    <row r="3477" spans="2:12" x14ac:dyDescent="0.3">
      <c r="B3477" s="1" t="s">
        <v>142</v>
      </c>
      <c r="C3477" s="4" t="str">
        <f>VLOOKUP(Tabela1[[#This Row],[Cliente]],'BASE DE CLIENTES'!A:E,2,0)</f>
        <v>Brasília</v>
      </c>
      <c r="D3477" s="1" t="str">
        <f>VLOOKUP(Tabela1[[#This Row],[Cliente]],'BASE DE CLIENTES'!A:C,3,0)</f>
        <v>DF</v>
      </c>
      <c r="E3477" s="4" t="str">
        <f>CONCATENATE(Tabela1[[#This Row],[CIDADE]],",",Tabela1[[#This Row],[UF]])</f>
        <v>Brasília,DF</v>
      </c>
      <c r="F3477" s="2">
        <v>46010</v>
      </c>
      <c r="G3477" s="13">
        <v>55</v>
      </c>
      <c r="H3477" s="13">
        <v>200</v>
      </c>
      <c r="I3477" s="5">
        <f>Tabela1[[#This Row],[Valor total]]-Tabela1[[#This Row],[Valor custo]]</f>
        <v>145</v>
      </c>
      <c r="J3477" s="6">
        <f>Tabela1[[#This Row],[MARGEM BRUTA]]/Tabela1[[#This Row],[Valor total]]</f>
        <v>0.72499999999999998</v>
      </c>
      <c r="K3477" s="1" t="str">
        <f>VLOOKUP(Tabela1[[#This Row],[Cliente]],'BASE DE CLIENTES'!A:D,4,0)</f>
        <v>OUTROS RAMOS</v>
      </c>
      <c r="L3477" s="1" t="str">
        <f>VLOOKUP(Tabela1[[#This Row],[Cliente]],'BASE DE CLIENTES'!A:E,5,0)</f>
        <v>RIACHO FUNDO II</v>
      </c>
    </row>
    <row r="3478" spans="2:12" x14ac:dyDescent="0.3">
      <c r="B3478" s="1" t="s">
        <v>184</v>
      </c>
      <c r="C3478" s="4" t="str">
        <f>VLOOKUP(Tabela1[[#This Row],[Cliente]],'BASE DE CLIENTES'!A:E,2,0)</f>
        <v>Castanhal</v>
      </c>
      <c r="D3478" s="1" t="str">
        <f>VLOOKUP(Tabela1[[#This Row],[Cliente]],'BASE DE CLIENTES'!A:C,3,0)</f>
        <v>PA</v>
      </c>
      <c r="E3478" s="4" t="str">
        <f>CONCATENATE(Tabela1[[#This Row],[CIDADE]],",",Tabela1[[#This Row],[UF]])</f>
        <v>Castanhal,PA</v>
      </c>
      <c r="F3478" s="2">
        <v>46010</v>
      </c>
      <c r="G3478" s="13">
        <v>1050</v>
      </c>
      <c r="H3478" s="13">
        <v>1580</v>
      </c>
      <c r="I3478" s="5">
        <f>Tabela1[[#This Row],[Valor total]]-Tabela1[[#This Row],[Valor custo]]</f>
        <v>530</v>
      </c>
      <c r="J3478" s="6">
        <f>Tabela1[[#This Row],[MARGEM BRUTA]]/Tabela1[[#This Row],[Valor total]]</f>
        <v>0.33544303797468356</v>
      </c>
      <c r="K3478" s="1" t="str">
        <f>VLOOKUP(Tabela1[[#This Row],[Cliente]],'BASE DE CLIENTES'!A:D,4,0)</f>
        <v>EMPRESA COM MAQUINA</v>
      </c>
      <c r="L3478" s="1" t="str">
        <f>VLOOKUP(Tabela1[[#This Row],[Cliente]],'BASE DE CLIENTES'!A:E,5,0)</f>
        <v>Castanhal</v>
      </c>
    </row>
    <row r="3479" spans="2:12" x14ac:dyDescent="0.3">
      <c r="B3479" s="1" t="s">
        <v>216</v>
      </c>
      <c r="C3479" s="4" t="str">
        <f>VLOOKUP(Tabela1[[#This Row],[Cliente]],'BASE DE CLIENTES'!A:E,2,0)</f>
        <v>Brasília</v>
      </c>
      <c r="D3479" s="1" t="str">
        <f>VLOOKUP(Tabela1[[#This Row],[Cliente]],'BASE DE CLIENTES'!A:C,3,0)</f>
        <v>DF</v>
      </c>
      <c r="E3479" s="4" t="str">
        <f>CONCATENATE(Tabela1[[#This Row],[CIDADE]],",",Tabela1[[#This Row],[UF]])</f>
        <v>Brasília,DF</v>
      </c>
      <c r="F3479" s="2">
        <v>46010</v>
      </c>
      <c r="G3479" s="13">
        <v>1540</v>
      </c>
      <c r="H3479" s="13">
        <v>2386.1999999999998</v>
      </c>
      <c r="I3479" s="5">
        <f>Tabela1[[#This Row],[Valor total]]-Tabela1[[#This Row],[Valor custo]]</f>
        <v>846.19999999999982</v>
      </c>
      <c r="J3479" s="6">
        <f>Tabela1[[#This Row],[MARGEM BRUTA]]/Tabela1[[#This Row],[Valor total]]</f>
        <v>0.35462241220350343</v>
      </c>
      <c r="K3479" s="1" t="str">
        <f>VLOOKUP(Tabela1[[#This Row],[Cliente]],'BASE DE CLIENTES'!A:D,4,0)</f>
        <v>EMPRESA COM MAQUINA</v>
      </c>
      <c r="L3479" s="1" t="str">
        <f>VLOOKUP(Tabela1[[#This Row],[Cliente]],'BASE DE CLIENTES'!A:E,5,0)</f>
        <v>RIACHO FUNDO II</v>
      </c>
    </row>
    <row r="3480" spans="2:12" x14ac:dyDescent="0.3">
      <c r="B3480" s="1" t="s">
        <v>27</v>
      </c>
      <c r="C3480" s="4" t="str">
        <f>VLOOKUP(Tabela1[[#This Row],[Cliente]],'BASE DE CLIENTES'!A:E,2,0)</f>
        <v>Brasília</v>
      </c>
      <c r="D3480" s="1" t="str">
        <f>VLOOKUP(Tabela1[[#This Row],[Cliente]],'BASE DE CLIENTES'!A:C,3,0)</f>
        <v>DF</v>
      </c>
      <c r="E3480" s="4" t="str">
        <f>CONCATENATE(Tabela1[[#This Row],[CIDADE]],",",Tabela1[[#This Row],[UF]])</f>
        <v>Brasília,DF</v>
      </c>
      <c r="F3480" s="2">
        <v>46010</v>
      </c>
      <c r="G3480" s="13">
        <v>848</v>
      </c>
      <c r="H3480" s="13">
        <v>1400</v>
      </c>
      <c r="I3480" s="5">
        <f>Tabela1[[#This Row],[Valor total]]-Tabela1[[#This Row],[Valor custo]]</f>
        <v>552</v>
      </c>
      <c r="J3480" s="6">
        <f>Tabela1[[#This Row],[MARGEM BRUTA]]/Tabela1[[#This Row],[Valor total]]</f>
        <v>0.39428571428571429</v>
      </c>
      <c r="K3480" s="1" t="str">
        <f>VLOOKUP(Tabela1[[#This Row],[Cliente]],'BASE DE CLIENTES'!A:D,4,0)</f>
        <v>EMPRESA SEM MAQUINA</v>
      </c>
      <c r="L3480" s="1" t="str">
        <f>VLOOKUP(Tabela1[[#This Row],[Cliente]],'BASE DE CLIENTES'!A:E,5,0)</f>
        <v>RECANTO DAS EMAS</v>
      </c>
    </row>
    <row r="3481" spans="2:12" x14ac:dyDescent="0.3">
      <c r="B3481" s="1" t="s">
        <v>161</v>
      </c>
      <c r="C3481" s="4" t="str">
        <f>VLOOKUP(Tabela1[[#This Row],[Cliente]],'BASE DE CLIENTES'!A:E,2,0)</f>
        <v>Brasília</v>
      </c>
      <c r="D3481" s="1" t="str">
        <f>VLOOKUP(Tabela1[[#This Row],[Cliente]],'BASE DE CLIENTES'!A:C,3,0)</f>
        <v>DF</v>
      </c>
      <c r="E3481" s="4" t="str">
        <f>CONCATENATE(Tabela1[[#This Row],[CIDADE]],",",Tabela1[[#This Row],[UF]])</f>
        <v>Brasília,DF</v>
      </c>
      <c r="F3481" s="2">
        <v>46010</v>
      </c>
      <c r="G3481" s="13">
        <v>12705</v>
      </c>
      <c r="H3481" s="13">
        <v>18810</v>
      </c>
      <c r="I3481" s="5">
        <f>Tabela1[[#This Row],[Valor total]]-Tabela1[[#This Row],[Valor custo]]</f>
        <v>6105</v>
      </c>
      <c r="J3481" s="6">
        <f>Tabela1[[#This Row],[MARGEM BRUTA]]/Tabela1[[#This Row],[Valor total]]</f>
        <v>0.32456140350877194</v>
      </c>
      <c r="K3481" s="1" t="str">
        <f>VLOOKUP(Tabela1[[#This Row],[Cliente]],'BASE DE CLIENTES'!A:D,4,0)</f>
        <v>EMPRESA COM MAQUINA</v>
      </c>
      <c r="L3481" s="1" t="str">
        <f>VLOOKUP(Tabela1[[#This Row],[Cliente]],'BASE DE CLIENTES'!A:E,5,0)</f>
        <v>RIACHO FUNDO II</v>
      </c>
    </row>
    <row r="3482" spans="2:12" x14ac:dyDescent="0.3">
      <c r="B3482" s="1" t="s">
        <v>98</v>
      </c>
      <c r="C3482" s="4" t="str">
        <f>VLOOKUP(Tabela1[[#This Row],[Cliente]],'BASE DE CLIENTES'!A:E,2,0)</f>
        <v>Brasília</v>
      </c>
      <c r="D3482" s="1" t="str">
        <f>VLOOKUP(Tabela1[[#This Row],[Cliente]],'BASE DE CLIENTES'!A:C,3,0)</f>
        <v>DF</v>
      </c>
      <c r="E3482" s="4" t="str">
        <f>CONCATENATE(Tabela1[[#This Row],[CIDADE]],",",Tabela1[[#This Row],[UF]])</f>
        <v>Brasília,DF</v>
      </c>
      <c r="F3482" s="2">
        <v>46010</v>
      </c>
      <c r="G3482" s="13">
        <v>387.42</v>
      </c>
      <c r="H3482" s="13">
        <v>700</v>
      </c>
      <c r="I3482" s="5">
        <f>Tabela1[[#This Row],[Valor total]]-Tabela1[[#This Row],[Valor custo]]</f>
        <v>312.58</v>
      </c>
      <c r="J3482" s="6">
        <f>Tabela1[[#This Row],[MARGEM BRUTA]]/Tabela1[[#This Row],[Valor total]]</f>
        <v>0.44654285714285713</v>
      </c>
      <c r="K3482" s="1" t="str">
        <f>VLOOKUP(Tabela1[[#This Row],[Cliente]],'BASE DE CLIENTES'!A:D,4,0)</f>
        <v>SERRALHEIRO</v>
      </c>
      <c r="L3482" s="1" t="str">
        <f>VLOOKUP(Tabela1[[#This Row],[Cliente]],'BASE DE CLIENTES'!A:E,5,0)</f>
        <v>SANTA MARIA</v>
      </c>
    </row>
    <row r="3483" spans="2:12" x14ac:dyDescent="0.3">
      <c r="B3483" s="1" t="s">
        <v>303</v>
      </c>
      <c r="C3483" s="4" t="str">
        <f>VLOOKUP(Tabela1[[#This Row],[Cliente]],'BASE DE CLIENTES'!A:E,2,0)</f>
        <v>Trindade</v>
      </c>
      <c r="D3483" s="1" t="str">
        <f>VLOOKUP(Tabela1[[#This Row],[Cliente]],'BASE DE CLIENTES'!A:C,3,0)</f>
        <v>GO</v>
      </c>
      <c r="E3483" s="4" t="str">
        <f>CONCATENATE(Tabela1[[#This Row],[CIDADE]],",",Tabela1[[#This Row],[UF]])</f>
        <v>Trindade,GO</v>
      </c>
      <c r="F3483" s="2">
        <v>46010</v>
      </c>
      <c r="G3483" s="13">
        <v>5424.69</v>
      </c>
      <c r="H3483" s="13">
        <v>8200</v>
      </c>
      <c r="I3483" s="5">
        <f>Tabela1[[#This Row],[Valor total]]-Tabela1[[#This Row],[Valor custo]]</f>
        <v>2775.3100000000004</v>
      </c>
      <c r="J3483" s="6">
        <f>Tabela1[[#This Row],[MARGEM BRUTA]]/Tabela1[[#This Row],[Valor total]]</f>
        <v>0.33845243902439032</v>
      </c>
      <c r="K3483" s="1" t="str">
        <f>VLOOKUP(Tabela1[[#This Row],[Cliente]],'BASE DE CLIENTES'!A:D,4,0)</f>
        <v>EMPRESA COM MAQUINA</v>
      </c>
      <c r="L3483" s="1" t="str">
        <f>VLOOKUP(Tabela1[[#This Row],[Cliente]],'BASE DE CLIENTES'!A:E,5,0)</f>
        <v>Trindade</v>
      </c>
    </row>
    <row r="3484" spans="2:12" x14ac:dyDescent="0.3">
      <c r="B3484" s="1" t="s">
        <v>149</v>
      </c>
      <c r="C3484" s="4" t="str">
        <f>VLOOKUP(Tabela1[[#This Row],[Cliente]],'BASE DE CLIENTES'!A:E,2,0)</f>
        <v>Anápolis</v>
      </c>
      <c r="D3484" s="1" t="str">
        <f>VLOOKUP(Tabela1[[#This Row],[Cliente]],'BASE DE CLIENTES'!A:C,3,0)</f>
        <v>GO</v>
      </c>
      <c r="E3484" s="4" t="str">
        <f>CONCATENATE(Tabela1[[#This Row],[CIDADE]],",",Tabela1[[#This Row],[UF]])</f>
        <v>Anápolis,GO</v>
      </c>
      <c r="F3484" s="2">
        <v>46010</v>
      </c>
      <c r="G3484" s="13">
        <v>2286.25</v>
      </c>
      <c r="H3484" s="13">
        <v>3585</v>
      </c>
      <c r="I3484" s="5">
        <f>Tabela1[[#This Row],[Valor total]]-Tabela1[[#This Row],[Valor custo]]</f>
        <v>1298.75</v>
      </c>
      <c r="J3484" s="6">
        <f>Tabela1[[#This Row],[MARGEM BRUTA]]/Tabela1[[#This Row],[Valor total]]</f>
        <v>0.36227336122733611</v>
      </c>
      <c r="K3484" s="1" t="str">
        <f>VLOOKUP(Tabela1[[#This Row],[Cliente]],'BASE DE CLIENTES'!A:D,4,0)</f>
        <v>EMPRESA COM MAQUINA</v>
      </c>
      <c r="L3484" s="1" t="str">
        <f>VLOOKUP(Tabela1[[#This Row],[Cliente]],'BASE DE CLIENTES'!A:E,5,0)</f>
        <v>Anápolis</v>
      </c>
    </row>
    <row r="3485" spans="2:12" x14ac:dyDescent="0.3">
      <c r="B3485" s="1" t="s">
        <v>199</v>
      </c>
      <c r="C3485" s="4" t="str">
        <f>VLOOKUP(Tabela1[[#This Row],[Cliente]],'BASE DE CLIENTES'!A:E,2,0)</f>
        <v>Goiânia</v>
      </c>
      <c r="D3485" s="1" t="str">
        <f>VLOOKUP(Tabela1[[#This Row],[Cliente]],'BASE DE CLIENTES'!A:C,3,0)</f>
        <v>GO</v>
      </c>
      <c r="E3485" s="4" t="str">
        <f>CONCATENATE(Tabela1[[#This Row],[CIDADE]],",",Tabela1[[#This Row],[UF]])</f>
        <v>Goiânia,GO</v>
      </c>
      <c r="F3485" s="2">
        <v>46009</v>
      </c>
      <c r="G3485" s="13">
        <v>4184.53</v>
      </c>
      <c r="H3485" s="13">
        <v>6080</v>
      </c>
      <c r="I3485" s="5">
        <f>Tabela1[[#This Row],[Valor total]]-Tabela1[[#This Row],[Valor custo]]</f>
        <v>1895.4700000000003</v>
      </c>
      <c r="J3485" s="6">
        <f>Tabela1[[#This Row],[MARGEM BRUTA]]/Tabela1[[#This Row],[Valor total]]</f>
        <v>0.31175493421052636</v>
      </c>
      <c r="K3485" s="1" t="str">
        <f>VLOOKUP(Tabela1[[#This Row],[Cliente]],'BASE DE CLIENTES'!A:D,4,0)</f>
        <v>EMPRESA COM MAQUINA</v>
      </c>
      <c r="L3485" s="1" t="str">
        <f>VLOOKUP(Tabela1[[#This Row],[Cliente]],'BASE DE CLIENTES'!A:E,5,0)</f>
        <v>Goiânia</v>
      </c>
    </row>
    <row r="3486" spans="2:12" x14ac:dyDescent="0.3">
      <c r="B3486" s="1" t="s">
        <v>52</v>
      </c>
      <c r="C3486" s="4" t="str">
        <f>VLOOKUP(Tabela1[[#This Row],[Cliente]],'BASE DE CLIENTES'!A:E,2,0)</f>
        <v>Brasília</v>
      </c>
      <c r="D3486" s="1" t="str">
        <f>VLOOKUP(Tabela1[[#This Row],[Cliente]],'BASE DE CLIENTES'!A:C,3,0)</f>
        <v>DF</v>
      </c>
      <c r="E3486" s="4" t="str">
        <f>CONCATENATE(Tabela1[[#This Row],[CIDADE]],",",Tabela1[[#This Row],[UF]])</f>
        <v>Brasília,DF</v>
      </c>
      <c r="F3486" s="2">
        <v>46009</v>
      </c>
      <c r="G3486" s="13">
        <v>770</v>
      </c>
      <c r="H3486" s="13">
        <v>1290</v>
      </c>
      <c r="I3486" s="5">
        <f>Tabela1[[#This Row],[Valor total]]-Tabela1[[#This Row],[Valor custo]]</f>
        <v>520</v>
      </c>
      <c r="J3486" s="6">
        <f>Tabela1[[#This Row],[MARGEM BRUTA]]/Tabela1[[#This Row],[Valor total]]</f>
        <v>0.40310077519379844</v>
      </c>
      <c r="K3486" s="1" t="str">
        <f>VLOOKUP(Tabela1[[#This Row],[Cliente]],'BASE DE CLIENTES'!A:D,4,0)</f>
        <v>SERRALHEIRO</v>
      </c>
      <c r="L3486" s="1" t="str">
        <f>VLOOKUP(Tabela1[[#This Row],[Cliente]],'BASE DE CLIENTES'!A:E,5,0)</f>
        <v>Ceilândia Sul (Ceilândia)</v>
      </c>
    </row>
    <row r="3487" spans="2:12" x14ac:dyDescent="0.3">
      <c r="B3487" s="1" t="s">
        <v>52</v>
      </c>
      <c r="C3487" s="4" t="str">
        <f>VLOOKUP(Tabela1[[#This Row],[Cliente]],'BASE DE CLIENTES'!A:E,2,0)</f>
        <v>Brasília</v>
      </c>
      <c r="D3487" s="1" t="str">
        <f>VLOOKUP(Tabela1[[#This Row],[Cliente]],'BASE DE CLIENTES'!A:C,3,0)</f>
        <v>DF</v>
      </c>
      <c r="E3487" s="4" t="str">
        <f>CONCATENATE(Tabela1[[#This Row],[CIDADE]],",",Tabela1[[#This Row],[UF]])</f>
        <v>Brasília,DF</v>
      </c>
      <c r="F3487" s="2">
        <v>46009</v>
      </c>
      <c r="G3487" s="13">
        <v>289</v>
      </c>
      <c r="H3487" s="13">
        <v>0</v>
      </c>
      <c r="I3487" s="5">
        <f>Tabela1[[#This Row],[Valor total]]-Tabela1[[#This Row],[Valor custo]]</f>
        <v>-289</v>
      </c>
      <c r="J3487" s="6" t="e">
        <f>Tabela1[[#This Row],[MARGEM BRUTA]]/Tabela1[[#This Row],[Valor total]]</f>
        <v>#DIV/0!</v>
      </c>
      <c r="K3487" s="1" t="str">
        <f>VLOOKUP(Tabela1[[#This Row],[Cliente]],'BASE DE CLIENTES'!A:D,4,0)</f>
        <v>SERRALHEIRO</v>
      </c>
      <c r="L3487" s="1" t="str">
        <f>VLOOKUP(Tabela1[[#This Row],[Cliente]],'BASE DE CLIENTES'!A:E,5,0)</f>
        <v>Ceilândia Sul (Ceilândia)</v>
      </c>
    </row>
    <row r="3488" spans="2:12" x14ac:dyDescent="0.3">
      <c r="B3488" s="1" t="s">
        <v>123</v>
      </c>
      <c r="C3488" s="4" t="str">
        <f>VLOOKUP(Tabela1[[#This Row],[Cliente]],'BASE DE CLIENTES'!A:E,2,0)</f>
        <v>Brasília</v>
      </c>
      <c r="D3488" s="1" t="str">
        <f>VLOOKUP(Tabela1[[#This Row],[Cliente]],'BASE DE CLIENTES'!A:C,3,0)</f>
        <v>DF</v>
      </c>
      <c r="E3488" s="4" t="str">
        <f>CONCATENATE(Tabela1[[#This Row],[CIDADE]],",",Tabela1[[#This Row],[UF]])</f>
        <v>Brasília,DF</v>
      </c>
      <c r="F3488" s="2">
        <v>46009</v>
      </c>
      <c r="G3488" s="13">
        <v>76.25</v>
      </c>
      <c r="H3488" s="13">
        <v>100</v>
      </c>
      <c r="I3488" s="5">
        <f>Tabela1[[#This Row],[Valor total]]-Tabela1[[#This Row],[Valor custo]]</f>
        <v>23.75</v>
      </c>
      <c r="J3488" s="6">
        <f>Tabela1[[#This Row],[MARGEM BRUTA]]/Tabela1[[#This Row],[Valor total]]</f>
        <v>0.23749999999999999</v>
      </c>
      <c r="K3488" s="1" t="str">
        <f>VLOOKUP(Tabela1[[#This Row],[Cliente]],'BASE DE CLIENTES'!A:D,4,0)</f>
        <v>EMPRESA COM MAQUINA</v>
      </c>
      <c r="L3488" s="1" t="str">
        <f>VLOOKUP(Tabela1[[#This Row],[Cliente]],'BASE DE CLIENTES'!A:E,5,0)</f>
        <v>ADE CEILÂNDIA</v>
      </c>
    </row>
    <row r="3489" spans="2:12" x14ac:dyDescent="0.3">
      <c r="B3489" s="1" t="s">
        <v>111</v>
      </c>
      <c r="C3489" s="4" t="str">
        <f>VLOOKUP(Tabela1[[#This Row],[Cliente]],'BASE DE CLIENTES'!A:E,2,0)</f>
        <v>Brasília</v>
      </c>
      <c r="D3489" s="1" t="str">
        <f>VLOOKUP(Tabela1[[#This Row],[Cliente]],'BASE DE CLIENTES'!A:C,3,0)</f>
        <v>DF</v>
      </c>
      <c r="E3489" s="4" t="str">
        <f>CONCATENATE(Tabela1[[#This Row],[CIDADE]],",",Tabela1[[#This Row],[UF]])</f>
        <v>Brasília,DF</v>
      </c>
      <c r="F3489" s="2">
        <v>46009</v>
      </c>
      <c r="G3489" s="13">
        <v>1288</v>
      </c>
      <c r="H3489" s="13">
        <v>1881</v>
      </c>
      <c r="I3489" s="5">
        <f>Tabela1[[#This Row],[Valor total]]-Tabela1[[#This Row],[Valor custo]]</f>
        <v>593</v>
      </c>
      <c r="J3489" s="6">
        <f>Tabela1[[#This Row],[MARGEM BRUTA]]/Tabela1[[#This Row],[Valor total]]</f>
        <v>0.31525784157363107</v>
      </c>
      <c r="K3489" s="1" t="str">
        <f>VLOOKUP(Tabela1[[#This Row],[Cliente]],'BASE DE CLIENTES'!A:D,4,0)</f>
        <v>EMPRESA SEM MAQUINA</v>
      </c>
      <c r="L3489" s="1" t="str">
        <f>VLOOKUP(Tabela1[[#This Row],[Cliente]],'BASE DE CLIENTES'!A:E,5,0)</f>
        <v>TAGUATINGA SUL (TAGUATINGA)</v>
      </c>
    </row>
    <row r="3490" spans="2:12" x14ac:dyDescent="0.3">
      <c r="B3490" s="1" t="s">
        <v>123</v>
      </c>
      <c r="C3490" s="4" t="str">
        <f>VLOOKUP(Tabela1[[#This Row],[Cliente]],'BASE DE CLIENTES'!A:E,2,0)</f>
        <v>Brasília</v>
      </c>
      <c r="D3490" s="1" t="str">
        <f>VLOOKUP(Tabela1[[#This Row],[Cliente]],'BASE DE CLIENTES'!A:C,3,0)</f>
        <v>DF</v>
      </c>
      <c r="E3490" s="4" t="str">
        <f>CONCATENATE(Tabela1[[#This Row],[CIDADE]],",",Tabela1[[#This Row],[UF]])</f>
        <v>Brasília,DF</v>
      </c>
      <c r="F3490" s="2">
        <v>46009</v>
      </c>
      <c r="G3490" s="13">
        <v>2819.66</v>
      </c>
      <c r="H3490" s="13">
        <v>4400</v>
      </c>
      <c r="I3490" s="5">
        <f>Tabela1[[#This Row],[Valor total]]-Tabela1[[#This Row],[Valor custo]]</f>
        <v>1580.3400000000001</v>
      </c>
      <c r="J3490" s="6">
        <f>Tabela1[[#This Row],[MARGEM BRUTA]]/Tabela1[[#This Row],[Valor total]]</f>
        <v>0.35916818181818183</v>
      </c>
      <c r="K3490" s="1" t="str">
        <f>VLOOKUP(Tabela1[[#This Row],[Cliente]],'BASE DE CLIENTES'!A:D,4,0)</f>
        <v>EMPRESA COM MAQUINA</v>
      </c>
      <c r="L3490" s="1" t="str">
        <f>VLOOKUP(Tabela1[[#This Row],[Cliente]],'BASE DE CLIENTES'!A:E,5,0)</f>
        <v>ADE CEILÂNDIA</v>
      </c>
    </row>
    <row r="3491" spans="2:12" x14ac:dyDescent="0.3">
      <c r="B3491" s="1" t="s">
        <v>342</v>
      </c>
      <c r="C3491" s="4" t="str">
        <f>VLOOKUP(Tabela1[[#This Row],[Cliente]],'BASE DE CLIENTES'!A:E,2,0)</f>
        <v>Santo Antônio Descoberto</v>
      </c>
      <c r="D3491" s="1" t="str">
        <f>VLOOKUP(Tabela1[[#This Row],[Cliente]],'BASE DE CLIENTES'!A:C,3,0)</f>
        <v>GO</v>
      </c>
      <c r="E3491" s="4" t="str">
        <f>CONCATENATE(Tabela1[[#This Row],[CIDADE]],",",Tabela1[[#This Row],[UF]])</f>
        <v>Santo Antônio Descoberto,GO</v>
      </c>
      <c r="F3491" s="2">
        <v>46009</v>
      </c>
      <c r="G3491" s="13">
        <v>862.12</v>
      </c>
      <c r="H3491" s="13">
        <v>1435</v>
      </c>
      <c r="I3491" s="5">
        <f>Tabela1[[#This Row],[Valor total]]-Tabela1[[#This Row],[Valor custo]]</f>
        <v>572.88</v>
      </c>
      <c r="J3491" s="6">
        <f>Tabela1[[#This Row],[MARGEM BRUTA]]/Tabela1[[#This Row],[Valor total]]</f>
        <v>0.39921951219512197</v>
      </c>
      <c r="K3491" s="1" t="str">
        <f>VLOOKUP(Tabela1[[#This Row],[Cliente]],'BASE DE CLIENTES'!A:D,4,0)</f>
        <v>CLIENTE NOVO S/ IDENT.</v>
      </c>
      <c r="L3491" s="1" t="str">
        <f>VLOOKUP(Tabela1[[#This Row],[Cliente]],'BASE DE CLIENTES'!A:E,5,0)</f>
        <v>Santo Antônio Descoberto</v>
      </c>
    </row>
    <row r="3492" spans="2:12" x14ac:dyDescent="0.3">
      <c r="B3492" s="1" t="s">
        <v>111</v>
      </c>
      <c r="C3492" s="4" t="str">
        <f>VLOOKUP(Tabela1[[#This Row],[Cliente]],'BASE DE CLIENTES'!A:E,2,0)</f>
        <v>Brasília</v>
      </c>
      <c r="D3492" s="1" t="str">
        <f>VLOOKUP(Tabela1[[#This Row],[Cliente]],'BASE DE CLIENTES'!A:C,3,0)</f>
        <v>DF</v>
      </c>
      <c r="E3492" s="4" t="str">
        <f>CONCATENATE(Tabela1[[#This Row],[CIDADE]],",",Tabela1[[#This Row],[UF]])</f>
        <v>Brasília,DF</v>
      </c>
      <c r="F3492" s="2">
        <v>46009</v>
      </c>
      <c r="G3492" s="13">
        <v>174</v>
      </c>
      <c r="H3492" s="13">
        <v>260</v>
      </c>
      <c r="I3492" s="5">
        <f>Tabela1[[#This Row],[Valor total]]-Tabela1[[#This Row],[Valor custo]]</f>
        <v>86</v>
      </c>
      <c r="J3492" s="6">
        <f>Tabela1[[#This Row],[MARGEM BRUTA]]/Tabela1[[#This Row],[Valor total]]</f>
        <v>0.33076923076923076</v>
      </c>
      <c r="K3492" s="1" t="str">
        <f>VLOOKUP(Tabela1[[#This Row],[Cliente]],'BASE DE CLIENTES'!A:D,4,0)</f>
        <v>EMPRESA SEM MAQUINA</v>
      </c>
      <c r="L3492" s="1" t="str">
        <f>VLOOKUP(Tabela1[[#This Row],[Cliente]],'BASE DE CLIENTES'!A:E,5,0)</f>
        <v>TAGUATINGA SUL (TAGUATINGA)</v>
      </c>
    </row>
    <row r="3493" spans="2:12" x14ac:dyDescent="0.3">
      <c r="B3493" s="1" t="s">
        <v>27</v>
      </c>
      <c r="C3493" s="4" t="str">
        <f>VLOOKUP(Tabela1[[#This Row],[Cliente]],'BASE DE CLIENTES'!A:E,2,0)</f>
        <v>Brasília</v>
      </c>
      <c r="D3493" s="1" t="str">
        <f>VLOOKUP(Tabela1[[#This Row],[Cliente]],'BASE DE CLIENTES'!A:C,3,0)</f>
        <v>DF</v>
      </c>
      <c r="E3493" s="4" t="str">
        <f>CONCATENATE(Tabela1[[#This Row],[CIDADE]],",",Tabela1[[#This Row],[UF]])</f>
        <v>Brasília,DF</v>
      </c>
      <c r="F3493" s="2">
        <v>46009</v>
      </c>
      <c r="G3493" s="13">
        <v>180</v>
      </c>
      <c r="H3493" s="13">
        <v>300</v>
      </c>
      <c r="I3493" s="5">
        <f>Tabela1[[#This Row],[Valor total]]-Tabela1[[#This Row],[Valor custo]]</f>
        <v>120</v>
      </c>
      <c r="J3493" s="6">
        <f>Tabela1[[#This Row],[MARGEM BRUTA]]/Tabela1[[#This Row],[Valor total]]</f>
        <v>0.4</v>
      </c>
      <c r="K3493" s="1" t="str">
        <f>VLOOKUP(Tabela1[[#This Row],[Cliente]],'BASE DE CLIENTES'!A:D,4,0)</f>
        <v>EMPRESA SEM MAQUINA</v>
      </c>
      <c r="L3493" s="1" t="str">
        <f>VLOOKUP(Tabela1[[#This Row],[Cliente]],'BASE DE CLIENTES'!A:E,5,0)</f>
        <v>RECANTO DAS EMAS</v>
      </c>
    </row>
    <row r="3494" spans="2:12" x14ac:dyDescent="0.3">
      <c r="B3494" s="1" t="s">
        <v>116</v>
      </c>
      <c r="C3494" s="4" t="str">
        <f>VLOOKUP(Tabela1[[#This Row],[Cliente]],'BASE DE CLIENTES'!A:E,2,0)</f>
        <v>Brasília</v>
      </c>
      <c r="D3494" s="1" t="str">
        <f>VLOOKUP(Tabela1[[#This Row],[Cliente]],'BASE DE CLIENTES'!A:C,3,0)</f>
        <v>DF</v>
      </c>
      <c r="E3494" s="4" t="str">
        <f>CONCATENATE(Tabela1[[#This Row],[CIDADE]],",",Tabela1[[#This Row],[UF]])</f>
        <v>Brasília,DF</v>
      </c>
      <c r="F3494" s="2">
        <v>46009</v>
      </c>
      <c r="G3494" s="13">
        <v>629.79</v>
      </c>
      <c r="H3494" s="13">
        <v>1395</v>
      </c>
      <c r="I3494" s="5">
        <f>Tabela1[[#This Row],[Valor total]]-Tabela1[[#This Row],[Valor custo]]</f>
        <v>765.21</v>
      </c>
      <c r="J3494" s="6">
        <f>Tabela1[[#This Row],[MARGEM BRUTA]]/Tabela1[[#This Row],[Valor total]]</f>
        <v>0.54853763440860215</v>
      </c>
      <c r="K3494" s="1" t="str">
        <f>VLOOKUP(Tabela1[[#This Row],[Cliente]],'BASE DE CLIENTES'!A:D,4,0)</f>
        <v>SEM CLASSIFICAÇÃO</v>
      </c>
      <c r="L3494" s="1" t="str">
        <f>VLOOKUP(Tabela1[[#This Row],[Cliente]],'BASE DE CLIENTES'!A:E,5,0)</f>
        <v>VALE DO AMANHECER (PLANALTINA)</v>
      </c>
    </row>
    <row r="3495" spans="2:12" x14ac:dyDescent="0.3">
      <c r="B3495" s="1" t="s">
        <v>27</v>
      </c>
      <c r="C3495" s="4" t="str">
        <f>VLOOKUP(Tabela1[[#This Row],[Cliente]],'BASE DE CLIENTES'!A:E,2,0)</f>
        <v>Brasília</v>
      </c>
      <c r="D3495" s="1" t="str">
        <f>VLOOKUP(Tabela1[[#This Row],[Cliente]],'BASE DE CLIENTES'!A:C,3,0)</f>
        <v>DF</v>
      </c>
      <c r="E3495" s="4" t="str">
        <f>CONCATENATE(Tabela1[[#This Row],[CIDADE]],",",Tabela1[[#This Row],[UF]])</f>
        <v>Brasília,DF</v>
      </c>
      <c r="F3495" s="2">
        <v>46008</v>
      </c>
      <c r="G3495" s="13">
        <v>90</v>
      </c>
      <c r="H3495" s="13">
        <v>150</v>
      </c>
      <c r="I3495" s="5">
        <f>Tabela1[[#This Row],[Valor total]]-Tabela1[[#This Row],[Valor custo]]</f>
        <v>60</v>
      </c>
      <c r="J3495" s="6">
        <f>Tabela1[[#This Row],[MARGEM BRUTA]]/Tabela1[[#This Row],[Valor total]]</f>
        <v>0.4</v>
      </c>
      <c r="K3495" s="1" t="str">
        <f>VLOOKUP(Tabela1[[#This Row],[Cliente]],'BASE DE CLIENTES'!A:D,4,0)</f>
        <v>EMPRESA SEM MAQUINA</v>
      </c>
      <c r="L3495" s="1" t="str">
        <f>VLOOKUP(Tabela1[[#This Row],[Cliente]],'BASE DE CLIENTES'!A:E,5,0)</f>
        <v>RECANTO DAS EMAS</v>
      </c>
    </row>
    <row r="3496" spans="2:12" x14ac:dyDescent="0.3">
      <c r="B3496" s="1" t="s">
        <v>321</v>
      </c>
      <c r="C3496" s="4" t="str">
        <f>VLOOKUP(Tabela1[[#This Row],[Cliente]],'BASE DE CLIENTES'!A:E,2,0)</f>
        <v>Valparaíso de Goiás</v>
      </c>
      <c r="D3496" s="1" t="str">
        <f>VLOOKUP(Tabela1[[#This Row],[Cliente]],'BASE DE CLIENTES'!A:C,3,0)</f>
        <v>GO</v>
      </c>
      <c r="E3496" s="4" t="str">
        <f>CONCATENATE(Tabela1[[#This Row],[CIDADE]],",",Tabela1[[#This Row],[UF]])</f>
        <v>Valparaíso de Goiás,GO</v>
      </c>
      <c r="F3496" s="2">
        <v>46008</v>
      </c>
      <c r="G3496" s="13">
        <v>1298</v>
      </c>
      <c r="H3496" s="13">
        <v>1800</v>
      </c>
      <c r="I3496" s="5">
        <f>Tabela1[[#This Row],[Valor total]]-Tabela1[[#This Row],[Valor custo]]</f>
        <v>502</v>
      </c>
      <c r="J3496" s="6">
        <f>Tabela1[[#This Row],[MARGEM BRUTA]]/Tabela1[[#This Row],[Valor total]]</f>
        <v>0.27888888888888891</v>
      </c>
      <c r="K3496" s="1" t="str">
        <f>VLOOKUP(Tabela1[[#This Row],[Cliente]],'BASE DE CLIENTES'!A:D,4,0)</f>
        <v>EMPRESA COM MAQUINA</v>
      </c>
      <c r="L3496" s="1" t="str">
        <f>VLOOKUP(Tabela1[[#This Row],[Cliente]],'BASE DE CLIENTES'!A:E,5,0)</f>
        <v>Valparaíso de Goiás</v>
      </c>
    </row>
    <row r="3497" spans="2:12" x14ac:dyDescent="0.3">
      <c r="B3497" s="1" t="s">
        <v>88</v>
      </c>
      <c r="C3497" s="4" t="str">
        <f>VLOOKUP(Tabela1[[#This Row],[Cliente]],'BASE DE CLIENTES'!A:E,2,0)</f>
        <v>Brasília</v>
      </c>
      <c r="D3497" s="1" t="str">
        <f>VLOOKUP(Tabela1[[#This Row],[Cliente]],'BASE DE CLIENTES'!A:C,3,0)</f>
        <v>DF</v>
      </c>
      <c r="E3497" s="4" t="str">
        <f>CONCATENATE(Tabela1[[#This Row],[CIDADE]],",",Tabela1[[#This Row],[UF]])</f>
        <v>Brasília,DF</v>
      </c>
      <c r="F3497" s="2">
        <v>46008</v>
      </c>
      <c r="G3497" s="13">
        <v>40</v>
      </c>
      <c r="H3497" s="13">
        <v>100</v>
      </c>
      <c r="I3497" s="5">
        <f>Tabela1[[#This Row],[Valor total]]-Tabela1[[#This Row],[Valor custo]]</f>
        <v>60</v>
      </c>
      <c r="J3497" s="6">
        <f>Tabela1[[#This Row],[MARGEM BRUTA]]/Tabela1[[#This Row],[Valor total]]</f>
        <v>0.6</v>
      </c>
      <c r="K3497" s="1" t="str">
        <f>VLOOKUP(Tabela1[[#This Row],[Cliente]],'BASE DE CLIENTES'!A:D,4,0)</f>
        <v>SERRALHEIRO</v>
      </c>
      <c r="L3497" s="1" t="str">
        <f>VLOOKUP(Tabela1[[#This Row],[Cliente]],'BASE DE CLIENTES'!A:E,5,0)</f>
        <v>RECANTO DAS EMAS</v>
      </c>
    </row>
    <row r="3498" spans="2:12" x14ac:dyDescent="0.3">
      <c r="B3498" s="1" t="s">
        <v>152</v>
      </c>
      <c r="C3498" s="4" t="str">
        <f>VLOOKUP(Tabela1[[#This Row],[Cliente]],'BASE DE CLIENTES'!A:E,2,0)</f>
        <v>Aparecida de Goiânia</v>
      </c>
      <c r="D3498" s="1" t="str">
        <f>VLOOKUP(Tabela1[[#This Row],[Cliente]],'BASE DE CLIENTES'!A:C,3,0)</f>
        <v>GO</v>
      </c>
      <c r="E3498" s="4" t="str">
        <f>CONCATENATE(Tabela1[[#This Row],[CIDADE]],",",Tabela1[[#This Row],[UF]])</f>
        <v>Aparecida de Goiânia,GO</v>
      </c>
      <c r="F3498" s="2">
        <v>46008</v>
      </c>
      <c r="G3498" s="13">
        <v>250</v>
      </c>
      <c r="H3498" s="13">
        <v>300</v>
      </c>
      <c r="I3498" s="5">
        <f>Tabela1[[#This Row],[Valor total]]-Tabela1[[#This Row],[Valor custo]]</f>
        <v>50</v>
      </c>
      <c r="J3498" s="6">
        <f>Tabela1[[#This Row],[MARGEM BRUTA]]/Tabela1[[#This Row],[Valor total]]</f>
        <v>0.16666666666666666</v>
      </c>
      <c r="K3498" s="1" t="str">
        <f>VLOOKUP(Tabela1[[#This Row],[Cliente]],'BASE DE CLIENTES'!A:D,4,0)</f>
        <v>TECNICO</v>
      </c>
      <c r="L3498" s="1" t="str">
        <f>VLOOKUP(Tabela1[[#This Row],[Cliente]],'BASE DE CLIENTES'!A:E,5,0)</f>
        <v>Aparecida de Goiânia</v>
      </c>
    </row>
    <row r="3499" spans="2:12" x14ac:dyDescent="0.3">
      <c r="B3499" s="1" t="s">
        <v>236</v>
      </c>
      <c r="C3499" s="4" t="str">
        <f>VLOOKUP(Tabela1[[#This Row],[Cliente]],'BASE DE CLIENTES'!A:E,2,0)</f>
        <v>Goiânia</v>
      </c>
      <c r="D3499" s="1" t="str">
        <f>VLOOKUP(Tabela1[[#This Row],[Cliente]],'BASE DE CLIENTES'!A:C,3,0)</f>
        <v>GO</v>
      </c>
      <c r="E3499" s="4" t="str">
        <f>CONCATENATE(Tabela1[[#This Row],[CIDADE]],",",Tabela1[[#This Row],[UF]])</f>
        <v>Goiânia,GO</v>
      </c>
      <c r="F3499" s="2">
        <v>46008</v>
      </c>
      <c r="G3499" s="13">
        <v>2720</v>
      </c>
      <c r="H3499" s="13">
        <v>3950</v>
      </c>
      <c r="I3499" s="5">
        <f>Tabela1[[#This Row],[Valor total]]-Tabela1[[#This Row],[Valor custo]]</f>
        <v>1230</v>
      </c>
      <c r="J3499" s="6">
        <f>Tabela1[[#This Row],[MARGEM BRUTA]]/Tabela1[[#This Row],[Valor total]]</f>
        <v>0.31139240506329113</v>
      </c>
      <c r="K3499" s="1" t="str">
        <f>VLOOKUP(Tabela1[[#This Row],[Cliente]],'BASE DE CLIENTES'!A:D,4,0)</f>
        <v>EMPRESA COM MAQUINA</v>
      </c>
      <c r="L3499" s="1" t="str">
        <f>VLOOKUP(Tabela1[[#This Row],[Cliente]],'BASE DE CLIENTES'!A:E,5,0)</f>
        <v>Goiânia</v>
      </c>
    </row>
    <row r="3500" spans="2:12" x14ac:dyDescent="0.3">
      <c r="B3500" s="1" t="s">
        <v>27</v>
      </c>
      <c r="C3500" s="4" t="str">
        <f>VLOOKUP(Tabela1[[#This Row],[Cliente]],'BASE DE CLIENTES'!A:E,2,0)</f>
        <v>Brasília</v>
      </c>
      <c r="D3500" s="1" t="str">
        <f>VLOOKUP(Tabela1[[#This Row],[Cliente]],'BASE DE CLIENTES'!A:C,3,0)</f>
        <v>DF</v>
      </c>
      <c r="E3500" s="4" t="str">
        <f>CONCATENATE(Tabela1[[#This Row],[CIDADE]],",",Tabela1[[#This Row],[UF]])</f>
        <v>Brasília,DF</v>
      </c>
      <c r="F3500" s="2">
        <v>46008</v>
      </c>
      <c r="G3500" s="13">
        <v>649</v>
      </c>
      <c r="H3500" s="13">
        <v>900</v>
      </c>
      <c r="I3500" s="5">
        <f>Tabela1[[#This Row],[Valor total]]-Tabela1[[#This Row],[Valor custo]]</f>
        <v>251</v>
      </c>
      <c r="J3500" s="6">
        <f>Tabela1[[#This Row],[MARGEM BRUTA]]/Tabela1[[#This Row],[Valor total]]</f>
        <v>0.27888888888888891</v>
      </c>
      <c r="K3500" s="1" t="str">
        <f>VLOOKUP(Tabela1[[#This Row],[Cliente]],'BASE DE CLIENTES'!A:D,4,0)</f>
        <v>EMPRESA SEM MAQUINA</v>
      </c>
      <c r="L3500" s="1" t="str">
        <f>VLOOKUP(Tabela1[[#This Row],[Cliente]],'BASE DE CLIENTES'!A:E,5,0)</f>
        <v>RECANTO DAS EMAS</v>
      </c>
    </row>
    <row r="3501" spans="2:12" x14ac:dyDescent="0.3">
      <c r="B3501" s="1" t="s">
        <v>111</v>
      </c>
      <c r="C3501" s="4" t="str">
        <f>VLOOKUP(Tabela1[[#This Row],[Cliente]],'BASE DE CLIENTES'!A:E,2,0)</f>
        <v>Brasília</v>
      </c>
      <c r="D3501" s="1" t="str">
        <f>VLOOKUP(Tabela1[[#This Row],[Cliente]],'BASE DE CLIENTES'!A:C,3,0)</f>
        <v>DF</v>
      </c>
      <c r="E3501" s="4" t="str">
        <f>CONCATENATE(Tabela1[[#This Row],[CIDADE]],",",Tabela1[[#This Row],[UF]])</f>
        <v>Brasília,DF</v>
      </c>
      <c r="F3501" s="2">
        <v>46008</v>
      </c>
      <c r="G3501" s="13">
        <v>787.14</v>
      </c>
      <c r="H3501" s="13">
        <v>1150</v>
      </c>
      <c r="I3501" s="5">
        <f>Tabela1[[#This Row],[Valor total]]-Tabela1[[#This Row],[Valor custo]]</f>
        <v>362.86</v>
      </c>
      <c r="J3501" s="6">
        <f>Tabela1[[#This Row],[MARGEM BRUTA]]/Tabela1[[#This Row],[Valor total]]</f>
        <v>0.31553043478260873</v>
      </c>
      <c r="K3501" s="1" t="str">
        <f>VLOOKUP(Tabela1[[#This Row],[Cliente]],'BASE DE CLIENTES'!A:D,4,0)</f>
        <v>EMPRESA SEM MAQUINA</v>
      </c>
      <c r="L3501" s="1" t="str">
        <f>VLOOKUP(Tabela1[[#This Row],[Cliente]],'BASE DE CLIENTES'!A:E,5,0)</f>
        <v>TAGUATINGA SUL (TAGUATINGA)</v>
      </c>
    </row>
    <row r="3502" spans="2:12" x14ac:dyDescent="0.3">
      <c r="B3502" s="1" t="s">
        <v>108</v>
      </c>
      <c r="C3502" s="4" t="str">
        <f>VLOOKUP(Tabela1[[#This Row],[Cliente]],'BASE DE CLIENTES'!A:E,2,0)</f>
        <v>Brasília</v>
      </c>
      <c r="D3502" s="1" t="str">
        <f>VLOOKUP(Tabela1[[#This Row],[Cliente]],'BASE DE CLIENTES'!A:C,3,0)</f>
        <v>DF</v>
      </c>
      <c r="E3502" s="4" t="str">
        <f>CONCATENATE(Tabela1[[#This Row],[CIDADE]],",",Tabela1[[#This Row],[UF]])</f>
        <v>Brasília,DF</v>
      </c>
      <c r="F3502" s="2">
        <v>46008</v>
      </c>
      <c r="G3502" s="13">
        <v>70</v>
      </c>
      <c r="H3502" s="13">
        <v>90</v>
      </c>
      <c r="I3502" s="5">
        <f>Tabela1[[#This Row],[Valor total]]-Tabela1[[#This Row],[Valor custo]]</f>
        <v>20</v>
      </c>
      <c r="J3502" s="6">
        <f>Tabela1[[#This Row],[MARGEM BRUTA]]/Tabela1[[#This Row],[Valor total]]</f>
        <v>0.22222222222222221</v>
      </c>
      <c r="K3502" s="1" t="str">
        <f>VLOOKUP(Tabela1[[#This Row],[Cliente]],'BASE DE CLIENTES'!A:D,4,0)</f>
        <v>SERRALHEIRO</v>
      </c>
      <c r="L3502" s="1" t="str">
        <f>VLOOKUP(Tabela1[[#This Row],[Cliente]],'BASE DE CLIENTES'!A:E,5,0)</f>
        <v>Vila Planalto</v>
      </c>
    </row>
    <row r="3503" spans="2:12" x14ac:dyDescent="0.3">
      <c r="B3503" s="1" t="s">
        <v>25</v>
      </c>
      <c r="C3503" s="4" t="str">
        <f>VLOOKUP(Tabela1[[#This Row],[Cliente]],'BASE DE CLIENTES'!A:E,2,0)</f>
        <v>Brasília</v>
      </c>
      <c r="D3503" s="1" t="str">
        <f>VLOOKUP(Tabela1[[#This Row],[Cliente]],'BASE DE CLIENTES'!A:C,3,0)</f>
        <v>DF</v>
      </c>
      <c r="E3503" s="4" t="str">
        <f>CONCATENATE(Tabela1[[#This Row],[CIDADE]],",",Tabela1[[#This Row],[UF]])</f>
        <v>Brasília,DF</v>
      </c>
      <c r="F3503" s="2">
        <v>46007</v>
      </c>
      <c r="G3503" s="13">
        <v>45.6</v>
      </c>
      <c r="H3503" s="13">
        <v>70</v>
      </c>
      <c r="I3503" s="5">
        <f>Tabela1[[#This Row],[Valor total]]-Tabela1[[#This Row],[Valor custo]]</f>
        <v>24.4</v>
      </c>
      <c r="J3503" s="6">
        <f>Tabela1[[#This Row],[MARGEM BRUTA]]/Tabela1[[#This Row],[Valor total]]</f>
        <v>0.34857142857142853</v>
      </c>
      <c r="K3503" s="1" t="str">
        <f>VLOOKUP(Tabela1[[#This Row],[Cliente]],'BASE DE CLIENTES'!A:D,4,0)</f>
        <v>EMPRESA COM MAQUINA</v>
      </c>
      <c r="L3503" s="1" t="str">
        <f>VLOOKUP(Tabela1[[#This Row],[Cliente]],'BASE DE CLIENTES'!A:E,5,0)</f>
        <v>CEILANDIA NORTE (CEILANDIA)</v>
      </c>
    </row>
    <row r="3504" spans="2:12" x14ac:dyDescent="0.3">
      <c r="B3504" s="1" t="s">
        <v>66</v>
      </c>
      <c r="C3504" s="4" t="str">
        <f>VLOOKUP(Tabela1[[#This Row],[Cliente]],'BASE DE CLIENTES'!A:E,2,0)</f>
        <v>Águas Lindas de Goiás</v>
      </c>
      <c r="D3504" s="1" t="str">
        <f>VLOOKUP(Tabela1[[#This Row],[Cliente]],'BASE DE CLIENTES'!A:C,3,0)</f>
        <v>GO</v>
      </c>
      <c r="E3504" s="4" t="str">
        <f>CONCATENATE(Tabela1[[#This Row],[CIDADE]],",",Tabela1[[#This Row],[UF]])</f>
        <v>Águas Lindas de Goiás,GO</v>
      </c>
      <c r="F3504" s="2">
        <v>46007</v>
      </c>
      <c r="G3504" s="13">
        <v>42.6</v>
      </c>
      <c r="H3504" s="13">
        <v>65</v>
      </c>
      <c r="I3504" s="5">
        <f>Tabela1[[#This Row],[Valor total]]-Tabela1[[#This Row],[Valor custo]]</f>
        <v>22.4</v>
      </c>
      <c r="J3504" s="6">
        <f>Tabela1[[#This Row],[MARGEM BRUTA]]/Tabela1[[#This Row],[Valor total]]</f>
        <v>0.3446153846153846</v>
      </c>
      <c r="K3504" s="1" t="str">
        <f>VLOOKUP(Tabela1[[#This Row],[Cliente]],'BASE DE CLIENTES'!A:D,4,0)</f>
        <v>EMPRESA COM MAQUINA</v>
      </c>
      <c r="L3504" s="1" t="str">
        <f>VLOOKUP(Tabela1[[#This Row],[Cliente]],'BASE DE CLIENTES'!A:E,5,0)</f>
        <v>Águas Lindas de Goiás</v>
      </c>
    </row>
    <row r="3505" spans="2:12" x14ac:dyDescent="0.3">
      <c r="B3505" s="1" t="s">
        <v>152</v>
      </c>
      <c r="C3505" s="4" t="str">
        <f>VLOOKUP(Tabela1[[#This Row],[Cliente]],'BASE DE CLIENTES'!A:E,2,0)</f>
        <v>Aparecida de Goiânia</v>
      </c>
      <c r="D3505" s="1" t="str">
        <f>VLOOKUP(Tabela1[[#This Row],[Cliente]],'BASE DE CLIENTES'!A:C,3,0)</f>
        <v>GO</v>
      </c>
      <c r="E3505" s="4" t="str">
        <f>CONCATENATE(Tabela1[[#This Row],[CIDADE]],",",Tabela1[[#This Row],[UF]])</f>
        <v>Aparecida de Goiânia,GO</v>
      </c>
      <c r="F3505" s="2">
        <v>46007</v>
      </c>
      <c r="G3505" s="13">
        <v>84</v>
      </c>
      <c r="H3505" s="13">
        <v>130</v>
      </c>
      <c r="I3505" s="5">
        <f>Tabela1[[#This Row],[Valor total]]-Tabela1[[#This Row],[Valor custo]]</f>
        <v>46</v>
      </c>
      <c r="J3505" s="6">
        <f>Tabela1[[#This Row],[MARGEM BRUTA]]/Tabela1[[#This Row],[Valor total]]</f>
        <v>0.35384615384615387</v>
      </c>
      <c r="K3505" s="1" t="str">
        <f>VLOOKUP(Tabela1[[#This Row],[Cliente]],'BASE DE CLIENTES'!A:D,4,0)</f>
        <v>TECNICO</v>
      </c>
      <c r="L3505" s="1" t="str">
        <f>VLOOKUP(Tabela1[[#This Row],[Cliente]],'BASE DE CLIENTES'!A:E,5,0)</f>
        <v>Aparecida de Goiânia</v>
      </c>
    </row>
    <row r="3506" spans="2:12" x14ac:dyDescent="0.3">
      <c r="B3506" s="1" t="s">
        <v>36</v>
      </c>
      <c r="C3506" s="4" t="str">
        <f>VLOOKUP(Tabela1[[#This Row],[Cliente]],'BASE DE CLIENTES'!A:E,2,0)</f>
        <v>Brasília</v>
      </c>
      <c r="D3506" s="1" t="str">
        <f>VLOOKUP(Tabela1[[#This Row],[Cliente]],'BASE DE CLIENTES'!A:C,3,0)</f>
        <v>DF</v>
      </c>
      <c r="E3506" s="4" t="str">
        <f>CONCATENATE(Tabela1[[#This Row],[CIDADE]],",",Tabela1[[#This Row],[UF]])</f>
        <v>Brasília,DF</v>
      </c>
      <c r="F3506" s="2">
        <v>46007</v>
      </c>
      <c r="G3506" s="13">
        <v>94.06</v>
      </c>
      <c r="H3506" s="13">
        <v>170</v>
      </c>
      <c r="I3506" s="5">
        <f>Tabela1[[#This Row],[Valor total]]-Tabela1[[#This Row],[Valor custo]]</f>
        <v>75.94</v>
      </c>
      <c r="J3506" s="6">
        <f>Tabela1[[#This Row],[MARGEM BRUTA]]/Tabela1[[#This Row],[Valor total]]</f>
        <v>0.44670588235294117</v>
      </c>
      <c r="K3506" s="1" t="str">
        <f>VLOOKUP(Tabela1[[#This Row],[Cliente]],'BASE DE CLIENTES'!A:D,4,0)</f>
        <v>SERRALHEIRO</v>
      </c>
      <c r="L3506" s="1" t="str">
        <f>VLOOKUP(Tabela1[[#This Row],[Cliente]],'BASE DE CLIENTES'!A:E,5,0)</f>
        <v>CEILANDIA SUL (CEILANDIA)</v>
      </c>
    </row>
    <row r="3507" spans="2:12" x14ac:dyDescent="0.3">
      <c r="B3507" s="1" t="s">
        <v>343</v>
      </c>
      <c r="C3507" s="4" t="str">
        <f>VLOOKUP(Tabela1[[#This Row],[Cliente]],'BASE DE CLIENTES'!A:E,2,0)</f>
        <v>Brasília</v>
      </c>
      <c r="D3507" s="1" t="str">
        <f>VLOOKUP(Tabela1[[#This Row],[Cliente]],'BASE DE CLIENTES'!A:C,3,0)</f>
        <v>DF</v>
      </c>
      <c r="E3507" s="4" t="str">
        <f>CONCATENATE(Tabela1[[#This Row],[CIDADE]],",",Tabela1[[#This Row],[UF]])</f>
        <v>Brasília,DF</v>
      </c>
      <c r="F3507" s="2">
        <v>46007</v>
      </c>
      <c r="G3507" s="13">
        <v>289</v>
      </c>
      <c r="H3507" s="13">
        <v>550</v>
      </c>
      <c r="I3507" s="5">
        <f>Tabela1[[#This Row],[Valor total]]-Tabela1[[#This Row],[Valor custo]]</f>
        <v>261</v>
      </c>
      <c r="J3507" s="6">
        <f>Tabela1[[#This Row],[MARGEM BRUTA]]/Tabela1[[#This Row],[Valor total]]</f>
        <v>0.47454545454545455</v>
      </c>
      <c r="K3507" s="1" t="str">
        <f>VLOOKUP(Tabela1[[#This Row],[Cliente]],'BASE DE CLIENTES'!A:D,4,0)</f>
        <v>CLIENTE NOVO S/ IDENT.</v>
      </c>
      <c r="L3507" s="1" t="str">
        <f>VLOOKUP(Tabela1[[#This Row],[Cliente]],'BASE DE CLIENTES'!A:E,5,0)</f>
        <v>Brasília</v>
      </c>
    </row>
    <row r="3508" spans="2:12" x14ac:dyDescent="0.3">
      <c r="B3508" s="1" t="s">
        <v>150</v>
      </c>
      <c r="C3508" s="4" t="str">
        <f>VLOOKUP(Tabela1[[#This Row],[Cliente]],'BASE DE CLIENTES'!A:E,2,0)</f>
        <v>Anápolis</v>
      </c>
      <c r="D3508" s="1" t="str">
        <f>VLOOKUP(Tabela1[[#This Row],[Cliente]],'BASE DE CLIENTES'!A:C,3,0)</f>
        <v>GO</v>
      </c>
      <c r="E3508" s="4" t="str">
        <f>CONCATENATE(Tabela1[[#This Row],[CIDADE]],",",Tabela1[[#This Row],[UF]])</f>
        <v>Anápolis,GO</v>
      </c>
      <c r="F3508" s="2">
        <v>46007</v>
      </c>
      <c r="G3508" s="13">
        <v>250</v>
      </c>
      <c r="H3508" s="13">
        <v>300</v>
      </c>
      <c r="I3508" s="5">
        <f>Tabela1[[#This Row],[Valor total]]-Tabela1[[#This Row],[Valor custo]]</f>
        <v>50</v>
      </c>
      <c r="J3508" s="6">
        <f>Tabela1[[#This Row],[MARGEM BRUTA]]/Tabela1[[#This Row],[Valor total]]</f>
        <v>0.16666666666666666</v>
      </c>
      <c r="K3508" s="1" t="str">
        <f>VLOOKUP(Tabela1[[#This Row],[Cliente]],'BASE DE CLIENTES'!A:D,4,0)</f>
        <v>EMPRESA COM MAQUINA</v>
      </c>
      <c r="L3508" s="1" t="str">
        <f>VLOOKUP(Tabela1[[#This Row],[Cliente]],'BASE DE CLIENTES'!A:E,5,0)</f>
        <v>Anápolis</v>
      </c>
    </row>
    <row r="3509" spans="2:12" x14ac:dyDescent="0.3">
      <c r="B3509" s="1" t="s">
        <v>195</v>
      </c>
      <c r="C3509" s="4" t="str">
        <f>VLOOKUP(Tabela1[[#This Row],[Cliente]],'BASE DE CLIENTES'!A:E,2,0)</f>
        <v>Goiânia</v>
      </c>
      <c r="D3509" s="1" t="str">
        <f>VLOOKUP(Tabela1[[#This Row],[Cliente]],'BASE DE CLIENTES'!A:C,3,0)</f>
        <v>GO</v>
      </c>
      <c r="E3509" s="4" t="str">
        <f>CONCATENATE(Tabela1[[#This Row],[CIDADE]],",",Tabela1[[#This Row],[UF]])</f>
        <v>Goiânia,GO</v>
      </c>
      <c r="F3509" s="2">
        <v>46007</v>
      </c>
      <c r="G3509" s="13">
        <v>6001</v>
      </c>
      <c r="H3509" s="13">
        <v>9650</v>
      </c>
      <c r="I3509" s="5">
        <f>Tabela1[[#This Row],[Valor total]]-Tabela1[[#This Row],[Valor custo]]</f>
        <v>3649</v>
      </c>
      <c r="J3509" s="6">
        <f>Tabela1[[#This Row],[MARGEM BRUTA]]/Tabela1[[#This Row],[Valor total]]</f>
        <v>0.37813471502590673</v>
      </c>
      <c r="K3509" s="1" t="str">
        <f>VLOOKUP(Tabela1[[#This Row],[Cliente]],'BASE DE CLIENTES'!A:D,4,0)</f>
        <v>EMPRESA COM MAQUINA</v>
      </c>
      <c r="L3509" s="1" t="str">
        <f>VLOOKUP(Tabela1[[#This Row],[Cliente]],'BASE DE CLIENTES'!A:E,5,0)</f>
        <v>Goiânia</v>
      </c>
    </row>
    <row r="3510" spans="2:12" x14ac:dyDescent="0.3">
      <c r="B3510" s="1" t="s">
        <v>19</v>
      </c>
      <c r="C3510" s="4" t="str">
        <f>VLOOKUP(Tabela1[[#This Row],[Cliente]],'BASE DE CLIENTES'!A:E,2,0)</f>
        <v>Águas Lindas de Goiás</v>
      </c>
      <c r="D3510" s="1" t="str">
        <f>VLOOKUP(Tabela1[[#This Row],[Cliente]],'BASE DE CLIENTES'!A:C,3,0)</f>
        <v>GO</v>
      </c>
      <c r="E3510" s="4" t="str">
        <f>CONCATENATE(Tabela1[[#This Row],[CIDADE]],",",Tabela1[[#This Row],[UF]])</f>
        <v>Águas Lindas de Goiás,GO</v>
      </c>
      <c r="F3510" s="2">
        <v>46007</v>
      </c>
      <c r="G3510" s="13">
        <v>1400.1</v>
      </c>
      <c r="H3510" s="13">
        <v>2500</v>
      </c>
      <c r="I3510" s="5">
        <f>Tabela1[[#This Row],[Valor total]]-Tabela1[[#This Row],[Valor custo]]</f>
        <v>1099.9000000000001</v>
      </c>
      <c r="J3510" s="6">
        <f>Tabela1[[#This Row],[MARGEM BRUTA]]/Tabela1[[#This Row],[Valor total]]</f>
        <v>0.43996000000000002</v>
      </c>
      <c r="K3510" s="1" t="str">
        <f>VLOOKUP(Tabela1[[#This Row],[Cliente]],'BASE DE CLIENTES'!A:D,4,0)</f>
        <v>SERRALHEIRO</v>
      </c>
      <c r="L3510" s="1" t="str">
        <f>VLOOKUP(Tabela1[[#This Row],[Cliente]],'BASE DE CLIENTES'!A:E,5,0)</f>
        <v>Águas Lindas de Goiás</v>
      </c>
    </row>
    <row r="3511" spans="2:12" x14ac:dyDescent="0.3">
      <c r="B3511" s="1" t="s">
        <v>354</v>
      </c>
      <c r="C3511" s="4" t="str">
        <f>VLOOKUP(Tabela1[[#This Row],[Cliente]],'BASE DE CLIENTES'!A:E,2,0)</f>
        <v>Goiânia</v>
      </c>
      <c r="D3511" s="1" t="str">
        <f>VLOOKUP(Tabela1[[#This Row],[Cliente]],'BASE DE CLIENTES'!A:C,3,0)</f>
        <v>GO</v>
      </c>
      <c r="E3511" s="4" t="str">
        <f>CONCATENATE(Tabela1[[#This Row],[CIDADE]],",",Tabela1[[#This Row],[UF]])</f>
        <v>Goiânia,GO</v>
      </c>
      <c r="F3511" s="2">
        <v>46007</v>
      </c>
      <c r="G3511" s="13">
        <v>1343</v>
      </c>
      <c r="H3511" s="13">
        <v>2100</v>
      </c>
      <c r="I3511" s="5">
        <f>Tabela1[[#This Row],[Valor total]]-Tabela1[[#This Row],[Valor custo]]</f>
        <v>757</v>
      </c>
      <c r="J3511" s="6">
        <f>Tabela1[[#This Row],[MARGEM BRUTA]]/Tabela1[[#This Row],[Valor total]]</f>
        <v>0.36047619047619045</v>
      </c>
      <c r="K3511" s="1" t="str">
        <f>VLOOKUP(Tabela1[[#This Row],[Cliente]],'BASE DE CLIENTES'!A:D,4,0)</f>
        <v>CLIENTE NOVO S/ IDENT.</v>
      </c>
      <c r="L3511" s="1" t="str">
        <f>VLOOKUP(Tabela1[[#This Row],[Cliente]],'BASE DE CLIENTES'!A:E,5,0)</f>
        <v>Goiânia</v>
      </c>
    </row>
    <row r="3512" spans="2:12" x14ac:dyDescent="0.3">
      <c r="B3512" s="1" t="s">
        <v>340</v>
      </c>
      <c r="C3512" s="4" t="str">
        <f>VLOOKUP(Tabela1[[#This Row],[Cliente]],'BASE DE CLIENTES'!A:E,2,0)</f>
        <v>Brasília</v>
      </c>
      <c r="D3512" s="1" t="str">
        <f>VLOOKUP(Tabela1[[#This Row],[Cliente]],'BASE DE CLIENTES'!A:C,3,0)</f>
        <v>DF</v>
      </c>
      <c r="E3512" s="4" t="str">
        <f>CONCATENATE(Tabela1[[#This Row],[CIDADE]],",",Tabela1[[#This Row],[UF]])</f>
        <v>Brasília,DF</v>
      </c>
      <c r="F3512" s="2">
        <v>46007</v>
      </c>
      <c r="G3512" s="13">
        <v>13.69</v>
      </c>
      <c r="H3512" s="13">
        <v>100</v>
      </c>
      <c r="I3512" s="5">
        <f>Tabela1[[#This Row],[Valor total]]-Tabela1[[#This Row],[Valor custo]]</f>
        <v>86.31</v>
      </c>
      <c r="J3512" s="6">
        <f>Tabela1[[#This Row],[MARGEM BRUTA]]/Tabela1[[#This Row],[Valor total]]</f>
        <v>0.86309999999999998</v>
      </c>
      <c r="K3512" s="1" t="str">
        <f>VLOOKUP(Tabela1[[#This Row],[Cliente]],'BASE DE CLIENTES'!A:D,4,0)</f>
        <v>CLIENTE NOVO S/ IDENT.</v>
      </c>
      <c r="L3512" s="1" t="str">
        <f>VLOOKUP(Tabela1[[#This Row],[Cliente]],'BASE DE CLIENTES'!A:E,5,0)</f>
        <v>Brasília</v>
      </c>
    </row>
    <row r="3513" spans="2:12" x14ac:dyDescent="0.3">
      <c r="B3513" s="1" t="s">
        <v>221</v>
      </c>
      <c r="C3513" s="4" t="str">
        <f>VLOOKUP(Tabela1[[#This Row],[Cliente]],'BASE DE CLIENTES'!A:E,2,0)</f>
        <v>Goiânia</v>
      </c>
      <c r="D3513" s="1" t="str">
        <f>VLOOKUP(Tabela1[[#This Row],[Cliente]],'BASE DE CLIENTES'!A:C,3,0)</f>
        <v>GO</v>
      </c>
      <c r="E3513" s="4" t="str">
        <f>CONCATENATE(Tabela1[[#This Row],[CIDADE]],",",Tabela1[[#This Row],[UF]])</f>
        <v>Goiânia,GO</v>
      </c>
      <c r="F3513" s="2">
        <v>46007</v>
      </c>
      <c r="G3513" s="13">
        <v>3320</v>
      </c>
      <c r="H3513" s="13">
        <v>5000</v>
      </c>
      <c r="I3513" s="5">
        <f>Tabela1[[#This Row],[Valor total]]-Tabela1[[#This Row],[Valor custo]]</f>
        <v>1680</v>
      </c>
      <c r="J3513" s="6">
        <f>Tabela1[[#This Row],[MARGEM BRUTA]]/Tabela1[[#This Row],[Valor total]]</f>
        <v>0.33600000000000002</v>
      </c>
      <c r="K3513" s="1" t="str">
        <f>VLOOKUP(Tabela1[[#This Row],[Cliente]],'BASE DE CLIENTES'!A:D,4,0)</f>
        <v>EMPRESA COM MAQUINA</v>
      </c>
      <c r="L3513" s="1" t="str">
        <f>VLOOKUP(Tabela1[[#This Row],[Cliente]],'BASE DE CLIENTES'!A:E,5,0)</f>
        <v>Goiânia</v>
      </c>
    </row>
    <row r="3514" spans="2:12" x14ac:dyDescent="0.3">
      <c r="B3514" s="1" t="s">
        <v>199</v>
      </c>
      <c r="C3514" s="4" t="str">
        <f>VLOOKUP(Tabela1[[#This Row],[Cliente]],'BASE DE CLIENTES'!A:E,2,0)</f>
        <v>Goiânia</v>
      </c>
      <c r="D3514" s="1" t="str">
        <f>VLOOKUP(Tabela1[[#This Row],[Cliente]],'BASE DE CLIENTES'!A:C,3,0)</f>
        <v>GO</v>
      </c>
      <c r="E3514" s="4" t="str">
        <f>CONCATENATE(Tabela1[[#This Row],[CIDADE]],",",Tabela1[[#This Row],[UF]])</f>
        <v>Goiânia,GO</v>
      </c>
      <c r="F3514" s="2">
        <v>46007</v>
      </c>
      <c r="G3514" s="13">
        <v>2685</v>
      </c>
      <c r="H3514" s="13">
        <v>4200</v>
      </c>
      <c r="I3514" s="5">
        <f>Tabela1[[#This Row],[Valor total]]-Tabela1[[#This Row],[Valor custo]]</f>
        <v>1515</v>
      </c>
      <c r="J3514" s="6">
        <f>Tabela1[[#This Row],[MARGEM BRUTA]]/Tabela1[[#This Row],[Valor total]]</f>
        <v>0.36071428571428571</v>
      </c>
      <c r="K3514" s="1" t="str">
        <f>VLOOKUP(Tabela1[[#This Row],[Cliente]],'BASE DE CLIENTES'!A:D,4,0)</f>
        <v>EMPRESA COM MAQUINA</v>
      </c>
      <c r="L3514" s="1" t="str">
        <f>VLOOKUP(Tabela1[[#This Row],[Cliente]],'BASE DE CLIENTES'!A:E,5,0)</f>
        <v>Goiânia</v>
      </c>
    </row>
    <row r="3515" spans="2:12" x14ac:dyDescent="0.3">
      <c r="B3515" s="1" t="s">
        <v>322</v>
      </c>
      <c r="C3515" s="4" t="str">
        <f>VLOOKUP(Tabela1[[#This Row],[Cliente]],'BASE DE CLIENTES'!A:E,2,0)</f>
        <v>Brasília</v>
      </c>
      <c r="D3515" s="1" t="str">
        <f>VLOOKUP(Tabela1[[#This Row],[Cliente]],'BASE DE CLIENTES'!A:C,3,0)</f>
        <v>DF</v>
      </c>
      <c r="E3515" s="4" t="str">
        <f>CONCATENATE(Tabela1[[#This Row],[CIDADE]],",",Tabela1[[#This Row],[UF]])</f>
        <v>Brasília,DF</v>
      </c>
      <c r="F3515" s="2">
        <v>46006</v>
      </c>
      <c r="G3515" s="13">
        <v>293.13</v>
      </c>
      <c r="H3515" s="13">
        <v>400</v>
      </c>
      <c r="I3515" s="5">
        <f>Tabela1[[#This Row],[Valor total]]-Tabela1[[#This Row],[Valor custo]]</f>
        <v>106.87</v>
      </c>
      <c r="J3515" s="6">
        <f>Tabela1[[#This Row],[MARGEM BRUTA]]/Tabela1[[#This Row],[Valor total]]</f>
        <v>0.267175</v>
      </c>
      <c r="K3515" s="1" t="str">
        <f>VLOOKUP(Tabela1[[#This Row],[Cliente]],'BASE DE CLIENTES'!A:D,4,0)</f>
        <v>SERRALHEIRO</v>
      </c>
      <c r="L3515" s="1" t="str">
        <f>VLOOKUP(Tabela1[[#This Row],[Cliente]],'BASE DE CLIENTES'!A:E,5,0)</f>
        <v>RIACHO FUNDO I</v>
      </c>
    </row>
    <row r="3516" spans="2:12" x14ac:dyDescent="0.3">
      <c r="B3516" s="1" t="s">
        <v>232</v>
      </c>
      <c r="C3516" s="4" t="str">
        <f>VLOOKUP(Tabela1[[#This Row],[Cliente]],'BASE DE CLIENTES'!A:E,2,0)</f>
        <v>Brasília</v>
      </c>
      <c r="D3516" s="1" t="str">
        <f>VLOOKUP(Tabela1[[#This Row],[Cliente]],'BASE DE CLIENTES'!A:C,3,0)</f>
        <v>DF</v>
      </c>
      <c r="E3516" s="4" t="str">
        <f>CONCATENATE(Tabela1[[#This Row],[CIDADE]],",",Tabela1[[#This Row],[UF]])</f>
        <v>Brasília,DF</v>
      </c>
      <c r="F3516" s="2">
        <v>46006</v>
      </c>
      <c r="G3516" s="13">
        <v>586.26</v>
      </c>
      <c r="H3516" s="13">
        <v>1300</v>
      </c>
      <c r="I3516" s="5">
        <f>Tabela1[[#This Row],[Valor total]]-Tabela1[[#This Row],[Valor custo]]</f>
        <v>713.74</v>
      </c>
      <c r="J3516" s="6">
        <f>Tabela1[[#This Row],[MARGEM BRUTA]]/Tabela1[[#This Row],[Valor total]]</f>
        <v>0.54903076923076921</v>
      </c>
      <c r="K3516" s="1" t="str">
        <f>VLOOKUP(Tabela1[[#This Row],[Cliente]],'BASE DE CLIENTES'!A:D,4,0)</f>
        <v>CHAVEIRO</v>
      </c>
      <c r="L3516" s="1" t="str">
        <f>VLOOKUP(Tabela1[[#This Row],[Cliente]],'BASE DE CLIENTES'!A:E,5,0)</f>
        <v>Areal (Águas Claras)</v>
      </c>
    </row>
    <row r="3517" spans="2:12" x14ac:dyDescent="0.3">
      <c r="B3517" s="1" t="s">
        <v>321</v>
      </c>
      <c r="C3517" s="4" t="str">
        <f>VLOOKUP(Tabela1[[#This Row],[Cliente]],'BASE DE CLIENTES'!A:E,2,0)</f>
        <v>Valparaíso de Goiás</v>
      </c>
      <c r="D3517" s="1" t="str">
        <f>VLOOKUP(Tabela1[[#This Row],[Cliente]],'BASE DE CLIENTES'!A:C,3,0)</f>
        <v>GO</v>
      </c>
      <c r="E3517" s="4" t="str">
        <f>CONCATENATE(Tabela1[[#This Row],[CIDADE]],",",Tabela1[[#This Row],[UF]])</f>
        <v>Valparaíso de Goiás,GO</v>
      </c>
      <c r="F3517" s="2">
        <v>46006</v>
      </c>
      <c r="G3517" s="13">
        <v>693</v>
      </c>
      <c r="H3517" s="13">
        <v>1200</v>
      </c>
      <c r="I3517" s="5">
        <f>Tabela1[[#This Row],[Valor total]]-Tabela1[[#This Row],[Valor custo]]</f>
        <v>507</v>
      </c>
      <c r="J3517" s="6">
        <f>Tabela1[[#This Row],[MARGEM BRUTA]]/Tabela1[[#This Row],[Valor total]]</f>
        <v>0.42249999999999999</v>
      </c>
      <c r="K3517" s="1" t="str">
        <f>VLOOKUP(Tabela1[[#This Row],[Cliente]],'BASE DE CLIENTES'!A:D,4,0)</f>
        <v>EMPRESA COM MAQUINA</v>
      </c>
      <c r="L3517" s="1" t="str">
        <f>VLOOKUP(Tabela1[[#This Row],[Cliente]],'BASE DE CLIENTES'!A:E,5,0)</f>
        <v>Valparaíso de Goiás</v>
      </c>
    </row>
    <row r="3518" spans="2:12" x14ac:dyDescent="0.3">
      <c r="B3518" s="1" t="s">
        <v>311</v>
      </c>
      <c r="C3518" s="4" t="str">
        <f>VLOOKUP(Tabela1[[#This Row],[Cliente]],'BASE DE CLIENTES'!A:E,2,0)</f>
        <v>Uberlândia</v>
      </c>
      <c r="D3518" s="1" t="str">
        <f>VLOOKUP(Tabela1[[#This Row],[Cliente]],'BASE DE CLIENTES'!A:C,3,0)</f>
        <v>MG</v>
      </c>
      <c r="E3518" s="4" t="str">
        <f>CONCATENATE(Tabela1[[#This Row],[CIDADE]],",",Tabela1[[#This Row],[UF]])</f>
        <v>Uberlândia,MG</v>
      </c>
      <c r="F3518" s="2">
        <v>46005</v>
      </c>
      <c r="G3518" s="13">
        <v>14270</v>
      </c>
      <c r="H3518" s="13">
        <v>20590</v>
      </c>
      <c r="I3518" s="5">
        <f>Tabela1[[#This Row],[Valor total]]-Tabela1[[#This Row],[Valor custo]]</f>
        <v>6320</v>
      </c>
      <c r="J3518" s="6">
        <f>Tabela1[[#This Row],[MARGEM BRUTA]]/Tabela1[[#This Row],[Valor total]]</f>
        <v>0.30694511898980087</v>
      </c>
      <c r="K3518" s="1" t="str">
        <f>VLOOKUP(Tabela1[[#This Row],[Cliente]],'BASE DE CLIENTES'!A:D,4,0)</f>
        <v>EMPRESA COM MAQUINA</v>
      </c>
      <c r="L3518" s="1" t="str">
        <f>VLOOKUP(Tabela1[[#This Row],[Cliente]],'BASE DE CLIENTES'!A:E,5,0)</f>
        <v>Uberlândia</v>
      </c>
    </row>
    <row r="3519" spans="2:12" x14ac:dyDescent="0.3">
      <c r="B3519" s="1" t="s">
        <v>176</v>
      </c>
      <c r="C3519" s="4" t="str">
        <f>VLOOKUP(Tabela1[[#This Row],[Cliente]],'BASE DE CLIENTES'!A:E,2,0)</f>
        <v>Brasília</v>
      </c>
      <c r="D3519" s="1" t="str">
        <f>VLOOKUP(Tabela1[[#This Row],[Cliente]],'BASE DE CLIENTES'!A:C,3,0)</f>
        <v>DF</v>
      </c>
      <c r="E3519" s="4" t="str">
        <f>CONCATENATE(Tabela1[[#This Row],[CIDADE]],",",Tabela1[[#This Row],[UF]])</f>
        <v>Brasília,DF</v>
      </c>
      <c r="F3519" s="2">
        <v>46004</v>
      </c>
      <c r="G3519" s="13">
        <v>664</v>
      </c>
      <c r="H3519" s="13">
        <v>1100</v>
      </c>
      <c r="I3519" s="5">
        <f>Tabela1[[#This Row],[Valor total]]-Tabela1[[#This Row],[Valor custo]]</f>
        <v>436</v>
      </c>
      <c r="J3519" s="6">
        <f>Tabela1[[#This Row],[MARGEM BRUTA]]/Tabela1[[#This Row],[Valor total]]</f>
        <v>0.39636363636363636</v>
      </c>
      <c r="K3519" s="1" t="str">
        <f>VLOOKUP(Tabela1[[#This Row],[Cliente]],'BASE DE CLIENTES'!A:D,4,0)</f>
        <v>OUTROS RAMOS</v>
      </c>
      <c r="L3519" s="1" t="str">
        <f>VLOOKUP(Tabela1[[#This Row],[Cliente]],'BASE DE CLIENTES'!A:E,5,0)</f>
        <v>CEILANDIA NORTE</v>
      </c>
    </row>
    <row r="3520" spans="2:12" x14ac:dyDescent="0.3">
      <c r="B3520" s="1" t="s">
        <v>254</v>
      </c>
      <c r="C3520" s="4" t="str">
        <f>VLOOKUP(Tabela1[[#This Row],[Cliente]],'BASE DE CLIENTES'!A:E,2,0)</f>
        <v>Luziânia</v>
      </c>
      <c r="D3520" s="1" t="str">
        <f>VLOOKUP(Tabela1[[#This Row],[Cliente]],'BASE DE CLIENTES'!A:C,3,0)</f>
        <v>GO</v>
      </c>
      <c r="E3520" s="4" t="str">
        <f>CONCATENATE(Tabela1[[#This Row],[CIDADE]],",",Tabela1[[#This Row],[UF]])</f>
        <v>Luziânia,GO</v>
      </c>
      <c r="F3520" s="2">
        <v>46003</v>
      </c>
      <c r="G3520" s="13">
        <v>16.100000000000001</v>
      </c>
      <c r="H3520" s="13">
        <v>23</v>
      </c>
      <c r="I3520" s="5">
        <f>Tabela1[[#This Row],[Valor total]]-Tabela1[[#This Row],[Valor custo]]</f>
        <v>6.8999999999999986</v>
      </c>
      <c r="J3520" s="6">
        <f>Tabela1[[#This Row],[MARGEM BRUTA]]/Tabela1[[#This Row],[Valor total]]</f>
        <v>0.29999999999999993</v>
      </c>
      <c r="K3520" s="1" t="str">
        <f>VLOOKUP(Tabela1[[#This Row],[Cliente]],'BASE DE CLIENTES'!A:D,4,0)</f>
        <v>SERRALHEIRO</v>
      </c>
      <c r="L3520" s="1" t="str">
        <f>VLOOKUP(Tabela1[[#This Row],[Cliente]],'BASE DE CLIENTES'!A:E,5,0)</f>
        <v>Luziânia</v>
      </c>
    </row>
    <row r="3521" spans="2:12" x14ac:dyDescent="0.3">
      <c r="B3521" s="1" t="s">
        <v>319</v>
      </c>
      <c r="C3521" s="4" t="str">
        <f>VLOOKUP(Tabela1[[#This Row],[Cliente]],'BASE DE CLIENTES'!A:E,2,0)</f>
        <v>Valparaíso de Goiás</v>
      </c>
      <c r="D3521" s="1" t="str">
        <f>VLOOKUP(Tabela1[[#This Row],[Cliente]],'BASE DE CLIENTES'!A:C,3,0)</f>
        <v>GO</v>
      </c>
      <c r="E3521" s="4" t="str">
        <f>CONCATENATE(Tabela1[[#This Row],[CIDADE]],",",Tabela1[[#This Row],[UF]])</f>
        <v>Valparaíso de Goiás,GO</v>
      </c>
      <c r="F3521" s="2">
        <v>46003</v>
      </c>
      <c r="G3521" s="13">
        <v>2656</v>
      </c>
      <c r="H3521" s="13">
        <v>4000</v>
      </c>
      <c r="I3521" s="5">
        <f>Tabela1[[#This Row],[Valor total]]-Tabela1[[#This Row],[Valor custo]]</f>
        <v>1344</v>
      </c>
      <c r="J3521" s="6">
        <f>Tabela1[[#This Row],[MARGEM BRUTA]]/Tabela1[[#This Row],[Valor total]]</f>
        <v>0.33600000000000002</v>
      </c>
      <c r="K3521" s="1" t="str">
        <f>VLOOKUP(Tabela1[[#This Row],[Cliente]],'BASE DE CLIENTES'!A:D,4,0)</f>
        <v>EMPRESA COM MAQUINA</v>
      </c>
      <c r="L3521" s="1" t="str">
        <f>VLOOKUP(Tabela1[[#This Row],[Cliente]],'BASE DE CLIENTES'!A:E,5,0)</f>
        <v>Valparaíso de Goiás</v>
      </c>
    </row>
    <row r="3522" spans="2:12" x14ac:dyDescent="0.3">
      <c r="B3522" s="1" t="s">
        <v>291</v>
      </c>
      <c r="C3522" s="4" t="str">
        <f>VLOOKUP(Tabela1[[#This Row],[Cliente]],'BASE DE CLIENTES'!A:E,2,0)</f>
        <v>Rio Verde</v>
      </c>
      <c r="D3522" s="1" t="str">
        <f>VLOOKUP(Tabela1[[#This Row],[Cliente]],'BASE DE CLIENTES'!A:C,3,0)</f>
        <v>GO</v>
      </c>
      <c r="E3522" s="4" t="str">
        <f>CONCATENATE(Tabela1[[#This Row],[CIDADE]],",",Tabela1[[#This Row],[UF]])</f>
        <v>Rio Verde,GO</v>
      </c>
      <c r="F3522" s="2">
        <v>46003</v>
      </c>
      <c r="G3522" s="13">
        <v>693</v>
      </c>
      <c r="H3522" s="13">
        <v>1200</v>
      </c>
      <c r="I3522" s="5">
        <f>Tabela1[[#This Row],[Valor total]]-Tabela1[[#This Row],[Valor custo]]</f>
        <v>507</v>
      </c>
      <c r="J3522" s="6">
        <f>Tabela1[[#This Row],[MARGEM BRUTA]]/Tabela1[[#This Row],[Valor total]]</f>
        <v>0.42249999999999999</v>
      </c>
      <c r="K3522" s="1" t="str">
        <f>VLOOKUP(Tabela1[[#This Row],[Cliente]],'BASE DE CLIENTES'!A:D,4,0)</f>
        <v>EMPRESA COM MAQUINA</v>
      </c>
      <c r="L3522" s="1" t="str">
        <f>VLOOKUP(Tabela1[[#This Row],[Cliente]],'BASE DE CLIENTES'!A:E,5,0)</f>
        <v>Rio Verde</v>
      </c>
    </row>
    <row r="3523" spans="2:12" x14ac:dyDescent="0.3">
      <c r="B3523" s="1" t="s">
        <v>38</v>
      </c>
      <c r="C3523" s="4" t="str">
        <f>VLOOKUP(Tabela1[[#This Row],[Cliente]],'BASE DE CLIENTES'!A:E,2,0)</f>
        <v>Brasília</v>
      </c>
      <c r="D3523" s="1" t="str">
        <f>VLOOKUP(Tabela1[[#This Row],[Cliente]],'BASE DE CLIENTES'!A:C,3,0)</f>
        <v>DF</v>
      </c>
      <c r="E3523" s="4" t="str">
        <f>CONCATENATE(Tabela1[[#This Row],[CIDADE]],",",Tabela1[[#This Row],[UF]])</f>
        <v>Brasília,DF</v>
      </c>
      <c r="F3523" s="2">
        <v>46003</v>
      </c>
      <c r="G3523" s="13">
        <v>664</v>
      </c>
      <c r="H3523" s="13">
        <v>1000</v>
      </c>
      <c r="I3523" s="5">
        <f>Tabela1[[#This Row],[Valor total]]-Tabela1[[#This Row],[Valor custo]]</f>
        <v>336</v>
      </c>
      <c r="J3523" s="6">
        <f>Tabela1[[#This Row],[MARGEM BRUTA]]/Tabela1[[#This Row],[Valor total]]</f>
        <v>0.33600000000000002</v>
      </c>
      <c r="K3523" s="1" t="str">
        <f>VLOOKUP(Tabela1[[#This Row],[Cliente]],'BASE DE CLIENTES'!A:D,4,0)</f>
        <v>EMPRESA SEM MAQUINA</v>
      </c>
      <c r="L3523" s="1" t="str">
        <f>VLOOKUP(Tabela1[[#This Row],[Cliente]],'BASE DE CLIENTES'!A:E,5,0)</f>
        <v>PONTE ALTA NORTE (GAMA)</v>
      </c>
    </row>
    <row r="3524" spans="2:12" x14ac:dyDescent="0.3">
      <c r="B3524" s="1" t="s">
        <v>111</v>
      </c>
      <c r="C3524" s="4" t="str">
        <f>VLOOKUP(Tabela1[[#This Row],[Cliente]],'BASE DE CLIENTES'!A:E,2,0)</f>
        <v>Brasília</v>
      </c>
      <c r="D3524" s="1" t="str">
        <f>VLOOKUP(Tabela1[[#This Row],[Cliente]],'BASE DE CLIENTES'!A:C,3,0)</f>
        <v>DF</v>
      </c>
      <c r="E3524" s="4" t="str">
        <f>CONCATENATE(Tabela1[[#This Row],[CIDADE]],",",Tabela1[[#This Row],[UF]])</f>
        <v>Brasília,DF</v>
      </c>
      <c r="F3524" s="2">
        <v>46003</v>
      </c>
      <c r="G3524" s="13">
        <v>1442.79</v>
      </c>
      <c r="H3524" s="13">
        <v>2610</v>
      </c>
      <c r="I3524" s="5">
        <f>Tabela1[[#This Row],[Valor total]]-Tabela1[[#This Row],[Valor custo]]</f>
        <v>1167.21</v>
      </c>
      <c r="J3524" s="6">
        <f>Tabela1[[#This Row],[MARGEM BRUTA]]/Tabela1[[#This Row],[Valor total]]</f>
        <v>0.44720689655172413</v>
      </c>
      <c r="K3524" s="1" t="str">
        <f>VLOOKUP(Tabela1[[#This Row],[Cliente]],'BASE DE CLIENTES'!A:D,4,0)</f>
        <v>EMPRESA SEM MAQUINA</v>
      </c>
      <c r="L3524" s="1" t="str">
        <f>VLOOKUP(Tabela1[[#This Row],[Cliente]],'BASE DE CLIENTES'!A:E,5,0)</f>
        <v>TAGUATINGA SUL (TAGUATINGA)</v>
      </c>
    </row>
    <row r="3525" spans="2:12" x14ac:dyDescent="0.3">
      <c r="B3525" s="1" t="s">
        <v>352</v>
      </c>
      <c r="C3525" s="4" t="str">
        <f>VLOOKUP(Tabela1[[#This Row],[Cliente]],'BASE DE CLIENTES'!A:E,2,0)</f>
        <v>Foz do Iguaçu</v>
      </c>
      <c r="D3525" s="1" t="str">
        <f>VLOOKUP(Tabela1[[#This Row],[Cliente]],'BASE DE CLIENTES'!A:C,3,0)</f>
        <v>PR</v>
      </c>
      <c r="E3525" s="4" t="str">
        <f>CONCATENATE(Tabela1[[#This Row],[CIDADE]],",",Tabela1[[#This Row],[UF]])</f>
        <v>Foz do Iguaçu,PR</v>
      </c>
      <c r="F3525" s="2">
        <v>46002</v>
      </c>
      <c r="G3525" s="13">
        <v>839</v>
      </c>
      <c r="H3525" s="13">
        <v>1975</v>
      </c>
      <c r="I3525" s="5">
        <f>Tabela1[[#This Row],[Valor total]]-Tabela1[[#This Row],[Valor custo]]</f>
        <v>1136</v>
      </c>
      <c r="J3525" s="6">
        <f>Tabela1[[#This Row],[MARGEM BRUTA]]/Tabela1[[#This Row],[Valor total]]</f>
        <v>0.57518987341772154</v>
      </c>
      <c r="K3525" s="1" t="str">
        <f>VLOOKUP(Tabela1[[#This Row],[Cliente]],'BASE DE CLIENTES'!A:D,4,0)</f>
        <v>CLIENTE NOVO S/ IDENT.</v>
      </c>
      <c r="L3525" s="1" t="str">
        <f>VLOOKUP(Tabela1[[#This Row],[Cliente]],'BASE DE CLIENTES'!A:E,5,0)</f>
        <v>Foz do Iguaçu</v>
      </c>
    </row>
    <row r="3526" spans="2:12" x14ac:dyDescent="0.3">
      <c r="B3526" s="1" t="s">
        <v>38</v>
      </c>
      <c r="C3526" s="4" t="str">
        <f>VLOOKUP(Tabela1[[#This Row],[Cliente]],'BASE DE CLIENTES'!A:E,2,0)</f>
        <v>Brasília</v>
      </c>
      <c r="D3526" s="1" t="str">
        <f>VLOOKUP(Tabela1[[#This Row],[Cliente]],'BASE DE CLIENTES'!A:C,3,0)</f>
        <v>DF</v>
      </c>
      <c r="E3526" s="4" t="str">
        <f>CONCATENATE(Tabela1[[#This Row],[CIDADE]],",",Tabela1[[#This Row],[UF]])</f>
        <v>Brasília,DF</v>
      </c>
      <c r="F3526" s="2">
        <v>46002</v>
      </c>
      <c r="G3526" s="13">
        <v>664</v>
      </c>
      <c r="H3526" s="13">
        <v>1200</v>
      </c>
      <c r="I3526" s="5">
        <f>Tabela1[[#This Row],[Valor total]]-Tabela1[[#This Row],[Valor custo]]</f>
        <v>536</v>
      </c>
      <c r="J3526" s="6">
        <f>Tabela1[[#This Row],[MARGEM BRUTA]]/Tabela1[[#This Row],[Valor total]]</f>
        <v>0.44666666666666666</v>
      </c>
      <c r="K3526" s="1" t="str">
        <f>VLOOKUP(Tabela1[[#This Row],[Cliente]],'BASE DE CLIENTES'!A:D,4,0)</f>
        <v>EMPRESA SEM MAQUINA</v>
      </c>
      <c r="L3526" s="1" t="str">
        <f>VLOOKUP(Tabela1[[#This Row],[Cliente]],'BASE DE CLIENTES'!A:E,5,0)</f>
        <v>PONTE ALTA NORTE (GAMA)</v>
      </c>
    </row>
    <row r="3527" spans="2:12" x14ac:dyDescent="0.3">
      <c r="B3527" s="1" t="s">
        <v>342</v>
      </c>
      <c r="C3527" s="4" t="str">
        <f>VLOOKUP(Tabela1[[#This Row],[Cliente]],'BASE DE CLIENTES'!A:E,2,0)</f>
        <v>Santo Antônio Descoberto</v>
      </c>
      <c r="D3527" s="1" t="str">
        <f>VLOOKUP(Tabela1[[#This Row],[Cliente]],'BASE DE CLIENTES'!A:C,3,0)</f>
        <v>GO</v>
      </c>
      <c r="E3527" s="4" t="str">
        <f>CONCATENATE(Tabela1[[#This Row],[CIDADE]],",",Tabela1[[#This Row],[UF]])</f>
        <v>Santo Antônio Descoberto,GO</v>
      </c>
      <c r="F3527" s="2">
        <v>46002</v>
      </c>
      <c r="G3527" s="13">
        <v>2133</v>
      </c>
      <c r="H3527" s="13">
        <v>2930</v>
      </c>
      <c r="I3527" s="5">
        <f>Tabela1[[#This Row],[Valor total]]-Tabela1[[#This Row],[Valor custo]]</f>
        <v>797</v>
      </c>
      <c r="J3527" s="6">
        <f>Tabela1[[#This Row],[MARGEM BRUTA]]/Tabela1[[#This Row],[Valor total]]</f>
        <v>0.27201365187713311</v>
      </c>
      <c r="K3527" s="1" t="str">
        <f>VLOOKUP(Tabela1[[#This Row],[Cliente]],'BASE DE CLIENTES'!A:D,4,0)</f>
        <v>CLIENTE NOVO S/ IDENT.</v>
      </c>
      <c r="L3527" s="1" t="str">
        <f>VLOOKUP(Tabela1[[#This Row],[Cliente]],'BASE DE CLIENTES'!A:E,5,0)</f>
        <v>Santo Antônio Descoberto</v>
      </c>
    </row>
    <row r="3528" spans="2:12" x14ac:dyDescent="0.3">
      <c r="B3528" s="1" t="s">
        <v>319</v>
      </c>
      <c r="C3528" s="4" t="str">
        <f>VLOOKUP(Tabela1[[#This Row],[Cliente]],'BASE DE CLIENTES'!A:E,2,0)</f>
        <v>Valparaíso de Goiás</v>
      </c>
      <c r="D3528" s="1" t="str">
        <f>VLOOKUP(Tabela1[[#This Row],[Cliente]],'BASE DE CLIENTES'!A:C,3,0)</f>
        <v>GO</v>
      </c>
      <c r="E3528" s="4" t="str">
        <f>CONCATENATE(Tabela1[[#This Row],[CIDADE]],",",Tabela1[[#This Row],[UF]])</f>
        <v>Valparaíso de Goiás,GO</v>
      </c>
      <c r="F3528" s="2">
        <v>46002</v>
      </c>
      <c r="G3528" s="13">
        <v>705</v>
      </c>
      <c r="H3528" s="13">
        <v>1340</v>
      </c>
      <c r="I3528" s="5">
        <f>Tabela1[[#This Row],[Valor total]]-Tabela1[[#This Row],[Valor custo]]</f>
        <v>635</v>
      </c>
      <c r="J3528" s="6">
        <f>Tabela1[[#This Row],[MARGEM BRUTA]]/Tabela1[[#This Row],[Valor total]]</f>
        <v>0.47388059701492535</v>
      </c>
      <c r="K3528" s="1" t="str">
        <f>VLOOKUP(Tabela1[[#This Row],[Cliente]],'BASE DE CLIENTES'!A:D,4,0)</f>
        <v>EMPRESA COM MAQUINA</v>
      </c>
      <c r="L3528" s="1" t="str">
        <f>VLOOKUP(Tabela1[[#This Row],[Cliente]],'BASE DE CLIENTES'!A:E,5,0)</f>
        <v>Valparaíso de Goiás</v>
      </c>
    </row>
    <row r="3529" spans="2:12" x14ac:dyDescent="0.3">
      <c r="B3529" s="1" t="s">
        <v>355</v>
      </c>
      <c r="C3529" s="4" t="str">
        <f>VLOOKUP(Tabela1[[#This Row],[Cliente]],'BASE DE CLIENTES'!A:E,2,0)</f>
        <v>Valparaíso de Goiás</v>
      </c>
      <c r="D3529" s="1" t="str">
        <f>VLOOKUP(Tabela1[[#This Row],[Cliente]],'BASE DE CLIENTES'!A:C,3,0)</f>
        <v>GO</v>
      </c>
      <c r="E3529" s="4" t="str">
        <f>CONCATENATE(Tabela1[[#This Row],[CIDADE]],",",Tabela1[[#This Row],[UF]])</f>
        <v>Valparaíso de Goiás,GO</v>
      </c>
      <c r="F3529" s="2">
        <v>46002</v>
      </c>
      <c r="G3529" s="13">
        <v>679</v>
      </c>
      <c r="H3529" s="13">
        <v>1200</v>
      </c>
      <c r="I3529" s="5">
        <f>Tabela1[[#This Row],[Valor total]]-Tabela1[[#This Row],[Valor custo]]</f>
        <v>521</v>
      </c>
      <c r="J3529" s="6">
        <f>Tabela1[[#This Row],[MARGEM BRUTA]]/Tabela1[[#This Row],[Valor total]]</f>
        <v>0.43416666666666665</v>
      </c>
      <c r="K3529" s="1" t="str">
        <f>VLOOKUP(Tabela1[[#This Row],[Cliente]],'BASE DE CLIENTES'!A:D,4,0)</f>
        <v>CLIENTE NOVO S/ IDENT.</v>
      </c>
      <c r="L3529" s="1" t="str">
        <f>VLOOKUP(Tabela1[[#This Row],[Cliente]],'BASE DE CLIENTES'!A:E,5,0)</f>
        <v>Valparaíso de Goiás</v>
      </c>
    </row>
    <row r="3530" spans="2:12" x14ac:dyDescent="0.3">
      <c r="B3530" s="1" t="s">
        <v>66</v>
      </c>
      <c r="C3530" s="4" t="str">
        <f>VLOOKUP(Tabela1[[#This Row],[Cliente]],'BASE DE CLIENTES'!A:E,2,0)</f>
        <v>Águas Lindas de Goiás</v>
      </c>
      <c r="D3530" s="1" t="str">
        <f>VLOOKUP(Tabela1[[#This Row],[Cliente]],'BASE DE CLIENTES'!A:C,3,0)</f>
        <v>GO</v>
      </c>
      <c r="E3530" s="4" t="str">
        <f>CONCATENATE(Tabela1[[#This Row],[CIDADE]],",",Tabela1[[#This Row],[UF]])</f>
        <v>Águas Lindas de Goiás,GO</v>
      </c>
      <c r="F3530" s="2">
        <v>46002</v>
      </c>
      <c r="G3530" s="13">
        <v>568.4</v>
      </c>
      <c r="H3530" s="13">
        <v>900</v>
      </c>
      <c r="I3530" s="5">
        <f>Tabela1[[#This Row],[Valor total]]-Tabela1[[#This Row],[Valor custo]]</f>
        <v>331.6</v>
      </c>
      <c r="J3530" s="6">
        <f>Tabela1[[#This Row],[MARGEM BRUTA]]/Tabela1[[#This Row],[Valor total]]</f>
        <v>0.36844444444444446</v>
      </c>
      <c r="K3530" s="1" t="str">
        <f>VLOOKUP(Tabela1[[#This Row],[Cliente]],'BASE DE CLIENTES'!A:D,4,0)</f>
        <v>EMPRESA COM MAQUINA</v>
      </c>
      <c r="L3530" s="1" t="str">
        <f>VLOOKUP(Tabela1[[#This Row],[Cliente]],'BASE DE CLIENTES'!A:E,5,0)</f>
        <v>Águas Lindas de Goiás</v>
      </c>
    </row>
    <row r="3531" spans="2:12" x14ac:dyDescent="0.3">
      <c r="B3531" s="1" t="s">
        <v>38</v>
      </c>
      <c r="C3531" s="4" t="str">
        <f>VLOOKUP(Tabela1[[#This Row],[Cliente]],'BASE DE CLIENTES'!A:E,2,0)</f>
        <v>Brasília</v>
      </c>
      <c r="D3531" s="1" t="str">
        <f>VLOOKUP(Tabela1[[#This Row],[Cliente]],'BASE DE CLIENTES'!A:C,3,0)</f>
        <v>DF</v>
      </c>
      <c r="E3531" s="4" t="str">
        <f>CONCATENATE(Tabela1[[#This Row],[CIDADE]],",",Tabela1[[#This Row],[UF]])</f>
        <v>Brasília,DF</v>
      </c>
      <c r="F3531" s="2">
        <v>46002</v>
      </c>
      <c r="G3531" s="13">
        <v>616.1</v>
      </c>
      <c r="H3531" s="13">
        <v>1139</v>
      </c>
      <c r="I3531" s="5">
        <f>Tabela1[[#This Row],[Valor total]]-Tabela1[[#This Row],[Valor custo]]</f>
        <v>522.9</v>
      </c>
      <c r="J3531" s="6">
        <f>Tabela1[[#This Row],[MARGEM BRUTA]]/Tabela1[[#This Row],[Valor total]]</f>
        <v>0.45908691834942933</v>
      </c>
      <c r="K3531" s="1" t="str">
        <f>VLOOKUP(Tabela1[[#This Row],[Cliente]],'BASE DE CLIENTES'!A:D,4,0)</f>
        <v>EMPRESA SEM MAQUINA</v>
      </c>
      <c r="L3531" s="1" t="str">
        <f>VLOOKUP(Tabela1[[#This Row],[Cliente]],'BASE DE CLIENTES'!A:E,5,0)</f>
        <v>PONTE ALTA NORTE (GAMA)</v>
      </c>
    </row>
    <row r="3532" spans="2:12" x14ac:dyDescent="0.3">
      <c r="B3532" s="1" t="s">
        <v>321</v>
      </c>
      <c r="C3532" s="4" t="str">
        <f>VLOOKUP(Tabela1[[#This Row],[Cliente]],'BASE DE CLIENTES'!A:E,2,0)</f>
        <v>Valparaíso de Goiás</v>
      </c>
      <c r="D3532" s="1" t="str">
        <f>VLOOKUP(Tabela1[[#This Row],[Cliente]],'BASE DE CLIENTES'!A:C,3,0)</f>
        <v>GO</v>
      </c>
      <c r="E3532" s="4" t="str">
        <f>CONCATENATE(Tabela1[[#This Row],[CIDADE]],",",Tabela1[[#This Row],[UF]])</f>
        <v>Valparaíso de Goiás,GO</v>
      </c>
      <c r="F3532" s="2">
        <v>46002</v>
      </c>
      <c r="G3532" s="13">
        <v>137.19</v>
      </c>
      <c r="H3532" s="13">
        <v>196</v>
      </c>
      <c r="I3532" s="5">
        <f>Tabela1[[#This Row],[Valor total]]-Tabela1[[#This Row],[Valor custo]]</f>
        <v>58.81</v>
      </c>
      <c r="J3532" s="6">
        <f>Tabela1[[#This Row],[MARGEM BRUTA]]/Tabela1[[#This Row],[Valor total]]</f>
        <v>0.30005102040816328</v>
      </c>
      <c r="K3532" s="1" t="str">
        <f>VLOOKUP(Tabela1[[#This Row],[Cliente]],'BASE DE CLIENTES'!A:D,4,0)</f>
        <v>EMPRESA COM MAQUINA</v>
      </c>
      <c r="L3532" s="1" t="str">
        <f>VLOOKUP(Tabela1[[#This Row],[Cliente]],'BASE DE CLIENTES'!A:E,5,0)</f>
        <v>Valparaíso de Goiás</v>
      </c>
    </row>
    <row r="3533" spans="2:12" x14ac:dyDescent="0.3">
      <c r="B3533" s="1" t="s">
        <v>321</v>
      </c>
      <c r="C3533" s="4" t="str">
        <f>VLOOKUP(Tabela1[[#This Row],[Cliente]],'BASE DE CLIENTES'!A:E,2,0)</f>
        <v>Valparaíso de Goiás</v>
      </c>
      <c r="D3533" s="1" t="str">
        <f>VLOOKUP(Tabela1[[#This Row],[Cliente]],'BASE DE CLIENTES'!A:C,3,0)</f>
        <v>GO</v>
      </c>
      <c r="E3533" s="4" t="str">
        <f>CONCATENATE(Tabela1[[#This Row],[CIDADE]],",",Tabela1[[#This Row],[UF]])</f>
        <v>Valparaíso de Goiás,GO</v>
      </c>
      <c r="F3533" s="2">
        <v>46002</v>
      </c>
      <c r="G3533" s="13">
        <v>1328</v>
      </c>
      <c r="H3533" s="13">
        <v>2000</v>
      </c>
      <c r="I3533" s="5">
        <f>Tabela1[[#This Row],[Valor total]]-Tabela1[[#This Row],[Valor custo]]</f>
        <v>672</v>
      </c>
      <c r="J3533" s="6">
        <f>Tabela1[[#This Row],[MARGEM BRUTA]]/Tabela1[[#This Row],[Valor total]]</f>
        <v>0.33600000000000002</v>
      </c>
      <c r="K3533" s="1" t="str">
        <f>VLOOKUP(Tabela1[[#This Row],[Cliente]],'BASE DE CLIENTES'!A:D,4,0)</f>
        <v>EMPRESA COM MAQUINA</v>
      </c>
      <c r="L3533" s="1" t="str">
        <f>VLOOKUP(Tabela1[[#This Row],[Cliente]],'BASE DE CLIENTES'!A:E,5,0)</f>
        <v>Valparaíso de Goiás</v>
      </c>
    </row>
    <row r="3534" spans="2:12" x14ac:dyDescent="0.3">
      <c r="B3534" s="1" t="s">
        <v>27</v>
      </c>
      <c r="C3534" s="4" t="str">
        <f>VLOOKUP(Tabela1[[#This Row],[Cliente]],'BASE DE CLIENTES'!A:E,2,0)</f>
        <v>Brasília</v>
      </c>
      <c r="D3534" s="1" t="str">
        <f>VLOOKUP(Tabela1[[#This Row],[Cliente]],'BASE DE CLIENTES'!A:C,3,0)</f>
        <v>DF</v>
      </c>
      <c r="E3534" s="4" t="str">
        <f>CONCATENATE(Tabela1[[#This Row],[CIDADE]],",",Tabela1[[#This Row],[UF]])</f>
        <v>Brasília,DF</v>
      </c>
      <c r="F3534" s="2">
        <v>46002</v>
      </c>
      <c r="G3534" s="13">
        <v>72.099999999999994</v>
      </c>
      <c r="H3534" s="13">
        <v>450</v>
      </c>
      <c r="I3534" s="5">
        <f>Tabela1[[#This Row],[Valor total]]-Tabela1[[#This Row],[Valor custo]]</f>
        <v>377.9</v>
      </c>
      <c r="J3534" s="6">
        <f>Tabela1[[#This Row],[MARGEM BRUTA]]/Tabela1[[#This Row],[Valor total]]</f>
        <v>0.83977777777777773</v>
      </c>
      <c r="K3534" s="1" t="str">
        <f>VLOOKUP(Tabela1[[#This Row],[Cliente]],'BASE DE CLIENTES'!A:D,4,0)</f>
        <v>EMPRESA SEM MAQUINA</v>
      </c>
      <c r="L3534" s="1" t="str">
        <f>VLOOKUP(Tabela1[[#This Row],[Cliente]],'BASE DE CLIENTES'!A:E,5,0)</f>
        <v>RECANTO DAS EMAS</v>
      </c>
    </row>
    <row r="3535" spans="2:12" x14ac:dyDescent="0.3">
      <c r="B3535" s="1" t="s">
        <v>19</v>
      </c>
      <c r="C3535" s="4" t="str">
        <f>VLOOKUP(Tabela1[[#This Row],[Cliente]],'BASE DE CLIENTES'!A:E,2,0)</f>
        <v>Águas Lindas de Goiás</v>
      </c>
      <c r="D3535" s="1" t="str">
        <f>VLOOKUP(Tabela1[[#This Row],[Cliente]],'BASE DE CLIENTES'!A:C,3,0)</f>
        <v>GO</v>
      </c>
      <c r="E3535" s="4" t="str">
        <f>CONCATENATE(Tabela1[[#This Row],[CIDADE]],",",Tabela1[[#This Row],[UF]])</f>
        <v>Águas Lindas de Goiás,GO</v>
      </c>
      <c r="F3535" s="2">
        <v>46002</v>
      </c>
      <c r="G3535" s="13">
        <v>45.6</v>
      </c>
      <c r="H3535" s="13">
        <v>70</v>
      </c>
      <c r="I3535" s="5">
        <f>Tabela1[[#This Row],[Valor total]]-Tabela1[[#This Row],[Valor custo]]</f>
        <v>24.4</v>
      </c>
      <c r="J3535" s="6">
        <f>Tabela1[[#This Row],[MARGEM BRUTA]]/Tabela1[[#This Row],[Valor total]]</f>
        <v>0.34857142857142853</v>
      </c>
      <c r="K3535" s="1" t="str">
        <f>VLOOKUP(Tabela1[[#This Row],[Cliente]],'BASE DE CLIENTES'!A:D,4,0)</f>
        <v>SERRALHEIRO</v>
      </c>
      <c r="L3535" s="1" t="str">
        <f>VLOOKUP(Tabela1[[#This Row],[Cliente]],'BASE DE CLIENTES'!A:E,5,0)</f>
        <v>Águas Lindas de Goiás</v>
      </c>
    </row>
    <row r="3536" spans="2:12" x14ac:dyDescent="0.3">
      <c r="B3536" s="1" t="s">
        <v>239</v>
      </c>
      <c r="C3536" s="4" t="str">
        <f>VLOOKUP(Tabela1[[#This Row],[Cliente]],'BASE DE CLIENTES'!A:E,2,0)</f>
        <v>Brasília</v>
      </c>
      <c r="D3536" s="1" t="str">
        <f>VLOOKUP(Tabela1[[#This Row],[Cliente]],'BASE DE CLIENTES'!A:C,3,0)</f>
        <v>DF</v>
      </c>
      <c r="E3536" s="4" t="str">
        <f>CONCATENATE(Tabela1[[#This Row],[CIDADE]],",",Tabela1[[#This Row],[UF]])</f>
        <v>Brasília,DF</v>
      </c>
      <c r="F3536" s="2">
        <v>46002</v>
      </c>
      <c r="G3536" s="13">
        <v>1978</v>
      </c>
      <c r="H3536" s="13">
        <v>2640</v>
      </c>
      <c r="I3536" s="5">
        <f>Tabela1[[#This Row],[Valor total]]-Tabela1[[#This Row],[Valor custo]]</f>
        <v>662</v>
      </c>
      <c r="J3536" s="6">
        <f>Tabela1[[#This Row],[MARGEM BRUTA]]/Tabela1[[#This Row],[Valor total]]</f>
        <v>0.25075757575757573</v>
      </c>
      <c r="K3536" s="1" t="str">
        <f>VLOOKUP(Tabela1[[#This Row],[Cliente]],'BASE DE CLIENTES'!A:D,4,0)</f>
        <v>EMPRESA COM MAQUINA</v>
      </c>
      <c r="L3536" s="1" t="str">
        <f>VLOOKUP(Tabela1[[#This Row],[Cliente]],'BASE DE CLIENTES'!A:E,5,0)</f>
        <v>RIACHO FUNDO II</v>
      </c>
    </row>
    <row r="3537" spans="2:12" x14ac:dyDescent="0.3">
      <c r="B3537" s="1" t="s">
        <v>232</v>
      </c>
      <c r="C3537" s="4" t="str">
        <f>VLOOKUP(Tabela1[[#This Row],[Cliente]],'BASE DE CLIENTES'!A:E,2,0)</f>
        <v>Brasília</v>
      </c>
      <c r="D3537" s="1" t="str">
        <f>VLOOKUP(Tabela1[[#This Row],[Cliente]],'BASE DE CLIENTES'!A:C,3,0)</f>
        <v>DF</v>
      </c>
      <c r="E3537" s="4" t="str">
        <f>CONCATENATE(Tabela1[[#This Row],[CIDADE]],",",Tabela1[[#This Row],[UF]])</f>
        <v>Brasília,DF</v>
      </c>
      <c r="F3537" s="2">
        <v>46001</v>
      </c>
      <c r="G3537" s="13">
        <v>293.13</v>
      </c>
      <c r="H3537" s="13">
        <v>400</v>
      </c>
      <c r="I3537" s="5">
        <f>Tabela1[[#This Row],[Valor total]]-Tabela1[[#This Row],[Valor custo]]</f>
        <v>106.87</v>
      </c>
      <c r="J3537" s="6">
        <f>Tabela1[[#This Row],[MARGEM BRUTA]]/Tabela1[[#This Row],[Valor total]]</f>
        <v>0.267175</v>
      </c>
      <c r="K3537" s="1" t="str">
        <f>VLOOKUP(Tabela1[[#This Row],[Cliente]],'BASE DE CLIENTES'!A:D,4,0)</f>
        <v>CHAVEIRO</v>
      </c>
      <c r="L3537" s="1" t="str">
        <f>VLOOKUP(Tabela1[[#This Row],[Cliente]],'BASE DE CLIENTES'!A:E,5,0)</f>
        <v>Areal (Águas Claras)</v>
      </c>
    </row>
    <row r="3538" spans="2:12" x14ac:dyDescent="0.3">
      <c r="B3538" s="1" t="s">
        <v>161</v>
      </c>
      <c r="C3538" s="4" t="str">
        <f>VLOOKUP(Tabela1[[#This Row],[Cliente]],'BASE DE CLIENTES'!A:E,2,0)</f>
        <v>Brasília</v>
      </c>
      <c r="D3538" s="1" t="str">
        <f>VLOOKUP(Tabela1[[#This Row],[Cliente]],'BASE DE CLIENTES'!A:C,3,0)</f>
        <v>DF</v>
      </c>
      <c r="E3538" s="4" t="str">
        <f>CONCATENATE(Tabela1[[#This Row],[CIDADE]],",",Tabela1[[#This Row],[UF]])</f>
        <v>Brasília,DF</v>
      </c>
      <c r="F3538" s="2">
        <v>46001</v>
      </c>
      <c r="G3538" s="13">
        <v>375</v>
      </c>
      <c r="H3538" s="13">
        <v>472</v>
      </c>
      <c r="I3538" s="5">
        <f>Tabela1[[#This Row],[Valor total]]-Tabela1[[#This Row],[Valor custo]]</f>
        <v>97</v>
      </c>
      <c r="J3538" s="6">
        <f>Tabela1[[#This Row],[MARGEM BRUTA]]/Tabela1[[#This Row],[Valor total]]</f>
        <v>0.20550847457627119</v>
      </c>
      <c r="K3538" s="1" t="str">
        <f>VLOOKUP(Tabela1[[#This Row],[Cliente]],'BASE DE CLIENTES'!A:D,4,0)</f>
        <v>EMPRESA COM MAQUINA</v>
      </c>
      <c r="L3538" s="1" t="str">
        <f>VLOOKUP(Tabela1[[#This Row],[Cliente]],'BASE DE CLIENTES'!A:E,5,0)</f>
        <v>RIACHO FUNDO II</v>
      </c>
    </row>
    <row r="3539" spans="2:12" x14ac:dyDescent="0.3">
      <c r="B3539" s="1" t="s">
        <v>138</v>
      </c>
      <c r="C3539" s="4" t="str">
        <f>VLOOKUP(Tabela1[[#This Row],[Cliente]],'BASE DE CLIENTES'!A:E,2,0)</f>
        <v>Brasília</v>
      </c>
      <c r="D3539" s="1" t="str">
        <f>VLOOKUP(Tabela1[[#This Row],[Cliente]],'BASE DE CLIENTES'!A:C,3,0)</f>
        <v>DF</v>
      </c>
      <c r="E3539" s="4" t="str">
        <f>CONCATENATE(Tabela1[[#This Row],[CIDADE]],",",Tabela1[[#This Row],[UF]])</f>
        <v>Brasília,DF</v>
      </c>
      <c r="F3539" s="2">
        <v>46001</v>
      </c>
      <c r="G3539" s="13">
        <v>274.76</v>
      </c>
      <c r="H3539" s="13">
        <v>780</v>
      </c>
      <c r="I3539" s="5">
        <f>Tabela1[[#This Row],[Valor total]]-Tabela1[[#This Row],[Valor custo]]</f>
        <v>505.24</v>
      </c>
      <c r="J3539" s="6">
        <f>Tabela1[[#This Row],[MARGEM BRUTA]]/Tabela1[[#This Row],[Valor total]]</f>
        <v>0.64774358974358981</v>
      </c>
      <c r="K3539" s="1" t="str">
        <f>VLOOKUP(Tabela1[[#This Row],[Cliente]],'BASE DE CLIENTES'!A:D,4,0)</f>
        <v>OUTROS RAMOS</v>
      </c>
      <c r="L3539" s="1" t="str">
        <f>VLOOKUP(Tabela1[[#This Row],[Cliente]],'BASE DE CLIENTES'!A:E,5,0)</f>
        <v>CEILANDIA NORTE (CEILANDIA)</v>
      </c>
    </row>
    <row r="3540" spans="2:12" x14ac:dyDescent="0.3">
      <c r="B3540" s="1" t="s">
        <v>152</v>
      </c>
      <c r="C3540" s="4" t="str">
        <f>VLOOKUP(Tabela1[[#This Row],[Cliente]],'BASE DE CLIENTES'!A:E,2,0)</f>
        <v>Aparecida de Goiânia</v>
      </c>
      <c r="D3540" s="1" t="str">
        <f>VLOOKUP(Tabela1[[#This Row],[Cliente]],'BASE DE CLIENTES'!A:C,3,0)</f>
        <v>GO</v>
      </c>
      <c r="E3540" s="4" t="str">
        <f>CONCATENATE(Tabela1[[#This Row],[CIDADE]],",",Tabela1[[#This Row],[UF]])</f>
        <v>Aparecida de Goiânia,GO</v>
      </c>
      <c r="F3540" s="2">
        <v>46001</v>
      </c>
      <c r="G3540" s="13">
        <v>649</v>
      </c>
      <c r="H3540" s="13">
        <v>850</v>
      </c>
      <c r="I3540" s="5">
        <f>Tabela1[[#This Row],[Valor total]]-Tabela1[[#This Row],[Valor custo]]</f>
        <v>201</v>
      </c>
      <c r="J3540" s="6">
        <f>Tabela1[[#This Row],[MARGEM BRUTA]]/Tabela1[[#This Row],[Valor total]]</f>
        <v>0.23647058823529413</v>
      </c>
      <c r="K3540" s="1" t="str">
        <f>VLOOKUP(Tabela1[[#This Row],[Cliente]],'BASE DE CLIENTES'!A:D,4,0)</f>
        <v>TECNICO</v>
      </c>
      <c r="L3540" s="1" t="str">
        <f>VLOOKUP(Tabela1[[#This Row],[Cliente]],'BASE DE CLIENTES'!A:E,5,0)</f>
        <v>Aparecida de Goiânia</v>
      </c>
    </row>
    <row r="3541" spans="2:12" x14ac:dyDescent="0.3">
      <c r="B3541" s="1" t="s">
        <v>356</v>
      </c>
      <c r="C3541" s="4" t="str">
        <f>VLOOKUP(Tabela1[[#This Row],[Cliente]],'BASE DE CLIENTES'!A:E,2,0)</f>
        <v>Trindade</v>
      </c>
      <c r="D3541" s="1" t="str">
        <f>VLOOKUP(Tabela1[[#This Row],[Cliente]],'BASE DE CLIENTES'!A:C,3,0)</f>
        <v>GO</v>
      </c>
      <c r="E3541" s="4" t="str">
        <f>CONCATENATE(Tabela1[[#This Row],[CIDADE]],",",Tabela1[[#This Row],[UF]])</f>
        <v>Trindade,GO</v>
      </c>
      <c r="F3541" s="2">
        <v>46001</v>
      </c>
      <c r="G3541" s="13">
        <v>94.06</v>
      </c>
      <c r="H3541" s="13">
        <v>160</v>
      </c>
      <c r="I3541" s="5">
        <f>Tabela1[[#This Row],[Valor total]]-Tabela1[[#This Row],[Valor custo]]</f>
        <v>65.94</v>
      </c>
      <c r="J3541" s="6">
        <f>Tabela1[[#This Row],[MARGEM BRUTA]]/Tabela1[[#This Row],[Valor total]]</f>
        <v>0.41212499999999996</v>
      </c>
      <c r="K3541" s="1" t="str">
        <f>VLOOKUP(Tabela1[[#This Row],[Cliente]],'BASE DE CLIENTES'!A:D,4,0)</f>
        <v>SERRALHEIRO</v>
      </c>
      <c r="L3541" s="1" t="str">
        <f>VLOOKUP(Tabela1[[#This Row],[Cliente]],'BASE DE CLIENTES'!A:E,5,0)</f>
        <v>Trindade</v>
      </c>
    </row>
    <row r="3542" spans="2:12" x14ac:dyDescent="0.3">
      <c r="B3542" s="1" t="s">
        <v>96</v>
      </c>
      <c r="C3542" s="4" t="str">
        <f>VLOOKUP(Tabela1[[#This Row],[Cliente]],'BASE DE CLIENTES'!A:E,2,0)</f>
        <v>Brasília</v>
      </c>
      <c r="D3542" s="1" t="str">
        <f>VLOOKUP(Tabela1[[#This Row],[Cliente]],'BASE DE CLIENTES'!A:C,3,0)</f>
        <v>DF</v>
      </c>
      <c r="E3542" s="4" t="str">
        <f>CONCATENATE(Tabela1[[#This Row],[CIDADE]],",",Tabela1[[#This Row],[UF]])</f>
        <v>Brasília,DF</v>
      </c>
      <c r="F3542" s="2">
        <v>46001</v>
      </c>
      <c r="G3542" s="13">
        <v>1088</v>
      </c>
      <c r="H3542" s="13">
        <v>1600</v>
      </c>
      <c r="I3542" s="5">
        <f>Tabela1[[#This Row],[Valor total]]-Tabela1[[#This Row],[Valor custo]]</f>
        <v>512</v>
      </c>
      <c r="J3542" s="6">
        <f>Tabela1[[#This Row],[MARGEM BRUTA]]/Tabela1[[#This Row],[Valor total]]</f>
        <v>0.32</v>
      </c>
      <c r="K3542" s="1" t="str">
        <f>VLOOKUP(Tabela1[[#This Row],[Cliente]],'BASE DE CLIENTES'!A:D,4,0)</f>
        <v>EMPRESA SEM MAQUINA</v>
      </c>
      <c r="L3542" s="1" t="str">
        <f>VLOOKUP(Tabela1[[#This Row],[Cliente]],'BASE DE CLIENTES'!A:E,5,0)</f>
        <v>CEILANDIA NORTE (CEILANDIA)</v>
      </c>
    </row>
    <row r="3543" spans="2:12" x14ac:dyDescent="0.3">
      <c r="B3543" s="1" t="s">
        <v>254</v>
      </c>
      <c r="C3543" s="4" t="str">
        <f>VLOOKUP(Tabela1[[#This Row],[Cliente]],'BASE DE CLIENTES'!A:E,2,0)</f>
        <v>Luziânia</v>
      </c>
      <c r="D3543" s="1" t="str">
        <f>VLOOKUP(Tabela1[[#This Row],[Cliente]],'BASE DE CLIENTES'!A:C,3,0)</f>
        <v>GO</v>
      </c>
      <c r="E3543" s="4" t="str">
        <f>CONCATENATE(Tabela1[[#This Row],[CIDADE]],",",Tabela1[[#This Row],[UF]])</f>
        <v>Luziânia,GO</v>
      </c>
      <c r="F3543" s="2">
        <v>46001</v>
      </c>
      <c r="G3543" s="13">
        <v>385</v>
      </c>
      <c r="H3543" s="13">
        <v>600</v>
      </c>
      <c r="I3543" s="5">
        <f>Tabela1[[#This Row],[Valor total]]-Tabela1[[#This Row],[Valor custo]]</f>
        <v>215</v>
      </c>
      <c r="J3543" s="6">
        <f>Tabela1[[#This Row],[MARGEM BRUTA]]/Tabela1[[#This Row],[Valor total]]</f>
        <v>0.35833333333333334</v>
      </c>
      <c r="K3543" s="1" t="str">
        <f>VLOOKUP(Tabela1[[#This Row],[Cliente]],'BASE DE CLIENTES'!A:D,4,0)</f>
        <v>SERRALHEIRO</v>
      </c>
      <c r="L3543" s="1" t="str">
        <f>VLOOKUP(Tabela1[[#This Row],[Cliente]],'BASE DE CLIENTES'!A:E,5,0)</f>
        <v>Luziânia</v>
      </c>
    </row>
    <row r="3544" spans="2:12" x14ac:dyDescent="0.3">
      <c r="B3544" s="1" t="s">
        <v>236</v>
      </c>
      <c r="C3544" s="4" t="str">
        <f>VLOOKUP(Tabela1[[#This Row],[Cliente]],'BASE DE CLIENTES'!A:E,2,0)</f>
        <v>Goiânia</v>
      </c>
      <c r="D3544" s="1" t="str">
        <f>VLOOKUP(Tabela1[[#This Row],[Cliente]],'BASE DE CLIENTES'!A:C,3,0)</f>
        <v>GO</v>
      </c>
      <c r="E3544" s="4" t="str">
        <f>CONCATENATE(Tabela1[[#This Row],[CIDADE]],",",Tabela1[[#This Row],[UF]])</f>
        <v>Goiânia,GO</v>
      </c>
      <c r="F3544" s="2">
        <v>46001</v>
      </c>
      <c r="G3544" s="13">
        <v>1088</v>
      </c>
      <c r="H3544" s="13">
        <v>1580</v>
      </c>
      <c r="I3544" s="5">
        <f>Tabela1[[#This Row],[Valor total]]-Tabela1[[#This Row],[Valor custo]]</f>
        <v>492</v>
      </c>
      <c r="J3544" s="6">
        <f>Tabela1[[#This Row],[MARGEM BRUTA]]/Tabela1[[#This Row],[Valor total]]</f>
        <v>0.31139240506329113</v>
      </c>
      <c r="K3544" s="1" t="str">
        <f>VLOOKUP(Tabela1[[#This Row],[Cliente]],'BASE DE CLIENTES'!A:D,4,0)</f>
        <v>EMPRESA COM MAQUINA</v>
      </c>
      <c r="L3544" s="1" t="str">
        <f>VLOOKUP(Tabela1[[#This Row],[Cliente]],'BASE DE CLIENTES'!A:E,5,0)</f>
        <v>Goiânia</v>
      </c>
    </row>
    <row r="3545" spans="2:12" x14ac:dyDescent="0.3">
      <c r="B3545" s="1" t="s">
        <v>25</v>
      </c>
      <c r="C3545" s="4" t="str">
        <f>VLOOKUP(Tabela1[[#This Row],[Cliente]],'BASE DE CLIENTES'!A:E,2,0)</f>
        <v>Brasília</v>
      </c>
      <c r="D3545" s="1" t="str">
        <f>VLOOKUP(Tabela1[[#This Row],[Cliente]],'BASE DE CLIENTES'!A:C,3,0)</f>
        <v>DF</v>
      </c>
      <c r="E3545" s="4" t="str">
        <f>CONCATENATE(Tabela1[[#This Row],[CIDADE]],",",Tabela1[[#This Row],[UF]])</f>
        <v>Brasília,DF</v>
      </c>
      <c r="F3545" s="2">
        <v>46000</v>
      </c>
      <c r="G3545" s="13">
        <v>144.53</v>
      </c>
      <c r="H3545" s="13">
        <v>300</v>
      </c>
      <c r="I3545" s="5">
        <f>Tabela1[[#This Row],[Valor total]]-Tabela1[[#This Row],[Valor custo]]</f>
        <v>155.47</v>
      </c>
      <c r="J3545" s="6">
        <f>Tabela1[[#This Row],[MARGEM BRUTA]]/Tabela1[[#This Row],[Valor total]]</f>
        <v>0.51823333333333332</v>
      </c>
      <c r="K3545" s="1" t="str">
        <f>VLOOKUP(Tabela1[[#This Row],[Cliente]],'BASE DE CLIENTES'!A:D,4,0)</f>
        <v>EMPRESA COM MAQUINA</v>
      </c>
      <c r="L3545" s="1" t="str">
        <f>VLOOKUP(Tabela1[[#This Row],[Cliente]],'BASE DE CLIENTES'!A:E,5,0)</f>
        <v>CEILANDIA NORTE (CEILANDIA)</v>
      </c>
    </row>
    <row r="3546" spans="2:12" x14ac:dyDescent="0.3">
      <c r="B3546" s="1" t="s">
        <v>187</v>
      </c>
      <c r="C3546" s="4" t="str">
        <f>VLOOKUP(Tabela1[[#This Row],[Cliente]],'BASE DE CLIENTES'!A:E,2,0)</f>
        <v>Brasília</v>
      </c>
      <c r="D3546" s="1" t="str">
        <f>VLOOKUP(Tabela1[[#This Row],[Cliente]],'BASE DE CLIENTES'!A:C,3,0)</f>
        <v>DF</v>
      </c>
      <c r="E3546" s="4" t="str">
        <f>CONCATENATE(Tabela1[[#This Row],[CIDADE]],",",Tabela1[[#This Row],[UF]])</f>
        <v>Brasília,DF</v>
      </c>
      <c r="F3546" s="2">
        <v>46000</v>
      </c>
      <c r="G3546" s="13">
        <v>664</v>
      </c>
      <c r="H3546" s="13">
        <v>1000</v>
      </c>
      <c r="I3546" s="5">
        <f>Tabela1[[#This Row],[Valor total]]-Tabela1[[#This Row],[Valor custo]]</f>
        <v>336</v>
      </c>
      <c r="J3546" s="6">
        <f>Tabela1[[#This Row],[MARGEM BRUTA]]/Tabela1[[#This Row],[Valor total]]</f>
        <v>0.33600000000000002</v>
      </c>
      <c r="K3546" s="1" t="str">
        <f>VLOOKUP(Tabela1[[#This Row],[Cliente]],'BASE DE CLIENTES'!A:D,4,0)</f>
        <v>SERRALHEIRO</v>
      </c>
      <c r="L3546" s="1" t="str">
        <f>VLOOKUP(Tabela1[[#This Row],[Cliente]],'BASE DE CLIENTES'!A:E,5,0)</f>
        <v>CEILANDIA SUL (CEILANDIA)</v>
      </c>
    </row>
    <row r="3547" spans="2:12" x14ac:dyDescent="0.3">
      <c r="B3547" s="1" t="s">
        <v>42</v>
      </c>
      <c r="C3547" s="4" t="str">
        <f>VLOOKUP(Tabela1[[#This Row],[Cliente]],'BASE DE CLIENTES'!A:E,2,0)</f>
        <v>Brasília</v>
      </c>
      <c r="D3547" s="1" t="str">
        <f>VLOOKUP(Tabela1[[#This Row],[Cliente]],'BASE DE CLIENTES'!A:C,3,0)</f>
        <v>DF</v>
      </c>
      <c r="E3547" s="4" t="str">
        <f>CONCATENATE(Tabela1[[#This Row],[CIDADE]],",",Tabela1[[#This Row],[UF]])</f>
        <v>Brasília,DF</v>
      </c>
      <c r="F3547" s="2">
        <v>46000</v>
      </c>
      <c r="G3547" s="13">
        <v>758.06</v>
      </c>
      <c r="H3547" s="13">
        <v>1160</v>
      </c>
      <c r="I3547" s="5">
        <f>Tabela1[[#This Row],[Valor total]]-Tabela1[[#This Row],[Valor custo]]</f>
        <v>401.94000000000005</v>
      </c>
      <c r="J3547" s="6">
        <f>Tabela1[[#This Row],[MARGEM BRUTA]]/Tabela1[[#This Row],[Valor total]]</f>
        <v>0.34650000000000003</v>
      </c>
      <c r="K3547" s="1" t="str">
        <f>VLOOKUP(Tabela1[[#This Row],[Cliente]],'BASE DE CLIENTES'!A:D,4,0)</f>
        <v>EMPRESA SEM MAQUINA</v>
      </c>
      <c r="L3547" s="1" t="str">
        <f>VLOOKUP(Tabela1[[#This Row],[Cliente]],'BASE DE CLIENTES'!A:E,5,0)</f>
        <v>SAMAMBAIA</v>
      </c>
    </row>
    <row r="3548" spans="2:12" x14ac:dyDescent="0.3">
      <c r="B3548" s="1" t="s">
        <v>70</v>
      </c>
      <c r="C3548" s="4" t="str">
        <f>VLOOKUP(Tabela1[[#This Row],[Cliente]],'BASE DE CLIENTES'!A:E,2,0)</f>
        <v>Brasília</v>
      </c>
      <c r="D3548" s="1" t="str">
        <f>VLOOKUP(Tabela1[[#This Row],[Cliente]],'BASE DE CLIENTES'!A:C,3,0)</f>
        <v>DF</v>
      </c>
      <c r="E3548" s="4" t="str">
        <f>CONCATENATE(Tabela1[[#This Row],[CIDADE]],",",Tabela1[[#This Row],[UF]])</f>
        <v>Brasília,DF</v>
      </c>
      <c r="F3548" s="2">
        <v>46000</v>
      </c>
      <c r="G3548" s="13">
        <v>2356</v>
      </c>
      <c r="H3548" s="13">
        <v>4000</v>
      </c>
      <c r="I3548" s="5">
        <f>Tabela1[[#This Row],[Valor total]]-Tabela1[[#This Row],[Valor custo]]</f>
        <v>1644</v>
      </c>
      <c r="J3548" s="6">
        <f>Tabela1[[#This Row],[MARGEM BRUTA]]/Tabela1[[#This Row],[Valor total]]</f>
        <v>0.41099999999999998</v>
      </c>
      <c r="K3548" s="1" t="str">
        <f>VLOOKUP(Tabela1[[#This Row],[Cliente]],'BASE DE CLIENTES'!A:D,4,0)</f>
        <v>EMPRESA COM MAQUINA</v>
      </c>
      <c r="L3548" s="1" t="str">
        <f>VLOOKUP(Tabela1[[#This Row],[Cliente]],'BASE DE CLIENTES'!A:E,5,0)</f>
        <v>TAGUATINGA NORTE (TAGUATINGA)</v>
      </c>
    </row>
    <row r="3549" spans="2:12" x14ac:dyDescent="0.3">
      <c r="B3549" s="1" t="s">
        <v>223</v>
      </c>
      <c r="C3549" s="4" t="str">
        <f>VLOOKUP(Tabela1[[#This Row],[Cliente]],'BASE DE CLIENTES'!A:E,2,0)</f>
        <v>Goiânia</v>
      </c>
      <c r="D3549" s="1" t="str">
        <f>VLOOKUP(Tabela1[[#This Row],[Cliente]],'BASE DE CLIENTES'!A:C,3,0)</f>
        <v>GO</v>
      </c>
      <c r="E3549" s="4" t="str">
        <f>CONCATENATE(Tabela1[[#This Row],[CIDADE]],",",Tabela1[[#This Row],[UF]])</f>
        <v>Goiânia,GO</v>
      </c>
      <c r="F3549" s="2">
        <v>46000</v>
      </c>
      <c r="G3549" s="13">
        <v>289</v>
      </c>
      <c r="H3549" s="13">
        <v>550</v>
      </c>
      <c r="I3549" s="5">
        <f>Tabela1[[#This Row],[Valor total]]-Tabela1[[#This Row],[Valor custo]]</f>
        <v>261</v>
      </c>
      <c r="J3549" s="6">
        <f>Tabela1[[#This Row],[MARGEM BRUTA]]/Tabela1[[#This Row],[Valor total]]</f>
        <v>0.47454545454545455</v>
      </c>
      <c r="K3549" s="1" t="str">
        <f>VLOOKUP(Tabela1[[#This Row],[Cliente]],'BASE DE CLIENTES'!A:D,4,0)</f>
        <v>EMPRESA COM MAQUINA</v>
      </c>
      <c r="L3549" s="1" t="str">
        <f>VLOOKUP(Tabela1[[#This Row],[Cliente]],'BASE DE CLIENTES'!A:E,5,0)</f>
        <v>Goiânia</v>
      </c>
    </row>
    <row r="3550" spans="2:12" x14ac:dyDescent="0.3">
      <c r="B3550" s="1" t="s">
        <v>314</v>
      </c>
      <c r="C3550" s="4" t="str">
        <f>VLOOKUP(Tabela1[[#This Row],[Cliente]],'BASE DE CLIENTES'!A:E,2,0)</f>
        <v xml:space="preserve">Valparaíso </v>
      </c>
      <c r="D3550" s="1" t="str">
        <f>VLOOKUP(Tabela1[[#This Row],[Cliente]],'BASE DE CLIENTES'!A:C,3,0)</f>
        <v>GO</v>
      </c>
      <c r="E3550" s="4" t="str">
        <f>CONCATENATE(Tabela1[[#This Row],[CIDADE]],",",Tabela1[[#This Row],[UF]])</f>
        <v>Valparaíso ,GO</v>
      </c>
      <c r="F3550" s="2">
        <v>46000</v>
      </c>
      <c r="G3550" s="13">
        <v>0</v>
      </c>
      <c r="H3550" s="13">
        <v>65</v>
      </c>
      <c r="I3550" s="5">
        <f>Tabela1[[#This Row],[Valor total]]-Tabela1[[#This Row],[Valor custo]]</f>
        <v>65</v>
      </c>
      <c r="J3550" s="6">
        <f>Tabela1[[#This Row],[MARGEM BRUTA]]/Tabela1[[#This Row],[Valor total]]</f>
        <v>1</v>
      </c>
      <c r="K3550" s="1" t="str">
        <f>VLOOKUP(Tabela1[[#This Row],[Cliente]],'BASE DE CLIENTES'!A:D,4,0)</f>
        <v>SERRALHEIRO</v>
      </c>
      <c r="L3550" s="1" t="str">
        <f>VLOOKUP(Tabela1[[#This Row],[Cliente]],'BASE DE CLIENTES'!A:E,5,0)</f>
        <v xml:space="preserve">Valparaíso </v>
      </c>
    </row>
    <row r="3551" spans="2:12" x14ac:dyDescent="0.3">
      <c r="B3551" s="1" t="s">
        <v>232</v>
      </c>
      <c r="C3551" s="4" t="str">
        <f>VLOOKUP(Tabela1[[#This Row],[Cliente]],'BASE DE CLIENTES'!A:E,2,0)</f>
        <v>Brasília</v>
      </c>
      <c r="D3551" s="1" t="str">
        <f>VLOOKUP(Tabela1[[#This Row],[Cliente]],'BASE DE CLIENTES'!A:C,3,0)</f>
        <v>DF</v>
      </c>
      <c r="E3551" s="4" t="str">
        <f>CONCATENATE(Tabela1[[#This Row],[CIDADE]],",",Tabela1[[#This Row],[UF]])</f>
        <v>Brasília,DF</v>
      </c>
      <c r="F3551" s="2">
        <v>46000</v>
      </c>
      <c r="G3551" s="13">
        <v>293.13</v>
      </c>
      <c r="H3551" s="13">
        <v>400</v>
      </c>
      <c r="I3551" s="5">
        <f>Tabela1[[#This Row],[Valor total]]-Tabela1[[#This Row],[Valor custo]]</f>
        <v>106.87</v>
      </c>
      <c r="J3551" s="6">
        <f>Tabela1[[#This Row],[MARGEM BRUTA]]/Tabela1[[#This Row],[Valor total]]</f>
        <v>0.267175</v>
      </c>
      <c r="K3551" s="1" t="str">
        <f>VLOOKUP(Tabela1[[#This Row],[Cliente]],'BASE DE CLIENTES'!A:D,4,0)</f>
        <v>CHAVEIRO</v>
      </c>
      <c r="L3551" s="1" t="str">
        <f>VLOOKUP(Tabela1[[#This Row],[Cliente]],'BASE DE CLIENTES'!A:E,5,0)</f>
        <v>Areal (Águas Claras)</v>
      </c>
    </row>
    <row r="3552" spans="2:12" x14ac:dyDescent="0.3">
      <c r="B3552" s="1" t="s">
        <v>111</v>
      </c>
      <c r="C3552" s="4" t="str">
        <f>VLOOKUP(Tabela1[[#This Row],[Cliente]],'BASE DE CLIENTES'!A:E,2,0)</f>
        <v>Brasília</v>
      </c>
      <c r="D3552" s="1" t="str">
        <f>VLOOKUP(Tabela1[[#This Row],[Cliente]],'BASE DE CLIENTES'!A:C,3,0)</f>
        <v>DF</v>
      </c>
      <c r="E3552" s="4" t="str">
        <f>CONCATENATE(Tabela1[[#This Row],[CIDADE]],",",Tabela1[[#This Row],[UF]])</f>
        <v>Brasília,DF</v>
      </c>
      <c r="F3552" s="2">
        <v>46000</v>
      </c>
      <c r="G3552" s="13">
        <v>1226</v>
      </c>
      <c r="H3552" s="13">
        <v>2000</v>
      </c>
      <c r="I3552" s="5">
        <f>Tabela1[[#This Row],[Valor total]]-Tabela1[[#This Row],[Valor custo]]</f>
        <v>774</v>
      </c>
      <c r="J3552" s="6">
        <f>Tabela1[[#This Row],[MARGEM BRUTA]]/Tabela1[[#This Row],[Valor total]]</f>
        <v>0.38700000000000001</v>
      </c>
      <c r="K3552" s="1" t="str">
        <f>VLOOKUP(Tabela1[[#This Row],[Cliente]],'BASE DE CLIENTES'!A:D,4,0)</f>
        <v>EMPRESA SEM MAQUINA</v>
      </c>
      <c r="L3552" s="1" t="str">
        <f>VLOOKUP(Tabela1[[#This Row],[Cliente]],'BASE DE CLIENTES'!A:E,5,0)</f>
        <v>TAGUATINGA SUL (TAGUATINGA)</v>
      </c>
    </row>
    <row r="3553" spans="2:12" x14ac:dyDescent="0.3">
      <c r="B3553" s="1" t="s">
        <v>236</v>
      </c>
      <c r="C3553" s="4" t="str">
        <f>VLOOKUP(Tabela1[[#This Row],[Cliente]],'BASE DE CLIENTES'!A:E,2,0)</f>
        <v>Goiânia</v>
      </c>
      <c r="D3553" s="1" t="str">
        <f>VLOOKUP(Tabela1[[#This Row],[Cliente]],'BASE DE CLIENTES'!A:C,3,0)</f>
        <v>GO</v>
      </c>
      <c r="E3553" s="4" t="str">
        <f>CONCATENATE(Tabela1[[#This Row],[CIDADE]],",",Tabela1[[#This Row],[UF]])</f>
        <v>Goiânia,GO</v>
      </c>
      <c r="F3553" s="2">
        <v>45999</v>
      </c>
      <c r="G3553" s="13">
        <v>544</v>
      </c>
      <c r="H3553" s="13">
        <v>790</v>
      </c>
      <c r="I3553" s="5">
        <f>Tabela1[[#This Row],[Valor total]]-Tabela1[[#This Row],[Valor custo]]</f>
        <v>246</v>
      </c>
      <c r="J3553" s="6">
        <f>Tabela1[[#This Row],[MARGEM BRUTA]]/Tabela1[[#This Row],[Valor total]]</f>
        <v>0.31139240506329113</v>
      </c>
      <c r="K3553" s="1" t="str">
        <f>VLOOKUP(Tabela1[[#This Row],[Cliente]],'BASE DE CLIENTES'!A:D,4,0)</f>
        <v>EMPRESA COM MAQUINA</v>
      </c>
      <c r="L3553" s="1" t="str">
        <f>VLOOKUP(Tabela1[[#This Row],[Cliente]],'BASE DE CLIENTES'!A:E,5,0)</f>
        <v>Goiânia</v>
      </c>
    </row>
    <row r="3554" spans="2:12" x14ac:dyDescent="0.3">
      <c r="B3554" s="1" t="s">
        <v>199</v>
      </c>
      <c r="C3554" s="4" t="str">
        <f>VLOOKUP(Tabela1[[#This Row],[Cliente]],'BASE DE CLIENTES'!A:E,2,0)</f>
        <v>Goiânia</v>
      </c>
      <c r="D3554" s="1" t="str">
        <f>VLOOKUP(Tabela1[[#This Row],[Cliente]],'BASE DE CLIENTES'!A:C,3,0)</f>
        <v>GO</v>
      </c>
      <c r="E3554" s="4" t="str">
        <f>CONCATENATE(Tabela1[[#This Row],[CIDADE]],",",Tabela1[[#This Row],[UF]])</f>
        <v>Goiânia,GO</v>
      </c>
      <c r="F3554" s="2">
        <v>45999</v>
      </c>
      <c r="G3554" s="13">
        <v>679</v>
      </c>
      <c r="H3554" s="13">
        <v>1100</v>
      </c>
      <c r="I3554" s="5">
        <f>Tabela1[[#This Row],[Valor total]]-Tabela1[[#This Row],[Valor custo]]</f>
        <v>421</v>
      </c>
      <c r="J3554" s="6">
        <f>Tabela1[[#This Row],[MARGEM BRUTA]]/Tabela1[[#This Row],[Valor total]]</f>
        <v>0.38272727272727275</v>
      </c>
      <c r="K3554" s="1" t="str">
        <f>VLOOKUP(Tabela1[[#This Row],[Cliente]],'BASE DE CLIENTES'!A:D,4,0)</f>
        <v>EMPRESA COM MAQUINA</v>
      </c>
      <c r="L3554" s="1" t="str">
        <f>VLOOKUP(Tabela1[[#This Row],[Cliente]],'BASE DE CLIENTES'!A:E,5,0)</f>
        <v>Goiânia</v>
      </c>
    </row>
    <row r="3555" spans="2:12" x14ac:dyDescent="0.3">
      <c r="B3555" s="1" t="s">
        <v>107</v>
      </c>
      <c r="C3555" s="4" t="str">
        <f>VLOOKUP(Tabela1[[#This Row],[Cliente]],'BASE DE CLIENTES'!A:E,2,0)</f>
        <v>Planaltina</v>
      </c>
      <c r="D3555" s="1" t="str">
        <f>VLOOKUP(Tabela1[[#This Row],[Cliente]],'BASE DE CLIENTES'!A:C,3,0)</f>
        <v>DF</v>
      </c>
      <c r="E3555" s="4" t="str">
        <f>CONCATENATE(Tabela1[[#This Row],[CIDADE]],",",Tabela1[[#This Row],[UF]])</f>
        <v>Planaltina,DF</v>
      </c>
      <c r="F3555" s="2">
        <v>45999</v>
      </c>
      <c r="G3555" s="13">
        <v>0</v>
      </c>
      <c r="H3555" s="13">
        <v>50</v>
      </c>
      <c r="I3555" s="5">
        <f>Tabela1[[#This Row],[Valor total]]-Tabela1[[#This Row],[Valor custo]]</f>
        <v>50</v>
      </c>
      <c r="J3555" s="6">
        <f>Tabela1[[#This Row],[MARGEM BRUTA]]/Tabela1[[#This Row],[Valor total]]</f>
        <v>1</v>
      </c>
      <c r="K3555" s="1" t="str">
        <f>VLOOKUP(Tabela1[[#This Row],[Cliente]],'BASE DE CLIENTES'!A:D,4,0)</f>
        <v>EMPRESA COM MAQUINA</v>
      </c>
      <c r="L3555" s="1" t="str">
        <f>VLOOKUP(Tabela1[[#This Row],[Cliente]],'BASE DE CLIENTES'!A:E,5,0)</f>
        <v>SETOR LESTE</v>
      </c>
    </row>
    <row r="3556" spans="2:12" x14ac:dyDescent="0.3">
      <c r="B3556" s="1" t="s">
        <v>111</v>
      </c>
      <c r="C3556" s="4" t="str">
        <f>VLOOKUP(Tabela1[[#This Row],[Cliente]],'BASE DE CLIENTES'!A:E,2,0)</f>
        <v>Brasília</v>
      </c>
      <c r="D3556" s="1" t="str">
        <f>VLOOKUP(Tabela1[[#This Row],[Cliente]],'BASE DE CLIENTES'!A:C,3,0)</f>
        <v>DF</v>
      </c>
      <c r="E3556" s="4" t="str">
        <f>CONCATENATE(Tabela1[[#This Row],[CIDADE]],",",Tabela1[[#This Row],[UF]])</f>
        <v>Brasília,DF</v>
      </c>
      <c r="F3556" s="2">
        <v>45999</v>
      </c>
      <c r="G3556" s="13">
        <v>664</v>
      </c>
      <c r="H3556" s="13">
        <v>1000</v>
      </c>
      <c r="I3556" s="5">
        <f>Tabela1[[#This Row],[Valor total]]-Tabela1[[#This Row],[Valor custo]]</f>
        <v>336</v>
      </c>
      <c r="J3556" s="6">
        <f>Tabela1[[#This Row],[MARGEM BRUTA]]/Tabela1[[#This Row],[Valor total]]</f>
        <v>0.33600000000000002</v>
      </c>
      <c r="K3556" s="1" t="str">
        <f>VLOOKUP(Tabela1[[#This Row],[Cliente]],'BASE DE CLIENTES'!A:D,4,0)</f>
        <v>EMPRESA SEM MAQUINA</v>
      </c>
      <c r="L3556" s="1" t="str">
        <f>VLOOKUP(Tabela1[[#This Row],[Cliente]],'BASE DE CLIENTES'!A:E,5,0)</f>
        <v>TAGUATINGA SUL (TAGUATINGA)</v>
      </c>
    </row>
    <row r="3557" spans="2:12" x14ac:dyDescent="0.3">
      <c r="B3557" s="1" t="s">
        <v>247</v>
      </c>
      <c r="C3557" s="4" t="str">
        <f>VLOOKUP(Tabela1[[#This Row],[Cliente]],'BASE DE CLIENTES'!A:E,2,0)</f>
        <v>Goianira</v>
      </c>
      <c r="D3557" s="1" t="str">
        <f>VLOOKUP(Tabela1[[#This Row],[Cliente]],'BASE DE CLIENTES'!A:C,3,0)</f>
        <v>GO</v>
      </c>
      <c r="E3557" s="4" t="str">
        <f>CONCATENATE(Tabela1[[#This Row],[CIDADE]],",",Tabela1[[#This Row],[UF]])</f>
        <v>Goianira,GO</v>
      </c>
      <c r="F3557" s="2">
        <v>45999</v>
      </c>
      <c r="G3557" s="13">
        <v>6623</v>
      </c>
      <c r="H3557" s="13">
        <v>10726</v>
      </c>
      <c r="I3557" s="5">
        <f>Tabela1[[#This Row],[Valor total]]-Tabela1[[#This Row],[Valor custo]]</f>
        <v>4103</v>
      </c>
      <c r="J3557" s="6">
        <f>Tabela1[[#This Row],[MARGEM BRUTA]]/Tabela1[[#This Row],[Valor total]]</f>
        <v>0.38252843557710237</v>
      </c>
      <c r="K3557" s="1" t="str">
        <f>VLOOKUP(Tabela1[[#This Row],[Cliente]],'BASE DE CLIENTES'!A:D,4,0)</f>
        <v>EMPRESA SEM MAQUINA</v>
      </c>
      <c r="L3557" s="1" t="str">
        <f>VLOOKUP(Tabela1[[#This Row],[Cliente]],'BASE DE CLIENTES'!A:E,5,0)</f>
        <v>Goianira</v>
      </c>
    </row>
    <row r="3558" spans="2:12" x14ac:dyDescent="0.3">
      <c r="B3558" s="1" t="s">
        <v>42</v>
      </c>
      <c r="C3558" s="4" t="str">
        <f>VLOOKUP(Tabela1[[#This Row],[Cliente]],'BASE DE CLIENTES'!A:E,2,0)</f>
        <v>Brasília</v>
      </c>
      <c r="D3558" s="1" t="str">
        <f>VLOOKUP(Tabela1[[#This Row],[Cliente]],'BASE DE CLIENTES'!A:C,3,0)</f>
        <v>DF</v>
      </c>
      <c r="E3558" s="4" t="str">
        <f>CONCATENATE(Tabela1[[#This Row],[CIDADE]],",",Tabela1[[#This Row],[UF]])</f>
        <v>Brasília,DF</v>
      </c>
      <c r="F3558" s="2">
        <v>45999</v>
      </c>
      <c r="G3558" s="13">
        <v>485</v>
      </c>
      <c r="H3558" s="13">
        <v>810</v>
      </c>
      <c r="I3558" s="5">
        <f>Tabela1[[#This Row],[Valor total]]-Tabela1[[#This Row],[Valor custo]]</f>
        <v>325</v>
      </c>
      <c r="J3558" s="6">
        <f>Tabela1[[#This Row],[MARGEM BRUTA]]/Tabela1[[#This Row],[Valor total]]</f>
        <v>0.40123456790123457</v>
      </c>
      <c r="K3558" s="1" t="str">
        <f>VLOOKUP(Tabela1[[#This Row],[Cliente]],'BASE DE CLIENTES'!A:D,4,0)</f>
        <v>EMPRESA SEM MAQUINA</v>
      </c>
      <c r="L3558" s="1" t="str">
        <f>VLOOKUP(Tabela1[[#This Row],[Cliente]],'BASE DE CLIENTES'!A:E,5,0)</f>
        <v>SAMAMBAIA</v>
      </c>
    </row>
    <row r="3559" spans="2:12" x14ac:dyDescent="0.3">
      <c r="B3559" s="1" t="s">
        <v>355</v>
      </c>
      <c r="C3559" s="4" t="str">
        <f>VLOOKUP(Tabela1[[#This Row],[Cliente]],'BASE DE CLIENTES'!A:E,2,0)</f>
        <v>Valparaíso de Goiás</v>
      </c>
      <c r="D3559" s="1" t="str">
        <f>VLOOKUP(Tabela1[[#This Row],[Cliente]],'BASE DE CLIENTES'!A:C,3,0)</f>
        <v>GO</v>
      </c>
      <c r="E3559" s="4" t="str">
        <f>CONCATENATE(Tabela1[[#This Row],[CIDADE]],",",Tabela1[[#This Row],[UF]])</f>
        <v>Valparaíso de Goiás,GO</v>
      </c>
      <c r="F3559" s="2">
        <v>45999</v>
      </c>
      <c r="G3559" s="13">
        <v>664</v>
      </c>
      <c r="H3559" s="13">
        <v>1100</v>
      </c>
      <c r="I3559" s="5">
        <f>Tabela1[[#This Row],[Valor total]]-Tabela1[[#This Row],[Valor custo]]</f>
        <v>436</v>
      </c>
      <c r="J3559" s="6">
        <f>Tabela1[[#This Row],[MARGEM BRUTA]]/Tabela1[[#This Row],[Valor total]]</f>
        <v>0.39636363636363636</v>
      </c>
      <c r="K3559" s="1" t="str">
        <f>VLOOKUP(Tabela1[[#This Row],[Cliente]],'BASE DE CLIENTES'!A:D,4,0)</f>
        <v>CLIENTE NOVO S/ IDENT.</v>
      </c>
      <c r="L3559" s="1" t="str">
        <f>VLOOKUP(Tabela1[[#This Row],[Cliente]],'BASE DE CLIENTES'!A:E,5,0)</f>
        <v>Valparaíso de Goiás</v>
      </c>
    </row>
    <row r="3560" spans="2:12" x14ac:dyDescent="0.3">
      <c r="B3560" s="1" t="s">
        <v>85</v>
      </c>
      <c r="C3560" s="4" t="str">
        <f>VLOOKUP(Tabela1[[#This Row],[Cliente]],'BASE DE CLIENTES'!A:E,2,0)</f>
        <v>Brasília</v>
      </c>
      <c r="D3560" s="1" t="str">
        <f>VLOOKUP(Tabela1[[#This Row],[Cliente]],'BASE DE CLIENTES'!A:C,3,0)</f>
        <v>DF</v>
      </c>
      <c r="E3560" s="4" t="str">
        <f>CONCATENATE(Tabela1[[#This Row],[CIDADE]],",",Tabela1[[#This Row],[UF]])</f>
        <v>Brasília,DF</v>
      </c>
      <c r="F3560" s="2">
        <v>45999</v>
      </c>
      <c r="G3560" s="13">
        <v>544</v>
      </c>
      <c r="H3560" s="13">
        <v>845</v>
      </c>
      <c r="I3560" s="5">
        <f>Tabela1[[#This Row],[Valor total]]-Tabela1[[#This Row],[Valor custo]]</f>
        <v>301</v>
      </c>
      <c r="J3560" s="6">
        <f>Tabela1[[#This Row],[MARGEM BRUTA]]/Tabela1[[#This Row],[Valor total]]</f>
        <v>0.35621301775147929</v>
      </c>
      <c r="K3560" s="1" t="str">
        <f>VLOOKUP(Tabela1[[#This Row],[Cliente]],'BASE DE CLIENTES'!A:D,4,0)</f>
        <v>SERRALHEIRO</v>
      </c>
      <c r="L3560" s="1" t="str">
        <f>VLOOKUP(Tabela1[[#This Row],[Cliente]],'BASE DE CLIENTES'!A:E,5,0)</f>
        <v>SAMAMBAIA NORTE (SAMAMBAIA)</v>
      </c>
    </row>
    <row r="3561" spans="2:12" x14ac:dyDescent="0.3">
      <c r="B3561" s="1" t="s">
        <v>321</v>
      </c>
      <c r="C3561" s="4" t="str">
        <f>VLOOKUP(Tabela1[[#This Row],[Cliente]],'BASE DE CLIENTES'!A:E,2,0)</f>
        <v>Valparaíso de Goiás</v>
      </c>
      <c r="D3561" s="1" t="str">
        <f>VLOOKUP(Tabela1[[#This Row],[Cliente]],'BASE DE CLIENTES'!A:C,3,0)</f>
        <v>GO</v>
      </c>
      <c r="E3561" s="4" t="str">
        <f>CONCATENATE(Tabela1[[#This Row],[CIDADE]],",",Tabela1[[#This Row],[UF]])</f>
        <v>Valparaíso de Goiás,GO</v>
      </c>
      <c r="F3561" s="2">
        <v>45999</v>
      </c>
      <c r="G3561" s="13">
        <v>624.66</v>
      </c>
      <c r="H3561" s="13">
        <v>1050</v>
      </c>
      <c r="I3561" s="5">
        <f>Tabela1[[#This Row],[Valor total]]-Tabela1[[#This Row],[Valor custo]]</f>
        <v>425.34000000000003</v>
      </c>
      <c r="J3561" s="6">
        <f>Tabela1[[#This Row],[MARGEM BRUTA]]/Tabela1[[#This Row],[Valor total]]</f>
        <v>0.40508571428571433</v>
      </c>
      <c r="K3561" s="1" t="str">
        <f>VLOOKUP(Tabela1[[#This Row],[Cliente]],'BASE DE CLIENTES'!A:D,4,0)</f>
        <v>EMPRESA COM MAQUINA</v>
      </c>
      <c r="L3561" s="1" t="str">
        <f>VLOOKUP(Tabela1[[#This Row],[Cliente]],'BASE DE CLIENTES'!A:E,5,0)</f>
        <v>Valparaíso de Goiás</v>
      </c>
    </row>
    <row r="3562" spans="2:12" x14ac:dyDescent="0.3">
      <c r="B3562" s="1" t="s">
        <v>97</v>
      </c>
      <c r="C3562" s="4" t="str">
        <f>VLOOKUP(Tabela1[[#This Row],[Cliente]],'BASE DE CLIENTES'!A:E,2,0)</f>
        <v>Brasília</v>
      </c>
      <c r="D3562" s="1" t="str">
        <f>VLOOKUP(Tabela1[[#This Row],[Cliente]],'BASE DE CLIENTES'!A:C,3,0)</f>
        <v>DF</v>
      </c>
      <c r="E3562" s="4" t="str">
        <f>CONCATENATE(Tabela1[[#This Row],[CIDADE]],",",Tabela1[[#This Row],[UF]])</f>
        <v>Brasília,DF</v>
      </c>
      <c r="F3562" s="2">
        <v>45999</v>
      </c>
      <c r="G3562" s="13">
        <v>649</v>
      </c>
      <c r="H3562" s="13">
        <v>1000</v>
      </c>
      <c r="I3562" s="5">
        <f>Tabela1[[#This Row],[Valor total]]-Tabela1[[#This Row],[Valor custo]]</f>
        <v>351</v>
      </c>
      <c r="J3562" s="6">
        <f>Tabela1[[#This Row],[MARGEM BRUTA]]/Tabela1[[#This Row],[Valor total]]</f>
        <v>0.35099999999999998</v>
      </c>
      <c r="K3562" s="1" t="str">
        <f>VLOOKUP(Tabela1[[#This Row],[Cliente]],'BASE DE CLIENTES'!A:D,4,0)</f>
        <v>SERRALHEIRO</v>
      </c>
      <c r="L3562" s="1" t="str">
        <f>VLOOKUP(Tabela1[[#This Row],[Cliente]],'BASE DE CLIENTES'!A:E,5,0)</f>
        <v>CEILANDIA NORTE</v>
      </c>
    </row>
    <row r="3563" spans="2:12" x14ac:dyDescent="0.3">
      <c r="B3563" s="1" t="s">
        <v>236</v>
      </c>
      <c r="C3563" s="4" t="str">
        <f>VLOOKUP(Tabela1[[#This Row],[Cliente]],'BASE DE CLIENTES'!A:E,2,0)</f>
        <v>Goiânia</v>
      </c>
      <c r="D3563" s="1" t="str">
        <f>VLOOKUP(Tabela1[[#This Row],[Cliente]],'BASE DE CLIENTES'!A:C,3,0)</f>
        <v>GO</v>
      </c>
      <c r="E3563" s="4" t="str">
        <f>CONCATENATE(Tabela1[[#This Row],[CIDADE]],",",Tabela1[[#This Row],[UF]])</f>
        <v>Goiânia,GO</v>
      </c>
      <c r="F3563" s="2">
        <v>45999</v>
      </c>
      <c r="G3563" s="13">
        <v>2646</v>
      </c>
      <c r="H3563" s="13">
        <v>3830</v>
      </c>
      <c r="I3563" s="5">
        <f>Tabela1[[#This Row],[Valor total]]-Tabela1[[#This Row],[Valor custo]]</f>
        <v>1184</v>
      </c>
      <c r="J3563" s="6">
        <f>Tabela1[[#This Row],[MARGEM BRUTA]]/Tabela1[[#This Row],[Valor total]]</f>
        <v>0.30913838120104437</v>
      </c>
      <c r="K3563" s="1" t="str">
        <f>VLOOKUP(Tabela1[[#This Row],[Cliente]],'BASE DE CLIENTES'!A:D,4,0)</f>
        <v>EMPRESA COM MAQUINA</v>
      </c>
      <c r="L3563" s="1" t="str">
        <f>VLOOKUP(Tabela1[[#This Row],[Cliente]],'BASE DE CLIENTES'!A:E,5,0)</f>
        <v>Goiânia</v>
      </c>
    </row>
    <row r="3564" spans="2:12" x14ac:dyDescent="0.3">
      <c r="B3564" s="1" t="s">
        <v>52</v>
      </c>
      <c r="C3564" s="4" t="str">
        <f>VLOOKUP(Tabela1[[#This Row],[Cliente]],'BASE DE CLIENTES'!A:E,2,0)</f>
        <v>Brasília</v>
      </c>
      <c r="D3564" s="1" t="str">
        <f>VLOOKUP(Tabela1[[#This Row],[Cliente]],'BASE DE CLIENTES'!A:C,3,0)</f>
        <v>DF</v>
      </c>
      <c r="E3564" s="4" t="str">
        <f>CONCATENATE(Tabela1[[#This Row],[CIDADE]],",",Tabela1[[#This Row],[UF]])</f>
        <v>Brasília,DF</v>
      </c>
      <c r="F3564" s="2">
        <v>45999</v>
      </c>
      <c r="G3564" s="13">
        <v>544</v>
      </c>
      <c r="H3564" s="13">
        <v>945</v>
      </c>
      <c r="I3564" s="5">
        <f>Tabela1[[#This Row],[Valor total]]-Tabela1[[#This Row],[Valor custo]]</f>
        <v>401</v>
      </c>
      <c r="J3564" s="6">
        <f>Tabela1[[#This Row],[MARGEM BRUTA]]/Tabela1[[#This Row],[Valor total]]</f>
        <v>0.42433862433862435</v>
      </c>
      <c r="K3564" s="1" t="str">
        <f>VLOOKUP(Tabela1[[#This Row],[Cliente]],'BASE DE CLIENTES'!A:D,4,0)</f>
        <v>SERRALHEIRO</v>
      </c>
      <c r="L3564" s="1" t="str">
        <f>VLOOKUP(Tabela1[[#This Row],[Cliente]],'BASE DE CLIENTES'!A:E,5,0)</f>
        <v>Ceilândia Sul (Ceilândia)</v>
      </c>
    </row>
    <row r="3565" spans="2:12" x14ac:dyDescent="0.3">
      <c r="B3565" s="1" t="s">
        <v>236</v>
      </c>
      <c r="C3565" s="4" t="str">
        <f>VLOOKUP(Tabela1[[#This Row],[Cliente]],'BASE DE CLIENTES'!A:E,2,0)</f>
        <v>Goiânia</v>
      </c>
      <c r="D3565" s="1" t="str">
        <f>VLOOKUP(Tabela1[[#This Row],[Cliente]],'BASE DE CLIENTES'!A:C,3,0)</f>
        <v>GO</v>
      </c>
      <c r="E3565" s="4" t="str">
        <f>CONCATENATE(Tabela1[[#This Row],[CIDADE]],",",Tabela1[[#This Row],[UF]])</f>
        <v>Goiânia,GO</v>
      </c>
      <c r="F3565" s="2">
        <v>45999</v>
      </c>
      <c r="G3565" s="13">
        <v>2163.9499999999998</v>
      </c>
      <c r="H3565" s="13">
        <v>2925</v>
      </c>
      <c r="I3565" s="5">
        <f>Tabela1[[#This Row],[Valor total]]-Tabela1[[#This Row],[Valor custo]]</f>
        <v>761.05000000000018</v>
      </c>
      <c r="J3565" s="6">
        <f>Tabela1[[#This Row],[MARGEM BRUTA]]/Tabela1[[#This Row],[Valor total]]</f>
        <v>0.26018803418803427</v>
      </c>
      <c r="K3565" s="1" t="str">
        <f>VLOOKUP(Tabela1[[#This Row],[Cliente]],'BASE DE CLIENTES'!A:D,4,0)</f>
        <v>EMPRESA COM MAQUINA</v>
      </c>
      <c r="L3565" s="1" t="str">
        <f>VLOOKUP(Tabela1[[#This Row],[Cliente]],'BASE DE CLIENTES'!A:E,5,0)</f>
        <v>Goiânia</v>
      </c>
    </row>
    <row r="3566" spans="2:12" x14ac:dyDescent="0.3">
      <c r="B3566" s="1" t="s">
        <v>55</v>
      </c>
      <c r="C3566" s="4" t="str">
        <f>VLOOKUP(Tabela1[[#This Row],[Cliente]],'BASE DE CLIENTES'!A:E,2,0)</f>
        <v>Brasília</v>
      </c>
      <c r="D3566" s="1" t="str">
        <f>VLOOKUP(Tabela1[[#This Row],[Cliente]],'BASE DE CLIENTES'!A:C,3,0)</f>
        <v>DF</v>
      </c>
      <c r="E3566" s="4" t="str">
        <f>CONCATENATE(Tabela1[[#This Row],[CIDADE]],",",Tabela1[[#This Row],[UF]])</f>
        <v>Brasília,DF</v>
      </c>
      <c r="F3566" s="2">
        <v>45996</v>
      </c>
      <c r="G3566" s="13">
        <v>110</v>
      </c>
      <c r="H3566" s="13">
        <v>360</v>
      </c>
      <c r="I3566" s="5">
        <f>Tabela1[[#This Row],[Valor total]]-Tabela1[[#This Row],[Valor custo]]</f>
        <v>250</v>
      </c>
      <c r="J3566" s="6">
        <f>Tabela1[[#This Row],[MARGEM BRUTA]]/Tabela1[[#This Row],[Valor total]]</f>
        <v>0.69444444444444442</v>
      </c>
      <c r="K3566" s="1" t="str">
        <f>VLOOKUP(Tabela1[[#This Row],[Cliente]],'BASE DE CLIENTES'!A:D,4,0)</f>
        <v>EMPRESA SEM MAQUINA</v>
      </c>
      <c r="L3566" s="1" t="str">
        <f>VLOOKUP(Tabela1[[#This Row],[Cliente]],'BASE DE CLIENTES'!A:E,5,0)</f>
        <v>RECANTO DAS EMAS</v>
      </c>
    </row>
    <row r="3567" spans="2:12" x14ac:dyDescent="0.3">
      <c r="B3567" s="1" t="s">
        <v>197</v>
      </c>
      <c r="C3567" s="4" t="str">
        <f>VLOOKUP(Tabela1[[#This Row],[Cliente]],'BASE DE CLIENTES'!A:E,2,0)</f>
        <v>Goiânia</v>
      </c>
      <c r="D3567" s="1" t="str">
        <f>VLOOKUP(Tabela1[[#This Row],[Cliente]],'BASE DE CLIENTES'!A:C,3,0)</f>
        <v>GO</v>
      </c>
      <c r="E3567" s="4" t="str">
        <f>CONCATENATE(Tabela1[[#This Row],[CIDADE]],",",Tabela1[[#This Row],[UF]])</f>
        <v>Goiânia,GO</v>
      </c>
      <c r="F3567" s="2">
        <v>45996</v>
      </c>
      <c r="G3567" s="13">
        <v>360.5</v>
      </c>
      <c r="H3567" s="13">
        <v>1000</v>
      </c>
      <c r="I3567" s="5">
        <f>Tabela1[[#This Row],[Valor total]]-Tabela1[[#This Row],[Valor custo]]</f>
        <v>639.5</v>
      </c>
      <c r="J3567" s="6">
        <f>Tabela1[[#This Row],[MARGEM BRUTA]]/Tabela1[[#This Row],[Valor total]]</f>
        <v>0.63949999999999996</v>
      </c>
      <c r="K3567" s="1" t="str">
        <f>VLOOKUP(Tabela1[[#This Row],[Cliente]],'BASE DE CLIENTES'!A:D,4,0)</f>
        <v>EMPRESA COM MAQUINA</v>
      </c>
      <c r="L3567" s="1" t="str">
        <f>VLOOKUP(Tabela1[[#This Row],[Cliente]],'BASE DE CLIENTES'!A:E,5,0)</f>
        <v>Goiânia</v>
      </c>
    </row>
    <row r="3568" spans="2:12" x14ac:dyDescent="0.3">
      <c r="B3568" s="1" t="s">
        <v>161</v>
      </c>
      <c r="C3568" s="4" t="str">
        <f>VLOOKUP(Tabela1[[#This Row],[Cliente]],'BASE DE CLIENTES'!A:E,2,0)</f>
        <v>Brasília</v>
      </c>
      <c r="D3568" s="1" t="str">
        <f>VLOOKUP(Tabela1[[#This Row],[Cliente]],'BASE DE CLIENTES'!A:C,3,0)</f>
        <v>DF</v>
      </c>
      <c r="E3568" s="4" t="str">
        <f>CONCATENATE(Tabela1[[#This Row],[CIDADE]],",",Tabela1[[#This Row],[UF]])</f>
        <v>Brasília,DF</v>
      </c>
      <c r="F3568" s="2">
        <v>45996</v>
      </c>
      <c r="G3568" s="13">
        <v>430</v>
      </c>
      <c r="H3568" s="13">
        <v>592</v>
      </c>
      <c r="I3568" s="5">
        <f>Tabela1[[#This Row],[Valor total]]-Tabela1[[#This Row],[Valor custo]]</f>
        <v>162</v>
      </c>
      <c r="J3568" s="6">
        <f>Tabela1[[#This Row],[MARGEM BRUTA]]/Tabela1[[#This Row],[Valor total]]</f>
        <v>0.27364864864864863</v>
      </c>
      <c r="K3568" s="1" t="str">
        <f>VLOOKUP(Tabela1[[#This Row],[Cliente]],'BASE DE CLIENTES'!A:D,4,0)</f>
        <v>EMPRESA COM MAQUINA</v>
      </c>
      <c r="L3568" s="1" t="str">
        <f>VLOOKUP(Tabela1[[#This Row],[Cliente]],'BASE DE CLIENTES'!A:E,5,0)</f>
        <v>RIACHO FUNDO II</v>
      </c>
    </row>
    <row r="3569" spans="2:12" x14ac:dyDescent="0.3">
      <c r="B3569" s="1" t="s">
        <v>25</v>
      </c>
      <c r="C3569" s="4" t="str">
        <f>VLOOKUP(Tabela1[[#This Row],[Cliente]],'BASE DE CLIENTES'!A:E,2,0)</f>
        <v>Brasília</v>
      </c>
      <c r="D3569" s="1" t="str">
        <f>VLOOKUP(Tabela1[[#This Row],[Cliente]],'BASE DE CLIENTES'!A:C,3,0)</f>
        <v>DF</v>
      </c>
      <c r="E3569" s="4" t="str">
        <f>CONCATENATE(Tabela1[[#This Row],[CIDADE]],",",Tabela1[[#This Row],[UF]])</f>
        <v>Brasília,DF</v>
      </c>
      <c r="F3569" s="2">
        <v>45996</v>
      </c>
      <c r="G3569" s="13">
        <v>649</v>
      </c>
      <c r="H3569" s="13">
        <v>900</v>
      </c>
      <c r="I3569" s="5">
        <f>Tabela1[[#This Row],[Valor total]]-Tabela1[[#This Row],[Valor custo]]</f>
        <v>251</v>
      </c>
      <c r="J3569" s="6">
        <f>Tabela1[[#This Row],[MARGEM BRUTA]]/Tabela1[[#This Row],[Valor total]]</f>
        <v>0.27888888888888891</v>
      </c>
      <c r="K3569" s="1" t="str">
        <f>VLOOKUP(Tabela1[[#This Row],[Cliente]],'BASE DE CLIENTES'!A:D,4,0)</f>
        <v>EMPRESA COM MAQUINA</v>
      </c>
      <c r="L3569" s="1" t="str">
        <f>VLOOKUP(Tabela1[[#This Row],[Cliente]],'BASE DE CLIENTES'!A:E,5,0)</f>
        <v>CEILANDIA NORTE (CEILANDIA)</v>
      </c>
    </row>
    <row r="3570" spans="2:12" x14ac:dyDescent="0.3">
      <c r="B3570" s="1" t="s">
        <v>152</v>
      </c>
      <c r="C3570" s="4" t="str">
        <f>VLOOKUP(Tabela1[[#This Row],[Cliente]],'BASE DE CLIENTES'!A:E,2,0)</f>
        <v>Aparecida de Goiânia</v>
      </c>
      <c r="D3570" s="1" t="str">
        <f>VLOOKUP(Tabela1[[#This Row],[Cliente]],'BASE DE CLIENTES'!A:C,3,0)</f>
        <v>GO</v>
      </c>
      <c r="E3570" s="4" t="str">
        <f>CONCATENATE(Tabela1[[#This Row],[CIDADE]],",",Tabela1[[#This Row],[UF]])</f>
        <v>Aparecida de Goiânia,GO</v>
      </c>
      <c r="F3570" s="2">
        <v>45996</v>
      </c>
      <c r="G3570" s="13">
        <v>705</v>
      </c>
      <c r="H3570" s="13">
        <v>1250</v>
      </c>
      <c r="I3570" s="5">
        <f>Tabela1[[#This Row],[Valor total]]-Tabela1[[#This Row],[Valor custo]]</f>
        <v>545</v>
      </c>
      <c r="J3570" s="6">
        <f>Tabela1[[#This Row],[MARGEM BRUTA]]/Tabela1[[#This Row],[Valor total]]</f>
        <v>0.436</v>
      </c>
      <c r="K3570" s="1" t="str">
        <f>VLOOKUP(Tabela1[[#This Row],[Cliente]],'BASE DE CLIENTES'!A:D,4,0)</f>
        <v>TECNICO</v>
      </c>
      <c r="L3570" s="1" t="str">
        <f>VLOOKUP(Tabela1[[#This Row],[Cliente]],'BASE DE CLIENTES'!A:E,5,0)</f>
        <v>Aparecida de Goiânia</v>
      </c>
    </row>
    <row r="3571" spans="2:12" x14ac:dyDescent="0.3">
      <c r="B3571" s="1" t="s">
        <v>68</v>
      </c>
      <c r="C3571" s="4" t="str">
        <f>VLOOKUP(Tabela1[[#This Row],[Cliente]],'BASE DE CLIENTES'!A:E,2,0)</f>
        <v>Brasília</v>
      </c>
      <c r="D3571" s="1" t="str">
        <f>VLOOKUP(Tabela1[[#This Row],[Cliente]],'BASE DE CLIENTES'!A:C,3,0)</f>
        <v>DF</v>
      </c>
      <c r="E3571" s="4" t="str">
        <f>CONCATENATE(Tabela1[[#This Row],[CIDADE]],",",Tabela1[[#This Row],[UF]])</f>
        <v>Brasília,DF</v>
      </c>
      <c r="F3571" s="2">
        <v>45996</v>
      </c>
      <c r="G3571" s="13">
        <v>750</v>
      </c>
      <c r="H3571" s="13">
        <v>900</v>
      </c>
      <c r="I3571" s="5">
        <f>Tabela1[[#This Row],[Valor total]]-Tabela1[[#This Row],[Valor custo]]</f>
        <v>150</v>
      </c>
      <c r="J3571" s="6">
        <f>Tabela1[[#This Row],[MARGEM BRUTA]]/Tabela1[[#This Row],[Valor total]]</f>
        <v>0.16666666666666666</v>
      </c>
      <c r="K3571" s="1" t="str">
        <f>VLOOKUP(Tabela1[[#This Row],[Cliente]],'BASE DE CLIENTES'!A:D,4,0)</f>
        <v>EMPRESA COM MAQUINA</v>
      </c>
      <c r="L3571" s="1" t="str">
        <f>VLOOKUP(Tabela1[[#This Row],[Cliente]],'BASE DE CLIENTES'!A:E,5,0)</f>
        <v>SAMAMBAIA SUL (SAMAMBAIA)</v>
      </c>
    </row>
    <row r="3572" spans="2:12" x14ac:dyDescent="0.3">
      <c r="B3572" s="1" t="s">
        <v>55</v>
      </c>
      <c r="C3572" s="4" t="str">
        <f>VLOOKUP(Tabela1[[#This Row],[Cliente]],'BASE DE CLIENTES'!A:E,2,0)</f>
        <v>Brasília</v>
      </c>
      <c r="D3572" s="1" t="str">
        <f>VLOOKUP(Tabela1[[#This Row],[Cliente]],'BASE DE CLIENTES'!A:C,3,0)</f>
        <v>DF</v>
      </c>
      <c r="E3572" s="4" t="str">
        <f>CONCATENATE(Tabela1[[#This Row],[CIDADE]],",",Tabela1[[#This Row],[UF]])</f>
        <v>Brasília,DF</v>
      </c>
      <c r="F3572" s="2">
        <v>45996</v>
      </c>
      <c r="G3572" s="13">
        <v>854.22</v>
      </c>
      <c r="H3572" s="13">
        <v>1430</v>
      </c>
      <c r="I3572" s="5">
        <f>Tabela1[[#This Row],[Valor total]]-Tabela1[[#This Row],[Valor custo]]</f>
        <v>575.78</v>
      </c>
      <c r="J3572" s="6">
        <f>Tabela1[[#This Row],[MARGEM BRUTA]]/Tabela1[[#This Row],[Valor total]]</f>
        <v>0.4026433566433566</v>
      </c>
      <c r="K3572" s="1" t="str">
        <f>VLOOKUP(Tabela1[[#This Row],[Cliente]],'BASE DE CLIENTES'!A:D,4,0)</f>
        <v>EMPRESA SEM MAQUINA</v>
      </c>
      <c r="L3572" s="1" t="str">
        <f>VLOOKUP(Tabela1[[#This Row],[Cliente]],'BASE DE CLIENTES'!A:E,5,0)</f>
        <v>RECANTO DAS EMAS</v>
      </c>
    </row>
    <row r="3573" spans="2:12" x14ac:dyDescent="0.3">
      <c r="B3573" s="1" t="s">
        <v>106</v>
      </c>
      <c r="C3573" s="4" t="str">
        <f>VLOOKUP(Tabela1[[#This Row],[Cliente]],'BASE DE CLIENTES'!A:E,2,0)</f>
        <v>Brasília</v>
      </c>
      <c r="D3573" s="1" t="str">
        <f>VLOOKUP(Tabela1[[#This Row],[Cliente]],'BASE DE CLIENTES'!A:C,3,0)</f>
        <v>DF</v>
      </c>
      <c r="E3573" s="4" t="str">
        <f>CONCATENATE(Tabela1[[#This Row],[CIDADE]],",",Tabela1[[#This Row],[UF]])</f>
        <v>Brasília,DF</v>
      </c>
      <c r="F3573" s="2">
        <v>45996</v>
      </c>
      <c r="G3573" s="13">
        <v>1121.4100000000001</v>
      </c>
      <c r="H3573" s="13">
        <v>2140</v>
      </c>
      <c r="I3573" s="5">
        <f>Tabela1[[#This Row],[Valor total]]-Tabela1[[#This Row],[Valor custo]]</f>
        <v>1018.5899999999999</v>
      </c>
      <c r="J3573" s="6">
        <f>Tabela1[[#This Row],[MARGEM BRUTA]]/Tabela1[[#This Row],[Valor total]]</f>
        <v>0.47597663551401864</v>
      </c>
      <c r="K3573" s="1" t="str">
        <f>VLOOKUP(Tabela1[[#This Row],[Cliente]],'BASE DE CLIENTES'!A:D,4,0)</f>
        <v>EMPRESA COM MAQUINA</v>
      </c>
      <c r="L3573" s="1" t="str">
        <f>VLOOKUP(Tabela1[[#This Row],[Cliente]],'BASE DE CLIENTES'!A:E,5,0)</f>
        <v>26 DE SETEMBRO</v>
      </c>
    </row>
    <row r="3574" spans="2:12" x14ac:dyDescent="0.3">
      <c r="B3574" s="1" t="s">
        <v>253</v>
      </c>
      <c r="C3574" s="4" t="str">
        <f>VLOOKUP(Tabela1[[#This Row],[Cliente]],'BASE DE CLIENTES'!A:E,2,0)</f>
        <v>Luziânia</v>
      </c>
      <c r="D3574" s="1" t="str">
        <f>VLOOKUP(Tabela1[[#This Row],[Cliente]],'BASE DE CLIENTES'!A:C,3,0)</f>
        <v>GO</v>
      </c>
      <c r="E3574" s="4" t="str">
        <f>CONCATENATE(Tabela1[[#This Row],[CIDADE]],",",Tabela1[[#This Row],[UF]])</f>
        <v>Luziânia,GO</v>
      </c>
      <c r="F3574" s="2">
        <v>45996</v>
      </c>
      <c r="G3574" s="13">
        <v>463</v>
      </c>
      <c r="H3574" s="13">
        <v>650</v>
      </c>
      <c r="I3574" s="5">
        <f>Tabela1[[#This Row],[Valor total]]-Tabela1[[#This Row],[Valor custo]]</f>
        <v>187</v>
      </c>
      <c r="J3574" s="6">
        <f>Tabela1[[#This Row],[MARGEM BRUTA]]/Tabela1[[#This Row],[Valor total]]</f>
        <v>0.28769230769230769</v>
      </c>
      <c r="K3574" s="1" t="str">
        <f>VLOOKUP(Tabela1[[#This Row],[Cliente]],'BASE DE CLIENTES'!A:D,4,0)</f>
        <v>EMPRESA COM MAQUINA</v>
      </c>
      <c r="L3574" s="1" t="str">
        <f>VLOOKUP(Tabela1[[#This Row],[Cliente]],'BASE DE CLIENTES'!A:E,5,0)</f>
        <v>Luziânia</v>
      </c>
    </row>
    <row r="3575" spans="2:12" x14ac:dyDescent="0.3">
      <c r="B3575" s="1" t="s">
        <v>316</v>
      </c>
      <c r="C3575" s="4" t="str">
        <f>VLOOKUP(Tabela1[[#This Row],[Cliente]],'BASE DE CLIENTES'!A:E,2,0)</f>
        <v>Valparaíso de Goiás</v>
      </c>
      <c r="D3575" s="1" t="str">
        <f>VLOOKUP(Tabela1[[#This Row],[Cliente]],'BASE DE CLIENTES'!A:C,3,0)</f>
        <v>GO</v>
      </c>
      <c r="E3575" s="4" t="str">
        <f>CONCATENATE(Tabela1[[#This Row],[CIDADE]],",",Tabela1[[#This Row],[UF]])</f>
        <v>Valparaíso de Goiás,GO</v>
      </c>
      <c r="F3575" s="2">
        <v>45995</v>
      </c>
      <c r="G3575" s="13">
        <v>485</v>
      </c>
      <c r="H3575" s="13">
        <v>820</v>
      </c>
      <c r="I3575" s="5">
        <f>Tabela1[[#This Row],[Valor total]]-Tabela1[[#This Row],[Valor custo]]</f>
        <v>335</v>
      </c>
      <c r="J3575" s="6">
        <f>Tabela1[[#This Row],[MARGEM BRUTA]]/Tabela1[[#This Row],[Valor total]]</f>
        <v>0.40853658536585363</v>
      </c>
      <c r="K3575" s="1" t="str">
        <f>VLOOKUP(Tabela1[[#This Row],[Cliente]],'BASE DE CLIENTES'!A:D,4,0)</f>
        <v>SERRALHEIRO</v>
      </c>
      <c r="L3575" s="1" t="str">
        <f>VLOOKUP(Tabela1[[#This Row],[Cliente]],'BASE DE CLIENTES'!A:E,5,0)</f>
        <v>Valparaíso de Goiás</v>
      </c>
    </row>
    <row r="3576" spans="2:12" x14ac:dyDescent="0.3">
      <c r="B3576" s="1" t="s">
        <v>216</v>
      </c>
      <c r="C3576" s="4" t="str">
        <f>VLOOKUP(Tabela1[[#This Row],[Cliente]],'BASE DE CLIENTES'!A:E,2,0)</f>
        <v>Brasília</v>
      </c>
      <c r="D3576" s="1" t="str">
        <f>VLOOKUP(Tabela1[[#This Row],[Cliente]],'BASE DE CLIENTES'!A:C,3,0)</f>
        <v>DF</v>
      </c>
      <c r="E3576" s="4" t="str">
        <f>CONCATENATE(Tabela1[[#This Row],[CIDADE]],",",Tabela1[[#This Row],[UF]])</f>
        <v>Brasília,DF</v>
      </c>
      <c r="F3576" s="2">
        <v>45995</v>
      </c>
      <c r="G3576" s="13">
        <v>649</v>
      </c>
      <c r="H3576" s="13">
        <v>900</v>
      </c>
      <c r="I3576" s="5">
        <f>Tabela1[[#This Row],[Valor total]]-Tabela1[[#This Row],[Valor custo]]</f>
        <v>251</v>
      </c>
      <c r="J3576" s="6">
        <f>Tabela1[[#This Row],[MARGEM BRUTA]]/Tabela1[[#This Row],[Valor total]]</f>
        <v>0.27888888888888891</v>
      </c>
      <c r="K3576" s="1" t="str">
        <f>VLOOKUP(Tabela1[[#This Row],[Cliente]],'BASE DE CLIENTES'!A:D,4,0)</f>
        <v>EMPRESA COM MAQUINA</v>
      </c>
      <c r="L3576" s="1" t="str">
        <f>VLOOKUP(Tabela1[[#This Row],[Cliente]],'BASE DE CLIENTES'!A:E,5,0)</f>
        <v>RIACHO FUNDO II</v>
      </c>
    </row>
    <row r="3577" spans="2:12" x14ac:dyDescent="0.3">
      <c r="B3577" s="1" t="s">
        <v>253</v>
      </c>
      <c r="C3577" s="4" t="str">
        <f>VLOOKUP(Tabela1[[#This Row],[Cliente]],'BASE DE CLIENTES'!A:E,2,0)</f>
        <v>Luziânia</v>
      </c>
      <c r="D3577" s="1" t="str">
        <f>VLOOKUP(Tabela1[[#This Row],[Cliente]],'BASE DE CLIENTES'!A:C,3,0)</f>
        <v>GO</v>
      </c>
      <c r="E3577" s="4" t="str">
        <f>CONCATENATE(Tabela1[[#This Row],[CIDADE]],",",Tabela1[[#This Row],[UF]])</f>
        <v>Luziânia,GO</v>
      </c>
      <c r="F3577" s="2">
        <v>45995</v>
      </c>
      <c r="G3577" s="13">
        <v>316.2</v>
      </c>
      <c r="H3577" s="13">
        <v>410</v>
      </c>
      <c r="I3577" s="5">
        <f>Tabela1[[#This Row],[Valor total]]-Tabela1[[#This Row],[Valor custo]]</f>
        <v>93.800000000000011</v>
      </c>
      <c r="J3577" s="6">
        <f>Tabela1[[#This Row],[MARGEM BRUTA]]/Tabela1[[#This Row],[Valor total]]</f>
        <v>0.22878048780487809</v>
      </c>
      <c r="K3577" s="1" t="str">
        <f>VLOOKUP(Tabela1[[#This Row],[Cliente]],'BASE DE CLIENTES'!A:D,4,0)</f>
        <v>EMPRESA COM MAQUINA</v>
      </c>
      <c r="L3577" s="1" t="str">
        <f>VLOOKUP(Tabela1[[#This Row],[Cliente]],'BASE DE CLIENTES'!A:E,5,0)</f>
        <v>Luziânia</v>
      </c>
    </row>
    <row r="3578" spans="2:12" x14ac:dyDescent="0.3">
      <c r="B3578" s="1" t="s">
        <v>357</v>
      </c>
      <c r="C3578" s="4" t="str">
        <f>VLOOKUP(Tabela1[[#This Row],[Cliente]],'BASE DE CLIENTES'!A:E,2,0)</f>
        <v>Brasília</v>
      </c>
      <c r="D3578" s="1" t="str">
        <f>VLOOKUP(Tabela1[[#This Row],[Cliente]],'BASE DE CLIENTES'!A:C,3,0)</f>
        <v>DF</v>
      </c>
      <c r="E3578" s="4" t="str">
        <f>CONCATENATE(Tabela1[[#This Row],[CIDADE]],",",Tabela1[[#This Row],[UF]])</f>
        <v>Brasília,DF</v>
      </c>
      <c r="F3578" s="2">
        <v>45995</v>
      </c>
      <c r="G3578" s="13">
        <v>544</v>
      </c>
      <c r="H3578" s="13">
        <v>1100</v>
      </c>
      <c r="I3578" s="5">
        <f>Tabela1[[#This Row],[Valor total]]-Tabela1[[#This Row],[Valor custo]]</f>
        <v>556</v>
      </c>
      <c r="J3578" s="6">
        <f>Tabela1[[#This Row],[MARGEM BRUTA]]/Tabela1[[#This Row],[Valor total]]</f>
        <v>0.50545454545454549</v>
      </c>
      <c r="K3578" s="1" t="str">
        <f>VLOOKUP(Tabela1[[#This Row],[Cliente]],'BASE DE CLIENTES'!A:D,4,0)</f>
        <v>CLIENTE NOVO S/ IDENT.</v>
      </c>
      <c r="L3578" s="1" t="str">
        <f>VLOOKUP(Tabela1[[#This Row],[Cliente]],'BASE DE CLIENTES'!A:E,5,0)</f>
        <v>Brasília</v>
      </c>
    </row>
    <row r="3579" spans="2:12" x14ac:dyDescent="0.3">
      <c r="B3579" s="1" t="s">
        <v>68</v>
      </c>
      <c r="C3579" s="4" t="str">
        <f>VLOOKUP(Tabela1[[#This Row],[Cliente]],'BASE DE CLIENTES'!A:E,2,0)</f>
        <v>Brasília</v>
      </c>
      <c r="D3579" s="1" t="str">
        <f>VLOOKUP(Tabela1[[#This Row],[Cliente]],'BASE DE CLIENTES'!A:C,3,0)</f>
        <v>DF</v>
      </c>
      <c r="E3579" s="4" t="str">
        <f>CONCATENATE(Tabela1[[#This Row],[CIDADE]],",",Tabela1[[#This Row],[UF]])</f>
        <v>Brasília,DF</v>
      </c>
      <c r="F3579" s="2">
        <v>45994</v>
      </c>
      <c r="G3579" s="13">
        <v>970</v>
      </c>
      <c r="H3579" s="13">
        <v>1550</v>
      </c>
      <c r="I3579" s="5">
        <f>Tabela1[[#This Row],[Valor total]]-Tabela1[[#This Row],[Valor custo]]</f>
        <v>580</v>
      </c>
      <c r="J3579" s="6">
        <f>Tabela1[[#This Row],[MARGEM BRUTA]]/Tabela1[[#This Row],[Valor total]]</f>
        <v>0.37419354838709679</v>
      </c>
      <c r="K3579" s="1" t="str">
        <f>VLOOKUP(Tabela1[[#This Row],[Cliente]],'BASE DE CLIENTES'!A:D,4,0)</f>
        <v>EMPRESA COM MAQUINA</v>
      </c>
      <c r="L3579" s="1" t="str">
        <f>VLOOKUP(Tabela1[[#This Row],[Cliente]],'BASE DE CLIENTES'!A:E,5,0)</f>
        <v>SAMAMBAIA SUL (SAMAMBAIA)</v>
      </c>
    </row>
    <row r="3580" spans="2:12" x14ac:dyDescent="0.3">
      <c r="B3580" s="1" t="s">
        <v>27</v>
      </c>
      <c r="C3580" s="4" t="str">
        <f>VLOOKUP(Tabela1[[#This Row],[Cliente]],'BASE DE CLIENTES'!A:E,2,0)</f>
        <v>Brasília</v>
      </c>
      <c r="D3580" s="1" t="str">
        <f>VLOOKUP(Tabela1[[#This Row],[Cliente]],'BASE DE CLIENTES'!A:C,3,0)</f>
        <v>DF</v>
      </c>
      <c r="E3580" s="4" t="str">
        <f>CONCATENATE(Tabela1[[#This Row],[CIDADE]],",",Tabela1[[#This Row],[UF]])</f>
        <v>Brasília,DF</v>
      </c>
      <c r="F3580" s="2">
        <v>45995</v>
      </c>
      <c r="G3580" s="13">
        <v>289</v>
      </c>
      <c r="H3580" s="13">
        <v>500</v>
      </c>
      <c r="I3580" s="5">
        <f>Tabela1[[#This Row],[Valor total]]-Tabela1[[#This Row],[Valor custo]]</f>
        <v>211</v>
      </c>
      <c r="J3580" s="6">
        <f>Tabela1[[#This Row],[MARGEM BRUTA]]/Tabela1[[#This Row],[Valor total]]</f>
        <v>0.42199999999999999</v>
      </c>
      <c r="K3580" s="1" t="str">
        <f>VLOOKUP(Tabela1[[#This Row],[Cliente]],'BASE DE CLIENTES'!A:D,4,0)</f>
        <v>EMPRESA SEM MAQUINA</v>
      </c>
      <c r="L3580" s="1" t="str">
        <f>VLOOKUP(Tabela1[[#This Row],[Cliente]],'BASE DE CLIENTES'!A:E,5,0)</f>
        <v>RECANTO DAS EMAS</v>
      </c>
    </row>
    <row r="3581" spans="2:12" x14ac:dyDescent="0.3">
      <c r="B3581" s="1" t="s">
        <v>199</v>
      </c>
      <c r="C3581" s="4" t="str">
        <f>VLOOKUP(Tabela1[[#This Row],[Cliente]],'BASE DE CLIENTES'!A:E,2,0)</f>
        <v>Goiânia</v>
      </c>
      <c r="D3581" s="1" t="str">
        <f>VLOOKUP(Tabela1[[#This Row],[Cliente]],'BASE DE CLIENTES'!A:C,3,0)</f>
        <v>GO</v>
      </c>
      <c r="E3581" s="4" t="str">
        <f>CONCATENATE(Tabela1[[#This Row],[CIDADE]],",",Tabela1[[#This Row],[UF]])</f>
        <v>Goiânia,GO</v>
      </c>
      <c r="F3581" s="2">
        <v>45995</v>
      </c>
      <c r="G3581" s="13">
        <v>108.15</v>
      </c>
      <c r="H3581" s="13">
        <v>375</v>
      </c>
      <c r="I3581" s="5">
        <f>Tabela1[[#This Row],[Valor total]]-Tabela1[[#This Row],[Valor custo]]</f>
        <v>266.85000000000002</v>
      </c>
      <c r="J3581" s="6">
        <f>Tabela1[[#This Row],[MARGEM BRUTA]]/Tabela1[[#This Row],[Valor total]]</f>
        <v>0.71160000000000001</v>
      </c>
      <c r="K3581" s="1" t="str">
        <f>VLOOKUP(Tabela1[[#This Row],[Cliente]],'BASE DE CLIENTES'!A:D,4,0)</f>
        <v>EMPRESA COM MAQUINA</v>
      </c>
      <c r="L3581" s="1" t="str">
        <f>VLOOKUP(Tabela1[[#This Row],[Cliente]],'BASE DE CLIENTES'!A:E,5,0)</f>
        <v>Goiânia</v>
      </c>
    </row>
    <row r="3582" spans="2:12" x14ac:dyDescent="0.3">
      <c r="B3582" s="1" t="s">
        <v>38</v>
      </c>
      <c r="C3582" s="4" t="str">
        <f>VLOOKUP(Tabela1[[#This Row],[Cliente]],'BASE DE CLIENTES'!A:E,2,0)</f>
        <v>Brasília</v>
      </c>
      <c r="D3582" s="1" t="str">
        <f>VLOOKUP(Tabela1[[#This Row],[Cliente]],'BASE DE CLIENTES'!A:C,3,0)</f>
        <v>DF</v>
      </c>
      <c r="E3582" s="4" t="str">
        <f>CONCATENATE(Tabela1[[#This Row],[CIDADE]],",",Tabela1[[#This Row],[UF]])</f>
        <v>Brasília,DF</v>
      </c>
      <c r="F3582" s="2">
        <v>45995</v>
      </c>
      <c r="G3582" s="13">
        <v>470.3</v>
      </c>
      <c r="H3582" s="13">
        <v>850</v>
      </c>
      <c r="I3582" s="5">
        <f>Tabela1[[#This Row],[Valor total]]-Tabela1[[#This Row],[Valor custo]]</f>
        <v>379.7</v>
      </c>
      <c r="J3582" s="6">
        <f>Tabela1[[#This Row],[MARGEM BRUTA]]/Tabela1[[#This Row],[Valor total]]</f>
        <v>0.44670588235294117</v>
      </c>
      <c r="K3582" s="1" t="str">
        <f>VLOOKUP(Tabela1[[#This Row],[Cliente]],'BASE DE CLIENTES'!A:D,4,0)</f>
        <v>EMPRESA SEM MAQUINA</v>
      </c>
      <c r="L3582" s="1" t="str">
        <f>VLOOKUP(Tabela1[[#This Row],[Cliente]],'BASE DE CLIENTES'!A:E,5,0)</f>
        <v>PONTE ALTA NORTE (GAMA)</v>
      </c>
    </row>
    <row r="3583" spans="2:12" x14ac:dyDescent="0.3">
      <c r="B3583" s="1" t="s">
        <v>70</v>
      </c>
      <c r="C3583" s="4" t="str">
        <f>VLOOKUP(Tabela1[[#This Row],[Cliente]],'BASE DE CLIENTES'!A:E,2,0)</f>
        <v>Brasília</v>
      </c>
      <c r="D3583" s="1" t="str">
        <f>VLOOKUP(Tabela1[[#This Row],[Cliente]],'BASE DE CLIENTES'!A:C,3,0)</f>
        <v>DF</v>
      </c>
      <c r="E3583" s="4" t="str">
        <f>CONCATENATE(Tabela1[[#This Row],[CIDADE]],",",Tabela1[[#This Row],[UF]])</f>
        <v>Brasília,DF</v>
      </c>
      <c r="F3583" s="2">
        <v>45995</v>
      </c>
      <c r="G3583" s="13">
        <v>2163.9499999999998</v>
      </c>
      <c r="H3583" s="13">
        <v>3250</v>
      </c>
      <c r="I3583" s="5">
        <f>Tabela1[[#This Row],[Valor total]]-Tabela1[[#This Row],[Valor custo]]</f>
        <v>1086.0500000000002</v>
      </c>
      <c r="J3583" s="6">
        <f>Tabela1[[#This Row],[MARGEM BRUTA]]/Tabela1[[#This Row],[Valor total]]</f>
        <v>0.33416923076923083</v>
      </c>
      <c r="K3583" s="1" t="str">
        <f>VLOOKUP(Tabela1[[#This Row],[Cliente]],'BASE DE CLIENTES'!A:D,4,0)</f>
        <v>EMPRESA COM MAQUINA</v>
      </c>
      <c r="L3583" s="1" t="str">
        <f>VLOOKUP(Tabela1[[#This Row],[Cliente]],'BASE DE CLIENTES'!A:E,5,0)</f>
        <v>TAGUATINGA NORTE (TAGUATINGA)</v>
      </c>
    </row>
    <row r="3584" spans="2:12" x14ac:dyDescent="0.3">
      <c r="B3584" s="1" t="s">
        <v>96</v>
      </c>
      <c r="C3584" s="4" t="str">
        <f>VLOOKUP(Tabela1[[#This Row],[Cliente]],'BASE DE CLIENTES'!A:E,2,0)</f>
        <v>Brasília</v>
      </c>
      <c r="D3584" s="1" t="str">
        <f>VLOOKUP(Tabela1[[#This Row],[Cliente]],'BASE DE CLIENTES'!A:C,3,0)</f>
        <v>DF</v>
      </c>
      <c r="E3584" s="4" t="str">
        <f>CONCATENATE(Tabela1[[#This Row],[CIDADE]],",",Tabela1[[#This Row],[UF]])</f>
        <v>Brasília,DF</v>
      </c>
      <c r="F3584" s="2">
        <v>45995</v>
      </c>
      <c r="G3584" s="13">
        <v>125</v>
      </c>
      <c r="H3584" s="13">
        <v>150</v>
      </c>
      <c r="I3584" s="5">
        <f>Tabela1[[#This Row],[Valor total]]-Tabela1[[#This Row],[Valor custo]]</f>
        <v>25</v>
      </c>
      <c r="J3584" s="6">
        <f>Tabela1[[#This Row],[MARGEM BRUTA]]/Tabela1[[#This Row],[Valor total]]</f>
        <v>0.16666666666666666</v>
      </c>
      <c r="K3584" s="1" t="str">
        <f>VLOOKUP(Tabela1[[#This Row],[Cliente]],'BASE DE CLIENTES'!A:D,4,0)</f>
        <v>EMPRESA SEM MAQUINA</v>
      </c>
      <c r="L3584" s="1" t="str">
        <f>VLOOKUP(Tabela1[[#This Row],[Cliente]],'BASE DE CLIENTES'!A:E,5,0)</f>
        <v>CEILANDIA NORTE (CEILANDIA)</v>
      </c>
    </row>
    <row r="3585" spans="2:12" x14ac:dyDescent="0.3">
      <c r="B3585" s="1" t="s">
        <v>236</v>
      </c>
      <c r="C3585" s="4" t="str">
        <f>VLOOKUP(Tabela1[[#This Row],[Cliente]],'BASE DE CLIENTES'!A:E,2,0)</f>
        <v>Goiânia</v>
      </c>
      <c r="D3585" s="1" t="str">
        <f>VLOOKUP(Tabela1[[#This Row],[Cliente]],'BASE DE CLIENTES'!A:C,3,0)</f>
        <v>GO</v>
      </c>
      <c r="E3585" s="4" t="str">
        <f>CONCATENATE(Tabela1[[#This Row],[CIDADE]],",",Tabela1[[#This Row],[UF]])</f>
        <v>Goiânia,GO</v>
      </c>
      <c r="F3585" s="2">
        <v>45995</v>
      </c>
      <c r="G3585" s="13">
        <v>463</v>
      </c>
      <c r="H3585" s="13">
        <v>685</v>
      </c>
      <c r="I3585" s="5">
        <f>Tabela1[[#This Row],[Valor total]]-Tabela1[[#This Row],[Valor custo]]</f>
        <v>222</v>
      </c>
      <c r="J3585" s="6">
        <f>Tabela1[[#This Row],[MARGEM BRUTA]]/Tabela1[[#This Row],[Valor total]]</f>
        <v>0.32408759124087594</v>
      </c>
      <c r="K3585" s="1" t="str">
        <f>VLOOKUP(Tabela1[[#This Row],[Cliente]],'BASE DE CLIENTES'!A:D,4,0)</f>
        <v>EMPRESA COM MAQUINA</v>
      </c>
      <c r="L3585" s="1" t="str">
        <f>VLOOKUP(Tabela1[[#This Row],[Cliente]],'BASE DE CLIENTES'!A:E,5,0)</f>
        <v>Goiânia</v>
      </c>
    </row>
    <row r="3586" spans="2:12" x14ac:dyDescent="0.3">
      <c r="B3586" s="1" t="s">
        <v>141</v>
      </c>
      <c r="C3586" s="4" t="str">
        <f>VLOOKUP(Tabela1[[#This Row],[Cliente]],'BASE DE CLIENTES'!A:E,2,0)</f>
        <v>Brasília</v>
      </c>
      <c r="D3586" s="1" t="str">
        <f>VLOOKUP(Tabela1[[#This Row],[Cliente]],'BASE DE CLIENTES'!A:C,3,0)</f>
        <v>DF</v>
      </c>
      <c r="E3586" s="4" t="str">
        <f>CONCATENATE(Tabela1[[#This Row],[CIDADE]],",",Tabela1[[#This Row],[UF]])</f>
        <v>Brasília,DF</v>
      </c>
      <c r="F3586" s="2">
        <v>45995</v>
      </c>
      <c r="G3586" s="13">
        <v>5344</v>
      </c>
      <c r="H3586" s="13">
        <v>7150</v>
      </c>
      <c r="I3586" s="5">
        <f>Tabela1[[#This Row],[Valor total]]-Tabela1[[#This Row],[Valor custo]]</f>
        <v>1806</v>
      </c>
      <c r="J3586" s="6">
        <f>Tabela1[[#This Row],[MARGEM BRUTA]]/Tabela1[[#This Row],[Valor total]]</f>
        <v>0.25258741258741257</v>
      </c>
      <c r="K3586" s="1" t="str">
        <f>VLOOKUP(Tabela1[[#This Row],[Cliente]],'BASE DE CLIENTES'!A:D,4,0)</f>
        <v>EMPRESA COM MAQUINA</v>
      </c>
      <c r="L3586" s="1" t="str">
        <f>VLOOKUP(Tabela1[[#This Row],[Cliente]],'BASE DE CLIENTES'!A:E,5,0)</f>
        <v>TAGUATINGA</v>
      </c>
    </row>
    <row r="3587" spans="2:12" x14ac:dyDescent="0.3">
      <c r="B3587" s="1" t="s">
        <v>321</v>
      </c>
      <c r="C3587" s="4" t="str">
        <f>VLOOKUP(Tabela1[[#This Row],[Cliente]],'BASE DE CLIENTES'!A:E,2,0)</f>
        <v>Valparaíso de Goiás</v>
      </c>
      <c r="D3587" s="1" t="str">
        <f>VLOOKUP(Tabela1[[#This Row],[Cliente]],'BASE DE CLIENTES'!A:C,3,0)</f>
        <v>GO</v>
      </c>
      <c r="E3587" s="4" t="str">
        <f>CONCATENATE(Tabela1[[#This Row],[CIDADE]],",",Tabela1[[#This Row],[UF]])</f>
        <v>Valparaíso de Goiás,GO</v>
      </c>
      <c r="F3587" s="2">
        <v>45993</v>
      </c>
      <c r="G3587" s="13">
        <v>1081.79</v>
      </c>
      <c r="H3587" s="13">
        <v>1605</v>
      </c>
      <c r="I3587" s="5">
        <f>Tabela1[[#This Row],[Valor total]]-Tabela1[[#This Row],[Valor custo]]</f>
        <v>523.21</v>
      </c>
      <c r="J3587" s="6">
        <f>Tabela1[[#This Row],[MARGEM BRUTA]]/Tabela1[[#This Row],[Valor total]]</f>
        <v>0.32598753894081001</v>
      </c>
      <c r="K3587" s="1" t="str">
        <f>VLOOKUP(Tabela1[[#This Row],[Cliente]],'BASE DE CLIENTES'!A:D,4,0)</f>
        <v>EMPRESA COM MAQUINA</v>
      </c>
      <c r="L3587" s="1" t="str">
        <f>VLOOKUP(Tabela1[[#This Row],[Cliente]],'BASE DE CLIENTES'!A:E,5,0)</f>
        <v>Valparaíso de Goiás</v>
      </c>
    </row>
    <row r="3588" spans="2:12" x14ac:dyDescent="0.3">
      <c r="B3588" s="1" t="s">
        <v>111</v>
      </c>
      <c r="C3588" s="4" t="str">
        <f>VLOOKUP(Tabela1[[#This Row],[Cliente]],'BASE DE CLIENTES'!A:E,2,0)</f>
        <v>Brasília</v>
      </c>
      <c r="D3588" s="1" t="str">
        <f>VLOOKUP(Tabela1[[#This Row],[Cliente]],'BASE DE CLIENTES'!A:C,3,0)</f>
        <v>DF</v>
      </c>
      <c r="E3588" s="4" t="str">
        <f>CONCATENATE(Tabela1[[#This Row],[CIDADE]],",",Tabela1[[#This Row],[UF]])</f>
        <v>Brasília,DF</v>
      </c>
      <c r="F3588" s="2">
        <v>45995</v>
      </c>
      <c r="G3588" s="13">
        <v>1631.72</v>
      </c>
      <c r="H3588" s="13">
        <v>2780</v>
      </c>
      <c r="I3588" s="5">
        <f>Tabela1[[#This Row],[Valor total]]-Tabela1[[#This Row],[Valor custo]]</f>
        <v>1148.28</v>
      </c>
      <c r="J3588" s="6">
        <f>Tabela1[[#This Row],[MARGEM BRUTA]]/Tabela1[[#This Row],[Valor total]]</f>
        <v>0.4130503597122302</v>
      </c>
      <c r="K3588" s="1" t="str">
        <f>VLOOKUP(Tabela1[[#This Row],[Cliente]],'BASE DE CLIENTES'!A:D,4,0)</f>
        <v>EMPRESA SEM MAQUINA</v>
      </c>
      <c r="L3588" s="1" t="str">
        <f>VLOOKUP(Tabela1[[#This Row],[Cliente]],'BASE DE CLIENTES'!A:E,5,0)</f>
        <v>TAGUATINGA SUL (TAGUATINGA)</v>
      </c>
    </row>
    <row r="3589" spans="2:12" x14ac:dyDescent="0.3">
      <c r="B3589" s="1" t="s">
        <v>52</v>
      </c>
      <c r="C3589" s="4" t="str">
        <f>VLOOKUP(Tabela1[[#This Row],[Cliente]],'BASE DE CLIENTES'!A:E,2,0)</f>
        <v>Brasília</v>
      </c>
      <c r="D3589" s="1" t="str">
        <f>VLOOKUP(Tabela1[[#This Row],[Cliente]],'BASE DE CLIENTES'!A:C,3,0)</f>
        <v>DF</v>
      </c>
      <c r="E3589" s="4" t="str">
        <f>CONCATENATE(Tabela1[[#This Row],[CIDADE]],",",Tabela1[[#This Row],[UF]])</f>
        <v>Brasília,DF</v>
      </c>
      <c r="F3589" s="2">
        <v>45994</v>
      </c>
      <c r="G3589" s="13">
        <v>649</v>
      </c>
      <c r="H3589" s="13">
        <v>200</v>
      </c>
      <c r="I3589" s="5">
        <f>Tabela1[[#This Row],[Valor total]]-Tabela1[[#This Row],[Valor custo]]</f>
        <v>-449</v>
      </c>
      <c r="J3589" s="6">
        <f>Tabela1[[#This Row],[MARGEM BRUTA]]/Tabela1[[#This Row],[Valor total]]</f>
        <v>-2.2450000000000001</v>
      </c>
      <c r="K3589" s="1" t="str">
        <f>VLOOKUP(Tabela1[[#This Row],[Cliente]],'BASE DE CLIENTES'!A:D,4,0)</f>
        <v>SERRALHEIRO</v>
      </c>
      <c r="L3589" s="1" t="str">
        <f>VLOOKUP(Tabela1[[#This Row],[Cliente]],'BASE DE CLIENTES'!A:E,5,0)</f>
        <v>Ceilândia Sul (Ceilândia)</v>
      </c>
    </row>
    <row r="3590" spans="2:12" x14ac:dyDescent="0.3">
      <c r="B3590" s="1" t="s">
        <v>70</v>
      </c>
      <c r="C3590" s="4" t="str">
        <f>VLOOKUP(Tabela1[[#This Row],[Cliente]],'BASE DE CLIENTES'!A:E,2,0)</f>
        <v>Brasília</v>
      </c>
      <c r="D3590" s="1" t="str">
        <f>VLOOKUP(Tabela1[[#This Row],[Cliente]],'BASE DE CLIENTES'!A:C,3,0)</f>
        <v>DF</v>
      </c>
      <c r="E3590" s="4" t="str">
        <f>CONCATENATE(Tabela1[[#This Row],[CIDADE]],",",Tabela1[[#This Row],[UF]])</f>
        <v>Brasília,DF</v>
      </c>
      <c r="F3590" s="2">
        <v>45994</v>
      </c>
      <c r="G3590" s="13">
        <v>106.7</v>
      </c>
      <c r="H3590" s="13">
        <v>290</v>
      </c>
      <c r="I3590" s="5">
        <f>Tabela1[[#This Row],[Valor total]]-Tabela1[[#This Row],[Valor custo]]</f>
        <v>183.3</v>
      </c>
      <c r="J3590" s="6">
        <f>Tabela1[[#This Row],[MARGEM BRUTA]]/Tabela1[[#This Row],[Valor total]]</f>
        <v>0.63206896551724145</v>
      </c>
      <c r="K3590" s="1" t="str">
        <f>VLOOKUP(Tabela1[[#This Row],[Cliente]],'BASE DE CLIENTES'!A:D,4,0)</f>
        <v>EMPRESA COM MAQUINA</v>
      </c>
      <c r="L3590" s="1" t="str">
        <f>VLOOKUP(Tabela1[[#This Row],[Cliente]],'BASE DE CLIENTES'!A:E,5,0)</f>
        <v>TAGUATINGA NORTE (TAGUATINGA)</v>
      </c>
    </row>
    <row r="3591" spans="2:12" x14ac:dyDescent="0.3">
      <c r="B3591" s="1" t="s">
        <v>138</v>
      </c>
      <c r="C3591" s="4" t="str">
        <f>VLOOKUP(Tabela1[[#This Row],[Cliente]],'BASE DE CLIENTES'!A:E,2,0)</f>
        <v>Brasília</v>
      </c>
      <c r="D3591" s="1" t="str">
        <f>VLOOKUP(Tabela1[[#This Row],[Cliente]],'BASE DE CLIENTES'!A:C,3,0)</f>
        <v>DF</v>
      </c>
      <c r="E3591" s="4" t="str">
        <f>CONCATENATE(Tabela1[[#This Row],[CIDADE]],",",Tabela1[[#This Row],[UF]])</f>
        <v>Brasília,DF</v>
      </c>
      <c r="F3591" s="2">
        <v>45994</v>
      </c>
      <c r="G3591" s="13">
        <v>360.5</v>
      </c>
      <c r="H3591" s="13">
        <v>1000</v>
      </c>
      <c r="I3591" s="5">
        <f>Tabela1[[#This Row],[Valor total]]-Tabela1[[#This Row],[Valor custo]]</f>
        <v>639.5</v>
      </c>
      <c r="J3591" s="6">
        <f>Tabela1[[#This Row],[MARGEM BRUTA]]/Tabela1[[#This Row],[Valor total]]</f>
        <v>0.63949999999999996</v>
      </c>
      <c r="K3591" s="1" t="str">
        <f>VLOOKUP(Tabela1[[#This Row],[Cliente]],'BASE DE CLIENTES'!A:D,4,0)</f>
        <v>OUTROS RAMOS</v>
      </c>
      <c r="L3591" s="1" t="str">
        <f>VLOOKUP(Tabela1[[#This Row],[Cliente]],'BASE DE CLIENTES'!A:E,5,0)</f>
        <v>CEILANDIA NORTE (CEILANDIA)</v>
      </c>
    </row>
    <row r="3592" spans="2:12" x14ac:dyDescent="0.3">
      <c r="B3592" s="1" t="s">
        <v>52</v>
      </c>
      <c r="C3592" s="4" t="str">
        <f>VLOOKUP(Tabela1[[#This Row],[Cliente]],'BASE DE CLIENTES'!A:E,2,0)</f>
        <v>Brasília</v>
      </c>
      <c r="D3592" s="1" t="str">
        <f>VLOOKUP(Tabela1[[#This Row],[Cliente]],'BASE DE CLIENTES'!A:C,3,0)</f>
        <v>DF</v>
      </c>
      <c r="E3592" s="4" t="str">
        <f>CONCATENATE(Tabela1[[#This Row],[CIDADE]],",",Tabela1[[#This Row],[UF]])</f>
        <v>Brasília,DF</v>
      </c>
      <c r="F3592" s="2">
        <v>45994</v>
      </c>
      <c r="G3592" s="13">
        <v>2096.38</v>
      </c>
      <c r="H3592" s="13">
        <v>2883</v>
      </c>
      <c r="I3592" s="5">
        <f>Tabela1[[#This Row],[Valor total]]-Tabela1[[#This Row],[Valor custo]]</f>
        <v>786.61999999999989</v>
      </c>
      <c r="J3592" s="6">
        <f>Tabela1[[#This Row],[MARGEM BRUTA]]/Tabela1[[#This Row],[Valor total]]</f>
        <v>0.27284772806104746</v>
      </c>
      <c r="K3592" s="1" t="str">
        <f>VLOOKUP(Tabela1[[#This Row],[Cliente]],'BASE DE CLIENTES'!A:D,4,0)</f>
        <v>SERRALHEIRO</v>
      </c>
      <c r="L3592" s="1" t="str">
        <f>VLOOKUP(Tabela1[[#This Row],[Cliente]],'BASE DE CLIENTES'!A:E,5,0)</f>
        <v>Ceilândia Sul (Ceilândia)</v>
      </c>
    </row>
    <row r="3593" spans="2:12" x14ac:dyDescent="0.3">
      <c r="B3593" s="1" t="s">
        <v>256</v>
      </c>
      <c r="C3593" s="4" t="str">
        <f>VLOOKUP(Tabela1[[#This Row],[Cliente]],'BASE DE CLIENTES'!A:E,2,0)</f>
        <v>Luziânia</v>
      </c>
      <c r="D3593" s="1" t="str">
        <f>VLOOKUP(Tabela1[[#This Row],[Cliente]],'BASE DE CLIENTES'!A:C,3,0)</f>
        <v>GO</v>
      </c>
      <c r="E3593" s="4" t="str">
        <f>CONCATENATE(Tabela1[[#This Row],[CIDADE]],",",Tabela1[[#This Row],[UF]])</f>
        <v>Luziânia,GO</v>
      </c>
      <c r="F3593" s="2">
        <v>45994</v>
      </c>
      <c r="G3593" s="13">
        <v>485</v>
      </c>
      <c r="H3593" s="13">
        <v>810</v>
      </c>
      <c r="I3593" s="5">
        <f>Tabela1[[#This Row],[Valor total]]-Tabela1[[#This Row],[Valor custo]]</f>
        <v>325</v>
      </c>
      <c r="J3593" s="6">
        <f>Tabela1[[#This Row],[MARGEM BRUTA]]/Tabela1[[#This Row],[Valor total]]</f>
        <v>0.40123456790123457</v>
      </c>
      <c r="K3593" s="1" t="str">
        <f>VLOOKUP(Tabela1[[#This Row],[Cliente]],'BASE DE CLIENTES'!A:D,4,0)</f>
        <v>SERRALHEIRO</v>
      </c>
      <c r="L3593" s="1" t="str">
        <f>VLOOKUP(Tabela1[[#This Row],[Cliente]],'BASE DE CLIENTES'!A:E,5,0)</f>
        <v>Luziânia</v>
      </c>
    </row>
    <row r="3594" spans="2:12" x14ac:dyDescent="0.3">
      <c r="B3594" s="1" t="s">
        <v>256</v>
      </c>
      <c r="C3594" s="4" t="str">
        <f>VLOOKUP(Tabela1[[#This Row],[Cliente]],'BASE DE CLIENTES'!A:E,2,0)</f>
        <v>Luziânia</v>
      </c>
      <c r="D3594" s="1" t="str">
        <f>VLOOKUP(Tabela1[[#This Row],[Cliente]],'BASE DE CLIENTES'!A:C,3,0)</f>
        <v>GO</v>
      </c>
      <c r="E3594" s="4" t="str">
        <f>CONCATENATE(Tabela1[[#This Row],[CIDADE]],",",Tabela1[[#This Row],[UF]])</f>
        <v>Luziânia,GO</v>
      </c>
      <c r="F3594" s="2">
        <v>45994</v>
      </c>
      <c r="G3594" s="13">
        <v>1363.5</v>
      </c>
      <c r="H3594" s="13">
        <v>1885</v>
      </c>
      <c r="I3594" s="5">
        <f>Tabela1[[#This Row],[Valor total]]-Tabela1[[#This Row],[Valor custo]]</f>
        <v>521.5</v>
      </c>
      <c r="J3594" s="6">
        <f>Tabela1[[#This Row],[MARGEM BRUTA]]/Tabela1[[#This Row],[Valor total]]</f>
        <v>0.27665782493368701</v>
      </c>
      <c r="K3594" s="1" t="str">
        <f>VLOOKUP(Tabela1[[#This Row],[Cliente]],'BASE DE CLIENTES'!A:D,4,0)</f>
        <v>SERRALHEIRO</v>
      </c>
      <c r="L3594" s="1" t="str">
        <f>VLOOKUP(Tabela1[[#This Row],[Cliente]],'BASE DE CLIENTES'!A:E,5,0)</f>
        <v>Luziânia</v>
      </c>
    </row>
    <row r="3595" spans="2:12" x14ac:dyDescent="0.3">
      <c r="B3595" s="1" t="s">
        <v>66</v>
      </c>
      <c r="C3595" s="4" t="str">
        <f>VLOOKUP(Tabela1[[#This Row],[Cliente]],'BASE DE CLIENTES'!A:E,2,0)</f>
        <v>Águas Lindas de Goiás</v>
      </c>
      <c r="D3595" s="1" t="str">
        <f>VLOOKUP(Tabela1[[#This Row],[Cliente]],'BASE DE CLIENTES'!A:C,3,0)</f>
        <v>GO</v>
      </c>
      <c r="E3595" s="4" t="str">
        <f>CONCATENATE(Tabela1[[#This Row],[CIDADE]],",",Tabela1[[#This Row],[UF]])</f>
        <v>Águas Lindas de Goiás,GO</v>
      </c>
      <c r="F3595" s="2">
        <v>45994</v>
      </c>
      <c r="G3595" s="13">
        <v>2626</v>
      </c>
      <c r="H3595" s="13">
        <v>2900</v>
      </c>
      <c r="I3595" s="5">
        <f>Tabela1[[#This Row],[Valor total]]-Tabela1[[#This Row],[Valor custo]]</f>
        <v>274</v>
      </c>
      <c r="J3595" s="6">
        <f>Tabela1[[#This Row],[MARGEM BRUTA]]/Tabela1[[#This Row],[Valor total]]</f>
        <v>9.4482758620689652E-2</v>
      </c>
      <c r="K3595" s="1" t="str">
        <f>VLOOKUP(Tabela1[[#This Row],[Cliente]],'BASE DE CLIENTES'!A:D,4,0)</f>
        <v>EMPRESA COM MAQUINA</v>
      </c>
      <c r="L3595" s="1" t="str">
        <f>VLOOKUP(Tabela1[[#This Row],[Cliente]],'BASE DE CLIENTES'!A:E,5,0)</f>
        <v>Águas Lindas de Goiás</v>
      </c>
    </row>
    <row r="3596" spans="2:12" x14ac:dyDescent="0.3">
      <c r="B3596" s="1" t="s">
        <v>253</v>
      </c>
      <c r="C3596" s="4" t="str">
        <f>VLOOKUP(Tabela1[[#This Row],[Cliente]],'BASE DE CLIENTES'!A:E,2,0)</f>
        <v>Luziânia</v>
      </c>
      <c r="D3596" s="1" t="str">
        <f>VLOOKUP(Tabela1[[#This Row],[Cliente]],'BASE DE CLIENTES'!A:C,3,0)</f>
        <v>GO</v>
      </c>
      <c r="E3596" s="4" t="str">
        <f>CONCATENATE(Tabela1[[#This Row],[CIDADE]],",",Tabela1[[#This Row],[UF]])</f>
        <v>Luziânia,GO</v>
      </c>
      <c r="F3596" s="2">
        <v>45994</v>
      </c>
      <c r="G3596" s="13">
        <v>485</v>
      </c>
      <c r="H3596" s="13">
        <v>710</v>
      </c>
      <c r="I3596" s="5">
        <f>Tabela1[[#This Row],[Valor total]]-Tabela1[[#This Row],[Valor custo]]</f>
        <v>225</v>
      </c>
      <c r="J3596" s="6">
        <f>Tabela1[[#This Row],[MARGEM BRUTA]]/Tabela1[[#This Row],[Valor total]]</f>
        <v>0.31690140845070425</v>
      </c>
      <c r="K3596" s="1" t="str">
        <f>VLOOKUP(Tabela1[[#This Row],[Cliente]],'BASE DE CLIENTES'!A:D,4,0)</f>
        <v>EMPRESA COM MAQUINA</v>
      </c>
      <c r="L3596" s="1" t="str">
        <f>VLOOKUP(Tabela1[[#This Row],[Cliente]],'BASE DE CLIENTES'!A:E,5,0)</f>
        <v>Luziânia</v>
      </c>
    </row>
    <row r="3597" spans="2:12" x14ac:dyDescent="0.3">
      <c r="B3597" s="1" t="s">
        <v>92</v>
      </c>
      <c r="C3597" s="4" t="str">
        <f>VLOOKUP(Tabela1[[#This Row],[Cliente]],'BASE DE CLIENTES'!A:E,2,0)</f>
        <v>Brasília</v>
      </c>
      <c r="D3597" s="1" t="str">
        <f>VLOOKUP(Tabela1[[#This Row],[Cliente]],'BASE DE CLIENTES'!A:C,3,0)</f>
        <v>DF</v>
      </c>
      <c r="E3597" s="4" t="str">
        <f>CONCATENATE(Tabela1[[#This Row],[CIDADE]],",",Tabela1[[#This Row],[UF]])</f>
        <v>Brasília,DF</v>
      </c>
      <c r="F3597" s="2">
        <v>45994</v>
      </c>
      <c r="G3597" s="13">
        <v>1298</v>
      </c>
      <c r="H3597" s="13">
        <v>1600</v>
      </c>
      <c r="I3597" s="5">
        <f>Tabela1[[#This Row],[Valor total]]-Tabela1[[#This Row],[Valor custo]]</f>
        <v>302</v>
      </c>
      <c r="J3597" s="6">
        <f>Tabela1[[#This Row],[MARGEM BRUTA]]/Tabela1[[#This Row],[Valor total]]</f>
        <v>0.18875</v>
      </c>
      <c r="K3597" s="1" t="str">
        <f>VLOOKUP(Tabela1[[#This Row],[Cliente]],'BASE DE CLIENTES'!A:D,4,0)</f>
        <v>EMPRESA SEM MAQUINA</v>
      </c>
      <c r="L3597" s="1" t="str">
        <f>VLOOKUP(Tabela1[[#This Row],[Cliente]],'BASE DE CLIENTES'!A:E,5,0)</f>
        <v>SOBRADINHO</v>
      </c>
    </row>
    <row r="3598" spans="2:12" x14ac:dyDescent="0.3">
      <c r="B3598" s="1" t="s">
        <v>262</v>
      </c>
      <c r="C3598" s="4" t="str">
        <f>VLOOKUP(Tabela1[[#This Row],[Cliente]],'BASE DE CLIENTES'!A:E,2,0)</f>
        <v>Brasília</v>
      </c>
      <c r="D3598" s="1" t="str">
        <f>VLOOKUP(Tabela1[[#This Row],[Cliente]],'BASE DE CLIENTES'!A:C,3,0)</f>
        <v>DF</v>
      </c>
      <c r="E3598" s="4" t="str">
        <f>CONCATENATE(Tabela1[[#This Row],[CIDADE]],",",Tabela1[[#This Row],[UF]])</f>
        <v>Brasília,DF</v>
      </c>
      <c r="F3598" s="2">
        <v>45994</v>
      </c>
      <c r="G3598" s="13">
        <v>50</v>
      </c>
      <c r="H3598" s="13">
        <v>60</v>
      </c>
      <c r="I3598" s="5">
        <f>Tabela1[[#This Row],[Valor total]]-Tabela1[[#This Row],[Valor custo]]</f>
        <v>10</v>
      </c>
      <c r="J3598" s="6">
        <f>Tabela1[[#This Row],[MARGEM BRUTA]]/Tabela1[[#This Row],[Valor total]]</f>
        <v>0.16666666666666666</v>
      </c>
      <c r="K3598" s="1" t="str">
        <f>VLOOKUP(Tabela1[[#This Row],[Cliente]],'BASE DE CLIENTES'!A:D,4,0)</f>
        <v>SERRALHEIRO</v>
      </c>
      <c r="L3598" s="1" t="str">
        <f>VLOOKUP(Tabela1[[#This Row],[Cliente]],'BASE DE CLIENTES'!A:E,5,0)</f>
        <v>SETOR INDUSTRIAL (TAGUATINGA)</v>
      </c>
    </row>
    <row r="3599" spans="2:12" x14ac:dyDescent="0.3">
      <c r="B3599" s="1" t="s">
        <v>254</v>
      </c>
      <c r="C3599" s="4" t="str">
        <f>VLOOKUP(Tabela1[[#This Row],[Cliente]],'BASE DE CLIENTES'!A:E,2,0)</f>
        <v>Luziânia</v>
      </c>
      <c r="D3599" s="1" t="str">
        <f>VLOOKUP(Tabela1[[#This Row],[Cliente]],'BASE DE CLIENTES'!A:C,3,0)</f>
        <v>GO</v>
      </c>
      <c r="E3599" s="4" t="str">
        <f>CONCATENATE(Tabela1[[#This Row],[CIDADE]],",",Tabela1[[#This Row],[UF]])</f>
        <v>Luziânia,GO</v>
      </c>
      <c r="F3599" s="2">
        <v>45994</v>
      </c>
      <c r="G3599" s="13">
        <v>662.69</v>
      </c>
      <c r="H3599" s="13">
        <v>870</v>
      </c>
      <c r="I3599" s="5">
        <f>Tabela1[[#This Row],[Valor total]]-Tabela1[[#This Row],[Valor custo]]</f>
        <v>207.30999999999995</v>
      </c>
      <c r="J3599" s="6">
        <f>Tabela1[[#This Row],[MARGEM BRUTA]]/Tabela1[[#This Row],[Valor total]]</f>
        <v>0.23828735632183901</v>
      </c>
      <c r="K3599" s="1" t="str">
        <f>VLOOKUP(Tabela1[[#This Row],[Cliente]],'BASE DE CLIENTES'!A:D,4,0)</f>
        <v>SERRALHEIRO</v>
      </c>
      <c r="L3599" s="1" t="str">
        <f>VLOOKUP(Tabela1[[#This Row],[Cliente]],'BASE DE CLIENTES'!A:E,5,0)</f>
        <v>Luziânia</v>
      </c>
    </row>
    <row r="3600" spans="2:12" x14ac:dyDescent="0.3">
      <c r="B3600" s="1" t="s">
        <v>216</v>
      </c>
      <c r="C3600" s="4" t="str">
        <f>VLOOKUP(Tabela1[[#This Row],[Cliente]],'BASE DE CLIENTES'!A:E,2,0)</f>
        <v>Brasília</v>
      </c>
      <c r="D3600" s="1" t="str">
        <f>VLOOKUP(Tabela1[[#This Row],[Cliente]],'BASE DE CLIENTES'!A:C,3,0)</f>
        <v>DF</v>
      </c>
      <c r="E3600" s="4" t="str">
        <f>CONCATENATE(Tabela1[[#This Row],[CIDADE]],",",Tabela1[[#This Row],[UF]])</f>
        <v>Brasília,DF</v>
      </c>
      <c r="F3600" s="2">
        <v>45994</v>
      </c>
      <c r="G3600" s="13">
        <v>4894.71</v>
      </c>
      <c r="H3600" s="13">
        <v>7350</v>
      </c>
      <c r="I3600" s="5">
        <f>Tabela1[[#This Row],[Valor total]]-Tabela1[[#This Row],[Valor custo]]</f>
        <v>2455.29</v>
      </c>
      <c r="J3600" s="6">
        <f>Tabela1[[#This Row],[MARGEM BRUTA]]/Tabela1[[#This Row],[Valor total]]</f>
        <v>0.3340530612244898</v>
      </c>
      <c r="K3600" s="1" t="str">
        <f>VLOOKUP(Tabela1[[#This Row],[Cliente]],'BASE DE CLIENTES'!A:D,4,0)</f>
        <v>EMPRESA COM MAQUINA</v>
      </c>
      <c r="L3600" s="1" t="str">
        <f>VLOOKUP(Tabela1[[#This Row],[Cliente]],'BASE DE CLIENTES'!A:E,5,0)</f>
        <v>RIACHO FUNDO II</v>
      </c>
    </row>
    <row r="3601" spans="2:12" x14ac:dyDescent="0.3">
      <c r="B3601" s="1" t="s">
        <v>66</v>
      </c>
      <c r="C3601" s="4" t="str">
        <f>VLOOKUP(Tabela1[[#This Row],[Cliente]],'BASE DE CLIENTES'!A:E,2,0)</f>
        <v>Águas Lindas de Goiás</v>
      </c>
      <c r="D3601" s="1" t="str">
        <f>VLOOKUP(Tabela1[[#This Row],[Cliente]],'BASE DE CLIENTES'!A:C,3,0)</f>
        <v>GO</v>
      </c>
      <c r="E3601" s="4" t="str">
        <f>CONCATENATE(Tabela1[[#This Row],[CIDADE]],",",Tabela1[[#This Row],[UF]])</f>
        <v>Águas Lindas de Goiás,GO</v>
      </c>
      <c r="F3601" s="2">
        <v>45992</v>
      </c>
      <c r="G3601" s="13">
        <v>557.79</v>
      </c>
      <c r="H3601" s="13">
        <v>800</v>
      </c>
      <c r="I3601" s="5">
        <f>Tabela1[[#This Row],[Valor total]]-Tabela1[[#This Row],[Valor custo]]</f>
        <v>242.21000000000004</v>
      </c>
      <c r="J3601" s="6">
        <f>Tabela1[[#This Row],[MARGEM BRUTA]]/Tabela1[[#This Row],[Valor total]]</f>
        <v>0.30276250000000005</v>
      </c>
      <c r="K3601" s="1" t="str">
        <f>VLOOKUP(Tabela1[[#This Row],[Cliente]],'BASE DE CLIENTES'!A:D,4,0)</f>
        <v>EMPRESA COM MAQUINA</v>
      </c>
      <c r="L3601" s="1" t="str">
        <f>VLOOKUP(Tabela1[[#This Row],[Cliente]],'BASE DE CLIENTES'!A:E,5,0)</f>
        <v>Águas Lindas de Goiás</v>
      </c>
    </row>
    <row r="3602" spans="2:12" x14ac:dyDescent="0.3">
      <c r="B3602" s="1" t="s">
        <v>152</v>
      </c>
      <c r="C3602" s="4" t="str">
        <f>VLOOKUP(Tabela1[[#This Row],[Cliente]],'BASE DE CLIENTES'!A:E,2,0)</f>
        <v>Aparecida de Goiânia</v>
      </c>
      <c r="D3602" s="1" t="str">
        <f>VLOOKUP(Tabela1[[#This Row],[Cliente]],'BASE DE CLIENTES'!A:C,3,0)</f>
        <v>GO</v>
      </c>
      <c r="E3602" s="4" t="str">
        <f>CONCATENATE(Tabela1[[#This Row],[CIDADE]],",",Tabela1[[#This Row],[UF]])</f>
        <v>Aparecida de Goiânia,GO</v>
      </c>
      <c r="F3602" s="2">
        <v>45994</v>
      </c>
      <c r="G3602" s="13">
        <v>0</v>
      </c>
      <c r="H3602" s="13">
        <v>2400</v>
      </c>
      <c r="I3602" s="5">
        <f>Tabela1[[#This Row],[Valor total]]-Tabela1[[#This Row],[Valor custo]]</f>
        <v>2400</v>
      </c>
      <c r="J3602" s="6">
        <f>Tabela1[[#This Row],[MARGEM BRUTA]]/Tabela1[[#This Row],[Valor total]]</f>
        <v>1</v>
      </c>
      <c r="K3602" s="1" t="str">
        <f>VLOOKUP(Tabela1[[#This Row],[Cliente]],'BASE DE CLIENTES'!A:D,4,0)</f>
        <v>TECNICO</v>
      </c>
      <c r="L3602" s="1" t="str">
        <f>VLOOKUP(Tabela1[[#This Row],[Cliente]],'BASE DE CLIENTES'!A:E,5,0)</f>
        <v>Aparecida de Goiânia</v>
      </c>
    </row>
    <row r="3603" spans="2:12" x14ac:dyDescent="0.3">
      <c r="B3603" s="1" t="s">
        <v>104</v>
      </c>
      <c r="C3603" s="4" t="str">
        <f>VLOOKUP(Tabela1[[#This Row],[Cliente]],'BASE DE CLIENTES'!A:E,2,0)</f>
        <v>Águas Lindas de Goiás</v>
      </c>
      <c r="D3603" s="1" t="str">
        <f>VLOOKUP(Tabela1[[#This Row],[Cliente]],'BASE DE CLIENTES'!A:C,3,0)</f>
        <v>GO</v>
      </c>
      <c r="E3603" s="4" t="str">
        <f>CONCATENATE(Tabela1[[#This Row],[CIDADE]],",",Tabela1[[#This Row],[UF]])</f>
        <v>Águas Lindas de Goiás,GO</v>
      </c>
      <c r="F3603" s="2">
        <v>45994</v>
      </c>
      <c r="G3603" s="13">
        <v>432.79</v>
      </c>
      <c r="H3603" s="13">
        <v>650</v>
      </c>
      <c r="I3603" s="5">
        <f>Tabela1[[#This Row],[Valor total]]-Tabela1[[#This Row],[Valor custo]]</f>
        <v>217.20999999999998</v>
      </c>
      <c r="J3603" s="6">
        <f>Tabela1[[#This Row],[MARGEM BRUTA]]/Tabela1[[#This Row],[Valor total]]</f>
        <v>0.33416923076923072</v>
      </c>
      <c r="K3603" s="1" t="str">
        <f>VLOOKUP(Tabela1[[#This Row],[Cliente]],'BASE DE CLIENTES'!A:D,4,0)</f>
        <v>EMPRESA SEM MAQUINA</v>
      </c>
      <c r="L3603" s="1" t="str">
        <f>VLOOKUP(Tabela1[[#This Row],[Cliente]],'BASE DE CLIENTES'!A:E,5,0)</f>
        <v>Águas Lindas de Goiás</v>
      </c>
    </row>
    <row r="3604" spans="2:12" x14ac:dyDescent="0.3">
      <c r="B3604" s="1" t="s">
        <v>322</v>
      </c>
      <c r="C3604" s="4" t="str">
        <f>VLOOKUP(Tabela1[[#This Row],[Cliente]],'BASE DE CLIENTES'!A:E,2,0)</f>
        <v>Brasília</v>
      </c>
      <c r="D3604" s="1" t="str">
        <f>VLOOKUP(Tabela1[[#This Row],[Cliente]],'BASE DE CLIENTES'!A:C,3,0)</f>
        <v>DF</v>
      </c>
      <c r="E3604" s="4" t="str">
        <f>CONCATENATE(Tabela1[[#This Row],[CIDADE]],",",Tabela1[[#This Row],[UF]])</f>
        <v>Brasília,DF</v>
      </c>
      <c r="F3604" s="2">
        <v>45994</v>
      </c>
      <c r="G3604" s="13">
        <v>293.13</v>
      </c>
      <c r="H3604" s="13">
        <v>380</v>
      </c>
      <c r="I3604" s="5">
        <f>Tabela1[[#This Row],[Valor total]]-Tabela1[[#This Row],[Valor custo]]</f>
        <v>86.87</v>
      </c>
      <c r="J3604" s="6">
        <f>Tabela1[[#This Row],[MARGEM BRUTA]]/Tabela1[[#This Row],[Valor total]]</f>
        <v>0.22860526315789476</v>
      </c>
      <c r="K3604" s="1" t="str">
        <f>VLOOKUP(Tabela1[[#This Row],[Cliente]],'BASE DE CLIENTES'!A:D,4,0)</f>
        <v>SERRALHEIRO</v>
      </c>
      <c r="L3604" s="1" t="str">
        <f>VLOOKUP(Tabela1[[#This Row],[Cliente]],'BASE DE CLIENTES'!A:E,5,0)</f>
        <v>RIACHO FUNDO I</v>
      </c>
    </row>
    <row r="3605" spans="2:12" x14ac:dyDescent="0.3">
      <c r="B3605" s="1" t="s">
        <v>106</v>
      </c>
      <c r="C3605" s="4" t="str">
        <f>VLOOKUP(Tabela1[[#This Row],[Cliente]],'BASE DE CLIENTES'!A:E,2,0)</f>
        <v>Brasília</v>
      </c>
      <c r="D3605" s="1" t="str">
        <f>VLOOKUP(Tabela1[[#This Row],[Cliente]],'BASE DE CLIENTES'!A:C,3,0)</f>
        <v>DF</v>
      </c>
      <c r="E3605" s="4" t="str">
        <f>CONCATENATE(Tabela1[[#This Row],[CIDADE]],",",Tabela1[[#This Row],[UF]])</f>
        <v>Brasília,DF</v>
      </c>
      <c r="F3605" s="2">
        <v>45994</v>
      </c>
      <c r="G3605" s="13">
        <v>2656</v>
      </c>
      <c r="H3605" s="13">
        <v>2680</v>
      </c>
      <c r="I3605" s="5">
        <f>Tabela1[[#This Row],[Valor total]]-Tabela1[[#This Row],[Valor custo]]</f>
        <v>24</v>
      </c>
      <c r="J3605" s="6">
        <f>Tabela1[[#This Row],[MARGEM BRUTA]]/Tabela1[[#This Row],[Valor total]]</f>
        <v>8.9552238805970154E-3</v>
      </c>
      <c r="K3605" s="1" t="str">
        <f>VLOOKUP(Tabela1[[#This Row],[Cliente]],'BASE DE CLIENTES'!A:D,4,0)</f>
        <v>EMPRESA COM MAQUINA</v>
      </c>
      <c r="L3605" s="1" t="str">
        <f>VLOOKUP(Tabela1[[#This Row],[Cliente]],'BASE DE CLIENTES'!A:E,5,0)</f>
        <v>26 DE SETEMBRO</v>
      </c>
    </row>
    <row r="3606" spans="2:12" x14ac:dyDescent="0.3">
      <c r="B3606" s="1" t="s">
        <v>161</v>
      </c>
      <c r="C3606" s="4" t="str">
        <f>VLOOKUP(Tabela1[[#This Row],[Cliente]],'BASE DE CLIENTES'!A:E,2,0)</f>
        <v>Brasília</v>
      </c>
      <c r="D3606" s="1" t="str">
        <f>VLOOKUP(Tabela1[[#This Row],[Cliente]],'BASE DE CLIENTES'!A:C,3,0)</f>
        <v>DF</v>
      </c>
      <c r="E3606" s="4" t="str">
        <f>CONCATENATE(Tabela1[[#This Row],[CIDADE]],",",Tabela1[[#This Row],[UF]])</f>
        <v>Brasília,DF</v>
      </c>
      <c r="F3606" s="2">
        <v>45994</v>
      </c>
      <c r="G3606" s="13">
        <v>12605</v>
      </c>
      <c r="H3606" s="13">
        <v>19700</v>
      </c>
      <c r="I3606" s="5">
        <f>Tabela1[[#This Row],[Valor total]]-Tabela1[[#This Row],[Valor custo]]</f>
        <v>7095</v>
      </c>
      <c r="J3606" s="6">
        <f>Tabela1[[#This Row],[MARGEM BRUTA]]/Tabela1[[#This Row],[Valor total]]</f>
        <v>0.3601522842639594</v>
      </c>
      <c r="K3606" s="1" t="str">
        <f>VLOOKUP(Tabela1[[#This Row],[Cliente]],'BASE DE CLIENTES'!A:D,4,0)</f>
        <v>EMPRESA COM MAQUINA</v>
      </c>
      <c r="L3606" s="1" t="str">
        <f>VLOOKUP(Tabela1[[#This Row],[Cliente]],'BASE DE CLIENTES'!A:E,5,0)</f>
        <v>RIACHO FUNDO II</v>
      </c>
    </row>
    <row r="3607" spans="2:12" x14ac:dyDescent="0.3">
      <c r="B3607" s="1" t="s">
        <v>96</v>
      </c>
      <c r="C3607" s="4" t="str">
        <f>VLOOKUP(Tabela1[[#This Row],[Cliente]],'BASE DE CLIENTES'!A:E,2,0)</f>
        <v>Brasília</v>
      </c>
      <c r="D3607" s="1" t="str">
        <f>VLOOKUP(Tabela1[[#This Row],[Cliente]],'BASE DE CLIENTES'!A:C,3,0)</f>
        <v>DF</v>
      </c>
      <c r="E3607" s="4" t="str">
        <f>CONCATENATE(Tabela1[[#This Row],[CIDADE]],",",Tabela1[[#This Row],[UF]])</f>
        <v>Brasília,DF</v>
      </c>
      <c r="F3607" s="2">
        <v>45993</v>
      </c>
      <c r="G3607" s="13">
        <v>289</v>
      </c>
      <c r="H3607" s="13">
        <v>550</v>
      </c>
      <c r="I3607" s="5">
        <f>Tabela1[[#This Row],[Valor total]]-Tabela1[[#This Row],[Valor custo]]</f>
        <v>261</v>
      </c>
      <c r="J3607" s="6">
        <f>Tabela1[[#This Row],[MARGEM BRUTA]]/Tabela1[[#This Row],[Valor total]]</f>
        <v>0.47454545454545455</v>
      </c>
      <c r="K3607" s="1" t="str">
        <f>VLOOKUP(Tabela1[[#This Row],[Cliente]],'BASE DE CLIENTES'!A:D,4,0)</f>
        <v>EMPRESA SEM MAQUINA</v>
      </c>
      <c r="L3607" s="1" t="str">
        <f>VLOOKUP(Tabela1[[#This Row],[Cliente]],'BASE DE CLIENTES'!A:E,5,0)</f>
        <v>CEILANDIA NORTE (CEILANDIA)</v>
      </c>
    </row>
    <row r="3608" spans="2:12" x14ac:dyDescent="0.3">
      <c r="B3608" s="1" t="s">
        <v>255</v>
      </c>
      <c r="C3608" s="4" t="str">
        <f>VLOOKUP(Tabela1[[#This Row],[Cliente]],'BASE DE CLIENTES'!A:E,2,0)</f>
        <v>Brasília</v>
      </c>
      <c r="D3608" s="1" t="str">
        <f>VLOOKUP(Tabela1[[#This Row],[Cliente]],'BASE DE CLIENTES'!A:C,3,0)</f>
        <v>DF</v>
      </c>
      <c r="E3608" s="4" t="str">
        <f>CONCATENATE(Tabela1[[#This Row],[CIDADE]],",",Tabela1[[#This Row],[UF]])</f>
        <v>Brasília,DF</v>
      </c>
      <c r="F3608" s="2">
        <v>45993</v>
      </c>
      <c r="G3608" s="13">
        <v>0</v>
      </c>
      <c r="H3608" s="13">
        <v>20</v>
      </c>
      <c r="I3608" s="5">
        <f>Tabela1[[#This Row],[Valor total]]-Tabela1[[#This Row],[Valor custo]]</f>
        <v>20</v>
      </c>
      <c r="J3608" s="6">
        <f>Tabela1[[#This Row],[MARGEM BRUTA]]/Tabela1[[#This Row],[Valor total]]</f>
        <v>1</v>
      </c>
      <c r="K3608" s="1" t="str">
        <f>VLOOKUP(Tabela1[[#This Row],[Cliente]],'BASE DE CLIENTES'!A:D,4,0)</f>
        <v>EMPRESA COM MAQUINA</v>
      </c>
      <c r="L3608" s="1" t="str">
        <f>VLOOKUP(Tabela1[[#This Row],[Cliente]],'BASE DE CLIENTES'!A:E,5,0)</f>
        <v>ADE ÁGUAS CLARAS</v>
      </c>
    </row>
    <row r="3609" spans="2:12" x14ac:dyDescent="0.3">
      <c r="B3609" s="1" t="s">
        <v>319</v>
      </c>
      <c r="C3609" s="4" t="str">
        <f>VLOOKUP(Tabela1[[#This Row],[Cliente]],'BASE DE CLIENTES'!A:E,2,0)</f>
        <v>Valparaíso de Goiás</v>
      </c>
      <c r="D3609" s="1" t="str">
        <f>VLOOKUP(Tabela1[[#This Row],[Cliente]],'BASE DE CLIENTES'!A:C,3,0)</f>
        <v>GO</v>
      </c>
      <c r="E3609" s="4" t="str">
        <f>CONCATENATE(Tabela1[[#This Row],[CIDADE]],",",Tabela1[[#This Row],[UF]])</f>
        <v>Valparaíso de Goiás,GO</v>
      </c>
      <c r="F3609" s="2">
        <v>45993</v>
      </c>
      <c r="G3609" s="13">
        <v>709.6</v>
      </c>
      <c r="H3609" s="13">
        <v>1125</v>
      </c>
      <c r="I3609" s="5">
        <f>Tabela1[[#This Row],[Valor total]]-Tabela1[[#This Row],[Valor custo]]</f>
        <v>415.4</v>
      </c>
      <c r="J3609" s="6">
        <f>Tabela1[[#This Row],[MARGEM BRUTA]]/Tabela1[[#This Row],[Valor total]]</f>
        <v>0.36924444444444443</v>
      </c>
      <c r="K3609" s="1" t="str">
        <f>VLOOKUP(Tabela1[[#This Row],[Cliente]],'BASE DE CLIENTES'!A:D,4,0)</f>
        <v>EMPRESA COM MAQUINA</v>
      </c>
      <c r="L3609" s="1" t="str">
        <f>VLOOKUP(Tabela1[[#This Row],[Cliente]],'BASE DE CLIENTES'!A:E,5,0)</f>
        <v>Valparaíso de Goiás</v>
      </c>
    </row>
    <row r="3610" spans="2:12" x14ac:dyDescent="0.3">
      <c r="B3610" s="1" t="s">
        <v>152</v>
      </c>
      <c r="C3610" s="4" t="str">
        <f>VLOOKUP(Tabela1[[#This Row],[Cliente]],'BASE DE CLIENTES'!A:E,2,0)</f>
        <v>Aparecida de Goiânia</v>
      </c>
      <c r="D3610" s="1" t="str">
        <f>VLOOKUP(Tabela1[[#This Row],[Cliente]],'BASE DE CLIENTES'!A:C,3,0)</f>
        <v>GO</v>
      </c>
      <c r="E3610" s="4" t="str">
        <f>CONCATENATE(Tabela1[[#This Row],[CIDADE]],",",Tabela1[[#This Row],[UF]])</f>
        <v>Aparecida de Goiânia,GO</v>
      </c>
      <c r="F3610" s="2">
        <v>45993</v>
      </c>
      <c r="G3610" s="13">
        <v>432.79</v>
      </c>
      <c r="H3610" s="13">
        <v>700</v>
      </c>
      <c r="I3610" s="5">
        <f>Tabela1[[#This Row],[Valor total]]-Tabela1[[#This Row],[Valor custo]]</f>
        <v>267.20999999999998</v>
      </c>
      <c r="J3610" s="6">
        <f>Tabela1[[#This Row],[MARGEM BRUTA]]/Tabela1[[#This Row],[Valor total]]</f>
        <v>0.38172857142857142</v>
      </c>
      <c r="K3610" s="1" t="str">
        <f>VLOOKUP(Tabela1[[#This Row],[Cliente]],'BASE DE CLIENTES'!A:D,4,0)</f>
        <v>TECNICO</v>
      </c>
      <c r="L3610" s="1" t="str">
        <f>VLOOKUP(Tabela1[[#This Row],[Cliente]],'BASE DE CLIENTES'!A:E,5,0)</f>
        <v>Aparecida de Goiânia</v>
      </c>
    </row>
    <row r="3611" spans="2:12" x14ac:dyDescent="0.3">
      <c r="B3611" s="1" t="s">
        <v>27</v>
      </c>
      <c r="C3611" s="4" t="str">
        <f>VLOOKUP(Tabela1[[#This Row],[Cliente]],'BASE DE CLIENTES'!A:E,2,0)</f>
        <v>Brasília</v>
      </c>
      <c r="D3611" s="1" t="str">
        <f>VLOOKUP(Tabela1[[#This Row],[Cliente]],'BASE DE CLIENTES'!A:C,3,0)</f>
        <v>DF</v>
      </c>
      <c r="E3611" s="4" t="str">
        <f>CONCATENATE(Tabela1[[#This Row],[CIDADE]],",",Tabela1[[#This Row],[UF]])</f>
        <v>Brasília,DF</v>
      </c>
      <c r="F3611" s="2">
        <v>45993</v>
      </c>
      <c r="G3611" s="13">
        <v>1298.3699999999999</v>
      </c>
      <c r="H3611" s="13">
        <v>1950</v>
      </c>
      <c r="I3611" s="5">
        <f>Tabela1[[#This Row],[Valor total]]-Tabela1[[#This Row],[Valor custo]]</f>
        <v>651.63000000000011</v>
      </c>
      <c r="J3611" s="6">
        <f>Tabela1[[#This Row],[MARGEM BRUTA]]/Tabela1[[#This Row],[Valor total]]</f>
        <v>0.33416923076923083</v>
      </c>
      <c r="K3611" s="1" t="str">
        <f>VLOOKUP(Tabela1[[#This Row],[Cliente]],'BASE DE CLIENTES'!A:D,4,0)</f>
        <v>EMPRESA SEM MAQUINA</v>
      </c>
      <c r="L3611" s="1" t="str">
        <f>VLOOKUP(Tabela1[[#This Row],[Cliente]],'BASE DE CLIENTES'!A:E,5,0)</f>
        <v>RECANTO DAS EMAS</v>
      </c>
    </row>
    <row r="3612" spans="2:12" x14ac:dyDescent="0.3">
      <c r="B3612" s="1" t="s">
        <v>17</v>
      </c>
      <c r="C3612" s="4" t="str">
        <f>VLOOKUP(Tabela1[[#This Row],[Cliente]],'BASE DE CLIENTES'!A:E,2,0)</f>
        <v>Águas Lindas de Goiás</v>
      </c>
      <c r="D3612" s="1" t="str">
        <f>VLOOKUP(Tabela1[[#This Row],[Cliente]],'BASE DE CLIENTES'!A:C,3,0)</f>
        <v>GO</v>
      </c>
      <c r="E3612" s="4" t="str">
        <f>CONCATENATE(Tabela1[[#This Row],[CIDADE]],",",Tabela1[[#This Row],[UF]])</f>
        <v>Águas Lindas de Goiás,GO</v>
      </c>
      <c r="F3612" s="2">
        <v>45993</v>
      </c>
      <c r="G3612" s="13">
        <v>432.79</v>
      </c>
      <c r="H3612" s="13">
        <v>675</v>
      </c>
      <c r="I3612" s="5">
        <f>Tabela1[[#This Row],[Valor total]]-Tabela1[[#This Row],[Valor custo]]</f>
        <v>242.20999999999998</v>
      </c>
      <c r="J3612" s="6">
        <f>Tabela1[[#This Row],[MARGEM BRUTA]]/Tabela1[[#This Row],[Valor total]]</f>
        <v>0.35882962962962961</v>
      </c>
      <c r="K3612" s="1" t="str">
        <f>VLOOKUP(Tabela1[[#This Row],[Cliente]],'BASE DE CLIENTES'!A:D,4,0)</f>
        <v>SERRALHEIRO</v>
      </c>
      <c r="L3612" s="1" t="str">
        <f>VLOOKUP(Tabela1[[#This Row],[Cliente]],'BASE DE CLIENTES'!A:E,5,0)</f>
        <v>Águas Lindas de Goiás</v>
      </c>
    </row>
    <row r="3613" spans="2:12" x14ac:dyDescent="0.3">
      <c r="B3613" s="1" t="s">
        <v>36</v>
      </c>
      <c r="C3613" s="4" t="str">
        <f>VLOOKUP(Tabela1[[#This Row],[Cliente]],'BASE DE CLIENTES'!A:E,2,0)</f>
        <v>Brasília</v>
      </c>
      <c r="D3613" s="1" t="str">
        <f>VLOOKUP(Tabela1[[#This Row],[Cliente]],'BASE DE CLIENTES'!A:C,3,0)</f>
        <v>DF</v>
      </c>
      <c r="E3613" s="4" t="str">
        <f>CONCATENATE(Tabela1[[#This Row],[CIDADE]],",",Tabela1[[#This Row],[UF]])</f>
        <v>Brasília,DF</v>
      </c>
      <c r="F3613" s="2">
        <v>45993</v>
      </c>
      <c r="G3613" s="13">
        <v>432.79</v>
      </c>
      <c r="H3613" s="13">
        <v>600</v>
      </c>
      <c r="I3613" s="5">
        <f>Tabela1[[#This Row],[Valor total]]-Tabela1[[#This Row],[Valor custo]]</f>
        <v>167.20999999999998</v>
      </c>
      <c r="J3613" s="6">
        <f>Tabela1[[#This Row],[MARGEM BRUTA]]/Tabela1[[#This Row],[Valor total]]</f>
        <v>0.27868333333333328</v>
      </c>
      <c r="K3613" s="1" t="str">
        <f>VLOOKUP(Tabela1[[#This Row],[Cliente]],'BASE DE CLIENTES'!A:D,4,0)</f>
        <v>SERRALHEIRO</v>
      </c>
      <c r="L3613" s="1" t="str">
        <f>VLOOKUP(Tabela1[[#This Row],[Cliente]],'BASE DE CLIENTES'!A:E,5,0)</f>
        <v>CEILANDIA SUL (CEILANDIA)</v>
      </c>
    </row>
    <row r="3614" spans="2:12" x14ac:dyDescent="0.3">
      <c r="B3614" s="1" t="s">
        <v>216</v>
      </c>
      <c r="C3614" s="4" t="str">
        <f>VLOOKUP(Tabela1[[#This Row],[Cliente]],'BASE DE CLIENTES'!A:E,2,0)</f>
        <v>Brasília</v>
      </c>
      <c r="D3614" s="1" t="str">
        <f>VLOOKUP(Tabela1[[#This Row],[Cliente]],'BASE DE CLIENTES'!A:C,3,0)</f>
        <v>DF</v>
      </c>
      <c r="E3614" s="4" t="str">
        <f>CONCATENATE(Tabela1[[#This Row],[CIDADE]],",",Tabela1[[#This Row],[UF]])</f>
        <v>Brasília,DF</v>
      </c>
      <c r="F3614" s="2">
        <v>45993</v>
      </c>
      <c r="G3614" s="13">
        <v>4834.68</v>
      </c>
      <c r="H3614" s="13">
        <v>7600</v>
      </c>
      <c r="I3614" s="5">
        <f>Tabela1[[#This Row],[Valor total]]-Tabela1[[#This Row],[Valor custo]]</f>
        <v>2765.3199999999997</v>
      </c>
      <c r="J3614" s="6">
        <f>Tabela1[[#This Row],[MARGEM BRUTA]]/Tabela1[[#This Row],[Valor total]]</f>
        <v>0.36385789473684205</v>
      </c>
      <c r="K3614" s="1" t="str">
        <f>VLOOKUP(Tabela1[[#This Row],[Cliente]],'BASE DE CLIENTES'!A:D,4,0)</f>
        <v>EMPRESA COM MAQUINA</v>
      </c>
      <c r="L3614" s="1" t="str">
        <f>VLOOKUP(Tabela1[[#This Row],[Cliente]],'BASE DE CLIENTES'!A:E,5,0)</f>
        <v>RIACHO FUNDO II</v>
      </c>
    </row>
    <row r="3615" spans="2:12" x14ac:dyDescent="0.3">
      <c r="B3615" s="1" t="s">
        <v>255</v>
      </c>
      <c r="C3615" s="4" t="str">
        <f>VLOOKUP(Tabela1[[#This Row],[Cliente]],'BASE DE CLIENTES'!A:E,2,0)</f>
        <v>Brasília</v>
      </c>
      <c r="D3615" s="1" t="str">
        <f>VLOOKUP(Tabela1[[#This Row],[Cliente]],'BASE DE CLIENTES'!A:C,3,0)</f>
        <v>DF</v>
      </c>
      <c r="E3615" s="4" t="str">
        <f>CONCATENATE(Tabela1[[#This Row],[CIDADE]],",",Tabela1[[#This Row],[UF]])</f>
        <v>Brasília,DF</v>
      </c>
      <c r="F3615" s="2">
        <v>45993</v>
      </c>
      <c r="G3615" s="13">
        <v>1298.3699999999999</v>
      </c>
      <c r="H3615" s="13">
        <v>1965</v>
      </c>
      <c r="I3615" s="5">
        <f>Tabela1[[#This Row],[Valor total]]-Tabela1[[#This Row],[Valor custo]]</f>
        <v>666.63000000000011</v>
      </c>
      <c r="J3615" s="6">
        <f>Tabela1[[#This Row],[MARGEM BRUTA]]/Tabela1[[#This Row],[Valor total]]</f>
        <v>0.33925190839694663</v>
      </c>
      <c r="K3615" s="1" t="str">
        <f>VLOOKUP(Tabela1[[#This Row],[Cliente]],'BASE DE CLIENTES'!A:D,4,0)</f>
        <v>EMPRESA COM MAQUINA</v>
      </c>
      <c r="L3615" s="1" t="str">
        <f>VLOOKUP(Tabela1[[#This Row],[Cliente]],'BASE DE CLIENTES'!A:E,5,0)</f>
        <v>ADE ÁGUAS CLARAS</v>
      </c>
    </row>
    <row r="3616" spans="2:12" x14ac:dyDescent="0.3">
      <c r="B3616" s="1" t="s">
        <v>152</v>
      </c>
      <c r="C3616" s="4" t="str">
        <f>VLOOKUP(Tabela1[[#This Row],[Cliente]],'BASE DE CLIENTES'!A:E,2,0)</f>
        <v>Aparecida de Goiânia</v>
      </c>
      <c r="D3616" s="1" t="str">
        <f>VLOOKUP(Tabela1[[#This Row],[Cliente]],'BASE DE CLIENTES'!A:C,3,0)</f>
        <v>GO</v>
      </c>
      <c r="E3616" s="4" t="str">
        <f>CONCATENATE(Tabela1[[#This Row],[CIDADE]],",",Tabela1[[#This Row],[UF]])</f>
        <v>Aparecida de Goiânia,GO</v>
      </c>
      <c r="F3616" s="2">
        <v>45993</v>
      </c>
      <c r="G3616" s="13">
        <v>463</v>
      </c>
      <c r="H3616" s="13">
        <v>750</v>
      </c>
      <c r="I3616" s="5">
        <f>Tabela1[[#This Row],[Valor total]]-Tabela1[[#This Row],[Valor custo]]</f>
        <v>287</v>
      </c>
      <c r="J3616" s="6">
        <f>Tabela1[[#This Row],[MARGEM BRUTA]]/Tabela1[[#This Row],[Valor total]]</f>
        <v>0.38266666666666665</v>
      </c>
      <c r="K3616" s="1" t="str">
        <f>VLOOKUP(Tabela1[[#This Row],[Cliente]],'BASE DE CLIENTES'!A:D,4,0)</f>
        <v>TECNICO</v>
      </c>
      <c r="L3616" s="1" t="str">
        <f>VLOOKUP(Tabela1[[#This Row],[Cliente]],'BASE DE CLIENTES'!A:E,5,0)</f>
        <v>Aparecida de Goiânia</v>
      </c>
    </row>
    <row r="3617" spans="2:12" x14ac:dyDescent="0.3">
      <c r="B3617" s="1" t="s">
        <v>358</v>
      </c>
      <c r="C3617" s="4" t="str">
        <f>VLOOKUP(Tabela1[[#This Row],[Cliente]],'BASE DE CLIENTES'!A:E,2,0)</f>
        <v>Brasília</v>
      </c>
      <c r="D3617" s="1" t="str">
        <f>VLOOKUP(Tabela1[[#This Row],[Cliente]],'BASE DE CLIENTES'!A:C,3,0)</f>
        <v>DF</v>
      </c>
      <c r="E3617" s="4" t="str">
        <f>CONCATENATE(Tabela1[[#This Row],[CIDADE]],",",Tabela1[[#This Row],[UF]])</f>
        <v>Brasília,DF</v>
      </c>
      <c r="F3617" s="2">
        <v>45993</v>
      </c>
      <c r="G3617" s="13">
        <v>463</v>
      </c>
      <c r="H3617" s="13">
        <v>785</v>
      </c>
      <c r="I3617" s="5">
        <f>Tabela1[[#This Row],[Valor total]]-Tabela1[[#This Row],[Valor custo]]</f>
        <v>322</v>
      </c>
      <c r="J3617" s="6">
        <f>Tabela1[[#This Row],[MARGEM BRUTA]]/Tabela1[[#This Row],[Valor total]]</f>
        <v>0.41019108280254779</v>
      </c>
      <c r="K3617" s="1" t="str">
        <f>VLOOKUP(Tabela1[[#This Row],[Cliente]],'BASE DE CLIENTES'!A:D,4,0)</f>
        <v>SEM CLASSIFICAÇÃO</v>
      </c>
      <c r="L3617" s="1" t="str">
        <f>VLOOKUP(Tabela1[[#This Row],[Cliente]],'BASE DE CLIENTES'!A:E,5,0)</f>
        <v>NA</v>
      </c>
    </row>
    <row r="3618" spans="2:12" x14ac:dyDescent="0.3">
      <c r="B3618" s="1" t="s">
        <v>236</v>
      </c>
      <c r="C3618" s="4" t="str">
        <f>VLOOKUP(Tabela1[[#This Row],[Cliente]],'BASE DE CLIENTES'!A:E,2,0)</f>
        <v>Goiânia</v>
      </c>
      <c r="D3618" s="1" t="str">
        <f>VLOOKUP(Tabela1[[#This Row],[Cliente]],'BASE DE CLIENTES'!A:C,3,0)</f>
        <v>GO</v>
      </c>
      <c r="E3618" s="4" t="str">
        <f>CONCATENATE(Tabela1[[#This Row],[CIDADE]],",",Tabela1[[#This Row],[UF]])</f>
        <v>Goiânia,GO</v>
      </c>
      <c r="F3618" s="2">
        <v>45993</v>
      </c>
      <c r="G3618" s="13">
        <v>8223.01</v>
      </c>
      <c r="H3618" s="13">
        <v>11115</v>
      </c>
      <c r="I3618" s="5">
        <f>Tabela1[[#This Row],[Valor total]]-Tabela1[[#This Row],[Valor custo]]</f>
        <v>2891.99</v>
      </c>
      <c r="J3618" s="6">
        <f>Tabela1[[#This Row],[MARGEM BRUTA]]/Tabela1[[#This Row],[Valor total]]</f>
        <v>0.26018803418803416</v>
      </c>
      <c r="K3618" s="1" t="str">
        <f>VLOOKUP(Tabela1[[#This Row],[Cliente]],'BASE DE CLIENTES'!A:D,4,0)</f>
        <v>EMPRESA COM MAQUINA</v>
      </c>
      <c r="L3618" s="1" t="str">
        <f>VLOOKUP(Tabela1[[#This Row],[Cliente]],'BASE DE CLIENTES'!A:E,5,0)</f>
        <v>Goiânia</v>
      </c>
    </row>
    <row r="3619" spans="2:12" x14ac:dyDescent="0.3">
      <c r="B3619" s="1" t="s">
        <v>25</v>
      </c>
      <c r="C3619" s="4" t="str">
        <f>VLOOKUP(Tabela1[[#This Row],[Cliente]],'BASE DE CLIENTES'!A:E,2,0)</f>
        <v>Brasília</v>
      </c>
      <c r="D3619" s="1" t="str">
        <f>VLOOKUP(Tabela1[[#This Row],[Cliente]],'BASE DE CLIENTES'!A:C,3,0)</f>
        <v>DF</v>
      </c>
      <c r="E3619" s="4" t="str">
        <f>CONCATENATE(Tabela1[[#This Row],[CIDADE]],",",Tabela1[[#This Row],[UF]])</f>
        <v>Brasília,DF</v>
      </c>
      <c r="F3619" s="2">
        <v>45993</v>
      </c>
      <c r="G3619" s="13">
        <v>302.2</v>
      </c>
      <c r="H3619" s="13">
        <v>510</v>
      </c>
      <c r="I3619" s="5">
        <f>Tabela1[[#This Row],[Valor total]]-Tabela1[[#This Row],[Valor custo]]</f>
        <v>207.8</v>
      </c>
      <c r="J3619" s="6">
        <f>Tabela1[[#This Row],[MARGEM BRUTA]]/Tabela1[[#This Row],[Valor total]]</f>
        <v>0.40745098039215688</v>
      </c>
      <c r="K3619" s="1" t="str">
        <f>VLOOKUP(Tabela1[[#This Row],[Cliente]],'BASE DE CLIENTES'!A:D,4,0)</f>
        <v>EMPRESA COM MAQUINA</v>
      </c>
      <c r="L3619" s="1" t="str">
        <f>VLOOKUP(Tabela1[[#This Row],[Cliente]],'BASE DE CLIENTES'!A:E,5,0)</f>
        <v>CEILANDIA NORTE (CEILANDIA)</v>
      </c>
    </row>
    <row r="3620" spans="2:12" x14ac:dyDescent="0.3">
      <c r="B3620" s="1" t="s">
        <v>66</v>
      </c>
      <c r="C3620" s="4" t="str">
        <f>VLOOKUP(Tabela1[[#This Row],[Cliente]],'BASE DE CLIENTES'!A:E,2,0)</f>
        <v>Águas Lindas de Goiás</v>
      </c>
      <c r="D3620" s="1" t="str">
        <f>VLOOKUP(Tabela1[[#This Row],[Cliente]],'BASE DE CLIENTES'!A:C,3,0)</f>
        <v>GO</v>
      </c>
      <c r="E3620" s="4" t="str">
        <f>CONCATENATE(Tabela1[[#This Row],[CIDADE]],",",Tabela1[[#This Row],[UF]])</f>
        <v>Águas Lindas de Goiás,GO</v>
      </c>
      <c r="F3620" s="2">
        <v>45993</v>
      </c>
      <c r="G3620" s="13">
        <v>692.69</v>
      </c>
      <c r="H3620" s="13">
        <v>1210</v>
      </c>
      <c r="I3620" s="5">
        <f>Tabela1[[#This Row],[Valor total]]-Tabela1[[#This Row],[Valor custo]]</f>
        <v>517.30999999999995</v>
      </c>
      <c r="J3620" s="6">
        <f>Tabela1[[#This Row],[MARGEM BRUTA]]/Tabela1[[#This Row],[Valor total]]</f>
        <v>0.42752892561983469</v>
      </c>
      <c r="K3620" s="1" t="str">
        <f>VLOOKUP(Tabela1[[#This Row],[Cliente]],'BASE DE CLIENTES'!A:D,4,0)</f>
        <v>EMPRESA COM MAQUINA</v>
      </c>
      <c r="L3620" s="1" t="str">
        <f>VLOOKUP(Tabela1[[#This Row],[Cliente]],'BASE DE CLIENTES'!A:E,5,0)</f>
        <v>Águas Lindas de Goiás</v>
      </c>
    </row>
    <row r="3621" spans="2:12" x14ac:dyDescent="0.3">
      <c r="B3621" s="1" t="s">
        <v>106</v>
      </c>
      <c r="C3621" s="4" t="str">
        <f>VLOOKUP(Tabela1[[#This Row],[Cliente]],'BASE DE CLIENTES'!A:E,2,0)</f>
        <v>Brasília</v>
      </c>
      <c r="D3621" s="1" t="str">
        <f>VLOOKUP(Tabela1[[#This Row],[Cliente]],'BASE DE CLIENTES'!A:C,3,0)</f>
        <v>DF</v>
      </c>
      <c r="E3621" s="4" t="str">
        <f>CONCATENATE(Tabela1[[#This Row],[CIDADE]],",",Tabela1[[#This Row],[UF]])</f>
        <v>Brasília,DF</v>
      </c>
      <c r="F3621" s="2">
        <v>45993</v>
      </c>
      <c r="G3621" s="13">
        <v>1142</v>
      </c>
      <c r="H3621" s="13">
        <v>1850</v>
      </c>
      <c r="I3621" s="5">
        <f>Tabela1[[#This Row],[Valor total]]-Tabela1[[#This Row],[Valor custo]]</f>
        <v>708</v>
      </c>
      <c r="J3621" s="6">
        <f>Tabela1[[#This Row],[MARGEM BRUTA]]/Tabela1[[#This Row],[Valor total]]</f>
        <v>0.38270270270270268</v>
      </c>
      <c r="K3621" s="1" t="str">
        <f>VLOOKUP(Tabela1[[#This Row],[Cliente]],'BASE DE CLIENTES'!A:D,4,0)</f>
        <v>EMPRESA COM MAQUINA</v>
      </c>
      <c r="L3621" s="1" t="str">
        <f>VLOOKUP(Tabela1[[#This Row],[Cliente]],'BASE DE CLIENTES'!A:E,5,0)</f>
        <v>26 DE SETEMBRO</v>
      </c>
    </row>
    <row r="3622" spans="2:12" x14ac:dyDescent="0.3">
      <c r="B3622" s="1" t="s">
        <v>19</v>
      </c>
      <c r="C3622" s="4" t="str">
        <f>VLOOKUP(Tabela1[[#This Row],[Cliente]],'BASE DE CLIENTES'!A:E,2,0)</f>
        <v>Águas Lindas de Goiás</v>
      </c>
      <c r="D3622" s="1" t="str">
        <f>VLOOKUP(Tabela1[[#This Row],[Cliente]],'BASE DE CLIENTES'!A:C,3,0)</f>
        <v>GO</v>
      </c>
      <c r="E3622" s="4" t="str">
        <f>CONCATENATE(Tabela1[[#This Row],[CIDADE]],",",Tabela1[[#This Row],[UF]])</f>
        <v>Águas Lindas de Goiás,GO</v>
      </c>
      <c r="F3622" s="2">
        <v>45993</v>
      </c>
      <c r="G3622" s="13">
        <v>432.79</v>
      </c>
      <c r="H3622" s="13">
        <v>700</v>
      </c>
      <c r="I3622" s="5">
        <f>Tabela1[[#This Row],[Valor total]]-Tabela1[[#This Row],[Valor custo]]</f>
        <v>267.20999999999998</v>
      </c>
      <c r="J3622" s="6">
        <f>Tabela1[[#This Row],[MARGEM BRUTA]]/Tabela1[[#This Row],[Valor total]]</f>
        <v>0.38172857142857142</v>
      </c>
      <c r="K3622" s="1" t="str">
        <f>VLOOKUP(Tabela1[[#This Row],[Cliente]],'BASE DE CLIENTES'!A:D,4,0)</f>
        <v>SERRALHEIRO</v>
      </c>
      <c r="L3622" s="1" t="str">
        <f>VLOOKUP(Tabela1[[#This Row],[Cliente]],'BASE DE CLIENTES'!A:E,5,0)</f>
        <v>Águas Lindas de Goiás</v>
      </c>
    </row>
    <row r="3623" spans="2:12" x14ac:dyDescent="0.3">
      <c r="B3623" s="1" t="s">
        <v>111</v>
      </c>
      <c r="C3623" s="4" t="str">
        <f>VLOOKUP(Tabela1[[#This Row],[Cliente]],'BASE DE CLIENTES'!A:E,2,0)</f>
        <v>Brasília</v>
      </c>
      <c r="D3623" s="1" t="str">
        <f>VLOOKUP(Tabela1[[#This Row],[Cliente]],'BASE DE CLIENTES'!A:C,3,0)</f>
        <v>DF</v>
      </c>
      <c r="E3623" s="4" t="str">
        <f>CONCATENATE(Tabela1[[#This Row],[CIDADE]],",",Tabela1[[#This Row],[UF]])</f>
        <v>Brasília,DF</v>
      </c>
      <c r="F3623" s="2">
        <v>45993</v>
      </c>
      <c r="G3623" s="13">
        <v>926</v>
      </c>
      <c r="H3623" s="13">
        <v>1500</v>
      </c>
      <c r="I3623" s="5">
        <f>Tabela1[[#This Row],[Valor total]]-Tabela1[[#This Row],[Valor custo]]</f>
        <v>574</v>
      </c>
      <c r="J3623" s="6">
        <f>Tabela1[[#This Row],[MARGEM BRUTA]]/Tabela1[[#This Row],[Valor total]]</f>
        <v>0.38266666666666665</v>
      </c>
      <c r="K3623" s="1" t="str">
        <f>VLOOKUP(Tabela1[[#This Row],[Cliente]],'BASE DE CLIENTES'!A:D,4,0)</f>
        <v>EMPRESA SEM MAQUINA</v>
      </c>
      <c r="L3623" s="1" t="str">
        <f>VLOOKUP(Tabela1[[#This Row],[Cliente]],'BASE DE CLIENTES'!A:E,5,0)</f>
        <v>TAGUATINGA SUL (TAGUATINGA)</v>
      </c>
    </row>
    <row r="3624" spans="2:12" x14ac:dyDescent="0.3">
      <c r="B3624" s="1" t="s">
        <v>161</v>
      </c>
      <c r="C3624" s="4" t="str">
        <f>VLOOKUP(Tabela1[[#This Row],[Cliente]],'BASE DE CLIENTES'!A:E,2,0)</f>
        <v>Brasília</v>
      </c>
      <c r="D3624" s="1" t="str">
        <f>VLOOKUP(Tabela1[[#This Row],[Cliente]],'BASE DE CLIENTES'!A:C,3,0)</f>
        <v>DF</v>
      </c>
      <c r="E3624" s="4" t="str">
        <f>CONCATENATE(Tabela1[[#This Row],[CIDADE]],",",Tabela1[[#This Row],[UF]])</f>
        <v>Brasília,DF</v>
      </c>
      <c r="F3624" s="2">
        <v>45993</v>
      </c>
      <c r="G3624" s="13">
        <v>105</v>
      </c>
      <c r="H3624" s="13">
        <v>135</v>
      </c>
      <c r="I3624" s="5">
        <f>Tabela1[[#This Row],[Valor total]]-Tabela1[[#This Row],[Valor custo]]</f>
        <v>30</v>
      </c>
      <c r="J3624" s="6">
        <f>Tabela1[[#This Row],[MARGEM BRUTA]]/Tabela1[[#This Row],[Valor total]]</f>
        <v>0.22222222222222221</v>
      </c>
      <c r="K3624" s="1" t="str">
        <f>VLOOKUP(Tabela1[[#This Row],[Cliente]],'BASE DE CLIENTES'!A:D,4,0)</f>
        <v>EMPRESA COM MAQUINA</v>
      </c>
      <c r="L3624" s="1" t="str">
        <f>VLOOKUP(Tabela1[[#This Row],[Cliente]],'BASE DE CLIENTES'!A:E,5,0)</f>
        <v>RIACHO FUNDO II</v>
      </c>
    </row>
    <row r="3625" spans="2:12" x14ac:dyDescent="0.3">
      <c r="B3625" s="1" t="s">
        <v>161</v>
      </c>
      <c r="C3625" s="4" t="str">
        <f>VLOOKUP(Tabela1[[#This Row],[Cliente]],'BASE DE CLIENTES'!A:E,2,0)</f>
        <v>Brasília</v>
      </c>
      <c r="D3625" s="1" t="str">
        <f>VLOOKUP(Tabela1[[#This Row],[Cliente]],'BASE DE CLIENTES'!A:C,3,0)</f>
        <v>DF</v>
      </c>
      <c r="E3625" s="4" t="str">
        <f>CONCATENATE(Tabela1[[#This Row],[CIDADE]],",",Tabela1[[#This Row],[UF]])</f>
        <v>Brasília,DF</v>
      </c>
      <c r="F3625" s="2">
        <v>45993</v>
      </c>
      <c r="G3625" s="13">
        <v>3029.53</v>
      </c>
      <c r="H3625" s="13">
        <v>4270</v>
      </c>
      <c r="I3625" s="5">
        <f>Tabela1[[#This Row],[Valor total]]-Tabela1[[#This Row],[Valor custo]]</f>
        <v>1240.4699999999998</v>
      </c>
      <c r="J3625" s="6">
        <f>Tabela1[[#This Row],[MARGEM BRUTA]]/Tabela1[[#This Row],[Valor total]]</f>
        <v>0.29050819672131145</v>
      </c>
      <c r="K3625" s="1" t="str">
        <f>VLOOKUP(Tabela1[[#This Row],[Cliente]],'BASE DE CLIENTES'!A:D,4,0)</f>
        <v>EMPRESA COM MAQUINA</v>
      </c>
      <c r="L3625" s="1" t="str">
        <f>VLOOKUP(Tabela1[[#This Row],[Cliente]],'BASE DE CLIENTES'!A:E,5,0)</f>
        <v>RIACHO FUNDO II</v>
      </c>
    </row>
    <row r="3626" spans="2:12" x14ac:dyDescent="0.3">
      <c r="B3626" s="1" t="s">
        <v>232</v>
      </c>
      <c r="C3626" s="4" t="str">
        <f>VLOOKUP(Tabela1[[#This Row],[Cliente]],'BASE DE CLIENTES'!A:E,2,0)</f>
        <v>Brasília</v>
      </c>
      <c r="D3626" s="1" t="str">
        <f>VLOOKUP(Tabela1[[#This Row],[Cliente]],'BASE DE CLIENTES'!A:C,3,0)</f>
        <v>DF</v>
      </c>
      <c r="E3626" s="4" t="str">
        <f>CONCATENATE(Tabela1[[#This Row],[CIDADE]],",",Tabela1[[#This Row],[UF]])</f>
        <v>Brasília,DF</v>
      </c>
      <c r="F3626" s="2">
        <v>45993</v>
      </c>
      <c r="G3626" s="13">
        <v>293.13</v>
      </c>
      <c r="H3626" s="13">
        <v>450</v>
      </c>
      <c r="I3626" s="5">
        <f>Tabela1[[#This Row],[Valor total]]-Tabela1[[#This Row],[Valor custo]]</f>
        <v>156.87</v>
      </c>
      <c r="J3626" s="6">
        <f>Tabela1[[#This Row],[MARGEM BRUTA]]/Tabela1[[#This Row],[Valor total]]</f>
        <v>0.34860000000000002</v>
      </c>
      <c r="K3626" s="1" t="str">
        <f>VLOOKUP(Tabela1[[#This Row],[Cliente]],'BASE DE CLIENTES'!A:D,4,0)</f>
        <v>CHAVEIRO</v>
      </c>
      <c r="L3626" s="1" t="str">
        <f>VLOOKUP(Tabela1[[#This Row],[Cliente]],'BASE DE CLIENTES'!A:E,5,0)</f>
        <v>Areal (Águas Claras)</v>
      </c>
    </row>
    <row r="3627" spans="2:12" x14ac:dyDescent="0.3">
      <c r="B3627" s="1" t="s">
        <v>120</v>
      </c>
      <c r="C3627" s="4" t="str">
        <f>VLOOKUP(Tabela1[[#This Row],[Cliente]],'BASE DE CLIENTES'!A:E,2,0)</f>
        <v>Brasília</v>
      </c>
      <c r="D3627" s="1" t="str">
        <f>VLOOKUP(Tabela1[[#This Row],[Cliente]],'BASE DE CLIENTES'!A:C,3,0)</f>
        <v>DF</v>
      </c>
      <c r="E3627" s="4" t="str">
        <f>CONCATENATE(Tabela1[[#This Row],[CIDADE]],",",Tabela1[[#This Row],[UF]])</f>
        <v>Brasília,DF</v>
      </c>
      <c r="F3627" s="2">
        <v>45992</v>
      </c>
      <c r="G3627" s="13">
        <v>865.58</v>
      </c>
      <c r="H3627" s="13">
        <v>1100</v>
      </c>
      <c r="I3627" s="5">
        <f>Tabela1[[#This Row],[Valor total]]-Tabela1[[#This Row],[Valor custo]]</f>
        <v>234.41999999999996</v>
      </c>
      <c r="J3627" s="6">
        <f>Tabela1[[#This Row],[MARGEM BRUTA]]/Tabela1[[#This Row],[Valor total]]</f>
        <v>0.21310909090909086</v>
      </c>
      <c r="K3627" s="1" t="str">
        <f>VLOOKUP(Tabela1[[#This Row],[Cliente]],'BASE DE CLIENTES'!A:D,4,0)</f>
        <v>EMPRESA SEM MAQUINA</v>
      </c>
      <c r="L3627" s="1" t="str">
        <f>VLOOKUP(Tabela1[[#This Row],[Cliente]],'BASE DE CLIENTES'!A:E,5,0)</f>
        <v>SAMAMBAIA</v>
      </c>
    </row>
    <row r="3628" spans="2:12" x14ac:dyDescent="0.3">
      <c r="B3628" s="1" t="s">
        <v>23</v>
      </c>
      <c r="C3628" s="4" t="str">
        <f>VLOOKUP(Tabela1[[#This Row],[Cliente]],'BASE DE CLIENTES'!A:E,2,0)</f>
        <v>Brasília</v>
      </c>
      <c r="D3628" s="1" t="str">
        <f>VLOOKUP(Tabela1[[#This Row],[Cliente]],'BASE DE CLIENTES'!A:C,3,0)</f>
        <v>DF</v>
      </c>
      <c r="E3628" s="4" t="str">
        <f>CONCATENATE(Tabela1[[#This Row],[CIDADE]],",",Tabela1[[#This Row],[UF]])</f>
        <v>Brasília,DF</v>
      </c>
      <c r="F3628" s="2">
        <v>45992</v>
      </c>
      <c r="G3628" s="13">
        <v>69.98</v>
      </c>
      <c r="H3628" s="13">
        <v>103</v>
      </c>
      <c r="I3628" s="5">
        <f>Tabela1[[#This Row],[Valor total]]-Tabela1[[#This Row],[Valor custo]]</f>
        <v>33.019999999999996</v>
      </c>
      <c r="J3628" s="6">
        <f>Tabela1[[#This Row],[MARGEM BRUTA]]/Tabela1[[#This Row],[Valor total]]</f>
        <v>0.32058252427184464</v>
      </c>
      <c r="K3628" s="1" t="str">
        <f>VLOOKUP(Tabela1[[#This Row],[Cliente]],'BASE DE CLIENTES'!A:D,4,0)</f>
        <v>EMPRESA SEM MAQUINA</v>
      </c>
      <c r="L3628" s="1" t="str">
        <f>VLOOKUP(Tabela1[[#This Row],[Cliente]],'BASE DE CLIENTES'!A:E,5,0)</f>
        <v>SETOR INDUSTRIAL (TAGUATINGA)</v>
      </c>
    </row>
    <row r="3629" spans="2:12" x14ac:dyDescent="0.3">
      <c r="B3629" s="1" t="s">
        <v>152</v>
      </c>
      <c r="C3629" s="4" t="str">
        <f>VLOOKUP(Tabela1[[#This Row],[Cliente]],'BASE DE CLIENTES'!A:E,2,0)</f>
        <v>Aparecida de Goiânia</v>
      </c>
      <c r="D3629" s="1" t="str">
        <f>VLOOKUP(Tabela1[[#This Row],[Cliente]],'BASE DE CLIENTES'!A:C,3,0)</f>
        <v>GO</v>
      </c>
      <c r="E3629" s="4" t="str">
        <f>CONCATENATE(Tabela1[[#This Row],[CIDADE]],",",Tabela1[[#This Row],[UF]])</f>
        <v>Aparecida de Goiânia,GO</v>
      </c>
      <c r="F3629" s="2">
        <v>45992</v>
      </c>
      <c r="G3629" s="13">
        <v>1298.3699999999999</v>
      </c>
      <c r="H3629" s="13">
        <v>1755</v>
      </c>
      <c r="I3629" s="5">
        <f>Tabela1[[#This Row],[Valor total]]-Tabela1[[#This Row],[Valor custo]]</f>
        <v>456.63000000000011</v>
      </c>
      <c r="J3629" s="6">
        <f>Tabela1[[#This Row],[MARGEM BRUTA]]/Tabela1[[#This Row],[Valor total]]</f>
        <v>0.26018803418803427</v>
      </c>
      <c r="K3629" s="1" t="str">
        <f>VLOOKUP(Tabela1[[#This Row],[Cliente]],'BASE DE CLIENTES'!A:D,4,0)</f>
        <v>TECNICO</v>
      </c>
      <c r="L3629" s="1" t="str">
        <f>VLOOKUP(Tabela1[[#This Row],[Cliente]],'BASE DE CLIENTES'!A:E,5,0)</f>
        <v>Aparecida de Goiânia</v>
      </c>
    </row>
    <row r="3630" spans="2:12" x14ac:dyDescent="0.3">
      <c r="B3630" s="1" t="s">
        <v>169</v>
      </c>
      <c r="C3630" s="4" t="str">
        <f>VLOOKUP(Tabela1[[#This Row],[Cliente]],'BASE DE CLIENTES'!A:E,2,0)</f>
        <v>Planaltina</v>
      </c>
      <c r="D3630" s="1" t="str">
        <f>VLOOKUP(Tabela1[[#This Row],[Cliente]],'BASE DE CLIENTES'!A:C,3,0)</f>
        <v>GO</v>
      </c>
      <c r="E3630" s="4" t="str">
        <f>CONCATENATE(Tabela1[[#This Row],[CIDADE]],",",Tabela1[[#This Row],[UF]])</f>
        <v>Planaltina,GO</v>
      </c>
      <c r="F3630" s="2">
        <v>45992</v>
      </c>
      <c r="G3630" s="13">
        <v>865.58</v>
      </c>
      <c r="H3630" s="13">
        <v>1500</v>
      </c>
      <c r="I3630" s="5">
        <f>Tabela1[[#This Row],[Valor total]]-Tabela1[[#This Row],[Valor custo]]</f>
        <v>634.41999999999996</v>
      </c>
      <c r="J3630" s="6">
        <f>Tabela1[[#This Row],[MARGEM BRUTA]]/Tabela1[[#This Row],[Valor total]]</f>
        <v>0.42294666666666664</v>
      </c>
      <c r="K3630" s="1" t="str">
        <f>VLOOKUP(Tabela1[[#This Row],[Cliente]],'BASE DE CLIENTES'!A:D,4,0)</f>
        <v>SERRALHEIRO</v>
      </c>
      <c r="L3630" s="1" t="str">
        <f>VLOOKUP(Tabela1[[#This Row],[Cliente]],'BASE DE CLIENTES'!A:E,5,0)</f>
        <v>Planaltina</v>
      </c>
    </row>
    <row r="3631" spans="2:12" x14ac:dyDescent="0.3">
      <c r="B3631" s="1" t="s">
        <v>230</v>
      </c>
      <c r="C3631" s="4" t="str">
        <f>VLOOKUP(Tabela1[[#This Row],[Cliente]],'BASE DE CLIENTES'!A:E,2,0)</f>
        <v>Brasília</v>
      </c>
      <c r="D3631" s="1" t="str">
        <f>VLOOKUP(Tabela1[[#This Row],[Cliente]],'BASE DE CLIENTES'!A:C,3,0)</f>
        <v>DF</v>
      </c>
      <c r="E3631" s="4" t="str">
        <f>CONCATENATE(Tabela1[[#This Row],[CIDADE]],",",Tabela1[[#This Row],[UF]])</f>
        <v>Brasília,DF</v>
      </c>
      <c r="F3631" s="2">
        <v>45992</v>
      </c>
      <c r="G3631" s="13">
        <v>1334.05</v>
      </c>
      <c r="H3631" s="13">
        <v>1855</v>
      </c>
      <c r="I3631" s="5">
        <f>Tabela1[[#This Row],[Valor total]]-Tabela1[[#This Row],[Valor custo]]</f>
        <v>520.95000000000005</v>
      </c>
      <c r="J3631" s="6">
        <f>Tabela1[[#This Row],[MARGEM BRUTA]]/Tabela1[[#This Row],[Valor total]]</f>
        <v>0.2808355795148248</v>
      </c>
      <c r="K3631" s="1" t="str">
        <f>VLOOKUP(Tabela1[[#This Row],[Cliente]],'BASE DE CLIENTES'!A:D,4,0)</f>
        <v>SERRALHEIRO</v>
      </c>
      <c r="L3631" s="1" t="str">
        <f>VLOOKUP(Tabela1[[#This Row],[Cliente]],'BASE DE CLIENTES'!A:E,5,0)</f>
        <v>SETOR HABITACIONAL SAMAMBAIA (VICENTE PIRES)</v>
      </c>
    </row>
    <row r="3632" spans="2:12" x14ac:dyDescent="0.3">
      <c r="B3632" s="1" t="s">
        <v>303</v>
      </c>
      <c r="C3632" s="4" t="str">
        <f>VLOOKUP(Tabela1[[#This Row],[Cliente]],'BASE DE CLIENTES'!A:E,2,0)</f>
        <v>Trindade</v>
      </c>
      <c r="D3632" s="1" t="str">
        <f>VLOOKUP(Tabela1[[#This Row],[Cliente]],'BASE DE CLIENTES'!A:C,3,0)</f>
        <v>GO</v>
      </c>
      <c r="E3632" s="4" t="str">
        <f>CONCATENATE(Tabela1[[#This Row],[CIDADE]],",",Tabela1[[#This Row],[UF]])</f>
        <v>Trindade,GO</v>
      </c>
      <c r="F3632" s="2">
        <v>45992</v>
      </c>
      <c r="G3632" s="13">
        <v>3603.74</v>
      </c>
      <c r="H3632" s="13">
        <v>5370</v>
      </c>
      <c r="I3632" s="5">
        <f>Tabela1[[#This Row],[Valor total]]-Tabela1[[#This Row],[Valor custo]]</f>
        <v>1766.2600000000002</v>
      </c>
      <c r="J3632" s="6">
        <f>Tabela1[[#This Row],[MARGEM BRUTA]]/Tabela1[[#This Row],[Valor total]]</f>
        <v>0.32891247672253265</v>
      </c>
      <c r="K3632" s="1" t="str">
        <f>VLOOKUP(Tabela1[[#This Row],[Cliente]],'BASE DE CLIENTES'!A:D,4,0)</f>
        <v>EMPRESA COM MAQUINA</v>
      </c>
      <c r="L3632" s="1" t="str">
        <f>VLOOKUP(Tabela1[[#This Row],[Cliente]],'BASE DE CLIENTES'!A:E,5,0)</f>
        <v>Trindade</v>
      </c>
    </row>
    <row r="3633" spans="1:12" x14ac:dyDescent="0.3">
      <c r="B3633" s="1" t="s">
        <v>152</v>
      </c>
      <c r="C3633" s="4" t="str">
        <f>VLOOKUP(Tabela1[[#This Row],[Cliente]],'BASE DE CLIENTES'!A:E,2,0)</f>
        <v>Aparecida de Goiânia</v>
      </c>
      <c r="D3633" s="1" t="str">
        <f>VLOOKUP(Tabela1[[#This Row],[Cliente]],'BASE DE CLIENTES'!A:C,3,0)</f>
        <v>GO</v>
      </c>
      <c r="E3633" s="4" t="str">
        <f>CONCATENATE(Tabela1[[#This Row],[CIDADE]],",",Tabela1[[#This Row],[UF]])</f>
        <v>Aparecida de Goiânia,GO</v>
      </c>
      <c r="F3633" s="2">
        <v>45992</v>
      </c>
      <c r="G3633" s="13">
        <v>544</v>
      </c>
      <c r="H3633" s="13">
        <v>930</v>
      </c>
      <c r="I3633" s="5">
        <f>Tabela1[[#This Row],[Valor total]]-Tabela1[[#This Row],[Valor custo]]</f>
        <v>386</v>
      </c>
      <c r="J3633" s="6">
        <f>Tabela1[[#This Row],[MARGEM BRUTA]]/Tabela1[[#This Row],[Valor total]]</f>
        <v>0.4150537634408602</v>
      </c>
      <c r="K3633" s="1" t="str">
        <f>VLOOKUP(Tabela1[[#This Row],[Cliente]],'BASE DE CLIENTES'!A:D,4,0)</f>
        <v>TECNICO</v>
      </c>
      <c r="L3633" s="1" t="str">
        <f>VLOOKUP(Tabela1[[#This Row],[Cliente]],'BASE DE CLIENTES'!A:E,5,0)</f>
        <v>Aparecida de Goiânia</v>
      </c>
    </row>
    <row r="3634" spans="1:12" x14ac:dyDescent="0.3">
      <c r="B3634" s="1" t="s">
        <v>78</v>
      </c>
      <c r="C3634" s="4" t="str">
        <f>VLOOKUP(Tabela1[[#This Row],[Cliente]],'BASE DE CLIENTES'!A:E,2,0)</f>
        <v>Brasília</v>
      </c>
      <c r="D3634" s="1" t="str">
        <f>VLOOKUP(Tabela1[[#This Row],[Cliente]],'BASE DE CLIENTES'!A:C,3,0)</f>
        <v>DF</v>
      </c>
      <c r="E3634" s="4" t="str">
        <f>CONCATENATE(Tabela1[[#This Row],[CIDADE]],",",Tabela1[[#This Row],[UF]])</f>
        <v>Brasília,DF</v>
      </c>
      <c r="F3634" s="2">
        <v>45992</v>
      </c>
      <c r="G3634" s="13">
        <v>1343.97</v>
      </c>
      <c r="H3634" s="13">
        <v>2020</v>
      </c>
      <c r="I3634" s="5">
        <f>Tabela1[[#This Row],[Valor total]]-Tabela1[[#This Row],[Valor custo]]</f>
        <v>676.03</v>
      </c>
      <c r="J3634" s="6">
        <f>Tabela1[[#This Row],[MARGEM BRUTA]]/Tabela1[[#This Row],[Valor total]]</f>
        <v>0.33466831683168313</v>
      </c>
      <c r="K3634" s="1" t="str">
        <f>VLOOKUP(Tabela1[[#This Row],[Cliente]],'BASE DE CLIENTES'!A:D,4,0)</f>
        <v>SERRALHEIRO</v>
      </c>
      <c r="L3634" s="1" t="str">
        <f>VLOOKUP(Tabela1[[#This Row],[Cliente]],'BASE DE CLIENTES'!A:E,5,0)</f>
        <v>Vila do Boa (São Sebastião)</v>
      </c>
    </row>
    <row r="3635" spans="1:12" x14ac:dyDescent="0.3">
      <c r="B3635" s="1" t="s">
        <v>68</v>
      </c>
      <c r="C3635" s="4" t="str">
        <f>VLOOKUP(Tabela1[[#This Row],[Cliente]],'BASE DE CLIENTES'!A:E,2,0)</f>
        <v>Brasília</v>
      </c>
      <c r="D3635" s="1" t="str">
        <f>VLOOKUP(Tabela1[[#This Row],[Cliente]],'BASE DE CLIENTES'!A:C,3,0)</f>
        <v>DF</v>
      </c>
      <c r="E3635" s="4" t="str">
        <f>CONCATENATE(Tabela1[[#This Row],[CIDADE]],",",Tabela1[[#This Row],[UF]])</f>
        <v>Brasília,DF</v>
      </c>
      <c r="F3635" s="2">
        <v>45992</v>
      </c>
      <c r="G3635" s="13">
        <v>817.79</v>
      </c>
      <c r="H3635" s="13">
        <v>1185</v>
      </c>
      <c r="I3635" s="5">
        <f>Tabela1[[#This Row],[Valor total]]-Tabela1[[#This Row],[Valor custo]]</f>
        <v>367.21000000000004</v>
      </c>
      <c r="J3635" s="6">
        <f>Tabela1[[#This Row],[MARGEM BRUTA]]/Tabela1[[#This Row],[Valor total]]</f>
        <v>0.30988185654008443</v>
      </c>
      <c r="K3635" s="1" t="str">
        <f>VLOOKUP(Tabela1[[#This Row],[Cliente]],'BASE DE CLIENTES'!A:D,4,0)</f>
        <v>EMPRESA COM MAQUINA</v>
      </c>
      <c r="L3635" s="1" t="str">
        <f>VLOOKUP(Tabela1[[#This Row],[Cliente]],'BASE DE CLIENTES'!A:E,5,0)</f>
        <v>SAMAMBAIA SUL (SAMAMBAIA)</v>
      </c>
    </row>
    <row r="3636" spans="1:12" x14ac:dyDescent="0.3">
      <c r="B3636" s="1" t="s">
        <v>70</v>
      </c>
      <c r="C3636" s="4" t="str">
        <f>VLOOKUP(Tabela1[[#This Row],[Cliente]],'BASE DE CLIENTES'!A:E,2,0)</f>
        <v>Brasília</v>
      </c>
      <c r="D3636" s="1" t="str">
        <f>VLOOKUP(Tabela1[[#This Row],[Cliente]],'BASE DE CLIENTES'!A:C,3,0)</f>
        <v>DF</v>
      </c>
      <c r="E3636" s="4" t="str">
        <f>CONCATENATE(Tabela1[[#This Row],[CIDADE]],",",Tabela1[[#This Row],[UF]])</f>
        <v>Brasília,DF</v>
      </c>
      <c r="F3636" s="2">
        <v>45992</v>
      </c>
      <c r="G3636" s="13">
        <v>485</v>
      </c>
      <c r="H3636" s="13">
        <v>710</v>
      </c>
      <c r="I3636" s="5">
        <f>Tabela1[[#This Row],[Valor total]]-Tabela1[[#This Row],[Valor custo]]</f>
        <v>225</v>
      </c>
      <c r="J3636" s="6">
        <f>Tabela1[[#This Row],[MARGEM BRUTA]]/Tabela1[[#This Row],[Valor total]]</f>
        <v>0.31690140845070425</v>
      </c>
      <c r="K3636" s="1" t="str">
        <f>VLOOKUP(Tabela1[[#This Row],[Cliente]],'BASE DE CLIENTES'!A:D,4,0)</f>
        <v>EMPRESA COM MAQUINA</v>
      </c>
      <c r="L3636" s="1" t="str">
        <f>VLOOKUP(Tabela1[[#This Row],[Cliente]],'BASE DE CLIENTES'!A:E,5,0)</f>
        <v>TAGUATINGA NORTE (TAGUATINGA)</v>
      </c>
    </row>
    <row r="3637" spans="1:12" x14ac:dyDescent="0.3">
      <c r="B3637" s="1" t="s">
        <v>109</v>
      </c>
      <c r="C3637" s="4" t="str">
        <f>VLOOKUP(Tabela1[[#This Row],[Cliente]],'BASE DE CLIENTES'!A:E,2,0)</f>
        <v>Águas Lindas de Goiás</v>
      </c>
      <c r="D3637" s="1" t="str">
        <f>VLOOKUP(Tabela1[[#This Row],[Cliente]],'BASE DE CLIENTES'!A:C,3,0)</f>
        <v>GO</v>
      </c>
      <c r="E3637" s="4" t="str">
        <f>CONCATENATE(Tabela1[[#This Row],[CIDADE]],",",Tabela1[[#This Row],[UF]])</f>
        <v>Águas Lindas de Goiás,GO</v>
      </c>
      <c r="F3637" s="2">
        <v>45992</v>
      </c>
      <c r="G3637" s="13">
        <v>1992</v>
      </c>
      <c r="H3637" s="13">
        <v>2970</v>
      </c>
      <c r="I3637" s="5">
        <f>Tabela1[[#This Row],[Valor total]]-Tabela1[[#This Row],[Valor custo]]</f>
        <v>978</v>
      </c>
      <c r="J3637" s="6">
        <f>Tabela1[[#This Row],[MARGEM BRUTA]]/Tabela1[[#This Row],[Valor total]]</f>
        <v>0.3292929292929293</v>
      </c>
      <c r="K3637" s="1" t="str">
        <f>VLOOKUP(Tabela1[[#This Row],[Cliente]],'BASE DE CLIENTES'!A:D,4,0)</f>
        <v>SERRALHEIRO</v>
      </c>
      <c r="L3637" s="1" t="str">
        <f>VLOOKUP(Tabela1[[#This Row],[Cliente]],'BASE DE CLIENTES'!A:E,5,0)</f>
        <v>Águas Lindas de Goiás</v>
      </c>
    </row>
    <row r="3638" spans="1:12" x14ac:dyDescent="0.3">
      <c r="B3638" s="1" t="s">
        <v>109</v>
      </c>
      <c r="C3638" s="4" t="str">
        <f>VLOOKUP(Tabela1[[#This Row],[Cliente]],'BASE DE CLIENTES'!A:E,2,0)</f>
        <v>Águas Lindas de Goiás</v>
      </c>
      <c r="D3638" s="1" t="str">
        <f>VLOOKUP(Tabela1[[#This Row],[Cliente]],'BASE DE CLIENTES'!A:C,3,0)</f>
        <v>GO</v>
      </c>
      <c r="E3638" s="4" t="str">
        <f>CONCATENATE(Tabela1[[#This Row],[CIDADE]],",",Tabela1[[#This Row],[UF]])</f>
        <v>Águas Lindas de Goiás,GO</v>
      </c>
      <c r="F3638" s="2">
        <v>45992</v>
      </c>
      <c r="G3638" s="13">
        <v>67.12</v>
      </c>
      <c r="H3638" s="13">
        <v>70</v>
      </c>
      <c r="I3638" s="5">
        <f>Tabela1[[#This Row],[Valor total]]-Tabela1[[#This Row],[Valor custo]]</f>
        <v>2.8799999999999955</v>
      </c>
      <c r="J3638" s="6">
        <f>Tabela1[[#This Row],[MARGEM BRUTA]]/Tabela1[[#This Row],[Valor total]]</f>
        <v>4.1142857142857078E-2</v>
      </c>
      <c r="K3638" s="1" t="str">
        <f>VLOOKUP(Tabela1[[#This Row],[Cliente]],'BASE DE CLIENTES'!A:D,4,0)</f>
        <v>SERRALHEIRO</v>
      </c>
      <c r="L3638" s="1" t="str">
        <f>VLOOKUP(Tabela1[[#This Row],[Cliente]],'BASE DE CLIENTES'!A:E,5,0)</f>
        <v>Águas Lindas de Goiás</v>
      </c>
    </row>
    <row r="3639" spans="1:12" x14ac:dyDescent="0.3">
      <c r="B3639" s="1" t="s">
        <v>144</v>
      </c>
      <c r="C3639" s="4" t="str">
        <f>VLOOKUP(Tabela1[[#This Row],[Cliente]],'BASE DE CLIENTES'!A:E,2,0)</f>
        <v>Alexânia</v>
      </c>
      <c r="D3639" s="1" t="str">
        <f>VLOOKUP(Tabela1[[#This Row],[Cliente]],'BASE DE CLIENTES'!A:C,3,0)</f>
        <v>GO</v>
      </c>
      <c r="E3639" s="4" t="str">
        <f>CONCATENATE(Tabela1[[#This Row],[CIDADE]],",",Tabela1[[#This Row],[UF]])</f>
        <v>Alexânia,GO</v>
      </c>
      <c r="F3639" s="2">
        <v>45992</v>
      </c>
      <c r="G3639" s="13">
        <v>649</v>
      </c>
      <c r="H3639" s="13">
        <v>890</v>
      </c>
      <c r="I3639" s="5">
        <f>Tabela1[[#This Row],[Valor total]]-Tabela1[[#This Row],[Valor custo]]</f>
        <v>241</v>
      </c>
      <c r="J3639" s="6">
        <f>Tabela1[[#This Row],[MARGEM BRUTA]]/Tabela1[[#This Row],[Valor total]]</f>
        <v>0.27078651685393257</v>
      </c>
      <c r="K3639" s="1" t="str">
        <f>VLOOKUP(Tabela1[[#This Row],[Cliente]],'BASE DE CLIENTES'!A:D,4,0)</f>
        <v>SERRALHEIRO</v>
      </c>
      <c r="L3639" s="1" t="str">
        <f>VLOOKUP(Tabela1[[#This Row],[Cliente]],'BASE DE CLIENTES'!A:E,5,0)</f>
        <v>Alexânia</v>
      </c>
    </row>
    <row r="3640" spans="1:12" x14ac:dyDescent="0.3">
      <c r="B3640" s="1" t="s">
        <v>49</v>
      </c>
      <c r="C3640" s="4" t="str">
        <f>VLOOKUP(Tabela1[[#This Row],[Cliente]],'BASE DE CLIENTES'!A:E,2,0)</f>
        <v>Brasília</v>
      </c>
      <c r="D3640" s="1" t="str">
        <f>VLOOKUP(Tabela1[[#This Row],[Cliente]],'BASE DE CLIENTES'!A:C,3,0)</f>
        <v>DF</v>
      </c>
      <c r="E3640" s="4" t="str">
        <f>CONCATENATE(Tabela1[[#This Row],[CIDADE]],",",Tabela1[[#This Row],[UF]])</f>
        <v>Brasília,DF</v>
      </c>
      <c r="F3640" s="2">
        <v>45992</v>
      </c>
      <c r="G3640" s="13">
        <v>275</v>
      </c>
      <c r="H3640" s="13">
        <v>500</v>
      </c>
      <c r="I3640" s="5">
        <f>Tabela1[[#This Row],[Valor total]]-Tabela1[[#This Row],[Valor custo]]</f>
        <v>225</v>
      </c>
      <c r="J3640" s="6">
        <f>Tabela1[[#This Row],[MARGEM BRUTA]]/Tabela1[[#This Row],[Valor total]]</f>
        <v>0.45</v>
      </c>
      <c r="K3640" s="1" t="str">
        <f>VLOOKUP(Tabela1[[#This Row],[Cliente]],'BASE DE CLIENTES'!A:D,4,0)</f>
        <v>EMPRESA COM MAQUINA</v>
      </c>
      <c r="L3640" s="1" t="str">
        <f>VLOOKUP(Tabela1[[#This Row],[Cliente]],'BASE DE CLIENTES'!A:E,5,0)</f>
        <v>TAGUATINGA</v>
      </c>
    </row>
    <row r="3641" spans="1:12" x14ac:dyDescent="0.3">
      <c r="B3641" s="1" t="s">
        <v>111</v>
      </c>
      <c r="C3641" s="4" t="str">
        <f>VLOOKUP(Tabela1[[#This Row],[Cliente]],'BASE DE CLIENTES'!A:E,2,0)</f>
        <v>Brasília</v>
      </c>
      <c r="D3641" s="1" t="str">
        <f>VLOOKUP(Tabela1[[#This Row],[Cliente]],'BASE DE CLIENTES'!A:C,3,0)</f>
        <v>DF</v>
      </c>
      <c r="E3641" s="4" t="str">
        <f>CONCATENATE(Tabela1[[#This Row],[CIDADE]],",",Tabela1[[#This Row],[UF]])</f>
        <v>Brasília,DF</v>
      </c>
      <c r="F3641" s="2">
        <v>45992</v>
      </c>
      <c r="G3641" s="13">
        <v>432.79</v>
      </c>
      <c r="H3641" s="13">
        <v>655</v>
      </c>
      <c r="I3641" s="5">
        <f>Tabela1[[#This Row],[Valor total]]-Tabela1[[#This Row],[Valor custo]]</f>
        <v>222.20999999999998</v>
      </c>
      <c r="J3641" s="6">
        <f>Tabela1[[#This Row],[MARGEM BRUTA]]/Tabela1[[#This Row],[Valor total]]</f>
        <v>0.33925190839694652</v>
      </c>
      <c r="K3641" s="1" t="str">
        <f>VLOOKUP(Tabela1[[#This Row],[Cliente]],'BASE DE CLIENTES'!A:D,4,0)</f>
        <v>EMPRESA SEM MAQUINA</v>
      </c>
      <c r="L3641" s="1" t="str">
        <f>VLOOKUP(Tabela1[[#This Row],[Cliente]],'BASE DE CLIENTES'!A:E,5,0)</f>
        <v>TAGUATINGA SUL (TAGUATINGA)</v>
      </c>
    </row>
    <row r="3642" spans="1:12" x14ac:dyDescent="0.3">
      <c r="B3642" s="1" t="s">
        <v>290</v>
      </c>
      <c r="C3642" s="4" t="str">
        <f>VLOOKUP(Tabela1[[#This Row],[Cliente]],'BASE DE CLIENTES'!A:E,2,0)</f>
        <v>Rio Verde</v>
      </c>
      <c r="D3642" s="1" t="str">
        <f>VLOOKUP(Tabela1[[#This Row],[Cliente]],'BASE DE CLIENTES'!A:C,3,0)</f>
        <v>GO</v>
      </c>
      <c r="E3642" s="4" t="str">
        <f>CONCATENATE(Tabela1[[#This Row],[CIDADE]],",",Tabela1[[#This Row],[UF]])</f>
        <v>Rio Verde,GO</v>
      </c>
      <c r="F3642" s="2">
        <v>45992</v>
      </c>
      <c r="G3642" s="13">
        <v>155.68</v>
      </c>
      <c r="H3642" s="13">
        <v>205</v>
      </c>
      <c r="I3642" s="5">
        <f>Tabela1[[#This Row],[Valor total]]-Tabela1[[#This Row],[Valor custo]]</f>
        <v>49.319999999999993</v>
      </c>
      <c r="J3642" s="6">
        <f>Tabela1[[#This Row],[MARGEM BRUTA]]/Tabela1[[#This Row],[Valor total]]</f>
        <v>0.2405853658536585</v>
      </c>
      <c r="K3642" s="1" t="str">
        <f>VLOOKUP(Tabela1[[#This Row],[Cliente]],'BASE DE CLIENTES'!A:D,4,0)</f>
        <v>EMPRESA COM MAQUINA</v>
      </c>
      <c r="L3642" s="1" t="str">
        <f>VLOOKUP(Tabela1[[#This Row],[Cliente]],'BASE DE CLIENTES'!A:E,5,0)</f>
        <v>Rio Verde</v>
      </c>
    </row>
    <row r="3643" spans="1:12" x14ac:dyDescent="0.3">
      <c r="B3643" s="1" t="s">
        <v>42</v>
      </c>
      <c r="C3643" s="4" t="str">
        <f>VLOOKUP(Tabela1[[#This Row],[Cliente]],'BASE DE CLIENTES'!A:E,2,0)</f>
        <v>Brasília</v>
      </c>
      <c r="D3643" s="1" t="str">
        <f>VLOOKUP(Tabela1[[#This Row],[Cliente]],'BASE DE CLIENTES'!A:C,3,0)</f>
        <v>DF</v>
      </c>
      <c r="E3643" s="4" t="str">
        <f>CONCATENATE(Tabela1[[#This Row],[CIDADE]],",",Tabela1[[#This Row],[UF]])</f>
        <v>Brasília,DF</v>
      </c>
      <c r="F3643" s="2">
        <v>45992</v>
      </c>
      <c r="G3643" s="13">
        <v>385</v>
      </c>
      <c r="H3643" s="13">
        <v>610</v>
      </c>
      <c r="I3643" s="5">
        <f>Tabela1[[#This Row],[Valor total]]-Tabela1[[#This Row],[Valor custo]]</f>
        <v>225</v>
      </c>
      <c r="J3643" s="6">
        <f>Tabela1[[#This Row],[MARGEM BRUTA]]/Tabela1[[#This Row],[Valor total]]</f>
        <v>0.36885245901639346</v>
      </c>
      <c r="K3643" s="1" t="str">
        <f>VLOOKUP(Tabela1[[#This Row],[Cliente]],'BASE DE CLIENTES'!A:D,4,0)</f>
        <v>EMPRESA SEM MAQUINA</v>
      </c>
      <c r="L3643" s="1" t="str">
        <f>VLOOKUP(Tabela1[[#This Row],[Cliente]],'BASE DE CLIENTES'!A:E,5,0)</f>
        <v>SAMAMBAIA</v>
      </c>
    </row>
    <row r="3644" spans="1:12" x14ac:dyDescent="0.3">
      <c r="B3644" s="1" t="s">
        <v>106</v>
      </c>
      <c r="C3644" s="4" t="str">
        <f>VLOOKUP(Tabela1[[#This Row],[Cliente]],'BASE DE CLIENTES'!A:E,2,0)</f>
        <v>Brasília</v>
      </c>
      <c r="D3644" s="1" t="str">
        <f>VLOOKUP(Tabela1[[#This Row],[Cliente]],'BASE DE CLIENTES'!A:C,3,0)</f>
        <v>DF</v>
      </c>
      <c r="E3644" s="4" t="str">
        <f>CONCATENATE(Tabela1[[#This Row],[CIDADE]],",",Tabela1[[#This Row],[UF]])</f>
        <v>Brasília,DF</v>
      </c>
      <c r="F3644" s="2">
        <v>45992</v>
      </c>
      <c r="G3644" s="13">
        <v>432.79</v>
      </c>
      <c r="H3644" s="13">
        <v>600</v>
      </c>
      <c r="I3644" s="5">
        <f>Tabela1[[#This Row],[Valor total]]-Tabela1[[#This Row],[Valor custo]]</f>
        <v>167.20999999999998</v>
      </c>
      <c r="J3644" s="6">
        <f>Tabela1[[#This Row],[MARGEM BRUTA]]/Tabela1[[#This Row],[Valor total]]</f>
        <v>0.27868333333333328</v>
      </c>
      <c r="K3644" s="1" t="str">
        <f>VLOOKUP(Tabela1[[#This Row],[Cliente]],'BASE DE CLIENTES'!A:D,4,0)</f>
        <v>EMPRESA COM MAQUINA</v>
      </c>
      <c r="L3644" s="1" t="str">
        <f>VLOOKUP(Tabela1[[#This Row],[Cliente]],'BASE DE CLIENTES'!A:E,5,0)</f>
        <v>26 DE SETEMBRO</v>
      </c>
    </row>
    <row r="3645" spans="1:12" x14ac:dyDescent="0.3">
      <c r="B3645" s="1" t="s">
        <v>206</v>
      </c>
      <c r="C3645" s="4" t="str">
        <f>VLOOKUP(Tabela1[[#This Row],[Cliente]],'BASE DE CLIENTES'!A:E,2,0)</f>
        <v>Goiânia</v>
      </c>
      <c r="D3645" s="1" t="str">
        <f>VLOOKUP(Tabela1[[#This Row],[Cliente]],'BASE DE CLIENTES'!A:C,3,0)</f>
        <v>GO</v>
      </c>
      <c r="E3645" s="4" t="str">
        <f>CONCATENATE(Tabela1[[#This Row],[CIDADE]],",",Tabela1[[#This Row],[UF]])</f>
        <v>Goiânia,GO</v>
      </c>
      <c r="F3645" s="2">
        <v>45992</v>
      </c>
      <c r="G3645" s="13">
        <v>7338</v>
      </c>
      <c r="H3645" s="13">
        <v>11420</v>
      </c>
      <c r="I3645" s="5">
        <f>Tabela1[[#This Row],[Valor total]]-Tabela1[[#This Row],[Valor custo]]</f>
        <v>4082</v>
      </c>
      <c r="J3645" s="6">
        <f>Tabela1[[#This Row],[MARGEM BRUTA]]/Tabela1[[#This Row],[Valor total]]</f>
        <v>0.35744308231173377</v>
      </c>
      <c r="K3645" s="1" t="str">
        <f>VLOOKUP(Tabela1[[#This Row],[Cliente]],'BASE DE CLIENTES'!A:D,4,0)</f>
        <v>EMPRESA COM MAQUINA</v>
      </c>
      <c r="L3645" s="1" t="str">
        <f>VLOOKUP(Tabela1[[#This Row],[Cliente]],'BASE DE CLIENTES'!A:E,5,0)</f>
        <v>Goiânia</v>
      </c>
    </row>
    <row r="3646" spans="1:12" x14ac:dyDescent="0.3">
      <c r="A3646" t="s">
        <v>783</v>
      </c>
      <c r="B3646" t="s">
        <v>68</v>
      </c>
      <c r="C3646" s="1" t="str">
        <f>VLOOKUP(Tabela1[[#This Row],[Cliente]],'BASE DE CLIENTES'!A:E,2,0)</f>
        <v>Brasília</v>
      </c>
      <c r="D3646" s="1" t="str">
        <f>VLOOKUP(Tabela1[[#This Row],[Cliente]],'BASE DE CLIENTES'!A:C,3,0)</f>
        <v>DF</v>
      </c>
      <c r="E3646" s="1" t="str">
        <f>CONCATENATE(Tabela1[[#This Row],[CIDADE]],",",Tabela1[[#This Row],[UF]])</f>
        <v>Brasília,DF</v>
      </c>
      <c r="F3646" s="12">
        <v>46052</v>
      </c>
      <c r="G3646" s="14">
        <v>805.34</v>
      </c>
      <c r="H3646" s="14">
        <v>1170</v>
      </c>
      <c r="I3646" s="7">
        <f>Tabela1[[#This Row],[Valor total]]-Tabela1[[#This Row],[Valor custo]]</f>
        <v>364.65999999999997</v>
      </c>
      <c r="J3646" s="3">
        <f>Tabela1[[#This Row],[MARGEM BRUTA]]/Tabela1[[#This Row],[Valor total]]</f>
        <v>0.31167521367521367</v>
      </c>
      <c r="K3646" s="1" t="str">
        <f>VLOOKUP(Tabela1[[#This Row],[Cliente]],'BASE DE CLIENTES'!A:D,4,0)</f>
        <v>EMPRESA COM MAQUINA</v>
      </c>
      <c r="L3646" s="1" t="str">
        <f>VLOOKUP(Tabela1[[#This Row],[Cliente]],'BASE DE CLIENTES'!A:E,5,0)</f>
        <v>SAMAMBAIA SUL (SAMAMBAIA)</v>
      </c>
    </row>
    <row r="3647" spans="1:12" x14ac:dyDescent="0.3">
      <c r="A3647" t="s">
        <v>784</v>
      </c>
      <c r="B3647" t="s">
        <v>764</v>
      </c>
      <c r="C3647" s="1" t="str">
        <f>VLOOKUP(Tabela1[[#This Row],[Cliente]],'BASE DE CLIENTES'!A:E,2,0)</f>
        <v>Brasília</v>
      </c>
      <c r="D3647" s="1" t="str">
        <f>VLOOKUP(Tabela1[[#This Row],[Cliente]],'BASE DE CLIENTES'!A:C,3,0)</f>
        <v>DF</v>
      </c>
      <c r="E3647" s="1" t="str">
        <f>CONCATENATE(Tabela1[[#This Row],[CIDADE]],",",Tabela1[[#This Row],[UF]])</f>
        <v>Brasília,DF</v>
      </c>
      <c r="F3647" s="12">
        <v>46052</v>
      </c>
      <c r="G3647" s="14">
        <v>7.51</v>
      </c>
      <c r="H3647" s="14">
        <v>30</v>
      </c>
      <c r="I3647" s="7">
        <f>Tabela1[[#This Row],[Valor total]]-Tabela1[[#This Row],[Valor custo]]</f>
        <v>22.490000000000002</v>
      </c>
      <c r="J3647" s="3">
        <f>Tabela1[[#This Row],[MARGEM BRUTA]]/Tabela1[[#This Row],[Valor total]]</f>
        <v>0.7496666666666667</v>
      </c>
      <c r="K3647" s="1" t="str">
        <f>VLOOKUP(Tabela1[[#This Row],[Cliente]],'BASE DE CLIENTES'!A:D,4,0)</f>
        <v>SEM CLASSIFICAÇÃO</v>
      </c>
      <c r="L3647" s="1" t="str">
        <f>VLOOKUP(Tabela1[[#This Row],[Cliente]],'BASE DE CLIENTES'!A:E,5,0)</f>
        <v>Brasília</v>
      </c>
    </row>
    <row r="3648" spans="1:12" x14ac:dyDescent="0.3">
      <c r="A3648" t="s">
        <v>785</v>
      </c>
      <c r="B3648" t="s">
        <v>187</v>
      </c>
      <c r="C3648" s="1" t="str">
        <f>VLOOKUP(Tabela1[[#This Row],[Cliente]],'BASE DE CLIENTES'!A:E,2,0)</f>
        <v>Brasília</v>
      </c>
      <c r="D3648" s="1" t="str">
        <f>VLOOKUP(Tabela1[[#This Row],[Cliente]],'BASE DE CLIENTES'!A:C,3,0)</f>
        <v>DF</v>
      </c>
      <c r="E3648" s="1" t="str">
        <f>CONCATENATE(Tabela1[[#This Row],[CIDADE]],",",Tabela1[[#This Row],[UF]])</f>
        <v>Brasília,DF</v>
      </c>
      <c r="F3648" s="12">
        <v>46052</v>
      </c>
      <c r="G3648" s="14">
        <v>1780.92</v>
      </c>
      <c r="H3648" s="14">
        <v>2890</v>
      </c>
      <c r="I3648" s="7">
        <f>Tabela1[[#This Row],[Valor total]]-Tabela1[[#This Row],[Valor custo]]</f>
        <v>1109.08</v>
      </c>
      <c r="J3648" s="3">
        <f>Tabela1[[#This Row],[MARGEM BRUTA]]/Tabela1[[#This Row],[Valor total]]</f>
        <v>0.3837647058823529</v>
      </c>
      <c r="K3648" s="1" t="str">
        <f>VLOOKUP(Tabela1[[#This Row],[Cliente]],'BASE DE CLIENTES'!A:D,4,0)</f>
        <v>SERRALHEIRO</v>
      </c>
      <c r="L3648" s="1" t="str">
        <f>VLOOKUP(Tabela1[[#This Row],[Cliente]],'BASE DE CLIENTES'!A:E,5,0)</f>
        <v>CEILANDIA SUL (CEILANDIA)</v>
      </c>
    </row>
    <row r="3649" spans="1:12" x14ac:dyDescent="0.3">
      <c r="A3649" t="s">
        <v>786</v>
      </c>
      <c r="B3649" t="s">
        <v>23</v>
      </c>
      <c r="C3649" s="1" t="str">
        <f>VLOOKUP(Tabela1[[#This Row],[Cliente]],'BASE DE CLIENTES'!A:E,2,0)</f>
        <v>Brasília</v>
      </c>
      <c r="D3649" s="1" t="str">
        <f>VLOOKUP(Tabela1[[#This Row],[Cliente]],'BASE DE CLIENTES'!A:C,3,0)</f>
        <v>DF</v>
      </c>
      <c r="E3649" s="1" t="str">
        <f>CONCATENATE(Tabela1[[#This Row],[CIDADE]],",",Tabela1[[#This Row],[UF]])</f>
        <v>Brasília,DF</v>
      </c>
      <c r="F3649" s="12">
        <v>46052</v>
      </c>
      <c r="G3649" s="14">
        <v>1083</v>
      </c>
      <c r="H3649" s="14">
        <v>1755</v>
      </c>
      <c r="I3649" s="7">
        <f>Tabela1[[#This Row],[Valor total]]-Tabela1[[#This Row],[Valor custo]]</f>
        <v>672</v>
      </c>
      <c r="J3649" s="3">
        <f>Tabela1[[#This Row],[MARGEM BRUTA]]/Tabela1[[#This Row],[Valor total]]</f>
        <v>0.38290598290598293</v>
      </c>
      <c r="K3649" s="1" t="str">
        <f>VLOOKUP(Tabela1[[#This Row],[Cliente]],'BASE DE CLIENTES'!A:D,4,0)</f>
        <v>EMPRESA SEM MAQUINA</v>
      </c>
      <c r="L3649" s="1" t="str">
        <f>VLOOKUP(Tabela1[[#This Row],[Cliente]],'BASE DE CLIENTES'!A:E,5,0)</f>
        <v>SETOR INDUSTRIAL (TAGUATINGA)</v>
      </c>
    </row>
    <row r="3650" spans="1:12" x14ac:dyDescent="0.3">
      <c r="A3650" t="s">
        <v>787</v>
      </c>
      <c r="B3650" t="s">
        <v>199</v>
      </c>
      <c r="C3650" s="1" t="str">
        <f>VLOOKUP(Tabela1[[#This Row],[Cliente]],'BASE DE CLIENTES'!A:E,2,0)</f>
        <v>Goiânia</v>
      </c>
      <c r="D3650" s="1" t="str">
        <f>VLOOKUP(Tabela1[[#This Row],[Cliente]],'BASE DE CLIENTES'!A:C,3,0)</f>
        <v>GO</v>
      </c>
      <c r="E3650" s="1" t="str">
        <f>CONCATENATE(Tabela1[[#This Row],[CIDADE]],",",Tabela1[[#This Row],[UF]])</f>
        <v>Goiânia,GO</v>
      </c>
      <c r="F3650" s="12">
        <v>46052</v>
      </c>
      <c r="G3650" s="14">
        <v>2076.06</v>
      </c>
      <c r="H3650" s="14">
        <v>1300</v>
      </c>
      <c r="I3650" s="7">
        <f>Tabela1[[#This Row],[Valor total]]-Tabela1[[#This Row],[Valor custo]]</f>
        <v>-776.06</v>
      </c>
      <c r="J3650" s="3">
        <f>Tabela1[[#This Row],[MARGEM BRUTA]]/Tabela1[[#This Row],[Valor total]]</f>
        <v>-0.5969692307692307</v>
      </c>
      <c r="K3650" s="1" t="str">
        <f>VLOOKUP(Tabela1[[#This Row],[Cliente]],'BASE DE CLIENTES'!A:D,4,0)</f>
        <v>EMPRESA COM MAQUINA</v>
      </c>
      <c r="L3650" s="1" t="str">
        <f>VLOOKUP(Tabela1[[#This Row],[Cliente]],'BASE DE CLIENTES'!A:E,5,0)</f>
        <v>Goiânia</v>
      </c>
    </row>
    <row r="3651" spans="1:12" x14ac:dyDescent="0.3">
      <c r="A3651" t="s">
        <v>788</v>
      </c>
      <c r="B3651" t="s">
        <v>27</v>
      </c>
      <c r="C3651" s="1" t="str">
        <f>VLOOKUP(Tabela1[[#This Row],[Cliente]],'BASE DE CLIENTES'!A:E,2,0)</f>
        <v>Brasília</v>
      </c>
      <c r="D3651" s="1" t="str">
        <f>VLOOKUP(Tabela1[[#This Row],[Cliente]],'BASE DE CLIENTES'!A:C,3,0)</f>
        <v>DF</v>
      </c>
      <c r="E3651" s="1" t="str">
        <f>CONCATENATE(Tabela1[[#This Row],[CIDADE]],",",Tabela1[[#This Row],[UF]])</f>
        <v>Brasília,DF</v>
      </c>
      <c r="F3651" s="12">
        <v>46052</v>
      </c>
      <c r="G3651" s="14">
        <v>1756.84</v>
      </c>
      <c r="H3651" s="14">
        <v>2415</v>
      </c>
      <c r="I3651" s="7">
        <f>Tabela1[[#This Row],[Valor total]]-Tabela1[[#This Row],[Valor custo]]</f>
        <v>658.16000000000008</v>
      </c>
      <c r="J3651" s="3">
        <f>Tabela1[[#This Row],[MARGEM BRUTA]]/Tabela1[[#This Row],[Valor total]]</f>
        <v>0.27253002070393378</v>
      </c>
      <c r="K3651" s="1" t="str">
        <f>VLOOKUP(Tabela1[[#This Row],[Cliente]],'BASE DE CLIENTES'!A:D,4,0)</f>
        <v>EMPRESA SEM MAQUINA</v>
      </c>
      <c r="L3651" s="1" t="str">
        <f>VLOOKUP(Tabela1[[#This Row],[Cliente]],'BASE DE CLIENTES'!A:E,5,0)</f>
        <v>RECANTO DAS EMAS</v>
      </c>
    </row>
    <row r="3652" spans="1:12" x14ac:dyDescent="0.3">
      <c r="A3652" t="s">
        <v>789</v>
      </c>
      <c r="B3652" t="s">
        <v>123</v>
      </c>
      <c r="C3652" s="1" t="str">
        <f>VLOOKUP(Tabela1[[#This Row],[Cliente]],'BASE DE CLIENTES'!A:E,2,0)</f>
        <v>Brasília</v>
      </c>
      <c r="D3652" s="1" t="str">
        <f>VLOOKUP(Tabela1[[#This Row],[Cliente]],'BASE DE CLIENTES'!A:C,3,0)</f>
        <v>DF</v>
      </c>
      <c r="E3652" s="1" t="str">
        <f>CONCATENATE(Tabela1[[#This Row],[CIDADE]],",",Tabela1[[#This Row],[UF]])</f>
        <v>Brasília,DF</v>
      </c>
      <c r="F3652" s="12">
        <v>46052</v>
      </c>
      <c r="G3652" s="14">
        <v>1958.24</v>
      </c>
      <c r="H3652" s="14">
        <v>3093</v>
      </c>
      <c r="I3652" s="7">
        <f>Tabela1[[#This Row],[Valor total]]-Tabela1[[#This Row],[Valor custo]]</f>
        <v>1134.76</v>
      </c>
      <c r="J3652" s="3">
        <f>Tabela1[[#This Row],[MARGEM BRUTA]]/Tabela1[[#This Row],[Valor total]]</f>
        <v>0.36688005172971228</v>
      </c>
      <c r="K3652" s="1" t="str">
        <f>VLOOKUP(Tabela1[[#This Row],[Cliente]],'BASE DE CLIENTES'!A:D,4,0)</f>
        <v>EMPRESA COM MAQUINA</v>
      </c>
      <c r="L3652" s="1" t="str">
        <f>VLOOKUP(Tabela1[[#This Row],[Cliente]],'BASE DE CLIENTES'!A:E,5,0)</f>
        <v>ADE CEILÂNDIA</v>
      </c>
    </row>
    <row r="3653" spans="1:12" x14ac:dyDescent="0.3">
      <c r="A3653" t="s">
        <v>790</v>
      </c>
      <c r="B3653" t="s">
        <v>117</v>
      </c>
      <c r="C3653" s="1" t="str">
        <f>VLOOKUP(Tabela1[[#This Row],[Cliente]],'BASE DE CLIENTES'!A:E,2,0)</f>
        <v>Brasília</v>
      </c>
      <c r="D3653" s="1" t="str">
        <f>VLOOKUP(Tabela1[[#This Row],[Cliente]],'BASE DE CLIENTES'!A:C,3,0)</f>
        <v>DF</v>
      </c>
      <c r="E3653" s="1" t="str">
        <f>CONCATENATE(Tabela1[[#This Row],[CIDADE]],",",Tabela1[[#This Row],[UF]])</f>
        <v>Brasília,DF</v>
      </c>
      <c r="F3653" s="12">
        <v>46052</v>
      </c>
      <c r="G3653" s="14">
        <v>1170.71</v>
      </c>
      <c r="H3653" s="14">
        <v>1600</v>
      </c>
      <c r="I3653" s="7">
        <f>Tabela1[[#This Row],[Valor total]]-Tabela1[[#This Row],[Valor custo]]</f>
        <v>429.28999999999996</v>
      </c>
      <c r="J3653" s="3">
        <f>Tabela1[[#This Row],[MARGEM BRUTA]]/Tabela1[[#This Row],[Valor total]]</f>
        <v>0.26830624999999997</v>
      </c>
      <c r="K3653" s="1" t="str">
        <f>VLOOKUP(Tabela1[[#This Row],[Cliente]],'BASE DE CLIENTES'!A:D,4,0)</f>
        <v>EMPRESA COM MAQUINA</v>
      </c>
      <c r="L3653" s="1" t="str">
        <f>VLOOKUP(Tabela1[[#This Row],[Cliente]],'BASE DE CLIENTES'!A:E,5,0)</f>
        <v>SETOR HABITACIONAL ARNIQUEIRA (AGUAS CLARAS)</v>
      </c>
    </row>
    <row r="3654" spans="1:12" x14ac:dyDescent="0.3">
      <c r="A3654" t="s">
        <v>791</v>
      </c>
      <c r="B3654" t="s">
        <v>256</v>
      </c>
      <c r="C3654" s="1" t="str">
        <f>VLOOKUP(Tabela1[[#This Row],[Cliente]],'BASE DE CLIENTES'!A:E,2,0)</f>
        <v>Luziânia</v>
      </c>
      <c r="D3654" s="1" t="str">
        <f>VLOOKUP(Tabela1[[#This Row],[Cliente]],'BASE DE CLIENTES'!A:C,3,0)</f>
        <v>GO</v>
      </c>
      <c r="E3654" s="1" t="str">
        <f>CONCATENATE(Tabela1[[#This Row],[CIDADE]],",",Tabela1[[#This Row],[UF]])</f>
        <v>Luziânia,GO</v>
      </c>
      <c r="F3654" s="12">
        <v>46052</v>
      </c>
      <c r="G3654" s="14">
        <v>806.02</v>
      </c>
      <c r="H3654" s="14">
        <v>1125</v>
      </c>
      <c r="I3654" s="7">
        <f>Tabela1[[#This Row],[Valor total]]-Tabela1[[#This Row],[Valor custo]]</f>
        <v>318.98</v>
      </c>
      <c r="J3654" s="3">
        <f>Tabela1[[#This Row],[MARGEM BRUTA]]/Tabela1[[#This Row],[Valor total]]</f>
        <v>0.28353777777777778</v>
      </c>
      <c r="K3654" s="1" t="str">
        <f>VLOOKUP(Tabela1[[#This Row],[Cliente]],'BASE DE CLIENTES'!A:D,4,0)</f>
        <v>SERRALHEIRO</v>
      </c>
      <c r="L3654" s="1" t="str">
        <f>VLOOKUP(Tabela1[[#This Row],[Cliente]],'BASE DE CLIENTES'!A:E,5,0)</f>
        <v>Luziânia</v>
      </c>
    </row>
    <row r="3655" spans="1:12" x14ac:dyDescent="0.3">
      <c r="A3655" t="s">
        <v>792</v>
      </c>
      <c r="B3655" t="s">
        <v>221</v>
      </c>
      <c r="C3655" s="1" t="str">
        <f>VLOOKUP(Tabela1[[#This Row],[Cliente]],'BASE DE CLIENTES'!A:E,2,0)</f>
        <v>Goiânia</v>
      </c>
      <c r="D3655" s="1" t="str">
        <f>VLOOKUP(Tabela1[[#This Row],[Cliente]],'BASE DE CLIENTES'!A:C,3,0)</f>
        <v>GO</v>
      </c>
      <c r="E3655" s="1" t="str">
        <f>CONCATENATE(Tabela1[[#This Row],[CIDADE]],",",Tabela1[[#This Row],[UF]])</f>
        <v>Goiânia,GO</v>
      </c>
      <c r="F3655" s="12">
        <v>46051</v>
      </c>
      <c r="G3655" s="14">
        <v>1996.22</v>
      </c>
      <c r="H3655" s="14">
        <v>3200</v>
      </c>
      <c r="I3655" s="7">
        <f>Tabela1[[#This Row],[Valor total]]-Tabela1[[#This Row],[Valor custo]]</f>
        <v>1203.78</v>
      </c>
      <c r="J3655" s="3">
        <f>Tabela1[[#This Row],[MARGEM BRUTA]]/Tabela1[[#This Row],[Valor total]]</f>
        <v>0.37618124999999997</v>
      </c>
      <c r="K3655" s="1" t="str">
        <f>VLOOKUP(Tabela1[[#This Row],[Cliente]],'BASE DE CLIENTES'!A:D,4,0)</f>
        <v>EMPRESA COM MAQUINA</v>
      </c>
      <c r="L3655" s="1" t="str">
        <f>VLOOKUP(Tabela1[[#This Row],[Cliente]],'BASE DE CLIENTES'!A:E,5,0)</f>
        <v>Goiânia</v>
      </c>
    </row>
    <row r="3656" spans="1:12" x14ac:dyDescent="0.3">
      <c r="A3656" t="s">
        <v>793</v>
      </c>
      <c r="B3656" t="s">
        <v>232</v>
      </c>
      <c r="C3656" s="1" t="str">
        <f>VLOOKUP(Tabela1[[#This Row],[Cliente]],'BASE DE CLIENTES'!A:E,2,0)</f>
        <v>Brasília</v>
      </c>
      <c r="D3656" s="1" t="str">
        <f>VLOOKUP(Tabela1[[#This Row],[Cliente]],'BASE DE CLIENTES'!A:C,3,0)</f>
        <v>DF</v>
      </c>
      <c r="E3656" s="1" t="str">
        <f>CONCATENATE(Tabela1[[#This Row],[CIDADE]],",",Tabela1[[#This Row],[UF]])</f>
        <v>Brasília,DF</v>
      </c>
      <c r="F3656" s="12">
        <v>46051</v>
      </c>
      <c r="G3656" s="14">
        <v>293.13</v>
      </c>
      <c r="H3656" s="14">
        <v>500</v>
      </c>
      <c r="I3656" s="7">
        <f>Tabela1[[#This Row],[Valor total]]-Tabela1[[#This Row],[Valor custo]]</f>
        <v>206.87</v>
      </c>
      <c r="J3656" s="3">
        <f>Tabela1[[#This Row],[MARGEM BRUTA]]/Tabela1[[#This Row],[Valor total]]</f>
        <v>0.41374</v>
      </c>
      <c r="K3656" s="1" t="str">
        <f>VLOOKUP(Tabela1[[#This Row],[Cliente]],'BASE DE CLIENTES'!A:D,4,0)</f>
        <v>CHAVEIRO</v>
      </c>
      <c r="L3656" s="1" t="str">
        <f>VLOOKUP(Tabela1[[#This Row],[Cliente]],'BASE DE CLIENTES'!A:E,5,0)</f>
        <v>Areal (Águas Claras)</v>
      </c>
    </row>
    <row r="3657" spans="1:12" x14ac:dyDescent="0.3">
      <c r="A3657" t="s">
        <v>794</v>
      </c>
      <c r="B3657" t="s">
        <v>342</v>
      </c>
      <c r="C3657" s="1" t="str">
        <f>VLOOKUP(Tabela1[[#This Row],[Cliente]],'BASE DE CLIENTES'!A:E,2,0)</f>
        <v>Santo Antônio Descoberto</v>
      </c>
      <c r="D3657" s="1" t="str">
        <f>VLOOKUP(Tabela1[[#This Row],[Cliente]],'BASE DE CLIENTES'!A:C,3,0)</f>
        <v>GO</v>
      </c>
      <c r="E3657" s="1" t="str">
        <f>CONCATENATE(Tabela1[[#This Row],[CIDADE]],",",Tabela1[[#This Row],[UF]])</f>
        <v>Santo Antônio Descoberto,GO</v>
      </c>
      <c r="F3657" s="12">
        <v>46051</v>
      </c>
      <c r="G3657" s="14">
        <v>500.27</v>
      </c>
      <c r="H3657" s="14">
        <v>690</v>
      </c>
      <c r="I3657" s="7">
        <f>Tabela1[[#This Row],[Valor total]]-Tabela1[[#This Row],[Valor custo]]</f>
        <v>189.73000000000002</v>
      </c>
      <c r="J3657" s="3">
        <f>Tabela1[[#This Row],[MARGEM BRUTA]]/Tabela1[[#This Row],[Valor total]]</f>
        <v>0.27497101449275363</v>
      </c>
      <c r="K3657" s="1" t="str">
        <f>VLOOKUP(Tabela1[[#This Row],[Cliente]],'BASE DE CLIENTES'!A:D,4,0)</f>
        <v>CLIENTE NOVO S/ IDENT.</v>
      </c>
      <c r="L3657" s="1" t="str">
        <f>VLOOKUP(Tabela1[[#This Row],[Cliente]],'BASE DE CLIENTES'!A:E,5,0)</f>
        <v>Santo Antônio Descoberto</v>
      </c>
    </row>
    <row r="3658" spans="1:12" x14ac:dyDescent="0.3">
      <c r="A3658" t="s">
        <v>795</v>
      </c>
      <c r="B3658" t="s">
        <v>88</v>
      </c>
      <c r="C3658" s="1" t="str">
        <f>VLOOKUP(Tabela1[[#This Row],[Cliente]],'BASE DE CLIENTES'!A:E,2,0)</f>
        <v>Brasília</v>
      </c>
      <c r="D3658" s="1" t="str">
        <f>VLOOKUP(Tabela1[[#This Row],[Cliente]],'BASE DE CLIENTES'!A:C,3,0)</f>
        <v>DF</v>
      </c>
      <c r="E3658" s="1" t="str">
        <f>CONCATENATE(Tabela1[[#This Row],[CIDADE]],",",Tabela1[[#This Row],[UF]])</f>
        <v>Brasília,DF</v>
      </c>
      <c r="F3658" s="12">
        <v>46051</v>
      </c>
      <c r="G3658" s="14">
        <v>50</v>
      </c>
      <c r="H3658" s="14">
        <v>80</v>
      </c>
      <c r="I3658" s="7">
        <f>Tabela1[[#This Row],[Valor total]]-Tabela1[[#This Row],[Valor custo]]</f>
        <v>30</v>
      </c>
      <c r="J3658" s="3">
        <f>Tabela1[[#This Row],[MARGEM BRUTA]]/Tabela1[[#This Row],[Valor total]]</f>
        <v>0.375</v>
      </c>
      <c r="K3658" s="1" t="str">
        <f>VLOOKUP(Tabela1[[#This Row],[Cliente]],'BASE DE CLIENTES'!A:D,4,0)</f>
        <v>SERRALHEIRO</v>
      </c>
      <c r="L3658" s="1" t="str">
        <f>VLOOKUP(Tabela1[[#This Row],[Cliente]],'BASE DE CLIENTES'!A:E,5,0)</f>
        <v>RECANTO DAS EMAS</v>
      </c>
    </row>
    <row r="3659" spans="1:12" x14ac:dyDescent="0.3">
      <c r="A3659" t="s">
        <v>796</v>
      </c>
      <c r="B3659" t="s">
        <v>88</v>
      </c>
      <c r="C3659" s="1" t="str">
        <f>VLOOKUP(Tabela1[[#This Row],[Cliente]],'BASE DE CLIENTES'!A:E,2,0)</f>
        <v>Brasília</v>
      </c>
      <c r="D3659" s="1" t="str">
        <f>VLOOKUP(Tabela1[[#This Row],[Cliente]],'BASE DE CLIENTES'!A:C,3,0)</f>
        <v>DF</v>
      </c>
      <c r="E3659" s="1" t="str">
        <f>CONCATENATE(Tabela1[[#This Row],[CIDADE]],",",Tabela1[[#This Row],[UF]])</f>
        <v>Brasília,DF</v>
      </c>
      <c r="F3659" s="12">
        <v>46051</v>
      </c>
      <c r="G3659" s="14">
        <v>1801.08</v>
      </c>
      <c r="H3659" s="14">
        <v>2580</v>
      </c>
      <c r="I3659" s="7">
        <f>Tabela1[[#This Row],[Valor total]]-Tabela1[[#This Row],[Valor custo]]</f>
        <v>778.92000000000007</v>
      </c>
      <c r="J3659" s="3">
        <f>Tabela1[[#This Row],[MARGEM BRUTA]]/Tabela1[[#This Row],[Valor total]]</f>
        <v>0.3019069767441861</v>
      </c>
      <c r="K3659" s="1" t="str">
        <f>VLOOKUP(Tabela1[[#This Row],[Cliente]],'BASE DE CLIENTES'!A:D,4,0)</f>
        <v>SERRALHEIRO</v>
      </c>
      <c r="L3659" s="1" t="str">
        <f>VLOOKUP(Tabela1[[#This Row],[Cliente]],'BASE DE CLIENTES'!A:E,5,0)</f>
        <v>RECANTO DAS EMAS</v>
      </c>
    </row>
    <row r="3660" spans="1:12" x14ac:dyDescent="0.3">
      <c r="A3660" t="s">
        <v>797</v>
      </c>
      <c r="B3660" t="s">
        <v>52</v>
      </c>
      <c r="C3660" s="1" t="str">
        <f>VLOOKUP(Tabela1[[#This Row],[Cliente]],'BASE DE CLIENTES'!A:E,2,0)</f>
        <v>Brasília</v>
      </c>
      <c r="D3660" s="1" t="str">
        <f>VLOOKUP(Tabela1[[#This Row],[Cliente]],'BASE DE CLIENTES'!A:C,3,0)</f>
        <v>DF</v>
      </c>
      <c r="E3660" s="1" t="str">
        <f>CONCATENATE(Tabela1[[#This Row],[CIDADE]],",",Tabela1[[#This Row],[UF]])</f>
        <v>Brasília,DF</v>
      </c>
      <c r="F3660" s="12">
        <v>46051</v>
      </c>
      <c r="G3660" s="14">
        <v>900.54</v>
      </c>
      <c r="H3660" s="14">
        <v>1360</v>
      </c>
      <c r="I3660" s="7">
        <f>Tabela1[[#This Row],[Valor total]]-Tabela1[[#This Row],[Valor custo]]</f>
        <v>459.46000000000004</v>
      </c>
      <c r="J3660" s="3">
        <f>Tabela1[[#This Row],[MARGEM BRUTA]]/Tabela1[[#This Row],[Valor total]]</f>
        <v>0.33783823529411766</v>
      </c>
      <c r="K3660" s="1" t="str">
        <f>VLOOKUP(Tabela1[[#This Row],[Cliente]],'BASE DE CLIENTES'!A:D,4,0)</f>
        <v>SERRALHEIRO</v>
      </c>
      <c r="L3660" s="1" t="str">
        <f>VLOOKUP(Tabela1[[#This Row],[Cliente]],'BASE DE CLIENTES'!A:E,5,0)</f>
        <v>Ceilândia Sul (Ceilândia)</v>
      </c>
    </row>
    <row r="3661" spans="1:12" x14ac:dyDescent="0.3">
      <c r="A3661" t="s">
        <v>798</v>
      </c>
      <c r="B3661" t="s">
        <v>85</v>
      </c>
      <c r="C3661" s="1" t="str">
        <f>VLOOKUP(Tabela1[[#This Row],[Cliente]],'BASE DE CLIENTES'!A:E,2,0)</f>
        <v>Brasília</v>
      </c>
      <c r="D3661" s="1" t="str">
        <f>VLOOKUP(Tabela1[[#This Row],[Cliente]],'BASE DE CLIENTES'!A:C,3,0)</f>
        <v>DF</v>
      </c>
      <c r="E3661" s="1" t="str">
        <f>CONCATENATE(Tabela1[[#This Row],[CIDADE]],",",Tabela1[[#This Row],[UF]])</f>
        <v>Brasília,DF</v>
      </c>
      <c r="F3661" s="12">
        <v>46051</v>
      </c>
      <c r="G3661" s="14">
        <v>483.83</v>
      </c>
      <c r="H3661" s="14">
        <v>700</v>
      </c>
      <c r="I3661" s="7">
        <f>Tabela1[[#This Row],[Valor total]]-Tabela1[[#This Row],[Valor custo]]</f>
        <v>216.17000000000002</v>
      </c>
      <c r="J3661" s="3">
        <f>Tabela1[[#This Row],[MARGEM BRUTA]]/Tabela1[[#This Row],[Valor total]]</f>
        <v>0.30881428571428576</v>
      </c>
      <c r="K3661" s="1" t="str">
        <f>VLOOKUP(Tabela1[[#This Row],[Cliente]],'BASE DE CLIENTES'!A:D,4,0)</f>
        <v>SERRALHEIRO</v>
      </c>
      <c r="L3661" s="1" t="str">
        <f>VLOOKUP(Tabela1[[#This Row],[Cliente]],'BASE DE CLIENTES'!A:E,5,0)</f>
        <v>SAMAMBAIA NORTE (SAMAMBAIA)</v>
      </c>
    </row>
    <row r="3662" spans="1:12" x14ac:dyDescent="0.3">
      <c r="A3662" t="s">
        <v>799</v>
      </c>
      <c r="B3662" t="s">
        <v>765</v>
      </c>
      <c r="C3662" s="1" t="str">
        <f>VLOOKUP(Tabela1[[#This Row],[Cliente]],'BASE DE CLIENTES'!A:E,2,0)</f>
        <v>Brasília</v>
      </c>
      <c r="D3662" s="1" t="str">
        <f>VLOOKUP(Tabela1[[#This Row],[Cliente]],'BASE DE CLIENTES'!A:C,3,0)</f>
        <v>DF</v>
      </c>
      <c r="E3662" s="1" t="str">
        <f>CONCATENATE(Tabela1[[#This Row],[CIDADE]],",",Tabela1[[#This Row],[UF]])</f>
        <v>Brasília,DF</v>
      </c>
      <c r="F3662" s="12">
        <v>46051</v>
      </c>
      <c r="G3662" s="14">
        <v>611.62</v>
      </c>
      <c r="H3662" s="14">
        <v>920</v>
      </c>
      <c r="I3662" s="7">
        <f>Tabela1[[#This Row],[Valor total]]-Tabela1[[#This Row],[Valor custo]]</f>
        <v>308.38</v>
      </c>
      <c r="J3662" s="3">
        <f>Tabela1[[#This Row],[MARGEM BRUTA]]/Tabela1[[#This Row],[Valor total]]</f>
        <v>0.33519565217391306</v>
      </c>
      <c r="K3662" s="1" t="str">
        <f>VLOOKUP(Tabela1[[#This Row],[Cliente]],'BASE DE CLIENTES'!A:D,4,0)</f>
        <v>SEM CLASSIFICAÇÃO</v>
      </c>
      <c r="L3662" s="1" t="str">
        <f>VLOOKUP(Tabela1[[#This Row],[Cliente]],'BASE DE CLIENTES'!A:E,5,0)</f>
        <v>SOBRADINHO</v>
      </c>
    </row>
    <row r="3663" spans="1:12" x14ac:dyDescent="0.3">
      <c r="A3663" t="s">
        <v>800</v>
      </c>
      <c r="B3663" t="s">
        <v>150</v>
      </c>
      <c r="C3663" s="1" t="str">
        <f>VLOOKUP(Tabela1[[#This Row],[Cliente]],'BASE DE CLIENTES'!A:E,2,0)</f>
        <v>Anápolis</v>
      </c>
      <c r="D3663" s="1" t="str">
        <f>VLOOKUP(Tabela1[[#This Row],[Cliente]],'BASE DE CLIENTES'!A:C,3,0)</f>
        <v>GO</v>
      </c>
      <c r="E3663" s="1" t="str">
        <f>CONCATENATE(Tabela1[[#This Row],[CIDADE]],",",Tabela1[[#This Row],[UF]])</f>
        <v>Anápolis,GO</v>
      </c>
      <c r="F3663" s="12">
        <v>46051</v>
      </c>
      <c r="G3663" s="14">
        <v>1805</v>
      </c>
      <c r="H3663" s="14">
        <v>3075</v>
      </c>
      <c r="I3663" s="7">
        <f>Tabela1[[#This Row],[Valor total]]-Tabela1[[#This Row],[Valor custo]]</f>
        <v>1270</v>
      </c>
      <c r="J3663" s="3">
        <f>Tabela1[[#This Row],[MARGEM BRUTA]]/Tabela1[[#This Row],[Valor total]]</f>
        <v>0.41300813008130083</v>
      </c>
      <c r="K3663" s="1" t="str">
        <f>VLOOKUP(Tabela1[[#This Row],[Cliente]],'BASE DE CLIENTES'!A:D,4,0)</f>
        <v>EMPRESA COM MAQUINA</v>
      </c>
      <c r="L3663" s="1" t="str">
        <f>VLOOKUP(Tabela1[[#This Row],[Cliente]],'BASE DE CLIENTES'!A:E,5,0)</f>
        <v>Anápolis</v>
      </c>
    </row>
    <row r="3664" spans="1:12" x14ac:dyDescent="0.3">
      <c r="A3664" t="s">
        <v>801</v>
      </c>
      <c r="B3664" t="s">
        <v>27</v>
      </c>
      <c r="C3664" s="1" t="str">
        <f>VLOOKUP(Tabela1[[#This Row],[Cliente]],'BASE DE CLIENTES'!A:E,2,0)</f>
        <v>Brasília</v>
      </c>
      <c r="D3664" s="1" t="str">
        <f>VLOOKUP(Tabela1[[#This Row],[Cliente]],'BASE DE CLIENTES'!A:C,3,0)</f>
        <v>DF</v>
      </c>
      <c r="E3664" s="1" t="str">
        <f>CONCATENATE(Tabela1[[#This Row],[CIDADE]],",",Tabela1[[#This Row],[UF]])</f>
        <v>Brasília,DF</v>
      </c>
      <c r="F3664" s="12">
        <v>46051</v>
      </c>
      <c r="G3664" s="14">
        <v>1801.08</v>
      </c>
      <c r="H3664" s="14">
        <v>1860</v>
      </c>
      <c r="I3664" s="7">
        <f>Tabela1[[#This Row],[Valor total]]-Tabela1[[#This Row],[Valor custo]]</f>
        <v>58.920000000000073</v>
      </c>
      <c r="J3664" s="3">
        <f>Tabela1[[#This Row],[MARGEM BRUTA]]/Tabela1[[#This Row],[Valor total]]</f>
        <v>3.1677419354838747E-2</v>
      </c>
      <c r="K3664" s="1" t="str">
        <f>VLOOKUP(Tabela1[[#This Row],[Cliente]],'BASE DE CLIENTES'!A:D,4,0)</f>
        <v>EMPRESA SEM MAQUINA</v>
      </c>
      <c r="L3664" s="1" t="str">
        <f>VLOOKUP(Tabela1[[#This Row],[Cliente]],'BASE DE CLIENTES'!A:E,5,0)</f>
        <v>RECANTO DAS EMAS</v>
      </c>
    </row>
    <row r="3665" spans="1:12" x14ac:dyDescent="0.3">
      <c r="A3665" t="s">
        <v>802</v>
      </c>
      <c r="B3665" t="s">
        <v>68</v>
      </c>
      <c r="C3665" s="1" t="str">
        <f>VLOOKUP(Tabela1[[#This Row],[Cliente]],'BASE DE CLIENTES'!A:E,2,0)</f>
        <v>Brasília</v>
      </c>
      <c r="D3665" s="1" t="str">
        <f>VLOOKUP(Tabela1[[#This Row],[Cliente]],'BASE DE CLIENTES'!A:C,3,0)</f>
        <v>DF</v>
      </c>
      <c r="E3665" s="1" t="str">
        <f>CONCATENATE(Tabela1[[#This Row],[CIDADE]],",",Tabela1[[#This Row],[UF]])</f>
        <v>Brasília,DF</v>
      </c>
      <c r="F3665" s="12">
        <v>46051</v>
      </c>
      <c r="G3665" s="14">
        <v>2658.18</v>
      </c>
      <c r="H3665" s="14">
        <v>4150</v>
      </c>
      <c r="I3665" s="7">
        <f>Tabela1[[#This Row],[Valor total]]-Tabela1[[#This Row],[Valor custo]]</f>
        <v>1491.8200000000002</v>
      </c>
      <c r="J3665" s="3">
        <f>Tabela1[[#This Row],[MARGEM BRUTA]]/Tabela1[[#This Row],[Valor total]]</f>
        <v>0.35947469879518074</v>
      </c>
      <c r="K3665" s="1" t="str">
        <f>VLOOKUP(Tabela1[[#This Row],[Cliente]],'BASE DE CLIENTES'!A:D,4,0)</f>
        <v>EMPRESA COM MAQUINA</v>
      </c>
      <c r="L3665" s="1" t="str">
        <f>VLOOKUP(Tabela1[[#This Row],[Cliente]],'BASE DE CLIENTES'!A:E,5,0)</f>
        <v>SAMAMBAIA SUL (SAMAMBAIA)</v>
      </c>
    </row>
    <row r="3666" spans="1:12" x14ac:dyDescent="0.3">
      <c r="A3666" t="s">
        <v>803</v>
      </c>
      <c r="B3666" t="s">
        <v>152</v>
      </c>
      <c r="C3666" s="1" t="str">
        <f>VLOOKUP(Tabela1[[#This Row],[Cliente]],'BASE DE CLIENTES'!A:E,2,0)</f>
        <v>Aparecida de Goiânia</v>
      </c>
      <c r="D3666" s="1" t="str">
        <f>VLOOKUP(Tabela1[[#This Row],[Cliente]],'BASE DE CLIENTES'!A:C,3,0)</f>
        <v>GO</v>
      </c>
      <c r="E3666" s="1" t="str">
        <f>CONCATENATE(Tabela1[[#This Row],[CIDADE]],",",Tabela1[[#This Row],[UF]])</f>
        <v>Aparecida de Goiânia,GO</v>
      </c>
      <c r="F3666" s="12">
        <v>46051</v>
      </c>
      <c r="G3666" s="14">
        <v>975.59</v>
      </c>
      <c r="H3666" s="14">
        <v>1700</v>
      </c>
      <c r="I3666" s="7">
        <f>Tabela1[[#This Row],[Valor total]]-Tabela1[[#This Row],[Valor custo]]</f>
        <v>724.41</v>
      </c>
      <c r="J3666" s="3">
        <f>Tabela1[[#This Row],[MARGEM BRUTA]]/Tabela1[[#This Row],[Valor total]]</f>
        <v>0.42612352941176468</v>
      </c>
      <c r="K3666" s="1" t="str">
        <f>VLOOKUP(Tabela1[[#This Row],[Cliente]],'BASE DE CLIENTES'!A:D,4,0)</f>
        <v>TECNICO</v>
      </c>
      <c r="L3666" s="1" t="str">
        <f>VLOOKUP(Tabela1[[#This Row],[Cliente]],'BASE DE CLIENTES'!A:E,5,0)</f>
        <v>Aparecida de Goiânia</v>
      </c>
    </row>
    <row r="3667" spans="1:12" x14ac:dyDescent="0.3">
      <c r="A3667" t="s">
        <v>804</v>
      </c>
      <c r="B3667" t="s">
        <v>100</v>
      </c>
      <c r="C3667" s="1" t="str">
        <f>VLOOKUP(Tabela1[[#This Row],[Cliente]],'BASE DE CLIENTES'!A:E,2,0)</f>
        <v>Águas Lindas de Goiás</v>
      </c>
      <c r="D3667" s="1" t="str">
        <f>VLOOKUP(Tabela1[[#This Row],[Cliente]],'BASE DE CLIENTES'!A:C,3,0)</f>
        <v>GO</v>
      </c>
      <c r="E3667" s="1" t="str">
        <f>CONCATENATE(Tabela1[[#This Row],[CIDADE]],",",Tabela1[[#This Row],[UF]])</f>
        <v>Águas Lindas de Goiás,GO</v>
      </c>
      <c r="F3667" s="12">
        <v>46051</v>
      </c>
      <c r="G3667" s="14">
        <v>712.93</v>
      </c>
      <c r="H3667" s="14">
        <v>1100</v>
      </c>
      <c r="I3667" s="7">
        <f>Tabela1[[#This Row],[Valor total]]-Tabela1[[#This Row],[Valor custo]]</f>
        <v>387.07000000000005</v>
      </c>
      <c r="J3667" s="3">
        <f>Tabela1[[#This Row],[MARGEM BRUTA]]/Tabela1[[#This Row],[Valor total]]</f>
        <v>0.35188181818181824</v>
      </c>
      <c r="K3667" s="1" t="str">
        <f>VLOOKUP(Tabela1[[#This Row],[Cliente]],'BASE DE CLIENTES'!A:D,4,0)</f>
        <v>EMPRESA SEM MAQUINA</v>
      </c>
      <c r="L3667" s="1" t="str">
        <f>VLOOKUP(Tabela1[[#This Row],[Cliente]],'BASE DE CLIENTES'!A:E,5,0)</f>
        <v>Águas Lindas de Goiás</v>
      </c>
    </row>
    <row r="3668" spans="1:12" x14ac:dyDescent="0.3">
      <c r="A3668" t="s">
        <v>805</v>
      </c>
      <c r="B3668" t="s">
        <v>356</v>
      </c>
      <c r="C3668" s="1" t="str">
        <f>VLOOKUP(Tabela1[[#This Row],[Cliente]],'BASE DE CLIENTES'!A:E,2,0)</f>
        <v>Trindade</v>
      </c>
      <c r="D3668" s="1" t="str">
        <f>VLOOKUP(Tabela1[[#This Row],[Cliente]],'BASE DE CLIENTES'!A:C,3,0)</f>
        <v>GO</v>
      </c>
      <c r="E3668" s="1" t="str">
        <f>CONCATENATE(Tabela1[[#This Row],[CIDADE]],",",Tabela1[[#This Row],[UF]])</f>
        <v>Trindade,GO</v>
      </c>
      <c r="F3668" s="12">
        <v>46051</v>
      </c>
      <c r="G3668" s="14">
        <v>180.12</v>
      </c>
      <c r="H3668" s="14">
        <v>340</v>
      </c>
      <c r="I3668" s="7">
        <f>Tabela1[[#This Row],[Valor total]]-Tabela1[[#This Row],[Valor custo]]</f>
        <v>159.88</v>
      </c>
      <c r="J3668" s="3">
        <f>Tabela1[[#This Row],[MARGEM BRUTA]]/Tabela1[[#This Row],[Valor total]]</f>
        <v>0.47023529411764703</v>
      </c>
      <c r="K3668" s="1" t="str">
        <f>VLOOKUP(Tabela1[[#This Row],[Cliente]],'BASE DE CLIENTES'!A:D,4,0)</f>
        <v>SERRALHEIRO</v>
      </c>
      <c r="L3668" s="1" t="str">
        <f>VLOOKUP(Tabela1[[#This Row],[Cliente]],'BASE DE CLIENTES'!A:E,5,0)</f>
        <v>Trindade</v>
      </c>
    </row>
    <row r="3669" spans="1:12" x14ac:dyDescent="0.3">
      <c r="A3669" t="s">
        <v>806</v>
      </c>
      <c r="B3669" t="s">
        <v>187</v>
      </c>
      <c r="C3669" s="1" t="str">
        <f>VLOOKUP(Tabela1[[#This Row],[Cliente]],'BASE DE CLIENTES'!A:E,2,0)</f>
        <v>Brasília</v>
      </c>
      <c r="D3669" s="1" t="str">
        <f>VLOOKUP(Tabela1[[#This Row],[Cliente]],'BASE DE CLIENTES'!A:C,3,0)</f>
        <v>DF</v>
      </c>
      <c r="E3669" s="1" t="str">
        <f>CONCATENATE(Tabela1[[#This Row],[CIDADE]],",",Tabela1[[#This Row],[UF]])</f>
        <v>Brasília,DF</v>
      </c>
      <c r="F3669" s="12">
        <v>46051</v>
      </c>
      <c r="G3669" s="14">
        <v>712.93</v>
      </c>
      <c r="H3669" s="14">
        <v>1000</v>
      </c>
      <c r="I3669" s="7">
        <f>Tabela1[[#This Row],[Valor total]]-Tabela1[[#This Row],[Valor custo]]</f>
        <v>287.07000000000005</v>
      </c>
      <c r="J3669" s="3">
        <f>Tabela1[[#This Row],[MARGEM BRUTA]]/Tabela1[[#This Row],[Valor total]]</f>
        <v>0.28707000000000005</v>
      </c>
      <c r="K3669" s="1" t="str">
        <f>VLOOKUP(Tabela1[[#This Row],[Cliente]],'BASE DE CLIENTES'!A:D,4,0)</f>
        <v>SERRALHEIRO</v>
      </c>
      <c r="L3669" s="1" t="str">
        <f>VLOOKUP(Tabela1[[#This Row],[Cliente]],'BASE DE CLIENTES'!A:E,5,0)</f>
        <v>CEILANDIA SUL (CEILANDIA)</v>
      </c>
    </row>
    <row r="3670" spans="1:12" x14ac:dyDescent="0.3">
      <c r="A3670" t="s">
        <v>807</v>
      </c>
      <c r="B3670" t="s">
        <v>78</v>
      </c>
      <c r="C3670" s="1" t="str">
        <f>VLOOKUP(Tabela1[[#This Row],[Cliente]],'BASE DE CLIENTES'!A:E,2,0)</f>
        <v>Brasília</v>
      </c>
      <c r="D3670" s="1" t="str">
        <f>VLOOKUP(Tabela1[[#This Row],[Cliente]],'BASE DE CLIENTES'!A:C,3,0)</f>
        <v>DF</v>
      </c>
      <c r="E3670" s="1" t="str">
        <f>CONCATENATE(Tabela1[[#This Row],[CIDADE]],",",Tabela1[[#This Row],[UF]])</f>
        <v>Brasília,DF</v>
      </c>
      <c r="F3670" s="12">
        <v>46051</v>
      </c>
      <c r="G3670" s="14">
        <v>107.49</v>
      </c>
      <c r="H3670" s="14">
        <v>395</v>
      </c>
      <c r="I3670" s="7">
        <f>Tabela1[[#This Row],[Valor total]]-Tabela1[[#This Row],[Valor custo]]</f>
        <v>287.51</v>
      </c>
      <c r="J3670" s="3">
        <f>Tabela1[[#This Row],[MARGEM BRUTA]]/Tabela1[[#This Row],[Valor total]]</f>
        <v>0.72787341772151892</v>
      </c>
      <c r="K3670" s="1" t="str">
        <f>VLOOKUP(Tabela1[[#This Row],[Cliente]],'BASE DE CLIENTES'!A:D,4,0)</f>
        <v>SERRALHEIRO</v>
      </c>
      <c r="L3670" s="1" t="str">
        <f>VLOOKUP(Tabela1[[#This Row],[Cliente]],'BASE DE CLIENTES'!A:E,5,0)</f>
        <v>Vila do Boa (São Sebastião)</v>
      </c>
    </row>
    <row r="3671" spans="1:12" x14ac:dyDescent="0.3">
      <c r="A3671" t="s">
        <v>808</v>
      </c>
      <c r="B3671" t="s">
        <v>286</v>
      </c>
      <c r="C3671" s="1" t="str">
        <f>VLOOKUP(Tabela1[[#This Row],[Cliente]],'BASE DE CLIENTES'!A:E,2,0)</f>
        <v>Planaltina</v>
      </c>
      <c r="D3671" s="1" t="str">
        <f>VLOOKUP(Tabela1[[#This Row],[Cliente]],'BASE DE CLIENTES'!A:C,3,0)</f>
        <v>GO</v>
      </c>
      <c r="E3671" s="1" t="str">
        <f>CONCATENATE(Tabela1[[#This Row],[CIDADE]],",",Tabela1[[#This Row],[UF]])</f>
        <v>Planaltina,GO</v>
      </c>
      <c r="F3671" s="12">
        <v>46051</v>
      </c>
      <c r="G3671" s="14">
        <v>1801.08</v>
      </c>
      <c r="H3671" s="14">
        <v>2400</v>
      </c>
      <c r="I3671" s="7">
        <f>Tabela1[[#This Row],[Valor total]]-Tabela1[[#This Row],[Valor custo]]</f>
        <v>598.92000000000007</v>
      </c>
      <c r="J3671" s="3">
        <f>Tabela1[[#This Row],[MARGEM BRUTA]]/Tabela1[[#This Row],[Valor total]]</f>
        <v>0.24955000000000002</v>
      </c>
      <c r="K3671" s="1" t="str">
        <f>VLOOKUP(Tabela1[[#This Row],[Cliente]],'BASE DE CLIENTES'!A:D,4,0)</f>
        <v>SERRALHEIRO</v>
      </c>
      <c r="L3671" s="1" t="str">
        <f>VLOOKUP(Tabela1[[#This Row],[Cliente]],'BASE DE CLIENTES'!A:E,5,0)</f>
        <v>Planaltina</v>
      </c>
    </row>
    <row r="3672" spans="1:12" x14ac:dyDescent="0.3">
      <c r="A3672" t="s">
        <v>809</v>
      </c>
      <c r="B3672" t="s">
        <v>19</v>
      </c>
      <c r="C3672" s="1" t="str">
        <f>VLOOKUP(Tabela1[[#This Row],[Cliente]],'BASE DE CLIENTES'!A:E,2,0)</f>
        <v>Águas Lindas de Goiás</v>
      </c>
      <c r="D3672" s="1" t="str">
        <f>VLOOKUP(Tabela1[[#This Row],[Cliente]],'BASE DE CLIENTES'!A:C,3,0)</f>
        <v>GO</v>
      </c>
      <c r="E3672" s="1" t="str">
        <f>CONCATENATE(Tabela1[[#This Row],[CIDADE]],",",Tabela1[[#This Row],[UF]])</f>
        <v>Águas Lindas de Goiás,GO</v>
      </c>
      <c r="F3672" s="12">
        <v>46051</v>
      </c>
      <c r="G3672" s="14">
        <v>105.06</v>
      </c>
      <c r="H3672" s="14">
        <v>220</v>
      </c>
      <c r="I3672" s="7">
        <f>Tabela1[[#This Row],[Valor total]]-Tabela1[[#This Row],[Valor custo]]</f>
        <v>114.94</v>
      </c>
      <c r="J3672" s="3">
        <f>Tabela1[[#This Row],[MARGEM BRUTA]]/Tabela1[[#This Row],[Valor total]]</f>
        <v>0.52245454545454539</v>
      </c>
      <c r="K3672" s="1" t="str">
        <f>VLOOKUP(Tabela1[[#This Row],[Cliente]],'BASE DE CLIENTES'!A:D,4,0)</f>
        <v>SERRALHEIRO</v>
      </c>
      <c r="L3672" s="1" t="str">
        <f>VLOOKUP(Tabela1[[#This Row],[Cliente]],'BASE DE CLIENTES'!A:E,5,0)</f>
        <v>Águas Lindas de Goiás</v>
      </c>
    </row>
    <row r="3673" spans="1:12" x14ac:dyDescent="0.3">
      <c r="A3673" t="s">
        <v>810</v>
      </c>
      <c r="B3673" t="s">
        <v>189</v>
      </c>
      <c r="C3673" s="1" t="str">
        <f>VLOOKUP(Tabela1[[#This Row],[Cliente]],'BASE DE CLIENTES'!A:E,2,0)</f>
        <v>Formosa</v>
      </c>
      <c r="D3673" s="1" t="str">
        <f>VLOOKUP(Tabela1[[#This Row],[Cliente]],'BASE DE CLIENTES'!A:C,3,0)</f>
        <v>GO</v>
      </c>
      <c r="E3673" s="1" t="str">
        <f>CONCATENATE(Tabela1[[#This Row],[CIDADE]],",",Tabela1[[#This Row],[UF]])</f>
        <v>Formosa,GO</v>
      </c>
      <c r="F3673" s="12">
        <v>46051</v>
      </c>
      <c r="G3673" s="14">
        <v>540.27</v>
      </c>
      <c r="H3673" s="14">
        <v>860</v>
      </c>
      <c r="I3673" s="7">
        <f>Tabela1[[#This Row],[Valor total]]-Tabela1[[#This Row],[Valor custo]]</f>
        <v>319.73</v>
      </c>
      <c r="J3673" s="3">
        <f>Tabela1[[#This Row],[MARGEM BRUTA]]/Tabela1[[#This Row],[Valor total]]</f>
        <v>0.37177906976744191</v>
      </c>
      <c r="K3673" s="1" t="str">
        <f>VLOOKUP(Tabela1[[#This Row],[Cliente]],'BASE DE CLIENTES'!A:D,4,0)</f>
        <v>SEM CLASSIFICAÇÃO</v>
      </c>
      <c r="L3673" s="1" t="str">
        <f>VLOOKUP(Tabela1[[#This Row],[Cliente]],'BASE DE CLIENTES'!A:E,5,0)</f>
        <v>Formosa</v>
      </c>
    </row>
    <row r="3674" spans="1:12" x14ac:dyDescent="0.3">
      <c r="A3674" t="s">
        <v>811</v>
      </c>
      <c r="B3674" t="s">
        <v>283</v>
      </c>
      <c r="C3674" s="1" t="str">
        <f>VLOOKUP(Tabela1[[#This Row],[Cliente]],'BASE DE CLIENTES'!A:E,2,0)</f>
        <v>Planaltina</v>
      </c>
      <c r="D3674" s="1" t="str">
        <f>VLOOKUP(Tabela1[[#This Row],[Cliente]],'BASE DE CLIENTES'!A:C,3,0)</f>
        <v>GO</v>
      </c>
      <c r="E3674" s="1" t="str">
        <f>CONCATENATE(Tabela1[[#This Row],[CIDADE]],",",Tabela1[[#This Row],[UF]])</f>
        <v>Planaltina,GO</v>
      </c>
      <c r="F3674" s="12">
        <v>46051</v>
      </c>
      <c r="G3674" s="14">
        <v>480</v>
      </c>
      <c r="H3674" s="14">
        <v>799</v>
      </c>
      <c r="I3674" s="7">
        <f>Tabela1[[#This Row],[Valor total]]-Tabela1[[#This Row],[Valor custo]]</f>
        <v>319</v>
      </c>
      <c r="J3674" s="3">
        <f>Tabela1[[#This Row],[MARGEM BRUTA]]/Tabela1[[#This Row],[Valor total]]</f>
        <v>0.39924906132665833</v>
      </c>
      <c r="K3674" s="1" t="str">
        <f>VLOOKUP(Tabela1[[#This Row],[Cliente]],'BASE DE CLIENTES'!A:D,4,0)</f>
        <v>SEM CLASSIFICAÇÃO</v>
      </c>
      <c r="L3674" s="1" t="str">
        <f>VLOOKUP(Tabela1[[#This Row],[Cliente]],'BASE DE CLIENTES'!A:E,5,0)</f>
        <v>Planaltina</v>
      </c>
    </row>
    <row r="3675" spans="1:12" x14ac:dyDescent="0.3">
      <c r="A3675" t="s">
        <v>812</v>
      </c>
      <c r="B3675" t="s">
        <v>99</v>
      </c>
      <c r="C3675" s="1" t="str">
        <f>VLOOKUP(Tabela1[[#This Row],[Cliente]],'BASE DE CLIENTES'!A:E,2,0)</f>
        <v>Brasília</v>
      </c>
      <c r="D3675" s="1" t="str">
        <f>VLOOKUP(Tabela1[[#This Row],[Cliente]],'BASE DE CLIENTES'!A:C,3,0)</f>
        <v>DF</v>
      </c>
      <c r="E3675" s="1" t="str">
        <f>CONCATENATE(Tabela1[[#This Row],[CIDADE]],",",Tabela1[[#This Row],[UF]])</f>
        <v>Brasília,DF</v>
      </c>
      <c r="F3675" s="12">
        <v>46051</v>
      </c>
      <c r="G3675" s="14">
        <v>2534.35</v>
      </c>
      <c r="H3675" s="14">
        <v>3720</v>
      </c>
      <c r="I3675" s="7">
        <f>Tabela1[[#This Row],[Valor total]]-Tabela1[[#This Row],[Valor custo]]</f>
        <v>1185.6500000000001</v>
      </c>
      <c r="J3675" s="3">
        <f>Tabela1[[#This Row],[MARGEM BRUTA]]/Tabela1[[#This Row],[Valor total]]</f>
        <v>0.31872311827956989</v>
      </c>
      <c r="K3675" s="1" t="str">
        <f>VLOOKUP(Tabela1[[#This Row],[Cliente]],'BASE DE CLIENTES'!A:D,4,0)</f>
        <v>EMPRESA COM MAQUINA</v>
      </c>
      <c r="L3675" s="1" t="str">
        <f>VLOOKUP(Tabela1[[#This Row],[Cliente]],'BASE DE CLIENTES'!A:E,5,0)</f>
        <v>ARAPOANGA (PLANALTINA)</v>
      </c>
    </row>
    <row r="3676" spans="1:12" x14ac:dyDescent="0.3">
      <c r="A3676" t="s">
        <v>813</v>
      </c>
      <c r="B3676" t="s">
        <v>27</v>
      </c>
      <c r="C3676" s="1" t="str">
        <f>VLOOKUP(Tabela1[[#This Row],[Cliente]],'BASE DE CLIENTES'!A:E,2,0)</f>
        <v>Brasília</v>
      </c>
      <c r="D3676" s="1" t="str">
        <f>VLOOKUP(Tabela1[[#This Row],[Cliente]],'BASE DE CLIENTES'!A:C,3,0)</f>
        <v>DF</v>
      </c>
      <c r="E3676" s="1" t="str">
        <f>CONCATENATE(Tabela1[[#This Row],[CIDADE]],",",Tabela1[[#This Row],[UF]])</f>
        <v>Brasília,DF</v>
      </c>
      <c r="F3676" s="12">
        <v>46050</v>
      </c>
      <c r="G3676" s="14">
        <v>983.1</v>
      </c>
      <c r="H3676" s="14">
        <v>900</v>
      </c>
      <c r="I3676" s="7">
        <f>Tabela1[[#This Row],[Valor total]]-Tabela1[[#This Row],[Valor custo]]</f>
        <v>-83.100000000000023</v>
      </c>
      <c r="J3676" s="3">
        <f>Tabela1[[#This Row],[MARGEM BRUTA]]/Tabela1[[#This Row],[Valor total]]</f>
        <v>-9.2333333333333364E-2</v>
      </c>
      <c r="K3676" s="1" t="str">
        <f>VLOOKUP(Tabela1[[#This Row],[Cliente]],'BASE DE CLIENTES'!A:D,4,0)</f>
        <v>EMPRESA SEM MAQUINA</v>
      </c>
      <c r="L3676" s="1" t="str">
        <f>VLOOKUP(Tabela1[[#This Row],[Cliente]],'BASE DE CLIENTES'!A:E,5,0)</f>
        <v>RECANTO DAS EMAS</v>
      </c>
    </row>
    <row r="3677" spans="1:12" x14ac:dyDescent="0.3">
      <c r="A3677" t="s">
        <v>814</v>
      </c>
      <c r="B3677" t="s">
        <v>230</v>
      </c>
      <c r="C3677" s="1" t="str">
        <f>VLOOKUP(Tabela1[[#This Row],[Cliente]],'BASE DE CLIENTES'!A:E,2,0)</f>
        <v>Brasília</v>
      </c>
      <c r="D3677" s="1" t="str">
        <f>VLOOKUP(Tabela1[[#This Row],[Cliente]],'BASE DE CLIENTES'!A:C,3,0)</f>
        <v>DF</v>
      </c>
      <c r="E3677" s="1" t="str">
        <f>CONCATENATE(Tabela1[[#This Row],[CIDADE]],",",Tabela1[[#This Row],[UF]])</f>
        <v>Brasília,DF</v>
      </c>
      <c r="F3677" s="12">
        <v>46050</v>
      </c>
      <c r="G3677" s="14">
        <v>45.06</v>
      </c>
      <c r="H3677" s="14">
        <v>210</v>
      </c>
      <c r="I3677" s="7">
        <f>Tabela1[[#This Row],[Valor total]]-Tabela1[[#This Row],[Valor custo]]</f>
        <v>164.94</v>
      </c>
      <c r="J3677" s="3">
        <f>Tabela1[[#This Row],[MARGEM BRUTA]]/Tabela1[[#This Row],[Valor total]]</f>
        <v>0.78542857142857136</v>
      </c>
      <c r="K3677" s="1" t="str">
        <f>VLOOKUP(Tabela1[[#This Row],[Cliente]],'BASE DE CLIENTES'!A:D,4,0)</f>
        <v>SERRALHEIRO</v>
      </c>
      <c r="L3677" s="1" t="str">
        <f>VLOOKUP(Tabela1[[#This Row],[Cliente]],'BASE DE CLIENTES'!A:E,5,0)</f>
        <v>SETOR HABITACIONAL SAMAMBAIA (VICENTE PIRES)</v>
      </c>
    </row>
    <row r="3678" spans="1:12" x14ac:dyDescent="0.3">
      <c r="A3678" t="s">
        <v>815</v>
      </c>
      <c r="B3678" t="s">
        <v>68</v>
      </c>
      <c r="C3678" s="1" t="str">
        <f>VLOOKUP(Tabela1[[#This Row],[Cliente]],'BASE DE CLIENTES'!A:E,2,0)</f>
        <v>Brasília</v>
      </c>
      <c r="D3678" s="1" t="str">
        <f>VLOOKUP(Tabela1[[#This Row],[Cliente]],'BASE DE CLIENTES'!A:C,3,0)</f>
        <v>DF</v>
      </c>
      <c r="E3678" s="1" t="str">
        <f>CONCATENATE(Tabela1[[#This Row],[CIDADE]],",",Tabela1[[#This Row],[UF]])</f>
        <v>Brasília,DF</v>
      </c>
      <c r="F3678" s="12">
        <v>46050</v>
      </c>
      <c r="G3678" s="14">
        <v>640.79</v>
      </c>
      <c r="H3678" s="14">
        <v>945</v>
      </c>
      <c r="I3678" s="7">
        <f>Tabela1[[#This Row],[Valor total]]-Tabela1[[#This Row],[Valor custo]]</f>
        <v>304.21000000000004</v>
      </c>
      <c r="J3678" s="3">
        <f>Tabela1[[#This Row],[MARGEM BRUTA]]/Tabela1[[#This Row],[Valor total]]</f>
        <v>0.32191534391534393</v>
      </c>
      <c r="K3678" s="1" t="str">
        <f>VLOOKUP(Tabela1[[#This Row],[Cliente]],'BASE DE CLIENTES'!A:D,4,0)</f>
        <v>EMPRESA COM MAQUINA</v>
      </c>
      <c r="L3678" s="1" t="str">
        <f>VLOOKUP(Tabela1[[#This Row],[Cliente]],'BASE DE CLIENTES'!A:E,5,0)</f>
        <v>SAMAMBAIA SUL (SAMAMBAIA)</v>
      </c>
    </row>
    <row r="3679" spans="1:12" x14ac:dyDescent="0.3">
      <c r="A3679" t="s">
        <v>816</v>
      </c>
      <c r="B3679" t="s">
        <v>88</v>
      </c>
      <c r="C3679" s="1" t="str">
        <f>VLOOKUP(Tabela1[[#This Row],[Cliente]],'BASE DE CLIENTES'!A:E,2,0)</f>
        <v>Brasília</v>
      </c>
      <c r="D3679" s="1" t="str">
        <f>VLOOKUP(Tabela1[[#This Row],[Cliente]],'BASE DE CLIENTES'!A:C,3,0)</f>
        <v>DF</v>
      </c>
      <c r="E3679" s="1" t="str">
        <f>CONCATENATE(Tabela1[[#This Row],[CIDADE]],",",Tabela1[[#This Row],[UF]])</f>
        <v>Brasília,DF</v>
      </c>
      <c r="F3679" s="12">
        <v>46050</v>
      </c>
      <c r="G3679" s="14">
        <v>33</v>
      </c>
      <c r="H3679" s="14">
        <v>150</v>
      </c>
      <c r="I3679" s="7">
        <f>Tabela1[[#This Row],[Valor total]]-Tabela1[[#This Row],[Valor custo]]</f>
        <v>117</v>
      </c>
      <c r="J3679" s="3">
        <f>Tabela1[[#This Row],[MARGEM BRUTA]]/Tabela1[[#This Row],[Valor total]]</f>
        <v>0.78</v>
      </c>
      <c r="K3679" s="1" t="str">
        <f>VLOOKUP(Tabela1[[#This Row],[Cliente]],'BASE DE CLIENTES'!A:D,4,0)</f>
        <v>SERRALHEIRO</v>
      </c>
      <c r="L3679" s="1" t="str">
        <f>VLOOKUP(Tabela1[[#This Row],[Cliente]],'BASE DE CLIENTES'!A:E,5,0)</f>
        <v>RECANTO DAS EMAS</v>
      </c>
    </row>
    <row r="3680" spans="1:12" x14ac:dyDescent="0.3">
      <c r="A3680" t="s">
        <v>817</v>
      </c>
      <c r="B3680" t="s">
        <v>343</v>
      </c>
      <c r="C3680" s="1" t="str">
        <f>VLOOKUP(Tabela1[[#This Row],[Cliente]],'BASE DE CLIENTES'!A:E,2,0)</f>
        <v>Brasília</v>
      </c>
      <c r="D3680" s="1" t="str">
        <f>VLOOKUP(Tabela1[[#This Row],[Cliente]],'BASE DE CLIENTES'!A:C,3,0)</f>
        <v>DF</v>
      </c>
      <c r="E3680" s="1" t="str">
        <f>CONCATENATE(Tabela1[[#This Row],[CIDADE]],",",Tabela1[[#This Row],[UF]])</f>
        <v>Brasília,DF</v>
      </c>
      <c r="F3680" s="12">
        <v>46050</v>
      </c>
      <c r="G3680" s="14">
        <v>450.27</v>
      </c>
      <c r="H3680" s="14">
        <v>620</v>
      </c>
      <c r="I3680" s="7">
        <f>Tabela1[[#This Row],[Valor total]]-Tabela1[[#This Row],[Valor custo]]</f>
        <v>169.73000000000002</v>
      </c>
      <c r="J3680" s="3">
        <f>Tabela1[[#This Row],[MARGEM BRUTA]]/Tabela1[[#This Row],[Valor total]]</f>
        <v>0.27375806451612905</v>
      </c>
      <c r="K3680" s="1" t="str">
        <f>VLOOKUP(Tabela1[[#This Row],[Cliente]],'BASE DE CLIENTES'!A:D,4,0)</f>
        <v>CLIENTE NOVO S/ IDENT.</v>
      </c>
      <c r="L3680" s="1" t="str">
        <f>VLOOKUP(Tabela1[[#This Row],[Cliente]],'BASE DE CLIENTES'!A:E,5,0)</f>
        <v>Brasília</v>
      </c>
    </row>
    <row r="3681" spans="1:12" x14ac:dyDescent="0.3">
      <c r="A3681" t="s">
        <v>818</v>
      </c>
      <c r="B3681" t="s">
        <v>216</v>
      </c>
      <c r="C3681" s="1" t="str">
        <f>VLOOKUP(Tabela1[[#This Row],[Cliente]],'BASE DE CLIENTES'!A:E,2,0)</f>
        <v>Brasília</v>
      </c>
      <c r="D3681" s="1" t="str">
        <f>VLOOKUP(Tabela1[[#This Row],[Cliente]],'BASE DE CLIENTES'!A:C,3,0)</f>
        <v>DF</v>
      </c>
      <c r="E3681" s="1" t="str">
        <f>CONCATENATE(Tabela1[[#This Row],[CIDADE]],",",Tabela1[[#This Row],[UF]])</f>
        <v>Brasília,DF</v>
      </c>
      <c r="F3681" s="12">
        <v>46050</v>
      </c>
      <c r="G3681" s="14">
        <v>8364.0499999999993</v>
      </c>
      <c r="H3681" s="14">
        <v>10830</v>
      </c>
      <c r="I3681" s="7">
        <f>Tabela1[[#This Row],[Valor total]]-Tabela1[[#This Row],[Valor custo]]</f>
        <v>2465.9500000000007</v>
      </c>
      <c r="J3681" s="3">
        <f>Tabela1[[#This Row],[MARGEM BRUTA]]/Tabela1[[#This Row],[Valor total]]</f>
        <v>0.22769621421976</v>
      </c>
      <c r="K3681" s="1" t="str">
        <f>VLOOKUP(Tabela1[[#This Row],[Cliente]],'BASE DE CLIENTES'!A:D,4,0)</f>
        <v>EMPRESA COM MAQUINA</v>
      </c>
      <c r="L3681" s="1" t="str">
        <f>VLOOKUP(Tabela1[[#This Row],[Cliente]],'BASE DE CLIENTES'!A:E,5,0)</f>
        <v>RIACHO FUNDO II</v>
      </c>
    </row>
    <row r="3682" spans="1:12" x14ac:dyDescent="0.3">
      <c r="A3682" t="s">
        <v>819</v>
      </c>
      <c r="B3682" t="s">
        <v>55</v>
      </c>
      <c r="C3682" s="1" t="str">
        <f>VLOOKUP(Tabela1[[#This Row],[Cliente]],'BASE DE CLIENTES'!A:E,2,0)</f>
        <v>Brasília</v>
      </c>
      <c r="D3682" s="1" t="str">
        <f>VLOOKUP(Tabela1[[#This Row],[Cliente]],'BASE DE CLIENTES'!A:C,3,0)</f>
        <v>DF</v>
      </c>
      <c r="E3682" s="1" t="str">
        <f>CONCATENATE(Tabela1[[#This Row],[CIDADE]],",",Tabela1[[#This Row],[UF]])</f>
        <v>Brasília,DF</v>
      </c>
      <c r="F3682" s="12">
        <v>46050</v>
      </c>
      <c r="G3682" s="14">
        <v>65</v>
      </c>
      <c r="H3682" s="14">
        <v>95</v>
      </c>
      <c r="I3682" s="7">
        <f>Tabela1[[#This Row],[Valor total]]-Tabela1[[#This Row],[Valor custo]]</f>
        <v>30</v>
      </c>
      <c r="J3682" s="3">
        <f>Tabela1[[#This Row],[MARGEM BRUTA]]/Tabela1[[#This Row],[Valor total]]</f>
        <v>0.31578947368421051</v>
      </c>
      <c r="K3682" s="1" t="str">
        <f>VLOOKUP(Tabela1[[#This Row],[Cliente]],'BASE DE CLIENTES'!A:D,4,0)</f>
        <v>EMPRESA SEM MAQUINA</v>
      </c>
      <c r="L3682" s="1" t="str">
        <f>VLOOKUP(Tabela1[[#This Row],[Cliente]],'BASE DE CLIENTES'!A:E,5,0)</f>
        <v>RECANTO DAS EMAS</v>
      </c>
    </row>
    <row r="3683" spans="1:12" x14ac:dyDescent="0.3">
      <c r="A3683" t="s">
        <v>820</v>
      </c>
      <c r="B3683" t="s">
        <v>55</v>
      </c>
      <c r="C3683" s="1" t="str">
        <f>VLOOKUP(Tabela1[[#This Row],[Cliente]],'BASE DE CLIENTES'!A:E,2,0)</f>
        <v>Brasília</v>
      </c>
      <c r="D3683" s="1" t="str">
        <f>VLOOKUP(Tabela1[[#This Row],[Cliente]],'BASE DE CLIENTES'!A:C,3,0)</f>
        <v>DF</v>
      </c>
      <c r="E3683" s="1" t="str">
        <f>CONCATENATE(Tabela1[[#This Row],[CIDADE]],",",Tabela1[[#This Row],[UF]])</f>
        <v>Brasília,DF</v>
      </c>
      <c r="F3683" s="12">
        <v>46050</v>
      </c>
      <c r="G3683" s="14">
        <v>510.31</v>
      </c>
      <c r="H3683" s="14">
        <v>750</v>
      </c>
      <c r="I3683" s="7">
        <f>Tabela1[[#This Row],[Valor total]]-Tabela1[[#This Row],[Valor custo]]</f>
        <v>239.69</v>
      </c>
      <c r="J3683" s="3">
        <f>Tabela1[[#This Row],[MARGEM BRUTA]]/Tabela1[[#This Row],[Valor total]]</f>
        <v>0.31958666666666669</v>
      </c>
      <c r="K3683" s="1" t="str">
        <f>VLOOKUP(Tabela1[[#This Row],[Cliente]],'BASE DE CLIENTES'!A:D,4,0)</f>
        <v>EMPRESA SEM MAQUINA</v>
      </c>
      <c r="L3683" s="1" t="str">
        <f>VLOOKUP(Tabela1[[#This Row],[Cliente]],'BASE DE CLIENTES'!A:E,5,0)</f>
        <v>RECANTO DAS EMAS</v>
      </c>
    </row>
    <row r="3684" spans="1:12" x14ac:dyDescent="0.3">
      <c r="A3684" t="s">
        <v>821</v>
      </c>
      <c r="B3684" t="s">
        <v>767</v>
      </c>
      <c r="C3684" s="1" t="str">
        <f>VLOOKUP(Tabela1[[#This Row],[Cliente]],'BASE DE CLIENTES'!A:E,2,0)</f>
        <v>Catalão</v>
      </c>
      <c r="D3684" s="1" t="str">
        <f>VLOOKUP(Tabela1[[#This Row],[Cliente]],'BASE DE CLIENTES'!A:C,3,0)</f>
        <v>GO</v>
      </c>
      <c r="E3684" s="1" t="str">
        <f>CONCATENATE(Tabela1[[#This Row],[CIDADE]],",",Tabela1[[#This Row],[UF]])</f>
        <v>Catalão,GO</v>
      </c>
      <c r="F3684" s="12">
        <v>46050</v>
      </c>
      <c r="G3684" s="14">
        <v>301.95999999999998</v>
      </c>
      <c r="H3684" s="14">
        <v>920</v>
      </c>
      <c r="I3684" s="7">
        <f>Tabela1[[#This Row],[Valor total]]-Tabela1[[#This Row],[Valor custo]]</f>
        <v>618.04</v>
      </c>
      <c r="J3684" s="3">
        <f>Tabela1[[#This Row],[MARGEM BRUTA]]/Tabela1[[#This Row],[Valor total]]</f>
        <v>0.67178260869565209</v>
      </c>
      <c r="K3684" s="1" t="str">
        <f>VLOOKUP(Tabela1[[#This Row],[Cliente]],'BASE DE CLIENTES'!A:D,4,0)</f>
        <v>CLIENTE NOVO S/ IDENT.</v>
      </c>
      <c r="L3684" s="1" t="str">
        <f>VLOOKUP(Tabela1[[#This Row],[Cliente]],'BASE DE CLIENTES'!A:E,5,0)</f>
        <v>Catalão</v>
      </c>
    </row>
    <row r="3685" spans="1:12" x14ac:dyDescent="0.3">
      <c r="A3685" t="s">
        <v>822</v>
      </c>
      <c r="B3685" t="s">
        <v>255</v>
      </c>
      <c r="C3685" s="1" t="str">
        <f>VLOOKUP(Tabela1[[#This Row],[Cliente]],'BASE DE CLIENTES'!A:E,2,0)</f>
        <v>Brasília</v>
      </c>
      <c r="D3685" s="1" t="str">
        <f>VLOOKUP(Tabela1[[#This Row],[Cliente]],'BASE DE CLIENTES'!A:C,3,0)</f>
        <v>DF</v>
      </c>
      <c r="E3685" s="1" t="str">
        <f>CONCATENATE(Tabela1[[#This Row],[CIDADE]],",",Tabela1[[#This Row],[UF]])</f>
        <v>Brasília,DF</v>
      </c>
      <c r="F3685" s="12">
        <v>46050</v>
      </c>
      <c r="G3685" s="14">
        <v>1193.22</v>
      </c>
      <c r="H3685" s="14">
        <v>1815</v>
      </c>
      <c r="I3685" s="7">
        <f>Tabela1[[#This Row],[Valor total]]-Tabela1[[#This Row],[Valor custo]]</f>
        <v>621.78</v>
      </c>
      <c r="J3685" s="3">
        <f>Tabela1[[#This Row],[MARGEM BRUTA]]/Tabela1[[#This Row],[Valor total]]</f>
        <v>0.34257851239669418</v>
      </c>
      <c r="K3685" s="1" t="str">
        <f>VLOOKUP(Tabela1[[#This Row],[Cliente]],'BASE DE CLIENTES'!A:D,4,0)</f>
        <v>EMPRESA COM MAQUINA</v>
      </c>
      <c r="L3685" s="1" t="str">
        <f>VLOOKUP(Tabela1[[#This Row],[Cliente]],'BASE DE CLIENTES'!A:E,5,0)</f>
        <v>ADE ÁGUAS CLARAS</v>
      </c>
    </row>
    <row r="3686" spans="1:12" x14ac:dyDescent="0.3">
      <c r="A3686" t="s">
        <v>823</v>
      </c>
      <c r="B3686" t="s">
        <v>321</v>
      </c>
      <c r="C3686" s="1" t="str">
        <f>VLOOKUP(Tabela1[[#This Row],[Cliente]],'BASE DE CLIENTES'!A:E,2,0)</f>
        <v>Valparaíso de Goiás</v>
      </c>
      <c r="D3686" s="1" t="str">
        <f>VLOOKUP(Tabela1[[#This Row],[Cliente]],'BASE DE CLIENTES'!A:C,3,0)</f>
        <v>GO</v>
      </c>
      <c r="E3686" s="1" t="str">
        <f>CONCATENATE(Tabela1[[#This Row],[CIDADE]],",",Tabela1[[#This Row],[UF]])</f>
        <v>Valparaíso de Goiás,GO</v>
      </c>
      <c r="F3686" s="12">
        <v>46050</v>
      </c>
      <c r="G3686" s="14">
        <v>1395.85</v>
      </c>
      <c r="H3686" s="14">
        <v>2150</v>
      </c>
      <c r="I3686" s="7">
        <f>Tabela1[[#This Row],[Valor total]]-Tabela1[[#This Row],[Valor custo]]</f>
        <v>754.15000000000009</v>
      </c>
      <c r="J3686" s="3">
        <f>Tabela1[[#This Row],[MARGEM BRUTA]]/Tabela1[[#This Row],[Valor total]]</f>
        <v>0.35076744186046516</v>
      </c>
      <c r="K3686" s="1" t="str">
        <f>VLOOKUP(Tabela1[[#This Row],[Cliente]],'BASE DE CLIENTES'!A:D,4,0)</f>
        <v>EMPRESA COM MAQUINA</v>
      </c>
      <c r="L3686" s="1" t="str">
        <f>VLOOKUP(Tabela1[[#This Row],[Cliente]],'BASE DE CLIENTES'!A:E,5,0)</f>
        <v>Valparaíso de Goiás</v>
      </c>
    </row>
    <row r="3687" spans="1:12" x14ac:dyDescent="0.3">
      <c r="A3687" t="s">
        <v>824</v>
      </c>
      <c r="B3687" t="s">
        <v>96</v>
      </c>
      <c r="C3687" s="1" t="str">
        <f>VLOOKUP(Tabela1[[#This Row],[Cliente]],'BASE DE CLIENTES'!A:E,2,0)</f>
        <v>Brasília</v>
      </c>
      <c r="D3687" s="1" t="str">
        <f>VLOOKUP(Tabela1[[#This Row],[Cliente]],'BASE DE CLIENTES'!A:C,3,0)</f>
        <v>DF</v>
      </c>
      <c r="E3687" s="1" t="str">
        <f>CONCATENATE(Tabela1[[#This Row],[CIDADE]],",",Tabela1[[#This Row],[UF]])</f>
        <v>Brasília,DF</v>
      </c>
      <c r="F3687" s="12">
        <v>46050</v>
      </c>
      <c r="G3687" s="14">
        <v>1088.17</v>
      </c>
      <c r="H3687" s="14">
        <v>1900</v>
      </c>
      <c r="I3687" s="7">
        <f>Tabela1[[#This Row],[Valor total]]-Tabela1[[#This Row],[Valor custo]]</f>
        <v>811.82999999999993</v>
      </c>
      <c r="J3687" s="3">
        <f>Tabela1[[#This Row],[MARGEM BRUTA]]/Tabela1[[#This Row],[Valor total]]</f>
        <v>0.42727894736842104</v>
      </c>
      <c r="K3687" s="1" t="str">
        <f>VLOOKUP(Tabela1[[#This Row],[Cliente]],'BASE DE CLIENTES'!A:D,4,0)</f>
        <v>EMPRESA SEM MAQUINA</v>
      </c>
      <c r="L3687" s="1" t="str">
        <f>VLOOKUP(Tabela1[[#This Row],[Cliente]],'BASE DE CLIENTES'!A:E,5,0)</f>
        <v>CEILANDIA NORTE (CEILANDIA)</v>
      </c>
    </row>
    <row r="3688" spans="1:12" x14ac:dyDescent="0.3">
      <c r="A3688" t="s">
        <v>825</v>
      </c>
      <c r="B3688" t="s">
        <v>255</v>
      </c>
      <c r="C3688" s="1" t="str">
        <f>VLOOKUP(Tabela1[[#This Row],[Cliente]],'BASE DE CLIENTES'!A:E,2,0)</f>
        <v>Brasília</v>
      </c>
      <c r="D3688" s="1" t="str">
        <f>VLOOKUP(Tabela1[[#This Row],[Cliente]],'BASE DE CLIENTES'!A:C,3,0)</f>
        <v>DF</v>
      </c>
      <c r="E3688" s="1" t="str">
        <f>CONCATENATE(Tabela1[[#This Row],[CIDADE]],",",Tabela1[[#This Row],[UF]])</f>
        <v>Brasília,DF</v>
      </c>
      <c r="F3688" s="12">
        <v>46050</v>
      </c>
      <c r="G3688" s="14">
        <v>450.27</v>
      </c>
      <c r="H3688" s="14">
        <v>655</v>
      </c>
      <c r="I3688" s="7">
        <f>Tabela1[[#This Row],[Valor total]]-Tabela1[[#This Row],[Valor custo]]</f>
        <v>204.73000000000002</v>
      </c>
      <c r="J3688" s="3">
        <f>Tabela1[[#This Row],[MARGEM BRUTA]]/Tabela1[[#This Row],[Valor total]]</f>
        <v>0.31256488549618322</v>
      </c>
      <c r="K3688" s="1" t="str">
        <f>VLOOKUP(Tabela1[[#This Row],[Cliente]],'BASE DE CLIENTES'!A:D,4,0)</f>
        <v>EMPRESA COM MAQUINA</v>
      </c>
      <c r="L3688" s="1" t="str">
        <f>VLOOKUP(Tabela1[[#This Row],[Cliente]],'BASE DE CLIENTES'!A:E,5,0)</f>
        <v>ADE ÁGUAS CLARAS</v>
      </c>
    </row>
    <row r="3689" spans="1:12" x14ac:dyDescent="0.3">
      <c r="A3689" t="s">
        <v>826</v>
      </c>
      <c r="B3689" t="s">
        <v>96</v>
      </c>
      <c r="C3689" s="1" t="str">
        <f>VLOOKUP(Tabela1[[#This Row],[Cliente]],'BASE DE CLIENTES'!A:E,2,0)</f>
        <v>Brasília</v>
      </c>
      <c r="D3689" s="1" t="str">
        <f>VLOOKUP(Tabela1[[#This Row],[Cliente]],'BASE DE CLIENTES'!A:C,3,0)</f>
        <v>DF</v>
      </c>
      <c r="E3689" s="1" t="str">
        <f>CONCATENATE(Tabela1[[#This Row],[CIDADE]],",",Tabela1[[#This Row],[UF]])</f>
        <v>Brasília,DF</v>
      </c>
      <c r="F3689" s="12">
        <v>46050</v>
      </c>
      <c r="G3689" s="14">
        <v>525.37</v>
      </c>
      <c r="H3689" s="14">
        <v>849</v>
      </c>
      <c r="I3689" s="7">
        <f>Tabela1[[#This Row],[Valor total]]-Tabela1[[#This Row],[Valor custo]]</f>
        <v>323.63</v>
      </c>
      <c r="J3689" s="3">
        <f>Tabela1[[#This Row],[MARGEM BRUTA]]/Tabela1[[#This Row],[Valor total]]</f>
        <v>0.38118963486454654</v>
      </c>
      <c r="K3689" s="1" t="str">
        <f>VLOOKUP(Tabela1[[#This Row],[Cliente]],'BASE DE CLIENTES'!A:D,4,0)</f>
        <v>EMPRESA SEM MAQUINA</v>
      </c>
      <c r="L3689" s="1" t="str">
        <f>VLOOKUP(Tabela1[[#This Row],[Cliente]],'BASE DE CLIENTES'!A:E,5,0)</f>
        <v>CEILANDIA NORTE (CEILANDIA)</v>
      </c>
    </row>
    <row r="3690" spans="1:12" x14ac:dyDescent="0.3">
      <c r="A3690" t="s">
        <v>827</v>
      </c>
      <c r="B3690" t="s">
        <v>76</v>
      </c>
      <c r="C3690" s="1" t="str">
        <f>VLOOKUP(Tabela1[[#This Row],[Cliente]],'BASE DE CLIENTES'!A:E,2,0)</f>
        <v>Brasília</v>
      </c>
      <c r="D3690" s="1" t="str">
        <f>VLOOKUP(Tabela1[[#This Row],[Cliente]],'BASE DE CLIENTES'!A:C,3,0)</f>
        <v>DF</v>
      </c>
      <c r="E3690" s="1" t="str">
        <f>CONCATENATE(Tabela1[[#This Row],[CIDADE]],",",Tabela1[[#This Row],[UF]])</f>
        <v>Brasília,DF</v>
      </c>
      <c r="F3690" s="12">
        <v>46050</v>
      </c>
      <c r="G3690" s="14">
        <v>4056.35</v>
      </c>
      <c r="H3690" s="14">
        <v>5980</v>
      </c>
      <c r="I3690" s="7">
        <f>Tabela1[[#This Row],[Valor total]]-Tabela1[[#This Row],[Valor custo]]</f>
        <v>1923.65</v>
      </c>
      <c r="J3690" s="3">
        <f>Tabela1[[#This Row],[MARGEM BRUTA]]/Tabela1[[#This Row],[Valor total]]</f>
        <v>0.32168060200668896</v>
      </c>
      <c r="K3690" s="1" t="str">
        <f>VLOOKUP(Tabela1[[#This Row],[Cliente]],'BASE DE CLIENTES'!A:D,4,0)</f>
        <v>EMPRESA COM MAQUINA</v>
      </c>
      <c r="L3690" s="1" t="str">
        <f>VLOOKUP(Tabela1[[#This Row],[Cliente]],'BASE DE CLIENTES'!A:E,5,0)</f>
        <v>Setor Placa da Mercedes (Núcleo Bandeirante)</v>
      </c>
    </row>
    <row r="3691" spans="1:12" x14ac:dyDescent="0.3">
      <c r="A3691" t="s">
        <v>828</v>
      </c>
      <c r="B3691" t="s">
        <v>120</v>
      </c>
      <c r="C3691" s="1" t="str">
        <f>VLOOKUP(Tabela1[[#This Row],[Cliente]],'BASE DE CLIENTES'!A:E,2,0)</f>
        <v>Brasília</v>
      </c>
      <c r="D3691" s="1" t="str">
        <f>VLOOKUP(Tabela1[[#This Row],[Cliente]],'BASE DE CLIENTES'!A:C,3,0)</f>
        <v>DF</v>
      </c>
      <c r="E3691" s="1" t="str">
        <f>CONCATENATE(Tabela1[[#This Row],[CIDADE]],",",Tabela1[[#This Row],[UF]])</f>
        <v>Brasília,DF</v>
      </c>
      <c r="F3691" s="12">
        <v>46050</v>
      </c>
      <c r="G3691" s="14">
        <v>645.28</v>
      </c>
      <c r="H3691" s="14">
        <v>970</v>
      </c>
      <c r="I3691" s="7">
        <f>Tabela1[[#This Row],[Valor total]]-Tabela1[[#This Row],[Valor custo]]</f>
        <v>324.72000000000003</v>
      </c>
      <c r="J3691" s="3">
        <f>Tabela1[[#This Row],[MARGEM BRUTA]]/Tabela1[[#This Row],[Valor total]]</f>
        <v>0.33476288659793818</v>
      </c>
      <c r="K3691" s="1" t="str">
        <f>VLOOKUP(Tabela1[[#This Row],[Cliente]],'BASE DE CLIENTES'!A:D,4,0)</f>
        <v>EMPRESA SEM MAQUINA</v>
      </c>
      <c r="L3691" s="1" t="str">
        <f>VLOOKUP(Tabela1[[#This Row],[Cliente]],'BASE DE CLIENTES'!A:E,5,0)</f>
        <v>SAMAMBAIA</v>
      </c>
    </row>
    <row r="3692" spans="1:12" x14ac:dyDescent="0.3">
      <c r="A3692" t="s">
        <v>829</v>
      </c>
      <c r="B3692" t="s">
        <v>19</v>
      </c>
      <c r="C3692" s="1" t="str">
        <f>VLOOKUP(Tabela1[[#This Row],[Cliente]],'BASE DE CLIENTES'!A:E,2,0)</f>
        <v>Águas Lindas de Goiás</v>
      </c>
      <c r="D3692" s="1" t="str">
        <f>VLOOKUP(Tabela1[[#This Row],[Cliente]],'BASE DE CLIENTES'!A:C,3,0)</f>
        <v>GO</v>
      </c>
      <c r="E3692" s="1" t="str">
        <f>CONCATENATE(Tabela1[[#This Row],[CIDADE]],",",Tabela1[[#This Row],[UF]])</f>
        <v>Águas Lindas de Goiás,GO</v>
      </c>
      <c r="F3692" s="12">
        <v>46050</v>
      </c>
      <c r="G3692" s="14">
        <v>1350.81</v>
      </c>
      <c r="H3692" s="14">
        <v>2155</v>
      </c>
      <c r="I3692" s="7">
        <f>Tabela1[[#This Row],[Valor total]]-Tabela1[[#This Row],[Valor custo]]</f>
        <v>804.19</v>
      </c>
      <c r="J3692" s="3">
        <f>Tabela1[[#This Row],[MARGEM BRUTA]]/Tabela1[[#This Row],[Valor total]]</f>
        <v>0.37317401392111371</v>
      </c>
      <c r="K3692" s="1" t="str">
        <f>VLOOKUP(Tabela1[[#This Row],[Cliente]],'BASE DE CLIENTES'!A:D,4,0)</f>
        <v>SERRALHEIRO</v>
      </c>
      <c r="L3692" s="1" t="str">
        <f>VLOOKUP(Tabela1[[#This Row],[Cliente]],'BASE DE CLIENTES'!A:E,5,0)</f>
        <v>Águas Lindas de Goiás</v>
      </c>
    </row>
    <row r="3693" spans="1:12" x14ac:dyDescent="0.3">
      <c r="A3693" t="s">
        <v>830</v>
      </c>
      <c r="B3693" t="s">
        <v>297</v>
      </c>
      <c r="C3693" s="1" t="str">
        <f>VLOOKUP(Tabela1[[#This Row],[Cliente]],'BASE DE CLIENTES'!A:E,2,0)</f>
        <v>Brasília</v>
      </c>
      <c r="D3693" s="1" t="str">
        <f>VLOOKUP(Tabela1[[#This Row],[Cliente]],'BASE DE CLIENTES'!A:C,3,0)</f>
        <v>DF</v>
      </c>
      <c r="E3693" s="1" t="str">
        <f>CONCATENATE(Tabela1[[#This Row],[CIDADE]],",",Tabela1[[#This Row],[UF]])</f>
        <v>Brasília,DF</v>
      </c>
      <c r="F3693" s="12">
        <v>46050</v>
      </c>
      <c r="G3693" s="14">
        <v>450.27</v>
      </c>
      <c r="H3693" s="14">
        <v>710</v>
      </c>
      <c r="I3693" s="7">
        <f>Tabela1[[#This Row],[Valor total]]-Tabela1[[#This Row],[Valor custo]]</f>
        <v>259.73</v>
      </c>
      <c r="J3693" s="3">
        <f>Tabela1[[#This Row],[MARGEM BRUTA]]/Tabela1[[#This Row],[Valor total]]</f>
        <v>0.36581690140845075</v>
      </c>
      <c r="K3693" s="1" t="str">
        <f>VLOOKUP(Tabela1[[#This Row],[Cliente]],'BASE DE CLIENTES'!A:D,4,0)</f>
        <v>SERRALHEIRO</v>
      </c>
      <c r="L3693" s="1" t="str">
        <f>VLOOKUP(Tabela1[[#This Row],[Cliente]],'BASE DE CLIENTES'!A:E,5,0)</f>
        <v>NA</v>
      </c>
    </row>
    <row r="3694" spans="1:12" x14ac:dyDescent="0.3">
      <c r="A3694" t="s">
        <v>831</v>
      </c>
      <c r="B3694" t="s">
        <v>354</v>
      </c>
      <c r="C3694" s="1" t="str">
        <f>VLOOKUP(Tabela1[[#This Row],[Cliente]],'BASE DE CLIENTES'!A:E,2,0)</f>
        <v>Goiânia</v>
      </c>
      <c r="D3694" s="1" t="str">
        <f>VLOOKUP(Tabela1[[#This Row],[Cliente]],'BASE DE CLIENTES'!A:C,3,0)</f>
        <v>GO</v>
      </c>
      <c r="E3694" s="1" t="str">
        <f>CONCATENATE(Tabela1[[#This Row],[CIDADE]],",",Tabela1[[#This Row],[UF]])</f>
        <v>Goiânia,GO</v>
      </c>
      <c r="F3694" s="12">
        <v>46050</v>
      </c>
      <c r="G3694" s="14">
        <v>2538.88</v>
      </c>
      <c r="H3694" s="14">
        <v>3850</v>
      </c>
      <c r="I3694" s="7">
        <f>Tabela1[[#This Row],[Valor total]]-Tabela1[[#This Row],[Valor custo]]</f>
        <v>1311.12</v>
      </c>
      <c r="J3694" s="3">
        <f>Tabela1[[#This Row],[MARGEM BRUTA]]/Tabela1[[#This Row],[Valor total]]</f>
        <v>0.34055064935064933</v>
      </c>
      <c r="K3694" s="1" t="str">
        <f>VLOOKUP(Tabela1[[#This Row],[Cliente]],'BASE DE CLIENTES'!A:D,4,0)</f>
        <v>CLIENTE NOVO S/ IDENT.</v>
      </c>
      <c r="L3694" s="1" t="str">
        <f>VLOOKUP(Tabela1[[#This Row],[Cliente]],'BASE DE CLIENTES'!A:E,5,0)</f>
        <v>Goiânia</v>
      </c>
    </row>
    <row r="3695" spans="1:12" x14ac:dyDescent="0.3">
      <c r="A3695" t="s">
        <v>832</v>
      </c>
      <c r="B3695" t="s">
        <v>316</v>
      </c>
      <c r="C3695" s="1" t="str">
        <f>VLOOKUP(Tabela1[[#This Row],[Cliente]],'BASE DE CLIENTES'!A:E,2,0)</f>
        <v>Valparaíso de Goiás</v>
      </c>
      <c r="D3695" s="1" t="str">
        <f>VLOOKUP(Tabela1[[#This Row],[Cliente]],'BASE DE CLIENTES'!A:C,3,0)</f>
        <v>GO</v>
      </c>
      <c r="E3695" s="1" t="str">
        <f>CONCATENATE(Tabela1[[#This Row],[CIDADE]],",",Tabela1[[#This Row],[UF]])</f>
        <v>Valparaíso de Goiás,GO</v>
      </c>
      <c r="F3695" s="12">
        <v>46050</v>
      </c>
      <c r="G3695" s="14">
        <v>1051.78</v>
      </c>
      <c r="H3695" s="14">
        <v>1550</v>
      </c>
      <c r="I3695" s="7">
        <f>Tabela1[[#This Row],[Valor total]]-Tabela1[[#This Row],[Valor custo]]</f>
        <v>498.22</v>
      </c>
      <c r="J3695" s="3">
        <f>Tabela1[[#This Row],[MARGEM BRUTA]]/Tabela1[[#This Row],[Valor total]]</f>
        <v>0.32143225806451614</v>
      </c>
      <c r="K3695" s="1" t="str">
        <f>VLOOKUP(Tabela1[[#This Row],[Cliente]],'BASE DE CLIENTES'!A:D,4,0)</f>
        <v>SERRALHEIRO</v>
      </c>
      <c r="L3695" s="1" t="str">
        <f>VLOOKUP(Tabela1[[#This Row],[Cliente]],'BASE DE CLIENTES'!A:E,5,0)</f>
        <v>Valparaíso de Goiás</v>
      </c>
    </row>
    <row r="3696" spans="1:12" x14ac:dyDescent="0.3">
      <c r="A3696" t="s">
        <v>833</v>
      </c>
      <c r="B3696" t="s">
        <v>161</v>
      </c>
      <c r="C3696" s="1" t="str">
        <f>VLOOKUP(Tabela1[[#This Row],[Cliente]],'BASE DE CLIENTES'!A:E,2,0)</f>
        <v>Brasília</v>
      </c>
      <c r="D3696" s="1" t="str">
        <f>VLOOKUP(Tabela1[[#This Row],[Cliente]],'BASE DE CLIENTES'!A:C,3,0)</f>
        <v>DF</v>
      </c>
      <c r="E3696" s="1" t="str">
        <f>CONCATENATE(Tabela1[[#This Row],[CIDADE]],",",Tabela1[[#This Row],[UF]])</f>
        <v>Brasília,DF</v>
      </c>
      <c r="F3696" s="12">
        <v>46050</v>
      </c>
      <c r="G3696" s="14">
        <v>18611.2</v>
      </c>
      <c r="H3696" s="14">
        <v>24700</v>
      </c>
      <c r="I3696" s="7">
        <f>Tabela1[[#This Row],[Valor total]]-Tabela1[[#This Row],[Valor custo]]</f>
        <v>6088.7999999999993</v>
      </c>
      <c r="J3696" s="3">
        <f>Tabela1[[#This Row],[MARGEM BRUTA]]/Tabela1[[#This Row],[Valor total]]</f>
        <v>0.24651012145748985</v>
      </c>
      <c r="K3696" s="1" t="str">
        <f>VLOOKUP(Tabela1[[#This Row],[Cliente]],'BASE DE CLIENTES'!A:D,4,0)</f>
        <v>EMPRESA COM MAQUINA</v>
      </c>
      <c r="L3696" s="1" t="str">
        <f>VLOOKUP(Tabela1[[#This Row],[Cliente]],'BASE DE CLIENTES'!A:E,5,0)</f>
        <v>RIACHO FUNDO II</v>
      </c>
    </row>
    <row r="3697" spans="1:12" x14ac:dyDescent="0.3">
      <c r="A3697" t="s">
        <v>834</v>
      </c>
      <c r="B3697" t="s">
        <v>303</v>
      </c>
      <c r="C3697" s="1" t="str">
        <f>VLOOKUP(Tabela1[[#This Row],[Cliente]],'BASE DE CLIENTES'!A:E,2,0)</f>
        <v>Trindade</v>
      </c>
      <c r="D3697" s="1" t="str">
        <f>VLOOKUP(Tabela1[[#This Row],[Cliente]],'BASE DE CLIENTES'!A:C,3,0)</f>
        <v>GO</v>
      </c>
      <c r="E3697" s="1" t="str">
        <f>CONCATENATE(Tabela1[[#This Row],[CIDADE]],",",Tabela1[[#This Row],[UF]])</f>
        <v>Trindade,GO</v>
      </c>
      <c r="F3697" s="12">
        <v>46049</v>
      </c>
      <c r="G3697" s="14">
        <v>1058.92</v>
      </c>
      <c r="H3697" s="14">
        <v>1550</v>
      </c>
      <c r="I3697" s="7">
        <f>Tabela1[[#This Row],[Valor total]]-Tabela1[[#This Row],[Valor custo]]</f>
        <v>491.07999999999993</v>
      </c>
      <c r="J3697" s="3">
        <f>Tabela1[[#This Row],[MARGEM BRUTA]]/Tabela1[[#This Row],[Valor total]]</f>
        <v>0.31682580645161285</v>
      </c>
      <c r="K3697" s="1" t="str">
        <f>VLOOKUP(Tabela1[[#This Row],[Cliente]],'BASE DE CLIENTES'!A:D,4,0)</f>
        <v>EMPRESA COM MAQUINA</v>
      </c>
      <c r="L3697" s="1" t="str">
        <f>VLOOKUP(Tabela1[[#This Row],[Cliente]],'BASE DE CLIENTES'!A:E,5,0)</f>
        <v>Trindade</v>
      </c>
    </row>
    <row r="3698" spans="1:12" x14ac:dyDescent="0.3">
      <c r="A3698" t="s">
        <v>835</v>
      </c>
      <c r="B3698" t="s">
        <v>236</v>
      </c>
      <c r="C3698" s="1" t="str">
        <f>VLOOKUP(Tabela1[[#This Row],[Cliente]],'BASE DE CLIENTES'!A:E,2,0)</f>
        <v>Goiânia</v>
      </c>
      <c r="D3698" s="1" t="str">
        <f>VLOOKUP(Tabela1[[#This Row],[Cliente]],'BASE DE CLIENTES'!A:C,3,0)</f>
        <v>GO</v>
      </c>
      <c r="E3698" s="1" t="str">
        <f>CONCATENATE(Tabela1[[#This Row],[CIDADE]],",",Tabela1[[#This Row],[UF]])</f>
        <v>Goiânia,GO</v>
      </c>
      <c r="F3698" s="12">
        <v>46049</v>
      </c>
      <c r="G3698" s="14">
        <v>1083</v>
      </c>
      <c r="H3698" s="14">
        <v>1560</v>
      </c>
      <c r="I3698" s="7">
        <f>Tabela1[[#This Row],[Valor total]]-Tabela1[[#This Row],[Valor custo]]</f>
        <v>477</v>
      </c>
      <c r="J3698" s="3">
        <f>Tabela1[[#This Row],[MARGEM BRUTA]]/Tabela1[[#This Row],[Valor total]]</f>
        <v>0.30576923076923079</v>
      </c>
      <c r="K3698" s="1" t="str">
        <f>VLOOKUP(Tabela1[[#This Row],[Cliente]],'BASE DE CLIENTES'!A:D,4,0)</f>
        <v>EMPRESA COM MAQUINA</v>
      </c>
      <c r="L3698" s="1" t="str">
        <f>VLOOKUP(Tabela1[[#This Row],[Cliente]],'BASE DE CLIENTES'!A:E,5,0)</f>
        <v>Goiânia</v>
      </c>
    </row>
    <row r="3699" spans="1:12" x14ac:dyDescent="0.3">
      <c r="A3699" t="s">
        <v>836</v>
      </c>
      <c r="B3699" t="s">
        <v>236</v>
      </c>
      <c r="C3699" s="1" t="str">
        <f>VLOOKUP(Tabela1[[#This Row],[Cliente]],'BASE DE CLIENTES'!A:E,2,0)</f>
        <v>Goiânia</v>
      </c>
      <c r="D3699" s="1" t="str">
        <f>VLOOKUP(Tabela1[[#This Row],[Cliente]],'BASE DE CLIENTES'!A:C,3,0)</f>
        <v>GO</v>
      </c>
      <c r="E3699" s="1" t="str">
        <f>CONCATENATE(Tabela1[[#This Row],[CIDADE]],",",Tabela1[[#This Row],[UF]])</f>
        <v>Goiânia,GO</v>
      </c>
      <c r="F3699" s="12">
        <v>46049</v>
      </c>
      <c r="G3699" s="14">
        <v>1583.47</v>
      </c>
      <c r="H3699" s="14">
        <v>2265</v>
      </c>
      <c r="I3699" s="7">
        <f>Tabela1[[#This Row],[Valor total]]-Tabela1[[#This Row],[Valor custo]]</f>
        <v>681.53</v>
      </c>
      <c r="J3699" s="3">
        <f>Tabela1[[#This Row],[MARGEM BRUTA]]/Tabela1[[#This Row],[Valor total]]</f>
        <v>0.30089624724061809</v>
      </c>
      <c r="K3699" s="1" t="str">
        <f>VLOOKUP(Tabela1[[#This Row],[Cliente]],'BASE DE CLIENTES'!A:D,4,0)</f>
        <v>EMPRESA COM MAQUINA</v>
      </c>
      <c r="L3699" s="1" t="str">
        <f>VLOOKUP(Tabela1[[#This Row],[Cliente]],'BASE DE CLIENTES'!A:E,5,0)</f>
        <v>Goiânia</v>
      </c>
    </row>
    <row r="3700" spans="1:12" x14ac:dyDescent="0.3">
      <c r="A3700" t="s">
        <v>837</v>
      </c>
      <c r="B3700" t="s">
        <v>88</v>
      </c>
      <c r="C3700" s="1" t="str">
        <f>VLOOKUP(Tabela1[[#This Row],[Cliente]],'BASE DE CLIENTES'!A:E,2,0)</f>
        <v>Brasília</v>
      </c>
      <c r="D3700" s="1" t="str">
        <f>VLOOKUP(Tabela1[[#This Row],[Cliente]],'BASE DE CLIENTES'!A:C,3,0)</f>
        <v>DF</v>
      </c>
      <c r="E3700" s="1" t="str">
        <f>CONCATENATE(Tabela1[[#This Row],[CIDADE]],",",Tabela1[[#This Row],[UF]])</f>
        <v>Brasília,DF</v>
      </c>
      <c r="F3700" s="12">
        <v>46049</v>
      </c>
      <c r="G3700" s="14">
        <v>120.1</v>
      </c>
      <c r="H3700" s="14">
        <v>300</v>
      </c>
      <c r="I3700" s="7">
        <f>Tabela1[[#This Row],[Valor total]]-Tabela1[[#This Row],[Valor custo]]</f>
        <v>179.9</v>
      </c>
      <c r="J3700" s="3">
        <f>Tabela1[[#This Row],[MARGEM BRUTA]]/Tabela1[[#This Row],[Valor total]]</f>
        <v>0.59966666666666668</v>
      </c>
      <c r="K3700" s="1" t="str">
        <f>VLOOKUP(Tabela1[[#This Row],[Cliente]],'BASE DE CLIENTES'!A:D,4,0)</f>
        <v>SERRALHEIRO</v>
      </c>
      <c r="L3700" s="1" t="str">
        <f>VLOOKUP(Tabela1[[#This Row],[Cliente]],'BASE DE CLIENTES'!A:E,5,0)</f>
        <v>RECANTO DAS EMAS</v>
      </c>
    </row>
    <row r="3701" spans="1:12" x14ac:dyDescent="0.3">
      <c r="A3701" t="s">
        <v>838</v>
      </c>
      <c r="B3701" t="s">
        <v>342</v>
      </c>
      <c r="C3701" s="1" t="str">
        <f>VLOOKUP(Tabela1[[#This Row],[Cliente]],'BASE DE CLIENTES'!A:E,2,0)</f>
        <v>Santo Antônio Descoberto</v>
      </c>
      <c r="D3701" s="1" t="str">
        <f>VLOOKUP(Tabela1[[#This Row],[Cliente]],'BASE DE CLIENTES'!A:C,3,0)</f>
        <v>GO</v>
      </c>
      <c r="E3701" s="1" t="str">
        <f>CONCATENATE(Tabela1[[#This Row],[CIDADE]],",",Tabela1[[#This Row],[UF]])</f>
        <v>Santo Antônio Descoberto,GO</v>
      </c>
      <c r="F3701" s="12">
        <v>46049</v>
      </c>
      <c r="G3701" s="14">
        <v>900.54</v>
      </c>
      <c r="H3701" s="14">
        <v>1290</v>
      </c>
      <c r="I3701" s="7">
        <f>Tabela1[[#This Row],[Valor total]]-Tabela1[[#This Row],[Valor custo]]</f>
        <v>389.46000000000004</v>
      </c>
      <c r="J3701" s="3">
        <f>Tabela1[[#This Row],[MARGEM BRUTA]]/Tabela1[[#This Row],[Valor total]]</f>
        <v>0.3019069767441861</v>
      </c>
      <c r="K3701" s="1" t="str">
        <f>VLOOKUP(Tabela1[[#This Row],[Cliente]],'BASE DE CLIENTES'!A:D,4,0)</f>
        <v>CLIENTE NOVO S/ IDENT.</v>
      </c>
      <c r="L3701" s="1" t="str">
        <f>VLOOKUP(Tabela1[[#This Row],[Cliente]],'BASE DE CLIENTES'!A:E,5,0)</f>
        <v>Santo Antônio Descoberto</v>
      </c>
    </row>
    <row r="3702" spans="1:12" x14ac:dyDescent="0.3">
      <c r="A3702" t="s">
        <v>839</v>
      </c>
      <c r="B3702" t="s">
        <v>27</v>
      </c>
      <c r="C3702" s="1" t="str">
        <f>VLOOKUP(Tabela1[[#This Row],[Cliente]],'BASE DE CLIENTES'!A:E,2,0)</f>
        <v>Brasília</v>
      </c>
      <c r="D3702" s="1" t="str">
        <f>VLOOKUP(Tabela1[[#This Row],[Cliente]],'BASE DE CLIENTES'!A:C,3,0)</f>
        <v>DF</v>
      </c>
      <c r="E3702" s="1" t="str">
        <f>CONCATENATE(Tabela1[[#This Row],[CIDADE]],",",Tabela1[[#This Row],[UF]])</f>
        <v>Brasília,DF</v>
      </c>
      <c r="F3702" s="12">
        <v>46049</v>
      </c>
      <c r="G3702" s="14">
        <v>20</v>
      </c>
      <c r="H3702" s="14">
        <v>40</v>
      </c>
      <c r="I3702" s="7">
        <f>Tabela1[[#This Row],[Valor total]]-Tabela1[[#This Row],[Valor custo]]</f>
        <v>20</v>
      </c>
      <c r="J3702" s="3">
        <f>Tabela1[[#This Row],[MARGEM BRUTA]]/Tabela1[[#This Row],[Valor total]]</f>
        <v>0.5</v>
      </c>
      <c r="K3702" s="1" t="str">
        <f>VLOOKUP(Tabela1[[#This Row],[Cliente]],'BASE DE CLIENTES'!A:D,4,0)</f>
        <v>EMPRESA SEM MAQUINA</v>
      </c>
      <c r="L3702" s="1" t="str">
        <f>VLOOKUP(Tabela1[[#This Row],[Cliente]],'BASE DE CLIENTES'!A:E,5,0)</f>
        <v>RECANTO DAS EMAS</v>
      </c>
    </row>
    <row r="3703" spans="1:12" x14ac:dyDescent="0.3">
      <c r="A3703" t="s">
        <v>840</v>
      </c>
      <c r="B3703" t="s">
        <v>27</v>
      </c>
      <c r="C3703" s="1" t="str">
        <f>VLOOKUP(Tabela1[[#This Row],[Cliente]],'BASE DE CLIENTES'!A:E,2,0)</f>
        <v>Brasília</v>
      </c>
      <c r="D3703" s="1" t="str">
        <f>VLOOKUP(Tabela1[[#This Row],[Cliente]],'BASE DE CLIENTES'!A:C,3,0)</f>
        <v>DF</v>
      </c>
      <c r="E3703" s="1" t="str">
        <f>CONCATENATE(Tabela1[[#This Row],[CIDADE]],",",Tabela1[[#This Row],[UF]])</f>
        <v>Brasília,DF</v>
      </c>
      <c r="F3703" s="12">
        <v>46049</v>
      </c>
      <c r="G3703" s="14">
        <v>56.28</v>
      </c>
      <c r="H3703" s="14">
        <v>150</v>
      </c>
      <c r="I3703" s="7">
        <f>Tabela1[[#This Row],[Valor total]]-Tabela1[[#This Row],[Valor custo]]</f>
        <v>93.72</v>
      </c>
      <c r="J3703" s="3">
        <f>Tabela1[[#This Row],[MARGEM BRUTA]]/Tabela1[[#This Row],[Valor total]]</f>
        <v>0.62480000000000002</v>
      </c>
      <c r="K3703" s="1" t="str">
        <f>VLOOKUP(Tabela1[[#This Row],[Cliente]],'BASE DE CLIENTES'!A:D,4,0)</f>
        <v>EMPRESA SEM MAQUINA</v>
      </c>
      <c r="L3703" s="1" t="str">
        <f>VLOOKUP(Tabela1[[#This Row],[Cliente]],'BASE DE CLIENTES'!A:E,5,0)</f>
        <v>RECANTO DAS EMAS</v>
      </c>
    </row>
    <row r="3704" spans="1:12" x14ac:dyDescent="0.3">
      <c r="A3704" t="s">
        <v>841</v>
      </c>
      <c r="B3704" t="s">
        <v>42</v>
      </c>
      <c r="C3704" s="1" t="str">
        <f>VLOOKUP(Tabela1[[#This Row],[Cliente]],'BASE DE CLIENTES'!A:E,2,0)</f>
        <v>Brasília</v>
      </c>
      <c r="D3704" s="1" t="str">
        <f>VLOOKUP(Tabela1[[#This Row],[Cliente]],'BASE DE CLIENTES'!A:C,3,0)</f>
        <v>DF</v>
      </c>
      <c r="E3704" s="1" t="str">
        <f>CONCATENATE(Tabela1[[#This Row],[CIDADE]],",",Tabela1[[#This Row],[UF]])</f>
        <v>Brasília,DF</v>
      </c>
      <c r="F3704" s="12">
        <v>46049</v>
      </c>
      <c r="G3704" s="14">
        <v>900.54</v>
      </c>
      <c r="H3704" s="14">
        <v>1230</v>
      </c>
      <c r="I3704" s="7">
        <f>Tabela1[[#This Row],[Valor total]]-Tabela1[[#This Row],[Valor custo]]</f>
        <v>329.46000000000004</v>
      </c>
      <c r="J3704" s="3">
        <f>Tabela1[[#This Row],[MARGEM BRUTA]]/Tabela1[[#This Row],[Valor total]]</f>
        <v>0.26785365853658538</v>
      </c>
      <c r="K3704" s="1" t="str">
        <f>VLOOKUP(Tabela1[[#This Row],[Cliente]],'BASE DE CLIENTES'!A:D,4,0)</f>
        <v>EMPRESA SEM MAQUINA</v>
      </c>
      <c r="L3704" s="1" t="str">
        <f>VLOOKUP(Tabela1[[#This Row],[Cliente]],'BASE DE CLIENTES'!A:E,5,0)</f>
        <v>SAMAMBAIA</v>
      </c>
    </row>
    <row r="3705" spans="1:12" x14ac:dyDescent="0.3">
      <c r="A3705" t="s">
        <v>842</v>
      </c>
      <c r="B3705" t="s">
        <v>189</v>
      </c>
      <c r="C3705" s="1" t="str">
        <f>VLOOKUP(Tabela1[[#This Row],[Cliente]],'BASE DE CLIENTES'!A:E,2,0)</f>
        <v>Formosa</v>
      </c>
      <c r="D3705" s="1" t="str">
        <f>VLOOKUP(Tabela1[[#This Row],[Cliente]],'BASE DE CLIENTES'!A:C,3,0)</f>
        <v>GO</v>
      </c>
      <c r="E3705" s="1" t="str">
        <f>CONCATENATE(Tabela1[[#This Row],[CIDADE]],",",Tabela1[[#This Row],[UF]])</f>
        <v>Formosa,GO</v>
      </c>
      <c r="F3705" s="12">
        <v>46049</v>
      </c>
      <c r="G3705" s="14">
        <v>210.07</v>
      </c>
      <c r="H3705" s="14">
        <v>500</v>
      </c>
      <c r="I3705" s="7">
        <f>Tabela1[[#This Row],[Valor total]]-Tabela1[[#This Row],[Valor custo]]</f>
        <v>289.93</v>
      </c>
      <c r="J3705" s="3">
        <f>Tabela1[[#This Row],[MARGEM BRUTA]]/Tabela1[[#This Row],[Valor total]]</f>
        <v>0.57986000000000004</v>
      </c>
      <c r="K3705" s="1" t="str">
        <f>VLOOKUP(Tabela1[[#This Row],[Cliente]],'BASE DE CLIENTES'!A:D,4,0)</f>
        <v>SEM CLASSIFICAÇÃO</v>
      </c>
      <c r="L3705" s="1" t="str">
        <f>VLOOKUP(Tabela1[[#This Row],[Cliente]],'BASE DE CLIENTES'!A:E,5,0)</f>
        <v>Formosa</v>
      </c>
    </row>
    <row r="3706" spans="1:12" x14ac:dyDescent="0.3">
      <c r="A3706" t="s">
        <v>843</v>
      </c>
      <c r="B3706" t="s">
        <v>108</v>
      </c>
      <c r="C3706" s="1" t="str">
        <f>VLOOKUP(Tabela1[[#This Row],[Cliente]],'BASE DE CLIENTES'!A:E,2,0)</f>
        <v>Brasília</v>
      </c>
      <c r="D3706" s="1" t="str">
        <f>VLOOKUP(Tabela1[[#This Row],[Cliente]],'BASE DE CLIENTES'!A:C,3,0)</f>
        <v>DF</v>
      </c>
      <c r="E3706" s="1" t="str">
        <f>CONCATENATE(Tabela1[[#This Row],[CIDADE]],",",Tabela1[[#This Row],[UF]])</f>
        <v>Brasília,DF</v>
      </c>
      <c r="F3706" s="12">
        <v>46049</v>
      </c>
      <c r="G3706" s="14">
        <v>41.75</v>
      </c>
      <c r="H3706" s="14">
        <v>75</v>
      </c>
      <c r="I3706" s="7">
        <f>Tabela1[[#This Row],[Valor total]]-Tabela1[[#This Row],[Valor custo]]</f>
        <v>33.25</v>
      </c>
      <c r="J3706" s="3">
        <f>Tabela1[[#This Row],[MARGEM BRUTA]]/Tabela1[[#This Row],[Valor total]]</f>
        <v>0.44333333333333336</v>
      </c>
      <c r="K3706" s="1" t="str">
        <f>VLOOKUP(Tabela1[[#This Row],[Cliente]],'BASE DE CLIENTES'!A:D,4,0)</f>
        <v>SERRALHEIRO</v>
      </c>
      <c r="L3706" s="1" t="str">
        <f>VLOOKUP(Tabela1[[#This Row],[Cliente]],'BASE DE CLIENTES'!A:E,5,0)</f>
        <v>Vila Planalto</v>
      </c>
    </row>
    <row r="3707" spans="1:12" x14ac:dyDescent="0.3">
      <c r="A3707" t="s">
        <v>844</v>
      </c>
      <c r="B3707" t="s">
        <v>161</v>
      </c>
      <c r="C3707" s="1" t="str">
        <f>VLOOKUP(Tabela1[[#This Row],[Cliente]],'BASE DE CLIENTES'!A:E,2,0)</f>
        <v>Brasília</v>
      </c>
      <c r="D3707" s="1" t="str">
        <f>VLOOKUP(Tabela1[[#This Row],[Cliente]],'BASE DE CLIENTES'!A:C,3,0)</f>
        <v>DF</v>
      </c>
      <c r="E3707" s="1" t="str">
        <f>CONCATENATE(Tabela1[[#This Row],[CIDADE]],",",Tabela1[[#This Row],[UF]])</f>
        <v>Brasília,DF</v>
      </c>
      <c r="F3707" s="12">
        <v>46049</v>
      </c>
      <c r="G3707" s="14">
        <v>946.14</v>
      </c>
      <c r="H3707" s="14">
        <v>1220</v>
      </c>
      <c r="I3707" s="7">
        <f>Tabela1[[#This Row],[Valor total]]-Tabela1[[#This Row],[Valor custo]]</f>
        <v>273.86</v>
      </c>
      <c r="J3707" s="3">
        <f>Tabela1[[#This Row],[MARGEM BRUTA]]/Tabela1[[#This Row],[Valor total]]</f>
        <v>0.22447540983606559</v>
      </c>
      <c r="K3707" s="1" t="str">
        <f>VLOOKUP(Tabela1[[#This Row],[Cliente]],'BASE DE CLIENTES'!A:D,4,0)</f>
        <v>EMPRESA COM MAQUINA</v>
      </c>
      <c r="L3707" s="1" t="str">
        <f>VLOOKUP(Tabela1[[#This Row],[Cliente]],'BASE DE CLIENTES'!A:E,5,0)</f>
        <v>RIACHO FUNDO II</v>
      </c>
    </row>
    <row r="3708" spans="1:12" x14ac:dyDescent="0.3">
      <c r="A3708" t="s">
        <v>845</v>
      </c>
      <c r="B3708" t="s">
        <v>769</v>
      </c>
      <c r="C3708" s="1" t="str">
        <f>VLOOKUP(Tabela1[[#This Row],[Cliente]],'BASE DE CLIENTES'!A:E,2,0)</f>
        <v>Brasília</v>
      </c>
      <c r="D3708" s="1" t="str">
        <f>VLOOKUP(Tabela1[[#This Row],[Cliente]],'BASE DE CLIENTES'!A:C,3,0)</f>
        <v>DF</v>
      </c>
      <c r="E3708" s="1" t="str">
        <f>CONCATENATE(Tabela1[[#This Row],[CIDADE]],",",Tabela1[[#This Row],[UF]])</f>
        <v>Brasília,DF</v>
      </c>
      <c r="F3708" s="12">
        <v>46049</v>
      </c>
      <c r="G3708" s="14">
        <v>1163.2</v>
      </c>
      <c r="H3708" s="14">
        <v>2650</v>
      </c>
      <c r="I3708" s="7">
        <f>Tabela1[[#This Row],[Valor total]]-Tabela1[[#This Row],[Valor custo]]</f>
        <v>1486.8</v>
      </c>
      <c r="J3708" s="3">
        <f>Tabela1[[#This Row],[MARGEM BRUTA]]/Tabela1[[#This Row],[Valor total]]</f>
        <v>0.56105660377358491</v>
      </c>
      <c r="K3708" s="1" t="str">
        <f>VLOOKUP(Tabela1[[#This Row],[Cliente]],'BASE DE CLIENTES'!A:D,4,0)</f>
        <v>CLIENTE NOVO S/ IDENT.</v>
      </c>
      <c r="L3708" s="1" t="str">
        <f>VLOOKUP(Tabela1[[#This Row],[Cliente]],'BASE DE CLIENTES'!A:E,5,0)</f>
        <v>Taguatinga Sul (Taguatinga)</v>
      </c>
    </row>
    <row r="3709" spans="1:12" x14ac:dyDescent="0.3">
      <c r="A3709" t="s">
        <v>846</v>
      </c>
      <c r="B3709" t="s">
        <v>85</v>
      </c>
      <c r="C3709" s="1" t="str">
        <f>VLOOKUP(Tabela1[[#This Row],[Cliente]],'BASE DE CLIENTES'!A:E,2,0)</f>
        <v>Brasília</v>
      </c>
      <c r="D3709" s="1" t="str">
        <f>VLOOKUP(Tabela1[[#This Row],[Cliente]],'BASE DE CLIENTES'!A:C,3,0)</f>
        <v>DF</v>
      </c>
      <c r="E3709" s="1" t="str">
        <f>CONCATENATE(Tabela1[[#This Row],[CIDADE]],",",Tabela1[[#This Row],[UF]])</f>
        <v>Brasília,DF</v>
      </c>
      <c r="F3709" s="12">
        <v>46049</v>
      </c>
      <c r="G3709" s="14">
        <v>457.78</v>
      </c>
      <c r="H3709" s="14">
        <v>700</v>
      </c>
      <c r="I3709" s="7">
        <f>Tabela1[[#This Row],[Valor total]]-Tabela1[[#This Row],[Valor custo]]</f>
        <v>242.22000000000003</v>
      </c>
      <c r="J3709" s="3">
        <f>Tabela1[[#This Row],[MARGEM BRUTA]]/Tabela1[[#This Row],[Valor total]]</f>
        <v>0.34602857142857146</v>
      </c>
      <c r="K3709" s="1" t="str">
        <f>VLOOKUP(Tabela1[[#This Row],[Cliente]],'BASE DE CLIENTES'!A:D,4,0)</f>
        <v>SERRALHEIRO</v>
      </c>
      <c r="L3709" s="1" t="str">
        <f>VLOOKUP(Tabela1[[#This Row],[Cliente]],'BASE DE CLIENTES'!A:E,5,0)</f>
        <v>SAMAMBAIA NORTE (SAMAMBAIA)</v>
      </c>
    </row>
    <row r="3710" spans="1:12" x14ac:dyDescent="0.3">
      <c r="A3710" t="s">
        <v>847</v>
      </c>
      <c r="B3710" t="s">
        <v>70</v>
      </c>
      <c r="C3710" s="1" t="str">
        <f>VLOOKUP(Tabela1[[#This Row],[Cliente]],'BASE DE CLIENTES'!A:E,2,0)</f>
        <v>Brasília</v>
      </c>
      <c r="D3710" s="1" t="str">
        <f>VLOOKUP(Tabela1[[#This Row],[Cliente]],'BASE DE CLIENTES'!A:C,3,0)</f>
        <v>DF</v>
      </c>
      <c r="E3710" s="1" t="str">
        <f>CONCATENATE(Tabela1[[#This Row],[CIDADE]],",",Tabela1[[#This Row],[UF]])</f>
        <v>Brasília,DF</v>
      </c>
      <c r="F3710" s="12">
        <v>46049</v>
      </c>
      <c r="G3710" s="14">
        <v>2574.0500000000002</v>
      </c>
      <c r="H3710" s="14">
        <v>3595</v>
      </c>
      <c r="I3710" s="7">
        <f>Tabela1[[#This Row],[Valor total]]-Tabela1[[#This Row],[Valor custo]]</f>
        <v>1020.9499999999998</v>
      </c>
      <c r="J3710" s="3">
        <f>Tabela1[[#This Row],[MARGEM BRUTA]]/Tabela1[[#This Row],[Valor total]]</f>
        <v>0.2839916550764951</v>
      </c>
      <c r="K3710" s="1" t="str">
        <f>VLOOKUP(Tabela1[[#This Row],[Cliente]],'BASE DE CLIENTES'!A:D,4,0)</f>
        <v>EMPRESA COM MAQUINA</v>
      </c>
      <c r="L3710" s="1" t="str">
        <f>VLOOKUP(Tabela1[[#This Row],[Cliente]],'BASE DE CLIENTES'!A:E,5,0)</f>
        <v>TAGUATINGA NORTE (TAGUATINGA)</v>
      </c>
    </row>
    <row r="3711" spans="1:12" x14ac:dyDescent="0.3">
      <c r="A3711" t="s">
        <v>848</v>
      </c>
      <c r="B3711" t="s">
        <v>176</v>
      </c>
      <c r="C3711" s="1" t="str">
        <f>VLOOKUP(Tabela1[[#This Row],[Cliente]],'BASE DE CLIENTES'!A:E,2,0)</f>
        <v>Brasília</v>
      </c>
      <c r="D3711" s="1" t="str">
        <f>VLOOKUP(Tabela1[[#This Row],[Cliente]],'BASE DE CLIENTES'!A:C,3,0)</f>
        <v>DF</v>
      </c>
      <c r="E3711" s="1" t="str">
        <f>CONCATENATE(Tabela1[[#This Row],[CIDADE]],",",Tabela1[[#This Row],[UF]])</f>
        <v>Brasília,DF</v>
      </c>
      <c r="F3711" s="12">
        <v>46049</v>
      </c>
      <c r="G3711" s="14">
        <v>450.27</v>
      </c>
      <c r="H3711" s="14">
        <v>700</v>
      </c>
      <c r="I3711" s="7">
        <f>Tabela1[[#This Row],[Valor total]]-Tabela1[[#This Row],[Valor custo]]</f>
        <v>249.73000000000002</v>
      </c>
      <c r="J3711" s="3">
        <f>Tabela1[[#This Row],[MARGEM BRUTA]]/Tabela1[[#This Row],[Valor total]]</f>
        <v>0.35675714285714288</v>
      </c>
      <c r="K3711" s="1" t="str">
        <f>VLOOKUP(Tabela1[[#This Row],[Cliente]],'BASE DE CLIENTES'!A:D,4,0)</f>
        <v>OUTROS RAMOS</v>
      </c>
      <c r="L3711" s="1" t="str">
        <f>VLOOKUP(Tabela1[[#This Row],[Cliente]],'BASE DE CLIENTES'!A:E,5,0)</f>
        <v>CEILANDIA NORTE</v>
      </c>
    </row>
    <row r="3712" spans="1:12" x14ac:dyDescent="0.3">
      <c r="A3712" t="s">
        <v>849</v>
      </c>
      <c r="B3712" t="s">
        <v>184</v>
      </c>
      <c r="C3712" s="1" t="str">
        <f>VLOOKUP(Tabela1[[#This Row],[Cliente]],'BASE DE CLIENTES'!A:E,2,0)</f>
        <v>Castanhal</v>
      </c>
      <c r="D3712" s="1" t="str">
        <f>VLOOKUP(Tabela1[[#This Row],[Cliente]],'BASE DE CLIENTES'!A:C,3,0)</f>
        <v>PA</v>
      </c>
      <c r="E3712" s="1" t="str">
        <f>CONCATENATE(Tabela1[[#This Row],[CIDADE]],",",Tabela1[[#This Row],[UF]])</f>
        <v>Castanhal,PA</v>
      </c>
      <c r="F3712" s="12">
        <v>46049</v>
      </c>
      <c r="G3712" s="14">
        <v>4502.7</v>
      </c>
      <c r="H3712" s="14">
        <v>6650</v>
      </c>
      <c r="I3712" s="7">
        <f>Tabela1[[#This Row],[Valor total]]-Tabela1[[#This Row],[Valor custo]]</f>
        <v>2147.3000000000002</v>
      </c>
      <c r="J3712" s="3">
        <f>Tabela1[[#This Row],[MARGEM BRUTA]]/Tabela1[[#This Row],[Valor total]]</f>
        <v>0.32290225563909775</v>
      </c>
      <c r="K3712" s="1" t="str">
        <f>VLOOKUP(Tabela1[[#This Row],[Cliente]],'BASE DE CLIENTES'!A:D,4,0)</f>
        <v>EMPRESA COM MAQUINA</v>
      </c>
      <c r="L3712" s="1" t="str">
        <f>VLOOKUP(Tabela1[[#This Row],[Cliente]],'BASE DE CLIENTES'!A:E,5,0)</f>
        <v>Castanhal</v>
      </c>
    </row>
    <row r="3713" spans="1:12" x14ac:dyDescent="0.3">
      <c r="A3713" t="s">
        <v>850</v>
      </c>
      <c r="B3713" t="s">
        <v>104</v>
      </c>
      <c r="C3713" s="1" t="str">
        <f>VLOOKUP(Tabela1[[#This Row],[Cliente]],'BASE DE CLIENTES'!A:E,2,0)</f>
        <v>Águas Lindas de Goiás</v>
      </c>
      <c r="D3713" s="1" t="str">
        <f>VLOOKUP(Tabela1[[#This Row],[Cliente]],'BASE DE CLIENTES'!A:C,3,0)</f>
        <v>GO</v>
      </c>
      <c r="E3713" s="1" t="str">
        <f>CONCATENATE(Tabela1[[#This Row],[CIDADE]],",",Tabela1[[#This Row],[UF]])</f>
        <v>Águas Lindas de Goiás,GO</v>
      </c>
      <c r="F3713" s="12">
        <v>46049</v>
      </c>
      <c r="G3713" s="14">
        <v>450.27</v>
      </c>
      <c r="H3713" s="14">
        <v>625</v>
      </c>
      <c r="I3713" s="7">
        <f>Tabela1[[#This Row],[Valor total]]-Tabela1[[#This Row],[Valor custo]]</f>
        <v>174.73000000000002</v>
      </c>
      <c r="J3713" s="3">
        <f>Tabela1[[#This Row],[MARGEM BRUTA]]/Tabela1[[#This Row],[Valor total]]</f>
        <v>0.27956800000000004</v>
      </c>
      <c r="K3713" s="1" t="str">
        <f>VLOOKUP(Tabela1[[#This Row],[Cliente]],'BASE DE CLIENTES'!A:D,4,0)</f>
        <v>EMPRESA SEM MAQUINA</v>
      </c>
      <c r="L3713" s="1" t="str">
        <f>VLOOKUP(Tabela1[[#This Row],[Cliente]],'BASE DE CLIENTES'!A:E,5,0)</f>
        <v>Águas Lindas de Goiás</v>
      </c>
    </row>
    <row r="3714" spans="1:12" x14ac:dyDescent="0.3">
      <c r="A3714" t="s">
        <v>851</v>
      </c>
      <c r="B3714" t="s">
        <v>109</v>
      </c>
      <c r="C3714" s="1" t="str">
        <f>VLOOKUP(Tabela1[[#This Row],[Cliente]],'BASE DE CLIENTES'!A:E,2,0)</f>
        <v>Águas Lindas de Goiás</v>
      </c>
      <c r="D3714" s="1" t="str">
        <f>VLOOKUP(Tabela1[[#This Row],[Cliente]],'BASE DE CLIENTES'!A:C,3,0)</f>
        <v>GO</v>
      </c>
      <c r="E3714" s="1" t="str">
        <f>CONCATENATE(Tabela1[[#This Row],[CIDADE]],",",Tabela1[[#This Row],[UF]])</f>
        <v>Águas Lindas de Goiás,GO</v>
      </c>
      <c r="F3714" s="12">
        <v>46049</v>
      </c>
      <c r="G3714" s="14">
        <v>1613.47</v>
      </c>
      <c r="H3714" s="14">
        <v>2400</v>
      </c>
      <c r="I3714" s="7">
        <f>Tabela1[[#This Row],[Valor total]]-Tabela1[[#This Row],[Valor custo]]</f>
        <v>786.53</v>
      </c>
      <c r="J3714" s="3">
        <f>Tabela1[[#This Row],[MARGEM BRUTA]]/Tabela1[[#This Row],[Valor total]]</f>
        <v>0.32772083333333329</v>
      </c>
      <c r="K3714" s="1" t="str">
        <f>VLOOKUP(Tabela1[[#This Row],[Cliente]],'BASE DE CLIENTES'!A:D,4,0)</f>
        <v>SERRALHEIRO</v>
      </c>
      <c r="L3714" s="1" t="str">
        <f>VLOOKUP(Tabela1[[#This Row],[Cliente]],'BASE DE CLIENTES'!A:E,5,0)</f>
        <v>Águas Lindas de Goiás</v>
      </c>
    </row>
    <row r="3715" spans="1:12" x14ac:dyDescent="0.3">
      <c r="A3715" t="s">
        <v>852</v>
      </c>
      <c r="B3715" t="s">
        <v>104</v>
      </c>
      <c r="C3715" s="1" t="str">
        <f>VLOOKUP(Tabela1[[#This Row],[Cliente]],'BASE DE CLIENTES'!A:E,2,0)</f>
        <v>Águas Lindas de Goiás</v>
      </c>
      <c r="D3715" s="1" t="str">
        <f>VLOOKUP(Tabela1[[#This Row],[Cliente]],'BASE DE CLIENTES'!A:C,3,0)</f>
        <v>GO</v>
      </c>
      <c r="E3715" s="1" t="str">
        <f>CONCATENATE(Tabela1[[#This Row],[CIDADE]],",",Tabela1[[#This Row],[UF]])</f>
        <v>Águas Lindas de Goiás,GO</v>
      </c>
      <c r="F3715" s="12">
        <v>46049</v>
      </c>
      <c r="G3715" s="14">
        <v>1706.51</v>
      </c>
      <c r="H3715" s="14">
        <v>2815</v>
      </c>
      <c r="I3715" s="7">
        <f>Tabela1[[#This Row],[Valor total]]-Tabela1[[#This Row],[Valor custo]]</f>
        <v>1108.49</v>
      </c>
      <c r="J3715" s="3">
        <f>Tabela1[[#This Row],[MARGEM BRUTA]]/Tabela1[[#This Row],[Valor total]]</f>
        <v>0.39377975133214921</v>
      </c>
      <c r="K3715" s="1" t="str">
        <f>VLOOKUP(Tabela1[[#This Row],[Cliente]],'BASE DE CLIENTES'!A:D,4,0)</f>
        <v>EMPRESA SEM MAQUINA</v>
      </c>
      <c r="L3715" s="1" t="str">
        <f>VLOOKUP(Tabela1[[#This Row],[Cliente]],'BASE DE CLIENTES'!A:E,5,0)</f>
        <v>Águas Lindas de Goiás</v>
      </c>
    </row>
    <row r="3716" spans="1:12" x14ac:dyDescent="0.3">
      <c r="A3716" t="s">
        <v>853</v>
      </c>
      <c r="B3716" t="s">
        <v>52</v>
      </c>
      <c r="C3716" s="1" t="str">
        <f>VLOOKUP(Tabela1[[#This Row],[Cliente]],'BASE DE CLIENTES'!A:E,2,0)</f>
        <v>Brasília</v>
      </c>
      <c r="D3716" s="1" t="str">
        <f>VLOOKUP(Tabela1[[#This Row],[Cliente]],'BASE DE CLIENTES'!A:C,3,0)</f>
        <v>DF</v>
      </c>
      <c r="E3716" s="1" t="str">
        <f>CONCATENATE(Tabela1[[#This Row],[CIDADE]],",",Tabela1[[#This Row],[UF]])</f>
        <v>Brasília,DF</v>
      </c>
      <c r="F3716" s="12">
        <v>46049</v>
      </c>
      <c r="G3716" s="14">
        <v>67.12</v>
      </c>
      <c r="H3716" s="14">
        <v>150</v>
      </c>
      <c r="I3716" s="7">
        <f>Tabela1[[#This Row],[Valor total]]-Tabela1[[#This Row],[Valor custo]]</f>
        <v>82.88</v>
      </c>
      <c r="J3716" s="3">
        <f>Tabela1[[#This Row],[MARGEM BRUTA]]/Tabela1[[#This Row],[Valor total]]</f>
        <v>0.55253333333333332</v>
      </c>
      <c r="K3716" s="1" t="str">
        <f>VLOOKUP(Tabela1[[#This Row],[Cliente]],'BASE DE CLIENTES'!A:D,4,0)</f>
        <v>SERRALHEIRO</v>
      </c>
      <c r="L3716" s="1" t="str">
        <f>VLOOKUP(Tabela1[[#This Row],[Cliente]],'BASE DE CLIENTES'!A:E,5,0)</f>
        <v>Ceilândia Sul (Ceilândia)</v>
      </c>
    </row>
    <row r="3717" spans="1:12" x14ac:dyDescent="0.3">
      <c r="A3717" t="s">
        <v>854</v>
      </c>
      <c r="B3717" t="s">
        <v>52</v>
      </c>
      <c r="C3717" s="1" t="str">
        <f>VLOOKUP(Tabela1[[#This Row],[Cliente]],'BASE DE CLIENTES'!A:E,2,0)</f>
        <v>Brasília</v>
      </c>
      <c r="D3717" s="1" t="str">
        <f>VLOOKUP(Tabela1[[#This Row],[Cliente]],'BASE DE CLIENTES'!A:C,3,0)</f>
        <v>DF</v>
      </c>
      <c r="E3717" s="1" t="str">
        <f>CONCATENATE(Tabela1[[#This Row],[CIDADE]],",",Tabela1[[#This Row],[UF]])</f>
        <v>Brasília,DF</v>
      </c>
      <c r="F3717" s="12">
        <v>46049</v>
      </c>
      <c r="G3717" s="14">
        <v>1163.2</v>
      </c>
      <c r="H3717" s="14">
        <v>1740</v>
      </c>
      <c r="I3717" s="7">
        <f>Tabela1[[#This Row],[Valor total]]-Tabela1[[#This Row],[Valor custo]]</f>
        <v>576.79999999999995</v>
      </c>
      <c r="J3717" s="3">
        <f>Tabela1[[#This Row],[MARGEM BRUTA]]/Tabela1[[#This Row],[Valor total]]</f>
        <v>0.33149425287356321</v>
      </c>
      <c r="K3717" s="1" t="str">
        <f>VLOOKUP(Tabela1[[#This Row],[Cliente]],'BASE DE CLIENTES'!A:D,4,0)</f>
        <v>SERRALHEIRO</v>
      </c>
      <c r="L3717" s="1" t="str">
        <f>VLOOKUP(Tabela1[[#This Row],[Cliente]],'BASE DE CLIENTES'!A:E,5,0)</f>
        <v>Ceilândia Sul (Ceilândia)</v>
      </c>
    </row>
    <row r="3718" spans="1:12" x14ac:dyDescent="0.3">
      <c r="A3718" t="s">
        <v>855</v>
      </c>
      <c r="B3718" t="s">
        <v>236</v>
      </c>
      <c r="C3718" s="1" t="str">
        <f>VLOOKUP(Tabela1[[#This Row],[Cliente]],'BASE DE CLIENTES'!A:E,2,0)</f>
        <v>Goiânia</v>
      </c>
      <c r="D3718" s="1" t="str">
        <f>VLOOKUP(Tabela1[[#This Row],[Cliente]],'BASE DE CLIENTES'!A:C,3,0)</f>
        <v>GO</v>
      </c>
      <c r="E3718" s="1" t="str">
        <f>CONCATENATE(Tabela1[[#This Row],[CIDADE]],",",Tabela1[[#This Row],[UF]])</f>
        <v>Goiânia,GO</v>
      </c>
      <c r="F3718" s="12">
        <v>46049</v>
      </c>
      <c r="G3718" s="14">
        <v>856.3</v>
      </c>
      <c r="H3718" s="14">
        <v>1255</v>
      </c>
      <c r="I3718" s="7">
        <f>Tabela1[[#This Row],[Valor total]]-Tabela1[[#This Row],[Valor custo]]</f>
        <v>398.70000000000005</v>
      </c>
      <c r="J3718" s="3">
        <f>Tabela1[[#This Row],[MARGEM BRUTA]]/Tabela1[[#This Row],[Valor total]]</f>
        <v>0.31768924302788848</v>
      </c>
      <c r="K3718" s="1" t="str">
        <f>VLOOKUP(Tabela1[[#This Row],[Cliente]],'BASE DE CLIENTES'!A:D,4,0)</f>
        <v>EMPRESA COM MAQUINA</v>
      </c>
      <c r="L3718" s="1" t="str">
        <f>VLOOKUP(Tabela1[[#This Row],[Cliente]],'BASE DE CLIENTES'!A:E,5,0)</f>
        <v>Goiânia</v>
      </c>
    </row>
    <row r="3719" spans="1:12" x14ac:dyDescent="0.3">
      <c r="A3719" t="s">
        <v>856</v>
      </c>
      <c r="B3719" t="s">
        <v>316</v>
      </c>
      <c r="C3719" s="1" t="str">
        <f>VLOOKUP(Tabela1[[#This Row],[Cliente]],'BASE DE CLIENTES'!A:E,2,0)</f>
        <v>Valparaíso de Goiás</v>
      </c>
      <c r="D3719" s="1" t="str">
        <f>VLOOKUP(Tabela1[[#This Row],[Cliente]],'BASE DE CLIENTES'!A:C,3,0)</f>
        <v>GO</v>
      </c>
      <c r="E3719" s="1" t="str">
        <f>CONCATENATE(Tabela1[[#This Row],[CIDADE]],",",Tabela1[[#This Row],[UF]])</f>
        <v>Valparaíso de Goiás,GO</v>
      </c>
      <c r="F3719" s="12">
        <v>46049</v>
      </c>
      <c r="G3719" s="14">
        <v>1148.19</v>
      </c>
      <c r="H3719" s="14">
        <v>1650</v>
      </c>
      <c r="I3719" s="7">
        <f>Tabela1[[#This Row],[Valor total]]-Tabela1[[#This Row],[Valor custo]]</f>
        <v>501.80999999999995</v>
      </c>
      <c r="J3719" s="3">
        <f>Tabela1[[#This Row],[MARGEM BRUTA]]/Tabela1[[#This Row],[Valor total]]</f>
        <v>0.30412727272727269</v>
      </c>
      <c r="K3719" s="1" t="str">
        <f>VLOOKUP(Tabela1[[#This Row],[Cliente]],'BASE DE CLIENTES'!A:D,4,0)</f>
        <v>SERRALHEIRO</v>
      </c>
      <c r="L3719" s="1" t="str">
        <f>VLOOKUP(Tabela1[[#This Row],[Cliente]],'BASE DE CLIENTES'!A:E,5,0)</f>
        <v>Valparaíso de Goiás</v>
      </c>
    </row>
    <row r="3720" spans="1:12" x14ac:dyDescent="0.3">
      <c r="A3720" t="s">
        <v>857</v>
      </c>
      <c r="B3720" t="s">
        <v>120</v>
      </c>
      <c r="C3720" s="1" t="str">
        <f>VLOOKUP(Tabela1[[#This Row],[Cliente]],'BASE DE CLIENTES'!A:E,2,0)</f>
        <v>Brasília</v>
      </c>
      <c r="D3720" s="1" t="str">
        <f>VLOOKUP(Tabela1[[#This Row],[Cliente]],'BASE DE CLIENTES'!A:C,3,0)</f>
        <v>DF</v>
      </c>
      <c r="E3720" s="1" t="str">
        <f>CONCATENATE(Tabela1[[#This Row],[CIDADE]],",",Tabela1[[#This Row],[UF]])</f>
        <v>Brasília,DF</v>
      </c>
      <c r="F3720" s="12">
        <v>46048</v>
      </c>
      <c r="G3720" s="14">
        <v>900.54</v>
      </c>
      <c r="H3720" s="14">
        <v>1270</v>
      </c>
      <c r="I3720" s="7">
        <f>Tabela1[[#This Row],[Valor total]]-Tabela1[[#This Row],[Valor custo]]</f>
        <v>369.46000000000004</v>
      </c>
      <c r="J3720" s="3">
        <f>Tabela1[[#This Row],[MARGEM BRUTA]]/Tabela1[[#This Row],[Valor total]]</f>
        <v>0.29091338582677168</v>
      </c>
      <c r="K3720" s="1" t="str">
        <f>VLOOKUP(Tabela1[[#This Row],[Cliente]],'BASE DE CLIENTES'!A:D,4,0)</f>
        <v>EMPRESA SEM MAQUINA</v>
      </c>
      <c r="L3720" s="1" t="str">
        <f>VLOOKUP(Tabela1[[#This Row],[Cliente]],'BASE DE CLIENTES'!A:E,5,0)</f>
        <v>SAMAMBAIA</v>
      </c>
    </row>
    <row r="3721" spans="1:12" x14ac:dyDescent="0.3">
      <c r="A3721" t="s">
        <v>858</v>
      </c>
      <c r="B3721" t="s">
        <v>309</v>
      </c>
      <c r="C3721" s="1" t="str">
        <f>VLOOKUP(Tabela1[[#This Row],[Cliente]],'BASE DE CLIENTES'!A:E,2,0)</f>
        <v>Uberlândia</v>
      </c>
      <c r="D3721" s="1" t="str">
        <f>VLOOKUP(Tabela1[[#This Row],[Cliente]],'BASE DE CLIENTES'!A:C,3,0)</f>
        <v>MG</v>
      </c>
      <c r="E3721" s="1" t="str">
        <f>CONCATENATE(Tabela1[[#This Row],[CIDADE]],",",Tabela1[[#This Row],[UF]])</f>
        <v>Uberlândia,MG</v>
      </c>
      <c r="F3721" s="12">
        <v>46048</v>
      </c>
      <c r="G3721" s="14">
        <v>562.79999999999995</v>
      </c>
      <c r="H3721" s="14">
        <v>1500</v>
      </c>
      <c r="I3721" s="7">
        <f>Tabela1[[#This Row],[Valor total]]-Tabela1[[#This Row],[Valor custo]]</f>
        <v>937.2</v>
      </c>
      <c r="J3721" s="3">
        <f>Tabela1[[#This Row],[MARGEM BRUTA]]/Tabela1[[#This Row],[Valor total]]</f>
        <v>0.62480000000000002</v>
      </c>
      <c r="K3721" s="1" t="str">
        <f>VLOOKUP(Tabela1[[#This Row],[Cliente]],'BASE DE CLIENTES'!A:D,4,0)</f>
        <v>EMPRESA COM MAQUINA</v>
      </c>
      <c r="L3721" s="1" t="str">
        <f>VLOOKUP(Tabela1[[#This Row],[Cliente]],'BASE DE CLIENTES'!A:E,5,0)</f>
        <v>Uberlândia</v>
      </c>
    </row>
    <row r="3722" spans="1:12" x14ac:dyDescent="0.3">
      <c r="A3722" t="s">
        <v>859</v>
      </c>
      <c r="B3722" t="s">
        <v>230</v>
      </c>
      <c r="C3722" s="1" t="str">
        <f>VLOOKUP(Tabela1[[#This Row],[Cliente]],'BASE DE CLIENTES'!A:E,2,0)</f>
        <v>Brasília</v>
      </c>
      <c r="D3722" s="1" t="str">
        <f>VLOOKUP(Tabela1[[#This Row],[Cliente]],'BASE DE CLIENTES'!A:C,3,0)</f>
        <v>DF</v>
      </c>
      <c r="E3722" s="1" t="str">
        <f>CONCATENATE(Tabela1[[#This Row],[CIDADE]],",",Tabela1[[#This Row],[UF]])</f>
        <v>Brasília,DF</v>
      </c>
      <c r="F3722" s="12">
        <v>46048</v>
      </c>
      <c r="G3722" s="14">
        <v>56.28</v>
      </c>
      <c r="H3722" s="14">
        <v>149</v>
      </c>
      <c r="I3722" s="7">
        <f>Tabela1[[#This Row],[Valor total]]-Tabela1[[#This Row],[Valor custo]]</f>
        <v>92.72</v>
      </c>
      <c r="J3722" s="3">
        <f>Tabela1[[#This Row],[MARGEM BRUTA]]/Tabela1[[#This Row],[Valor total]]</f>
        <v>0.62228187919463085</v>
      </c>
      <c r="K3722" s="1" t="str">
        <f>VLOOKUP(Tabela1[[#This Row],[Cliente]],'BASE DE CLIENTES'!A:D,4,0)</f>
        <v>SERRALHEIRO</v>
      </c>
      <c r="L3722" s="1" t="str">
        <f>VLOOKUP(Tabela1[[#This Row],[Cliente]],'BASE DE CLIENTES'!A:E,5,0)</f>
        <v>SETOR HABITACIONAL SAMAMBAIA (VICENTE PIRES)</v>
      </c>
    </row>
    <row r="3723" spans="1:12" x14ac:dyDescent="0.3">
      <c r="A3723" t="s">
        <v>860</v>
      </c>
      <c r="B3723" t="s">
        <v>68</v>
      </c>
      <c r="C3723" s="1" t="str">
        <f>VLOOKUP(Tabela1[[#This Row],[Cliente]],'BASE DE CLIENTES'!A:E,2,0)</f>
        <v>Brasília</v>
      </c>
      <c r="D3723" s="1" t="str">
        <f>VLOOKUP(Tabela1[[#This Row],[Cliente]],'BASE DE CLIENTES'!A:C,3,0)</f>
        <v>DF</v>
      </c>
      <c r="E3723" s="1" t="str">
        <f>CONCATENATE(Tabela1[[#This Row],[CIDADE]],",",Tabela1[[#This Row],[UF]])</f>
        <v>Brasília,DF</v>
      </c>
      <c r="F3723" s="12">
        <v>46048</v>
      </c>
      <c r="G3723" s="14">
        <v>33.56</v>
      </c>
      <c r="H3723" s="14">
        <v>85</v>
      </c>
      <c r="I3723" s="7">
        <f>Tabela1[[#This Row],[Valor total]]-Tabela1[[#This Row],[Valor custo]]</f>
        <v>51.44</v>
      </c>
      <c r="J3723" s="3">
        <f>Tabela1[[#This Row],[MARGEM BRUTA]]/Tabela1[[#This Row],[Valor total]]</f>
        <v>0.60517647058823532</v>
      </c>
      <c r="K3723" s="1" t="str">
        <f>VLOOKUP(Tabela1[[#This Row],[Cliente]],'BASE DE CLIENTES'!A:D,4,0)</f>
        <v>EMPRESA COM MAQUINA</v>
      </c>
      <c r="L3723" s="1" t="str">
        <f>VLOOKUP(Tabela1[[#This Row],[Cliente]],'BASE DE CLIENTES'!A:E,5,0)</f>
        <v>SAMAMBAIA SUL (SAMAMBAIA)</v>
      </c>
    </row>
    <row r="3724" spans="1:12" x14ac:dyDescent="0.3">
      <c r="A3724" t="s">
        <v>861</v>
      </c>
      <c r="B3724" t="s">
        <v>186</v>
      </c>
      <c r="C3724" s="1" t="str">
        <f>VLOOKUP(Tabela1[[#This Row],[Cliente]],'BASE DE CLIENTES'!A:E,2,0)</f>
        <v>Eunápolis</v>
      </c>
      <c r="D3724" s="1" t="str">
        <f>VLOOKUP(Tabela1[[#This Row],[Cliente]],'BASE DE CLIENTES'!A:C,3,0)</f>
        <v>BA</v>
      </c>
      <c r="E3724" s="1" t="str">
        <f>CONCATENATE(Tabela1[[#This Row],[CIDADE]],",",Tabela1[[#This Row],[UF]])</f>
        <v>Eunápolis,BA</v>
      </c>
      <c r="F3724" s="12">
        <v>46048</v>
      </c>
      <c r="G3724" s="14">
        <v>6648.36</v>
      </c>
      <c r="H3724" s="14">
        <v>12400</v>
      </c>
      <c r="I3724" s="7">
        <f>Tabela1[[#This Row],[Valor total]]-Tabela1[[#This Row],[Valor custo]]</f>
        <v>5751.64</v>
      </c>
      <c r="J3724" s="3">
        <f>Tabela1[[#This Row],[MARGEM BRUTA]]/Tabela1[[#This Row],[Valor total]]</f>
        <v>0.46384193548387098</v>
      </c>
      <c r="K3724" s="1" t="str">
        <f>VLOOKUP(Tabela1[[#This Row],[Cliente]],'BASE DE CLIENTES'!A:D,4,0)</f>
        <v>EMPRESA SEM MAQUINA</v>
      </c>
      <c r="L3724" s="1" t="str">
        <f>VLOOKUP(Tabela1[[#This Row],[Cliente]],'BASE DE CLIENTES'!A:E,5,0)</f>
        <v>Eunápolis</v>
      </c>
    </row>
    <row r="3725" spans="1:12" x14ac:dyDescent="0.3">
      <c r="A3725" t="s">
        <v>862</v>
      </c>
      <c r="B3725" t="s">
        <v>771</v>
      </c>
      <c r="C3725" s="1" t="str">
        <f>VLOOKUP(Tabela1[[#This Row],[Cliente]],'BASE DE CLIENTES'!A:E,2,0)</f>
        <v>Brasília</v>
      </c>
      <c r="D3725" s="1" t="str">
        <f>VLOOKUP(Tabela1[[#This Row],[Cliente]],'BASE DE CLIENTES'!A:C,3,0)</f>
        <v>DF</v>
      </c>
      <c r="E3725" s="1" t="str">
        <f>CONCATENATE(Tabela1[[#This Row],[CIDADE]],",",Tabela1[[#This Row],[UF]])</f>
        <v>Brasília,DF</v>
      </c>
      <c r="F3725" s="12">
        <v>46048</v>
      </c>
      <c r="G3725" s="14">
        <v>56.28</v>
      </c>
      <c r="H3725" s="14">
        <v>180</v>
      </c>
      <c r="I3725" s="7">
        <f>Tabela1[[#This Row],[Valor total]]-Tabela1[[#This Row],[Valor custo]]</f>
        <v>123.72</v>
      </c>
      <c r="J3725" s="3">
        <f>Tabela1[[#This Row],[MARGEM BRUTA]]/Tabela1[[#This Row],[Valor total]]</f>
        <v>0.68733333333333335</v>
      </c>
      <c r="K3725" s="1" t="str">
        <f>VLOOKUP(Tabela1[[#This Row],[Cliente]],'BASE DE CLIENTES'!A:D,4,0)</f>
        <v>CLIENTE NOVO S/ IDENT.</v>
      </c>
      <c r="L3725" s="1" t="str">
        <f>VLOOKUP(Tabela1[[#This Row],[Cliente]],'BASE DE CLIENTES'!A:E,5,0)</f>
        <v>Guará</v>
      </c>
    </row>
    <row r="3726" spans="1:12" x14ac:dyDescent="0.3">
      <c r="A3726" t="s">
        <v>863</v>
      </c>
      <c r="B3726" t="s">
        <v>55</v>
      </c>
      <c r="C3726" s="1" t="str">
        <f>VLOOKUP(Tabela1[[#This Row],[Cliente]],'BASE DE CLIENTES'!A:E,2,0)</f>
        <v>Brasília</v>
      </c>
      <c r="D3726" s="1" t="str">
        <f>VLOOKUP(Tabela1[[#This Row],[Cliente]],'BASE DE CLIENTES'!A:C,3,0)</f>
        <v>DF</v>
      </c>
      <c r="E3726" s="1" t="str">
        <f>CONCATENATE(Tabela1[[#This Row],[CIDADE]],",",Tabela1[[#This Row],[UF]])</f>
        <v>Brasília,DF</v>
      </c>
      <c r="F3726" s="12">
        <v>46048</v>
      </c>
      <c r="G3726" s="14">
        <v>524.5</v>
      </c>
      <c r="H3726" s="14">
        <v>852</v>
      </c>
      <c r="I3726" s="7">
        <f>Tabela1[[#This Row],[Valor total]]-Tabela1[[#This Row],[Valor custo]]</f>
        <v>327.5</v>
      </c>
      <c r="J3726" s="3">
        <f>Tabela1[[#This Row],[MARGEM BRUTA]]/Tabela1[[#This Row],[Valor total]]</f>
        <v>0.38438967136150237</v>
      </c>
      <c r="K3726" s="1" t="str">
        <f>VLOOKUP(Tabela1[[#This Row],[Cliente]],'BASE DE CLIENTES'!A:D,4,0)</f>
        <v>EMPRESA SEM MAQUINA</v>
      </c>
      <c r="L3726" s="1" t="str">
        <f>VLOOKUP(Tabela1[[#This Row],[Cliente]],'BASE DE CLIENTES'!A:E,5,0)</f>
        <v>RECANTO DAS EMAS</v>
      </c>
    </row>
    <row r="3727" spans="1:12" x14ac:dyDescent="0.3">
      <c r="A3727" t="s">
        <v>864</v>
      </c>
      <c r="B3727" t="s">
        <v>70</v>
      </c>
      <c r="C3727" s="1" t="str">
        <f>VLOOKUP(Tabela1[[#This Row],[Cliente]],'BASE DE CLIENTES'!A:E,2,0)</f>
        <v>Brasília</v>
      </c>
      <c r="D3727" s="1" t="str">
        <f>VLOOKUP(Tabela1[[#This Row],[Cliente]],'BASE DE CLIENTES'!A:C,3,0)</f>
        <v>DF</v>
      </c>
      <c r="E3727" s="1" t="str">
        <f>CONCATENATE(Tabela1[[#This Row],[CIDADE]],",",Tabela1[[#This Row],[UF]])</f>
        <v>Brasília,DF</v>
      </c>
      <c r="F3727" s="12">
        <v>46048</v>
      </c>
      <c r="G3727" s="14">
        <v>73.14</v>
      </c>
      <c r="H3727" s="14">
        <v>90</v>
      </c>
      <c r="I3727" s="7">
        <f>Tabela1[[#This Row],[Valor total]]-Tabela1[[#This Row],[Valor custo]]</f>
        <v>16.86</v>
      </c>
      <c r="J3727" s="3">
        <f>Tabela1[[#This Row],[MARGEM BRUTA]]/Tabela1[[#This Row],[Valor total]]</f>
        <v>0.18733333333333332</v>
      </c>
      <c r="K3727" s="1" t="str">
        <f>VLOOKUP(Tabela1[[#This Row],[Cliente]],'BASE DE CLIENTES'!A:D,4,0)</f>
        <v>EMPRESA COM MAQUINA</v>
      </c>
      <c r="L3727" s="1" t="str">
        <f>VLOOKUP(Tabela1[[#This Row],[Cliente]],'BASE DE CLIENTES'!A:E,5,0)</f>
        <v>TAGUATINGA NORTE (TAGUATINGA)</v>
      </c>
    </row>
    <row r="3728" spans="1:12" x14ac:dyDescent="0.3">
      <c r="A3728" t="s">
        <v>865</v>
      </c>
      <c r="B3728" t="s">
        <v>70</v>
      </c>
      <c r="C3728" s="1" t="str">
        <f>VLOOKUP(Tabela1[[#This Row],[Cliente]],'BASE DE CLIENTES'!A:E,2,0)</f>
        <v>Brasília</v>
      </c>
      <c r="D3728" s="1" t="str">
        <f>VLOOKUP(Tabela1[[#This Row],[Cliente]],'BASE DE CLIENTES'!A:C,3,0)</f>
        <v>DF</v>
      </c>
      <c r="E3728" s="1" t="str">
        <f>CONCATENATE(Tabela1[[#This Row],[CIDADE]],",",Tabela1[[#This Row],[UF]])</f>
        <v>Brasília,DF</v>
      </c>
      <c r="F3728" s="12">
        <v>46048</v>
      </c>
      <c r="G3728" s="14">
        <v>933.54</v>
      </c>
      <c r="H3728" s="14">
        <v>1450</v>
      </c>
      <c r="I3728" s="7">
        <f>Tabela1[[#This Row],[Valor total]]-Tabela1[[#This Row],[Valor custo]]</f>
        <v>516.46</v>
      </c>
      <c r="J3728" s="3">
        <f>Tabela1[[#This Row],[MARGEM BRUTA]]/Tabela1[[#This Row],[Valor total]]</f>
        <v>0.35617931034482764</v>
      </c>
      <c r="K3728" s="1" t="str">
        <f>VLOOKUP(Tabela1[[#This Row],[Cliente]],'BASE DE CLIENTES'!A:D,4,0)</f>
        <v>EMPRESA COM MAQUINA</v>
      </c>
      <c r="L3728" s="1" t="str">
        <f>VLOOKUP(Tabela1[[#This Row],[Cliente]],'BASE DE CLIENTES'!A:E,5,0)</f>
        <v>TAGUATINGA NORTE (TAGUATINGA)</v>
      </c>
    </row>
    <row r="3729" spans="1:12" x14ac:dyDescent="0.3">
      <c r="A3729" t="s">
        <v>866</v>
      </c>
      <c r="B3729" t="s">
        <v>264</v>
      </c>
      <c r="C3729" s="1" t="str">
        <f>VLOOKUP(Tabela1[[#This Row],[Cliente]],'BASE DE CLIENTES'!A:E,2,0)</f>
        <v>Brasília</v>
      </c>
      <c r="D3729" s="1" t="str">
        <f>VLOOKUP(Tabela1[[#This Row],[Cliente]],'BASE DE CLIENTES'!A:C,3,0)</f>
        <v>DF</v>
      </c>
      <c r="E3729" s="1" t="str">
        <f>CONCATENATE(Tabela1[[#This Row],[CIDADE]],",",Tabela1[[#This Row],[UF]])</f>
        <v>Brasília,DF</v>
      </c>
      <c r="F3729" s="12">
        <v>46048</v>
      </c>
      <c r="G3729" s="14">
        <v>60.08</v>
      </c>
      <c r="H3729" s="14">
        <v>224</v>
      </c>
      <c r="I3729" s="7">
        <f>Tabela1[[#This Row],[Valor total]]-Tabela1[[#This Row],[Valor custo]]</f>
        <v>163.92000000000002</v>
      </c>
      <c r="J3729" s="3">
        <f>Tabela1[[#This Row],[MARGEM BRUTA]]/Tabela1[[#This Row],[Valor total]]</f>
        <v>0.73178571428571437</v>
      </c>
      <c r="K3729" s="1" t="str">
        <f>VLOOKUP(Tabela1[[#This Row],[Cliente]],'BASE DE CLIENTES'!A:D,4,0)</f>
        <v>SERRALHEIRO</v>
      </c>
      <c r="L3729" s="1" t="str">
        <f>VLOOKUP(Tabela1[[#This Row],[Cliente]],'BASE DE CLIENTES'!A:E,5,0)</f>
        <v>Recanto das emas</v>
      </c>
    </row>
    <row r="3730" spans="1:12" x14ac:dyDescent="0.3">
      <c r="A3730" t="s">
        <v>867</v>
      </c>
      <c r="B3730" t="s">
        <v>264</v>
      </c>
      <c r="C3730" s="1" t="str">
        <f>VLOOKUP(Tabela1[[#This Row],[Cliente]],'BASE DE CLIENTES'!A:E,2,0)</f>
        <v>Brasília</v>
      </c>
      <c r="D3730" s="1" t="str">
        <f>VLOOKUP(Tabela1[[#This Row],[Cliente]],'BASE DE CLIENTES'!A:C,3,0)</f>
        <v>DF</v>
      </c>
      <c r="E3730" s="1" t="str">
        <f>CONCATENATE(Tabela1[[#This Row],[CIDADE]],",",Tabela1[[#This Row],[UF]])</f>
        <v>Brasília,DF</v>
      </c>
      <c r="F3730" s="12">
        <v>46048</v>
      </c>
      <c r="G3730" s="14">
        <v>5</v>
      </c>
      <c r="H3730" s="14">
        <v>8</v>
      </c>
      <c r="I3730" s="7">
        <f>Tabela1[[#This Row],[Valor total]]-Tabela1[[#This Row],[Valor custo]]</f>
        <v>3</v>
      </c>
      <c r="J3730" s="3">
        <f>Tabela1[[#This Row],[MARGEM BRUTA]]/Tabela1[[#This Row],[Valor total]]</f>
        <v>0.375</v>
      </c>
      <c r="K3730" s="1" t="str">
        <f>VLOOKUP(Tabela1[[#This Row],[Cliente]],'BASE DE CLIENTES'!A:D,4,0)</f>
        <v>SERRALHEIRO</v>
      </c>
      <c r="L3730" s="1" t="str">
        <f>VLOOKUP(Tabela1[[#This Row],[Cliente]],'BASE DE CLIENTES'!A:E,5,0)</f>
        <v>Recanto das emas</v>
      </c>
    </row>
    <row r="3731" spans="1:12" x14ac:dyDescent="0.3">
      <c r="A3731" t="s">
        <v>868</v>
      </c>
      <c r="B3731" t="s">
        <v>120</v>
      </c>
      <c r="C3731" s="1" t="str">
        <f>VLOOKUP(Tabela1[[#This Row],[Cliente]],'BASE DE CLIENTES'!A:E,2,0)</f>
        <v>Brasília</v>
      </c>
      <c r="D3731" s="1" t="str">
        <f>VLOOKUP(Tabela1[[#This Row],[Cliente]],'BASE DE CLIENTES'!A:C,3,0)</f>
        <v>DF</v>
      </c>
      <c r="E3731" s="1" t="str">
        <f>CONCATENATE(Tabela1[[#This Row],[CIDADE]],",",Tabela1[[#This Row],[UF]])</f>
        <v>Brasília,DF</v>
      </c>
      <c r="F3731" s="12">
        <v>46048</v>
      </c>
      <c r="G3731" s="14">
        <v>722</v>
      </c>
      <c r="H3731" s="14">
        <v>1230</v>
      </c>
      <c r="I3731" s="7">
        <f>Tabela1[[#This Row],[Valor total]]-Tabela1[[#This Row],[Valor custo]]</f>
        <v>508</v>
      </c>
      <c r="J3731" s="3">
        <f>Tabela1[[#This Row],[MARGEM BRUTA]]/Tabela1[[#This Row],[Valor total]]</f>
        <v>0.41300813008130083</v>
      </c>
      <c r="K3731" s="1" t="str">
        <f>VLOOKUP(Tabela1[[#This Row],[Cliente]],'BASE DE CLIENTES'!A:D,4,0)</f>
        <v>EMPRESA SEM MAQUINA</v>
      </c>
      <c r="L3731" s="1" t="str">
        <f>VLOOKUP(Tabela1[[#This Row],[Cliente]],'BASE DE CLIENTES'!A:E,5,0)</f>
        <v>SAMAMBAIA</v>
      </c>
    </row>
    <row r="3732" spans="1:12" x14ac:dyDescent="0.3">
      <c r="A3732" t="s">
        <v>869</v>
      </c>
      <c r="B3732" t="s">
        <v>68</v>
      </c>
      <c r="C3732" s="1" t="str">
        <f>VLOOKUP(Tabela1[[#This Row],[Cliente]],'BASE DE CLIENTES'!A:E,2,0)</f>
        <v>Brasília</v>
      </c>
      <c r="D3732" s="1" t="str">
        <f>VLOOKUP(Tabela1[[#This Row],[Cliente]],'BASE DE CLIENTES'!A:C,3,0)</f>
        <v>DF</v>
      </c>
      <c r="E3732" s="1" t="str">
        <f>CONCATENATE(Tabela1[[#This Row],[CIDADE]],",",Tabela1[[#This Row],[UF]])</f>
        <v>Brasília,DF</v>
      </c>
      <c r="F3732" s="12">
        <v>46048</v>
      </c>
      <c r="G3732" s="14">
        <v>90.06</v>
      </c>
      <c r="H3732" s="14">
        <v>160</v>
      </c>
      <c r="I3732" s="7">
        <f>Tabela1[[#This Row],[Valor total]]-Tabela1[[#This Row],[Valor custo]]</f>
        <v>69.94</v>
      </c>
      <c r="J3732" s="3">
        <f>Tabela1[[#This Row],[MARGEM BRUTA]]/Tabela1[[#This Row],[Valor total]]</f>
        <v>0.43712499999999999</v>
      </c>
      <c r="K3732" s="1" t="str">
        <f>VLOOKUP(Tabela1[[#This Row],[Cliente]],'BASE DE CLIENTES'!A:D,4,0)</f>
        <v>EMPRESA COM MAQUINA</v>
      </c>
      <c r="L3732" s="1" t="str">
        <f>VLOOKUP(Tabela1[[#This Row],[Cliente]],'BASE DE CLIENTES'!A:E,5,0)</f>
        <v>SAMAMBAIA SUL (SAMAMBAIA)</v>
      </c>
    </row>
    <row r="3733" spans="1:12" x14ac:dyDescent="0.3">
      <c r="A3733" t="s">
        <v>870</v>
      </c>
      <c r="B3733" t="s">
        <v>187</v>
      </c>
      <c r="C3733" s="1" t="str">
        <f>VLOOKUP(Tabela1[[#This Row],[Cliente]],'BASE DE CLIENTES'!A:E,2,0)</f>
        <v>Brasília</v>
      </c>
      <c r="D3733" s="1" t="str">
        <f>VLOOKUP(Tabela1[[#This Row],[Cliente]],'BASE DE CLIENTES'!A:C,3,0)</f>
        <v>DF</v>
      </c>
      <c r="E3733" s="1" t="str">
        <f>CONCATENATE(Tabela1[[#This Row],[CIDADE]],",",Tabela1[[#This Row],[UF]])</f>
        <v>Brasília,DF</v>
      </c>
      <c r="F3733" s="12">
        <v>46048</v>
      </c>
      <c r="G3733" s="14">
        <v>406.06</v>
      </c>
      <c r="H3733" s="14">
        <v>790</v>
      </c>
      <c r="I3733" s="7">
        <f>Tabela1[[#This Row],[Valor total]]-Tabela1[[#This Row],[Valor custo]]</f>
        <v>383.94</v>
      </c>
      <c r="J3733" s="3">
        <f>Tabela1[[#This Row],[MARGEM BRUTA]]/Tabela1[[#This Row],[Valor total]]</f>
        <v>0.48599999999999999</v>
      </c>
      <c r="K3733" s="1" t="str">
        <f>VLOOKUP(Tabela1[[#This Row],[Cliente]],'BASE DE CLIENTES'!A:D,4,0)</f>
        <v>SERRALHEIRO</v>
      </c>
      <c r="L3733" s="1" t="str">
        <f>VLOOKUP(Tabela1[[#This Row],[Cliente]],'BASE DE CLIENTES'!A:E,5,0)</f>
        <v>CEILANDIA SUL (CEILANDIA)</v>
      </c>
    </row>
    <row r="3734" spans="1:12" x14ac:dyDescent="0.3">
      <c r="A3734" t="s">
        <v>871</v>
      </c>
      <c r="B3734" t="s">
        <v>297</v>
      </c>
      <c r="C3734" s="1" t="str">
        <f>VLOOKUP(Tabela1[[#This Row],[Cliente]],'BASE DE CLIENTES'!A:E,2,0)</f>
        <v>Brasília</v>
      </c>
      <c r="D3734" s="1" t="str">
        <f>VLOOKUP(Tabela1[[#This Row],[Cliente]],'BASE DE CLIENTES'!A:C,3,0)</f>
        <v>DF</v>
      </c>
      <c r="E3734" s="1" t="str">
        <f>CONCATENATE(Tabela1[[#This Row],[CIDADE]],",",Tabela1[[#This Row],[UF]])</f>
        <v>Brasília,DF</v>
      </c>
      <c r="F3734" s="12">
        <v>46046</v>
      </c>
      <c r="G3734" s="14">
        <v>282.60000000000002</v>
      </c>
      <c r="H3734" s="14">
        <v>860</v>
      </c>
      <c r="I3734" s="7">
        <f>Tabela1[[#This Row],[Valor total]]-Tabela1[[#This Row],[Valor custo]]</f>
        <v>577.4</v>
      </c>
      <c r="J3734" s="3">
        <f>Tabela1[[#This Row],[MARGEM BRUTA]]/Tabela1[[#This Row],[Valor total]]</f>
        <v>0.6713953488372093</v>
      </c>
      <c r="K3734" s="1" t="str">
        <f>VLOOKUP(Tabela1[[#This Row],[Cliente]],'BASE DE CLIENTES'!A:D,4,0)</f>
        <v>SERRALHEIRO</v>
      </c>
      <c r="L3734" s="1" t="str">
        <f>VLOOKUP(Tabela1[[#This Row],[Cliente]],'BASE DE CLIENTES'!A:E,5,0)</f>
        <v>NA</v>
      </c>
    </row>
    <row r="3735" spans="1:12" x14ac:dyDescent="0.3">
      <c r="A3735" t="s">
        <v>872</v>
      </c>
      <c r="B3735" t="s">
        <v>256</v>
      </c>
      <c r="C3735" s="1" t="str">
        <f>VLOOKUP(Tabela1[[#This Row],[Cliente]],'BASE DE CLIENTES'!A:E,2,0)</f>
        <v>Luziânia</v>
      </c>
      <c r="D3735" s="1" t="str">
        <f>VLOOKUP(Tabela1[[#This Row],[Cliente]],'BASE DE CLIENTES'!A:C,3,0)</f>
        <v>GO</v>
      </c>
      <c r="E3735" s="1" t="str">
        <f>CONCATENATE(Tabela1[[#This Row],[CIDADE]],",",Tabela1[[#This Row],[UF]])</f>
        <v>Luziânia,GO</v>
      </c>
      <c r="F3735" s="12">
        <v>46045</v>
      </c>
      <c r="G3735" s="14">
        <v>0</v>
      </c>
      <c r="H3735" s="14">
        <v>45</v>
      </c>
      <c r="I3735" s="7">
        <f>Tabela1[[#This Row],[Valor total]]-Tabela1[[#This Row],[Valor custo]]</f>
        <v>45</v>
      </c>
      <c r="J3735" s="3">
        <f>Tabela1[[#This Row],[MARGEM BRUTA]]/Tabela1[[#This Row],[Valor total]]</f>
        <v>1</v>
      </c>
      <c r="K3735" s="1" t="str">
        <f>VLOOKUP(Tabela1[[#This Row],[Cliente]],'BASE DE CLIENTES'!A:D,4,0)</f>
        <v>SERRALHEIRO</v>
      </c>
      <c r="L3735" s="1" t="str">
        <f>VLOOKUP(Tabela1[[#This Row],[Cliente]],'BASE DE CLIENTES'!A:E,5,0)</f>
        <v>Luziânia</v>
      </c>
    </row>
    <row r="3736" spans="1:12" x14ac:dyDescent="0.3">
      <c r="A3736" t="s">
        <v>873</v>
      </c>
      <c r="B3736" t="s">
        <v>138</v>
      </c>
      <c r="C3736" s="1" t="str">
        <f>VLOOKUP(Tabela1[[#This Row],[Cliente]],'BASE DE CLIENTES'!A:E,2,0)</f>
        <v>Brasília</v>
      </c>
      <c r="D3736" s="1" t="str">
        <f>VLOOKUP(Tabela1[[#This Row],[Cliente]],'BASE DE CLIENTES'!A:C,3,0)</f>
        <v>DF</v>
      </c>
      <c r="E3736" s="1" t="str">
        <f>CONCATENATE(Tabela1[[#This Row],[CIDADE]],",",Tabela1[[#This Row],[UF]])</f>
        <v>Brasília,DF</v>
      </c>
      <c r="F3736" s="12">
        <v>46045</v>
      </c>
      <c r="G3736" s="14">
        <v>9600</v>
      </c>
      <c r="H3736" s="14">
        <v>13000</v>
      </c>
      <c r="I3736" s="7">
        <f>Tabela1[[#This Row],[Valor total]]-Tabela1[[#This Row],[Valor custo]]</f>
        <v>3400</v>
      </c>
      <c r="J3736" s="3">
        <f>Tabela1[[#This Row],[MARGEM BRUTA]]/Tabela1[[#This Row],[Valor total]]</f>
        <v>0.26153846153846155</v>
      </c>
      <c r="K3736" s="1" t="str">
        <f>VLOOKUP(Tabela1[[#This Row],[Cliente]],'BASE DE CLIENTES'!A:D,4,0)</f>
        <v>OUTROS RAMOS</v>
      </c>
      <c r="L3736" s="1" t="str">
        <f>VLOOKUP(Tabela1[[#This Row],[Cliente]],'BASE DE CLIENTES'!A:E,5,0)</f>
        <v>CEILANDIA NORTE (CEILANDIA)</v>
      </c>
    </row>
    <row r="3737" spans="1:12" x14ac:dyDescent="0.3">
      <c r="A3737" t="s">
        <v>874</v>
      </c>
      <c r="B3737" t="s">
        <v>27</v>
      </c>
      <c r="C3737" s="1" t="str">
        <f>VLOOKUP(Tabela1[[#This Row],[Cliente]],'BASE DE CLIENTES'!A:E,2,0)</f>
        <v>Brasília</v>
      </c>
      <c r="D3737" s="1" t="str">
        <f>VLOOKUP(Tabela1[[#This Row],[Cliente]],'BASE DE CLIENTES'!A:C,3,0)</f>
        <v>DF</v>
      </c>
      <c r="E3737" s="1" t="str">
        <f>CONCATENATE(Tabela1[[#This Row],[CIDADE]],",",Tabela1[[#This Row],[UF]])</f>
        <v>Brasília,DF</v>
      </c>
      <c r="F3737" s="12">
        <v>46045</v>
      </c>
      <c r="G3737" s="14">
        <v>1444</v>
      </c>
      <c r="H3737" s="14">
        <v>2460</v>
      </c>
      <c r="I3737" s="7">
        <f>Tabela1[[#This Row],[Valor total]]-Tabela1[[#This Row],[Valor custo]]</f>
        <v>1016</v>
      </c>
      <c r="J3737" s="3">
        <f>Tabela1[[#This Row],[MARGEM BRUTA]]/Tabela1[[#This Row],[Valor total]]</f>
        <v>0.41300813008130083</v>
      </c>
      <c r="K3737" s="1" t="str">
        <f>VLOOKUP(Tabela1[[#This Row],[Cliente]],'BASE DE CLIENTES'!A:D,4,0)</f>
        <v>EMPRESA SEM MAQUINA</v>
      </c>
      <c r="L3737" s="1" t="str">
        <f>VLOOKUP(Tabela1[[#This Row],[Cliente]],'BASE DE CLIENTES'!A:E,5,0)</f>
        <v>RECANTO DAS EMAS</v>
      </c>
    </row>
    <row r="3738" spans="1:12" x14ac:dyDescent="0.3">
      <c r="A3738" t="s">
        <v>875</v>
      </c>
      <c r="B3738" t="s">
        <v>19</v>
      </c>
      <c r="C3738" s="1" t="str">
        <f>VLOOKUP(Tabela1[[#This Row],[Cliente]],'BASE DE CLIENTES'!A:E,2,0)</f>
        <v>Águas Lindas de Goiás</v>
      </c>
      <c r="D3738" s="1" t="str">
        <f>VLOOKUP(Tabela1[[#This Row],[Cliente]],'BASE DE CLIENTES'!A:C,3,0)</f>
        <v>GO</v>
      </c>
      <c r="E3738" s="1" t="str">
        <f>CONCATENATE(Tabela1[[#This Row],[CIDADE]],",",Tabela1[[#This Row],[UF]])</f>
        <v>Águas Lindas de Goiás,GO</v>
      </c>
      <c r="F3738" s="12">
        <v>46045</v>
      </c>
      <c r="G3738" s="14">
        <v>900.54</v>
      </c>
      <c r="H3738" s="14">
        <v>1440</v>
      </c>
      <c r="I3738" s="7">
        <f>Tabela1[[#This Row],[Valor total]]-Tabela1[[#This Row],[Valor custo]]</f>
        <v>539.46</v>
      </c>
      <c r="J3738" s="3">
        <f>Tabela1[[#This Row],[MARGEM BRUTA]]/Tabela1[[#This Row],[Valor total]]</f>
        <v>0.37462500000000004</v>
      </c>
      <c r="K3738" s="1" t="str">
        <f>VLOOKUP(Tabela1[[#This Row],[Cliente]],'BASE DE CLIENTES'!A:D,4,0)</f>
        <v>SERRALHEIRO</v>
      </c>
      <c r="L3738" s="1" t="str">
        <f>VLOOKUP(Tabela1[[#This Row],[Cliente]],'BASE DE CLIENTES'!A:E,5,0)</f>
        <v>Águas Lindas de Goiás</v>
      </c>
    </row>
    <row r="3739" spans="1:12" x14ac:dyDescent="0.3">
      <c r="A3739" t="s">
        <v>876</v>
      </c>
      <c r="B3739" t="s">
        <v>120</v>
      </c>
      <c r="C3739" s="1" t="str">
        <f>VLOOKUP(Tabela1[[#This Row],[Cliente]],'BASE DE CLIENTES'!A:E,2,0)</f>
        <v>Brasília</v>
      </c>
      <c r="D3739" s="1" t="str">
        <f>VLOOKUP(Tabela1[[#This Row],[Cliente]],'BASE DE CLIENTES'!A:C,3,0)</f>
        <v>DF</v>
      </c>
      <c r="E3739" s="1" t="str">
        <f>CONCATENATE(Tabela1[[#This Row],[CIDADE]],",",Tabela1[[#This Row],[UF]])</f>
        <v>Brasília,DF</v>
      </c>
      <c r="F3739" s="12">
        <v>46045</v>
      </c>
      <c r="G3739" s="14">
        <v>361</v>
      </c>
      <c r="H3739" s="14">
        <v>615</v>
      </c>
      <c r="I3739" s="7">
        <f>Tabela1[[#This Row],[Valor total]]-Tabela1[[#This Row],[Valor custo]]</f>
        <v>254</v>
      </c>
      <c r="J3739" s="3">
        <f>Tabela1[[#This Row],[MARGEM BRUTA]]/Tabela1[[#This Row],[Valor total]]</f>
        <v>0.41300813008130083</v>
      </c>
      <c r="K3739" s="1" t="str">
        <f>VLOOKUP(Tabela1[[#This Row],[Cliente]],'BASE DE CLIENTES'!A:D,4,0)</f>
        <v>EMPRESA SEM MAQUINA</v>
      </c>
      <c r="L3739" s="1" t="str">
        <f>VLOOKUP(Tabela1[[#This Row],[Cliente]],'BASE DE CLIENTES'!A:E,5,0)</f>
        <v>SAMAMBAIA</v>
      </c>
    </row>
    <row r="3740" spans="1:12" x14ac:dyDescent="0.3">
      <c r="A3740" t="s">
        <v>877</v>
      </c>
      <c r="B3740" t="s">
        <v>27</v>
      </c>
      <c r="C3740" s="1" t="str">
        <f>VLOOKUP(Tabela1[[#This Row],[Cliente]],'BASE DE CLIENTES'!A:E,2,0)</f>
        <v>Brasília</v>
      </c>
      <c r="D3740" s="1" t="str">
        <f>VLOOKUP(Tabela1[[#This Row],[Cliente]],'BASE DE CLIENTES'!A:C,3,0)</f>
        <v>DF</v>
      </c>
      <c r="E3740" s="1" t="str">
        <f>CONCATENATE(Tabela1[[#This Row],[CIDADE]],",",Tabela1[[#This Row],[UF]])</f>
        <v>Brasília,DF</v>
      </c>
      <c r="F3740" s="12">
        <v>46045</v>
      </c>
      <c r="G3740" s="14">
        <v>808</v>
      </c>
      <c r="H3740" s="14">
        <v>1340</v>
      </c>
      <c r="I3740" s="7">
        <f>Tabela1[[#This Row],[Valor total]]-Tabela1[[#This Row],[Valor custo]]</f>
        <v>532</v>
      </c>
      <c r="J3740" s="3">
        <f>Tabela1[[#This Row],[MARGEM BRUTA]]/Tabela1[[#This Row],[Valor total]]</f>
        <v>0.39701492537313432</v>
      </c>
      <c r="K3740" s="1" t="str">
        <f>VLOOKUP(Tabela1[[#This Row],[Cliente]],'BASE DE CLIENTES'!A:D,4,0)</f>
        <v>EMPRESA SEM MAQUINA</v>
      </c>
      <c r="L3740" s="1" t="str">
        <f>VLOOKUP(Tabela1[[#This Row],[Cliente]],'BASE DE CLIENTES'!A:E,5,0)</f>
        <v>RECANTO DAS EMAS</v>
      </c>
    </row>
    <row r="3741" spans="1:12" x14ac:dyDescent="0.3">
      <c r="A3741" t="s">
        <v>878</v>
      </c>
      <c r="B3741" t="s">
        <v>109</v>
      </c>
      <c r="C3741" s="1" t="str">
        <f>VLOOKUP(Tabela1[[#This Row],[Cliente]],'BASE DE CLIENTES'!A:E,2,0)</f>
        <v>Águas Lindas de Goiás</v>
      </c>
      <c r="D3741" s="1" t="str">
        <f>VLOOKUP(Tabela1[[#This Row],[Cliente]],'BASE DE CLIENTES'!A:C,3,0)</f>
        <v>GO</v>
      </c>
      <c r="E3741" s="1" t="str">
        <f>CONCATENATE(Tabela1[[#This Row],[CIDADE]],",",Tabela1[[#This Row],[UF]])</f>
        <v>Águas Lindas de Goiás,GO</v>
      </c>
      <c r="F3741" s="12">
        <v>46045</v>
      </c>
      <c r="G3741" s="14">
        <v>300.18</v>
      </c>
      <c r="H3741" s="14">
        <v>600</v>
      </c>
      <c r="I3741" s="7">
        <f>Tabela1[[#This Row],[Valor total]]-Tabela1[[#This Row],[Valor custo]]</f>
        <v>299.82</v>
      </c>
      <c r="J3741" s="3">
        <f>Tabela1[[#This Row],[MARGEM BRUTA]]/Tabela1[[#This Row],[Valor total]]</f>
        <v>0.49969999999999998</v>
      </c>
      <c r="K3741" s="1" t="str">
        <f>VLOOKUP(Tabela1[[#This Row],[Cliente]],'BASE DE CLIENTES'!A:D,4,0)</f>
        <v>SERRALHEIRO</v>
      </c>
      <c r="L3741" s="1" t="str">
        <f>VLOOKUP(Tabela1[[#This Row],[Cliente]],'BASE DE CLIENTES'!A:E,5,0)</f>
        <v>Águas Lindas de Goiás</v>
      </c>
    </row>
    <row r="3742" spans="1:12" x14ac:dyDescent="0.3">
      <c r="A3742" t="s">
        <v>879</v>
      </c>
      <c r="B3742" t="s">
        <v>325</v>
      </c>
      <c r="C3742" s="1" t="str">
        <f>VLOOKUP(Tabela1[[#This Row],[Cliente]],'BASE DE CLIENTES'!A:E,2,0)</f>
        <v>Valparaíso de Goiás</v>
      </c>
      <c r="D3742" s="1" t="str">
        <f>VLOOKUP(Tabela1[[#This Row],[Cliente]],'BASE DE CLIENTES'!A:C,3,0)</f>
        <v>GO</v>
      </c>
      <c r="E3742" s="1" t="str">
        <f>CONCATENATE(Tabela1[[#This Row],[CIDADE]],",",Tabela1[[#This Row],[UF]])</f>
        <v>Valparaíso de Goiás,GO</v>
      </c>
      <c r="F3742" s="12">
        <v>46045</v>
      </c>
      <c r="G3742" s="14">
        <v>975.59</v>
      </c>
      <c r="H3742" s="14">
        <v>2350</v>
      </c>
      <c r="I3742" s="7">
        <f>Tabela1[[#This Row],[Valor total]]-Tabela1[[#This Row],[Valor custo]]</f>
        <v>1374.4099999999999</v>
      </c>
      <c r="J3742" s="3">
        <f>Tabela1[[#This Row],[MARGEM BRUTA]]/Tabela1[[#This Row],[Valor total]]</f>
        <v>0.58485531914893607</v>
      </c>
      <c r="K3742" s="1" t="str">
        <f>VLOOKUP(Tabela1[[#This Row],[Cliente]],'BASE DE CLIENTES'!A:D,4,0)</f>
        <v>SERRALHEIRO</v>
      </c>
      <c r="L3742" s="1" t="str">
        <f>VLOOKUP(Tabela1[[#This Row],[Cliente]],'BASE DE CLIENTES'!A:E,5,0)</f>
        <v>Valparaíso de Goiás</v>
      </c>
    </row>
    <row r="3743" spans="1:12" x14ac:dyDescent="0.3">
      <c r="A3743" t="s">
        <v>880</v>
      </c>
      <c r="B3743" t="s">
        <v>178</v>
      </c>
      <c r="C3743" s="1" t="str">
        <f>VLOOKUP(Tabela1[[#This Row],[Cliente]],'BASE DE CLIENTES'!A:E,2,0)</f>
        <v xml:space="preserve">Belém </v>
      </c>
      <c r="D3743" s="1" t="str">
        <f>VLOOKUP(Tabela1[[#This Row],[Cliente]],'BASE DE CLIENTES'!A:C,3,0)</f>
        <v>PA</v>
      </c>
      <c r="E3743" s="1" t="str">
        <f>CONCATENATE(Tabela1[[#This Row],[CIDADE]],",",Tabela1[[#This Row],[UF]])</f>
        <v>Belém ,PA</v>
      </c>
      <c r="F3743" s="12">
        <v>46045</v>
      </c>
      <c r="G3743" s="14">
        <v>12443.74</v>
      </c>
      <c r="H3743" s="14">
        <v>20620</v>
      </c>
      <c r="I3743" s="7">
        <f>Tabela1[[#This Row],[Valor total]]-Tabela1[[#This Row],[Valor custo]]</f>
        <v>8176.26</v>
      </c>
      <c r="J3743" s="3">
        <f>Tabela1[[#This Row],[MARGEM BRUTA]]/Tabela1[[#This Row],[Valor total]]</f>
        <v>0.39652085354025218</v>
      </c>
      <c r="K3743" s="1" t="str">
        <f>VLOOKUP(Tabela1[[#This Row],[Cliente]],'BASE DE CLIENTES'!A:D,4,0)</f>
        <v>EMPRESA COM MAQUINA</v>
      </c>
      <c r="L3743" s="1" t="str">
        <f>VLOOKUP(Tabela1[[#This Row],[Cliente]],'BASE DE CLIENTES'!A:E,5,0)</f>
        <v xml:space="preserve">Belém </v>
      </c>
    </row>
    <row r="3744" spans="1:12" x14ac:dyDescent="0.3">
      <c r="A3744" t="s">
        <v>881</v>
      </c>
      <c r="B3744" t="s">
        <v>311</v>
      </c>
      <c r="C3744" s="1" t="str">
        <f>VLOOKUP(Tabela1[[#This Row],[Cliente]],'BASE DE CLIENTES'!A:E,2,0)</f>
        <v>Uberlândia</v>
      </c>
      <c r="D3744" s="1" t="str">
        <f>VLOOKUP(Tabela1[[#This Row],[Cliente]],'BASE DE CLIENTES'!A:C,3,0)</f>
        <v>MG</v>
      </c>
      <c r="E3744" s="1" t="str">
        <f>CONCATENATE(Tabela1[[#This Row],[CIDADE]],",",Tabela1[[#This Row],[UF]])</f>
        <v>Uberlândia,MG</v>
      </c>
      <c r="F3744" s="12">
        <v>46045</v>
      </c>
      <c r="G3744" s="14">
        <v>52296.26</v>
      </c>
      <c r="H3744" s="14">
        <v>72000</v>
      </c>
      <c r="I3744" s="7">
        <f>Tabela1[[#This Row],[Valor total]]-Tabela1[[#This Row],[Valor custo]]</f>
        <v>19703.739999999998</v>
      </c>
      <c r="J3744" s="3">
        <f>Tabela1[[#This Row],[MARGEM BRUTA]]/Tabela1[[#This Row],[Valor total]]</f>
        <v>0.27366305555555553</v>
      </c>
      <c r="K3744" s="1" t="str">
        <f>VLOOKUP(Tabela1[[#This Row],[Cliente]],'BASE DE CLIENTES'!A:D,4,0)</f>
        <v>EMPRESA COM MAQUINA</v>
      </c>
      <c r="L3744" s="1" t="str">
        <f>VLOOKUP(Tabela1[[#This Row],[Cliente]],'BASE DE CLIENTES'!A:E,5,0)</f>
        <v>Uberlândia</v>
      </c>
    </row>
    <row r="3745" spans="1:12" x14ac:dyDescent="0.3">
      <c r="A3745" t="s">
        <v>882</v>
      </c>
      <c r="B3745" t="s">
        <v>70</v>
      </c>
      <c r="C3745" s="1" t="str">
        <f>VLOOKUP(Tabela1[[#This Row],[Cliente]],'BASE DE CLIENTES'!A:E,2,0)</f>
        <v>Brasília</v>
      </c>
      <c r="D3745" s="1" t="str">
        <f>VLOOKUP(Tabela1[[#This Row],[Cliente]],'BASE DE CLIENTES'!A:C,3,0)</f>
        <v>DF</v>
      </c>
      <c r="E3745" s="1" t="str">
        <f>CONCATENATE(Tabela1[[#This Row],[CIDADE]],",",Tabela1[[#This Row],[UF]])</f>
        <v>Brasília,DF</v>
      </c>
      <c r="F3745" s="12">
        <v>46045</v>
      </c>
      <c r="G3745" s="14">
        <v>450.27</v>
      </c>
      <c r="H3745" s="14">
        <v>645</v>
      </c>
      <c r="I3745" s="7">
        <f>Tabela1[[#This Row],[Valor total]]-Tabela1[[#This Row],[Valor custo]]</f>
        <v>194.73000000000002</v>
      </c>
      <c r="J3745" s="3">
        <f>Tabela1[[#This Row],[MARGEM BRUTA]]/Tabela1[[#This Row],[Valor total]]</f>
        <v>0.3019069767441861</v>
      </c>
      <c r="K3745" s="1" t="str">
        <f>VLOOKUP(Tabela1[[#This Row],[Cliente]],'BASE DE CLIENTES'!A:D,4,0)</f>
        <v>EMPRESA COM MAQUINA</v>
      </c>
      <c r="L3745" s="1" t="str">
        <f>VLOOKUP(Tabela1[[#This Row],[Cliente]],'BASE DE CLIENTES'!A:E,5,0)</f>
        <v>TAGUATINGA NORTE (TAGUATINGA)</v>
      </c>
    </row>
    <row r="3746" spans="1:12" x14ac:dyDescent="0.3">
      <c r="A3746" t="s">
        <v>883</v>
      </c>
      <c r="B3746" t="s">
        <v>52</v>
      </c>
      <c r="C3746" s="1" t="str">
        <f>VLOOKUP(Tabela1[[#This Row],[Cliente]],'BASE DE CLIENTES'!A:E,2,0)</f>
        <v>Brasília</v>
      </c>
      <c r="D3746" s="1" t="str">
        <f>VLOOKUP(Tabela1[[#This Row],[Cliente]],'BASE DE CLIENTES'!A:C,3,0)</f>
        <v>DF</v>
      </c>
      <c r="E3746" s="1" t="str">
        <f>CONCATENATE(Tabela1[[#This Row],[CIDADE]],",",Tabela1[[#This Row],[UF]])</f>
        <v>Brasília,DF</v>
      </c>
      <c r="F3746" s="12">
        <v>46045</v>
      </c>
      <c r="G3746" s="14">
        <v>555.34</v>
      </c>
      <c r="H3746" s="14">
        <v>880</v>
      </c>
      <c r="I3746" s="7">
        <f>Tabela1[[#This Row],[Valor total]]-Tabela1[[#This Row],[Valor custo]]</f>
        <v>324.65999999999997</v>
      </c>
      <c r="J3746" s="3">
        <f>Tabela1[[#This Row],[MARGEM BRUTA]]/Tabela1[[#This Row],[Valor total]]</f>
        <v>0.36893181818181814</v>
      </c>
      <c r="K3746" s="1" t="str">
        <f>VLOOKUP(Tabela1[[#This Row],[Cliente]],'BASE DE CLIENTES'!A:D,4,0)</f>
        <v>SERRALHEIRO</v>
      </c>
      <c r="L3746" s="1" t="str">
        <f>VLOOKUP(Tabela1[[#This Row],[Cliente]],'BASE DE CLIENTES'!A:E,5,0)</f>
        <v>Ceilândia Sul (Ceilândia)</v>
      </c>
    </row>
    <row r="3747" spans="1:12" x14ac:dyDescent="0.3">
      <c r="A3747" t="s">
        <v>884</v>
      </c>
      <c r="B3747" t="s">
        <v>42</v>
      </c>
      <c r="C3747" s="1" t="str">
        <f>VLOOKUP(Tabela1[[#This Row],[Cliente]],'BASE DE CLIENTES'!A:E,2,0)</f>
        <v>Brasília</v>
      </c>
      <c r="D3747" s="1" t="str">
        <f>VLOOKUP(Tabela1[[#This Row],[Cliente]],'BASE DE CLIENTES'!A:C,3,0)</f>
        <v>DF</v>
      </c>
      <c r="E3747" s="1" t="str">
        <f>CONCATENATE(Tabela1[[#This Row],[CIDADE]],",",Tabela1[[#This Row],[UF]])</f>
        <v>Brasília,DF</v>
      </c>
      <c r="F3747" s="12">
        <v>46044</v>
      </c>
      <c r="G3747" s="14">
        <v>722</v>
      </c>
      <c r="H3747" s="14">
        <v>1230</v>
      </c>
      <c r="I3747" s="7">
        <f>Tabela1[[#This Row],[Valor total]]-Tabela1[[#This Row],[Valor custo]]</f>
        <v>508</v>
      </c>
      <c r="J3747" s="3">
        <f>Tabela1[[#This Row],[MARGEM BRUTA]]/Tabela1[[#This Row],[Valor total]]</f>
        <v>0.41300813008130083</v>
      </c>
      <c r="K3747" s="1" t="str">
        <f>VLOOKUP(Tabela1[[#This Row],[Cliente]],'BASE DE CLIENTES'!A:D,4,0)</f>
        <v>EMPRESA SEM MAQUINA</v>
      </c>
      <c r="L3747" s="1" t="str">
        <f>VLOOKUP(Tabela1[[#This Row],[Cliente]],'BASE DE CLIENTES'!A:E,5,0)</f>
        <v>SAMAMBAIA</v>
      </c>
    </row>
    <row r="3748" spans="1:12" x14ac:dyDescent="0.3">
      <c r="A3748" t="s">
        <v>885</v>
      </c>
      <c r="B3748" t="s">
        <v>152</v>
      </c>
      <c r="C3748" s="1" t="str">
        <f>VLOOKUP(Tabela1[[#This Row],[Cliente]],'BASE DE CLIENTES'!A:E,2,0)</f>
        <v>Aparecida de Goiânia</v>
      </c>
      <c r="D3748" s="1" t="str">
        <f>VLOOKUP(Tabela1[[#This Row],[Cliente]],'BASE DE CLIENTES'!A:C,3,0)</f>
        <v>GO</v>
      </c>
      <c r="E3748" s="1" t="str">
        <f>CONCATENATE(Tabela1[[#This Row],[CIDADE]],",",Tabela1[[#This Row],[UF]])</f>
        <v>Aparecida de Goiânia,GO</v>
      </c>
      <c r="F3748" s="12">
        <v>46044</v>
      </c>
      <c r="G3748" s="14">
        <v>472.79</v>
      </c>
      <c r="H3748" s="14">
        <v>750</v>
      </c>
      <c r="I3748" s="7">
        <f>Tabela1[[#This Row],[Valor total]]-Tabela1[[#This Row],[Valor custo]]</f>
        <v>277.20999999999998</v>
      </c>
      <c r="J3748" s="3">
        <f>Tabela1[[#This Row],[MARGEM BRUTA]]/Tabela1[[#This Row],[Valor total]]</f>
        <v>0.36961333333333329</v>
      </c>
      <c r="K3748" s="1" t="str">
        <f>VLOOKUP(Tabela1[[#This Row],[Cliente]],'BASE DE CLIENTES'!A:D,4,0)</f>
        <v>TECNICO</v>
      </c>
      <c r="L3748" s="1" t="str">
        <f>VLOOKUP(Tabela1[[#This Row],[Cliente]],'BASE DE CLIENTES'!A:E,5,0)</f>
        <v>Aparecida de Goiânia</v>
      </c>
    </row>
    <row r="3749" spans="1:12" x14ac:dyDescent="0.3">
      <c r="A3749" t="s">
        <v>886</v>
      </c>
      <c r="B3749" t="s">
        <v>30</v>
      </c>
      <c r="C3749" s="1" t="str">
        <f>VLOOKUP(Tabela1[[#This Row],[Cliente]],'BASE DE CLIENTES'!A:E,2,0)</f>
        <v>Águas Lindas de Goiás</v>
      </c>
      <c r="D3749" s="1" t="str">
        <f>VLOOKUP(Tabela1[[#This Row],[Cliente]],'BASE DE CLIENTES'!A:C,3,0)</f>
        <v>GO</v>
      </c>
      <c r="E3749" s="1" t="str">
        <f>CONCATENATE(Tabela1[[#This Row],[CIDADE]],",",Tabela1[[#This Row],[UF]])</f>
        <v>Águas Lindas de Goiás,GO</v>
      </c>
      <c r="F3749" s="12">
        <v>46044</v>
      </c>
      <c r="G3749" s="14">
        <v>900.54</v>
      </c>
      <c r="H3749" s="14">
        <v>1305</v>
      </c>
      <c r="I3749" s="7">
        <f>Tabela1[[#This Row],[Valor total]]-Tabela1[[#This Row],[Valor custo]]</f>
        <v>404.46000000000004</v>
      </c>
      <c r="J3749" s="3">
        <f>Tabela1[[#This Row],[MARGEM BRUTA]]/Tabela1[[#This Row],[Valor total]]</f>
        <v>0.30993103448275866</v>
      </c>
      <c r="K3749" s="1" t="str">
        <f>VLOOKUP(Tabela1[[#This Row],[Cliente]],'BASE DE CLIENTES'!A:D,4,0)</f>
        <v>SERRALHEIRO</v>
      </c>
      <c r="L3749" s="1" t="str">
        <f>VLOOKUP(Tabela1[[#This Row],[Cliente]],'BASE DE CLIENTES'!A:E,5,0)</f>
        <v>Águas Lindas de Goiás</v>
      </c>
    </row>
    <row r="3750" spans="1:12" x14ac:dyDescent="0.3">
      <c r="A3750" t="s">
        <v>887</v>
      </c>
      <c r="B3750" t="s">
        <v>100</v>
      </c>
      <c r="C3750" s="1" t="str">
        <f>VLOOKUP(Tabela1[[#This Row],[Cliente]],'BASE DE CLIENTES'!A:E,2,0)</f>
        <v>Águas Lindas de Goiás</v>
      </c>
      <c r="D3750" s="1" t="str">
        <f>VLOOKUP(Tabela1[[#This Row],[Cliente]],'BASE DE CLIENTES'!A:C,3,0)</f>
        <v>GO</v>
      </c>
      <c r="E3750" s="1" t="str">
        <f>CONCATENATE(Tabela1[[#This Row],[CIDADE]],",",Tabela1[[#This Row],[UF]])</f>
        <v>Águas Lindas de Goiás,GO</v>
      </c>
      <c r="F3750" s="12">
        <v>46044</v>
      </c>
      <c r="G3750" s="14">
        <v>555.34</v>
      </c>
      <c r="H3750" s="14">
        <v>950</v>
      </c>
      <c r="I3750" s="7">
        <f>Tabela1[[#This Row],[Valor total]]-Tabela1[[#This Row],[Valor custo]]</f>
        <v>394.65999999999997</v>
      </c>
      <c r="J3750" s="3">
        <f>Tabela1[[#This Row],[MARGEM BRUTA]]/Tabela1[[#This Row],[Valor total]]</f>
        <v>0.41543157894736837</v>
      </c>
      <c r="K3750" s="1" t="str">
        <f>VLOOKUP(Tabela1[[#This Row],[Cliente]],'BASE DE CLIENTES'!A:D,4,0)</f>
        <v>EMPRESA SEM MAQUINA</v>
      </c>
      <c r="L3750" s="1" t="str">
        <f>VLOOKUP(Tabela1[[#This Row],[Cliente]],'BASE DE CLIENTES'!A:E,5,0)</f>
        <v>Águas Lindas de Goiás</v>
      </c>
    </row>
    <row r="3751" spans="1:12" x14ac:dyDescent="0.3">
      <c r="A3751" t="s">
        <v>888</v>
      </c>
      <c r="B3751" t="s">
        <v>139</v>
      </c>
      <c r="C3751" s="1" t="str">
        <f>VLOOKUP(Tabela1[[#This Row],[Cliente]],'BASE DE CLIENTES'!A:E,2,0)</f>
        <v>Brasília</v>
      </c>
      <c r="D3751" s="1" t="str">
        <f>VLOOKUP(Tabela1[[#This Row],[Cliente]],'BASE DE CLIENTES'!A:C,3,0)</f>
        <v>DF</v>
      </c>
      <c r="E3751" s="1" t="str">
        <f>CONCATENATE(Tabela1[[#This Row],[CIDADE]],",",Tabela1[[#This Row],[UF]])</f>
        <v>Brasília,DF</v>
      </c>
      <c r="F3751" s="12">
        <v>46044</v>
      </c>
      <c r="G3751" s="14">
        <v>1419.92</v>
      </c>
      <c r="H3751" s="14">
        <v>2390</v>
      </c>
      <c r="I3751" s="7">
        <f>Tabela1[[#This Row],[Valor total]]-Tabela1[[#This Row],[Valor custo]]</f>
        <v>970.07999999999993</v>
      </c>
      <c r="J3751" s="3">
        <f>Tabela1[[#This Row],[MARGEM BRUTA]]/Tabela1[[#This Row],[Valor total]]</f>
        <v>0.40589121338912132</v>
      </c>
      <c r="K3751" s="1" t="str">
        <f>VLOOKUP(Tabela1[[#This Row],[Cliente]],'BASE DE CLIENTES'!A:D,4,0)</f>
        <v>SEM CLASSIFICAÇÃO</v>
      </c>
      <c r="L3751" s="1" t="str">
        <f>VLOOKUP(Tabela1[[#This Row],[Cliente]],'BASE DE CLIENTES'!A:E,5,0)</f>
        <v>AREAL (AGUAS CLARAS)</v>
      </c>
    </row>
    <row r="3752" spans="1:12" x14ac:dyDescent="0.3">
      <c r="A3752" t="s">
        <v>889</v>
      </c>
      <c r="B3752" t="s">
        <v>66</v>
      </c>
      <c r="C3752" s="1" t="str">
        <f>VLOOKUP(Tabela1[[#This Row],[Cliente]],'BASE DE CLIENTES'!A:E,2,0)</f>
        <v>Águas Lindas de Goiás</v>
      </c>
      <c r="D3752" s="1" t="str">
        <f>VLOOKUP(Tabela1[[#This Row],[Cliente]],'BASE DE CLIENTES'!A:C,3,0)</f>
        <v>GO</v>
      </c>
      <c r="E3752" s="1" t="str">
        <f>CONCATENATE(Tabela1[[#This Row],[CIDADE]],",",Tabela1[[#This Row],[UF]])</f>
        <v>Águas Lindas de Goiás,GO</v>
      </c>
      <c r="F3752" s="12">
        <v>46044</v>
      </c>
      <c r="G3752" s="14">
        <v>556.30999999999995</v>
      </c>
      <c r="H3752" s="14">
        <v>960</v>
      </c>
      <c r="I3752" s="7">
        <f>Tabela1[[#This Row],[Valor total]]-Tabela1[[#This Row],[Valor custo]]</f>
        <v>403.69000000000005</v>
      </c>
      <c r="J3752" s="3">
        <f>Tabela1[[#This Row],[MARGEM BRUTA]]/Tabela1[[#This Row],[Valor total]]</f>
        <v>0.42051041666666672</v>
      </c>
      <c r="K3752" s="1" t="str">
        <f>VLOOKUP(Tabela1[[#This Row],[Cliente]],'BASE DE CLIENTES'!A:D,4,0)</f>
        <v>EMPRESA COM MAQUINA</v>
      </c>
      <c r="L3752" s="1" t="str">
        <f>VLOOKUP(Tabela1[[#This Row],[Cliente]],'BASE DE CLIENTES'!A:E,5,0)</f>
        <v>Águas Lindas de Goiás</v>
      </c>
    </row>
    <row r="3753" spans="1:12" x14ac:dyDescent="0.3">
      <c r="A3753" t="s">
        <v>890</v>
      </c>
      <c r="B3753" t="s">
        <v>117</v>
      </c>
      <c r="C3753" s="1" t="str">
        <f>VLOOKUP(Tabela1[[#This Row],[Cliente]],'BASE DE CLIENTES'!A:E,2,0)</f>
        <v>Brasília</v>
      </c>
      <c r="D3753" s="1" t="str">
        <f>VLOOKUP(Tabela1[[#This Row],[Cliente]],'BASE DE CLIENTES'!A:C,3,0)</f>
        <v>DF</v>
      </c>
      <c r="E3753" s="1" t="str">
        <f>CONCATENATE(Tabela1[[#This Row],[CIDADE]],",",Tabela1[[#This Row],[UF]])</f>
        <v>Brasília,DF</v>
      </c>
      <c r="F3753" s="12">
        <v>46044</v>
      </c>
      <c r="G3753" s="14">
        <v>90.06</v>
      </c>
      <c r="H3753" s="14">
        <v>160</v>
      </c>
      <c r="I3753" s="7">
        <f>Tabela1[[#This Row],[Valor total]]-Tabela1[[#This Row],[Valor custo]]</f>
        <v>69.94</v>
      </c>
      <c r="J3753" s="3">
        <f>Tabela1[[#This Row],[MARGEM BRUTA]]/Tabela1[[#This Row],[Valor total]]</f>
        <v>0.43712499999999999</v>
      </c>
      <c r="K3753" s="1" t="str">
        <f>VLOOKUP(Tabela1[[#This Row],[Cliente]],'BASE DE CLIENTES'!A:D,4,0)</f>
        <v>EMPRESA COM MAQUINA</v>
      </c>
      <c r="L3753" s="1" t="str">
        <f>VLOOKUP(Tabela1[[#This Row],[Cliente]],'BASE DE CLIENTES'!A:E,5,0)</f>
        <v>SETOR HABITACIONAL ARNIQUEIRA (AGUAS CLARAS)</v>
      </c>
    </row>
    <row r="3754" spans="1:12" x14ac:dyDescent="0.3">
      <c r="A3754" t="s">
        <v>891</v>
      </c>
      <c r="B3754" t="s">
        <v>256</v>
      </c>
      <c r="C3754" s="1" t="str">
        <f>VLOOKUP(Tabela1[[#This Row],[Cliente]],'BASE DE CLIENTES'!A:E,2,0)</f>
        <v>Luziânia</v>
      </c>
      <c r="D3754" s="1" t="str">
        <f>VLOOKUP(Tabela1[[#This Row],[Cliente]],'BASE DE CLIENTES'!A:C,3,0)</f>
        <v>GO</v>
      </c>
      <c r="E3754" s="1" t="str">
        <f>CONCATENATE(Tabela1[[#This Row],[CIDADE]],",",Tabela1[[#This Row],[UF]])</f>
        <v>Luziânia,GO</v>
      </c>
      <c r="F3754" s="12">
        <v>46044</v>
      </c>
      <c r="G3754" s="14">
        <v>769.21</v>
      </c>
      <c r="H3754" s="14">
        <v>1150</v>
      </c>
      <c r="I3754" s="7">
        <f>Tabela1[[#This Row],[Valor total]]-Tabela1[[#This Row],[Valor custo]]</f>
        <v>380.78999999999996</v>
      </c>
      <c r="J3754" s="3">
        <f>Tabela1[[#This Row],[MARGEM BRUTA]]/Tabela1[[#This Row],[Valor total]]</f>
        <v>0.33112173913043474</v>
      </c>
      <c r="K3754" s="1" t="str">
        <f>VLOOKUP(Tabela1[[#This Row],[Cliente]],'BASE DE CLIENTES'!A:D,4,0)</f>
        <v>SERRALHEIRO</v>
      </c>
      <c r="L3754" s="1" t="str">
        <f>VLOOKUP(Tabela1[[#This Row],[Cliente]],'BASE DE CLIENTES'!A:E,5,0)</f>
        <v>Luziânia</v>
      </c>
    </row>
    <row r="3755" spans="1:12" x14ac:dyDescent="0.3">
      <c r="A3755" t="s">
        <v>892</v>
      </c>
      <c r="B3755" t="s">
        <v>38</v>
      </c>
      <c r="C3755" s="1" t="str">
        <f>VLOOKUP(Tabela1[[#This Row],[Cliente]],'BASE DE CLIENTES'!A:E,2,0)</f>
        <v>Brasília</v>
      </c>
      <c r="D3755" s="1" t="str">
        <f>VLOOKUP(Tabela1[[#This Row],[Cliente]],'BASE DE CLIENTES'!A:C,3,0)</f>
        <v>DF</v>
      </c>
      <c r="E3755" s="1" t="str">
        <f>CONCATENATE(Tabela1[[#This Row],[CIDADE]],",",Tabela1[[#This Row],[UF]])</f>
        <v>Brasília,DF</v>
      </c>
      <c r="F3755" s="12">
        <v>46044</v>
      </c>
      <c r="G3755" s="14">
        <v>5270.52</v>
      </c>
      <c r="H3755" s="14">
        <v>8010</v>
      </c>
      <c r="I3755" s="7">
        <f>Tabela1[[#This Row],[Valor total]]-Tabela1[[#This Row],[Valor custo]]</f>
        <v>2739.4799999999996</v>
      </c>
      <c r="J3755" s="3">
        <f>Tabela1[[#This Row],[MARGEM BRUTA]]/Tabela1[[#This Row],[Valor total]]</f>
        <v>0.34200749063670405</v>
      </c>
      <c r="K3755" s="1" t="str">
        <f>VLOOKUP(Tabela1[[#This Row],[Cliente]],'BASE DE CLIENTES'!A:D,4,0)</f>
        <v>EMPRESA SEM MAQUINA</v>
      </c>
      <c r="L3755" s="1" t="str">
        <f>VLOOKUP(Tabela1[[#This Row],[Cliente]],'BASE DE CLIENTES'!A:E,5,0)</f>
        <v>PONTE ALTA NORTE (GAMA)</v>
      </c>
    </row>
    <row r="3756" spans="1:12" x14ac:dyDescent="0.3">
      <c r="A3756" t="s">
        <v>893</v>
      </c>
      <c r="B3756" t="s">
        <v>27</v>
      </c>
      <c r="C3756" s="1" t="str">
        <f>VLOOKUP(Tabela1[[#This Row],[Cliente]],'BASE DE CLIENTES'!A:E,2,0)</f>
        <v>Brasília</v>
      </c>
      <c r="D3756" s="1" t="str">
        <f>VLOOKUP(Tabela1[[#This Row],[Cliente]],'BASE DE CLIENTES'!A:C,3,0)</f>
        <v>DF</v>
      </c>
      <c r="E3756" s="1" t="str">
        <f>CONCATENATE(Tabela1[[#This Row],[CIDADE]],",",Tabela1[[#This Row],[UF]])</f>
        <v>Brasília,DF</v>
      </c>
      <c r="F3756" s="12">
        <v>46044</v>
      </c>
      <c r="G3756" s="14">
        <v>22.53</v>
      </c>
      <c r="H3756" s="14">
        <v>75</v>
      </c>
      <c r="I3756" s="7">
        <f>Tabela1[[#This Row],[Valor total]]-Tabela1[[#This Row],[Valor custo]]</f>
        <v>52.47</v>
      </c>
      <c r="J3756" s="3">
        <f>Tabela1[[#This Row],[MARGEM BRUTA]]/Tabela1[[#This Row],[Valor total]]</f>
        <v>0.6996</v>
      </c>
      <c r="K3756" s="1" t="str">
        <f>VLOOKUP(Tabela1[[#This Row],[Cliente]],'BASE DE CLIENTES'!A:D,4,0)</f>
        <v>EMPRESA SEM MAQUINA</v>
      </c>
      <c r="L3756" s="1" t="str">
        <f>VLOOKUP(Tabela1[[#This Row],[Cliente]],'BASE DE CLIENTES'!A:E,5,0)</f>
        <v>RECANTO DAS EMAS</v>
      </c>
    </row>
    <row r="3757" spans="1:12" x14ac:dyDescent="0.3">
      <c r="A3757" t="s">
        <v>894</v>
      </c>
      <c r="B3757" t="s">
        <v>27</v>
      </c>
      <c r="C3757" s="1" t="str">
        <f>VLOOKUP(Tabela1[[#This Row],[Cliente]],'BASE DE CLIENTES'!A:E,2,0)</f>
        <v>Brasília</v>
      </c>
      <c r="D3757" s="1" t="str">
        <f>VLOOKUP(Tabela1[[#This Row],[Cliente]],'BASE DE CLIENTES'!A:C,3,0)</f>
        <v>DF</v>
      </c>
      <c r="E3757" s="1" t="str">
        <f>CONCATENATE(Tabela1[[#This Row],[CIDADE]],",",Tabela1[[#This Row],[UF]])</f>
        <v>Brasília,DF</v>
      </c>
      <c r="F3757" s="12">
        <v>46044</v>
      </c>
      <c r="G3757" s="14">
        <v>337.38</v>
      </c>
      <c r="H3757" s="14">
        <v>546</v>
      </c>
      <c r="I3757" s="7">
        <f>Tabela1[[#This Row],[Valor total]]-Tabela1[[#This Row],[Valor custo]]</f>
        <v>208.62</v>
      </c>
      <c r="J3757" s="3">
        <f>Tabela1[[#This Row],[MARGEM BRUTA]]/Tabela1[[#This Row],[Valor total]]</f>
        <v>0.3820879120879121</v>
      </c>
      <c r="K3757" s="1" t="str">
        <f>VLOOKUP(Tabela1[[#This Row],[Cliente]],'BASE DE CLIENTES'!A:D,4,0)</f>
        <v>EMPRESA SEM MAQUINA</v>
      </c>
      <c r="L3757" s="1" t="str">
        <f>VLOOKUP(Tabela1[[#This Row],[Cliente]],'BASE DE CLIENTES'!A:E,5,0)</f>
        <v>RECANTO DAS EMAS</v>
      </c>
    </row>
    <row r="3758" spans="1:12" x14ac:dyDescent="0.3">
      <c r="A3758" t="s">
        <v>895</v>
      </c>
      <c r="B3758" t="s">
        <v>152</v>
      </c>
      <c r="C3758" s="1" t="str">
        <f>VLOOKUP(Tabela1[[#This Row],[Cliente]],'BASE DE CLIENTES'!A:E,2,0)</f>
        <v>Aparecida de Goiânia</v>
      </c>
      <c r="D3758" s="1" t="str">
        <f>VLOOKUP(Tabela1[[#This Row],[Cliente]],'BASE DE CLIENTES'!A:C,3,0)</f>
        <v>GO</v>
      </c>
      <c r="E3758" s="1" t="str">
        <f>CONCATENATE(Tabela1[[#This Row],[CIDADE]],",",Tabela1[[#This Row],[UF]])</f>
        <v>Aparecida de Goiânia,GO</v>
      </c>
      <c r="F3758" s="12">
        <v>46044</v>
      </c>
      <c r="G3758" s="14">
        <v>300.18</v>
      </c>
      <c r="H3758" s="14">
        <v>550</v>
      </c>
      <c r="I3758" s="7">
        <f>Tabela1[[#This Row],[Valor total]]-Tabela1[[#This Row],[Valor custo]]</f>
        <v>249.82</v>
      </c>
      <c r="J3758" s="3">
        <f>Tabela1[[#This Row],[MARGEM BRUTA]]/Tabela1[[#This Row],[Valor total]]</f>
        <v>0.4542181818181818</v>
      </c>
      <c r="K3758" s="1" t="str">
        <f>VLOOKUP(Tabela1[[#This Row],[Cliente]],'BASE DE CLIENTES'!A:D,4,0)</f>
        <v>TECNICO</v>
      </c>
      <c r="L3758" s="1" t="str">
        <f>VLOOKUP(Tabela1[[#This Row],[Cliente]],'BASE DE CLIENTES'!A:E,5,0)</f>
        <v>Aparecida de Goiânia</v>
      </c>
    </row>
    <row r="3759" spans="1:12" x14ac:dyDescent="0.3">
      <c r="A3759" t="s">
        <v>896</v>
      </c>
      <c r="B3759" t="s">
        <v>25</v>
      </c>
      <c r="C3759" s="1" t="str">
        <f>VLOOKUP(Tabela1[[#This Row],[Cliente]],'BASE DE CLIENTES'!A:E,2,0)</f>
        <v>Brasília</v>
      </c>
      <c r="D3759" s="1" t="str">
        <f>VLOOKUP(Tabela1[[#This Row],[Cliente]],'BASE DE CLIENTES'!A:C,3,0)</f>
        <v>DF</v>
      </c>
      <c r="E3759" s="1" t="str">
        <f>CONCATENATE(Tabela1[[#This Row],[CIDADE]],",",Tabela1[[#This Row],[UF]])</f>
        <v>Brasília,DF</v>
      </c>
      <c r="F3759" s="12">
        <v>46044</v>
      </c>
      <c r="G3759" s="14">
        <v>495.3</v>
      </c>
      <c r="H3759" s="14">
        <v>660</v>
      </c>
      <c r="I3759" s="7">
        <f>Tabela1[[#This Row],[Valor total]]-Tabela1[[#This Row],[Valor custo]]</f>
        <v>164.7</v>
      </c>
      <c r="J3759" s="3">
        <f>Tabela1[[#This Row],[MARGEM BRUTA]]/Tabela1[[#This Row],[Valor total]]</f>
        <v>0.24954545454545451</v>
      </c>
      <c r="K3759" s="1" t="str">
        <f>VLOOKUP(Tabela1[[#This Row],[Cliente]],'BASE DE CLIENTES'!A:D,4,0)</f>
        <v>EMPRESA COM MAQUINA</v>
      </c>
      <c r="L3759" s="1" t="str">
        <f>VLOOKUP(Tabela1[[#This Row],[Cliente]],'BASE DE CLIENTES'!A:E,5,0)</f>
        <v>CEILANDIA NORTE (CEILANDIA)</v>
      </c>
    </row>
    <row r="3760" spans="1:12" x14ac:dyDescent="0.3">
      <c r="A3760" t="s">
        <v>897</v>
      </c>
      <c r="B3760" t="s">
        <v>17</v>
      </c>
      <c r="C3760" s="1" t="str">
        <f>VLOOKUP(Tabela1[[#This Row],[Cliente]],'BASE DE CLIENTES'!A:E,2,0)</f>
        <v>Águas Lindas de Goiás</v>
      </c>
      <c r="D3760" s="1" t="str">
        <f>VLOOKUP(Tabela1[[#This Row],[Cliente]],'BASE DE CLIENTES'!A:C,3,0)</f>
        <v>GO</v>
      </c>
      <c r="E3760" s="1" t="str">
        <f>CONCATENATE(Tabela1[[#This Row],[CIDADE]],",",Tabela1[[#This Row],[UF]])</f>
        <v>Águas Lindas de Goiás,GO</v>
      </c>
      <c r="F3760" s="12">
        <v>46044</v>
      </c>
      <c r="G3760" s="14">
        <v>37.549999999999997</v>
      </c>
      <c r="H3760" s="14">
        <v>150</v>
      </c>
      <c r="I3760" s="7">
        <f>Tabela1[[#This Row],[Valor total]]-Tabela1[[#This Row],[Valor custo]]</f>
        <v>112.45</v>
      </c>
      <c r="J3760" s="3">
        <f>Tabela1[[#This Row],[MARGEM BRUTA]]/Tabela1[[#This Row],[Valor total]]</f>
        <v>0.7496666666666667</v>
      </c>
      <c r="K3760" s="1" t="str">
        <f>VLOOKUP(Tabela1[[#This Row],[Cliente]],'BASE DE CLIENTES'!A:D,4,0)</f>
        <v>SERRALHEIRO</v>
      </c>
      <c r="L3760" s="1" t="str">
        <f>VLOOKUP(Tabela1[[#This Row],[Cliente]],'BASE DE CLIENTES'!A:E,5,0)</f>
        <v>Águas Lindas de Goiás</v>
      </c>
    </row>
    <row r="3761" spans="1:12" x14ac:dyDescent="0.3">
      <c r="A3761" t="s">
        <v>898</v>
      </c>
      <c r="B3761" t="s">
        <v>321</v>
      </c>
      <c r="C3761" s="1" t="str">
        <f>VLOOKUP(Tabela1[[#This Row],[Cliente]],'BASE DE CLIENTES'!A:E,2,0)</f>
        <v>Valparaíso de Goiás</v>
      </c>
      <c r="D3761" s="1" t="str">
        <f>VLOOKUP(Tabela1[[#This Row],[Cliente]],'BASE DE CLIENTES'!A:C,3,0)</f>
        <v>GO</v>
      </c>
      <c r="E3761" s="1" t="str">
        <f>CONCATENATE(Tabela1[[#This Row],[CIDADE]],",",Tabela1[[#This Row],[UF]])</f>
        <v>Valparaíso de Goiás,GO</v>
      </c>
      <c r="F3761" s="12">
        <v>46044</v>
      </c>
      <c r="G3761" s="14">
        <v>2141.92</v>
      </c>
      <c r="H3761" s="14">
        <v>3410</v>
      </c>
      <c r="I3761" s="7">
        <f>Tabela1[[#This Row],[Valor total]]-Tabela1[[#This Row],[Valor custo]]</f>
        <v>1268.08</v>
      </c>
      <c r="J3761" s="3">
        <f>Tabela1[[#This Row],[MARGEM BRUTA]]/Tabela1[[#This Row],[Valor total]]</f>
        <v>0.37187096774193545</v>
      </c>
      <c r="K3761" s="1" t="str">
        <f>VLOOKUP(Tabela1[[#This Row],[Cliente]],'BASE DE CLIENTES'!A:D,4,0)</f>
        <v>EMPRESA COM MAQUINA</v>
      </c>
      <c r="L3761" s="1" t="str">
        <f>VLOOKUP(Tabela1[[#This Row],[Cliente]],'BASE DE CLIENTES'!A:E,5,0)</f>
        <v>Valparaíso de Goiás</v>
      </c>
    </row>
    <row r="3762" spans="1:12" x14ac:dyDescent="0.3">
      <c r="A3762" t="s">
        <v>899</v>
      </c>
      <c r="B3762" t="s">
        <v>70</v>
      </c>
      <c r="C3762" s="1" t="str">
        <f>VLOOKUP(Tabela1[[#This Row],[Cliente]],'BASE DE CLIENTES'!A:E,2,0)</f>
        <v>Brasília</v>
      </c>
      <c r="D3762" s="1" t="str">
        <f>VLOOKUP(Tabela1[[#This Row],[Cliente]],'BASE DE CLIENTES'!A:C,3,0)</f>
        <v>DF</v>
      </c>
      <c r="E3762" s="1" t="str">
        <f>CONCATENATE(Tabela1[[#This Row],[CIDADE]],",",Tabela1[[#This Row],[UF]])</f>
        <v>Brasília,DF</v>
      </c>
      <c r="F3762" s="12">
        <v>46044</v>
      </c>
      <c r="G3762" s="14">
        <v>45.6</v>
      </c>
      <c r="H3762" s="14">
        <v>115</v>
      </c>
      <c r="I3762" s="7">
        <f>Tabela1[[#This Row],[Valor total]]-Tabela1[[#This Row],[Valor custo]]</f>
        <v>69.400000000000006</v>
      </c>
      <c r="J3762" s="3">
        <f>Tabela1[[#This Row],[MARGEM BRUTA]]/Tabela1[[#This Row],[Valor total]]</f>
        <v>0.60347826086956524</v>
      </c>
      <c r="K3762" s="1" t="str">
        <f>VLOOKUP(Tabela1[[#This Row],[Cliente]],'BASE DE CLIENTES'!A:D,4,0)</f>
        <v>EMPRESA COM MAQUINA</v>
      </c>
      <c r="L3762" s="1" t="str">
        <f>VLOOKUP(Tabela1[[#This Row],[Cliente]],'BASE DE CLIENTES'!A:E,5,0)</f>
        <v>TAGUATINGA NORTE (TAGUATINGA)</v>
      </c>
    </row>
    <row r="3763" spans="1:12" x14ac:dyDescent="0.3">
      <c r="A3763" t="s">
        <v>900</v>
      </c>
      <c r="B3763" t="s">
        <v>152</v>
      </c>
      <c r="C3763" s="1" t="str">
        <f>VLOOKUP(Tabela1[[#This Row],[Cliente]],'BASE DE CLIENTES'!A:E,2,0)</f>
        <v>Aparecida de Goiânia</v>
      </c>
      <c r="D3763" s="1" t="str">
        <f>VLOOKUP(Tabela1[[#This Row],[Cliente]],'BASE DE CLIENTES'!A:C,3,0)</f>
        <v>GO</v>
      </c>
      <c r="E3763" s="1" t="str">
        <f>CONCATENATE(Tabela1[[#This Row],[CIDADE]],",",Tabela1[[#This Row],[UF]])</f>
        <v>Aparecida de Goiânia,GO</v>
      </c>
      <c r="F3763" s="12">
        <v>46044</v>
      </c>
      <c r="G3763" s="14">
        <v>300.18</v>
      </c>
      <c r="H3763" s="14">
        <v>550</v>
      </c>
      <c r="I3763" s="7">
        <f>Tabela1[[#This Row],[Valor total]]-Tabela1[[#This Row],[Valor custo]]</f>
        <v>249.82</v>
      </c>
      <c r="J3763" s="3">
        <f>Tabela1[[#This Row],[MARGEM BRUTA]]/Tabela1[[#This Row],[Valor total]]</f>
        <v>0.4542181818181818</v>
      </c>
      <c r="K3763" s="1" t="str">
        <f>VLOOKUP(Tabela1[[#This Row],[Cliente]],'BASE DE CLIENTES'!A:D,4,0)</f>
        <v>TECNICO</v>
      </c>
      <c r="L3763" s="1" t="str">
        <f>VLOOKUP(Tabela1[[#This Row],[Cliente]],'BASE DE CLIENTES'!A:E,5,0)</f>
        <v>Aparecida de Goiânia</v>
      </c>
    </row>
    <row r="3764" spans="1:12" x14ac:dyDescent="0.3">
      <c r="A3764" t="s">
        <v>901</v>
      </c>
      <c r="B3764" t="s">
        <v>152</v>
      </c>
      <c r="C3764" s="1" t="str">
        <f>VLOOKUP(Tabela1[[#This Row],[Cliente]],'BASE DE CLIENTES'!A:E,2,0)</f>
        <v>Aparecida de Goiânia</v>
      </c>
      <c r="D3764" s="1" t="str">
        <f>VLOOKUP(Tabela1[[#This Row],[Cliente]],'BASE DE CLIENTES'!A:C,3,0)</f>
        <v>GO</v>
      </c>
      <c r="E3764" s="1" t="str">
        <f>CONCATENATE(Tabela1[[#This Row],[CIDADE]],",",Tabela1[[#This Row],[UF]])</f>
        <v>Aparecida de Goiânia,GO</v>
      </c>
      <c r="F3764" s="12">
        <v>46044</v>
      </c>
      <c r="G3764" s="14">
        <v>250</v>
      </c>
      <c r="H3764" s="14">
        <v>300</v>
      </c>
      <c r="I3764" s="7">
        <f>Tabela1[[#This Row],[Valor total]]-Tabela1[[#This Row],[Valor custo]]</f>
        <v>50</v>
      </c>
      <c r="J3764" s="3">
        <f>Tabela1[[#This Row],[MARGEM BRUTA]]/Tabela1[[#This Row],[Valor total]]</f>
        <v>0.16666666666666666</v>
      </c>
      <c r="K3764" s="1" t="str">
        <f>VLOOKUP(Tabela1[[#This Row],[Cliente]],'BASE DE CLIENTES'!A:D,4,0)</f>
        <v>TECNICO</v>
      </c>
      <c r="L3764" s="1" t="str">
        <f>VLOOKUP(Tabela1[[#This Row],[Cliente]],'BASE DE CLIENTES'!A:E,5,0)</f>
        <v>Aparecida de Goiânia</v>
      </c>
    </row>
    <row r="3765" spans="1:12" x14ac:dyDescent="0.3">
      <c r="A3765" t="s">
        <v>902</v>
      </c>
      <c r="B3765" t="s">
        <v>152</v>
      </c>
      <c r="C3765" s="1" t="str">
        <f>VLOOKUP(Tabela1[[#This Row],[Cliente]],'BASE DE CLIENTES'!A:E,2,0)</f>
        <v>Aparecida de Goiânia</v>
      </c>
      <c r="D3765" s="1" t="str">
        <f>VLOOKUP(Tabela1[[#This Row],[Cliente]],'BASE DE CLIENTES'!A:C,3,0)</f>
        <v>GO</v>
      </c>
      <c r="E3765" s="1" t="str">
        <f>CONCATENATE(Tabela1[[#This Row],[CIDADE]],",",Tabela1[[#This Row],[UF]])</f>
        <v>Aparecida de Goiânia,GO</v>
      </c>
      <c r="F3765" s="12">
        <v>46044</v>
      </c>
      <c r="G3765" s="14">
        <v>1583.47</v>
      </c>
      <c r="H3765" s="14">
        <v>2265</v>
      </c>
      <c r="I3765" s="7">
        <f>Tabela1[[#This Row],[Valor total]]-Tabela1[[#This Row],[Valor custo]]</f>
        <v>681.53</v>
      </c>
      <c r="J3765" s="3">
        <f>Tabela1[[#This Row],[MARGEM BRUTA]]/Tabela1[[#This Row],[Valor total]]</f>
        <v>0.30089624724061809</v>
      </c>
      <c r="K3765" s="1" t="str">
        <f>VLOOKUP(Tabela1[[#This Row],[Cliente]],'BASE DE CLIENTES'!A:D,4,0)</f>
        <v>TECNICO</v>
      </c>
      <c r="L3765" s="1" t="str">
        <f>VLOOKUP(Tabela1[[#This Row],[Cliente]],'BASE DE CLIENTES'!A:E,5,0)</f>
        <v>Aparecida de Goiânia</v>
      </c>
    </row>
    <row r="3766" spans="1:12" x14ac:dyDescent="0.3">
      <c r="A3766" t="s">
        <v>903</v>
      </c>
      <c r="B3766" t="s">
        <v>152</v>
      </c>
      <c r="C3766" s="1" t="str">
        <f>VLOOKUP(Tabela1[[#This Row],[Cliente]],'BASE DE CLIENTES'!A:E,2,0)</f>
        <v>Aparecida de Goiânia</v>
      </c>
      <c r="D3766" s="1" t="str">
        <f>VLOOKUP(Tabela1[[#This Row],[Cliente]],'BASE DE CLIENTES'!A:C,3,0)</f>
        <v>GO</v>
      </c>
      <c r="E3766" s="1" t="str">
        <f>CONCATENATE(Tabela1[[#This Row],[CIDADE]],",",Tabela1[[#This Row],[UF]])</f>
        <v>Aparecida de Goiânia,GO</v>
      </c>
      <c r="F3766" s="12">
        <v>46043</v>
      </c>
      <c r="G3766" s="14">
        <v>472.79</v>
      </c>
      <c r="H3766" s="14">
        <v>685</v>
      </c>
      <c r="I3766" s="7">
        <f>Tabela1[[#This Row],[Valor total]]-Tabela1[[#This Row],[Valor custo]]</f>
        <v>212.20999999999998</v>
      </c>
      <c r="J3766" s="3">
        <f>Tabela1[[#This Row],[MARGEM BRUTA]]/Tabela1[[#This Row],[Valor total]]</f>
        <v>0.30979562043795617</v>
      </c>
      <c r="K3766" s="1" t="str">
        <f>VLOOKUP(Tabela1[[#This Row],[Cliente]],'BASE DE CLIENTES'!A:D,4,0)</f>
        <v>TECNICO</v>
      </c>
      <c r="L3766" s="1" t="str">
        <f>VLOOKUP(Tabela1[[#This Row],[Cliente]],'BASE DE CLIENTES'!A:E,5,0)</f>
        <v>Aparecida de Goiânia</v>
      </c>
    </row>
    <row r="3767" spans="1:12" x14ac:dyDescent="0.3">
      <c r="A3767" t="s">
        <v>904</v>
      </c>
      <c r="B3767" t="s">
        <v>179</v>
      </c>
      <c r="C3767" s="1" t="str">
        <f>VLOOKUP(Tabela1[[#This Row],[Cliente]],'BASE DE CLIENTES'!A:E,2,0)</f>
        <v>Brasilândia de Minas</v>
      </c>
      <c r="D3767" s="1" t="str">
        <f>VLOOKUP(Tabela1[[#This Row],[Cliente]],'BASE DE CLIENTES'!A:C,3,0)</f>
        <v>MG</v>
      </c>
      <c r="E3767" s="1" t="str">
        <f>CONCATENATE(Tabela1[[#This Row],[CIDADE]],",",Tabela1[[#This Row],[UF]])</f>
        <v>Brasilândia de Minas,MG</v>
      </c>
      <c r="F3767" s="12">
        <v>46044</v>
      </c>
      <c r="G3767" s="14">
        <v>539.5</v>
      </c>
      <c r="H3767" s="14">
        <v>928</v>
      </c>
      <c r="I3767" s="7">
        <f>Tabela1[[#This Row],[Valor total]]-Tabela1[[#This Row],[Valor custo]]</f>
        <v>388.5</v>
      </c>
      <c r="J3767" s="3">
        <f>Tabela1[[#This Row],[MARGEM BRUTA]]/Tabela1[[#This Row],[Valor total]]</f>
        <v>0.41864224137931033</v>
      </c>
      <c r="K3767" s="1" t="str">
        <f>VLOOKUP(Tabela1[[#This Row],[Cliente]],'BASE DE CLIENTES'!A:D,4,0)</f>
        <v>EMPRESA SEM MAQUINA</v>
      </c>
      <c r="L3767" s="1" t="str">
        <f>VLOOKUP(Tabela1[[#This Row],[Cliente]],'BASE DE CLIENTES'!A:E,5,0)</f>
        <v>Brasilândia de Minas</v>
      </c>
    </row>
    <row r="3768" spans="1:12" x14ac:dyDescent="0.3">
      <c r="A3768" t="s">
        <v>905</v>
      </c>
      <c r="B3768" t="s">
        <v>264</v>
      </c>
      <c r="C3768" s="1" t="str">
        <f>VLOOKUP(Tabela1[[#This Row],[Cliente]],'BASE DE CLIENTES'!A:E,2,0)</f>
        <v>Brasília</v>
      </c>
      <c r="D3768" s="1" t="str">
        <f>VLOOKUP(Tabela1[[#This Row],[Cliente]],'BASE DE CLIENTES'!A:C,3,0)</f>
        <v>DF</v>
      </c>
      <c r="E3768" s="1" t="str">
        <f>CONCATENATE(Tabela1[[#This Row],[CIDADE]],",",Tabela1[[#This Row],[UF]])</f>
        <v>Brasília,DF</v>
      </c>
      <c r="F3768" s="12">
        <v>46043</v>
      </c>
      <c r="G3768" s="14">
        <v>15.34</v>
      </c>
      <c r="H3768" s="14">
        <v>20</v>
      </c>
      <c r="I3768" s="7">
        <f>Tabela1[[#This Row],[Valor total]]-Tabela1[[#This Row],[Valor custo]]</f>
        <v>4.66</v>
      </c>
      <c r="J3768" s="3">
        <f>Tabela1[[#This Row],[MARGEM BRUTA]]/Tabela1[[#This Row],[Valor total]]</f>
        <v>0.23300000000000001</v>
      </c>
      <c r="K3768" s="1" t="str">
        <f>VLOOKUP(Tabela1[[#This Row],[Cliente]],'BASE DE CLIENTES'!A:D,4,0)</f>
        <v>SERRALHEIRO</v>
      </c>
      <c r="L3768" s="1" t="str">
        <f>VLOOKUP(Tabela1[[#This Row],[Cliente]],'BASE DE CLIENTES'!A:E,5,0)</f>
        <v>Recanto das emas</v>
      </c>
    </row>
    <row r="3769" spans="1:12" x14ac:dyDescent="0.3">
      <c r="A3769" t="s">
        <v>906</v>
      </c>
      <c r="B3769" t="s">
        <v>120</v>
      </c>
      <c r="C3769" s="1" t="str">
        <f>VLOOKUP(Tabela1[[#This Row],[Cliente]],'BASE DE CLIENTES'!A:E,2,0)</f>
        <v>Brasília</v>
      </c>
      <c r="D3769" s="1" t="str">
        <f>VLOOKUP(Tabela1[[#This Row],[Cliente]],'BASE DE CLIENTES'!A:C,3,0)</f>
        <v>DF</v>
      </c>
      <c r="E3769" s="1" t="str">
        <f>CONCATENATE(Tabela1[[#This Row],[CIDADE]],",",Tabela1[[#This Row],[UF]])</f>
        <v>Brasília,DF</v>
      </c>
      <c r="F3769" s="12">
        <v>46043</v>
      </c>
      <c r="G3769" s="14">
        <v>495.3</v>
      </c>
      <c r="H3769" s="14">
        <v>810</v>
      </c>
      <c r="I3769" s="7">
        <f>Tabela1[[#This Row],[Valor total]]-Tabela1[[#This Row],[Valor custo]]</f>
        <v>314.7</v>
      </c>
      <c r="J3769" s="3">
        <f>Tabela1[[#This Row],[MARGEM BRUTA]]/Tabela1[[#This Row],[Valor total]]</f>
        <v>0.38851851851851849</v>
      </c>
      <c r="K3769" s="1" t="str">
        <f>VLOOKUP(Tabela1[[#This Row],[Cliente]],'BASE DE CLIENTES'!A:D,4,0)</f>
        <v>EMPRESA SEM MAQUINA</v>
      </c>
      <c r="L3769" s="1" t="str">
        <f>VLOOKUP(Tabela1[[#This Row],[Cliente]],'BASE DE CLIENTES'!A:E,5,0)</f>
        <v>SAMAMBAIA</v>
      </c>
    </row>
    <row r="3770" spans="1:12" x14ac:dyDescent="0.3">
      <c r="A3770" t="s">
        <v>907</v>
      </c>
      <c r="B3770" t="s">
        <v>149</v>
      </c>
      <c r="C3770" s="1" t="str">
        <f>VLOOKUP(Tabela1[[#This Row],[Cliente]],'BASE DE CLIENTES'!A:E,2,0)</f>
        <v>Anápolis</v>
      </c>
      <c r="D3770" s="1" t="str">
        <f>VLOOKUP(Tabela1[[#This Row],[Cliente]],'BASE DE CLIENTES'!A:C,3,0)</f>
        <v>GO</v>
      </c>
      <c r="E3770" s="1" t="str">
        <f>CONCATENATE(Tabela1[[#This Row],[CIDADE]],",",Tabela1[[#This Row],[UF]])</f>
        <v>Anápolis,GO</v>
      </c>
      <c r="F3770" s="12">
        <v>46043</v>
      </c>
      <c r="G3770" s="14">
        <v>1267.68</v>
      </c>
      <c r="H3770" s="14">
        <v>1920</v>
      </c>
      <c r="I3770" s="7">
        <f>Tabela1[[#This Row],[Valor total]]-Tabela1[[#This Row],[Valor custo]]</f>
        <v>652.31999999999994</v>
      </c>
      <c r="J3770" s="3">
        <f>Tabela1[[#This Row],[MARGEM BRUTA]]/Tabela1[[#This Row],[Valor total]]</f>
        <v>0.33974999999999994</v>
      </c>
      <c r="K3770" s="1" t="str">
        <f>VLOOKUP(Tabela1[[#This Row],[Cliente]],'BASE DE CLIENTES'!A:D,4,0)</f>
        <v>EMPRESA COM MAQUINA</v>
      </c>
      <c r="L3770" s="1" t="str">
        <f>VLOOKUP(Tabela1[[#This Row],[Cliente]],'BASE DE CLIENTES'!A:E,5,0)</f>
        <v>Anápolis</v>
      </c>
    </row>
    <row r="3771" spans="1:12" x14ac:dyDescent="0.3">
      <c r="A3771" t="s">
        <v>908</v>
      </c>
      <c r="B3771" t="s">
        <v>152</v>
      </c>
      <c r="C3771" s="1" t="str">
        <f>VLOOKUP(Tabela1[[#This Row],[Cliente]],'BASE DE CLIENTES'!A:E,2,0)</f>
        <v>Aparecida de Goiânia</v>
      </c>
      <c r="D3771" s="1" t="str">
        <f>VLOOKUP(Tabela1[[#This Row],[Cliente]],'BASE DE CLIENTES'!A:C,3,0)</f>
        <v>GO</v>
      </c>
      <c r="E3771" s="1" t="str">
        <f>CONCATENATE(Tabela1[[#This Row],[CIDADE]],",",Tabela1[[#This Row],[UF]])</f>
        <v>Aparecida de Goiânia,GO</v>
      </c>
      <c r="F3771" s="12">
        <v>46042</v>
      </c>
      <c r="G3771" s="14">
        <v>300.18</v>
      </c>
      <c r="H3771" s="14">
        <v>550</v>
      </c>
      <c r="I3771" s="7">
        <f>Tabela1[[#This Row],[Valor total]]-Tabela1[[#This Row],[Valor custo]]</f>
        <v>249.82</v>
      </c>
      <c r="J3771" s="3">
        <f>Tabela1[[#This Row],[MARGEM BRUTA]]/Tabela1[[#This Row],[Valor total]]</f>
        <v>0.4542181818181818</v>
      </c>
      <c r="K3771" s="1" t="str">
        <f>VLOOKUP(Tabela1[[#This Row],[Cliente]],'BASE DE CLIENTES'!A:D,4,0)</f>
        <v>TECNICO</v>
      </c>
      <c r="L3771" s="1" t="str">
        <f>VLOOKUP(Tabela1[[#This Row],[Cliente]],'BASE DE CLIENTES'!A:E,5,0)</f>
        <v>Aparecida de Goiânia</v>
      </c>
    </row>
    <row r="3772" spans="1:12" x14ac:dyDescent="0.3">
      <c r="A3772" t="s">
        <v>909</v>
      </c>
      <c r="B3772" t="s">
        <v>68</v>
      </c>
      <c r="C3772" s="1" t="str">
        <f>VLOOKUP(Tabela1[[#This Row],[Cliente]],'BASE DE CLIENTES'!A:E,2,0)</f>
        <v>Brasília</v>
      </c>
      <c r="D3772" s="1" t="str">
        <f>VLOOKUP(Tabela1[[#This Row],[Cliente]],'BASE DE CLIENTES'!A:C,3,0)</f>
        <v>DF</v>
      </c>
      <c r="E3772" s="1" t="str">
        <f>CONCATENATE(Tabela1[[#This Row],[CIDADE]],",",Tabela1[[#This Row],[UF]])</f>
        <v>Brasília,DF</v>
      </c>
      <c r="F3772" s="12">
        <v>46043</v>
      </c>
      <c r="G3772" s="14">
        <v>1861.12</v>
      </c>
      <c r="H3772" s="14">
        <v>2525</v>
      </c>
      <c r="I3772" s="7">
        <f>Tabela1[[#This Row],[Valor total]]-Tabela1[[#This Row],[Valor custo]]</f>
        <v>663.88000000000011</v>
      </c>
      <c r="J3772" s="3">
        <f>Tabela1[[#This Row],[MARGEM BRUTA]]/Tabela1[[#This Row],[Valor total]]</f>
        <v>0.26292277227722777</v>
      </c>
      <c r="K3772" s="1" t="str">
        <f>VLOOKUP(Tabela1[[#This Row],[Cliente]],'BASE DE CLIENTES'!A:D,4,0)</f>
        <v>EMPRESA COM MAQUINA</v>
      </c>
      <c r="L3772" s="1" t="str">
        <f>VLOOKUP(Tabela1[[#This Row],[Cliente]],'BASE DE CLIENTES'!A:E,5,0)</f>
        <v>SAMAMBAIA SUL (SAMAMBAIA)</v>
      </c>
    </row>
    <row r="3773" spans="1:12" x14ac:dyDescent="0.3">
      <c r="A3773" t="s">
        <v>910</v>
      </c>
      <c r="B3773" t="s">
        <v>76</v>
      </c>
      <c r="C3773" s="1" t="str">
        <f>VLOOKUP(Tabela1[[#This Row],[Cliente]],'BASE DE CLIENTES'!A:E,2,0)</f>
        <v>Brasília</v>
      </c>
      <c r="D3773" s="1" t="str">
        <f>VLOOKUP(Tabela1[[#This Row],[Cliente]],'BASE DE CLIENTES'!A:C,3,0)</f>
        <v>DF</v>
      </c>
      <c r="E3773" s="1" t="str">
        <f>CONCATENATE(Tabela1[[#This Row],[CIDADE]],",",Tabela1[[#This Row],[UF]])</f>
        <v>Brasília,DF</v>
      </c>
      <c r="F3773" s="12">
        <v>46043</v>
      </c>
      <c r="G3773" s="14">
        <v>375.5</v>
      </c>
      <c r="H3773" s="14">
        <v>750</v>
      </c>
      <c r="I3773" s="7">
        <f>Tabela1[[#This Row],[Valor total]]-Tabela1[[#This Row],[Valor custo]]</f>
        <v>374.5</v>
      </c>
      <c r="J3773" s="3">
        <f>Tabela1[[#This Row],[MARGEM BRUTA]]/Tabela1[[#This Row],[Valor total]]</f>
        <v>0.49933333333333335</v>
      </c>
      <c r="K3773" s="1" t="str">
        <f>VLOOKUP(Tabela1[[#This Row],[Cliente]],'BASE DE CLIENTES'!A:D,4,0)</f>
        <v>EMPRESA COM MAQUINA</v>
      </c>
      <c r="L3773" s="1" t="str">
        <f>VLOOKUP(Tabela1[[#This Row],[Cliente]],'BASE DE CLIENTES'!A:E,5,0)</f>
        <v>Setor Placa da Mercedes (Núcleo Bandeirante)</v>
      </c>
    </row>
    <row r="3774" spans="1:12" x14ac:dyDescent="0.3">
      <c r="A3774" t="s">
        <v>911</v>
      </c>
      <c r="B3774" t="s">
        <v>773</v>
      </c>
      <c r="C3774" s="1" t="str">
        <f>VLOOKUP(Tabela1[[#This Row],[Cliente]],'BASE DE CLIENTES'!A:E,2,0)</f>
        <v>Brasília</v>
      </c>
      <c r="D3774" s="1" t="str">
        <f>VLOOKUP(Tabela1[[#This Row],[Cliente]],'BASE DE CLIENTES'!A:C,3,0)</f>
        <v>DF</v>
      </c>
      <c r="E3774" s="1" t="str">
        <f>CONCATENATE(Tabela1[[#This Row],[CIDADE]],",",Tabela1[[#This Row],[UF]])</f>
        <v>Brasília,DF</v>
      </c>
      <c r="F3774" s="12">
        <v>46043</v>
      </c>
      <c r="G3774" s="14">
        <v>300.18</v>
      </c>
      <c r="H3774" s="14">
        <v>550</v>
      </c>
      <c r="I3774" s="7">
        <f>Tabela1[[#This Row],[Valor total]]-Tabela1[[#This Row],[Valor custo]]</f>
        <v>249.82</v>
      </c>
      <c r="J3774" s="3">
        <f>Tabela1[[#This Row],[MARGEM BRUTA]]/Tabela1[[#This Row],[Valor total]]</f>
        <v>0.4542181818181818</v>
      </c>
      <c r="K3774" s="1" t="str">
        <f>VLOOKUP(Tabela1[[#This Row],[Cliente]],'BASE DE CLIENTES'!A:D,4,0)</f>
        <v>CLIENTE NOVO S/ IDENT.</v>
      </c>
      <c r="L3774" s="1" t="str">
        <f>VLOOKUP(Tabela1[[#This Row],[Cliente]],'BASE DE CLIENTES'!A:E,5,0)</f>
        <v>Itapoã</v>
      </c>
    </row>
    <row r="3775" spans="1:12" x14ac:dyDescent="0.3">
      <c r="A3775" t="s">
        <v>912</v>
      </c>
      <c r="B3775" t="s">
        <v>153</v>
      </c>
      <c r="C3775" s="1" t="str">
        <f>VLOOKUP(Tabela1[[#This Row],[Cliente]],'BASE DE CLIENTES'!A:E,2,0)</f>
        <v>Brasília</v>
      </c>
      <c r="D3775" s="1" t="str">
        <f>VLOOKUP(Tabela1[[#This Row],[Cliente]],'BASE DE CLIENTES'!A:C,3,0)</f>
        <v>DF</v>
      </c>
      <c r="E3775" s="1" t="str">
        <f>CONCATENATE(Tabela1[[#This Row],[CIDADE]],",",Tabela1[[#This Row],[UF]])</f>
        <v>Brasília,DF</v>
      </c>
      <c r="F3775" s="12">
        <v>46043</v>
      </c>
      <c r="G3775" s="14">
        <v>928.65</v>
      </c>
      <c r="H3775" s="14">
        <v>1450</v>
      </c>
      <c r="I3775" s="7">
        <f>Tabela1[[#This Row],[Valor total]]-Tabela1[[#This Row],[Valor custo]]</f>
        <v>521.35</v>
      </c>
      <c r="J3775" s="3">
        <f>Tabela1[[#This Row],[MARGEM BRUTA]]/Tabela1[[#This Row],[Valor total]]</f>
        <v>0.35955172413793107</v>
      </c>
      <c r="K3775" s="1" t="str">
        <f>VLOOKUP(Tabela1[[#This Row],[Cliente]],'BASE DE CLIENTES'!A:D,4,0)</f>
        <v>SERRALHEIRO</v>
      </c>
      <c r="L3775" s="1" t="str">
        <f>VLOOKUP(Tabela1[[#This Row],[Cliente]],'BASE DE CLIENTES'!A:E,5,0)</f>
        <v>PLANALTINA</v>
      </c>
    </row>
    <row r="3776" spans="1:12" x14ac:dyDescent="0.3">
      <c r="A3776" t="s">
        <v>913</v>
      </c>
      <c r="B3776" t="s">
        <v>296</v>
      </c>
      <c r="C3776" s="1" t="str">
        <f>VLOOKUP(Tabela1[[#This Row],[Cliente]],'BASE DE CLIENTES'!A:E,2,0)</f>
        <v>Santo Antônio Descoberto</v>
      </c>
      <c r="D3776" s="1" t="str">
        <f>VLOOKUP(Tabela1[[#This Row],[Cliente]],'BASE DE CLIENTES'!A:C,3,0)</f>
        <v>GO</v>
      </c>
      <c r="E3776" s="1" t="str">
        <f>CONCATENATE(Tabela1[[#This Row],[CIDADE]],",",Tabela1[[#This Row],[UF]])</f>
        <v>Santo Antônio Descoberto,GO</v>
      </c>
      <c r="F3776" s="12">
        <v>46043</v>
      </c>
      <c r="G3776" s="14">
        <v>575.5</v>
      </c>
      <c r="H3776" s="14">
        <v>400</v>
      </c>
      <c r="I3776" s="7">
        <f>Tabela1[[#This Row],[Valor total]]-Tabela1[[#This Row],[Valor custo]]</f>
        <v>-175.5</v>
      </c>
      <c r="J3776" s="3">
        <f>Tabela1[[#This Row],[MARGEM BRUTA]]/Tabela1[[#This Row],[Valor total]]</f>
        <v>-0.43874999999999997</v>
      </c>
      <c r="K3776" s="1" t="str">
        <f>VLOOKUP(Tabela1[[#This Row],[Cliente]],'BASE DE CLIENTES'!A:D,4,0)</f>
        <v>EMPRESA COM MAQUINA</v>
      </c>
      <c r="L3776" s="1" t="str">
        <f>VLOOKUP(Tabela1[[#This Row],[Cliente]],'BASE DE CLIENTES'!A:E,5,0)</f>
        <v>Santo Antônio Descoberto</v>
      </c>
    </row>
    <row r="3777" spans="1:12" x14ac:dyDescent="0.3">
      <c r="A3777" t="s">
        <v>914</v>
      </c>
      <c r="B3777" t="s">
        <v>342</v>
      </c>
      <c r="C3777" s="1" t="str">
        <f>VLOOKUP(Tabela1[[#This Row],[Cliente]],'BASE DE CLIENTES'!A:E,2,0)</f>
        <v>Santo Antônio Descoberto</v>
      </c>
      <c r="D3777" s="1" t="str">
        <f>VLOOKUP(Tabela1[[#This Row],[Cliente]],'BASE DE CLIENTES'!A:C,3,0)</f>
        <v>GO</v>
      </c>
      <c r="E3777" s="1" t="str">
        <f>CONCATENATE(Tabela1[[#This Row],[CIDADE]],",",Tabela1[[#This Row],[UF]])</f>
        <v>Santo Antônio Descoberto,GO</v>
      </c>
      <c r="F3777" s="12">
        <v>46043</v>
      </c>
      <c r="G3777" s="14">
        <v>48</v>
      </c>
      <c r="H3777" s="14">
        <v>50</v>
      </c>
      <c r="I3777" s="7">
        <f>Tabela1[[#This Row],[Valor total]]-Tabela1[[#This Row],[Valor custo]]</f>
        <v>2</v>
      </c>
      <c r="J3777" s="3">
        <f>Tabela1[[#This Row],[MARGEM BRUTA]]/Tabela1[[#This Row],[Valor total]]</f>
        <v>0.04</v>
      </c>
      <c r="K3777" s="1" t="str">
        <f>VLOOKUP(Tabela1[[#This Row],[Cliente]],'BASE DE CLIENTES'!A:D,4,0)</f>
        <v>CLIENTE NOVO S/ IDENT.</v>
      </c>
      <c r="L3777" s="1" t="str">
        <f>VLOOKUP(Tabela1[[#This Row],[Cliente]],'BASE DE CLIENTES'!A:E,5,0)</f>
        <v>Santo Antônio Descoberto</v>
      </c>
    </row>
    <row r="3778" spans="1:12" x14ac:dyDescent="0.3">
      <c r="A3778" t="s">
        <v>915</v>
      </c>
      <c r="B3778" t="s">
        <v>342</v>
      </c>
      <c r="C3778" s="1" t="str">
        <f>VLOOKUP(Tabela1[[#This Row],[Cliente]],'BASE DE CLIENTES'!A:E,2,0)</f>
        <v>Santo Antônio Descoberto</v>
      </c>
      <c r="D3778" s="1" t="str">
        <f>VLOOKUP(Tabela1[[#This Row],[Cliente]],'BASE DE CLIENTES'!A:C,3,0)</f>
        <v>GO</v>
      </c>
      <c r="E3778" s="1" t="str">
        <f>CONCATENATE(Tabela1[[#This Row],[CIDADE]],",",Tabela1[[#This Row],[UF]])</f>
        <v>Santo Antônio Descoberto,GO</v>
      </c>
      <c r="F3778" s="12">
        <v>46043</v>
      </c>
      <c r="G3778" s="14">
        <v>30.49</v>
      </c>
      <c r="H3778" s="14">
        <v>45</v>
      </c>
      <c r="I3778" s="7">
        <f>Tabela1[[#This Row],[Valor total]]-Tabela1[[#This Row],[Valor custo]]</f>
        <v>14.510000000000002</v>
      </c>
      <c r="J3778" s="3">
        <f>Tabela1[[#This Row],[MARGEM BRUTA]]/Tabela1[[#This Row],[Valor total]]</f>
        <v>0.32244444444444448</v>
      </c>
      <c r="K3778" s="1" t="str">
        <f>VLOOKUP(Tabela1[[#This Row],[Cliente]],'BASE DE CLIENTES'!A:D,4,0)</f>
        <v>CLIENTE NOVO S/ IDENT.</v>
      </c>
      <c r="L3778" s="1" t="str">
        <f>VLOOKUP(Tabela1[[#This Row],[Cliente]],'BASE DE CLIENTES'!A:E,5,0)</f>
        <v>Santo Antônio Descoberto</v>
      </c>
    </row>
    <row r="3779" spans="1:12" x14ac:dyDescent="0.3">
      <c r="A3779" t="s">
        <v>916</v>
      </c>
      <c r="B3779" t="s">
        <v>36</v>
      </c>
      <c r="C3779" s="1" t="str">
        <f>VLOOKUP(Tabela1[[#This Row],[Cliente]],'BASE DE CLIENTES'!A:E,2,0)</f>
        <v>Brasília</v>
      </c>
      <c r="D3779" s="1" t="str">
        <f>VLOOKUP(Tabela1[[#This Row],[Cliente]],'BASE DE CLIENTES'!A:C,3,0)</f>
        <v>DF</v>
      </c>
      <c r="E3779" s="1" t="str">
        <f>CONCATENATE(Tabela1[[#This Row],[CIDADE]],",",Tabela1[[#This Row],[UF]])</f>
        <v>Brasília,DF</v>
      </c>
      <c r="F3779" s="12">
        <v>46043</v>
      </c>
      <c r="G3779" s="14">
        <v>180</v>
      </c>
      <c r="H3779" s="14">
        <v>400</v>
      </c>
      <c r="I3779" s="7">
        <f>Tabela1[[#This Row],[Valor total]]-Tabela1[[#This Row],[Valor custo]]</f>
        <v>220</v>
      </c>
      <c r="J3779" s="3">
        <f>Tabela1[[#This Row],[MARGEM BRUTA]]/Tabela1[[#This Row],[Valor total]]</f>
        <v>0.55000000000000004</v>
      </c>
      <c r="K3779" s="1" t="str">
        <f>VLOOKUP(Tabela1[[#This Row],[Cliente]],'BASE DE CLIENTES'!A:D,4,0)</f>
        <v>SERRALHEIRO</v>
      </c>
      <c r="L3779" s="1" t="str">
        <f>VLOOKUP(Tabela1[[#This Row],[Cliente]],'BASE DE CLIENTES'!A:E,5,0)</f>
        <v>CEILANDIA SUL (CEILANDIA)</v>
      </c>
    </row>
    <row r="3780" spans="1:12" x14ac:dyDescent="0.3">
      <c r="A3780" t="s">
        <v>917</v>
      </c>
      <c r="B3780" t="s">
        <v>342</v>
      </c>
      <c r="C3780" s="1" t="str">
        <f>VLOOKUP(Tabela1[[#This Row],[Cliente]],'BASE DE CLIENTES'!A:E,2,0)</f>
        <v>Santo Antônio Descoberto</v>
      </c>
      <c r="D3780" s="1" t="str">
        <f>VLOOKUP(Tabela1[[#This Row],[Cliente]],'BASE DE CLIENTES'!A:C,3,0)</f>
        <v>GO</v>
      </c>
      <c r="E3780" s="1" t="str">
        <f>CONCATENATE(Tabela1[[#This Row],[CIDADE]],",",Tabela1[[#This Row],[UF]])</f>
        <v>Santo Antônio Descoberto,GO</v>
      </c>
      <c r="F3780" s="12">
        <v>46043</v>
      </c>
      <c r="G3780" s="14">
        <v>1163.2</v>
      </c>
      <c r="H3780" s="14">
        <v>1650</v>
      </c>
      <c r="I3780" s="7">
        <f>Tabela1[[#This Row],[Valor total]]-Tabela1[[#This Row],[Valor custo]]</f>
        <v>486.79999999999995</v>
      </c>
      <c r="J3780" s="3">
        <f>Tabela1[[#This Row],[MARGEM BRUTA]]/Tabela1[[#This Row],[Valor total]]</f>
        <v>0.29503030303030298</v>
      </c>
      <c r="K3780" s="1" t="str">
        <f>VLOOKUP(Tabela1[[#This Row],[Cliente]],'BASE DE CLIENTES'!A:D,4,0)</f>
        <v>CLIENTE NOVO S/ IDENT.</v>
      </c>
      <c r="L3780" s="1" t="str">
        <f>VLOOKUP(Tabela1[[#This Row],[Cliente]],'BASE DE CLIENTES'!A:E,5,0)</f>
        <v>Santo Antônio Descoberto</v>
      </c>
    </row>
    <row r="3781" spans="1:12" x14ac:dyDescent="0.3">
      <c r="A3781" t="s">
        <v>918</v>
      </c>
      <c r="B3781" t="s">
        <v>199</v>
      </c>
      <c r="C3781" s="1" t="str">
        <f>VLOOKUP(Tabela1[[#This Row],[Cliente]],'BASE DE CLIENTES'!A:E,2,0)</f>
        <v>Goiânia</v>
      </c>
      <c r="D3781" s="1" t="str">
        <f>VLOOKUP(Tabela1[[#This Row],[Cliente]],'BASE DE CLIENTES'!A:C,3,0)</f>
        <v>GO</v>
      </c>
      <c r="E3781" s="1" t="str">
        <f>CONCATENATE(Tabela1[[#This Row],[CIDADE]],",",Tabela1[[#This Row],[UF]])</f>
        <v>Goiânia,GO</v>
      </c>
      <c r="F3781" s="12">
        <v>46043</v>
      </c>
      <c r="G3781" s="14">
        <v>2884.08</v>
      </c>
      <c r="H3781" s="14">
        <v>4250</v>
      </c>
      <c r="I3781" s="7">
        <f>Tabela1[[#This Row],[Valor total]]-Tabela1[[#This Row],[Valor custo]]</f>
        <v>1365.92</v>
      </c>
      <c r="J3781" s="3">
        <f>Tabela1[[#This Row],[MARGEM BRUTA]]/Tabela1[[#This Row],[Valor total]]</f>
        <v>0.3213929411764706</v>
      </c>
      <c r="K3781" s="1" t="str">
        <f>VLOOKUP(Tabela1[[#This Row],[Cliente]],'BASE DE CLIENTES'!A:D,4,0)</f>
        <v>EMPRESA COM MAQUINA</v>
      </c>
      <c r="L3781" s="1" t="str">
        <f>VLOOKUP(Tabela1[[#This Row],[Cliente]],'BASE DE CLIENTES'!A:E,5,0)</f>
        <v>Goiânia</v>
      </c>
    </row>
    <row r="3782" spans="1:12" x14ac:dyDescent="0.3">
      <c r="A3782" t="s">
        <v>919</v>
      </c>
      <c r="B3782" t="s">
        <v>327</v>
      </c>
      <c r="C3782" s="1" t="str">
        <f>VLOOKUP(Tabela1[[#This Row],[Cliente]],'BASE DE CLIENTES'!A:E,2,0)</f>
        <v>Brasília</v>
      </c>
      <c r="D3782" s="1" t="str">
        <f>VLOOKUP(Tabela1[[#This Row],[Cliente]],'BASE DE CLIENTES'!A:C,3,0)</f>
        <v>DF</v>
      </c>
      <c r="E3782" s="1" t="str">
        <f>CONCATENATE(Tabela1[[#This Row],[CIDADE]],",",Tabela1[[#This Row],[UF]])</f>
        <v>Brasília,DF</v>
      </c>
      <c r="F3782" s="12">
        <v>46043</v>
      </c>
      <c r="G3782" s="14">
        <v>450.27</v>
      </c>
      <c r="H3782" s="14">
        <v>0</v>
      </c>
      <c r="I3782" s="7">
        <f>Tabela1[[#This Row],[Valor total]]-Tabela1[[#This Row],[Valor custo]]</f>
        <v>-450.27</v>
      </c>
      <c r="J3782" s="3" t="e">
        <f>Tabela1[[#This Row],[MARGEM BRUTA]]/Tabela1[[#This Row],[Valor total]]</f>
        <v>#DIV/0!</v>
      </c>
      <c r="K3782" s="1" t="str">
        <f>VLOOKUP(Tabela1[[#This Row],[Cliente]],'BASE DE CLIENTES'!A:D,4,0)</f>
        <v>SERRALHEIRO</v>
      </c>
      <c r="L3782" s="1" t="str">
        <f>VLOOKUP(Tabela1[[#This Row],[Cliente]],'BASE DE CLIENTES'!A:E,5,0)</f>
        <v>NA</v>
      </c>
    </row>
    <row r="3783" spans="1:12" x14ac:dyDescent="0.3">
      <c r="A3783" t="s">
        <v>920</v>
      </c>
      <c r="B3783" t="s">
        <v>27</v>
      </c>
      <c r="C3783" s="1" t="str">
        <f>VLOOKUP(Tabela1[[#This Row],[Cliente]],'BASE DE CLIENTES'!A:E,2,0)</f>
        <v>Brasília</v>
      </c>
      <c r="D3783" s="1" t="str">
        <f>VLOOKUP(Tabela1[[#This Row],[Cliente]],'BASE DE CLIENTES'!A:C,3,0)</f>
        <v>DF</v>
      </c>
      <c r="E3783" s="1" t="str">
        <f>CONCATENATE(Tabela1[[#This Row],[CIDADE]],",",Tabela1[[#This Row],[UF]])</f>
        <v>Brasília,DF</v>
      </c>
      <c r="F3783" s="12">
        <v>46043</v>
      </c>
      <c r="G3783" s="14">
        <v>722</v>
      </c>
      <c r="H3783" s="14">
        <v>1230</v>
      </c>
      <c r="I3783" s="7">
        <f>Tabela1[[#This Row],[Valor total]]-Tabela1[[#This Row],[Valor custo]]</f>
        <v>508</v>
      </c>
      <c r="J3783" s="3">
        <f>Tabela1[[#This Row],[MARGEM BRUTA]]/Tabela1[[#This Row],[Valor total]]</f>
        <v>0.41300813008130083</v>
      </c>
      <c r="K3783" s="1" t="str">
        <f>VLOOKUP(Tabela1[[#This Row],[Cliente]],'BASE DE CLIENTES'!A:D,4,0)</f>
        <v>EMPRESA SEM MAQUINA</v>
      </c>
      <c r="L3783" s="1" t="str">
        <f>VLOOKUP(Tabela1[[#This Row],[Cliente]],'BASE DE CLIENTES'!A:E,5,0)</f>
        <v>RECANTO DAS EMAS</v>
      </c>
    </row>
    <row r="3784" spans="1:12" x14ac:dyDescent="0.3">
      <c r="A3784" t="s">
        <v>921</v>
      </c>
      <c r="B3784" t="s">
        <v>216</v>
      </c>
      <c r="C3784" s="1" t="str">
        <f>VLOOKUP(Tabela1[[#This Row],[Cliente]],'BASE DE CLIENTES'!A:E,2,0)</f>
        <v>Brasília</v>
      </c>
      <c r="D3784" s="1" t="str">
        <f>VLOOKUP(Tabela1[[#This Row],[Cliente]],'BASE DE CLIENTES'!A:C,3,0)</f>
        <v>DF</v>
      </c>
      <c r="E3784" s="1" t="str">
        <f>CONCATENATE(Tabela1[[#This Row],[CIDADE]],",",Tabela1[[#This Row],[UF]])</f>
        <v>Brasília,DF</v>
      </c>
      <c r="F3784" s="12">
        <v>46043</v>
      </c>
      <c r="G3784" s="14">
        <v>9073</v>
      </c>
      <c r="H3784" s="14">
        <v>15125</v>
      </c>
      <c r="I3784" s="7">
        <f>Tabela1[[#This Row],[Valor total]]-Tabela1[[#This Row],[Valor custo]]</f>
        <v>6052</v>
      </c>
      <c r="J3784" s="3">
        <f>Tabela1[[#This Row],[MARGEM BRUTA]]/Tabela1[[#This Row],[Valor total]]</f>
        <v>0.40013223140495868</v>
      </c>
      <c r="K3784" s="1" t="str">
        <f>VLOOKUP(Tabela1[[#This Row],[Cliente]],'BASE DE CLIENTES'!A:D,4,0)</f>
        <v>EMPRESA COM MAQUINA</v>
      </c>
      <c r="L3784" s="1" t="str">
        <f>VLOOKUP(Tabela1[[#This Row],[Cliente]],'BASE DE CLIENTES'!A:E,5,0)</f>
        <v>RIACHO FUNDO II</v>
      </c>
    </row>
    <row r="3785" spans="1:12" x14ac:dyDescent="0.3">
      <c r="A3785" t="s">
        <v>922</v>
      </c>
      <c r="B3785" t="s">
        <v>161</v>
      </c>
      <c r="C3785" s="1" t="str">
        <f>VLOOKUP(Tabela1[[#This Row],[Cliente]],'BASE DE CLIENTES'!A:E,2,0)</f>
        <v>Brasília</v>
      </c>
      <c r="D3785" s="1" t="str">
        <f>VLOOKUP(Tabela1[[#This Row],[Cliente]],'BASE DE CLIENTES'!A:C,3,0)</f>
        <v>DF</v>
      </c>
      <c r="E3785" s="1" t="str">
        <f>CONCATENATE(Tabela1[[#This Row],[CIDADE]],",",Tabela1[[#This Row],[UF]])</f>
        <v>Brasília,DF</v>
      </c>
      <c r="F3785" s="12">
        <v>46043</v>
      </c>
      <c r="G3785" s="14">
        <v>14703.67</v>
      </c>
      <c r="H3785" s="14">
        <v>19910</v>
      </c>
      <c r="I3785" s="7">
        <f>Tabela1[[#This Row],[Valor total]]-Tabela1[[#This Row],[Valor custo]]</f>
        <v>5206.33</v>
      </c>
      <c r="J3785" s="3">
        <f>Tabela1[[#This Row],[MARGEM BRUTA]]/Tabela1[[#This Row],[Valor total]]</f>
        <v>0.26149321948769461</v>
      </c>
      <c r="K3785" s="1" t="str">
        <f>VLOOKUP(Tabela1[[#This Row],[Cliente]],'BASE DE CLIENTES'!A:D,4,0)</f>
        <v>EMPRESA COM MAQUINA</v>
      </c>
      <c r="L3785" s="1" t="str">
        <f>VLOOKUP(Tabela1[[#This Row],[Cliente]],'BASE DE CLIENTES'!A:E,5,0)</f>
        <v>RIACHO FUNDO II</v>
      </c>
    </row>
    <row r="3786" spans="1:12" x14ac:dyDescent="0.3">
      <c r="A3786" t="s">
        <v>923</v>
      </c>
      <c r="B3786" t="s">
        <v>42</v>
      </c>
      <c r="C3786" s="1" t="str">
        <f>VLOOKUP(Tabela1[[#This Row],[Cliente]],'BASE DE CLIENTES'!A:E,2,0)</f>
        <v>Brasília</v>
      </c>
      <c r="D3786" s="1" t="str">
        <f>VLOOKUP(Tabela1[[#This Row],[Cliente]],'BASE DE CLIENTES'!A:C,3,0)</f>
        <v>DF</v>
      </c>
      <c r="E3786" s="1" t="str">
        <f>CONCATENATE(Tabela1[[#This Row],[CIDADE]],",",Tabela1[[#This Row],[UF]])</f>
        <v>Brasília,DF</v>
      </c>
      <c r="F3786" s="12">
        <v>46043</v>
      </c>
      <c r="G3786" s="14">
        <v>472.79</v>
      </c>
      <c r="H3786" s="14">
        <v>750</v>
      </c>
      <c r="I3786" s="7">
        <f>Tabela1[[#This Row],[Valor total]]-Tabela1[[#This Row],[Valor custo]]</f>
        <v>277.20999999999998</v>
      </c>
      <c r="J3786" s="3">
        <f>Tabela1[[#This Row],[MARGEM BRUTA]]/Tabela1[[#This Row],[Valor total]]</f>
        <v>0.36961333333333329</v>
      </c>
      <c r="K3786" s="1" t="str">
        <f>VLOOKUP(Tabela1[[#This Row],[Cliente]],'BASE DE CLIENTES'!A:D,4,0)</f>
        <v>EMPRESA SEM MAQUINA</v>
      </c>
      <c r="L3786" s="1" t="str">
        <f>VLOOKUP(Tabela1[[#This Row],[Cliente]],'BASE DE CLIENTES'!A:E,5,0)</f>
        <v>SAMAMBAIA</v>
      </c>
    </row>
    <row r="3787" spans="1:12" x14ac:dyDescent="0.3">
      <c r="A3787" t="s">
        <v>924</v>
      </c>
      <c r="B3787" t="s">
        <v>221</v>
      </c>
      <c r="C3787" s="1" t="str">
        <f>VLOOKUP(Tabela1[[#This Row],[Cliente]],'BASE DE CLIENTES'!A:E,2,0)</f>
        <v>Goiânia</v>
      </c>
      <c r="D3787" s="1" t="str">
        <f>VLOOKUP(Tabela1[[#This Row],[Cliente]],'BASE DE CLIENTES'!A:C,3,0)</f>
        <v>GO</v>
      </c>
      <c r="E3787" s="1" t="str">
        <f>CONCATENATE(Tabela1[[#This Row],[CIDADE]],",",Tabela1[[#This Row],[UF]])</f>
        <v>Goiânia,GO</v>
      </c>
      <c r="F3787" s="12">
        <v>46043</v>
      </c>
      <c r="G3787" s="14">
        <v>8788.1200000000008</v>
      </c>
      <c r="H3787" s="14">
        <v>13325</v>
      </c>
      <c r="I3787" s="7">
        <f>Tabela1[[#This Row],[Valor total]]-Tabela1[[#This Row],[Valor custo]]</f>
        <v>4536.8799999999992</v>
      </c>
      <c r="J3787" s="3">
        <f>Tabela1[[#This Row],[MARGEM BRUTA]]/Tabela1[[#This Row],[Valor total]]</f>
        <v>0.34047879924953089</v>
      </c>
      <c r="K3787" s="1" t="str">
        <f>VLOOKUP(Tabela1[[#This Row],[Cliente]],'BASE DE CLIENTES'!A:D,4,0)</f>
        <v>EMPRESA COM MAQUINA</v>
      </c>
      <c r="L3787" s="1" t="str">
        <f>VLOOKUP(Tabela1[[#This Row],[Cliente]],'BASE DE CLIENTES'!A:E,5,0)</f>
        <v>Goiânia</v>
      </c>
    </row>
    <row r="3788" spans="1:12" x14ac:dyDescent="0.3">
      <c r="A3788" t="s">
        <v>925</v>
      </c>
      <c r="B3788" t="s">
        <v>117</v>
      </c>
      <c r="C3788" s="1" t="str">
        <f>VLOOKUP(Tabela1[[#This Row],[Cliente]],'BASE DE CLIENTES'!A:E,2,0)</f>
        <v>Brasília</v>
      </c>
      <c r="D3788" s="1" t="str">
        <f>VLOOKUP(Tabela1[[#This Row],[Cliente]],'BASE DE CLIENTES'!A:C,3,0)</f>
        <v>DF</v>
      </c>
      <c r="E3788" s="1" t="str">
        <f>CONCATENATE(Tabela1[[#This Row],[CIDADE]],",",Tabela1[[#This Row],[UF]])</f>
        <v>Brasília,DF</v>
      </c>
      <c r="F3788" s="12">
        <v>46042</v>
      </c>
      <c r="G3788" s="14">
        <v>712.93</v>
      </c>
      <c r="H3788" s="14">
        <v>1000</v>
      </c>
      <c r="I3788" s="7">
        <f>Tabela1[[#This Row],[Valor total]]-Tabela1[[#This Row],[Valor custo]]</f>
        <v>287.07000000000005</v>
      </c>
      <c r="J3788" s="3">
        <f>Tabela1[[#This Row],[MARGEM BRUTA]]/Tabela1[[#This Row],[Valor total]]</f>
        <v>0.28707000000000005</v>
      </c>
      <c r="K3788" s="1" t="str">
        <f>VLOOKUP(Tabela1[[#This Row],[Cliente]],'BASE DE CLIENTES'!A:D,4,0)</f>
        <v>EMPRESA COM MAQUINA</v>
      </c>
      <c r="L3788" s="1" t="str">
        <f>VLOOKUP(Tabela1[[#This Row],[Cliente]],'BASE DE CLIENTES'!A:E,5,0)</f>
        <v>SETOR HABITACIONAL ARNIQUEIRA (AGUAS CLARAS)</v>
      </c>
    </row>
    <row r="3789" spans="1:12" x14ac:dyDescent="0.3">
      <c r="A3789" t="s">
        <v>926</v>
      </c>
      <c r="B3789" t="s">
        <v>765</v>
      </c>
      <c r="C3789" s="1" t="str">
        <f>VLOOKUP(Tabela1[[#This Row],[Cliente]],'BASE DE CLIENTES'!A:E,2,0)</f>
        <v>Brasília</v>
      </c>
      <c r="D3789" s="1" t="str">
        <f>VLOOKUP(Tabela1[[#This Row],[Cliente]],'BASE DE CLIENTES'!A:C,3,0)</f>
        <v>DF</v>
      </c>
      <c r="E3789" s="1" t="str">
        <f>CONCATENATE(Tabela1[[#This Row],[CIDADE]],",",Tabela1[[#This Row],[UF]])</f>
        <v>Brasília,DF</v>
      </c>
      <c r="F3789" s="12">
        <v>46042</v>
      </c>
      <c r="G3789" s="14">
        <v>59.28</v>
      </c>
      <c r="H3789" s="14">
        <v>165</v>
      </c>
      <c r="I3789" s="7">
        <f>Tabela1[[#This Row],[Valor total]]-Tabela1[[#This Row],[Valor custo]]</f>
        <v>105.72</v>
      </c>
      <c r="J3789" s="3">
        <f>Tabela1[[#This Row],[MARGEM BRUTA]]/Tabela1[[#This Row],[Valor total]]</f>
        <v>0.6407272727272727</v>
      </c>
      <c r="K3789" s="1" t="str">
        <f>VLOOKUP(Tabela1[[#This Row],[Cliente]],'BASE DE CLIENTES'!A:D,4,0)</f>
        <v>SEM CLASSIFICAÇÃO</v>
      </c>
      <c r="L3789" s="1" t="str">
        <f>VLOOKUP(Tabela1[[#This Row],[Cliente]],'BASE DE CLIENTES'!A:E,5,0)</f>
        <v>SOBRADINHO</v>
      </c>
    </row>
    <row r="3790" spans="1:12" x14ac:dyDescent="0.3">
      <c r="A3790" t="s">
        <v>927</v>
      </c>
      <c r="B3790" t="s">
        <v>127</v>
      </c>
      <c r="C3790" s="1" t="str">
        <f>VLOOKUP(Tabela1[[#This Row],[Cliente]],'BASE DE CLIENTES'!A:E,2,0)</f>
        <v>Brasília</v>
      </c>
      <c r="D3790" s="1" t="str">
        <f>VLOOKUP(Tabela1[[#This Row],[Cliente]],'BASE DE CLIENTES'!A:C,3,0)</f>
        <v>DF</v>
      </c>
      <c r="E3790" s="1" t="str">
        <f>CONCATENATE(Tabela1[[#This Row],[CIDADE]],",",Tabela1[[#This Row],[UF]])</f>
        <v>Brasília,DF</v>
      </c>
      <c r="F3790" s="12">
        <v>46042</v>
      </c>
      <c r="G3790" s="14">
        <v>150</v>
      </c>
      <c r="H3790" s="14">
        <v>180</v>
      </c>
      <c r="I3790" s="7">
        <f>Tabela1[[#This Row],[Valor total]]-Tabela1[[#This Row],[Valor custo]]</f>
        <v>30</v>
      </c>
      <c r="J3790" s="3">
        <f>Tabela1[[#This Row],[MARGEM BRUTA]]/Tabela1[[#This Row],[Valor total]]</f>
        <v>0.16666666666666666</v>
      </c>
      <c r="K3790" s="1" t="str">
        <f>VLOOKUP(Tabela1[[#This Row],[Cliente]],'BASE DE CLIENTES'!A:D,4,0)</f>
        <v>EMPRESA COM MAQUINA</v>
      </c>
      <c r="L3790" s="1" t="str">
        <f>VLOOKUP(Tabela1[[#This Row],[Cliente]],'BASE DE CLIENTES'!A:E,5,0)</f>
        <v>CEILANDIA SUL (CEILANDIA)</v>
      </c>
    </row>
    <row r="3791" spans="1:12" x14ac:dyDescent="0.3">
      <c r="A3791" t="s">
        <v>928</v>
      </c>
      <c r="B3791" t="s">
        <v>138</v>
      </c>
      <c r="C3791" s="1" t="str">
        <f>VLOOKUP(Tabela1[[#This Row],[Cliente]],'BASE DE CLIENTES'!A:E,2,0)</f>
        <v>Brasília</v>
      </c>
      <c r="D3791" s="1" t="str">
        <f>VLOOKUP(Tabela1[[#This Row],[Cliente]],'BASE DE CLIENTES'!A:C,3,0)</f>
        <v>DF</v>
      </c>
      <c r="E3791" s="1" t="str">
        <f>CONCATENATE(Tabela1[[#This Row],[CIDADE]],",",Tabela1[[#This Row],[UF]])</f>
        <v>Brasília,DF</v>
      </c>
      <c r="F3791" s="12">
        <v>46042</v>
      </c>
      <c r="G3791" s="14">
        <v>9600</v>
      </c>
      <c r="H3791" s="14">
        <v>13000</v>
      </c>
      <c r="I3791" s="7">
        <f>Tabela1[[#This Row],[Valor total]]-Tabela1[[#This Row],[Valor custo]]</f>
        <v>3400</v>
      </c>
      <c r="J3791" s="3">
        <f>Tabela1[[#This Row],[MARGEM BRUTA]]/Tabela1[[#This Row],[Valor total]]</f>
        <v>0.26153846153846155</v>
      </c>
      <c r="K3791" s="1" t="str">
        <f>VLOOKUP(Tabela1[[#This Row],[Cliente]],'BASE DE CLIENTES'!A:D,4,0)</f>
        <v>OUTROS RAMOS</v>
      </c>
      <c r="L3791" s="1" t="str">
        <f>VLOOKUP(Tabela1[[#This Row],[Cliente]],'BASE DE CLIENTES'!A:E,5,0)</f>
        <v>CEILANDIA NORTE (CEILANDIA)</v>
      </c>
    </row>
    <row r="3792" spans="1:12" x14ac:dyDescent="0.3">
      <c r="A3792" t="s">
        <v>929</v>
      </c>
      <c r="B3792" t="s">
        <v>55</v>
      </c>
      <c r="C3792" s="1" t="str">
        <f>VLOOKUP(Tabela1[[#This Row],[Cliente]],'BASE DE CLIENTES'!A:E,2,0)</f>
        <v>Brasília</v>
      </c>
      <c r="D3792" s="1" t="str">
        <f>VLOOKUP(Tabela1[[#This Row],[Cliente]],'BASE DE CLIENTES'!A:C,3,0)</f>
        <v>DF</v>
      </c>
      <c r="E3792" s="1" t="str">
        <f>CONCATENATE(Tabela1[[#This Row],[CIDADE]],",",Tabela1[[#This Row],[UF]])</f>
        <v>Brasília,DF</v>
      </c>
      <c r="F3792" s="12">
        <v>46042</v>
      </c>
      <c r="G3792" s="14">
        <v>300.18</v>
      </c>
      <c r="H3792" s="14">
        <v>600</v>
      </c>
      <c r="I3792" s="7">
        <f>Tabela1[[#This Row],[Valor total]]-Tabela1[[#This Row],[Valor custo]]</f>
        <v>299.82</v>
      </c>
      <c r="J3792" s="3">
        <f>Tabela1[[#This Row],[MARGEM BRUTA]]/Tabela1[[#This Row],[Valor total]]</f>
        <v>0.49969999999999998</v>
      </c>
      <c r="K3792" s="1" t="str">
        <f>VLOOKUP(Tabela1[[#This Row],[Cliente]],'BASE DE CLIENTES'!A:D,4,0)</f>
        <v>EMPRESA SEM MAQUINA</v>
      </c>
      <c r="L3792" s="1" t="str">
        <f>VLOOKUP(Tabela1[[#This Row],[Cliente]],'BASE DE CLIENTES'!A:E,5,0)</f>
        <v>RECANTO DAS EMAS</v>
      </c>
    </row>
    <row r="3793" spans="1:12" x14ac:dyDescent="0.3">
      <c r="A3793" t="s">
        <v>930</v>
      </c>
      <c r="B3793" t="s">
        <v>27</v>
      </c>
      <c r="C3793" s="1" t="str">
        <f>VLOOKUP(Tabela1[[#This Row],[Cliente]],'BASE DE CLIENTES'!A:E,2,0)</f>
        <v>Brasília</v>
      </c>
      <c r="D3793" s="1" t="str">
        <f>VLOOKUP(Tabela1[[#This Row],[Cliente]],'BASE DE CLIENTES'!A:C,3,0)</f>
        <v>DF</v>
      </c>
      <c r="E3793" s="1" t="str">
        <f>CONCATENATE(Tabela1[[#This Row],[CIDADE]],",",Tabela1[[#This Row],[UF]])</f>
        <v>Brasília,DF</v>
      </c>
      <c r="F3793" s="12">
        <v>46042</v>
      </c>
      <c r="G3793" s="14">
        <v>722</v>
      </c>
      <c r="H3793" s="14">
        <v>1230</v>
      </c>
      <c r="I3793" s="7">
        <f>Tabela1[[#This Row],[Valor total]]-Tabela1[[#This Row],[Valor custo]]</f>
        <v>508</v>
      </c>
      <c r="J3793" s="3">
        <f>Tabela1[[#This Row],[MARGEM BRUTA]]/Tabela1[[#This Row],[Valor total]]</f>
        <v>0.41300813008130083</v>
      </c>
      <c r="K3793" s="1" t="str">
        <f>VLOOKUP(Tabela1[[#This Row],[Cliente]],'BASE DE CLIENTES'!A:D,4,0)</f>
        <v>EMPRESA SEM MAQUINA</v>
      </c>
      <c r="L3793" s="1" t="str">
        <f>VLOOKUP(Tabela1[[#This Row],[Cliente]],'BASE DE CLIENTES'!A:E,5,0)</f>
        <v>RECANTO DAS EMAS</v>
      </c>
    </row>
    <row r="3794" spans="1:12" x14ac:dyDescent="0.3">
      <c r="A3794" t="s">
        <v>931</v>
      </c>
      <c r="B3794" t="s">
        <v>260</v>
      </c>
      <c r="C3794" s="1" t="str">
        <f>VLOOKUP(Tabela1[[#This Row],[Cliente]],'BASE DE CLIENTES'!A:E,2,0)</f>
        <v>Luziânia</v>
      </c>
      <c r="D3794" s="1" t="str">
        <f>VLOOKUP(Tabela1[[#This Row],[Cliente]],'BASE DE CLIENTES'!A:C,3,0)</f>
        <v>GO</v>
      </c>
      <c r="E3794" s="1" t="str">
        <f>CONCATENATE(Tabela1[[#This Row],[CIDADE]],",",Tabela1[[#This Row],[UF]])</f>
        <v>Luziânia,GO</v>
      </c>
      <c r="F3794" s="12">
        <v>46042</v>
      </c>
      <c r="G3794" s="14">
        <v>7.5</v>
      </c>
      <c r="H3794" s="14">
        <v>20</v>
      </c>
      <c r="I3794" s="7">
        <f>Tabela1[[#This Row],[Valor total]]-Tabela1[[#This Row],[Valor custo]]</f>
        <v>12.5</v>
      </c>
      <c r="J3794" s="3">
        <f>Tabela1[[#This Row],[MARGEM BRUTA]]/Tabela1[[#This Row],[Valor total]]</f>
        <v>0.625</v>
      </c>
      <c r="K3794" s="1" t="str">
        <f>VLOOKUP(Tabela1[[#This Row],[Cliente]],'BASE DE CLIENTES'!A:D,4,0)</f>
        <v>SERRALHEIRO</v>
      </c>
      <c r="L3794" s="1" t="str">
        <f>VLOOKUP(Tabela1[[#This Row],[Cliente]],'BASE DE CLIENTES'!A:E,5,0)</f>
        <v>Luziânia</v>
      </c>
    </row>
    <row r="3795" spans="1:12" x14ac:dyDescent="0.3">
      <c r="A3795" t="s">
        <v>932</v>
      </c>
      <c r="B3795" t="s">
        <v>260</v>
      </c>
      <c r="C3795" s="1" t="str">
        <f>VLOOKUP(Tabela1[[#This Row],[Cliente]],'BASE DE CLIENTES'!A:E,2,0)</f>
        <v>Luziânia</v>
      </c>
      <c r="D3795" s="1" t="str">
        <f>VLOOKUP(Tabela1[[#This Row],[Cliente]],'BASE DE CLIENTES'!A:C,3,0)</f>
        <v>GO</v>
      </c>
      <c r="E3795" s="1" t="str">
        <f>CONCATENATE(Tabela1[[#This Row],[CIDADE]],",",Tabela1[[#This Row],[UF]])</f>
        <v>Luziânia,GO</v>
      </c>
      <c r="F3795" s="12">
        <v>46042</v>
      </c>
      <c r="G3795" s="14">
        <v>0</v>
      </c>
      <c r="H3795" s="14">
        <v>45</v>
      </c>
      <c r="I3795" s="7">
        <f>Tabela1[[#This Row],[Valor total]]-Tabela1[[#This Row],[Valor custo]]</f>
        <v>45</v>
      </c>
      <c r="J3795" s="3">
        <f>Tabela1[[#This Row],[MARGEM BRUTA]]/Tabela1[[#This Row],[Valor total]]</f>
        <v>1</v>
      </c>
      <c r="K3795" s="1" t="str">
        <f>VLOOKUP(Tabela1[[#This Row],[Cliente]],'BASE DE CLIENTES'!A:D,4,0)</f>
        <v>SERRALHEIRO</v>
      </c>
      <c r="L3795" s="1" t="str">
        <f>VLOOKUP(Tabela1[[#This Row],[Cliente]],'BASE DE CLIENTES'!A:E,5,0)</f>
        <v>Luziânia</v>
      </c>
    </row>
    <row r="3796" spans="1:12" x14ac:dyDescent="0.3">
      <c r="A3796" t="s">
        <v>933</v>
      </c>
      <c r="B3796" t="s">
        <v>141</v>
      </c>
      <c r="C3796" s="1" t="str">
        <f>VLOOKUP(Tabela1[[#This Row],[Cliente]],'BASE DE CLIENTES'!A:E,2,0)</f>
        <v>Brasília</v>
      </c>
      <c r="D3796" s="1" t="str">
        <f>VLOOKUP(Tabela1[[#This Row],[Cliente]],'BASE DE CLIENTES'!A:C,3,0)</f>
        <v>DF</v>
      </c>
      <c r="E3796" s="1" t="str">
        <f>CONCATENATE(Tabela1[[#This Row],[CIDADE]],",",Tabela1[[#This Row],[UF]])</f>
        <v>Brasília,DF</v>
      </c>
      <c r="F3796" s="12">
        <v>46042</v>
      </c>
      <c r="G3796" s="14">
        <v>553.79999999999995</v>
      </c>
      <c r="H3796" s="14">
        <v>1150</v>
      </c>
      <c r="I3796" s="7">
        <f>Tabela1[[#This Row],[Valor total]]-Tabela1[[#This Row],[Valor custo]]</f>
        <v>596.20000000000005</v>
      </c>
      <c r="J3796" s="3">
        <f>Tabela1[[#This Row],[MARGEM BRUTA]]/Tabela1[[#This Row],[Valor total]]</f>
        <v>0.51843478260869569</v>
      </c>
      <c r="K3796" s="1" t="str">
        <f>VLOOKUP(Tabela1[[#This Row],[Cliente]],'BASE DE CLIENTES'!A:D,4,0)</f>
        <v>EMPRESA COM MAQUINA</v>
      </c>
      <c r="L3796" s="1" t="str">
        <f>VLOOKUP(Tabela1[[#This Row],[Cliente]],'BASE DE CLIENTES'!A:E,5,0)</f>
        <v>TAGUATINGA</v>
      </c>
    </row>
    <row r="3797" spans="1:12" x14ac:dyDescent="0.3">
      <c r="A3797" t="s">
        <v>934</v>
      </c>
      <c r="B3797" t="s">
        <v>765</v>
      </c>
      <c r="C3797" s="1" t="str">
        <f>VLOOKUP(Tabela1[[#This Row],[Cliente]],'BASE DE CLIENTES'!A:E,2,0)</f>
        <v>Brasília</v>
      </c>
      <c r="D3797" s="1" t="str">
        <f>VLOOKUP(Tabela1[[#This Row],[Cliente]],'BASE DE CLIENTES'!A:C,3,0)</f>
        <v>DF</v>
      </c>
      <c r="E3797" s="1" t="str">
        <f>CONCATENATE(Tabela1[[#This Row],[CIDADE]],",",Tabela1[[#This Row],[UF]])</f>
        <v>Brasília,DF</v>
      </c>
      <c r="F3797" s="12">
        <v>46042</v>
      </c>
      <c r="G3797" s="14">
        <v>45.6</v>
      </c>
      <c r="H3797" s="14">
        <v>70</v>
      </c>
      <c r="I3797" s="7">
        <f>Tabela1[[#This Row],[Valor total]]-Tabela1[[#This Row],[Valor custo]]</f>
        <v>24.4</v>
      </c>
      <c r="J3797" s="3">
        <f>Tabela1[[#This Row],[MARGEM BRUTA]]/Tabela1[[#This Row],[Valor total]]</f>
        <v>0.34857142857142853</v>
      </c>
      <c r="K3797" s="1" t="str">
        <f>VLOOKUP(Tabela1[[#This Row],[Cliente]],'BASE DE CLIENTES'!A:D,4,0)</f>
        <v>SEM CLASSIFICAÇÃO</v>
      </c>
      <c r="L3797" s="1" t="str">
        <f>VLOOKUP(Tabela1[[#This Row],[Cliente]],'BASE DE CLIENTES'!A:E,5,0)</f>
        <v>SOBRADINHO</v>
      </c>
    </row>
    <row r="3798" spans="1:12" x14ac:dyDescent="0.3">
      <c r="A3798" t="s">
        <v>935</v>
      </c>
      <c r="B3798" t="s">
        <v>197</v>
      </c>
      <c r="C3798" s="1" t="str">
        <f>VLOOKUP(Tabela1[[#This Row],[Cliente]],'BASE DE CLIENTES'!A:E,2,0)</f>
        <v>Goiânia</v>
      </c>
      <c r="D3798" s="1" t="str">
        <f>VLOOKUP(Tabela1[[#This Row],[Cliente]],'BASE DE CLIENTES'!A:C,3,0)</f>
        <v>GO</v>
      </c>
      <c r="E3798" s="1" t="str">
        <f>CONCATENATE(Tabela1[[#This Row],[CIDADE]],",",Tabela1[[#This Row],[UF]])</f>
        <v>Goiânia,GO</v>
      </c>
      <c r="F3798" s="12">
        <v>46042</v>
      </c>
      <c r="G3798" s="14">
        <v>1350.81</v>
      </c>
      <c r="H3798" s="14">
        <v>1965</v>
      </c>
      <c r="I3798" s="7">
        <f>Tabela1[[#This Row],[Valor total]]-Tabela1[[#This Row],[Valor custo]]</f>
        <v>614.19000000000005</v>
      </c>
      <c r="J3798" s="3">
        <f>Tabela1[[#This Row],[MARGEM BRUTA]]/Tabela1[[#This Row],[Valor total]]</f>
        <v>0.31256488549618322</v>
      </c>
      <c r="K3798" s="1" t="str">
        <f>VLOOKUP(Tabela1[[#This Row],[Cliente]],'BASE DE CLIENTES'!A:D,4,0)</f>
        <v>EMPRESA COM MAQUINA</v>
      </c>
      <c r="L3798" s="1" t="str">
        <f>VLOOKUP(Tabela1[[#This Row],[Cliente]],'BASE DE CLIENTES'!A:E,5,0)</f>
        <v>Goiânia</v>
      </c>
    </row>
    <row r="3799" spans="1:12" x14ac:dyDescent="0.3">
      <c r="A3799" t="s">
        <v>936</v>
      </c>
      <c r="B3799" t="s">
        <v>34</v>
      </c>
      <c r="C3799" s="1" t="str">
        <f>VLOOKUP(Tabela1[[#This Row],[Cliente]],'BASE DE CLIENTES'!A:E,2,0)</f>
        <v>Brasília</v>
      </c>
      <c r="D3799" s="1" t="str">
        <f>VLOOKUP(Tabela1[[#This Row],[Cliente]],'BASE DE CLIENTES'!A:C,3,0)</f>
        <v>DF</v>
      </c>
      <c r="E3799" s="1" t="str">
        <f>CONCATENATE(Tabela1[[#This Row],[CIDADE]],",",Tabela1[[#This Row],[UF]])</f>
        <v>Brasília,DF</v>
      </c>
      <c r="F3799" s="12">
        <v>46042</v>
      </c>
      <c r="G3799" s="14">
        <v>13.69</v>
      </c>
      <c r="H3799" s="14">
        <v>120</v>
      </c>
      <c r="I3799" s="7">
        <f>Tabela1[[#This Row],[Valor total]]-Tabela1[[#This Row],[Valor custo]]</f>
        <v>106.31</v>
      </c>
      <c r="J3799" s="3">
        <f>Tabela1[[#This Row],[MARGEM BRUTA]]/Tabela1[[#This Row],[Valor total]]</f>
        <v>0.88591666666666669</v>
      </c>
      <c r="K3799" s="1" t="str">
        <f>VLOOKUP(Tabela1[[#This Row],[Cliente]],'BASE DE CLIENTES'!A:D,4,0)</f>
        <v>SERRALHEIRO</v>
      </c>
      <c r="L3799" s="1" t="str">
        <f>VLOOKUP(Tabela1[[#This Row],[Cliente]],'BASE DE CLIENTES'!A:E,5,0)</f>
        <v>RECANTO DAS EMAS</v>
      </c>
    </row>
    <row r="3800" spans="1:12" x14ac:dyDescent="0.3">
      <c r="A3800" t="s">
        <v>937</v>
      </c>
      <c r="B3800" t="s">
        <v>140</v>
      </c>
      <c r="C3800" s="1" t="str">
        <f>VLOOKUP(Tabela1[[#This Row],[Cliente]],'BASE DE CLIENTES'!A:E,2,0)</f>
        <v>Brasília</v>
      </c>
      <c r="D3800" s="1" t="str">
        <f>VLOOKUP(Tabela1[[#This Row],[Cliente]],'BASE DE CLIENTES'!A:C,3,0)</f>
        <v>DF</v>
      </c>
      <c r="E3800" s="1" t="str">
        <f>CONCATENATE(Tabela1[[#This Row],[CIDADE]],",",Tabela1[[#This Row],[UF]])</f>
        <v>Brasília,DF</v>
      </c>
      <c r="F3800" s="12">
        <v>46042</v>
      </c>
      <c r="G3800" s="14">
        <v>1996.16</v>
      </c>
      <c r="H3800" s="14">
        <v>2820</v>
      </c>
      <c r="I3800" s="7">
        <f>Tabela1[[#This Row],[Valor total]]-Tabela1[[#This Row],[Valor custo]]</f>
        <v>823.83999999999992</v>
      </c>
      <c r="J3800" s="3">
        <f>Tabela1[[#This Row],[MARGEM BRUTA]]/Tabela1[[#This Row],[Valor total]]</f>
        <v>0.29214184397163118</v>
      </c>
      <c r="K3800" s="1" t="str">
        <f>VLOOKUP(Tabela1[[#This Row],[Cliente]],'BASE DE CLIENTES'!A:D,4,0)</f>
        <v>EMPRESA COM MAQUINA</v>
      </c>
      <c r="L3800" s="1" t="str">
        <f>VLOOKUP(Tabela1[[#This Row],[Cliente]],'BASE DE CLIENTES'!A:E,5,0)</f>
        <v>RECANTO DAS EMAS</v>
      </c>
    </row>
    <row r="3801" spans="1:12" x14ac:dyDescent="0.3">
      <c r="A3801" t="s">
        <v>938</v>
      </c>
      <c r="B3801" t="s">
        <v>152</v>
      </c>
      <c r="C3801" s="1" t="str">
        <f>VLOOKUP(Tabela1[[#This Row],[Cliente]],'BASE DE CLIENTES'!A:E,2,0)</f>
        <v>Aparecida de Goiânia</v>
      </c>
      <c r="D3801" s="1" t="str">
        <f>VLOOKUP(Tabela1[[#This Row],[Cliente]],'BASE DE CLIENTES'!A:C,3,0)</f>
        <v>GO</v>
      </c>
      <c r="E3801" s="1" t="str">
        <f>CONCATENATE(Tabela1[[#This Row],[CIDADE]],",",Tabela1[[#This Row],[UF]])</f>
        <v>Aparecida de Goiânia,GO</v>
      </c>
      <c r="F3801" s="12">
        <v>46042</v>
      </c>
      <c r="G3801" s="14">
        <v>165</v>
      </c>
      <c r="H3801" s="14">
        <v>750</v>
      </c>
      <c r="I3801" s="7">
        <f>Tabela1[[#This Row],[Valor total]]-Tabela1[[#This Row],[Valor custo]]</f>
        <v>585</v>
      </c>
      <c r="J3801" s="3">
        <f>Tabela1[[#This Row],[MARGEM BRUTA]]/Tabela1[[#This Row],[Valor total]]</f>
        <v>0.78</v>
      </c>
      <c r="K3801" s="1" t="str">
        <f>VLOOKUP(Tabela1[[#This Row],[Cliente]],'BASE DE CLIENTES'!A:D,4,0)</f>
        <v>TECNICO</v>
      </c>
      <c r="L3801" s="1" t="str">
        <f>VLOOKUP(Tabela1[[#This Row],[Cliente]],'BASE DE CLIENTES'!A:E,5,0)</f>
        <v>Aparecida de Goiânia</v>
      </c>
    </row>
    <row r="3802" spans="1:12" x14ac:dyDescent="0.3">
      <c r="A3802" t="s">
        <v>939</v>
      </c>
      <c r="B3802" t="s">
        <v>104</v>
      </c>
      <c r="C3802" s="1" t="str">
        <f>VLOOKUP(Tabela1[[#This Row],[Cliente]],'BASE DE CLIENTES'!A:E,2,0)</f>
        <v>Águas Lindas de Goiás</v>
      </c>
      <c r="D3802" s="1" t="str">
        <f>VLOOKUP(Tabela1[[#This Row],[Cliente]],'BASE DE CLIENTES'!A:C,3,0)</f>
        <v>GO</v>
      </c>
      <c r="E3802" s="1" t="str">
        <f>CONCATENATE(Tabela1[[#This Row],[CIDADE]],",",Tabela1[[#This Row],[UF]])</f>
        <v>Águas Lindas de Goiás,GO</v>
      </c>
      <c r="F3802" s="12">
        <v>46042</v>
      </c>
      <c r="G3802" s="14">
        <v>960.58</v>
      </c>
      <c r="H3802" s="14">
        <v>1415</v>
      </c>
      <c r="I3802" s="7">
        <f>Tabela1[[#This Row],[Valor total]]-Tabela1[[#This Row],[Valor custo]]</f>
        <v>454.41999999999996</v>
      </c>
      <c r="J3802" s="3">
        <f>Tabela1[[#This Row],[MARGEM BRUTA]]/Tabela1[[#This Row],[Valor total]]</f>
        <v>0.32114487632508831</v>
      </c>
      <c r="K3802" s="1" t="str">
        <f>VLOOKUP(Tabela1[[#This Row],[Cliente]],'BASE DE CLIENTES'!A:D,4,0)</f>
        <v>EMPRESA SEM MAQUINA</v>
      </c>
      <c r="L3802" s="1" t="str">
        <f>VLOOKUP(Tabela1[[#This Row],[Cliente]],'BASE DE CLIENTES'!A:E,5,0)</f>
        <v>Águas Lindas de Goiás</v>
      </c>
    </row>
    <row r="3803" spans="1:12" x14ac:dyDescent="0.3">
      <c r="A3803" t="s">
        <v>940</v>
      </c>
      <c r="B3803" t="s">
        <v>30</v>
      </c>
      <c r="C3803" s="1" t="str">
        <f>VLOOKUP(Tabela1[[#This Row],[Cliente]],'BASE DE CLIENTES'!A:E,2,0)</f>
        <v>Águas Lindas de Goiás</v>
      </c>
      <c r="D3803" s="1" t="str">
        <f>VLOOKUP(Tabela1[[#This Row],[Cliente]],'BASE DE CLIENTES'!A:C,3,0)</f>
        <v>GO</v>
      </c>
      <c r="E3803" s="1" t="str">
        <f>CONCATENATE(Tabela1[[#This Row],[CIDADE]],",",Tabela1[[#This Row],[UF]])</f>
        <v>Águas Lindas de Goiás,GO</v>
      </c>
      <c r="F3803" s="12">
        <v>46042</v>
      </c>
      <c r="G3803" s="14">
        <v>450.27</v>
      </c>
      <c r="H3803" s="14">
        <v>655</v>
      </c>
      <c r="I3803" s="7">
        <f>Tabela1[[#This Row],[Valor total]]-Tabela1[[#This Row],[Valor custo]]</f>
        <v>204.73000000000002</v>
      </c>
      <c r="J3803" s="3">
        <f>Tabela1[[#This Row],[MARGEM BRUTA]]/Tabela1[[#This Row],[Valor total]]</f>
        <v>0.31256488549618322</v>
      </c>
      <c r="K3803" s="1" t="str">
        <f>VLOOKUP(Tabela1[[#This Row],[Cliente]],'BASE DE CLIENTES'!A:D,4,0)</f>
        <v>SERRALHEIRO</v>
      </c>
      <c r="L3803" s="1" t="str">
        <f>VLOOKUP(Tabela1[[#This Row],[Cliente]],'BASE DE CLIENTES'!A:E,5,0)</f>
        <v>Águas Lindas de Goiás</v>
      </c>
    </row>
    <row r="3804" spans="1:12" x14ac:dyDescent="0.3">
      <c r="A3804" t="s">
        <v>941</v>
      </c>
      <c r="B3804" t="s">
        <v>25</v>
      </c>
      <c r="C3804" s="1" t="str">
        <f>VLOOKUP(Tabela1[[#This Row],[Cliente]],'BASE DE CLIENTES'!A:E,2,0)</f>
        <v>Brasília</v>
      </c>
      <c r="D3804" s="1" t="str">
        <f>VLOOKUP(Tabela1[[#This Row],[Cliente]],'BASE DE CLIENTES'!A:C,3,0)</f>
        <v>DF</v>
      </c>
      <c r="E3804" s="1" t="str">
        <f>CONCATENATE(Tabela1[[#This Row],[CIDADE]],",",Tabela1[[#This Row],[UF]])</f>
        <v>Brasília,DF</v>
      </c>
      <c r="F3804" s="12">
        <v>46042</v>
      </c>
      <c r="G3804" s="14">
        <v>123</v>
      </c>
      <c r="H3804" s="14">
        <v>300</v>
      </c>
      <c r="I3804" s="7">
        <f>Tabela1[[#This Row],[Valor total]]-Tabela1[[#This Row],[Valor custo]]</f>
        <v>177</v>
      </c>
      <c r="J3804" s="3">
        <f>Tabela1[[#This Row],[MARGEM BRUTA]]/Tabela1[[#This Row],[Valor total]]</f>
        <v>0.59</v>
      </c>
      <c r="K3804" s="1" t="str">
        <f>VLOOKUP(Tabela1[[#This Row],[Cliente]],'BASE DE CLIENTES'!A:D,4,0)</f>
        <v>EMPRESA COM MAQUINA</v>
      </c>
      <c r="L3804" s="1" t="str">
        <f>VLOOKUP(Tabela1[[#This Row],[Cliente]],'BASE DE CLIENTES'!A:E,5,0)</f>
        <v>CEILANDIA NORTE (CEILANDIA)</v>
      </c>
    </row>
    <row r="3805" spans="1:12" x14ac:dyDescent="0.3">
      <c r="A3805" t="s">
        <v>942</v>
      </c>
      <c r="B3805" t="s">
        <v>99</v>
      </c>
      <c r="C3805" s="1" t="str">
        <f>VLOOKUP(Tabela1[[#This Row],[Cliente]],'BASE DE CLIENTES'!A:E,2,0)</f>
        <v>Brasília</v>
      </c>
      <c r="D3805" s="1" t="str">
        <f>VLOOKUP(Tabela1[[#This Row],[Cliente]],'BASE DE CLIENTES'!A:C,3,0)</f>
        <v>DF</v>
      </c>
      <c r="E3805" s="1" t="str">
        <f>CONCATENATE(Tabela1[[#This Row],[CIDADE]],",",Tabela1[[#This Row],[UF]])</f>
        <v>Brasília,DF</v>
      </c>
      <c r="F3805" s="12">
        <v>46042</v>
      </c>
      <c r="G3805" s="14">
        <v>4201.3900000000003</v>
      </c>
      <c r="H3805" s="14">
        <v>6670</v>
      </c>
      <c r="I3805" s="7">
        <f>Tabela1[[#This Row],[Valor total]]-Tabela1[[#This Row],[Valor custo]]</f>
        <v>2468.6099999999997</v>
      </c>
      <c r="J3805" s="3">
        <f>Tabela1[[#This Row],[MARGEM BRUTA]]/Tabela1[[#This Row],[Valor total]]</f>
        <v>0.37010644677661164</v>
      </c>
      <c r="K3805" s="1" t="str">
        <f>VLOOKUP(Tabela1[[#This Row],[Cliente]],'BASE DE CLIENTES'!A:D,4,0)</f>
        <v>EMPRESA COM MAQUINA</v>
      </c>
      <c r="L3805" s="1" t="str">
        <f>VLOOKUP(Tabela1[[#This Row],[Cliente]],'BASE DE CLIENTES'!A:E,5,0)</f>
        <v>ARAPOANGA (PLANALTINA)</v>
      </c>
    </row>
    <row r="3806" spans="1:12" x14ac:dyDescent="0.3">
      <c r="A3806" t="s">
        <v>943</v>
      </c>
      <c r="B3806" t="s">
        <v>206</v>
      </c>
      <c r="C3806" s="1" t="str">
        <f>VLOOKUP(Tabela1[[#This Row],[Cliente]],'BASE DE CLIENTES'!A:E,2,0)</f>
        <v>Goiânia</v>
      </c>
      <c r="D3806" s="1" t="str">
        <f>VLOOKUP(Tabela1[[#This Row],[Cliente]],'BASE DE CLIENTES'!A:C,3,0)</f>
        <v>GO</v>
      </c>
      <c r="E3806" s="1" t="str">
        <f>CONCATENATE(Tabela1[[#This Row],[CIDADE]],",",Tabela1[[#This Row],[UF]])</f>
        <v>Goiânia,GO</v>
      </c>
      <c r="F3806" s="12">
        <v>46042</v>
      </c>
      <c r="G3806" s="14">
        <v>11339.38</v>
      </c>
      <c r="H3806" s="14">
        <v>16900</v>
      </c>
      <c r="I3806" s="7">
        <f>Tabela1[[#This Row],[Valor total]]-Tabela1[[#This Row],[Valor custo]]</f>
        <v>5560.6200000000008</v>
      </c>
      <c r="J3806" s="3">
        <f>Tabela1[[#This Row],[MARGEM BRUTA]]/Tabela1[[#This Row],[Valor total]]</f>
        <v>0.32903076923076929</v>
      </c>
      <c r="K3806" s="1" t="str">
        <f>VLOOKUP(Tabela1[[#This Row],[Cliente]],'BASE DE CLIENTES'!A:D,4,0)</f>
        <v>EMPRESA COM MAQUINA</v>
      </c>
      <c r="L3806" s="1" t="str">
        <f>VLOOKUP(Tabela1[[#This Row],[Cliente]],'BASE DE CLIENTES'!A:E,5,0)</f>
        <v>Goiânia</v>
      </c>
    </row>
    <row r="3807" spans="1:12" x14ac:dyDescent="0.3">
      <c r="A3807" t="s">
        <v>944</v>
      </c>
      <c r="B3807" t="s">
        <v>152</v>
      </c>
      <c r="C3807" s="1" t="str">
        <f>VLOOKUP(Tabela1[[#This Row],[Cliente]],'BASE DE CLIENTES'!A:E,2,0)</f>
        <v>Aparecida de Goiânia</v>
      </c>
      <c r="D3807" s="1" t="str">
        <f>VLOOKUP(Tabela1[[#This Row],[Cliente]],'BASE DE CLIENTES'!A:C,3,0)</f>
        <v>GO</v>
      </c>
      <c r="E3807" s="1" t="str">
        <f>CONCATENATE(Tabela1[[#This Row],[CIDADE]],",",Tabela1[[#This Row],[UF]])</f>
        <v>Aparecida de Goiânia,GO</v>
      </c>
      <c r="F3807" s="12">
        <v>46041</v>
      </c>
      <c r="G3807" s="14">
        <v>45.6</v>
      </c>
      <c r="H3807" s="14">
        <v>70</v>
      </c>
      <c r="I3807" s="7">
        <f>Tabela1[[#This Row],[Valor total]]-Tabela1[[#This Row],[Valor custo]]</f>
        <v>24.4</v>
      </c>
      <c r="J3807" s="3">
        <f>Tabela1[[#This Row],[MARGEM BRUTA]]/Tabela1[[#This Row],[Valor total]]</f>
        <v>0.34857142857142853</v>
      </c>
      <c r="K3807" s="1" t="str">
        <f>VLOOKUP(Tabela1[[#This Row],[Cliente]],'BASE DE CLIENTES'!A:D,4,0)</f>
        <v>TECNICO</v>
      </c>
      <c r="L3807" s="1" t="str">
        <f>VLOOKUP(Tabela1[[#This Row],[Cliente]],'BASE DE CLIENTES'!A:E,5,0)</f>
        <v>Aparecida de Goiânia</v>
      </c>
    </row>
    <row r="3808" spans="1:12" x14ac:dyDescent="0.3">
      <c r="A3808" t="s">
        <v>945</v>
      </c>
      <c r="B3808" t="s">
        <v>15</v>
      </c>
      <c r="C3808" s="1" t="str">
        <f>VLOOKUP(Tabela1[[#This Row],[Cliente]],'BASE DE CLIENTES'!A:E,2,0)</f>
        <v>Brasília</v>
      </c>
      <c r="D3808" s="1" t="str">
        <f>VLOOKUP(Tabela1[[#This Row],[Cliente]],'BASE DE CLIENTES'!A:C,3,0)</f>
        <v>DF</v>
      </c>
      <c r="E3808" s="1" t="str">
        <f>CONCATENATE(Tabela1[[#This Row],[CIDADE]],",",Tabela1[[#This Row],[UF]])</f>
        <v>Brasília,DF</v>
      </c>
      <c r="F3808" s="12">
        <v>46041</v>
      </c>
      <c r="G3808" s="14">
        <v>697.92</v>
      </c>
      <c r="H3808" s="14">
        <v>975</v>
      </c>
      <c r="I3808" s="7">
        <f>Tabela1[[#This Row],[Valor total]]-Tabela1[[#This Row],[Valor custo]]</f>
        <v>277.08000000000004</v>
      </c>
      <c r="J3808" s="3">
        <f>Tabela1[[#This Row],[MARGEM BRUTA]]/Tabela1[[#This Row],[Valor total]]</f>
        <v>0.28418461538461542</v>
      </c>
      <c r="K3808" s="1" t="str">
        <f>VLOOKUP(Tabela1[[#This Row],[Cliente]],'BASE DE CLIENTES'!A:D,4,0)</f>
        <v>SERRALHEIRO</v>
      </c>
      <c r="L3808" s="1" t="str">
        <f>VLOOKUP(Tabela1[[#This Row],[Cliente]],'BASE DE CLIENTES'!A:E,5,0)</f>
        <v>SETOR HABITACIONAL VICENTE PIRES</v>
      </c>
    </row>
    <row r="3809" spans="1:12" x14ac:dyDescent="0.3">
      <c r="A3809" t="s">
        <v>946</v>
      </c>
      <c r="B3809" t="s">
        <v>232</v>
      </c>
      <c r="C3809" s="1" t="str">
        <f>VLOOKUP(Tabela1[[#This Row],[Cliente]],'BASE DE CLIENTES'!A:E,2,0)</f>
        <v>Brasília</v>
      </c>
      <c r="D3809" s="1" t="str">
        <f>VLOOKUP(Tabela1[[#This Row],[Cliente]],'BASE DE CLIENTES'!A:C,3,0)</f>
        <v>DF</v>
      </c>
      <c r="E3809" s="1" t="str">
        <f>CONCATENATE(Tabela1[[#This Row],[CIDADE]],",",Tabela1[[#This Row],[UF]])</f>
        <v>Brasília,DF</v>
      </c>
      <c r="F3809" s="12">
        <v>46041</v>
      </c>
      <c r="G3809" s="14">
        <v>56.28</v>
      </c>
      <c r="H3809" s="14">
        <v>150</v>
      </c>
      <c r="I3809" s="7">
        <f>Tabela1[[#This Row],[Valor total]]-Tabela1[[#This Row],[Valor custo]]</f>
        <v>93.72</v>
      </c>
      <c r="J3809" s="3">
        <f>Tabela1[[#This Row],[MARGEM BRUTA]]/Tabela1[[#This Row],[Valor total]]</f>
        <v>0.62480000000000002</v>
      </c>
      <c r="K3809" s="1" t="str">
        <f>VLOOKUP(Tabela1[[#This Row],[Cliente]],'BASE DE CLIENTES'!A:D,4,0)</f>
        <v>CHAVEIRO</v>
      </c>
      <c r="L3809" s="1" t="str">
        <f>VLOOKUP(Tabela1[[#This Row],[Cliente]],'BASE DE CLIENTES'!A:E,5,0)</f>
        <v>Areal (Águas Claras)</v>
      </c>
    </row>
    <row r="3810" spans="1:12" x14ac:dyDescent="0.3">
      <c r="A3810" t="s">
        <v>947</v>
      </c>
      <c r="B3810" t="s">
        <v>236</v>
      </c>
      <c r="C3810" s="1" t="str">
        <f>VLOOKUP(Tabela1[[#This Row],[Cliente]],'BASE DE CLIENTES'!A:E,2,0)</f>
        <v>Goiânia</v>
      </c>
      <c r="D3810" s="1" t="str">
        <f>VLOOKUP(Tabela1[[#This Row],[Cliente]],'BASE DE CLIENTES'!A:C,3,0)</f>
        <v>GO</v>
      </c>
      <c r="E3810" s="1" t="str">
        <f>CONCATENATE(Tabela1[[#This Row],[CIDADE]],",",Tabela1[[#This Row],[UF]])</f>
        <v>Goiânia,GO</v>
      </c>
      <c r="F3810" s="12">
        <v>46041</v>
      </c>
      <c r="G3810" s="14">
        <v>990.6</v>
      </c>
      <c r="H3810" s="14">
        <v>1470</v>
      </c>
      <c r="I3810" s="7">
        <f>Tabela1[[#This Row],[Valor total]]-Tabela1[[#This Row],[Valor custo]]</f>
        <v>479.4</v>
      </c>
      <c r="J3810" s="3">
        <f>Tabela1[[#This Row],[MARGEM BRUTA]]/Tabela1[[#This Row],[Valor total]]</f>
        <v>0.32612244897959181</v>
      </c>
      <c r="K3810" s="1" t="str">
        <f>VLOOKUP(Tabela1[[#This Row],[Cliente]],'BASE DE CLIENTES'!A:D,4,0)</f>
        <v>EMPRESA COM MAQUINA</v>
      </c>
      <c r="L3810" s="1" t="str">
        <f>VLOOKUP(Tabela1[[#This Row],[Cliente]],'BASE DE CLIENTES'!A:E,5,0)</f>
        <v>Goiânia</v>
      </c>
    </row>
    <row r="3811" spans="1:12" x14ac:dyDescent="0.3">
      <c r="A3811" t="s">
        <v>948</v>
      </c>
      <c r="B3811" t="s">
        <v>68</v>
      </c>
      <c r="C3811" s="1" t="str">
        <f>VLOOKUP(Tabela1[[#This Row],[Cliente]],'BASE DE CLIENTES'!A:E,2,0)</f>
        <v>Brasília</v>
      </c>
      <c r="D3811" s="1" t="str">
        <f>VLOOKUP(Tabela1[[#This Row],[Cliente]],'BASE DE CLIENTES'!A:C,3,0)</f>
        <v>DF</v>
      </c>
      <c r="E3811" s="1" t="str">
        <f>CONCATENATE(Tabela1[[#This Row],[CIDADE]],",",Tabela1[[#This Row],[UF]])</f>
        <v>Brasília,DF</v>
      </c>
      <c r="F3811" s="12">
        <v>46041</v>
      </c>
      <c r="G3811" s="14">
        <v>1000</v>
      </c>
      <c r="H3811" s="14">
        <v>1400</v>
      </c>
      <c r="I3811" s="7">
        <f>Tabela1[[#This Row],[Valor total]]-Tabela1[[#This Row],[Valor custo]]</f>
        <v>400</v>
      </c>
      <c r="J3811" s="3">
        <f>Tabela1[[#This Row],[MARGEM BRUTA]]/Tabela1[[#This Row],[Valor total]]</f>
        <v>0.2857142857142857</v>
      </c>
      <c r="K3811" s="1" t="str">
        <f>VLOOKUP(Tabela1[[#This Row],[Cliente]],'BASE DE CLIENTES'!A:D,4,0)</f>
        <v>EMPRESA COM MAQUINA</v>
      </c>
      <c r="L3811" s="1" t="str">
        <f>VLOOKUP(Tabela1[[#This Row],[Cliente]],'BASE DE CLIENTES'!A:E,5,0)</f>
        <v>SAMAMBAIA SUL (SAMAMBAIA)</v>
      </c>
    </row>
    <row r="3812" spans="1:12" x14ac:dyDescent="0.3">
      <c r="A3812" t="s">
        <v>949</v>
      </c>
      <c r="B3812" t="s">
        <v>52</v>
      </c>
      <c r="C3812" s="1" t="str">
        <f>VLOOKUP(Tabela1[[#This Row],[Cliente]],'BASE DE CLIENTES'!A:E,2,0)</f>
        <v>Brasília</v>
      </c>
      <c r="D3812" s="1" t="str">
        <f>VLOOKUP(Tabela1[[#This Row],[Cliente]],'BASE DE CLIENTES'!A:C,3,0)</f>
        <v>DF</v>
      </c>
      <c r="E3812" s="1" t="str">
        <f>CONCATENATE(Tabela1[[#This Row],[CIDADE]],",",Tabela1[[#This Row],[UF]])</f>
        <v>Brasília,DF</v>
      </c>
      <c r="F3812" s="12">
        <v>46041</v>
      </c>
      <c r="G3812" s="14">
        <v>450.27</v>
      </c>
      <c r="H3812" s="14">
        <v>700</v>
      </c>
      <c r="I3812" s="7">
        <f>Tabela1[[#This Row],[Valor total]]-Tabela1[[#This Row],[Valor custo]]</f>
        <v>249.73000000000002</v>
      </c>
      <c r="J3812" s="3">
        <f>Tabela1[[#This Row],[MARGEM BRUTA]]/Tabela1[[#This Row],[Valor total]]</f>
        <v>0.35675714285714288</v>
      </c>
      <c r="K3812" s="1" t="str">
        <f>VLOOKUP(Tabela1[[#This Row],[Cliente]],'BASE DE CLIENTES'!A:D,4,0)</f>
        <v>SERRALHEIRO</v>
      </c>
      <c r="L3812" s="1" t="str">
        <f>VLOOKUP(Tabela1[[#This Row],[Cliente]],'BASE DE CLIENTES'!A:E,5,0)</f>
        <v>Ceilândia Sul (Ceilândia)</v>
      </c>
    </row>
    <row r="3813" spans="1:12" x14ac:dyDescent="0.3">
      <c r="A3813" t="s">
        <v>950</v>
      </c>
      <c r="B3813" t="s">
        <v>264</v>
      </c>
      <c r="C3813" s="1" t="str">
        <f>VLOOKUP(Tabela1[[#This Row],[Cliente]],'BASE DE CLIENTES'!A:E,2,0)</f>
        <v>Brasília</v>
      </c>
      <c r="D3813" s="1" t="str">
        <f>VLOOKUP(Tabela1[[#This Row],[Cliente]],'BASE DE CLIENTES'!A:C,3,0)</f>
        <v>DF</v>
      </c>
      <c r="E3813" s="1" t="str">
        <f>CONCATENATE(Tabela1[[#This Row],[CIDADE]],",",Tabela1[[#This Row],[UF]])</f>
        <v>Brasília,DF</v>
      </c>
      <c r="F3813" s="12">
        <v>46041</v>
      </c>
      <c r="G3813" s="14">
        <v>86.77</v>
      </c>
      <c r="H3813" s="14">
        <v>165</v>
      </c>
      <c r="I3813" s="7">
        <f>Tabela1[[#This Row],[Valor total]]-Tabela1[[#This Row],[Valor custo]]</f>
        <v>78.23</v>
      </c>
      <c r="J3813" s="3">
        <f>Tabela1[[#This Row],[MARGEM BRUTA]]/Tabela1[[#This Row],[Valor total]]</f>
        <v>0.47412121212121217</v>
      </c>
      <c r="K3813" s="1" t="str">
        <f>VLOOKUP(Tabela1[[#This Row],[Cliente]],'BASE DE CLIENTES'!A:D,4,0)</f>
        <v>SERRALHEIRO</v>
      </c>
      <c r="L3813" s="1" t="str">
        <f>VLOOKUP(Tabela1[[#This Row],[Cliente]],'BASE DE CLIENTES'!A:E,5,0)</f>
        <v>Recanto das emas</v>
      </c>
    </row>
    <row r="3814" spans="1:12" x14ac:dyDescent="0.3">
      <c r="A3814" t="s">
        <v>951</v>
      </c>
      <c r="B3814" t="s">
        <v>120</v>
      </c>
      <c r="C3814" s="1" t="str">
        <f>VLOOKUP(Tabela1[[#This Row],[Cliente]],'BASE DE CLIENTES'!A:E,2,0)</f>
        <v>Brasília</v>
      </c>
      <c r="D3814" s="1" t="str">
        <f>VLOOKUP(Tabela1[[#This Row],[Cliente]],'BASE DE CLIENTES'!A:C,3,0)</f>
        <v>DF</v>
      </c>
      <c r="E3814" s="1" t="str">
        <f>CONCATENATE(Tabela1[[#This Row],[CIDADE]],",",Tabela1[[#This Row],[UF]])</f>
        <v>Brasília,DF</v>
      </c>
      <c r="F3814" s="12">
        <v>46041</v>
      </c>
      <c r="G3814" s="14">
        <v>722</v>
      </c>
      <c r="H3814" s="14">
        <v>1230</v>
      </c>
      <c r="I3814" s="7">
        <f>Tabela1[[#This Row],[Valor total]]-Tabela1[[#This Row],[Valor custo]]</f>
        <v>508</v>
      </c>
      <c r="J3814" s="3">
        <f>Tabela1[[#This Row],[MARGEM BRUTA]]/Tabela1[[#This Row],[Valor total]]</f>
        <v>0.41300813008130083</v>
      </c>
      <c r="K3814" s="1" t="str">
        <f>VLOOKUP(Tabela1[[#This Row],[Cliente]],'BASE DE CLIENTES'!A:D,4,0)</f>
        <v>EMPRESA SEM MAQUINA</v>
      </c>
      <c r="L3814" s="1" t="str">
        <f>VLOOKUP(Tabela1[[#This Row],[Cliente]],'BASE DE CLIENTES'!A:E,5,0)</f>
        <v>SAMAMBAIA</v>
      </c>
    </row>
    <row r="3815" spans="1:12" x14ac:dyDescent="0.3">
      <c r="A3815" t="s">
        <v>952</v>
      </c>
      <c r="B3815" t="s">
        <v>25</v>
      </c>
      <c r="C3815" s="1" t="str">
        <f>VLOOKUP(Tabela1[[#This Row],[Cliente]],'BASE DE CLIENTES'!A:E,2,0)</f>
        <v>Brasília</v>
      </c>
      <c r="D3815" s="1" t="str">
        <f>VLOOKUP(Tabela1[[#This Row],[Cliente]],'BASE DE CLIENTES'!A:C,3,0)</f>
        <v>DF</v>
      </c>
      <c r="E3815" s="1" t="str">
        <f>CONCATENATE(Tabela1[[#This Row],[CIDADE]],",",Tabela1[[#This Row],[UF]])</f>
        <v>Brasília,DF</v>
      </c>
      <c r="F3815" s="12">
        <v>46041</v>
      </c>
      <c r="G3815" s="14">
        <v>132.06</v>
      </c>
      <c r="H3815" s="14">
        <v>200</v>
      </c>
      <c r="I3815" s="7">
        <f>Tabela1[[#This Row],[Valor total]]-Tabela1[[#This Row],[Valor custo]]</f>
        <v>67.94</v>
      </c>
      <c r="J3815" s="3">
        <f>Tabela1[[#This Row],[MARGEM BRUTA]]/Tabela1[[#This Row],[Valor total]]</f>
        <v>0.3397</v>
      </c>
      <c r="K3815" s="1" t="str">
        <f>VLOOKUP(Tabela1[[#This Row],[Cliente]],'BASE DE CLIENTES'!A:D,4,0)</f>
        <v>EMPRESA COM MAQUINA</v>
      </c>
      <c r="L3815" s="1" t="str">
        <f>VLOOKUP(Tabela1[[#This Row],[Cliente]],'BASE DE CLIENTES'!A:E,5,0)</f>
        <v>CEILANDIA NORTE (CEILANDIA)</v>
      </c>
    </row>
    <row r="3816" spans="1:12" x14ac:dyDescent="0.3">
      <c r="A3816" t="s">
        <v>953</v>
      </c>
      <c r="B3816" t="s">
        <v>128</v>
      </c>
      <c r="C3816" s="1" t="str">
        <f>VLOOKUP(Tabela1[[#This Row],[Cliente]],'BASE DE CLIENTES'!A:E,2,0)</f>
        <v>Brasília</v>
      </c>
      <c r="D3816" s="1" t="str">
        <f>VLOOKUP(Tabela1[[#This Row],[Cliente]],'BASE DE CLIENTES'!A:C,3,0)</f>
        <v>DF</v>
      </c>
      <c r="E3816" s="1" t="str">
        <f>CONCATENATE(Tabela1[[#This Row],[CIDADE]],",",Tabela1[[#This Row],[UF]])</f>
        <v>Brasília,DF</v>
      </c>
      <c r="F3816" s="12">
        <v>46041</v>
      </c>
      <c r="G3816" s="14">
        <v>697.92</v>
      </c>
      <c r="H3816" s="14">
        <v>1000</v>
      </c>
      <c r="I3816" s="7">
        <f>Tabela1[[#This Row],[Valor total]]-Tabela1[[#This Row],[Valor custo]]</f>
        <v>302.08000000000004</v>
      </c>
      <c r="J3816" s="3">
        <f>Tabela1[[#This Row],[MARGEM BRUTA]]/Tabela1[[#This Row],[Valor total]]</f>
        <v>0.30208000000000002</v>
      </c>
      <c r="K3816" s="1" t="str">
        <f>VLOOKUP(Tabela1[[#This Row],[Cliente]],'BASE DE CLIENTES'!A:D,4,0)</f>
        <v>SERRALHEIRO</v>
      </c>
      <c r="L3816" s="1" t="str">
        <f>VLOOKUP(Tabela1[[#This Row],[Cliente]],'BASE DE CLIENTES'!A:E,5,0)</f>
        <v>TAGUATINGA NORTE</v>
      </c>
    </row>
    <row r="3817" spans="1:12" x14ac:dyDescent="0.3">
      <c r="A3817" t="s">
        <v>954</v>
      </c>
      <c r="B3817" t="s">
        <v>775</v>
      </c>
      <c r="C3817" s="1" t="str">
        <f>VLOOKUP(Tabela1[[#This Row],[Cliente]],'BASE DE CLIENTES'!A:E,2,0)</f>
        <v>Brasília</v>
      </c>
      <c r="D3817" s="1" t="str">
        <f>VLOOKUP(Tabela1[[#This Row],[Cliente]],'BASE DE CLIENTES'!A:C,3,0)</f>
        <v>DF</v>
      </c>
      <c r="E3817" s="1" t="str">
        <f>CONCATENATE(Tabela1[[#This Row],[CIDADE]],",",Tabela1[[#This Row],[UF]])</f>
        <v>Brasília,DF</v>
      </c>
      <c r="F3817" s="12">
        <v>46041</v>
      </c>
      <c r="G3817" s="14">
        <v>2999.79</v>
      </c>
      <c r="H3817" s="14">
        <v>5055</v>
      </c>
      <c r="I3817" s="7">
        <f>Tabela1[[#This Row],[Valor total]]-Tabela1[[#This Row],[Valor custo]]</f>
        <v>2055.21</v>
      </c>
      <c r="J3817" s="3">
        <f>Tabela1[[#This Row],[MARGEM BRUTA]]/Tabela1[[#This Row],[Valor total]]</f>
        <v>0.40656973293768545</v>
      </c>
      <c r="K3817" s="1" t="str">
        <f>VLOOKUP(Tabela1[[#This Row],[Cliente]],'BASE DE CLIENTES'!A:D,4,0)</f>
        <v>CLIENTE NOVO S/ IDENT.</v>
      </c>
      <c r="L3817" s="1" t="str">
        <f>VLOOKUP(Tabela1[[#This Row],[Cliente]],'BASE DE CLIENTES'!A:E,5,0)</f>
        <v>Brasília</v>
      </c>
    </row>
    <row r="3818" spans="1:12" x14ac:dyDescent="0.3">
      <c r="A3818" t="s">
        <v>955</v>
      </c>
      <c r="B3818" t="s">
        <v>147</v>
      </c>
      <c r="C3818" s="1" t="str">
        <f>VLOOKUP(Tabela1[[#This Row],[Cliente]],'BASE DE CLIENTES'!A:E,2,0)</f>
        <v>Brasília</v>
      </c>
      <c r="D3818" s="1" t="str">
        <f>VLOOKUP(Tabela1[[#This Row],[Cliente]],'BASE DE CLIENTES'!A:C,3,0)</f>
        <v>DF</v>
      </c>
      <c r="E3818" s="1" t="str">
        <f>CONCATENATE(Tabela1[[#This Row],[CIDADE]],",",Tabela1[[#This Row],[UF]])</f>
        <v>Brasília,DF</v>
      </c>
      <c r="F3818" s="12">
        <v>46041</v>
      </c>
      <c r="G3818" s="14">
        <v>751</v>
      </c>
      <c r="H3818" s="14">
        <v>1500</v>
      </c>
      <c r="I3818" s="7">
        <f>Tabela1[[#This Row],[Valor total]]-Tabela1[[#This Row],[Valor custo]]</f>
        <v>749</v>
      </c>
      <c r="J3818" s="3">
        <f>Tabela1[[#This Row],[MARGEM BRUTA]]/Tabela1[[#This Row],[Valor total]]</f>
        <v>0.49933333333333335</v>
      </c>
      <c r="K3818" s="1" t="str">
        <f>VLOOKUP(Tabela1[[#This Row],[Cliente]],'BASE DE CLIENTES'!A:D,4,0)</f>
        <v>SEM CLASSIFICAÇÃO</v>
      </c>
      <c r="L3818" s="1" t="str">
        <f>VLOOKUP(Tabela1[[#This Row],[Cliente]],'BASE DE CLIENTES'!A:E,5,0)</f>
        <v>AREAL (AGUAS CLARAS)</v>
      </c>
    </row>
    <row r="3819" spans="1:12" x14ac:dyDescent="0.3">
      <c r="A3819" t="s">
        <v>956</v>
      </c>
      <c r="B3819" t="s">
        <v>127</v>
      </c>
      <c r="C3819" s="1" t="str">
        <f>VLOOKUP(Tabela1[[#This Row],[Cliente]],'BASE DE CLIENTES'!A:E,2,0)</f>
        <v>Brasília</v>
      </c>
      <c r="D3819" s="1" t="str">
        <f>VLOOKUP(Tabela1[[#This Row],[Cliente]],'BASE DE CLIENTES'!A:C,3,0)</f>
        <v>DF</v>
      </c>
      <c r="E3819" s="1" t="str">
        <f>CONCATENATE(Tabela1[[#This Row],[CIDADE]],",",Tabela1[[#This Row],[UF]])</f>
        <v>Brasília,DF</v>
      </c>
      <c r="F3819" s="12">
        <v>46041</v>
      </c>
      <c r="G3819" s="14">
        <v>6420.3</v>
      </c>
      <c r="H3819" s="14">
        <v>9275</v>
      </c>
      <c r="I3819" s="7">
        <f>Tabela1[[#This Row],[Valor total]]-Tabela1[[#This Row],[Valor custo]]</f>
        <v>2854.7</v>
      </c>
      <c r="J3819" s="3">
        <f>Tabela1[[#This Row],[MARGEM BRUTA]]/Tabela1[[#This Row],[Valor total]]</f>
        <v>0.3077843665768194</v>
      </c>
      <c r="K3819" s="1" t="str">
        <f>VLOOKUP(Tabela1[[#This Row],[Cliente]],'BASE DE CLIENTES'!A:D,4,0)</f>
        <v>EMPRESA COM MAQUINA</v>
      </c>
      <c r="L3819" s="1" t="str">
        <f>VLOOKUP(Tabela1[[#This Row],[Cliente]],'BASE DE CLIENTES'!A:E,5,0)</f>
        <v>CEILANDIA SUL (CEILANDIA)</v>
      </c>
    </row>
    <row r="3820" spans="1:12" x14ac:dyDescent="0.3">
      <c r="A3820" t="s">
        <v>957</v>
      </c>
      <c r="B3820" t="s">
        <v>253</v>
      </c>
      <c r="C3820" s="1" t="str">
        <f>VLOOKUP(Tabela1[[#This Row],[Cliente]],'BASE DE CLIENTES'!A:E,2,0)</f>
        <v>Luziânia</v>
      </c>
      <c r="D3820" s="1" t="str">
        <f>VLOOKUP(Tabela1[[#This Row],[Cliente]],'BASE DE CLIENTES'!A:C,3,0)</f>
        <v>GO</v>
      </c>
      <c r="E3820" s="1" t="str">
        <f>CONCATENATE(Tabela1[[#This Row],[CIDADE]],",",Tabela1[[#This Row],[UF]])</f>
        <v>Luziânia,GO</v>
      </c>
      <c r="F3820" s="12">
        <v>46041</v>
      </c>
      <c r="G3820" s="14">
        <v>1223.26</v>
      </c>
      <c r="H3820" s="14">
        <v>1920</v>
      </c>
      <c r="I3820" s="7">
        <f>Tabela1[[#This Row],[Valor total]]-Tabela1[[#This Row],[Valor custo]]</f>
        <v>696.74</v>
      </c>
      <c r="J3820" s="3">
        <f>Tabela1[[#This Row],[MARGEM BRUTA]]/Tabela1[[#This Row],[Valor total]]</f>
        <v>0.36288541666666668</v>
      </c>
      <c r="K3820" s="1" t="str">
        <f>VLOOKUP(Tabela1[[#This Row],[Cliente]],'BASE DE CLIENTES'!A:D,4,0)</f>
        <v>EMPRESA COM MAQUINA</v>
      </c>
      <c r="L3820" s="1" t="str">
        <f>VLOOKUP(Tabela1[[#This Row],[Cliente]],'BASE DE CLIENTES'!A:E,5,0)</f>
        <v>Luziânia</v>
      </c>
    </row>
    <row r="3821" spans="1:12" x14ac:dyDescent="0.3">
      <c r="A3821" t="s">
        <v>958</v>
      </c>
      <c r="B3821" t="s">
        <v>352</v>
      </c>
      <c r="C3821" s="1" t="str">
        <f>VLOOKUP(Tabela1[[#This Row],[Cliente]],'BASE DE CLIENTES'!A:E,2,0)</f>
        <v>Foz do Iguaçu</v>
      </c>
      <c r="D3821" s="1" t="str">
        <f>VLOOKUP(Tabela1[[#This Row],[Cliente]],'BASE DE CLIENTES'!A:C,3,0)</f>
        <v>PR</v>
      </c>
      <c r="E3821" s="1" t="str">
        <f>CONCATENATE(Tabela1[[#This Row],[CIDADE]],",",Tabela1[[#This Row],[UF]])</f>
        <v>Foz do Iguaçu,PR</v>
      </c>
      <c r="F3821" s="12">
        <v>46041</v>
      </c>
      <c r="G3821" s="14">
        <v>562.79999999999995</v>
      </c>
      <c r="H3821" s="14">
        <v>1170</v>
      </c>
      <c r="I3821" s="7">
        <f>Tabela1[[#This Row],[Valor total]]-Tabela1[[#This Row],[Valor custo]]</f>
        <v>607.20000000000005</v>
      </c>
      <c r="J3821" s="3">
        <f>Tabela1[[#This Row],[MARGEM BRUTA]]/Tabela1[[#This Row],[Valor total]]</f>
        <v>0.51897435897435906</v>
      </c>
      <c r="K3821" s="1" t="str">
        <f>VLOOKUP(Tabela1[[#This Row],[Cliente]],'BASE DE CLIENTES'!A:D,4,0)</f>
        <v>CLIENTE NOVO S/ IDENT.</v>
      </c>
      <c r="L3821" s="1" t="str">
        <f>VLOOKUP(Tabela1[[#This Row],[Cliente]],'BASE DE CLIENTES'!A:E,5,0)</f>
        <v>Foz do Iguaçu</v>
      </c>
    </row>
    <row r="3822" spans="1:12" x14ac:dyDescent="0.3">
      <c r="A3822" t="s">
        <v>959</v>
      </c>
      <c r="B3822" t="s">
        <v>236</v>
      </c>
      <c r="C3822" s="1" t="str">
        <f>VLOOKUP(Tabela1[[#This Row],[Cliente]],'BASE DE CLIENTES'!A:E,2,0)</f>
        <v>Goiânia</v>
      </c>
      <c r="D3822" s="1" t="str">
        <f>VLOOKUP(Tabela1[[#This Row],[Cliente]],'BASE DE CLIENTES'!A:C,3,0)</f>
        <v>GO</v>
      </c>
      <c r="E3822" s="1" t="str">
        <f>CONCATENATE(Tabela1[[#This Row],[CIDADE]],",",Tabela1[[#This Row],[UF]])</f>
        <v>Goiânia,GO</v>
      </c>
      <c r="F3822" s="12">
        <v>46041</v>
      </c>
      <c r="G3822" s="14">
        <v>833.79</v>
      </c>
      <c r="H3822" s="14">
        <v>1205</v>
      </c>
      <c r="I3822" s="7">
        <f>Tabela1[[#This Row],[Valor total]]-Tabela1[[#This Row],[Valor custo]]</f>
        <v>371.21000000000004</v>
      </c>
      <c r="J3822" s="3">
        <f>Tabela1[[#This Row],[MARGEM BRUTA]]/Tabela1[[#This Row],[Valor total]]</f>
        <v>0.30805809128630707</v>
      </c>
      <c r="K3822" s="1" t="str">
        <f>VLOOKUP(Tabela1[[#This Row],[Cliente]],'BASE DE CLIENTES'!A:D,4,0)</f>
        <v>EMPRESA COM MAQUINA</v>
      </c>
      <c r="L3822" s="1" t="str">
        <f>VLOOKUP(Tabela1[[#This Row],[Cliente]],'BASE DE CLIENTES'!A:E,5,0)</f>
        <v>Goiânia</v>
      </c>
    </row>
    <row r="3823" spans="1:12" x14ac:dyDescent="0.3">
      <c r="A3823" t="s">
        <v>960</v>
      </c>
      <c r="B3823" t="s">
        <v>70</v>
      </c>
      <c r="C3823" s="1" t="str">
        <f>VLOOKUP(Tabela1[[#This Row],[Cliente]],'BASE DE CLIENTES'!A:E,2,0)</f>
        <v>Brasília</v>
      </c>
      <c r="D3823" s="1" t="str">
        <f>VLOOKUP(Tabela1[[#This Row],[Cliente]],'BASE DE CLIENTES'!A:C,3,0)</f>
        <v>DF</v>
      </c>
      <c r="E3823" s="1" t="str">
        <f>CONCATENATE(Tabela1[[#This Row],[CIDADE]],",",Tabela1[[#This Row],[UF]])</f>
        <v>Brasília,DF</v>
      </c>
      <c r="F3823" s="12">
        <v>46041</v>
      </c>
      <c r="G3823" s="14">
        <v>361</v>
      </c>
      <c r="H3823" s="14">
        <v>615</v>
      </c>
      <c r="I3823" s="7">
        <f>Tabela1[[#This Row],[Valor total]]-Tabela1[[#This Row],[Valor custo]]</f>
        <v>254</v>
      </c>
      <c r="J3823" s="3">
        <f>Tabela1[[#This Row],[MARGEM BRUTA]]/Tabela1[[#This Row],[Valor total]]</f>
        <v>0.41300813008130083</v>
      </c>
      <c r="K3823" s="1" t="str">
        <f>VLOOKUP(Tabela1[[#This Row],[Cliente]],'BASE DE CLIENTES'!A:D,4,0)</f>
        <v>EMPRESA COM MAQUINA</v>
      </c>
      <c r="L3823" s="1" t="str">
        <f>VLOOKUP(Tabela1[[#This Row],[Cliente]],'BASE DE CLIENTES'!A:E,5,0)</f>
        <v>TAGUATINGA NORTE (TAGUATINGA)</v>
      </c>
    </row>
    <row r="3824" spans="1:12" x14ac:dyDescent="0.3">
      <c r="A3824" t="s">
        <v>961</v>
      </c>
      <c r="B3824" t="s">
        <v>227</v>
      </c>
      <c r="C3824" s="1" t="str">
        <f>VLOOKUP(Tabela1[[#This Row],[Cliente]],'BASE DE CLIENTES'!A:E,2,0)</f>
        <v>Goiânia</v>
      </c>
      <c r="D3824" s="1" t="str">
        <f>VLOOKUP(Tabela1[[#This Row],[Cliente]],'BASE DE CLIENTES'!A:C,3,0)</f>
        <v>GO</v>
      </c>
      <c r="E3824" s="1" t="str">
        <f>CONCATENATE(Tabela1[[#This Row],[CIDADE]],",",Tabela1[[#This Row],[UF]])</f>
        <v>Goiânia,GO</v>
      </c>
      <c r="F3824" s="12">
        <v>46041</v>
      </c>
      <c r="G3824" s="14">
        <v>7220</v>
      </c>
      <c r="H3824" s="14">
        <v>11000</v>
      </c>
      <c r="I3824" s="7">
        <f>Tabela1[[#This Row],[Valor total]]-Tabela1[[#This Row],[Valor custo]]</f>
        <v>3780</v>
      </c>
      <c r="J3824" s="3">
        <f>Tabela1[[#This Row],[MARGEM BRUTA]]/Tabela1[[#This Row],[Valor total]]</f>
        <v>0.34363636363636363</v>
      </c>
      <c r="K3824" s="1" t="str">
        <f>VLOOKUP(Tabela1[[#This Row],[Cliente]],'BASE DE CLIENTES'!A:D,4,0)</f>
        <v>EMPRESA SEM MAQUINA</v>
      </c>
      <c r="L3824" s="1" t="str">
        <f>VLOOKUP(Tabela1[[#This Row],[Cliente]],'BASE DE CLIENTES'!A:E,5,0)</f>
        <v>Goiânia</v>
      </c>
    </row>
    <row r="3825" spans="1:12" x14ac:dyDescent="0.3">
      <c r="A3825" t="s">
        <v>962</v>
      </c>
      <c r="B3825" t="s">
        <v>42</v>
      </c>
      <c r="C3825" s="1" t="str">
        <f>VLOOKUP(Tabela1[[#This Row],[Cliente]],'BASE DE CLIENTES'!A:E,2,0)</f>
        <v>Brasília</v>
      </c>
      <c r="D3825" s="1" t="str">
        <f>VLOOKUP(Tabela1[[#This Row],[Cliente]],'BASE DE CLIENTES'!A:C,3,0)</f>
        <v>DF</v>
      </c>
      <c r="E3825" s="1" t="str">
        <f>CONCATENATE(Tabela1[[#This Row],[CIDADE]],",",Tabela1[[#This Row],[UF]])</f>
        <v>Brasília,DF</v>
      </c>
      <c r="F3825" s="12">
        <v>46041</v>
      </c>
      <c r="G3825" s="14">
        <v>1350.81</v>
      </c>
      <c r="H3825" s="14">
        <v>1965</v>
      </c>
      <c r="I3825" s="7">
        <f>Tabela1[[#This Row],[Valor total]]-Tabela1[[#This Row],[Valor custo]]</f>
        <v>614.19000000000005</v>
      </c>
      <c r="J3825" s="3">
        <f>Tabela1[[#This Row],[MARGEM BRUTA]]/Tabela1[[#This Row],[Valor total]]</f>
        <v>0.31256488549618322</v>
      </c>
      <c r="K3825" s="1" t="str">
        <f>VLOOKUP(Tabela1[[#This Row],[Cliente]],'BASE DE CLIENTES'!A:D,4,0)</f>
        <v>EMPRESA SEM MAQUINA</v>
      </c>
      <c r="L3825" s="1" t="str">
        <f>VLOOKUP(Tabela1[[#This Row],[Cliente]],'BASE DE CLIENTES'!A:E,5,0)</f>
        <v>SAMAMBAIA</v>
      </c>
    </row>
    <row r="3826" spans="1:12" x14ac:dyDescent="0.3">
      <c r="A3826" t="s">
        <v>963</v>
      </c>
      <c r="B3826" t="s">
        <v>161</v>
      </c>
      <c r="C3826" s="1" t="str">
        <f>VLOOKUP(Tabela1[[#This Row],[Cliente]],'BASE DE CLIENTES'!A:E,2,0)</f>
        <v>Brasília</v>
      </c>
      <c r="D3826" s="1" t="str">
        <f>VLOOKUP(Tabela1[[#This Row],[Cliente]],'BASE DE CLIENTES'!A:C,3,0)</f>
        <v>DF</v>
      </c>
      <c r="E3826" s="1" t="str">
        <f>CONCATENATE(Tabela1[[#This Row],[CIDADE]],",",Tabela1[[#This Row],[UF]])</f>
        <v>Brasília,DF</v>
      </c>
      <c r="F3826" s="12">
        <v>46041</v>
      </c>
      <c r="G3826" s="14">
        <v>250</v>
      </c>
      <c r="H3826" s="14">
        <v>300</v>
      </c>
      <c r="I3826" s="7">
        <f>Tabela1[[#This Row],[Valor total]]-Tabela1[[#This Row],[Valor custo]]</f>
        <v>50</v>
      </c>
      <c r="J3826" s="3">
        <f>Tabela1[[#This Row],[MARGEM BRUTA]]/Tabela1[[#This Row],[Valor total]]</f>
        <v>0.16666666666666666</v>
      </c>
      <c r="K3826" s="1" t="str">
        <f>VLOOKUP(Tabela1[[#This Row],[Cliente]],'BASE DE CLIENTES'!A:D,4,0)</f>
        <v>EMPRESA COM MAQUINA</v>
      </c>
      <c r="L3826" s="1" t="str">
        <f>VLOOKUP(Tabela1[[#This Row],[Cliente]],'BASE DE CLIENTES'!A:E,5,0)</f>
        <v>RIACHO FUNDO II</v>
      </c>
    </row>
    <row r="3827" spans="1:12" x14ac:dyDescent="0.3">
      <c r="A3827" t="s">
        <v>964</v>
      </c>
      <c r="B3827" t="s">
        <v>161</v>
      </c>
      <c r="C3827" s="1" t="str">
        <f>VLOOKUP(Tabela1[[#This Row],[Cliente]],'BASE DE CLIENTES'!A:E,2,0)</f>
        <v>Brasília</v>
      </c>
      <c r="D3827" s="1" t="str">
        <f>VLOOKUP(Tabela1[[#This Row],[Cliente]],'BASE DE CLIENTES'!A:C,3,0)</f>
        <v>DF</v>
      </c>
      <c r="E3827" s="1" t="str">
        <f>CONCATENATE(Tabela1[[#This Row],[CIDADE]],",",Tabela1[[#This Row],[UF]])</f>
        <v>Brasília,DF</v>
      </c>
      <c r="F3827" s="12">
        <v>46041</v>
      </c>
      <c r="G3827" s="14">
        <v>10830</v>
      </c>
      <c r="H3827" s="14">
        <v>17100</v>
      </c>
      <c r="I3827" s="7">
        <f>Tabela1[[#This Row],[Valor total]]-Tabela1[[#This Row],[Valor custo]]</f>
        <v>6270</v>
      </c>
      <c r="J3827" s="3">
        <f>Tabela1[[#This Row],[MARGEM BRUTA]]/Tabela1[[#This Row],[Valor total]]</f>
        <v>0.36666666666666664</v>
      </c>
      <c r="K3827" s="1" t="str">
        <f>VLOOKUP(Tabela1[[#This Row],[Cliente]],'BASE DE CLIENTES'!A:D,4,0)</f>
        <v>EMPRESA COM MAQUINA</v>
      </c>
      <c r="L3827" s="1" t="str">
        <f>VLOOKUP(Tabela1[[#This Row],[Cliente]],'BASE DE CLIENTES'!A:E,5,0)</f>
        <v>RIACHO FUNDO II</v>
      </c>
    </row>
    <row r="3828" spans="1:12" x14ac:dyDescent="0.3">
      <c r="A3828" t="s">
        <v>965</v>
      </c>
      <c r="B3828" t="s">
        <v>776</v>
      </c>
      <c r="C3828" s="1" t="str">
        <f>VLOOKUP(Tabela1[[#This Row],[Cliente]],'BASE DE CLIENTES'!A:E,2,0)</f>
        <v>Brasília</v>
      </c>
      <c r="D3828" s="1" t="str">
        <f>VLOOKUP(Tabela1[[#This Row],[Cliente]],'BASE DE CLIENTES'!A:C,3,0)</f>
        <v>DF</v>
      </c>
      <c r="E3828" s="1" t="str">
        <f>CONCATENATE(Tabela1[[#This Row],[CIDADE]],",",Tabela1[[#This Row],[UF]])</f>
        <v>Brasília,DF</v>
      </c>
      <c r="F3828" s="12">
        <v>46052</v>
      </c>
      <c r="G3828" s="14">
        <v>0</v>
      </c>
      <c r="H3828" s="14">
        <v>0</v>
      </c>
      <c r="I3828" s="7">
        <f>Tabela1[[#This Row],[Valor total]]-Tabela1[[#This Row],[Valor custo]]</f>
        <v>0</v>
      </c>
      <c r="J3828" s="3" t="e">
        <f>Tabela1[[#This Row],[MARGEM BRUTA]]/Tabela1[[#This Row],[Valor total]]</f>
        <v>#DIV/0!</v>
      </c>
      <c r="K3828" s="1" t="str">
        <f>VLOOKUP(Tabela1[[#This Row],[Cliente]],'BASE DE CLIENTES'!A:D,4,0)</f>
        <v>CLIENTE NOVO S/ IDENT.</v>
      </c>
      <c r="L3828" s="1" t="str">
        <f>VLOOKUP(Tabela1[[#This Row],[Cliente]],'BASE DE CLIENTES'!A:E,5,0)</f>
        <v>Estrutural</v>
      </c>
    </row>
    <row r="3829" spans="1:12" x14ac:dyDescent="0.3">
      <c r="A3829" t="s">
        <v>966</v>
      </c>
      <c r="B3829" t="s">
        <v>68</v>
      </c>
      <c r="C3829" s="1" t="str">
        <f>VLOOKUP(Tabela1[[#This Row],[Cliente]],'BASE DE CLIENTES'!A:E,2,0)</f>
        <v>Brasília</v>
      </c>
      <c r="D3829" s="1" t="str">
        <f>VLOOKUP(Tabela1[[#This Row],[Cliente]],'BASE DE CLIENTES'!A:C,3,0)</f>
        <v>DF</v>
      </c>
      <c r="E3829" s="1" t="str">
        <f>CONCATENATE(Tabela1[[#This Row],[CIDADE]],",",Tabela1[[#This Row],[UF]])</f>
        <v>Brasília,DF</v>
      </c>
      <c r="F3829" s="12">
        <v>46038</v>
      </c>
      <c r="G3829" s="14">
        <v>2496.4899999999998</v>
      </c>
      <c r="H3829" s="14">
        <v>4125</v>
      </c>
      <c r="I3829" s="7">
        <f>Tabela1[[#This Row],[Valor total]]-Tabela1[[#This Row],[Valor custo]]</f>
        <v>1628.5100000000002</v>
      </c>
      <c r="J3829" s="3">
        <f>Tabela1[[#This Row],[MARGEM BRUTA]]/Tabela1[[#This Row],[Valor total]]</f>
        <v>0.3947903030303031</v>
      </c>
      <c r="K3829" s="1" t="str">
        <f>VLOOKUP(Tabela1[[#This Row],[Cliente]],'BASE DE CLIENTES'!A:D,4,0)</f>
        <v>EMPRESA COM MAQUINA</v>
      </c>
      <c r="L3829" s="1" t="str">
        <f>VLOOKUP(Tabela1[[#This Row],[Cliente]],'BASE DE CLIENTES'!A:E,5,0)</f>
        <v>SAMAMBAIA SUL (SAMAMBAIA)</v>
      </c>
    </row>
    <row r="3830" spans="1:12" x14ac:dyDescent="0.3">
      <c r="A3830" t="s">
        <v>967</v>
      </c>
      <c r="B3830" t="s">
        <v>260</v>
      </c>
      <c r="C3830" s="1" t="str">
        <f>VLOOKUP(Tabela1[[#This Row],[Cliente]],'BASE DE CLIENTES'!A:E,2,0)</f>
        <v>Luziânia</v>
      </c>
      <c r="D3830" s="1" t="str">
        <f>VLOOKUP(Tabela1[[#This Row],[Cliente]],'BASE DE CLIENTES'!A:C,3,0)</f>
        <v>GO</v>
      </c>
      <c r="E3830" s="1" t="str">
        <f>CONCATENATE(Tabela1[[#This Row],[CIDADE]],",",Tabela1[[#This Row],[UF]])</f>
        <v>Luziânia,GO</v>
      </c>
      <c r="F3830" s="12">
        <v>46038</v>
      </c>
      <c r="G3830" s="14">
        <v>35</v>
      </c>
      <c r="H3830" s="14">
        <v>20</v>
      </c>
      <c r="I3830" s="7">
        <f>Tabela1[[#This Row],[Valor total]]-Tabela1[[#This Row],[Valor custo]]</f>
        <v>-15</v>
      </c>
      <c r="J3830" s="3">
        <f>Tabela1[[#This Row],[MARGEM BRUTA]]/Tabela1[[#This Row],[Valor total]]</f>
        <v>-0.75</v>
      </c>
      <c r="K3830" s="1" t="str">
        <f>VLOOKUP(Tabela1[[#This Row],[Cliente]],'BASE DE CLIENTES'!A:D,4,0)</f>
        <v>SERRALHEIRO</v>
      </c>
      <c r="L3830" s="1" t="str">
        <f>VLOOKUP(Tabela1[[#This Row],[Cliente]],'BASE DE CLIENTES'!A:E,5,0)</f>
        <v>Luziânia</v>
      </c>
    </row>
    <row r="3831" spans="1:12" x14ac:dyDescent="0.3">
      <c r="A3831" t="s">
        <v>968</v>
      </c>
      <c r="B3831" t="s">
        <v>260</v>
      </c>
      <c r="C3831" s="1" t="str">
        <f>VLOOKUP(Tabela1[[#This Row],[Cliente]],'BASE DE CLIENTES'!A:E,2,0)</f>
        <v>Luziânia</v>
      </c>
      <c r="D3831" s="1" t="str">
        <f>VLOOKUP(Tabela1[[#This Row],[Cliente]],'BASE DE CLIENTES'!A:C,3,0)</f>
        <v>GO</v>
      </c>
      <c r="E3831" s="1" t="str">
        <f>CONCATENATE(Tabela1[[#This Row],[CIDADE]],",",Tabela1[[#This Row],[UF]])</f>
        <v>Luziânia,GO</v>
      </c>
      <c r="F3831" s="12">
        <v>46038</v>
      </c>
      <c r="G3831" s="14">
        <v>33</v>
      </c>
      <c r="H3831" s="14">
        <v>120</v>
      </c>
      <c r="I3831" s="7">
        <f>Tabela1[[#This Row],[Valor total]]-Tabela1[[#This Row],[Valor custo]]</f>
        <v>87</v>
      </c>
      <c r="J3831" s="3">
        <f>Tabela1[[#This Row],[MARGEM BRUTA]]/Tabela1[[#This Row],[Valor total]]</f>
        <v>0.72499999999999998</v>
      </c>
      <c r="K3831" s="1" t="str">
        <f>VLOOKUP(Tabela1[[#This Row],[Cliente]],'BASE DE CLIENTES'!A:D,4,0)</f>
        <v>SERRALHEIRO</v>
      </c>
      <c r="L3831" s="1" t="str">
        <f>VLOOKUP(Tabela1[[#This Row],[Cliente]],'BASE DE CLIENTES'!A:E,5,0)</f>
        <v>Luziânia</v>
      </c>
    </row>
    <row r="3832" spans="1:12" x14ac:dyDescent="0.3">
      <c r="A3832" t="s">
        <v>969</v>
      </c>
      <c r="B3832" t="s">
        <v>120</v>
      </c>
      <c r="C3832" s="1" t="str">
        <f>VLOOKUP(Tabela1[[#This Row],[Cliente]],'BASE DE CLIENTES'!A:E,2,0)</f>
        <v>Brasília</v>
      </c>
      <c r="D3832" s="1" t="str">
        <f>VLOOKUP(Tabela1[[#This Row],[Cliente]],'BASE DE CLIENTES'!A:C,3,0)</f>
        <v>DF</v>
      </c>
      <c r="E3832" s="1" t="str">
        <f>CONCATENATE(Tabela1[[#This Row],[CIDADE]],",",Tabela1[[#This Row],[UF]])</f>
        <v>Brasília,DF</v>
      </c>
      <c r="F3832" s="12">
        <v>46038</v>
      </c>
      <c r="G3832" s="14">
        <v>377.85</v>
      </c>
      <c r="H3832" s="14">
        <v>615</v>
      </c>
      <c r="I3832" s="7">
        <f>Tabela1[[#This Row],[Valor total]]-Tabela1[[#This Row],[Valor custo]]</f>
        <v>237.14999999999998</v>
      </c>
      <c r="J3832" s="3">
        <f>Tabela1[[#This Row],[MARGEM BRUTA]]/Tabela1[[#This Row],[Valor total]]</f>
        <v>0.38560975609756093</v>
      </c>
      <c r="K3832" s="1" t="str">
        <f>VLOOKUP(Tabela1[[#This Row],[Cliente]],'BASE DE CLIENTES'!A:D,4,0)</f>
        <v>EMPRESA SEM MAQUINA</v>
      </c>
      <c r="L3832" s="1" t="str">
        <f>VLOOKUP(Tabela1[[#This Row],[Cliente]],'BASE DE CLIENTES'!A:E,5,0)</f>
        <v>SAMAMBAIA</v>
      </c>
    </row>
    <row r="3833" spans="1:12" x14ac:dyDescent="0.3">
      <c r="A3833" t="s">
        <v>970</v>
      </c>
      <c r="B3833" t="s">
        <v>152</v>
      </c>
      <c r="C3833" s="1" t="str">
        <f>VLOOKUP(Tabela1[[#This Row],[Cliente]],'BASE DE CLIENTES'!A:E,2,0)</f>
        <v>Aparecida de Goiânia</v>
      </c>
      <c r="D3833" s="1" t="str">
        <f>VLOOKUP(Tabela1[[#This Row],[Cliente]],'BASE DE CLIENTES'!A:C,3,0)</f>
        <v>GO</v>
      </c>
      <c r="E3833" s="1" t="str">
        <f>CONCATENATE(Tabela1[[#This Row],[CIDADE]],",",Tabela1[[#This Row],[UF]])</f>
        <v>Aparecida de Goiânia,GO</v>
      </c>
      <c r="F3833" s="12">
        <v>46038</v>
      </c>
      <c r="G3833" s="14">
        <v>697.92</v>
      </c>
      <c r="H3833" s="14">
        <v>950</v>
      </c>
      <c r="I3833" s="7">
        <f>Tabela1[[#This Row],[Valor total]]-Tabela1[[#This Row],[Valor custo]]</f>
        <v>252.08000000000004</v>
      </c>
      <c r="J3833" s="3">
        <f>Tabela1[[#This Row],[MARGEM BRUTA]]/Tabela1[[#This Row],[Valor total]]</f>
        <v>0.26534736842105267</v>
      </c>
      <c r="K3833" s="1" t="str">
        <f>VLOOKUP(Tabela1[[#This Row],[Cliente]],'BASE DE CLIENTES'!A:D,4,0)</f>
        <v>TECNICO</v>
      </c>
      <c r="L3833" s="1" t="str">
        <f>VLOOKUP(Tabela1[[#This Row],[Cliente]],'BASE DE CLIENTES'!A:E,5,0)</f>
        <v>Aparecida de Goiânia</v>
      </c>
    </row>
    <row r="3834" spans="1:12" x14ac:dyDescent="0.3">
      <c r="A3834" t="s">
        <v>971</v>
      </c>
      <c r="B3834" t="s">
        <v>152</v>
      </c>
      <c r="C3834" s="1" t="str">
        <f>VLOOKUP(Tabela1[[#This Row],[Cliente]],'BASE DE CLIENTES'!A:E,2,0)</f>
        <v>Aparecida de Goiânia</v>
      </c>
      <c r="D3834" s="1" t="str">
        <f>VLOOKUP(Tabela1[[#This Row],[Cliente]],'BASE DE CLIENTES'!A:C,3,0)</f>
        <v>GO</v>
      </c>
      <c r="E3834" s="1" t="str">
        <f>CONCATENATE(Tabela1[[#This Row],[CIDADE]],",",Tabela1[[#This Row],[UF]])</f>
        <v>Aparecida de Goiânia,GO</v>
      </c>
      <c r="F3834" s="12">
        <v>46038</v>
      </c>
      <c r="G3834" s="14">
        <v>697.92</v>
      </c>
      <c r="H3834" s="14">
        <v>950</v>
      </c>
      <c r="I3834" s="7">
        <f>Tabela1[[#This Row],[Valor total]]-Tabela1[[#This Row],[Valor custo]]</f>
        <v>252.08000000000004</v>
      </c>
      <c r="J3834" s="3">
        <f>Tabela1[[#This Row],[MARGEM BRUTA]]/Tabela1[[#This Row],[Valor total]]</f>
        <v>0.26534736842105267</v>
      </c>
      <c r="K3834" s="1" t="str">
        <f>VLOOKUP(Tabela1[[#This Row],[Cliente]],'BASE DE CLIENTES'!A:D,4,0)</f>
        <v>TECNICO</v>
      </c>
      <c r="L3834" s="1" t="str">
        <f>VLOOKUP(Tabela1[[#This Row],[Cliente]],'BASE DE CLIENTES'!A:E,5,0)</f>
        <v>Aparecida de Goiânia</v>
      </c>
    </row>
    <row r="3835" spans="1:12" x14ac:dyDescent="0.3">
      <c r="A3835" t="s">
        <v>972</v>
      </c>
      <c r="B3835" t="s">
        <v>152</v>
      </c>
      <c r="C3835" s="1" t="str">
        <f>VLOOKUP(Tabela1[[#This Row],[Cliente]],'BASE DE CLIENTES'!A:E,2,0)</f>
        <v>Aparecida de Goiânia</v>
      </c>
      <c r="D3835" s="1" t="str">
        <f>VLOOKUP(Tabela1[[#This Row],[Cliente]],'BASE DE CLIENTES'!A:C,3,0)</f>
        <v>GO</v>
      </c>
      <c r="E3835" s="1" t="str">
        <f>CONCATENATE(Tabela1[[#This Row],[CIDADE]],",",Tabela1[[#This Row],[UF]])</f>
        <v>Aparecida de Goiânia,GO</v>
      </c>
      <c r="F3835" s="12">
        <v>46038</v>
      </c>
      <c r="G3835" s="14">
        <v>45.06</v>
      </c>
      <c r="H3835" s="14">
        <v>150</v>
      </c>
      <c r="I3835" s="7">
        <f>Tabela1[[#This Row],[Valor total]]-Tabela1[[#This Row],[Valor custo]]</f>
        <v>104.94</v>
      </c>
      <c r="J3835" s="3">
        <f>Tabela1[[#This Row],[MARGEM BRUTA]]/Tabela1[[#This Row],[Valor total]]</f>
        <v>0.6996</v>
      </c>
      <c r="K3835" s="1" t="str">
        <f>VLOOKUP(Tabela1[[#This Row],[Cliente]],'BASE DE CLIENTES'!A:D,4,0)</f>
        <v>TECNICO</v>
      </c>
      <c r="L3835" s="1" t="str">
        <f>VLOOKUP(Tabela1[[#This Row],[Cliente]],'BASE DE CLIENTES'!A:E,5,0)</f>
        <v>Aparecida de Goiânia</v>
      </c>
    </row>
    <row r="3836" spans="1:12" x14ac:dyDescent="0.3">
      <c r="A3836" t="s">
        <v>973</v>
      </c>
      <c r="B3836" t="s">
        <v>27</v>
      </c>
      <c r="C3836" s="1" t="str">
        <f>VLOOKUP(Tabela1[[#This Row],[Cliente]],'BASE DE CLIENTES'!A:E,2,0)</f>
        <v>Brasília</v>
      </c>
      <c r="D3836" s="1" t="str">
        <f>VLOOKUP(Tabela1[[#This Row],[Cliente]],'BASE DE CLIENTES'!A:C,3,0)</f>
        <v>DF</v>
      </c>
      <c r="E3836" s="1" t="str">
        <f>CONCATENATE(Tabela1[[#This Row],[CIDADE]],",",Tabela1[[#This Row],[UF]])</f>
        <v>Brasília,DF</v>
      </c>
      <c r="F3836" s="12">
        <v>46038</v>
      </c>
      <c r="G3836" s="14">
        <v>50</v>
      </c>
      <c r="H3836" s="14">
        <v>60</v>
      </c>
      <c r="I3836" s="7">
        <f>Tabela1[[#This Row],[Valor total]]-Tabela1[[#This Row],[Valor custo]]</f>
        <v>10</v>
      </c>
      <c r="J3836" s="3">
        <f>Tabela1[[#This Row],[MARGEM BRUTA]]/Tabela1[[#This Row],[Valor total]]</f>
        <v>0.16666666666666666</v>
      </c>
      <c r="K3836" s="1" t="str">
        <f>VLOOKUP(Tabela1[[#This Row],[Cliente]],'BASE DE CLIENTES'!A:D,4,0)</f>
        <v>EMPRESA SEM MAQUINA</v>
      </c>
      <c r="L3836" s="1" t="str">
        <f>VLOOKUP(Tabela1[[#This Row],[Cliente]],'BASE DE CLIENTES'!A:E,5,0)</f>
        <v>RECANTO DAS EMAS</v>
      </c>
    </row>
    <row r="3837" spans="1:12" x14ac:dyDescent="0.3">
      <c r="A3837" t="s">
        <v>974</v>
      </c>
      <c r="B3837" t="s">
        <v>27</v>
      </c>
      <c r="C3837" s="1" t="str">
        <f>VLOOKUP(Tabela1[[#This Row],[Cliente]],'BASE DE CLIENTES'!A:E,2,0)</f>
        <v>Brasília</v>
      </c>
      <c r="D3837" s="1" t="str">
        <f>VLOOKUP(Tabela1[[#This Row],[Cliente]],'BASE DE CLIENTES'!A:C,3,0)</f>
        <v>DF</v>
      </c>
      <c r="E3837" s="1" t="str">
        <f>CONCATENATE(Tabela1[[#This Row],[CIDADE]],",",Tabela1[[#This Row],[UF]])</f>
        <v>Brasília,DF</v>
      </c>
      <c r="F3837" s="12">
        <v>46038</v>
      </c>
      <c r="G3837" s="14">
        <v>850.64</v>
      </c>
      <c r="H3837" s="14">
        <v>1215</v>
      </c>
      <c r="I3837" s="7">
        <f>Tabela1[[#This Row],[Valor total]]-Tabela1[[#This Row],[Valor custo]]</f>
        <v>364.36</v>
      </c>
      <c r="J3837" s="3">
        <f>Tabela1[[#This Row],[MARGEM BRUTA]]/Tabela1[[#This Row],[Valor total]]</f>
        <v>0.29988477366255145</v>
      </c>
      <c r="K3837" s="1" t="str">
        <f>VLOOKUP(Tabela1[[#This Row],[Cliente]],'BASE DE CLIENTES'!A:D,4,0)</f>
        <v>EMPRESA SEM MAQUINA</v>
      </c>
      <c r="L3837" s="1" t="str">
        <f>VLOOKUP(Tabela1[[#This Row],[Cliente]],'BASE DE CLIENTES'!A:E,5,0)</f>
        <v>RECANTO DAS EMAS</v>
      </c>
    </row>
    <row r="3838" spans="1:12" x14ac:dyDescent="0.3">
      <c r="A3838" t="s">
        <v>975</v>
      </c>
      <c r="B3838" t="s">
        <v>98</v>
      </c>
      <c r="C3838" s="1" t="str">
        <f>VLOOKUP(Tabela1[[#This Row],[Cliente]],'BASE DE CLIENTES'!A:E,2,0)</f>
        <v>Brasília</v>
      </c>
      <c r="D3838" s="1" t="str">
        <f>VLOOKUP(Tabela1[[#This Row],[Cliente]],'BASE DE CLIENTES'!A:C,3,0)</f>
        <v>DF</v>
      </c>
      <c r="E3838" s="1" t="str">
        <f>CONCATENATE(Tabela1[[#This Row],[CIDADE]],",",Tabela1[[#This Row],[UF]])</f>
        <v>Brasília,DF</v>
      </c>
      <c r="F3838" s="12">
        <v>46038</v>
      </c>
      <c r="G3838" s="14">
        <v>75.099999999999994</v>
      </c>
      <c r="H3838" s="14">
        <v>250</v>
      </c>
      <c r="I3838" s="7">
        <f>Tabela1[[#This Row],[Valor total]]-Tabela1[[#This Row],[Valor custo]]</f>
        <v>174.9</v>
      </c>
      <c r="J3838" s="3">
        <f>Tabela1[[#This Row],[MARGEM BRUTA]]/Tabela1[[#This Row],[Valor total]]</f>
        <v>0.6996</v>
      </c>
      <c r="K3838" s="1" t="str">
        <f>VLOOKUP(Tabela1[[#This Row],[Cliente]],'BASE DE CLIENTES'!A:D,4,0)</f>
        <v>SERRALHEIRO</v>
      </c>
      <c r="L3838" s="1" t="str">
        <f>VLOOKUP(Tabela1[[#This Row],[Cliente]],'BASE DE CLIENTES'!A:E,5,0)</f>
        <v>SANTA MARIA</v>
      </c>
    </row>
    <row r="3839" spans="1:12" x14ac:dyDescent="0.3">
      <c r="A3839" t="s">
        <v>976</v>
      </c>
      <c r="B3839" t="s">
        <v>70</v>
      </c>
      <c r="C3839" s="1" t="str">
        <f>VLOOKUP(Tabela1[[#This Row],[Cliente]],'BASE DE CLIENTES'!A:E,2,0)</f>
        <v>Brasília</v>
      </c>
      <c r="D3839" s="1" t="str">
        <f>VLOOKUP(Tabela1[[#This Row],[Cliente]],'BASE DE CLIENTES'!A:C,3,0)</f>
        <v>DF</v>
      </c>
      <c r="E3839" s="1" t="str">
        <f>CONCATENATE(Tabela1[[#This Row],[CIDADE]],",",Tabela1[[#This Row],[UF]])</f>
        <v>Brasília,DF</v>
      </c>
      <c r="F3839" s="12">
        <v>46038</v>
      </c>
      <c r="G3839" s="14">
        <v>1228.49</v>
      </c>
      <c r="H3839" s="14">
        <v>1880</v>
      </c>
      <c r="I3839" s="7">
        <f>Tabela1[[#This Row],[Valor total]]-Tabela1[[#This Row],[Valor custo]]</f>
        <v>651.51</v>
      </c>
      <c r="J3839" s="3">
        <f>Tabela1[[#This Row],[MARGEM BRUTA]]/Tabela1[[#This Row],[Valor total]]</f>
        <v>0.3465478723404255</v>
      </c>
      <c r="K3839" s="1" t="str">
        <f>VLOOKUP(Tabela1[[#This Row],[Cliente]],'BASE DE CLIENTES'!A:D,4,0)</f>
        <v>EMPRESA COM MAQUINA</v>
      </c>
      <c r="L3839" s="1" t="str">
        <f>VLOOKUP(Tabela1[[#This Row],[Cliente]],'BASE DE CLIENTES'!A:E,5,0)</f>
        <v>TAGUATINGA NORTE (TAGUATINGA)</v>
      </c>
    </row>
    <row r="3840" spans="1:12" x14ac:dyDescent="0.3">
      <c r="A3840" t="s">
        <v>977</v>
      </c>
      <c r="B3840" t="s">
        <v>106</v>
      </c>
      <c r="C3840" s="1" t="str">
        <f>VLOOKUP(Tabela1[[#This Row],[Cliente]],'BASE DE CLIENTES'!A:E,2,0)</f>
        <v>Brasília</v>
      </c>
      <c r="D3840" s="1" t="str">
        <f>VLOOKUP(Tabela1[[#This Row],[Cliente]],'BASE DE CLIENTES'!A:C,3,0)</f>
        <v>DF</v>
      </c>
      <c r="E3840" s="1" t="str">
        <f>CONCATENATE(Tabela1[[#This Row],[CIDADE]],",",Tabela1[[#This Row],[UF]])</f>
        <v>Brasília,DF</v>
      </c>
      <c r="F3840" s="12">
        <v>46038</v>
      </c>
      <c r="G3840" s="14">
        <v>4140.6000000000004</v>
      </c>
      <c r="H3840" s="14">
        <v>6350</v>
      </c>
      <c r="I3840" s="7">
        <f>Tabela1[[#This Row],[Valor total]]-Tabela1[[#This Row],[Valor custo]]</f>
        <v>2209.3999999999996</v>
      </c>
      <c r="J3840" s="3">
        <f>Tabela1[[#This Row],[MARGEM BRUTA]]/Tabela1[[#This Row],[Valor total]]</f>
        <v>0.34793700787401571</v>
      </c>
      <c r="K3840" s="1" t="str">
        <f>VLOOKUP(Tabela1[[#This Row],[Cliente]],'BASE DE CLIENTES'!A:D,4,0)</f>
        <v>EMPRESA COM MAQUINA</v>
      </c>
      <c r="L3840" s="1" t="str">
        <f>VLOOKUP(Tabela1[[#This Row],[Cliente]],'BASE DE CLIENTES'!A:E,5,0)</f>
        <v>26 DE SETEMBRO</v>
      </c>
    </row>
    <row r="3841" spans="1:12" x14ac:dyDescent="0.3">
      <c r="A3841" t="s">
        <v>978</v>
      </c>
      <c r="B3841" t="s">
        <v>111</v>
      </c>
      <c r="C3841" s="1" t="str">
        <f>VLOOKUP(Tabela1[[#This Row],[Cliente]],'BASE DE CLIENTES'!A:E,2,0)</f>
        <v>Brasília</v>
      </c>
      <c r="D3841" s="1" t="str">
        <f>VLOOKUP(Tabela1[[#This Row],[Cliente]],'BASE DE CLIENTES'!A:C,3,0)</f>
        <v>DF</v>
      </c>
      <c r="E3841" s="1" t="str">
        <f>CONCATENATE(Tabela1[[#This Row],[CIDADE]],",",Tabela1[[#This Row],[UF]])</f>
        <v>Brasília,DF</v>
      </c>
      <c r="F3841" s="12">
        <v>46038</v>
      </c>
      <c r="G3841" s="14">
        <v>5543.64</v>
      </c>
      <c r="H3841" s="14">
        <v>9565</v>
      </c>
      <c r="I3841" s="7">
        <f>Tabela1[[#This Row],[Valor total]]-Tabela1[[#This Row],[Valor custo]]</f>
        <v>4021.3599999999997</v>
      </c>
      <c r="J3841" s="3">
        <f>Tabela1[[#This Row],[MARGEM BRUTA]]/Tabela1[[#This Row],[Valor total]]</f>
        <v>0.42042446419236795</v>
      </c>
      <c r="K3841" s="1" t="str">
        <f>VLOOKUP(Tabela1[[#This Row],[Cliente]],'BASE DE CLIENTES'!A:D,4,0)</f>
        <v>EMPRESA SEM MAQUINA</v>
      </c>
      <c r="L3841" s="1" t="str">
        <f>VLOOKUP(Tabela1[[#This Row],[Cliente]],'BASE DE CLIENTES'!A:E,5,0)</f>
        <v>TAGUATINGA SUL (TAGUATINGA)</v>
      </c>
    </row>
    <row r="3842" spans="1:12" x14ac:dyDescent="0.3">
      <c r="A3842" t="s">
        <v>979</v>
      </c>
      <c r="B3842" t="s">
        <v>141</v>
      </c>
      <c r="C3842" s="1" t="str">
        <f>VLOOKUP(Tabela1[[#This Row],[Cliente]],'BASE DE CLIENTES'!A:E,2,0)</f>
        <v>Brasília</v>
      </c>
      <c r="D3842" s="1" t="str">
        <f>VLOOKUP(Tabela1[[#This Row],[Cliente]],'BASE DE CLIENTES'!A:C,3,0)</f>
        <v>DF</v>
      </c>
      <c r="E3842" s="1" t="str">
        <f>CONCATENATE(Tabela1[[#This Row],[CIDADE]],",",Tabela1[[#This Row],[UF]])</f>
        <v>Brasília,DF</v>
      </c>
      <c r="F3842" s="12">
        <v>46038</v>
      </c>
      <c r="G3842" s="14">
        <v>4436.6000000000004</v>
      </c>
      <c r="H3842" s="14">
        <v>6200</v>
      </c>
      <c r="I3842" s="7">
        <f>Tabela1[[#This Row],[Valor total]]-Tabela1[[#This Row],[Valor custo]]</f>
        <v>1763.3999999999996</v>
      </c>
      <c r="J3842" s="3">
        <f>Tabela1[[#This Row],[MARGEM BRUTA]]/Tabela1[[#This Row],[Valor total]]</f>
        <v>0.28441935483870961</v>
      </c>
      <c r="K3842" s="1" t="str">
        <f>VLOOKUP(Tabela1[[#This Row],[Cliente]],'BASE DE CLIENTES'!A:D,4,0)</f>
        <v>EMPRESA COM MAQUINA</v>
      </c>
      <c r="L3842" s="1" t="str">
        <f>VLOOKUP(Tabela1[[#This Row],[Cliente]],'BASE DE CLIENTES'!A:E,5,0)</f>
        <v>TAGUATINGA</v>
      </c>
    </row>
    <row r="3843" spans="1:12" x14ac:dyDescent="0.3">
      <c r="A3843" t="s">
        <v>980</v>
      </c>
      <c r="B3843" t="s">
        <v>15</v>
      </c>
      <c r="C3843" s="1" t="str">
        <f>VLOOKUP(Tabela1[[#This Row],[Cliente]],'BASE DE CLIENTES'!A:E,2,0)</f>
        <v>Brasília</v>
      </c>
      <c r="D3843" s="1" t="str">
        <f>VLOOKUP(Tabela1[[#This Row],[Cliente]],'BASE DE CLIENTES'!A:C,3,0)</f>
        <v>DF</v>
      </c>
      <c r="E3843" s="1" t="str">
        <f>CONCATENATE(Tabela1[[#This Row],[CIDADE]],",",Tabela1[[#This Row],[UF]])</f>
        <v>Brasília,DF</v>
      </c>
      <c r="F3843" s="12">
        <v>46038</v>
      </c>
      <c r="G3843" s="14">
        <v>3489.6</v>
      </c>
      <c r="H3843" s="14">
        <v>4750</v>
      </c>
      <c r="I3843" s="7">
        <f>Tabela1[[#This Row],[Valor total]]-Tabela1[[#This Row],[Valor custo]]</f>
        <v>1260.4000000000001</v>
      </c>
      <c r="J3843" s="3">
        <f>Tabela1[[#This Row],[MARGEM BRUTA]]/Tabela1[[#This Row],[Valor total]]</f>
        <v>0.26534736842105267</v>
      </c>
      <c r="K3843" s="1" t="str">
        <f>VLOOKUP(Tabela1[[#This Row],[Cliente]],'BASE DE CLIENTES'!A:D,4,0)</f>
        <v>SERRALHEIRO</v>
      </c>
      <c r="L3843" s="1" t="str">
        <f>VLOOKUP(Tabela1[[#This Row],[Cliente]],'BASE DE CLIENTES'!A:E,5,0)</f>
        <v>SETOR HABITACIONAL VICENTE PIRES</v>
      </c>
    </row>
    <row r="3844" spans="1:12" x14ac:dyDescent="0.3">
      <c r="A3844" t="s">
        <v>981</v>
      </c>
      <c r="B3844" t="s">
        <v>778</v>
      </c>
      <c r="C3844" s="1" t="str">
        <f>VLOOKUP(Tabela1[[#This Row],[Cliente]],'BASE DE CLIENTES'!A:E,2,0)</f>
        <v>Brasília</v>
      </c>
      <c r="D3844" s="1" t="str">
        <f>VLOOKUP(Tabela1[[#This Row],[Cliente]],'BASE DE CLIENTES'!A:C,3,0)</f>
        <v>DF</v>
      </c>
      <c r="E3844" s="1" t="str">
        <f>CONCATENATE(Tabela1[[#This Row],[CIDADE]],",",Tabela1[[#This Row],[UF]])</f>
        <v>Brasília,DF</v>
      </c>
      <c r="F3844" s="12">
        <v>46038</v>
      </c>
      <c r="G3844" s="14">
        <v>33.56</v>
      </c>
      <c r="H3844" s="14">
        <v>85</v>
      </c>
      <c r="I3844" s="7">
        <f>Tabela1[[#This Row],[Valor total]]-Tabela1[[#This Row],[Valor custo]]</f>
        <v>51.44</v>
      </c>
      <c r="J3844" s="3">
        <f>Tabela1[[#This Row],[MARGEM BRUTA]]/Tabela1[[#This Row],[Valor total]]</f>
        <v>0.60517647058823532</v>
      </c>
      <c r="K3844" s="1" t="str">
        <f>VLOOKUP(Tabela1[[#This Row],[Cliente]],'BASE DE CLIENTES'!A:D,4,0)</f>
        <v>CLIENTE NOVO S/ IDENT.</v>
      </c>
      <c r="L3844" s="1" t="str">
        <f>VLOOKUP(Tabela1[[#This Row],[Cliente]],'BASE DE CLIENTES'!A:E,5,0)</f>
        <v>Ceilândia</v>
      </c>
    </row>
    <row r="3845" spans="1:12" x14ac:dyDescent="0.3">
      <c r="A3845" t="s">
        <v>982</v>
      </c>
      <c r="B3845" t="s">
        <v>778</v>
      </c>
      <c r="C3845" s="1" t="str">
        <f>VLOOKUP(Tabela1[[#This Row],[Cliente]],'BASE DE CLIENTES'!A:E,2,0)</f>
        <v>Brasília</v>
      </c>
      <c r="D3845" s="1" t="str">
        <f>VLOOKUP(Tabela1[[#This Row],[Cliente]],'BASE DE CLIENTES'!A:C,3,0)</f>
        <v>DF</v>
      </c>
      <c r="E3845" s="1" t="str">
        <f>CONCATENATE(Tabela1[[#This Row],[CIDADE]],",",Tabela1[[#This Row],[UF]])</f>
        <v>Brasília,DF</v>
      </c>
      <c r="F3845" s="12">
        <v>46038</v>
      </c>
      <c r="G3845" s="14">
        <v>10</v>
      </c>
      <c r="H3845" s="14">
        <v>15</v>
      </c>
      <c r="I3845" s="7">
        <f>Tabela1[[#This Row],[Valor total]]-Tabela1[[#This Row],[Valor custo]]</f>
        <v>5</v>
      </c>
      <c r="J3845" s="3">
        <f>Tabela1[[#This Row],[MARGEM BRUTA]]/Tabela1[[#This Row],[Valor total]]</f>
        <v>0.33333333333333331</v>
      </c>
      <c r="K3845" s="1" t="str">
        <f>VLOOKUP(Tabela1[[#This Row],[Cliente]],'BASE DE CLIENTES'!A:D,4,0)</f>
        <v>CLIENTE NOVO S/ IDENT.</v>
      </c>
      <c r="L3845" s="1" t="str">
        <f>VLOOKUP(Tabela1[[#This Row],[Cliente]],'BASE DE CLIENTES'!A:E,5,0)</f>
        <v>Ceilândia</v>
      </c>
    </row>
    <row r="3846" spans="1:12" x14ac:dyDescent="0.3">
      <c r="A3846" t="s">
        <v>983</v>
      </c>
      <c r="B3846" t="s">
        <v>216</v>
      </c>
      <c r="C3846" s="1" t="str">
        <f>VLOOKUP(Tabela1[[#This Row],[Cliente]],'BASE DE CLIENTES'!A:E,2,0)</f>
        <v>Brasília</v>
      </c>
      <c r="D3846" s="1" t="str">
        <f>VLOOKUP(Tabela1[[#This Row],[Cliente]],'BASE DE CLIENTES'!A:C,3,0)</f>
        <v>DF</v>
      </c>
      <c r="E3846" s="1" t="str">
        <f>CONCATENATE(Tabela1[[#This Row],[CIDADE]],",",Tabela1[[#This Row],[UF]])</f>
        <v>Brasília,DF</v>
      </c>
      <c r="F3846" s="12">
        <v>46038</v>
      </c>
      <c r="G3846" s="14">
        <v>751</v>
      </c>
      <c r="H3846" s="14">
        <v>1700</v>
      </c>
      <c r="I3846" s="7">
        <f>Tabela1[[#This Row],[Valor total]]-Tabela1[[#This Row],[Valor custo]]</f>
        <v>949</v>
      </c>
      <c r="J3846" s="3">
        <f>Tabela1[[#This Row],[MARGEM BRUTA]]/Tabela1[[#This Row],[Valor total]]</f>
        <v>0.55823529411764705</v>
      </c>
      <c r="K3846" s="1" t="str">
        <f>VLOOKUP(Tabela1[[#This Row],[Cliente]],'BASE DE CLIENTES'!A:D,4,0)</f>
        <v>EMPRESA COM MAQUINA</v>
      </c>
      <c r="L3846" s="1" t="str">
        <f>VLOOKUP(Tabela1[[#This Row],[Cliente]],'BASE DE CLIENTES'!A:E,5,0)</f>
        <v>RIACHO FUNDO II</v>
      </c>
    </row>
    <row r="3847" spans="1:12" x14ac:dyDescent="0.3">
      <c r="A3847" t="s">
        <v>984</v>
      </c>
      <c r="B3847" t="s">
        <v>80</v>
      </c>
      <c r="C3847" s="1" t="str">
        <f>VLOOKUP(Tabela1[[#This Row],[Cliente]],'BASE DE CLIENTES'!A:E,2,0)</f>
        <v>Brasília</v>
      </c>
      <c r="D3847" s="1" t="str">
        <f>VLOOKUP(Tabela1[[#This Row],[Cliente]],'BASE DE CLIENTES'!A:C,3,0)</f>
        <v>DF</v>
      </c>
      <c r="E3847" s="1" t="str">
        <f>CONCATENATE(Tabela1[[#This Row],[CIDADE]],",",Tabela1[[#This Row],[UF]])</f>
        <v>Brasília,DF</v>
      </c>
      <c r="F3847" s="12">
        <v>46038</v>
      </c>
      <c r="G3847" s="14">
        <v>945.57</v>
      </c>
      <c r="H3847" s="14">
        <v>1450</v>
      </c>
      <c r="I3847" s="7">
        <f>Tabela1[[#This Row],[Valor total]]-Tabela1[[#This Row],[Valor custo]]</f>
        <v>504.42999999999995</v>
      </c>
      <c r="J3847" s="3">
        <f>Tabela1[[#This Row],[MARGEM BRUTA]]/Tabela1[[#This Row],[Valor total]]</f>
        <v>0.34788275862068962</v>
      </c>
      <c r="K3847" s="1" t="str">
        <f>VLOOKUP(Tabela1[[#This Row],[Cliente]],'BASE DE CLIENTES'!A:D,4,0)</f>
        <v>EMPRESA SEM MAQUINA</v>
      </c>
      <c r="L3847" s="1" t="str">
        <f>VLOOKUP(Tabela1[[#This Row],[Cliente]],'BASE DE CLIENTES'!A:E,5,0)</f>
        <v>JOKEY</v>
      </c>
    </row>
    <row r="3848" spans="1:12" x14ac:dyDescent="0.3">
      <c r="A3848" t="s">
        <v>985</v>
      </c>
      <c r="B3848" t="s">
        <v>68</v>
      </c>
      <c r="C3848" s="1" t="str">
        <f>VLOOKUP(Tabela1[[#This Row],[Cliente]],'BASE DE CLIENTES'!A:E,2,0)</f>
        <v>Brasília</v>
      </c>
      <c r="D3848" s="1" t="str">
        <f>VLOOKUP(Tabela1[[#This Row],[Cliente]],'BASE DE CLIENTES'!A:C,3,0)</f>
        <v>DF</v>
      </c>
      <c r="E3848" s="1" t="str">
        <f>CONCATENATE(Tabela1[[#This Row],[CIDADE]],",",Tabela1[[#This Row],[UF]])</f>
        <v>Brasília,DF</v>
      </c>
      <c r="F3848" s="12">
        <v>46038</v>
      </c>
      <c r="G3848" s="14">
        <v>483.83</v>
      </c>
      <c r="H3848" s="14">
        <v>710</v>
      </c>
      <c r="I3848" s="7">
        <f>Tabela1[[#This Row],[Valor total]]-Tabela1[[#This Row],[Valor custo]]</f>
        <v>226.17000000000002</v>
      </c>
      <c r="J3848" s="3">
        <f>Tabela1[[#This Row],[MARGEM BRUTA]]/Tabela1[[#This Row],[Valor total]]</f>
        <v>0.31854929577464791</v>
      </c>
      <c r="K3848" s="1" t="str">
        <f>VLOOKUP(Tabela1[[#This Row],[Cliente]],'BASE DE CLIENTES'!A:D,4,0)</f>
        <v>EMPRESA COM MAQUINA</v>
      </c>
      <c r="L3848" s="1" t="str">
        <f>VLOOKUP(Tabela1[[#This Row],[Cliente]],'BASE DE CLIENTES'!A:E,5,0)</f>
        <v>SAMAMBAIA SUL (SAMAMBAIA)</v>
      </c>
    </row>
    <row r="3849" spans="1:12" x14ac:dyDescent="0.3">
      <c r="A3849" t="s">
        <v>986</v>
      </c>
      <c r="B3849" t="s">
        <v>322</v>
      </c>
      <c r="C3849" s="1" t="str">
        <f>VLOOKUP(Tabela1[[#This Row],[Cliente]],'BASE DE CLIENTES'!A:E,2,0)</f>
        <v>Brasília</v>
      </c>
      <c r="D3849" s="1" t="str">
        <f>VLOOKUP(Tabela1[[#This Row],[Cliente]],'BASE DE CLIENTES'!A:C,3,0)</f>
        <v>DF</v>
      </c>
      <c r="E3849" s="1" t="str">
        <f>CONCATENATE(Tabela1[[#This Row],[CIDADE]],",",Tabela1[[#This Row],[UF]])</f>
        <v>Brasília,DF</v>
      </c>
      <c r="F3849" s="12">
        <v>46038</v>
      </c>
      <c r="G3849" s="14">
        <v>293.13</v>
      </c>
      <c r="H3849" s="14">
        <v>380</v>
      </c>
      <c r="I3849" s="7">
        <f>Tabela1[[#This Row],[Valor total]]-Tabela1[[#This Row],[Valor custo]]</f>
        <v>86.87</v>
      </c>
      <c r="J3849" s="3">
        <f>Tabela1[[#This Row],[MARGEM BRUTA]]/Tabela1[[#This Row],[Valor total]]</f>
        <v>0.22860526315789476</v>
      </c>
      <c r="K3849" s="1" t="str">
        <f>VLOOKUP(Tabela1[[#This Row],[Cliente]],'BASE DE CLIENTES'!A:D,4,0)</f>
        <v>SERRALHEIRO</v>
      </c>
      <c r="L3849" s="1" t="str">
        <f>VLOOKUP(Tabela1[[#This Row],[Cliente]],'BASE DE CLIENTES'!A:E,5,0)</f>
        <v>RIACHO FUNDO I</v>
      </c>
    </row>
    <row r="3850" spans="1:12" x14ac:dyDescent="0.3">
      <c r="A3850" t="s">
        <v>987</v>
      </c>
      <c r="B3850" t="s">
        <v>66</v>
      </c>
      <c r="C3850" s="1" t="str">
        <f>VLOOKUP(Tabela1[[#This Row],[Cliente]],'BASE DE CLIENTES'!A:E,2,0)</f>
        <v>Águas Lindas de Goiás</v>
      </c>
      <c r="D3850" s="1" t="str">
        <f>VLOOKUP(Tabela1[[#This Row],[Cliente]],'BASE DE CLIENTES'!A:C,3,0)</f>
        <v>GO</v>
      </c>
      <c r="E3850" s="1" t="str">
        <f>CONCATENATE(Tabela1[[#This Row],[CIDADE]],",",Tabela1[[#This Row],[UF]])</f>
        <v>Águas Lindas de Goiás,GO</v>
      </c>
      <c r="F3850" s="12">
        <v>46038</v>
      </c>
      <c r="G3850" s="14">
        <v>918.52</v>
      </c>
      <c r="H3850" s="14">
        <v>1180</v>
      </c>
      <c r="I3850" s="7">
        <f>Tabela1[[#This Row],[Valor total]]-Tabela1[[#This Row],[Valor custo]]</f>
        <v>261.48</v>
      </c>
      <c r="J3850" s="3">
        <f>Tabela1[[#This Row],[MARGEM BRUTA]]/Tabela1[[#This Row],[Valor total]]</f>
        <v>0.22159322033898307</v>
      </c>
      <c r="K3850" s="1" t="str">
        <f>VLOOKUP(Tabela1[[#This Row],[Cliente]],'BASE DE CLIENTES'!A:D,4,0)</f>
        <v>EMPRESA COM MAQUINA</v>
      </c>
      <c r="L3850" s="1" t="str">
        <f>VLOOKUP(Tabela1[[#This Row],[Cliente]],'BASE DE CLIENTES'!A:E,5,0)</f>
        <v>Águas Lindas de Goiás</v>
      </c>
    </row>
    <row r="3851" spans="1:12" x14ac:dyDescent="0.3">
      <c r="A3851" t="s">
        <v>988</v>
      </c>
      <c r="B3851" t="s">
        <v>76</v>
      </c>
      <c r="C3851" s="1" t="str">
        <f>VLOOKUP(Tabela1[[#This Row],[Cliente]],'BASE DE CLIENTES'!A:E,2,0)</f>
        <v>Brasília</v>
      </c>
      <c r="D3851" s="1" t="str">
        <f>VLOOKUP(Tabela1[[#This Row],[Cliente]],'BASE DE CLIENTES'!A:C,3,0)</f>
        <v>DF</v>
      </c>
      <c r="E3851" s="1" t="str">
        <f>CONCATENATE(Tabela1[[#This Row],[CIDADE]],",",Tabela1[[#This Row],[UF]])</f>
        <v>Brasília,DF</v>
      </c>
      <c r="F3851" s="12">
        <v>46038</v>
      </c>
      <c r="G3851" s="14">
        <v>1350.81</v>
      </c>
      <c r="H3851" s="14">
        <v>3800</v>
      </c>
      <c r="I3851" s="7">
        <f>Tabela1[[#This Row],[Valor total]]-Tabela1[[#This Row],[Valor custo]]</f>
        <v>2449.19</v>
      </c>
      <c r="J3851" s="3">
        <f>Tabela1[[#This Row],[MARGEM BRUTA]]/Tabela1[[#This Row],[Valor total]]</f>
        <v>0.6445236842105263</v>
      </c>
      <c r="K3851" s="1" t="str">
        <f>VLOOKUP(Tabela1[[#This Row],[Cliente]],'BASE DE CLIENTES'!A:D,4,0)</f>
        <v>EMPRESA COM MAQUINA</v>
      </c>
      <c r="L3851" s="1" t="str">
        <f>VLOOKUP(Tabela1[[#This Row],[Cliente]],'BASE DE CLIENTES'!A:E,5,0)</f>
        <v>Setor Placa da Mercedes (Núcleo Bandeirante)</v>
      </c>
    </row>
    <row r="3852" spans="1:12" x14ac:dyDescent="0.3">
      <c r="A3852" t="s">
        <v>989</v>
      </c>
      <c r="B3852" t="s">
        <v>216</v>
      </c>
      <c r="C3852" s="1" t="str">
        <f>VLOOKUP(Tabela1[[#This Row],[Cliente]],'BASE DE CLIENTES'!A:E,2,0)</f>
        <v>Brasília</v>
      </c>
      <c r="D3852" s="1" t="str">
        <f>VLOOKUP(Tabela1[[#This Row],[Cliente]],'BASE DE CLIENTES'!A:C,3,0)</f>
        <v>DF</v>
      </c>
      <c r="E3852" s="1" t="str">
        <f>CONCATENATE(Tabela1[[#This Row],[CIDADE]],",",Tabela1[[#This Row],[UF]])</f>
        <v>Brasília,DF</v>
      </c>
      <c r="F3852" s="12">
        <v>46038</v>
      </c>
      <c r="G3852" s="14">
        <v>5129.8500000000004</v>
      </c>
      <c r="H3852" s="14">
        <v>8900</v>
      </c>
      <c r="I3852" s="7">
        <f>Tabela1[[#This Row],[Valor total]]-Tabela1[[#This Row],[Valor custo]]</f>
        <v>3770.1499999999996</v>
      </c>
      <c r="J3852" s="3">
        <f>Tabela1[[#This Row],[MARGEM BRUTA]]/Tabela1[[#This Row],[Valor total]]</f>
        <v>0.42361235955056176</v>
      </c>
      <c r="K3852" s="1" t="str">
        <f>VLOOKUP(Tabela1[[#This Row],[Cliente]],'BASE DE CLIENTES'!A:D,4,0)</f>
        <v>EMPRESA COM MAQUINA</v>
      </c>
      <c r="L3852" s="1" t="str">
        <f>VLOOKUP(Tabela1[[#This Row],[Cliente]],'BASE DE CLIENTES'!A:E,5,0)</f>
        <v>RIACHO FUNDO II</v>
      </c>
    </row>
    <row r="3853" spans="1:12" x14ac:dyDescent="0.3">
      <c r="A3853" t="s">
        <v>990</v>
      </c>
      <c r="B3853" t="s">
        <v>127</v>
      </c>
      <c r="C3853" s="1" t="str">
        <f>VLOOKUP(Tabela1[[#This Row],[Cliente]],'BASE DE CLIENTES'!A:E,2,0)</f>
        <v>Brasília</v>
      </c>
      <c r="D3853" s="1" t="str">
        <f>VLOOKUP(Tabela1[[#This Row],[Cliente]],'BASE DE CLIENTES'!A:C,3,0)</f>
        <v>DF</v>
      </c>
      <c r="E3853" s="1" t="str">
        <f>CONCATENATE(Tabela1[[#This Row],[CIDADE]],",",Tabela1[[#This Row],[UF]])</f>
        <v>Brasília,DF</v>
      </c>
      <c r="F3853" s="12">
        <v>46038</v>
      </c>
      <c r="G3853" s="14">
        <v>769.39</v>
      </c>
      <c r="H3853" s="14">
        <v>1340</v>
      </c>
      <c r="I3853" s="7">
        <f>Tabela1[[#This Row],[Valor total]]-Tabela1[[#This Row],[Valor custo]]</f>
        <v>570.61</v>
      </c>
      <c r="J3853" s="3">
        <f>Tabela1[[#This Row],[MARGEM BRUTA]]/Tabela1[[#This Row],[Valor total]]</f>
        <v>0.42582835820895526</v>
      </c>
      <c r="K3853" s="1" t="str">
        <f>VLOOKUP(Tabela1[[#This Row],[Cliente]],'BASE DE CLIENTES'!A:D,4,0)</f>
        <v>EMPRESA COM MAQUINA</v>
      </c>
      <c r="L3853" s="1" t="str">
        <f>VLOOKUP(Tabela1[[#This Row],[Cliente]],'BASE DE CLIENTES'!A:E,5,0)</f>
        <v>CEILANDIA SUL (CEILANDIA)</v>
      </c>
    </row>
    <row r="3854" spans="1:12" x14ac:dyDescent="0.3">
      <c r="A3854" t="s">
        <v>991</v>
      </c>
      <c r="B3854" t="s">
        <v>85</v>
      </c>
      <c r="C3854" s="1" t="str">
        <f>VLOOKUP(Tabela1[[#This Row],[Cliente]],'BASE DE CLIENTES'!A:E,2,0)</f>
        <v>Brasília</v>
      </c>
      <c r="D3854" s="1" t="str">
        <f>VLOOKUP(Tabela1[[#This Row],[Cliente]],'BASE DE CLIENTES'!A:C,3,0)</f>
        <v>DF</v>
      </c>
      <c r="E3854" s="1" t="str">
        <f>CONCATENATE(Tabela1[[#This Row],[CIDADE]],",",Tabela1[[#This Row],[UF]])</f>
        <v>Brasília,DF</v>
      </c>
      <c r="F3854" s="12">
        <v>46038</v>
      </c>
      <c r="G3854" s="14">
        <v>90.06</v>
      </c>
      <c r="H3854" s="14">
        <v>215</v>
      </c>
      <c r="I3854" s="7">
        <f>Tabela1[[#This Row],[Valor total]]-Tabela1[[#This Row],[Valor custo]]</f>
        <v>124.94</v>
      </c>
      <c r="J3854" s="3">
        <f>Tabela1[[#This Row],[MARGEM BRUTA]]/Tabela1[[#This Row],[Valor total]]</f>
        <v>0.58111627906976748</v>
      </c>
      <c r="K3854" s="1" t="str">
        <f>VLOOKUP(Tabela1[[#This Row],[Cliente]],'BASE DE CLIENTES'!A:D,4,0)</f>
        <v>SERRALHEIRO</v>
      </c>
      <c r="L3854" s="1" t="str">
        <f>VLOOKUP(Tabela1[[#This Row],[Cliente]],'BASE DE CLIENTES'!A:E,5,0)</f>
        <v>SAMAMBAIA NORTE (SAMAMBAIA)</v>
      </c>
    </row>
    <row r="3855" spans="1:12" x14ac:dyDescent="0.3">
      <c r="A3855" t="s">
        <v>992</v>
      </c>
      <c r="B3855" t="s">
        <v>327</v>
      </c>
      <c r="C3855" s="1" t="str">
        <f>VLOOKUP(Tabela1[[#This Row],[Cliente]],'BASE DE CLIENTES'!A:E,2,0)</f>
        <v>Brasília</v>
      </c>
      <c r="D3855" s="1" t="str">
        <f>VLOOKUP(Tabela1[[#This Row],[Cliente]],'BASE DE CLIENTES'!A:C,3,0)</f>
        <v>DF</v>
      </c>
      <c r="E3855" s="1" t="str">
        <f>CONCATENATE(Tabela1[[#This Row],[CIDADE]],",",Tabela1[[#This Row],[UF]])</f>
        <v>Brasília,DF</v>
      </c>
      <c r="F3855" s="12">
        <v>46037</v>
      </c>
      <c r="G3855" s="14">
        <v>712.93</v>
      </c>
      <c r="H3855" s="14">
        <v>1100</v>
      </c>
      <c r="I3855" s="7">
        <f>Tabela1[[#This Row],[Valor total]]-Tabela1[[#This Row],[Valor custo]]</f>
        <v>387.07000000000005</v>
      </c>
      <c r="J3855" s="3">
        <f>Tabela1[[#This Row],[MARGEM BRUTA]]/Tabela1[[#This Row],[Valor total]]</f>
        <v>0.35188181818181824</v>
      </c>
      <c r="K3855" s="1" t="str">
        <f>VLOOKUP(Tabela1[[#This Row],[Cliente]],'BASE DE CLIENTES'!A:D,4,0)</f>
        <v>SERRALHEIRO</v>
      </c>
      <c r="L3855" s="1" t="str">
        <f>VLOOKUP(Tabela1[[#This Row],[Cliente]],'BASE DE CLIENTES'!A:E,5,0)</f>
        <v>NA</v>
      </c>
    </row>
    <row r="3856" spans="1:12" x14ac:dyDescent="0.3">
      <c r="A3856" t="s">
        <v>993</v>
      </c>
      <c r="B3856" t="s">
        <v>255</v>
      </c>
      <c r="C3856" s="1" t="str">
        <f>VLOOKUP(Tabela1[[#This Row],[Cliente]],'BASE DE CLIENTES'!A:E,2,0)</f>
        <v>Brasília</v>
      </c>
      <c r="D3856" s="1" t="str">
        <f>VLOOKUP(Tabela1[[#This Row],[Cliente]],'BASE DE CLIENTES'!A:C,3,0)</f>
        <v>DF</v>
      </c>
      <c r="E3856" s="1" t="str">
        <f>CONCATENATE(Tabela1[[#This Row],[CIDADE]],",",Tabela1[[#This Row],[UF]])</f>
        <v>Brasília,DF</v>
      </c>
      <c r="F3856" s="12">
        <v>46037</v>
      </c>
      <c r="G3856" s="14">
        <v>900.54</v>
      </c>
      <c r="H3856" s="14">
        <v>1300</v>
      </c>
      <c r="I3856" s="7">
        <f>Tabela1[[#This Row],[Valor total]]-Tabela1[[#This Row],[Valor custo]]</f>
        <v>399.46000000000004</v>
      </c>
      <c r="J3856" s="3">
        <f>Tabela1[[#This Row],[MARGEM BRUTA]]/Tabela1[[#This Row],[Valor total]]</f>
        <v>0.30727692307692311</v>
      </c>
      <c r="K3856" s="1" t="str">
        <f>VLOOKUP(Tabela1[[#This Row],[Cliente]],'BASE DE CLIENTES'!A:D,4,0)</f>
        <v>EMPRESA COM MAQUINA</v>
      </c>
      <c r="L3856" s="1" t="str">
        <f>VLOOKUP(Tabela1[[#This Row],[Cliente]],'BASE DE CLIENTES'!A:E,5,0)</f>
        <v>ADE ÁGUAS CLARAS</v>
      </c>
    </row>
    <row r="3857" spans="1:12" x14ac:dyDescent="0.3">
      <c r="A3857" t="s">
        <v>994</v>
      </c>
      <c r="B3857" t="s">
        <v>343</v>
      </c>
      <c r="C3857" s="1" t="str">
        <f>VLOOKUP(Tabela1[[#This Row],[Cliente]],'BASE DE CLIENTES'!A:E,2,0)</f>
        <v>Brasília</v>
      </c>
      <c r="D3857" s="1" t="str">
        <f>VLOOKUP(Tabela1[[#This Row],[Cliente]],'BASE DE CLIENTES'!A:C,3,0)</f>
        <v>DF</v>
      </c>
      <c r="E3857" s="1" t="str">
        <f>CONCATENATE(Tabela1[[#This Row],[CIDADE]],",",Tabela1[[#This Row],[UF]])</f>
        <v>Brasília,DF</v>
      </c>
      <c r="F3857" s="12">
        <v>46037</v>
      </c>
      <c r="G3857" s="14">
        <v>27.38</v>
      </c>
      <c r="H3857" s="14">
        <v>220</v>
      </c>
      <c r="I3857" s="7">
        <f>Tabela1[[#This Row],[Valor total]]-Tabela1[[#This Row],[Valor custo]]</f>
        <v>192.62</v>
      </c>
      <c r="J3857" s="3">
        <f>Tabela1[[#This Row],[MARGEM BRUTA]]/Tabela1[[#This Row],[Valor total]]</f>
        <v>0.87554545454545452</v>
      </c>
      <c r="K3857" s="1" t="str">
        <f>VLOOKUP(Tabela1[[#This Row],[Cliente]],'BASE DE CLIENTES'!A:D,4,0)</f>
        <v>CLIENTE NOVO S/ IDENT.</v>
      </c>
      <c r="L3857" s="1" t="str">
        <f>VLOOKUP(Tabela1[[#This Row],[Cliente]],'BASE DE CLIENTES'!A:E,5,0)</f>
        <v>Brasília</v>
      </c>
    </row>
    <row r="3858" spans="1:12" x14ac:dyDescent="0.3">
      <c r="A3858" t="s">
        <v>995</v>
      </c>
      <c r="B3858" t="s">
        <v>55</v>
      </c>
      <c r="C3858" s="1" t="str">
        <f>VLOOKUP(Tabela1[[#This Row],[Cliente]],'BASE DE CLIENTES'!A:E,2,0)</f>
        <v>Brasília</v>
      </c>
      <c r="D3858" s="1" t="str">
        <f>VLOOKUP(Tabela1[[#This Row],[Cliente]],'BASE DE CLIENTES'!A:C,3,0)</f>
        <v>DF</v>
      </c>
      <c r="E3858" s="1" t="str">
        <f>CONCATENATE(Tabela1[[#This Row],[CIDADE]],",",Tabela1[[#This Row],[UF]])</f>
        <v>Brasília,DF</v>
      </c>
      <c r="F3858" s="12">
        <v>46037</v>
      </c>
      <c r="G3858" s="14">
        <v>126</v>
      </c>
      <c r="H3858" s="14">
        <v>165</v>
      </c>
      <c r="I3858" s="7">
        <f>Tabela1[[#This Row],[Valor total]]-Tabela1[[#This Row],[Valor custo]]</f>
        <v>39</v>
      </c>
      <c r="J3858" s="3">
        <f>Tabela1[[#This Row],[MARGEM BRUTA]]/Tabela1[[#This Row],[Valor total]]</f>
        <v>0.23636363636363636</v>
      </c>
      <c r="K3858" s="1" t="str">
        <f>VLOOKUP(Tabela1[[#This Row],[Cliente]],'BASE DE CLIENTES'!A:D,4,0)</f>
        <v>EMPRESA SEM MAQUINA</v>
      </c>
      <c r="L3858" s="1" t="str">
        <f>VLOOKUP(Tabela1[[#This Row],[Cliente]],'BASE DE CLIENTES'!A:E,5,0)</f>
        <v>RECANTO DAS EMAS</v>
      </c>
    </row>
    <row r="3859" spans="1:12" x14ac:dyDescent="0.3">
      <c r="A3859" t="s">
        <v>996</v>
      </c>
      <c r="B3859" t="s">
        <v>311</v>
      </c>
      <c r="C3859" s="1" t="str">
        <f>VLOOKUP(Tabela1[[#This Row],[Cliente]],'BASE DE CLIENTES'!A:E,2,0)</f>
        <v>Uberlândia</v>
      </c>
      <c r="D3859" s="1" t="str">
        <f>VLOOKUP(Tabela1[[#This Row],[Cliente]],'BASE DE CLIENTES'!A:C,3,0)</f>
        <v>MG</v>
      </c>
      <c r="E3859" s="1" t="str">
        <f>CONCATENATE(Tabela1[[#This Row],[CIDADE]],",",Tabela1[[#This Row],[UF]])</f>
        <v>Uberlândia,MG</v>
      </c>
      <c r="F3859" s="12">
        <v>46037</v>
      </c>
      <c r="G3859" s="14">
        <v>11819.61</v>
      </c>
      <c r="H3859" s="14">
        <v>16585</v>
      </c>
      <c r="I3859" s="7">
        <f>Tabela1[[#This Row],[Valor total]]-Tabela1[[#This Row],[Valor custo]]</f>
        <v>4765.3899999999994</v>
      </c>
      <c r="J3859" s="3">
        <f>Tabela1[[#This Row],[MARGEM BRUTA]]/Tabela1[[#This Row],[Valor total]]</f>
        <v>0.28733132348507684</v>
      </c>
      <c r="K3859" s="1" t="str">
        <f>VLOOKUP(Tabela1[[#This Row],[Cliente]],'BASE DE CLIENTES'!A:D,4,0)</f>
        <v>EMPRESA COM MAQUINA</v>
      </c>
      <c r="L3859" s="1" t="str">
        <f>VLOOKUP(Tabela1[[#This Row],[Cliente]],'BASE DE CLIENTES'!A:E,5,0)</f>
        <v>Uberlândia</v>
      </c>
    </row>
    <row r="3860" spans="1:12" x14ac:dyDescent="0.3">
      <c r="A3860" t="s">
        <v>997</v>
      </c>
      <c r="B3860" t="s">
        <v>307</v>
      </c>
      <c r="C3860" s="1" t="str">
        <f>VLOOKUP(Tabela1[[#This Row],[Cliente]],'BASE DE CLIENTES'!A:E,2,0)</f>
        <v>Uberaba</v>
      </c>
      <c r="D3860" s="1" t="str">
        <f>VLOOKUP(Tabela1[[#This Row],[Cliente]],'BASE DE CLIENTES'!A:C,3,0)</f>
        <v>MG</v>
      </c>
      <c r="E3860" s="1" t="str">
        <f>CONCATENATE(Tabela1[[#This Row],[CIDADE]],",",Tabela1[[#This Row],[UF]])</f>
        <v>Uberaba,MG</v>
      </c>
      <c r="F3860" s="12">
        <v>46037</v>
      </c>
      <c r="G3860" s="14">
        <v>10056.1</v>
      </c>
      <c r="H3860" s="14">
        <v>16500</v>
      </c>
      <c r="I3860" s="7">
        <f>Tabela1[[#This Row],[Valor total]]-Tabela1[[#This Row],[Valor custo]]</f>
        <v>6443.9</v>
      </c>
      <c r="J3860" s="3">
        <f>Tabela1[[#This Row],[MARGEM BRUTA]]/Tabela1[[#This Row],[Valor total]]</f>
        <v>0.39053939393939391</v>
      </c>
      <c r="K3860" s="1" t="str">
        <f>VLOOKUP(Tabela1[[#This Row],[Cliente]],'BASE DE CLIENTES'!A:D,4,0)</f>
        <v>EMPRESA COM MAQUINA</v>
      </c>
      <c r="L3860" s="1" t="str">
        <f>VLOOKUP(Tabela1[[#This Row],[Cliente]],'BASE DE CLIENTES'!A:E,5,0)</f>
        <v>Uberaba</v>
      </c>
    </row>
    <row r="3861" spans="1:12" x14ac:dyDescent="0.3">
      <c r="A3861" t="s">
        <v>998</v>
      </c>
      <c r="B3861" t="s">
        <v>321</v>
      </c>
      <c r="C3861" s="1" t="str">
        <f>VLOOKUP(Tabela1[[#This Row],[Cliente]],'BASE DE CLIENTES'!A:E,2,0)</f>
        <v>Valparaíso de Goiás</v>
      </c>
      <c r="D3861" s="1" t="str">
        <f>VLOOKUP(Tabela1[[#This Row],[Cliente]],'BASE DE CLIENTES'!A:C,3,0)</f>
        <v>GO</v>
      </c>
      <c r="E3861" s="1" t="str">
        <f>CONCATENATE(Tabela1[[#This Row],[CIDADE]],",",Tabela1[[#This Row],[UF]])</f>
        <v>Valparaíso de Goiás,GO</v>
      </c>
      <c r="F3861" s="12">
        <v>46037</v>
      </c>
      <c r="G3861" s="14">
        <v>377.85</v>
      </c>
      <c r="H3861" s="14">
        <v>615</v>
      </c>
      <c r="I3861" s="7">
        <f>Tabela1[[#This Row],[Valor total]]-Tabela1[[#This Row],[Valor custo]]</f>
        <v>237.14999999999998</v>
      </c>
      <c r="J3861" s="3">
        <f>Tabela1[[#This Row],[MARGEM BRUTA]]/Tabela1[[#This Row],[Valor total]]</f>
        <v>0.38560975609756093</v>
      </c>
      <c r="K3861" s="1" t="str">
        <f>VLOOKUP(Tabela1[[#This Row],[Cliente]],'BASE DE CLIENTES'!A:D,4,0)</f>
        <v>EMPRESA COM MAQUINA</v>
      </c>
      <c r="L3861" s="1" t="str">
        <f>VLOOKUP(Tabela1[[#This Row],[Cliente]],'BASE DE CLIENTES'!A:E,5,0)</f>
        <v>Valparaíso de Goiás</v>
      </c>
    </row>
    <row r="3862" spans="1:12" x14ac:dyDescent="0.3">
      <c r="A3862" t="s">
        <v>999</v>
      </c>
      <c r="B3862" t="s">
        <v>255</v>
      </c>
      <c r="C3862" s="1" t="str">
        <f>VLOOKUP(Tabela1[[#This Row],[Cliente]],'BASE DE CLIENTES'!A:E,2,0)</f>
        <v>Brasília</v>
      </c>
      <c r="D3862" s="1" t="str">
        <f>VLOOKUP(Tabela1[[#This Row],[Cliente]],'BASE DE CLIENTES'!A:C,3,0)</f>
        <v>DF</v>
      </c>
      <c r="E3862" s="1" t="str">
        <f>CONCATENATE(Tabela1[[#This Row],[CIDADE]],",",Tabela1[[#This Row],[UF]])</f>
        <v>Brasília,DF</v>
      </c>
      <c r="F3862" s="12">
        <v>46037</v>
      </c>
      <c r="G3862" s="14">
        <v>900.54</v>
      </c>
      <c r="H3862" s="14">
        <v>1300</v>
      </c>
      <c r="I3862" s="7">
        <f>Tabela1[[#This Row],[Valor total]]-Tabela1[[#This Row],[Valor custo]]</f>
        <v>399.46000000000004</v>
      </c>
      <c r="J3862" s="3">
        <f>Tabela1[[#This Row],[MARGEM BRUTA]]/Tabela1[[#This Row],[Valor total]]</f>
        <v>0.30727692307692311</v>
      </c>
      <c r="K3862" s="1" t="str">
        <f>VLOOKUP(Tabela1[[#This Row],[Cliente]],'BASE DE CLIENTES'!A:D,4,0)</f>
        <v>EMPRESA COM MAQUINA</v>
      </c>
      <c r="L3862" s="1" t="str">
        <f>VLOOKUP(Tabela1[[#This Row],[Cliente]],'BASE DE CLIENTES'!A:E,5,0)</f>
        <v>ADE ÁGUAS CLARAS</v>
      </c>
    </row>
    <row r="3863" spans="1:12" x14ac:dyDescent="0.3">
      <c r="A3863" t="s">
        <v>1000</v>
      </c>
      <c r="B3863" t="s">
        <v>92</v>
      </c>
      <c r="C3863" s="1" t="str">
        <f>VLOOKUP(Tabela1[[#This Row],[Cliente]],'BASE DE CLIENTES'!A:E,2,0)</f>
        <v>Brasília</v>
      </c>
      <c r="D3863" s="1" t="str">
        <f>VLOOKUP(Tabela1[[#This Row],[Cliente]],'BASE DE CLIENTES'!A:C,3,0)</f>
        <v>DF</v>
      </c>
      <c r="E3863" s="1" t="str">
        <f>CONCATENATE(Tabela1[[#This Row],[CIDADE]],",",Tabela1[[#This Row],[UF]])</f>
        <v>Brasília,DF</v>
      </c>
      <c r="F3863" s="12">
        <v>46037</v>
      </c>
      <c r="G3863" s="14">
        <v>12.2</v>
      </c>
      <c r="H3863" s="14">
        <v>16</v>
      </c>
      <c r="I3863" s="7">
        <f>Tabela1[[#This Row],[Valor total]]-Tabela1[[#This Row],[Valor custo]]</f>
        <v>3.8000000000000007</v>
      </c>
      <c r="J3863" s="3">
        <f>Tabela1[[#This Row],[MARGEM BRUTA]]/Tabela1[[#This Row],[Valor total]]</f>
        <v>0.23750000000000004</v>
      </c>
      <c r="K3863" s="1" t="str">
        <f>VLOOKUP(Tabela1[[#This Row],[Cliente]],'BASE DE CLIENTES'!A:D,4,0)</f>
        <v>EMPRESA SEM MAQUINA</v>
      </c>
      <c r="L3863" s="1" t="str">
        <f>VLOOKUP(Tabela1[[#This Row],[Cliente]],'BASE DE CLIENTES'!A:E,5,0)</f>
        <v>SOBRADINHO</v>
      </c>
    </row>
    <row r="3864" spans="1:12" x14ac:dyDescent="0.3">
      <c r="A3864" t="s">
        <v>1001</v>
      </c>
      <c r="B3864" t="s">
        <v>92</v>
      </c>
      <c r="C3864" s="1" t="str">
        <f>VLOOKUP(Tabela1[[#This Row],[Cliente]],'BASE DE CLIENTES'!A:E,2,0)</f>
        <v>Brasília</v>
      </c>
      <c r="D3864" s="1" t="str">
        <f>VLOOKUP(Tabela1[[#This Row],[Cliente]],'BASE DE CLIENTES'!A:C,3,0)</f>
        <v>DF</v>
      </c>
      <c r="E3864" s="1" t="str">
        <f>CONCATENATE(Tabela1[[#This Row],[CIDADE]],",",Tabela1[[#This Row],[UF]])</f>
        <v>Brasília,DF</v>
      </c>
      <c r="F3864" s="12">
        <v>46037</v>
      </c>
      <c r="G3864" s="14">
        <v>828.12</v>
      </c>
      <c r="H3864" s="14">
        <v>1290</v>
      </c>
      <c r="I3864" s="7">
        <f>Tabela1[[#This Row],[Valor total]]-Tabela1[[#This Row],[Valor custo]]</f>
        <v>461.88</v>
      </c>
      <c r="J3864" s="3">
        <f>Tabela1[[#This Row],[MARGEM BRUTA]]/Tabela1[[#This Row],[Valor total]]</f>
        <v>0.35804651162790696</v>
      </c>
      <c r="K3864" s="1" t="str">
        <f>VLOOKUP(Tabela1[[#This Row],[Cliente]],'BASE DE CLIENTES'!A:D,4,0)</f>
        <v>EMPRESA SEM MAQUINA</v>
      </c>
      <c r="L3864" s="1" t="str">
        <f>VLOOKUP(Tabela1[[#This Row],[Cliente]],'BASE DE CLIENTES'!A:E,5,0)</f>
        <v>SOBRADINHO</v>
      </c>
    </row>
    <row r="3865" spans="1:12" x14ac:dyDescent="0.3">
      <c r="A3865" t="s">
        <v>1002</v>
      </c>
      <c r="B3865" t="s">
        <v>152</v>
      </c>
      <c r="C3865" s="1" t="str">
        <f>VLOOKUP(Tabela1[[#This Row],[Cliente]],'BASE DE CLIENTES'!A:E,2,0)</f>
        <v>Aparecida de Goiânia</v>
      </c>
      <c r="D3865" s="1" t="str">
        <f>VLOOKUP(Tabela1[[#This Row],[Cliente]],'BASE DE CLIENTES'!A:C,3,0)</f>
        <v>GO</v>
      </c>
      <c r="E3865" s="1" t="str">
        <f>CONCATENATE(Tabela1[[#This Row],[CIDADE]],",",Tabela1[[#This Row],[UF]])</f>
        <v>Aparecida de Goiânia,GO</v>
      </c>
      <c r="F3865" s="12">
        <v>46037</v>
      </c>
      <c r="G3865" s="14">
        <v>495.3</v>
      </c>
      <c r="H3865" s="14">
        <v>850</v>
      </c>
      <c r="I3865" s="7">
        <f>Tabela1[[#This Row],[Valor total]]-Tabela1[[#This Row],[Valor custo]]</f>
        <v>354.7</v>
      </c>
      <c r="J3865" s="3">
        <f>Tabela1[[#This Row],[MARGEM BRUTA]]/Tabela1[[#This Row],[Valor total]]</f>
        <v>0.41729411764705882</v>
      </c>
      <c r="K3865" s="1" t="str">
        <f>VLOOKUP(Tabela1[[#This Row],[Cliente]],'BASE DE CLIENTES'!A:D,4,0)</f>
        <v>TECNICO</v>
      </c>
      <c r="L3865" s="1" t="str">
        <f>VLOOKUP(Tabela1[[#This Row],[Cliente]],'BASE DE CLIENTES'!A:E,5,0)</f>
        <v>Aparecida de Goiânia</v>
      </c>
    </row>
    <row r="3866" spans="1:12" x14ac:dyDescent="0.3">
      <c r="A3866" t="s">
        <v>1003</v>
      </c>
      <c r="B3866" t="s">
        <v>120</v>
      </c>
      <c r="C3866" s="1" t="str">
        <f>VLOOKUP(Tabela1[[#This Row],[Cliente]],'BASE DE CLIENTES'!A:E,2,0)</f>
        <v>Brasília</v>
      </c>
      <c r="D3866" s="1" t="str">
        <f>VLOOKUP(Tabela1[[#This Row],[Cliente]],'BASE DE CLIENTES'!A:C,3,0)</f>
        <v>DF</v>
      </c>
      <c r="E3866" s="1" t="str">
        <f>CONCATENATE(Tabela1[[#This Row],[CIDADE]],",",Tabela1[[#This Row],[UF]])</f>
        <v>Brasília,DF</v>
      </c>
      <c r="F3866" s="12">
        <v>46037</v>
      </c>
      <c r="G3866" s="14">
        <v>1511.4</v>
      </c>
      <c r="H3866" s="14">
        <v>2460</v>
      </c>
      <c r="I3866" s="7">
        <f>Tabela1[[#This Row],[Valor total]]-Tabela1[[#This Row],[Valor custo]]</f>
        <v>948.59999999999991</v>
      </c>
      <c r="J3866" s="3">
        <f>Tabela1[[#This Row],[MARGEM BRUTA]]/Tabela1[[#This Row],[Valor total]]</f>
        <v>0.38560975609756093</v>
      </c>
      <c r="K3866" s="1" t="str">
        <f>VLOOKUP(Tabela1[[#This Row],[Cliente]],'BASE DE CLIENTES'!A:D,4,0)</f>
        <v>EMPRESA SEM MAQUINA</v>
      </c>
      <c r="L3866" s="1" t="str">
        <f>VLOOKUP(Tabela1[[#This Row],[Cliente]],'BASE DE CLIENTES'!A:E,5,0)</f>
        <v>SAMAMBAIA</v>
      </c>
    </row>
    <row r="3867" spans="1:12" x14ac:dyDescent="0.3">
      <c r="A3867" t="s">
        <v>1004</v>
      </c>
      <c r="B3867" t="s">
        <v>152</v>
      </c>
      <c r="C3867" s="1" t="str">
        <f>VLOOKUP(Tabela1[[#This Row],[Cliente]],'BASE DE CLIENTES'!A:E,2,0)</f>
        <v>Aparecida de Goiânia</v>
      </c>
      <c r="D3867" s="1" t="str">
        <f>VLOOKUP(Tabela1[[#This Row],[Cliente]],'BASE DE CLIENTES'!A:C,3,0)</f>
        <v>GO</v>
      </c>
      <c r="E3867" s="1" t="str">
        <f>CONCATENATE(Tabela1[[#This Row],[CIDADE]],",",Tabela1[[#This Row],[UF]])</f>
        <v>Aparecida de Goiânia,GO</v>
      </c>
      <c r="F3867" s="12">
        <v>46037</v>
      </c>
      <c r="G3867" s="14">
        <v>472.79</v>
      </c>
      <c r="H3867" s="14">
        <v>685</v>
      </c>
      <c r="I3867" s="7">
        <f>Tabela1[[#This Row],[Valor total]]-Tabela1[[#This Row],[Valor custo]]</f>
        <v>212.20999999999998</v>
      </c>
      <c r="J3867" s="3">
        <f>Tabela1[[#This Row],[MARGEM BRUTA]]/Tabela1[[#This Row],[Valor total]]</f>
        <v>0.30979562043795617</v>
      </c>
      <c r="K3867" s="1" t="str">
        <f>VLOOKUP(Tabela1[[#This Row],[Cliente]],'BASE DE CLIENTES'!A:D,4,0)</f>
        <v>TECNICO</v>
      </c>
      <c r="L3867" s="1" t="str">
        <f>VLOOKUP(Tabela1[[#This Row],[Cliente]],'BASE DE CLIENTES'!A:E,5,0)</f>
        <v>Aparecida de Goiânia</v>
      </c>
    </row>
    <row r="3868" spans="1:12" x14ac:dyDescent="0.3">
      <c r="A3868" t="s">
        <v>1005</v>
      </c>
      <c r="B3868" t="s">
        <v>78</v>
      </c>
      <c r="C3868" s="1" t="str">
        <f>VLOOKUP(Tabela1[[#This Row],[Cliente]],'BASE DE CLIENTES'!A:E,2,0)</f>
        <v>Brasília</v>
      </c>
      <c r="D3868" s="1" t="str">
        <f>VLOOKUP(Tabela1[[#This Row],[Cliente]],'BASE DE CLIENTES'!A:C,3,0)</f>
        <v>DF</v>
      </c>
      <c r="E3868" s="1" t="str">
        <f>CONCATENATE(Tabela1[[#This Row],[CIDADE]],",",Tabela1[[#This Row],[UF]])</f>
        <v>Brasília,DF</v>
      </c>
      <c r="F3868" s="12">
        <v>46037</v>
      </c>
      <c r="G3868" s="14">
        <v>139.41999999999999</v>
      </c>
      <c r="H3868" s="14">
        <v>255</v>
      </c>
      <c r="I3868" s="7">
        <f>Tabela1[[#This Row],[Valor total]]-Tabela1[[#This Row],[Valor custo]]</f>
        <v>115.58000000000001</v>
      </c>
      <c r="J3868" s="3">
        <f>Tabela1[[#This Row],[MARGEM BRUTA]]/Tabela1[[#This Row],[Valor total]]</f>
        <v>0.45325490196078438</v>
      </c>
      <c r="K3868" s="1" t="str">
        <f>VLOOKUP(Tabela1[[#This Row],[Cliente]],'BASE DE CLIENTES'!A:D,4,0)</f>
        <v>SERRALHEIRO</v>
      </c>
      <c r="L3868" s="1" t="str">
        <f>VLOOKUP(Tabela1[[#This Row],[Cliente]],'BASE DE CLIENTES'!A:E,5,0)</f>
        <v>Vila do Boa (São Sebastião)</v>
      </c>
    </row>
    <row r="3869" spans="1:12" x14ac:dyDescent="0.3">
      <c r="A3869" t="s">
        <v>1006</v>
      </c>
      <c r="B3869" t="s">
        <v>38</v>
      </c>
      <c r="C3869" s="1" t="str">
        <f>VLOOKUP(Tabela1[[#This Row],[Cliente]],'BASE DE CLIENTES'!A:E,2,0)</f>
        <v>Brasília</v>
      </c>
      <c r="D3869" s="1" t="str">
        <f>VLOOKUP(Tabela1[[#This Row],[Cliente]],'BASE DE CLIENTES'!A:C,3,0)</f>
        <v>DF</v>
      </c>
      <c r="E3869" s="1" t="str">
        <f>CONCATENATE(Tabela1[[#This Row],[CIDADE]],",",Tabela1[[#This Row],[UF]])</f>
        <v>Brasília,DF</v>
      </c>
      <c r="F3869" s="12">
        <v>46037</v>
      </c>
      <c r="G3869" s="14">
        <v>960.58</v>
      </c>
      <c r="H3869" s="14">
        <v>740</v>
      </c>
      <c r="I3869" s="7">
        <f>Tabela1[[#This Row],[Valor total]]-Tabela1[[#This Row],[Valor custo]]</f>
        <v>-220.58000000000004</v>
      </c>
      <c r="J3869" s="3">
        <f>Tabela1[[#This Row],[MARGEM BRUTA]]/Tabela1[[#This Row],[Valor total]]</f>
        <v>-0.29808108108108111</v>
      </c>
      <c r="K3869" s="1" t="str">
        <f>VLOOKUP(Tabela1[[#This Row],[Cliente]],'BASE DE CLIENTES'!A:D,4,0)</f>
        <v>EMPRESA SEM MAQUINA</v>
      </c>
      <c r="L3869" s="1" t="str">
        <f>VLOOKUP(Tabela1[[#This Row],[Cliente]],'BASE DE CLIENTES'!A:E,5,0)</f>
        <v>PONTE ALTA NORTE (GAMA)</v>
      </c>
    </row>
    <row r="3870" spans="1:12" x14ac:dyDescent="0.3">
      <c r="A3870" t="s">
        <v>1007</v>
      </c>
      <c r="B3870" t="s">
        <v>27</v>
      </c>
      <c r="C3870" s="1" t="str">
        <f>VLOOKUP(Tabela1[[#This Row],[Cliente]],'BASE DE CLIENTES'!A:E,2,0)</f>
        <v>Brasília</v>
      </c>
      <c r="D3870" s="1" t="str">
        <f>VLOOKUP(Tabela1[[#This Row],[Cliente]],'BASE DE CLIENTES'!A:C,3,0)</f>
        <v>DF</v>
      </c>
      <c r="E3870" s="1" t="str">
        <f>CONCATENATE(Tabela1[[#This Row],[CIDADE]],",",Tabela1[[#This Row],[UF]])</f>
        <v>Brasília,DF</v>
      </c>
      <c r="F3870" s="12">
        <v>46037</v>
      </c>
      <c r="G3870" s="14">
        <v>487.81</v>
      </c>
      <c r="H3870" s="14">
        <v>670</v>
      </c>
      <c r="I3870" s="7">
        <f>Tabela1[[#This Row],[Valor total]]-Tabela1[[#This Row],[Valor custo]]</f>
        <v>182.19</v>
      </c>
      <c r="J3870" s="3">
        <f>Tabela1[[#This Row],[MARGEM BRUTA]]/Tabela1[[#This Row],[Valor total]]</f>
        <v>0.27192537313432835</v>
      </c>
      <c r="K3870" s="1" t="str">
        <f>VLOOKUP(Tabela1[[#This Row],[Cliente]],'BASE DE CLIENTES'!A:D,4,0)</f>
        <v>EMPRESA SEM MAQUINA</v>
      </c>
      <c r="L3870" s="1" t="str">
        <f>VLOOKUP(Tabela1[[#This Row],[Cliente]],'BASE DE CLIENTES'!A:E,5,0)</f>
        <v>RECANTO DAS EMAS</v>
      </c>
    </row>
    <row r="3871" spans="1:12" x14ac:dyDescent="0.3">
      <c r="A3871" t="s">
        <v>1008</v>
      </c>
      <c r="B3871" t="s">
        <v>111</v>
      </c>
      <c r="C3871" s="1" t="str">
        <f>VLOOKUP(Tabela1[[#This Row],[Cliente]],'BASE DE CLIENTES'!A:E,2,0)</f>
        <v>Brasília</v>
      </c>
      <c r="D3871" s="1" t="str">
        <f>VLOOKUP(Tabela1[[#This Row],[Cliente]],'BASE DE CLIENTES'!A:C,3,0)</f>
        <v>DF</v>
      </c>
      <c r="E3871" s="1" t="str">
        <f>CONCATENATE(Tabela1[[#This Row],[CIDADE]],",",Tabela1[[#This Row],[UF]])</f>
        <v>Brasília,DF</v>
      </c>
      <c r="F3871" s="12">
        <v>46037</v>
      </c>
      <c r="G3871" s="14">
        <v>1395.84</v>
      </c>
      <c r="H3871" s="14">
        <v>2000</v>
      </c>
      <c r="I3871" s="7">
        <f>Tabela1[[#This Row],[Valor total]]-Tabela1[[#This Row],[Valor custo]]</f>
        <v>604.16000000000008</v>
      </c>
      <c r="J3871" s="3">
        <f>Tabela1[[#This Row],[MARGEM BRUTA]]/Tabela1[[#This Row],[Valor total]]</f>
        <v>0.30208000000000002</v>
      </c>
      <c r="K3871" s="1" t="str">
        <f>VLOOKUP(Tabela1[[#This Row],[Cliente]],'BASE DE CLIENTES'!A:D,4,0)</f>
        <v>EMPRESA SEM MAQUINA</v>
      </c>
      <c r="L3871" s="1" t="str">
        <f>VLOOKUP(Tabela1[[#This Row],[Cliente]],'BASE DE CLIENTES'!A:E,5,0)</f>
        <v>TAGUATINGA SUL (TAGUATINGA)</v>
      </c>
    </row>
    <row r="3872" spans="1:12" x14ac:dyDescent="0.3">
      <c r="A3872" t="s">
        <v>1009</v>
      </c>
      <c r="B3872" t="s">
        <v>108</v>
      </c>
      <c r="C3872" s="1" t="str">
        <f>VLOOKUP(Tabela1[[#This Row],[Cliente]],'BASE DE CLIENTES'!A:E,2,0)</f>
        <v>Brasília</v>
      </c>
      <c r="D3872" s="1" t="str">
        <f>VLOOKUP(Tabela1[[#This Row],[Cliente]],'BASE DE CLIENTES'!A:C,3,0)</f>
        <v>DF</v>
      </c>
      <c r="E3872" s="1" t="str">
        <f>CONCATENATE(Tabela1[[#This Row],[CIDADE]],",",Tabela1[[#This Row],[UF]])</f>
        <v>Brasília,DF</v>
      </c>
      <c r="F3872" s="12">
        <v>46037</v>
      </c>
      <c r="G3872" s="14">
        <v>50</v>
      </c>
      <c r="H3872" s="14">
        <v>60</v>
      </c>
      <c r="I3872" s="7">
        <f>Tabela1[[#This Row],[Valor total]]-Tabela1[[#This Row],[Valor custo]]</f>
        <v>10</v>
      </c>
      <c r="J3872" s="3">
        <f>Tabela1[[#This Row],[MARGEM BRUTA]]/Tabela1[[#This Row],[Valor total]]</f>
        <v>0.16666666666666666</v>
      </c>
      <c r="K3872" s="1" t="str">
        <f>VLOOKUP(Tabela1[[#This Row],[Cliente]],'BASE DE CLIENTES'!A:D,4,0)</f>
        <v>SERRALHEIRO</v>
      </c>
      <c r="L3872" s="1" t="str">
        <f>VLOOKUP(Tabela1[[#This Row],[Cliente]],'BASE DE CLIENTES'!A:E,5,0)</f>
        <v>Vila Planalto</v>
      </c>
    </row>
    <row r="3873" spans="1:12" x14ac:dyDescent="0.3">
      <c r="A3873" t="s">
        <v>1010</v>
      </c>
      <c r="B3873" t="s">
        <v>68</v>
      </c>
      <c r="C3873" s="1" t="str">
        <f>VLOOKUP(Tabela1[[#This Row],[Cliente]],'BASE DE CLIENTES'!A:E,2,0)</f>
        <v>Brasília</v>
      </c>
      <c r="D3873" s="1" t="str">
        <f>VLOOKUP(Tabela1[[#This Row],[Cliente]],'BASE DE CLIENTES'!A:C,3,0)</f>
        <v>DF</v>
      </c>
      <c r="E3873" s="1" t="str">
        <f>CONCATENATE(Tabela1[[#This Row],[CIDADE]],",",Tabela1[[#This Row],[UF]])</f>
        <v>Brasília,DF</v>
      </c>
      <c r="F3873" s="12">
        <v>46037</v>
      </c>
      <c r="G3873" s="14">
        <v>1025.54</v>
      </c>
      <c r="H3873" s="14">
        <v>1400</v>
      </c>
      <c r="I3873" s="7">
        <f>Tabela1[[#This Row],[Valor total]]-Tabela1[[#This Row],[Valor custo]]</f>
        <v>374.46000000000004</v>
      </c>
      <c r="J3873" s="3">
        <f>Tabela1[[#This Row],[MARGEM BRUTA]]/Tabela1[[#This Row],[Valor total]]</f>
        <v>0.26747142857142858</v>
      </c>
      <c r="K3873" s="1" t="str">
        <f>VLOOKUP(Tabela1[[#This Row],[Cliente]],'BASE DE CLIENTES'!A:D,4,0)</f>
        <v>EMPRESA COM MAQUINA</v>
      </c>
      <c r="L3873" s="1" t="str">
        <f>VLOOKUP(Tabela1[[#This Row],[Cliente]],'BASE DE CLIENTES'!A:E,5,0)</f>
        <v>SAMAMBAIA SUL (SAMAMBAIA)</v>
      </c>
    </row>
    <row r="3874" spans="1:12" x14ac:dyDescent="0.3">
      <c r="A3874" t="s">
        <v>1011</v>
      </c>
      <c r="B3874" t="s">
        <v>108</v>
      </c>
      <c r="C3874" s="1" t="str">
        <f>VLOOKUP(Tabela1[[#This Row],[Cliente]],'BASE DE CLIENTES'!A:E,2,0)</f>
        <v>Brasília</v>
      </c>
      <c r="D3874" s="1" t="str">
        <f>VLOOKUP(Tabela1[[#This Row],[Cliente]],'BASE DE CLIENTES'!A:C,3,0)</f>
        <v>DF</v>
      </c>
      <c r="E3874" s="1" t="str">
        <f>CONCATENATE(Tabela1[[#This Row],[CIDADE]],",",Tabela1[[#This Row],[UF]])</f>
        <v>Brasília,DF</v>
      </c>
      <c r="F3874" s="12">
        <v>46037</v>
      </c>
      <c r="G3874" s="14">
        <v>323.14</v>
      </c>
      <c r="H3874" s="14">
        <v>390</v>
      </c>
      <c r="I3874" s="7">
        <f>Tabela1[[#This Row],[Valor total]]-Tabela1[[#This Row],[Valor custo]]</f>
        <v>66.860000000000014</v>
      </c>
      <c r="J3874" s="3">
        <f>Tabela1[[#This Row],[MARGEM BRUTA]]/Tabela1[[#This Row],[Valor total]]</f>
        <v>0.17143589743589746</v>
      </c>
      <c r="K3874" s="1" t="str">
        <f>VLOOKUP(Tabela1[[#This Row],[Cliente]],'BASE DE CLIENTES'!A:D,4,0)</f>
        <v>SERRALHEIRO</v>
      </c>
      <c r="L3874" s="1" t="str">
        <f>VLOOKUP(Tabela1[[#This Row],[Cliente]],'BASE DE CLIENTES'!A:E,5,0)</f>
        <v>Vila Planalto</v>
      </c>
    </row>
    <row r="3875" spans="1:12" x14ac:dyDescent="0.3">
      <c r="A3875" t="s">
        <v>1012</v>
      </c>
      <c r="B3875" t="s">
        <v>187</v>
      </c>
      <c r="C3875" s="1" t="str">
        <f>VLOOKUP(Tabela1[[#This Row],[Cliente]],'BASE DE CLIENTES'!A:E,2,0)</f>
        <v>Brasília</v>
      </c>
      <c r="D3875" s="1" t="str">
        <f>VLOOKUP(Tabela1[[#This Row],[Cliente]],'BASE DE CLIENTES'!A:C,3,0)</f>
        <v>DF</v>
      </c>
      <c r="E3875" s="1" t="str">
        <f>CONCATENATE(Tabela1[[#This Row],[CIDADE]],",",Tabela1[[#This Row],[UF]])</f>
        <v>Brasília,DF</v>
      </c>
      <c r="F3875" s="12">
        <v>46037</v>
      </c>
      <c r="G3875" s="14">
        <v>377.85</v>
      </c>
      <c r="H3875" s="14">
        <v>630</v>
      </c>
      <c r="I3875" s="7">
        <f>Tabela1[[#This Row],[Valor total]]-Tabela1[[#This Row],[Valor custo]]</f>
        <v>252.14999999999998</v>
      </c>
      <c r="J3875" s="3">
        <f>Tabela1[[#This Row],[MARGEM BRUTA]]/Tabela1[[#This Row],[Valor total]]</f>
        <v>0.40023809523809523</v>
      </c>
      <c r="K3875" s="1" t="str">
        <f>VLOOKUP(Tabela1[[#This Row],[Cliente]],'BASE DE CLIENTES'!A:D,4,0)</f>
        <v>SERRALHEIRO</v>
      </c>
      <c r="L3875" s="1" t="str">
        <f>VLOOKUP(Tabela1[[#This Row],[Cliente]],'BASE DE CLIENTES'!A:E,5,0)</f>
        <v>CEILANDIA SUL (CEILANDIA)</v>
      </c>
    </row>
    <row r="3876" spans="1:12" x14ac:dyDescent="0.3">
      <c r="A3876" t="s">
        <v>1013</v>
      </c>
      <c r="B3876" t="s">
        <v>42</v>
      </c>
      <c r="C3876" s="1" t="str">
        <f>VLOOKUP(Tabela1[[#This Row],[Cliente]],'BASE DE CLIENTES'!A:E,2,0)</f>
        <v>Brasília</v>
      </c>
      <c r="D3876" s="1" t="str">
        <f>VLOOKUP(Tabela1[[#This Row],[Cliente]],'BASE DE CLIENTES'!A:C,3,0)</f>
        <v>DF</v>
      </c>
      <c r="E3876" s="1" t="str">
        <f>CONCATENATE(Tabela1[[#This Row],[CIDADE]],",",Tabela1[[#This Row],[UF]])</f>
        <v>Brasília,DF</v>
      </c>
      <c r="F3876" s="12">
        <v>46037</v>
      </c>
      <c r="G3876" s="14">
        <v>1133.55</v>
      </c>
      <c r="H3876" s="14">
        <v>1845</v>
      </c>
      <c r="I3876" s="7">
        <f>Tabela1[[#This Row],[Valor total]]-Tabela1[[#This Row],[Valor custo]]</f>
        <v>711.45</v>
      </c>
      <c r="J3876" s="3">
        <f>Tabela1[[#This Row],[MARGEM BRUTA]]/Tabela1[[#This Row],[Valor total]]</f>
        <v>0.38560975609756099</v>
      </c>
      <c r="K3876" s="1" t="str">
        <f>VLOOKUP(Tabela1[[#This Row],[Cliente]],'BASE DE CLIENTES'!A:D,4,0)</f>
        <v>EMPRESA SEM MAQUINA</v>
      </c>
      <c r="L3876" s="1" t="str">
        <f>VLOOKUP(Tabela1[[#This Row],[Cliente]],'BASE DE CLIENTES'!A:E,5,0)</f>
        <v>SAMAMBAIA</v>
      </c>
    </row>
    <row r="3877" spans="1:12" x14ac:dyDescent="0.3">
      <c r="A3877" t="s">
        <v>1014</v>
      </c>
      <c r="B3877" t="s">
        <v>38</v>
      </c>
      <c r="C3877" s="1" t="str">
        <f>VLOOKUP(Tabela1[[#This Row],[Cliente]],'BASE DE CLIENTES'!A:E,2,0)</f>
        <v>Brasília</v>
      </c>
      <c r="D3877" s="1" t="str">
        <f>VLOOKUP(Tabela1[[#This Row],[Cliente]],'BASE DE CLIENTES'!A:C,3,0)</f>
        <v>DF</v>
      </c>
      <c r="E3877" s="1" t="str">
        <f>CONCATENATE(Tabela1[[#This Row],[CIDADE]],",",Tabela1[[#This Row],[UF]])</f>
        <v>Brasília,DF</v>
      </c>
      <c r="F3877" s="12">
        <v>46036</v>
      </c>
      <c r="G3877" s="14">
        <v>1638.72</v>
      </c>
      <c r="H3877" s="14">
        <v>2500</v>
      </c>
      <c r="I3877" s="7">
        <f>Tabela1[[#This Row],[Valor total]]-Tabela1[[#This Row],[Valor custo]]</f>
        <v>861.28</v>
      </c>
      <c r="J3877" s="3">
        <f>Tabela1[[#This Row],[MARGEM BRUTA]]/Tabela1[[#This Row],[Valor total]]</f>
        <v>0.34451199999999998</v>
      </c>
      <c r="K3877" s="1" t="str">
        <f>VLOOKUP(Tabela1[[#This Row],[Cliente]],'BASE DE CLIENTES'!A:D,4,0)</f>
        <v>EMPRESA SEM MAQUINA</v>
      </c>
      <c r="L3877" s="1" t="str">
        <f>VLOOKUP(Tabela1[[#This Row],[Cliente]],'BASE DE CLIENTES'!A:E,5,0)</f>
        <v>PONTE ALTA NORTE (GAMA)</v>
      </c>
    </row>
    <row r="3878" spans="1:12" x14ac:dyDescent="0.3">
      <c r="A3878" t="s">
        <v>1015</v>
      </c>
      <c r="B3878" t="s">
        <v>68</v>
      </c>
      <c r="C3878" s="1" t="str">
        <f>VLOOKUP(Tabela1[[#This Row],[Cliente]],'BASE DE CLIENTES'!A:E,2,0)</f>
        <v>Brasília</v>
      </c>
      <c r="D3878" s="1" t="str">
        <f>VLOOKUP(Tabela1[[#This Row],[Cliente]],'BASE DE CLIENTES'!A:C,3,0)</f>
        <v>DF</v>
      </c>
      <c r="E3878" s="1" t="str">
        <f>CONCATENATE(Tabela1[[#This Row],[CIDADE]],",",Tabela1[[#This Row],[UF]])</f>
        <v>Brasília,DF</v>
      </c>
      <c r="F3878" s="12">
        <v>46036</v>
      </c>
      <c r="G3878" s="14">
        <v>723.64</v>
      </c>
      <c r="H3878" s="14">
        <v>1270</v>
      </c>
      <c r="I3878" s="7">
        <f>Tabela1[[#This Row],[Valor total]]-Tabela1[[#This Row],[Valor custo]]</f>
        <v>546.36</v>
      </c>
      <c r="J3878" s="3">
        <f>Tabela1[[#This Row],[MARGEM BRUTA]]/Tabela1[[#This Row],[Valor total]]</f>
        <v>0.43020472440944885</v>
      </c>
      <c r="K3878" s="1" t="str">
        <f>VLOOKUP(Tabela1[[#This Row],[Cliente]],'BASE DE CLIENTES'!A:D,4,0)</f>
        <v>EMPRESA COM MAQUINA</v>
      </c>
      <c r="L3878" s="1" t="str">
        <f>VLOOKUP(Tabela1[[#This Row],[Cliente]],'BASE DE CLIENTES'!A:E,5,0)</f>
        <v>SAMAMBAIA SUL (SAMAMBAIA)</v>
      </c>
    </row>
    <row r="3879" spans="1:12" x14ac:dyDescent="0.3">
      <c r="A3879" t="s">
        <v>1016</v>
      </c>
      <c r="B3879" t="s">
        <v>316</v>
      </c>
      <c r="C3879" s="1" t="str">
        <f>VLOOKUP(Tabela1[[#This Row],[Cliente]],'BASE DE CLIENTES'!A:E,2,0)</f>
        <v>Valparaíso de Goiás</v>
      </c>
      <c r="D3879" s="1" t="str">
        <f>VLOOKUP(Tabela1[[#This Row],[Cliente]],'BASE DE CLIENTES'!A:C,3,0)</f>
        <v>GO</v>
      </c>
      <c r="E3879" s="1" t="str">
        <f>CONCATENATE(Tabela1[[#This Row],[CIDADE]],",",Tabela1[[#This Row],[UF]])</f>
        <v>Valparaíso de Goiás,GO</v>
      </c>
      <c r="F3879" s="12">
        <v>46036</v>
      </c>
      <c r="G3879" s="14">
        <v>510.31</v>
      </c>
      <c r="H3879" s="14">
        <v>750</v>
      </c>
      <c r="I3879" s="7">
        <f>Tabela1[[#This Row],[Valor total]]-Tabela1[[#This Row],[Valor custo]]</f>
        <v>239.69</v>
      </c>
      <c r="J3879" s="3">
        <f>Tabela1[[#This Row],[MARGEM BRUTA]]/Tabela1[[#This Row],[Valor total]]</f>
        <v>0.31958666666666669</v>
      </c>
      <c r="K3879" s="1" t="str">
        <f>VLOOKUP(Tabela1[[#This Row],[Cliente]],'BASE DE CLIENTES'!A:D,4,0)</f>
        <v>SERRALHEIRO</v>
      </c>
      <c r="L3879" s="1" t="str">
        <f>VLOOKUP(Tabela1[[#This Row],[Cliente]],'BASE DE CLIENTES'!A:E,5,0)</f>
        <v>Valparaíso de Goiás</v>
      </c>
    </row>
    <row r="3880" spans="1:12" x14ac:dyDescent="0.3">
      <c r="A3880" t="s">
        <v>1017</v>
      </c>
      <c r="B3880" t="s">
        <v>316</v>
      </c>
      <c r="C3880" s="1" t="str">
        <f>VLOOKUP(Tabela1[[#This Row],[Cliente]],'BASE DE CLIENTES'!A:E,2,0)</f>
        <v>Valparaíso de Goiás</v>
      </c>
      <c r="D3880" s="1" t="str">
        <f>VLOOKUP(Tabela1[[#This Row],[Cliente]],'BASE DE CLIENTES'!A:C,3,0)</f>
        <v>GO</v>
      </c>
      <c r="E3880" s="1" t="str">
        <f>CONCATENATE(Tabela1[[#This Row],[CIDADE]],",",Tabela1[[#This Row],[UF]])</f>
        <v>Valparaíso de Goiás,GO</v>
      </c>
      <c r="F3880" s="12">
        <v>46036</v>
      </c>
      <c r="G3880" s="14">
        <v>1148.19</v>
      </c>
      <c r="H3880" s="14">
        <v>1820</v>
      </c>
      <c r="I3880" s="7">
        <f>Tabela1[[#This Row],[Valor total]]-Tabela1[[#This Row],[Valor custo]]</f>
        <v>671.81</v>
      </c>
      <c r="J3880" s="3">
        <f>Tabela1[[#This Row],[MARGEM BRUTA]]/Tabela1[[#This Row],[Valor total]]</f>
        <v>0.36912637362637357</v>
      </c>
      <c r="K3880" s="1" t="str">
        <f>VLOOKUP(Tabela1[[#This Row],[Cliente]],'BASE DE CLIENTES'!A:D,4,0)</f>
        <v>SERRALHEIRO</v>
      </c>
      <c r="L3880" s="1" t="str">
        <f>VLOOKUP(Tabela1[[#This Row],[Cliente]],'BASE DE CLIENTES'!A:E,5,0)</f>
        <v>Valparaíso de Goiás</v>
      </c>
    </row>
    <row r="3881" spans="1:12" x14ac:dyDescent="0.3">
      <c r="A3881" t="s">
        <v>1018</v>
      </c>
      <c r="B3881" t="s">
        <v>70</v>
      </c>
      <c r="C3881" s="1" t="str">
        <f>VLOOKUP(Tabela1[[#This Row],[Cliente]],'BASE DE CLIENTES'!A:E,2,0)</f>
        <v>Brasília</v>
      </c>
      <c r="D3881" s="1" t="str">
        <f>VLOOKUP(Tabela1[[#This Row],[Cliente]],'BASE DE CLIENTES'!A:C,3,0)</f>
        <v>DF</v>
      </c>
      <c r="E3881" s="1" t="str">
        <f>CONCATENATE(Tabela1[[#This Row],[CIDADE]],",",Tabela1[[#This Row],[UF]])</f>
        <v>Brasília,DF</v>
      </c>
      <c r="F3881" s="12">
        <v>46036</v>
      </c>
      <c r="G3881" s="14">
        <v>150</v>
      </c>
      <c r="H3881" s="14">
        <v>180</v>
      </c>
      <c r="I3881" s="7">
        <f>Tabela1[[#This Row],[Valor total]]-Tabela1[[#This Row],[Valor custo]]</f>
        <v>30</v>
      </c>
      <c r="J3881" s="3">
        <f>Tabela1[[#This Row],[MARGEM BRUTA]]/Tabela1[[#This Row],[Valor total]]</f>
        <v>0.16666666666666666</v>
      </c>
      <c r="K3881" s="1" t="str">
        <f>VLOOKUP(Tabela1[[#This Row],[Cliente]],'BASE DE CLIENTES'!A:D,4,0)</f>
        <v>EMPRESA COM MAQUINA</v>
      </c>
      <c r="L3881" s="1" t="str">
        <f>VLOOKUP(Tabela1[[#This Row],[Cliente]],'BASE DE CLIENTES'!A:E,5,0)</f>
        <v>TAGUATINGA NORTE (TAGUATINGA)</v>
      </c>
    </row>
    <row r="3882" spans="1:12" x14ac:dyDescent="0.3">
      <c r="A3882" t="s">
        <v>1019</v>
      </c>
      <c r="B3882" t="s">
        <v>70</v>
      </c>
      <c r="C3882" s="1" t="str">
        <f>VLOOKUP(Tabela1[[#This Row],[Cliente]],'BASE DE CLIENTES'!A:E,2,0)</f>
        <v>Brasília</v>
      </c>
      <c r="D3882" s="1" t="str">
        <f>VLOOKUP(Tabela1[[#This Row],[Cliente]],'BASE DE CLIENTES'!A:C,3,0)</f>
        <v>DF</v>
      </c>
      <c r="E3882" s="1" t="str">
        <f>CONCATENATE(Tabela1[[#This Row],[CIDADE]],",",Tabela1[[#This Row],[UF]])</f>
        <v>Brasília,DF</v>
      </c>
      <c r="F3882" s="12">
        <v>46036</v>
      </c>
      <c r="G3882" s="14">
        <v>697.92</v>
      </c>
      <c r="H3882" s="14">
        <v>950</v>
      </c>
      <c r="I3882" s="7">
        <f>Tabela1[[#This Row],[Valor total]]-Tabela1[[#This Row],[Valor custo]]</f>
        <v>252.08000000000004</v>
      </c>
      <c r="J3882" s="3">
        <f>Tabela1[[#This Row],[MARGEM BRUTA]]/Tabela1[[#This Row],[Valor total]]</f>
        <v>0.26534736842105267</v>
      </c>
      <c r="K3882" s="1" t="str">
        <f>VLOOKUP(Tabela1[[#This Row],[Cliente]],'BASE DE CLIENTES'!A:D,4,0)</f>
        <v>EMPRESA COM MAQUINA</v>
      </c>
      <c r="L3882" s="1" t="str">
        <f>VLOOKUP(Tabela1[[#This Row],[Cliente]],'BASE DE CLIENTES'!A:E,5,0)</f>
        <v>TAGUATINGA NORTE (TAGUATINGA)</v>
      </c>
    </row>
    <row r="3883" spans="1:12" x14ac:dyDescent="0.3">
      <c r="A3883" t="s">
        <v>1020</v>
      </c>
      <c r="B3883" t="s">
        <v>42</v>
      </c>
      <c r="C3883" s="1" t="str">
        <f>VLOOKUP(Tabela1[[#This Row],[Cliente]],'BASE DE CLIENTES'!A:E,2,0)</f>
        <v>Brasília</v>
      </c>
      <c r="D3883" s="1" t="str">
        <f>VLOOKUP(Tabela1[[#This Row],[Cliente]],'BASE DE CLIENTES'!A:C,3,0)</f>
        <v>DF</v>
      </c>
      <c r="E3883" s="1" t="str">
        <f>CONCATENATE(Tabela1[[#This Row],[CIDADE]],",",Tabela1[[#This Row],[UF]])</f>
        <v>Brasília,DF</v>
      </c>
      <c r="F3883" s="12">
        <v>46036</v>
      </c>
      <c r="G3883" s="14">
        <v>1090.78</v>
      </c>
      <c r="H3883" s="14">
        <v>1615</v>
      </c>
      <c r="I3883" s="7">
        <f>Tabela1[[#This Row],[Valor total]]-Tabela1[[#This Row],[Valor custo]]</f>
        <v>524.22</v>
      </c>
      <c r="J3883" s="3">
        <f>Tabela1[[#This Row],[MARGEM BRUTA]]/Tabela1[[#This Row],[Valor total]]</f>
        <v>0.32459442724458204</v>
      </c>
      <c r="K3883" s="1" t="str">
        <f>VLOOKUP(Tabela1[[#This Row],[Cliente]],'BASE DE CLIENTES'!A:D,4,0)</f>
        <v>EMPRESA SEM MAQUINA</v>
      </c>
      <c r="L3883" s="1" t="str">
        <f>VLOOKUP(Tabela1[[#This Row],[Cliente]],'BASE DE CLIENTES'!A:E,5,0)</f>
        <v>SAMAMBAIA</v>
      </c>
    </row>
    <row r="3884" spans="1:12" x14ac:dyDescent="0.3">
      <c r="A3884" t="s">
        <v>1021</v>
      </c>
      <c r="B3884" t="s">
        <v>117</v>
      </c>
      <c r="C3884" s="1" t="str">
        <f>VLOOKUP(Tabela1[[#This Row],[Cliente]],'BASE DE CLIENTES'!A:E,2,0)</f>
        <v>Brasília</v>
      </c>
      <c r="D3884" s="1" t="str">
        <f>VLOOKUP(Tabela1[[#This Row],[Cliente]],'BASE DE CLIENTES'!A:C,3,0)</f>
        <v>DF</v>
      </c>
      <c r="E3884" s="1" t="str">
        <f>CONCATENATE(Tabela1[[#This Row],[CIDADE]],",",Tabela1[[#This Row],[UF]])</f>
        <v>Brasília,DF</v>
      </c>
      <c r="F3884" s="12">
        <v>46036</v>
      </c>
      <c r="G3884" s="14">
        <v>45.6</v>
      </c>
      <c r="H3884" s="14">
        <v>70</v>
      </c>
      <c r="I3884" s="7">
        <f>Tabela1[[#This Row],[Valor total]]-Tabela1[[#This Row],[Valor custo]]</f>
        <v>24.4</v>
      </c>
      <c r="J3884" s="3">
        <f>Tabela1[[#This Row],[MARGEM BRUTA]]/Tabela1[[#This Row],[Valor total]]</f>
        <v>0.34857142857142853</v>
      </c>
      <c r="K3884" s="1" t="str">
        <f>VLOOKUP(Tabela1[[#This Row],[Cliente]],'BASE DE CLIENTES'!A:D,4,0)</f>
        <v>EMPRESA COM MAQUINA</v>
      </c>
      <c r="L3884" s="1" t="str">
        <f>VLOOKUP(Tabela1[[#This Row],[Cliente]],'BASE DE CLIENTES'!A:E,5,0)</f>
        <v>SETOR HABITACIONAL ARNIQUEIRA (AGUAS CLARAS)</v>
      </c>
    </row>
    <row r="3885" spans="1:12" x14ac:dyDescent="0.3">
      <c r="A3885" t="s">
        <v>1022</v>
      </c>
      <c r="B3885" t="s">
        <v>780</v>
      </c>
      <c r="C3885" s="1" t="str">
        <f>VLOOKUP(Tabela1[[#This Row],[Cliente]],'BASE DE CLIENTES'!A:E,2,0)</f>
        <v>Brasília</v>
      </c>
      <c r="D3885" s="1" t="str">
        <f>VLOOKUP(Tabela1[[#This Row],[Cliente]],'BASE DE CLIENTES'!A:C,3,0)</f>
        <v>DF</v>
      </c>
      <c r="E3885" s="1" t="str">
        <f>CONCATENATE(Tabela1[[#This Row],[CIDADE]],",",Tabela1[[#This Row],[UF]])</f>
        <v>Brasília,DF</v>
      </c>
      <c r="F3885" s="12">
        <v>46036</v>
      </c>
      <c r="G3885" s="14">
        <v>112.56</v>
      </c>
      <c r="H3885" s="14">
        <v>360</v>
      </c>
      <c r="I3885" s="7">
        <f>Tabela1[[#This Row],[Valor total]]-Tabela1[[#This Row],[Valor custo]]</f>
        <v>247.44</v>
      </c>
      <c r="J3885" s="3">
        <f>Tabela1[[#This Row],[MARGEM BRUTA]]/Tabela1[[#This Row],[Valor total]]</f>
        <v>0.68733333333333335</v>
      </c>
      <c r="K3885" s="1" t="str">
        <f>VLOOKUP(Tabela1[[#This Row],[Cliente]],'BASE DE CLIENTES'!A:D,4,0)</f>
        <v>CLIENTE NOVO S/ IDENT.</v>
      </c>
      <c r="L3885" s="1" t="str">
        <f>VLOOKUP(Tabela1[[#This Row],[Cliente]],'BASE DE CLIENTES'!A:E,5,0)</f>
        <v>Ceilândia</v>
      </c>
    </row>
    <row r="3886" spans="1:12" x14ac:dyDescent="0.3">
      <c r="A3886" t="s">
        <v>1023</v>
      </c>
      <c r="B3886" t="s">
        <v>152</v>
      </c>
      <c r="C3886" s="1" t="str">
        <f>VLOOKUP(Tabela1[[#This Row],[Cliente]],'BASE DE CLIENTES'!A:E,2,0)</f>
        <v>Aparecida de Goiânia</v>
      </c>
      <c r="D3886" s="1" t="str">
        <f>VLOOKUP(Tabela1[[#This Row],[Cliente]],'BASE DE CLIENTES'!A:C,3,0)</f>
        <v>GO</v>
      </c>
      <c r="E3886" s="1" t="str">
        <f>CONCATENATE(Tabela1[[#This Row],[CIDADE]],",",Tabela1[[#This Row],[UF]])</f>
        <v>Aparecida de Goiânia,GO</v>
      </c>
      <c r="F3886" s="12">
        <v>46036</v>
      </c>
      <c r="G3886" s="14">
        <v>495.3</v>
      </c>
      <c r="H3886" s="14">
        <v>735</v>
      </c>
      <c r="I3886" s="7">
        <f>Tabela1[[#This Row],[Valor total]]-Tabela1[[#This Row],[Valor custo]]</f>
        <v>239.7</v>
      </c>
      <c r="J3886" s="3">
        <f>Tabela1[[#This Row],[MARGEM BRUTA]]/Tabela1[[#This Row],[Valor total]]</f>
        <v>0.32612244897959181</v>
      </c>
      <c r="K3886" s="1" t="str">
        <f>VLOOKUP(Tabela1[[#This Row],[Cliente]],'BASE DE CLIENTES'!A:D,4,0)</f>
        <v>TECNICO</v>
      </c>
      <c r="L3886" s="1" t="str">
        <f>VLOOKUP(Tabela1[[#This Row],[Cliente]],'BASE DE CLIENTES'!A:E,5,0)</f>
        <v>Aparecida de Goiânia</v>
      </c>
    </row>
    <row r="3887" spans="1:12" x14ac:dyDescent="0.3">
      <c r="A3887" t="s">
        <v>1024</v>
      </c>
      <c r="B3887" t="s">
        <v>776</v>
      </c>
      <c r="C3887" s="1" t="str">
        <f>VLOOKUP(Tabela1[[#This Row],[Cliente]],'BASE DE CLIENTES'!A:E,2,0)</f>
        <v>Brasília</v>
      </c>
      <c r="D3887" s="1" t="str">
        <f>VLOOKUP(Tabela1[[#This Row],[Cliente]],'BASE DE CLIENTES'!A:C,3,0)</f>
        <v>DF</v>
      </c>
      <c r="E3887" s="1" t="str">
        <f>CONCATENATE(Tabela1[[#This Row],[CIDADE]],",",Tabela1[[#This Row],[UF]])</f>
        <v>Brasília,DF</v>
      </c>
      <c r="F3887" s="12">
        <v>46036</v>
      </c>
      <c r="G3887" s="14">
        <v>555.34</v>
      </c>
      <c r="H3887" s="14">
        <v>900</v>
      </c>
      <c r="I3887" s="7">
        <f>Tabela1[[#This Row],[Valor total]]-Tabela1[[#This Row],[Valor custo]]</f>
        <v>344.65999999999997</v>
      </c>
      <c r="J3887" s="3">
        <f>Tabela1[[#This Row],[MARGEM BRUTA]]/Tabela1[[#This Row],[Valor total]]</f>
        <v>0.38295555555555549</v>
      </c>
      <c r="K3887" s="1" t="str">
        <f>VLOOKUP(Tabela1[[#This Row],[Cliente]],'BASE DE CLIENTES'!A:D,4,0)</f>
        <v>CLIENTE NOVO S/ IDENT.</v>
      </c>
      <c r="L3887" s="1" t="str">
        <f>VLOOKUP(Tabela1[[#This Row],[Cliente]],'BASE DE CLIENTES'!A:E,5,0)</f>
        <v>Estrutural</v>
      </c>
    </row>
    <row r="3888" spans="1:12" x14ac:dyDescent="0.3">
      <c r="A3888" t="s">
        <v>1025</v>
      </c>
      <c r="B3888" t="s">
        <v>78</v>
      </c>
      <c r="C3888" s="1" t="str">
        <f>VLOOKUP(Tabela1[[#This Row],[Cliente]],'BASE DE CLIENTES'!A:E,2,0)</f>
        <v>Brasília</v>
      </c>
      <c r="D3888" s="1" t="str">
        <f>VLOOKUP(Tabela1[[#This Row],[Cliente]],'BASE DE CLIENTES'!A:C,3,0)</f>
        <v>DF</v>
      </c>
      <c r="E3888" s="1" t="str">
        <f>CONCATENATE(Tabela1[[#This Row],[CIDADE]],",",Tabela1[[#This Row],[UF]])</f>
        <v>Brasília,DF</v>
      </c>
      <c r="F3888" s="12">
        <v>46036</v>
      </c>
      <c r="G3888" s="14">
        <v>1020.62</v>
      </c>
      <c r="H3888" s="14">
        <v>1450</v>
      </c>
      <c r="I3888" s="7">
        <f>Tabela1[[#This Row],[Valor total]]-Tabela1[[#This Row],[Valor custo]]</f>
        <v>429.38</v>
      </c>
      <c r="J3888" s="3">
        <f>Tabela1[[#This Row],[MARGEM BRUTA]]/Tabela1[[#This Row],[Valor total]]</f>
        <v>0.29612413793103448</v>
      </c>
      <c r="K3888" s="1" t="str">
        <f>VLOOKUP(Tabela1[[#This Row],[Cliente]],'BASE DE CLIENTES'!A:D,4,0)</f>
        <v>SERRALHEIRO</v>
      </c>
      <c r="L3888" s="1" t="str">
        <f>VLOOKUP(Tabela1[[#This Row],[Cliente]],'BASE DE CLIENTES'!A:E,5,0)</f>
        <v>Vila do Boa (São Sebastião)</v>
      </c>
    </row>
    <row r="3889" spans="1:12" x14ac:dyDescent="0.3">
      <c r="A3889" t="s">
        <v>1026</v>
      </c>
      <c r="B3889" t="s">
        <v>230</v>
      </c>
      <c r="C3889" s="1" t="str">
        <f>VLOOKUP(Tabela1[[#This Row],[Cliente]],'BASE DE CLIENTES'!A:E,2,0)</f>
        <v>Brasília</v>
      </c>
      <c r="D3889" s="1" t="str">
        <f>VLOOKUP(Tabela1[[#This Row],[Cliente]],'BASE DE CLIENTES'!A:C,3,0)</f>
        <v>DF</v>
      </c>
      <c r="E3889" s="1" t="str">
        <f>CONCATENATE(Tabela1[[#This Row],[CIDADE]],",",Tabela1[[#This Row],[UF]])</f>
        <v>Brasília,DF</v>
      </c>
      <c r="F3889" s="12">
        <v>46036</v>
      </c>
      <c r="G3889" s="14">
        <v>377.85</v>
      </c>
      <c r="H3889" s="14">
        <v>529</v>
      </c>
      <c r="I3889" s="7">
        <f>Tabela1[[#This Row],[Valor total]]-Tabela1[[#This Row],[Valor custo]]</f>
        <v>151.14999999999998</v>
      </c>
      <c r="J3889" s="3">
        <f>Tabela1[[#This Row],[MARGEM BRUTA]]/Tabela1[[#This Row],[Valor total]]</f>
        <v>0.28572778827977313</v>
      </c>
      <c r="K3889" s="1" t="str">
        <f>VLOOKUP(Tabela1[[#This Row],[Cliente]],'BASE DE CLIENTES'!A:D,4,0)</f>
        <v>SERRALHEIRO</v>
      </c>
      <c r="L3889" s="1" t="str">
        <f>VLOOKUP(Tabela1[[#This Row],[Cliente]],'BASE DE CLIENTES'!A:E,5,0)</f>
        <v>SETOR HABITACIONAL SAMAMBAIA (VICENTE PIRES)</v>
      </c>
    </row>
    <row r="3890" spans="1:12" x14ac:dyDescent="0.3">
      <c r="A3890" t="s">
        <v>1027</v>
      </c>
      <c r="B3890" t="s">
        <v>68</v>
      </c>
      <c r="C3890" s="1" t="str">
        <f>VLOOKUP(Tabela1[[#This Row],[Cliente]],'BASE DE CLIENTES'!A:E,2,0)</f>
        <v>Brasília</v>
      </c>
      <c r="D3890" s="1" t="str">
        <f>VLOOKUP(Tabela1[[#This Row],[Cliente]],'BASE DE CLIENTES'!A:C,3,0)</f>
        <v>DF</v>
      </c>
      <c r="E3890" s="1" t="str">
        <f>CONCATENATE(Tabela1[[#This Row],[CIDADE]],",",Tabela1[[#This Row],[UF]])</f>
        <v>Brasília,DF</v>
      </c>
      <c r="F3890" s="12">
        <v>46036</v>
      </c>
      <c r="G3890" s="14">
        <v>747.79</v>
      </c>
      <c r="H3890" s="14">
        <v>1077</v>
      </c>
      <c r="I3890" s="7">
        <f>Tabela1[[#This Row],[Valor total]]-Tabela1[[#This Row],[Valor custo]]</f>
        <v>329.21000000000004</v>
      </c>
      <c r="J3890" s="3">
        <f>Tabela1[[#This Row],[MARGEM BRUTA]]/Tabela1[[#This Row],[Valor total]]</f>
        <v>0.30567316620241414</v>
      </c>
      <c r="K3890" s="1" t="str">
        <f>VLOOKUP(Tabela1[[#This Row],[Cliente]],'BASE DE CLIENTES'!A:D,4,0)</f>
        <v>EMPRESA COM MAQUINA</v>
      </c>
      <c r="L3890" s="1" t="str">
        <f>VLOOKUP(Tabela1[[#This Row],[Cliente]],'BASE DE CLIENTES'!A:E,5,0)</f>
        <v>SAMAMBAIA SUL (SAMAMBAIA)</v>
      </c>
    </row>
    <row r="3891" spans="1:12" x14ac:dyDescent="0.3">
      <c r="A3891" t="s">
        <v>1028</v>
      </c>
      <c r="B3891" t="s">
        <v>152</v>
      </c>
      <c r="C3891" s="1" t="str">
        <f>VLOOKUP(Tabela1[[#This Row],[Cliente]],'BASE DE CLIENTES'!A:E,2,0)</f>
        <v>Aparecida de Goiânia</v>
      </c>
      <c r="D3891" s="1" t="str">
        <f>VLOOKUP(Tabela1[[#This Row],[Cliente]],'BASE DE CLIENTES'!A:C,3,0)</f>
        <v>GO</v>
      </c>
      <c r="E3891" s="1" t="str">
        <f>CONCATENATE(Tabela1[[#This Row],[CIDADE]],",",Tabela1[[#This Row],[UF]])</f>
        <v>Aparecida de Goiânia,GO</v>
      </c>
      <c r="F3891" s="12">
        <v>46036</v>
      </c>
      <c r="G3891" s="14">
        <v>250</v>
      </c>
      <c r="H3891" s="14">
        <v>300</v>
      </c>
      <c r="I3891" s="7">
        <f>Tabela1[[#This Row],[Valor total]]-Tabela1[[#This Row],[Valor custo]]</f>
        <v>50</v>
      </c>
      <c r="J3891" s="3">
        <f>Tabela1[[#This Row],[MARGEM BRUTA]]/Tabela1[[#This Row],[Valor total]]</f>
        <v>0.16666666666666666</v>
      </c>
      <c r="K3891" s="1" t="str">
        <f>VLOOKUP(Tabela1[[#This Row],[Cliente]],'BASE DE CLIENTES'!A:D,4,0)</f>
        <v>TECNICO</v>
      </c>
      <c r="L3891" s="1" t="str">
        <f>VLOOKUP(Tabela1[[#This Row],[Cliente]],'BASE DE CLIENTES'!A:E,5,0)</f>
        <v>Aparecida de Goiânia</v>
      </c>
    </row>
    <row r="3892" spans="1:12" x14ac:dyDescent="0.3">
      <c r="A3892" t="s">
        <v>1029</v>
      </c>
      <c r="B3892" t="s">
        <v>97</v>
      </c>
      <c r="C3892" s="1" t="str">
        <f>VLOOKUP(Tabela1[[#This Row],[Cliente]],'BASE DE CLIENTES'!A:E,2,0)</f>
        <v>Brasília</v>
      </c>
      <c r="D3892" s="1" t="str">
        <f>VLOOKUP(Tabela1[[#This Row],[Cliente]],'BASE DE CLIENTES'!A:C,3,0)</f>
        <v>DF</v>
      </c>
      <c r="E3892" s="1" t="str">
        <f>CONCATENATE(Tabela1[[#This Row],[CIDADE]],",",Tabela1[[#This Row],[UF]])</f>
        <v>Brasília,DF</v>
      </c>
      <c r="F3892" s="12">
        <v>46036</v>
      </c>
      <c r="G3892" s="14">
        <v>712.93</v>
      </c>
      <c r="H3892" s="14">
        <v>1150</v>
      </c>
      <c r="I3892" s="7">
        <f>Tabela1[[#This Row],[Valor total]]-Tabela1[[#This Row],[Valor custo]]</f>
        <v>437.07000000000005</v>
      </c>
      <c r="J3892" s="3">
        <f>Tabela1[[#This Row],[MARGEM BRUTA]]/Tabela1[[#This Row],[Valor total]]</f>
        <v>0.38006086956521745</v>
      </c>
      <c r="K3892" s="1" t="str">
        <f>VLOOKUP(Tabela1[[#This Row],[Cliente]],'BASE DE CLIENTES'!A:D,4,0)</f>
        <v>SERRALHEIRO</v>
      </c>
      <c r="L3892" s="1" t="str">
        <f>VLOOKUP(Tabela1[[#This Row],[Cliente]],'BASE DE CLIENTES'!A:E,5,0)</f>
        <v>CEILANDIA NORTE</v>
      </c>
    </row>
    <row r="3893" spans="1:12" x14ac:dyDescent="0.3">
      <c r="A3893" t="s">
        <v>1030</v>
      </c>
      <c r="B3893" t="s">
        <v>85</v>
      </c>
      <c r="C3893" s="1" t="str">
        <f>VLOOKUP(Tabela1[[#This Row],[Cliente]],'BASE DE CLIENTES'!A:E,2,0)</f>
        <v>Brasília</v>
      </c>
      <c r="D3893" s="1" t="str">
        <f>VLOOKUP(Tabela1[[#This Row],[Cliente]],'BASE DE CLIENTES'!A:C,3,0)</f>
        <v>DF</v>
      </c>
      <c r="E3893" s="1" t="str">
        <f>CONCATENATE(Tabela1[[#This Row],[CIDADE]],",",Tabela1[[#This Row],[UF]])</f>
        <v>Brasília,DF</v>
      </c>
      <c r="F3893" s="12">
        <v>46036</v>
      </c>
      <c r="G3893" s="14">
        <v>0</v>
      </c>
      <c r="H3893" s="14">
        <v>90</v>
      </c>
      <c r="I3893" s="7">
        <f>Tabela1[[#This Row],[Valor total]]-Tabela1[[#This Row],[Valor custo]]</f>
        <v>90</v>
      </c>
      <c r="J3893" s="3">
        <f>Tabela1[[#This Row],[MARGEM BRUTA]]/Tabela1[[#This Row],[Valor total]]</f>
        <v>1</v>
      </c>
      <c r="K3893" s="1" t="str">
        <f>VLOOKUP(Tabela1[[#This Row],[Cliente]],'BASE DE CLIENTES'!A:D,4,0)</f>
        <v>SERRALHEIRO</v>
      </c>
      <c r="L3893" s="1" t="str">
        <f>VLOOKUP(Tabela1[[#This Row],[Cliente]],'BASE DE CLIENTES'!A:E,5,0)</f>
        <v>SAMAMBAIA NORTE (SAMAMBAIA)</v>
      </c>
    </row>
    <row r="3894" spans="1:12" x14ac:dyDescent="0.3">
      <c r="A3894" t="s">
        <v>1031</v>
      </c>
      <c r="B3894" t="s">
        <v>20</v>
      </c>
      <c r="C3894" s="1" t="str">
        <f>VLOOKUP(Tabela1[[#This Row],[Cliente]],'BASE DE CLIENTES'!A:E,2,0)</f>
        <v>Brasília</v>
      </c>
      <c r="D3894" s="1" t="str">
        <f>VLOOKUP(Tabela1[[#This Row],[Cliente]],'BASE DE CLIENTES'!A:C,3,0)</f>
        <v>DF</v>
      </c>
      <c r="E3894" s="1" t="str">
        <f>CONCATENATE(Tabela1[[#This Row],[CIDADE]],",",Tabela1[[#This Row],[UF]])</f>
        <v>Brasília,DF</v>
      </c>
      <c r="F3894" s="12">
        <v>46036</v>
      </c>
      <c r="G3894" s="14">
        <v>293.13</v>
      </c>
      <c r="H3894" s="14">
        <v>400</v>
      </c>
      <c r="I3894" s="7">
        <f>Tabela1[[#This Row],[Valor total]]-Tabela1[[#This Row],[Valor custo]]</f>
        <v>106.87</v>
      </c>
      <c r="J3894" s="3">
        <f>Tabela1[[#This Row],[MARGEM BRUTA]]/Tabela1[[#This Row],[Valor total]]</f>
        <v>0.267175</v>
      </c>
      <c r="K3894" s="1" t="str">
        <f>VLOOKUP(Tabela1[[#This Row],[Cliente]],'BASE DE CLIENTES'!A:D,4,0)</f>
        <v>CHAVEIRO</v>
      </c>
      <c r="L3894" s="1" t="str">
        <f>VLOOKUP(Tabela1[[#This Row],[Cliente]],'BASE DE CLIENTES'!A:E,5,0)</f>
        <v>NA</v>
      </c>
    </row>
    <row r="3895" spans="1:12" x14ac:dyDescent="0.3">
      <c r="A3895" t="s">
        <v>1032</v>
      </c>
      <c r="B3895" t="s">
        <v>206</v>
      </c>
      <c r="C3895" s="1" t="str">
        <f>VLOOKUP(Tabela1[[#This Row],[Cliente]],'BASE DE CLIENTES'!A:E,2,0)</f>
        <v>Goiânia</v>
      </c>
      <c r="D3895" s="1" t="str">
        <f>VLOOKUP(Tabela1[[#This Row],[Cliente]],'BASE DE CLIENTES'!A:C,3,0)</f>
        <v>GO</v>
      </c>
      <c r="E3895" s="1" t="str">
        <f>CONCATENATE(Tabela1[[#This Row],[CIDADE]],",",Tabela1[[#This Row],[UF]])</f>
        <v>Goiânia,GO</v>
      </c>
      <c r="F3895" s="12">
        <v>46036</v>
      </c>
      <c r="G3895" s="14">
        <v>8427.6200000000008</v>
      </c>
      <c r="H3895" s="14">
        <v>12500</v>
      </c>
      <c r="I3895" s="7">
        <f>Tabela1[[#This Row],[Valor total]]-Tabela1[[#This Row],[Valor custo]]</f>
        <v>4072.3799999999992</v>
      </c>
      <c r="J3895" s="3">
        <f>Tabela1[[#This Row],[MARGEM BRUTA]]/Tabela1[[#This Row],[Valor total]]</f>
        <v>0.32579039999999992</v>
      </c>
      <c r="K3895" s="1" t="str">
        <f>VLOOKUP(Tabela1[[#This Row],[Cliente]],'BASE DE CLIENTES'!A:D,4,0)</f>
        <v>EMPRESA COM MAQUINA</v>
      </c>
      <c r="L3895" s="1" t="str">
        <f>VLOOKUP(Tabela1[[#This Row],[Cliente]],'BASE DE CLIENTES'!A:E,5,0)</f>
        <v>Goiânia</v>
      </c>
    </row>
    <row r="3896" spans="1:12" x14ac:dyDescent="0.3">
      <c r="A3896" t="s">
        <v>1033</v>
      </c>
      <c r="B3896" t="s">
        <v>36</v>
      </c>
      <c r="C3896" s="1" t="str">
        <f>VLOOKUP(Tabela1[[#This Row],[Cliente]],'BASE DE CLIENTES'!A:E,2,0)</f>
        <v>Brasília</v>
      </c>
      <c r="D3896" s="1" t="str">
        <f>VLOOKUP(Tabela1[[#This Row],[Cliente]],'BASE DE CLIENTES'!A:C,3,0)</f>
        <v>DF</v>
      </c>
      <c r="E3896" s="1" t="str">
        <f>CONCATENATE(Tabela1[[#This Row],[CIDADE]],",",Tabela1[[#This Row],[UF]])</f>
        <v>Brasília,DF</v>
      </c>
      <c r="F3896" s="12">
        <v>46036</v>
      </c>
      <c r="G3896" s="14">
        <v>30.49</v>
      </c>
      <c r="H3896" s="14">
        <v>45</v>
      </c>
      <c r="I3896" s="7">
        <f>Tabela1[[#This Row],[Valor total]]-Tabela1[[#This Row],[Valor custo]]</f>
        <v>14.510000000000002</v>
      </c>
      <c r="J3896" s="3">
        <f>Tabela1[[#This Row],[MARGEM BRUTA]]/Tabela1[[#This Row],[Valor total]]</f>
        <v>0.32244444444444448</v>
      </c>
      <c r="K3896" s="1" t="str">
        <f>VLOOKUP(Tabela1[[#This Row],[Cliente]],'BASE DE CLIENTES'!A:D,4,0)</f>
        <v>SERRALHEIRO</v>
      </c>
      <c r="L3896" s="1" t="str">
        <f>VLOOKUP(Tabela1[[#This Row],[Cliente]],'BASE DE CLIENTES'!A:E,5,0)</f>
        <v>CEILANDIA SUL (CEILANDIA)</v>
      </c>
    </row>
    <row r="3897" spans="1:12" x14ac:dyDescent="0.3">
      <c r="A3897" t="s">
        <v>1034</v>
      </c>
      <c r="B3897" t="s">
        <v>321</v>
      </c>
      <c r="C3897" s="1" t="str">
        <f>VLOOKUP(Tabela1[[#This Row],[Cliente]],'BASE DE CLIENTES'!A:E,2,0)</f>
        <v>Valparaíso de Goiás</v>
      </c>
      <c r="D3897" s="1" t="str">
        <f>VLOOKUP(Tabela1[[#This Row],[Cliente]],'BASE DE CLIENTES'!A:C,3,0)</f>
        <v>GO</v>
      </c>
      <c r="E3897" s="1" t="str">
        <f>CONCATENATE(Tabela1[[#This Row],[CIDADE]],",",Tabela1[[#This Row],[UF]])</f>
        <v>Valparaíso de Goiás,GO</v>
      </c>
      <c r="F3897" s="12">
        <v>46035</v>
      </c>
      <c r="G3897" s="14">
        <v>377.85</v>
      </c>
      <c r="H3897" s="14">
        <v>615</v>
      </c>
      <c r="I3897" s="7">
        <f>Tabela1[[#This Row],[Valor total]]-Tabela1[[#This Row],[Valor custo]]</f>
        <v>237.14999999999998</v>
      </c>
      <c r="J3897" s="3">
        <f>Tabela1[[#This Row],[MARGEM BRUTA]]/Tabela1[[#This Row],[Valor total]]</f>
        <v>0.38560975609756093</v>
      </c>
      <c r="K3897" s="1" t="str">
        <f>VLOOKUP(Tabela1[[#This Row],[Cliente]],'BASE DE CLIENTES'!A:D,4,0)</f>
        <v>EMPRESA COM MAQUINA</v>
      </c>
      <c r="L3897" s="1" t="str">
        <f>VLOOKUP(Tabela1[[#This Row],[Cliente]],'BASE DE CLIENTES'!A:E,5,0)</f>
        <v>Valparaíso de Goiás</v>
      </c>
    </row>
    <row r="3898" spans="1:12" x14ac:dyDescent="0.3">
      <c r="A3898" t="s">
        <v>1035</v>
      </c>
      <c r="B3898" t="s">
        <v>161</v>
      </c>
      <c r="C3898" s="1" t="str">
        <f>VLOOKUP(Tabela1[[#This Row],[Cliente]],'BASE DE CLIENTES'!A:E,2,0)</f>
        <v>Brasília</v>
      </c>
      <c r="D3898" s="1" t="str">
        <f>VLOOKUP(Tabela1[[#This Row],[Cliente]],'BASE DE CLIENTES'!A:C,3,0)</f>
        <v>DF</v>
      </c>
      <c r="E3898" s="1" t="str">
        <f>CONCATENATE(Tabela1[[#This Row],[CIDADE]],",",Tabela1[[#This Row],[UF]])</f>
        <v>Brasília,DF</v>
      </c>
      <c r="F3898" s="12">
        <v>46035</v>
      </c>
      <c r="G3898" s="14">
        <v>132</v>
      </c>
      <c r="H3898" s="14">
        <v>220</v>
      </c>
      <c r="I3898" s="7">
        <f>Tabela1[[#This Row],[Valor total]]-Tabela1[[#This Row],[Valor custo]]</f>
        <v>88</v>
      </c>
      <c r="J3898" s="3">
        <f>Tabela1[[#This Row],[MARGEM BRUTA]]/Tabela1[[#This Row],[Valor total]]</f>
        <v>0.4</v>
      </c>
      <c r="K3898" s="1" t="str">
        <f>VLOOKUP(Tabela1[[#This Row],[Cliente]],'BASE DE CLIENTES'!A:D,4,0)</f>
        <v>EMPRESA COM MAQUINA</v>
      </c>
      <c r="L3898" s="1" t="str">
        <f>VLOOKUP(Tabela1[[#This Row],[Cliente]],'BASE DE CLIENTES'!A:E,5,0)</f>
        <v>RIACHO FUNDO II</v>
      </c>
    </row>
    <row r="3899" spans="1:12" x14ac:dyDescent="0.3">
      <c r="A3899" t="s">
        <v>1036</v>
      </c>
      <c r="B3899" t="s">
        <v>68</v>
      </c>
      <c r="C3899" s="1" t="str">
        <f>VLOOKUP(Tabela1[[#This Row],[Cliente]],'BASE DE CLIENTES'!A:E,2,0)</f>
        <v>Brasília</v>
      </c>
      <c r="D3899" s="1" t="str">
        <f>VLOOKUP(Tabela1[[#This Row],[Cliente]],'BASE DE CLIENTES'!A:C,3,0)</f>
        <v>DF</v>
      </c>
      <c r="E3899" s="1" t="str">
        <f>CONCATENATE(Tabela1[[#This Row],[CIDADE]],",",Tabela1[[#This Row],[UF]])</f>
        <v>Brasília,DF</v>
      </c>
      <c r="F3899" s="12">
        <v>46035</v>
      </c>
      <c r="G3899" s="14">
        <v>487.8</v>
      </c>
      <c r="H3899" s="14">
        <v>850</v>
      </c>
      <c r="I3899" s="7">
        <f>Tabela1[[#This Row],[Valor total]]-Tabela1[[#This Row],[Valor custo]]</f>
        <v>362.2</v>
      </c>
      <c r="J3899" s="3">
        <f>Tabela1[[#This Row],[MARGEM BRUTA]]/Tabela1[[#This Row],[Valor total]]</f>
        <v>0.42611764705882349</v>
      </c>
      <c r="K3899" s="1" t="str">
        <f>VLOOKUP(Tabela1[[#This Row],[Cliente]],'BASE DE CLIENTES'!A:D,4,0)</f>
        <v>EMPRESA COM MAQUINA</v>
      </c>
      <c r="L3899" s="1" t="str">
        <f>VLOOKUP(Tabela1[[#This Row],[Cliente]],'BASE DE CLIENTES'!A:E,5,0)</f>
        <v>SAMAMBAIA SUL (SAMAMBAIA)</v>
      </c>
    </row>
    <row r="3900" spans="1:12" x14ac:dyDescent="0.3">
      <c r="A3900" t="s">
        <v>1037</v>
      </c>
      <c r="B3900" t="s">
        <v>236</v>
      </c>
      <c r="C3900" s="1" t="str">
        <f>VLOOKUP(Tabela1[[#This Row],[Cliente]],'BASE DE CLIENTES'!A:E,2,0)</f>
        <v>Goiânia</v>
      </c>
      <c r="D3900" s="1" t="str">
        <f>VLOOKUP(Tabela1[[#This Row],[Cliente]],'BASE DE CLIENTES'!A:C,3,0)</f>
        <v>GO</v>
      </c>
      <c r="E3900" s="1" t="str">
        <f>CONCATENATE(Tabela1[[#This Row],[CIDADE]],",",Tabela1[[#This Row],[UF]])</f>
        <v>Goiânia,GO</v>
      </c>
      <c r="F3900" s="12">
        <v>46035</v>
      </c>
      <c r="G3900" s="14">
        <v>1511.4</v>
      </c>
      <c r="H3900" s="14">
        <v>2080</v>
      </c>
      <c r="I3900" s="7">
        <f>Tabela1[[#This Row],[Valor total]]-Tabela1[[#This Row],[Valor custo]]</f>
        <v>568.59999999999991</v>
      </c>
      <c r="J3900" s="3">
        <f>Tabela1[[#This Row],[MARGEM BRUTA]]/Tabela1[[#This Row],[Valor total]]</f>
        <v>0.27336538461538457</v>
      </c>
      <c r="K3900" s="1" t="str">
        <f>VLOOKUP(Tabela1[[#This Row],[Cliente]],'BASE DE CLIENTES'!A:D,4,0)</f>
        <v>EMPRESA COM MAQUINA</v>
      </c>
      <c r="L3900" s="1" t="str">
        <f>VLOOKUP(Tabela1[[#This Row],[Cliente]],'BASE DE CLIENTES'!A:E,5,0)</f>
        <v>Goiânia</v>
      </c>
    </row>
    <row r="3901" spans="1:12" x14ac:dyDescent="0.3">
      <c r="A3901" t="s">
        <v>1038</v>
      </c>
      <c r="B3901" t="s">
        <v>236</v>
      </c>
      <c r="C3901" s="1" t="str">
        <f>VLOOKUP(Tabela1[[#This Row],[Cliente]],'BASE DE CLIENTES'!A:E,2,0)</f>
        <v>Goiânia</v>
      </c>
      <c r="D3901" s="1" t="str">
        <f>VLOOKUP(Tabela1[[#This Row],[Cliente]],'BASE DE CLIENTES'!A:C,3,0)</f>
        <v>GO</v>
      </c>
      <c r="E3901" s="1" t="str">
        <f>CONCATENATE(Tabela1[[#This Row],[CIDADE]],",",Tabela1[[#This Row],[UF]])</f>
        <v>Goiânia,GO</v>
      </c>
      <c r="F3901" s="12">
        <v>46035</v>
      </c>
      <c r="G3901" s="14">
        <v>2101.2800000000002</v>
      </c>
      <c r="H3901" s="14">
        <v>3050</v>
      </c>
      <c r="I3901" s="7">
        <f>Tabela1[[#This Row],[Valor total]]-Tabela1[[#This Row],[Valor custo]]</f>
        <v>948.7199999999998</v>
      </c>
      <c r="J3901" s="3">
        <f>Tabela1[[#This Row],[MARGEM BRUTA]]/Tabela1[[#This Row],[Valor total]]</f>
        <v>0.31105573770491796</v>
      </c>
      <c r="K3901" s="1" t="str">
        <f>VLOOKUP(Tabela1[[#This Row],[Cliente]],'BASE DE CLIENTES'!A:D,4,0)</f>
        <v>EMPRESA COM MAQUINA</v>
      </c>
      <c r="L3901" s="1" t="str">
        <f>VLOOKUP(Tabela1[[#This Row],[Cliente]],'BASE DE CLIENTES'!A:E,5,0)</f>
        <v>Goiânia</v>
      </c>
    </row>
    <row r="3902" spans="1:12" x14ac:dyDescent="0.3">
      <c r="A3902" t="s">
        <v>1039</v>
      </c>
      <c r="B3902" t="s">
        <v>27</v>
      </c>
      <c r="C3902" s="1" t="str">
        <f>VLOOKUP(Tabela1[[#This Row],[Cliente]],'BASE DE CLIENTES'!A:E,2,0)</f>
        <v>Brasília</v>
      </c>
      <c r="D3902" s="1" t="str">
        <f>VLOOKUP(Tabela1[[#This Row],[Cliente]],'BASE DE CLIENTES'!A:C,3,0)</f>
        <v>DF</v>
      </c>
      <c r="E3902" s="1" t="str">
        <f>CONCATENATE(Tabela1[[#This Row],[CIDADE]],",",Tabela1[[#This Row],[UF]])</f>
        <v>Brasília,DF</v>
      </c>
      <c r="F3902" s="12">
        <v>46035</v>
      </c>
      <c r="G3902" s="14">
        <v>3778.5</v>
      </c>
      <c r="H3902" s="14">
        <v>4650</v>
      </c>
      <c r="I3902" s="7">
        <f>Tabela1[[#This Row],[Valor total]]-Tabela1[[#This Row],[Valor custo]]</f>
        <v>871.5</v>
      </c>
      <c r="J3902" s="3">
        <f>Tabela1[[#This Row],[MARGEM BRUTA]]/Tabela1[[#This Row],[Valor total]]</f>
        <v>0.18741935483870967</v>
      </c>
      <c r="K3902" s="1" t="str">
        <f>VLOOKUP(Tabela1[[#This Row],[Cliente]],'BASE DE CLIENTES'!A:D,4,0)</f>
        <v>EMPRESA SEM MAQUINA</v>
      </c>
      <c r="L3902" s="1" t="str">
        <f>VLOOKUP(Tabela1[[#This Row],[Cliente]],'BASE DE CLIENTES'!A:E,5,0)</f>
        <v>RECANTO DAS EMAS</v>
      </c>
    </row>
    <row r="3903" spans="1:12" x14ac:dyDescent="0.3">
      <c r="A3903" t="s">
        <v>1040</v>
      </c>
      <c r="B3903" t="s">
        <v>36</v>
      </c>
      <c r="C3903" s="1" t="str">
        <f>VLOOKUP(Tabela1[[#This Row],[Cliente]],'BASE DE CLIENTES'!A:E,2,0)</f>
        <v>Brasília</v>
      </c>
      <c r="D3903" s="1" t="str">
        <f>VLOOKUP(Tabela1[[#This Row],[Cliente]],'BASE DE CLIENTES'!A:C,3,0)</f>
        <v>DF</v>
      </c>
      <c r="E3903" s="1" t="str">
        <f>CONCATENATE(Tabela1[[#This Row],[CIDADE]],",",Tabela1[[#This Row],[UF]])</f>
        <v>Brasília,DF</v>
      </c>
      <c r="F3903" s="12">
        <v>46035</v>
      </c>
      <c r="G3903" s="14">
        <v>1801.08</v>
      </c>
      <c r="H3903" s="14">
        <v>2880</v>
      </c>
      <c r="I3903" s="7">
        <f>Tabela1[[#This Row],[Valor total]]-Tabela1[[#This Row],[Valor custo]]</f>
        <v>1078.92</v>
      </c>
      <c r="J3903" s="3">
        <f>Tabela1[[#This Row],[MARGEM BRUTA]]/Tabela1[[#This Row],[Valor total]]</f>
        <v>0.37462500000000004</v>
      </c>
      <c r="K3903" s="1" t="str">
        <f>VLOOKUP(Tabela1[[#This Row],[Cliente]],'BASE DE CLIENTES'!A:D,4,0)</f>
        <v>SERRALHEIRO</v>
      </c>
      <c r="L3903" s="1" t="str">
        <f>VLOOKUP(Tabela1[[#This Row],[Cliente]],'BASE DE CLIENTES'!A:E,5,0)</f>
        <v>CEILANDIA SUL (CEILANDIA)</v>
      </c>
    </row>
    <row r="3904" spans="1:12" x14ac:dyDescent="0.3">
      <c r="A3904" t="s">
        <v>1041</v>
      </c>
      <c r="B3904" t="s">
        <v>152</v>
      </c>
      <c r="C3904" s="1" t="str">
        <f>VLOOKUP(Tabela1[[#This Row],[Cliente]],'BASE DE CLIENTES'!A:E,2,0)</f>
        <v>Aparecida de Goiânia</v>
      </c>
      <c r="D3904" s="1" t="str">
        <f>VLOOKUP(Tabela1[[#This Row],[Cliente]],'BASE DE CLIENTES'!A:C,3,0)</f>
        <v>GO</v>
      </c>
      <c r="E3904" s="1" t="str">
        <f>CONCATENATE(Tabela1[[#This Row],[CIDADE]],",",Tabela1[[#This Row],[UF]])</f>
        <v>Aparecida de Goiânia,GO</v>
      </c>
      <c r="F3904" s="12">
        <v>46035</v>
      </c>
      <c r="G3904" s="14">
        <v>495.3</v>
      </c>
      <c r="H3904" s="14">
        <v>830</v>
      </c>
      <c r="I3904" s="7">
        <f>Tabela1[[#This Row],[Valor total]]-Tabela1[[#This Row],[Valor custo]]</f>
        <v>334.7</v>
      </c>
      <c r="J3904" s="3">
        <f>Tabela1[[#This Row],[MARGEM BRUTA]]/Tabela1[[#This Row],[Valor total]]</f>
        <v>0.40325301204819275</v>
      </c>
      <c r="K3904" s="1" t="str">
        <f>VLOOKUP(Tabela1[[#This Row],[Cliente]],'BASE DE CLIENTES'!A:D,4,0)</f>
        <v>TECNICO</v>
      </c>
      <c r="L3904" s="1" t="str">
        <f>VLOOKUP(Tabela1[[#This Row],[Cliente]],'BASE DE CLIENTES'!A:E,5,0)</f>
        <v>Aparecida de Goiânia</v>
      </c>
    </row>
    <row r="3905" spans="1:12" x14ac:dyDescent="0.3">
      <c r="A3905" t="s">
        <v>1042</v>
      </c>
      <c r="B3905" t="s">
        <v>120</v>
      </c>
      <c r="C3905" s="1" t="str">
        <f>VLOOKUP(Tabela1[[#This Row],[Cliente]],'BASE DE CLIENTES'!A:E,2,0)</f>
        <v>Brasília</v>
      </c>
      <c r="D3905" s="1" t="str">
        <f>VLOOKUP(Tabela1[[#This Row],[Cliente]],'BASE DE CLIENTES'!A:C,3,0)</f>
        <v>DF</v>
      </c>
      <c r="E3905" s="1" t="str">
        <f>CONCATENATE(Tabela1[[#This Row],[CIDADE]],",",Tabela1[[#This Row],[UF]])</f>
        <v>Brasília,DF</v>
      </c>
      <c r="F3905" s="12">
        <v>46035</v>
      </c>
      <c r="G3905" s="14">
        <v>75</v>
      </c>
      <c r="H3905" s="14">
        <v>90</v>
      </c>
      <c r="I3905" s="7">
        <f>Tabela1[[#This Row],[Valor total]]-Tabela1[[#This Row],[Valor custo]]</f>
        <v>15</v>
      </c>
      <c r="J3905" s="3">
        <f>Tabela1[[#This Row],[MARGEM BRUTA]]/Tabela1[[#This Row],[Valor total]]</f>
        <v>0.16666666666666666</v>
      </c>
      <c r="K3905" s="1" t="str">
        <f>VLOOKUP(Tabela1[[#This Row],[Cliente]],'BASE DE CLIENTES'!A:D,4,0)</f>
        <v>EMPRESA SEM MAQUINA</v>
      </c>
      <c r="L3905" s="1" t="str">
        <f>VLOOKUP(Tabela1[[#This Row],[Cliente]],'BASE DE CLIENTES'!A:E,5,0)</f>
        <v>SAMAMBAIA</v>
      </c>
    </row>
    <row r="3906" spans="1:12" x14ac:dyDescent="0.3">
      <c r="A3906" t="s">
        <v>1043</v>
      </c>
      <c r="B3906" t="s">
        <v>199</v>
      </c>
      <c r="C3906" s="1" t="str">
        <f>VLOOKUP(Tabela1[[#This Row],[Cliente]],'BASE DE CLIENTES'!A:E,2,0)</f>
        <v>Goiânia</v>
      </c>
      <c r="D3906" s="1" t="str">
        <f>VLOOKUP(Tabela1[[#This Row],[Cliente]],'BASE DE CLIENTES'!A:C,3,0)</f>
        <v>GO</v>
      </c>
      <c r="E3906" s="1" t="str">
        <f>CONCATENATE(Tabela1[[#This Row],[CIDADE]],",",Tabela1[[#This Row],[UF]])</f>
        <v>Goiânia,GO</v>
      </c>
      <c r="F3906" s="12">
        <v>46035</v>
      </c>
      <c r="G3906" s="14">
        <v>1470.94</v>
      </c>
      <c r="H3906" s="14">
        <v>2050</v>
      </c>
      <c r="I3906" s="7">
        <f>Tabela1[[#This Row],[Valor total]]-Tabela1[[#This Row],[Valor custo]]</f>
        <v>579.05999999999995</v>
      </c>
      <c r="J3906" s="3">
        <f>Tabela1[[#This Row],[MARGEM BRUTA]]/Tabela1[[#This Row],[Valor total]]</f>
        <v>0.28246829268292678</v>
      </c>
      <c r="K3906" s="1" t="str">
        <f>VLOOKUP(Tabela1[[#This Row],[Cliente]],'BASE DE CLIENTES'!A:D,4,0)</f>
        <v>EMPRESA COM MAQUINA</v>
      </c>
      <c r="L3906" s="1" t="str">
        <f>VLOOKUP(Tabela1[[#This Row],[Cliente]],'BASE DE CLIENTES'!A:E,5,0)</f>
        <v>Goiânia</v>
      </c>
    </row>
    <row r="3907" spans="1:12" x14ac:dyDescent="0.3">
      <c r="A3907" t="s">
        <v>1044</v>
      </c>
      <c r="B3907" t="s">
        <v>184</v>
      </c>
      <c r="C3907" s="1" t="str">
        <f>VLOOKUP(Tabela1[[#This Row],[Cliente]],'BASE DE CLIENTES'!A:E,2,0)</f>
        <v>Castanhal</v>
      </c>
      <c r="D3907" s="1" t="str">
        <f>VLOOKUP(Tabela1[[#This Row],[Cliente]],'BASE DE CLIENTES'!A:C,3,0)</f>
        <v>PA</v>
      </c>
      <c r="E3907" s="1" t="str">
        <f>CONCATENATE(Tabela1[[#This Row],[CIDADE]],",",Tabela1[[#This Row],[UF]])</f>
        <v>Castanhal,PA</v>
      </c>
      <c r="F3907" s="12">
        <v>46035</v>
      </c>
      <c r="G3907" s="14">
        <v>9376.18</v>
      </c>
      <c r="H3907" s="14">
        <v>14750</v>
      </c>
      <c r="I3907" s="7">
        <f>Tabela1[[#This Row],[Valor total]]-Tabela1[[#This Row],[Valor custo]]</f>
        <v>5373.82</v>
      </c>
      <c r="J3907" s="3">
        <f>Tabela1[[#This Row],[MARGEM BRUTA]]/Tabela1[[#This Row],[Valor total]]</f>
        <v>0.36432677966101695</v>
      </c>
      <c r="K3907" s="1" t="str">
        <f>VLOOKUP(Tabela1[[#This Row],[Cliente]],'BASE DE CLIENTES'!A:D,4,0)</f>
        <v>EMPRESA COM MAQUINA</v>
      </c>
      <c r="L3907" s="1" t="str">
        <f>VLOOKUP(Tabela1[[#This Row],[Cliente]],'BASE DE CLIENTES'!A:E,5,0)</f>
        <v>Castanhal</v>
      </c>
    </row>
    <row r="3908" spans="1:12" x14ac:dyDescent="0.3">
      <c r="A3908" t="s">
        <v>1045</v>
      </c>
      <c r="B3908" t="s">
        <v>70</v>
      </c>
      <c r="C3908" s="1" t="str">
        <f>VLOOKUP(Tabela1[[#This Row],[Cliente]],'BASE DE CLIENTES'!A:E,2,0)</f>
        <v>Brasília</v>
      </c>
      <c r="D3908" s="1" t="str">
        <f>VLOOKUP(Tabela1[[#This Row],[Cliente]],'BASE DE CLIENTES'!A:C,3,0)</f>
        <v>DF</v>
      </c>
      <c r="E3908" s="1" t="str">
        <f>CONCATENATE(Tabela1[[#This Row],[CIDADE]],",",Tabela1[[#This Row],[UF]])</f>
        <v>Brasília,DF</v>
      </c>
      <c r="F3908" s="12">
        <v>46035</v>
      </c>
      <c r="G3908" s="14">
        <v>900.54</v>
      </c>
      <c r="H3908" s="14">
        <v>1310</v>
      </c>
      <c r="I3908" s="7">
        <f>Tabela1[[#This Row],[Valor total]]-Tabela1[[#This Row],[Valor custo]]</f>
        <v>409.46000000000004</v>
      </c>
      <c r="J3908" s="3">
        <f>Tabela1[[#This Row],[MARGEM BRUTA]]/Tabela1[[#This Row],[Valor total]]</f>
        <v>0.31256488549618322</v>
      </c>
      <c r="K3908" s="1" t="str">
        <f>VLOOKUP(Tabela1[[#This Row],[Cliente]],'BASE DE CLIENTES'!A:D,4,0)</f>
        <v>EMPRESA COM MAQUINA</v>
      </c>
      <c r="L3908" s="1" t="str">
        <f>VLOOKUP(Tabela1[[#This Row],[Cliente]],'BASE DE CLIENTES'!A:E,5,0)</f>
        <v>TAGUATINGA NORTE (TAGUATINGA)</v>
      </c>
    </row>
    <row r="3909" spans="1:12" x14ac:dyDescent="0.3">
      <c r="A3909" t="s">
        <v>1046</v>
      </c>
      <c r="B3909" t="s">
        <v>236</v>
      </c>
      <c r="C3909" s="1" t="str">
        <f>VLOOKUP(Tabela1[[#This Row],[Cliente]],'BASE DE CLIENTES'!A:E,2,0)</f>
        <v>Goiânia</v>
      </c>
      <c r="D3909" s="1" t="str">
        <f>VLOOKUP(Tabela1[[#This Row],[Cliente]],'BASE DE CLIENTES'!A:C,3,0)</f>
        <v>GO</v>
      </c>
      <c r="E3909" s="1" t="str">
        <f>CONCATENATE(Tabela1[[#This Row],[CIDADE]],",",Tabela1[[#This Row],[UF]])</f>
        <v>Goiânia,GO</v>
      </c>
      <c r="F3909" s="12">
        <v>46035</v>
      </c>
      <c r="G3909" s="14">
        <v>377.85</v>
      </c>
      <c r="H3909" s="14">
        <v>571.95000000000005</v>
      </c>
      <c r="I3909" s="7">
        <f>Tabela1[[#This Row],[Valor total]]-Tabela1[[#This Row],[Valor custo]]</f>
        <v>194.10000000000002</v>
      </c>
      <c r="J3909" s="3">
        <f>Tabela1[[#This Row],[MARGEM BRUTA]]/Tabela1[[#This Row],[Valor total]]</f>
        <v>0.33936532913716233</v>
      </c>
      <c r="K3909" s="1" t="str">
        <f>VLOOKUP(Tabela1[[#This Row],[Cliente]],'BASE DE CLIENTES'!A:D,4,0)</f>
        <v>EMPRESA COM MAQUINA</v>
      </c>
      <c r="L3909" s="1" t="str">
        <f>VLOOKUP(Tabela1[[#This Row],[Cliente]],'BASE DE CLIENTES'!A:E,5,0)</f>
        <v>Goiânia</v>
      </c>
    </row>
    <row r="3910" spans="1:12" x14ac:dyDescent="0.3">
      <c r="A3910" t="s">
        <v>1047</v>
      </c>
      <c r="B3910" t="s">
        <v>297</v>
      </c>
      <c r="C3910" s="1" t="str">
        <f>VLOOKUP(Tabela1[[#This Row],[Cliente]],'BASE DE CLIENTES'!A:E,2,0)</f>
        <v>Brasília</v>
      </c>
      <c r="D3910" s="1" t="str">
        <f>VLOOKUP(Tabela1[[#This Row],[Cliente]],'BASE DE CLIENTES'!A:C,3,0)</f>
        <v>DF</v>
      </c>
      <c r="E3910" s="1" t="str">
        <f>CONCATENATE(Tabela1[[#This Row],[CIDADE]],",",Tabela1[[#This Row],[UF]])</f>
        <v>Brasília,DF</v>
      </c>
      <c r="F3910" s="12">
        <v>46034</v>
      </c>
      <c r="G3910" s="14">
        <v>377.85</v>
      </c>
      <c r="H3910" s="14">
        <v>645</v>
      </c>
      <c r="I3910" s="7">
        <f>Tabela1[[#This Row],[Valor total]]-Tabela1[[#This Row],[Valor custo]]</f>
        <v>267.14999999999998</v>
      </c>
      <c r="J3910" s="3">
        <f>Tabela1[[#This Row],[MARGEM BRUTA]]/Tabela1[[#This Row],[Valor total]]</f>
        <v>0.41418604651162788</v>
      </c>
      <c r="K3910" s="1" t="str">
        <f>VLOOKUP(Tabela1[[#This Row],[Cliente]],'BASE DE CLIENTES'!A:D,4,0)</f>
        <v>SERRALHEIRO</v>
      </c>
      <c r="L3910" s="1" t="str">
        <f>VLOOKUP(Tabela1[[#This Row],[Cliente]],'BASE DE CLIENTES'!A:E,5,0)</f>
        <v>NA</v>
      </c>
    </row>
    <row r="3911" spans="1:12" x14ac:dyDescent="0.3">
      <c r="A3911" t="s">
        <v>1048</v>
      </c>
      <c r="B3911" t="s">
        <v>23</v>
      </c>
      <c r="C3911" s="1" t="str">
        <f>VLOOKUP(Tabela1[[#This Row],[Cliente]],'BASE DE CLIENTES'!A:E,2,0)</f>
        <v>Brasília</v>
      </c>
      <c r="D3911" s="1" t="str">
        <f>VLOOKUP(Tabela1[[#This Row],[Cliente]],'BASE DE CLIENTES'!A:C,3,0)</f>
        <v>DF</v>
      </c>
      <c r="E3911" s="1" t="str">
        <f>CONCATENATE(Tabela1[[#This Row],[CIDADE]],",",Tabela1[[#This Row],[UF]])</f>
        <v>Brasília,DF</v>
      </c>
      <c r="F3911" s="12">
        <v>46034</v>
      </c>
      <c r="G3911" s="14">
        <v>35</v>
      </c>
      <c r="H3911" s="14">
        <v>45</v>
      </c>
      <c r="I3911" s="7">
        <f>Tabela1[[#This Row],[Valor total]]-Tabela1[[#This Row],[Valor custo]]</f>
        <v>10</v>
      </c>
      <c r="J3911" s="3">
        <f>Tabela1[[#This Row],[MARGEM BRUTA]]/Tabela1[[#This Row],[Valor total]]</f>
        <v>0.22222222222222221</v>
      </c>
      <c r="K3911" s="1" t="str">
        <f>VLOOKUP(Tabela1[[#This Row],[Cliente]],'BASE DE CLIENTES'!A:D,4,0)</f>
        <v>EMPRESA SEM MAQUINA</v>
      </c>
      <c r="L3911" s="1" t="str">
        <f>VLOOKUP(Tabela1[[#This Row],[Cliente]],'BASE DE CLIENTES'!A:E,5,0)</f>
        <v>SETOR INDUSTRIAL (TAGUATINGA)</v>
      </c>
    </row>
    <row r="3912" spans="1:12" x14ac:dyDescent="0.3">
      <c r="A3912" t="s">
        <v>1049</v>
      </c>
      <c r="B3912" t="s">
        <v>42</v>
      </c>
      <c r="C3912" s="1" t="str">
        <f>VLOOKUP(Tabela1[[#This Row],[Cliente]],'BASE DE CLIENTES'!A:E,2,0)</f>
        <v>Brasília</v>
      </c>
      <c r="D3912" s="1" t="str">
        <f>VLOOKUP(Tabela1[[#This Row],[Cliente]],'BASE DE CLIENTES'!A:C,3,0)</f>
        <v>DF</v>
      </c>
      <c r="E3912" s="1" t="str">
        <f>CONCATENATE(Tabela1[[#This Row],[CIDADE]],",",Tabela1[[#This Row],[UF]])</f>
        <v>Brasília,DF</v>
      </c>
      <c r="F3912" s="12">
        <v>46034</v>
      </c>
      <c r="G3912" s="14">
        <v>751</v>
      </c>
      <c r="H3912" s="14">
        <v>1500</v>
      </c>
      <c r="I3912" s="7">
        <f>Tabela1[[#This Row],[Valor total]]-Tabela1[[#This Row],[Valor custo]]</f>
        <v>749</v>
      </c>
      <c r="J3912" s="3">
        <f>Tabela1[[#This Row],[MARGEM BRUTA]]/Tabela1[[#This Row],[Valor total]]</f>
        <v>0.49933333333333335</v>
      </c>
      <c r="K3912" s="1" t="str">
        <f>VLOOKUP(Tabela1[[#This Row],[Cliente]],'BASE DE CLIENTES'!A:D,4,0)</f>
        <v>EMPRESA SEM MAQUINA</v>
      </c>
      <c r="L3912" s="1" t="str">
        <f>VLOOKUP(Tabela1[[#This Row],[Cliente]],'BASE DE CLIENTES'!A:E,5,0)</f>
        <v>SAMAMBAIA</v>
      </c>
    </row>
    <row r="3913" spans="1:12" x14ac:dyDescent="0.3">
      <c r="A3913" t="s">
        <v>1050</v>
      </c>
      <c r="B3913" t="s">
        <v>42</v>
      </c>
      <c r="C3913" s="1" t="str">
        <f>VLOOKUP(Tabela1[[#This Row],[Cliente]],'BASE DE CLIENTES'!A:E,2,0)</f>
        <v>Brasília</v>
      </c>
      <c r="D3913" s="1" t="str">
        <f>VLOOKUP(Tabela1[[#This Row],[Cliente]],'BASE DE CLIENTES'!A:C,3,0)</f>
        <v>DF</v>
      </c>
      <c r="E3913" s="1" t="str">
        <f>CONCATENATE(Tabela1[[#This Row],[CIDADE]],",",Tabela1[[#This Row],[UF]])</f>
        <v>Brasília,DF</v>
      </c>
      <c r="F3913" s="12">
        <v>46034</v>
      </c>
      <c r="G3913" s="14">
        <v>828.84</v>
      </c>
      <c r="H3913" s="14">
        <v>1320</v>
      </c>
      <c r="I3913" s="7">
        <f>Tabela1[[#This Row],[Valor total]]-Tabela1[[#This Row],[Valor custo]]</f>
        <v>491.15999999999997</v>
      </c>
      <c r="J3913" s="3">
        <f>Tabela1[[#This Row],[MARGEM BRUTA]]/Tabela1[[#This Row],[Valor total]]</f>
        <v>0.37209090909090908</v>
      </c>
      <c r="K3913" s="1" t="str">
        <f>VLOOKUP(Tabela1[[#This Row],[Cliente]],'BASE DE CLIENTES'!A:D,4,0)</f>
        <v>EMPRESA SEM MAQUINA</v>
      </c>
      <c r="L3913" s="1" t="str">
        <f>VLOOKUP(Tabela1[[#This Row],[Cliente]],'BASE DE CLIENTES'!A:E,5,0)</f>
        <v>SAMAMBAIA</v>
      </c>
    </row>
    <row r="3914" spans="1:12" x14ac:dyDescent="0.3">
      <c r="A3914" t="s">
        <v>1051</v>
      </c>
      <c r="B3914" t="s">
        <v>138</v>
      </c>
      <c r="C3914" s="1" t="str">
        <f>VLOOKUP(Tabela1[[#This Row],[Cliente]],'BASE DE CLIENTES'!A:E,2,0)</f>
        <v>Brasília</v>
      </c>
      <c r="D3914" s="1" t="str">
        <f>VLOOKUP(Tabela1[[#This Row],[Cliente]],'BASE DE CLIENTES'!A:C,3,0)</f>
        <v>DF</v>
      </c>
      <c r="E3914" s="1" t="str">
        <f>CONCATENATE(Tabela1[[#This Row],[CIDADE]],",",Tabela1[[#This Row],[UF]])</f>
        <v>Brasília,DF</v>
      </c>
      <c r="F3914" s="12">
        <v>46034</v>
      </c>
      <c r="G3914" s="14">
        <v>1126.5</v>
      </c>
      <c r="H3914" s="14">
        <v>2250</v>
      </c>
      <c r="I3914" s="7">
        <f>Tabela1[[#This Row],[Valor total]]-Tabela1[[#This Row],[Valor custo]]</f>
        <v>1123.5</v>
      </c>
      <c r="J3914" s="3">
        <f>Tabela1[[#This Row],[MARGEM BRUTA]]/Tabela1[[#This Row],[Valor total]]</f>
        <v>0.49933333333333335</v>
      </c>
      <c r="K3914" s="1" t="str">
        <f>VLOOKUP(Tabela1[[#This Row],[Cliente]],'BASE DE CLIENTES'!A:D,4,0)</f>
        <v>OUTROS RAMOS</v>
      </c>
      <c r="L3914" s="1" t="str">
        <f>VLOOKUP(Tabela1[[#This Row],[Cliente]],'BASE DE CLIENTES'!A:E,5,0)</f>
        <v>CEILANDIA NORTE (CEILANDIA)</v>
      </c>
    </row>
    <row r="3915" spans="1:12" x14ac:dyDescent="0.3">
      <c r="A3915" t="s">
        <v>1052</v>
      </c>
      <c r="B3915" t="s">
        <v>152</v>
      </c>
      <c r="C3915" s="1" t="str">
        <f>VLOOKUP(Tabela1[[#This Row],[Cliente]],'BASE DE CLIENTES'!A:E,2,0)</f>
        <v>Aparecida de Goiânia</v>
      </c>
      <c r="D3915" s="1" t="str">
        <f>VLOOKUP(Tabela1[[#This Row],[Cliente]],'BASE DE CLIENTES'!A:C,3,0)</f>
        <v>GO</v>
      </c>
      <c r="E3915" s="1" t="str">
        <f>CONCATENATE(Tabela1[[#This Row],[CIDADE]],",",Tabela1[[#This Row],[UF]])</f>
        <v>Aparecida de Goiânia,GO</v>
      </c>
      <c r="F3915" s="12">
        <v>46034</v>
      </c>
      <c r="G3915" s="14">
        <v>300.18</v>
      </c>
      <c r="H3915" s="14">
        <v>550</v>
      </c>
      <c r="I3915" s="7">
        <f>Tabela1[[#This Row],[Valor total]]-Tabela1[[#This Row],[Valor custo]]</f>
        <v>249.82</v>
      </c>
      <c r="J3915" s="3">
        <f>Tabela1[[#This Row],[MARGEM BRUTA]]/Tabela1[[#This Row],[Valor total]]</f>
        <v>0.4542181818181818</v>
      </c>
      <c r="K3915" s="1" t="str">
        <f>VLOOKUP(Tabela1[[#This Row],[Cliente]],'BASE DE CLIENTES'!A:D,4,0)</f>
        <v>TECNICO</v>
      </c>
      <c r="L3915" s="1" t="str">
        <f>VLOOKUP(Tabela1[[#This Row],[Cliente]],'BASE DE CLIENTES'!A:E,5,0)</f>
        <v>Aparecida de Goiânia</v>
      </c>
    </row>
    <row r="3916" spans="1:12" x14ac:dyDescent="0.3">
      <c r="A3916" t="s">
        <v>1053</v>
      </c>
      <c r="B3916" t="s">
        <v>152</v>
      </c>
      <c r="C3916" s="1" t="str">
        <f>VLOOKUP(Tabela1[[#This Row],[Cliente]],'BASE DE CLIENTES'!A:E,2,0)</f>
        <v>Aparecida de Goiânia</v>
      </c>
      <c r="D3916" s="1" t="str">
        <f>VLOOKUP(Tabela1[[#This Row],[Cliente]],'BASE DE CLIENTES'!A:C,3,0)</f>
        <v>GO</v>
      </c>
      <c r="E3916" s="1" t="str">
        <f>CONCATENATE(Tabela1[[#This Row],[CIDADE]],",",Tabela1[[#This Row],[UF]])</f>
        <v>Aparecida de Goiânia,GO</v>
      </c>
      <c r="F3916" s="12">
        <v>46034</v>
      </c>
      <c r="G3916" s="14">
        <v>75.099999999999994</v>
      </c>
      <c r="H3916" s="14">
        <v>350</v>
      </c>
      <c r="I3916" s="7">
        <f>Tabela1[[#This Row],[Valor total]]-Tabela1[[#This Row],[Valor custo]]</f>
        <v>274.89999999999998</v>
      </c>
      <c r="J3916" s="3">
        <f>Tabela1[[#This Row],[MARGEM BRUTA]]/Tabela1[[#This Row],[Valor total]]</f>
        <v>0.78542857142857136</v>
      </c>
      <c r="K3916" s="1" t="str">
        <f>VLOOKUP(Tabela1[[#This Row],[Cliente]],'BASE DE CLIENTES'!A:D,4,0)</f>
        <v>TECNICO</v>
      </c>
      <c r="L3916" s="1" t="str">
        <f>VLOOKUP(Tabela1[[#This Row],[Cliente]],'BASE DE CLIENTES'!A:E,5,0)</f>
        <v>Aparecida de Goiânia</v>
      </c>
    </row>
    <row r="3917" spans="1:12" x14ac:dyDescent="0.3">
      <c r="A3917" t="s">
        <v>1054</v>
      </c>
      <c r="B3917" t="s">
        <v>311</v>
      </c>
      <c r="C3917" s="1" t="str">
        <f>VLOOKUP(Tabela1[[#This Row],[Cliente]],'BASE DE CLIENTES'!A:E,2,0)</f>
        <v>Uberlândia</v>
      </c>
      <c r="D3917" s="1" t="str">
        <f>VLOOKUP(Tabela1[[#This Row],[Cliente]],'BASE DE CLIENTES'!A:C,3,0)</f>
        <v>MG</v>
      </c>
      <c r="E3917" s="1" t="str">
        <f>CONCATENATE(Tabela1[[#This Row],[CIDADE]],",",Tabela1[[#This Row],[UF]])</f>
        <v>Uberlândia,MG</v>
      </c>
      <c r="F3917" s="12">
        <v>46034</v>
      </c>
      <c r="G3917" s="14">
        <v>6619.06</v>
      </c>
      <c r="H3917" s="14">
        <v>9730</v>
      </c>
      <c r="I3917" s="7">
        <f>Tabela1[[#This Row],[Valor total]]-Tabela1[[#This Row],[Valor custo]]</f>
        <v>3110.9399999999996</v>
      </c>
      <c r="J3917" s="3">
        <f>Tabela1[[#This Row],[MARGEM BRUTA]]/Tabela1[[#This Row],[Valor total]]</f>
        <v>0.31972661870503594</v>
      </c>
      <c r="K3917" s="1" t="str">
        <f>VLOOKUP(Tabela1[[#This Row],[Cliente]],'BASE DE CLIENTES'!A:D,4,0)</f>
        <v>EMPRESA COM MAQUINA</v>
      </c>
      <c r="L3917" s="1" t="str">
        <f>VLOOKUP(Tabela1[[#This Row],[Cliente]],'BASE DE CLIENTES'!A:E,5,0)</f>
        <v>Uberlândia</v>
      </c>
    </row>
    <row r="3918" spans="1:12" x14ac:dyDescent="0.3">
      <c r="A3918" t="s">
        <v>1055</v>
      </c>
      <c r="B3918" t="s">
        <v>149</v>
      </c>
      <c r="C3918" s="1" t="str">
        <f>VLOOKUP(Tabela1[[#This Row],[Cliente]],'BASE DE CLIENTES'!A:E,2,0)</f>
        <v>Anápolis</v>
      </c>
      <c r="D3918" s="1" t="str">
        <f>VLOOKUP(Tabela1[[#This Row],[Cliente]],'BASE DE CLIENTES'!A:C,3,0)</f>
        <v>GO</v>
      </c>
      <c r="E3918" s="1" t="str">
        <f>CONCATENATE(Tabela1[[#This Row],[CIDADE]],",",Tabela1[[#This Row],[UF]])</f>
        <v>Anápolis,GO</v>
      </c>
      <c r="F3918" s="12">
        <v>46034</v>
      </c>
      <c r="G3918" s="14">
        <v>6877.86</v>
      </c>
      <c r="H3918" s="14">
        <v>10095</v>
      </c>
      <c r="I3918" s="7">
        <f>Tabela1[[#This Row],[Valor total]]-Tabela1[[#This Row],[Valor custo]]</f>
        <v>3217.1400000000003</v>
      </c>
      <c r="J3918" s="3">
        <f>Tabela1[[#This Row],[MARGEM BRUTA]]/Tabela1[[#This Row],[Valor total]]</f>
        <v>0.31868647845468057</v>
      </c>
      <c r="K3918" s="1" t="str">
        <f>VLOOKUP(Tabela1[[#This Row],[Cliente]],'BASE DE CLIENTES'!A:D,4,0)</f>
        <v>EMPRESA COM MAQUINA</v>
      </c>
      <c r="L3918" s="1" t="str">
        <f>VLOOKUP(Tabela1[[#This Row],[Cliente]],'BASE DE CLIENTES'!A:E,5,0)</f>
        <v>Anápolis</v>
      </c>
    </row>
    <row r="3919" spans="1:12" x14ac:dyDescent="0.3">
      <c r="A3919" t="s">
        <v>1056</v>
      </c>
      <c r="B3919" t="s">
        <v>199</v>
      </c>
      <c r="C3919" s="1" t="str">
        <f>VLOOKUP(Tabela1[[#This Row],[Cliente]],'BASE DE CLIENTES'!A:E,2,0)</f>
        <v>Goiânia</v>
      </c>
      <c r="D3919" s="1" t="str">
        <f>VLOOKUP(Tabela1[[#This Row],[Cliente]],'BASE DE CLIENTES'!A:C,3,0)</f>
        <v>GO</v>
      </c>
      <c r="E3919" s="1" t="str">
        <f>CONCATENATE(Tabela1[[#This Row],[CIDADE]],",",Tabela1[[#This Row],[UF]])</f>
        <v>Goiânia,GO</v>
      </c>
      <c r="F3919" s="12">
        <v>46034</v>
      </c>
      <c r="G3919" s="14">
        <v>3804.89</v>
      </c>
      <c r="H3919" s="14">
        <v>5575</v>
      </c>
      <c r="I3919" s="7">
        <f>Tabela1[[#This Row],[Valor total]]-Tabela1[[#This Row],[Valor custo]]</f>
        <v>1770.1100000000001</v>
      </c>
      <c r="J3919" s="3">
        <f>Tabela1[[#This Row],[MARGEM BRUTA]]/Tabela1[[#This Row],[Valor total]]</f>
        <v>0.3175085201793722</v>
      </c>
      <c r="K3919" s="1" t="str">
        <f>VLOOKUP(Tabela1[[#This Row],[Cliente]],'BASE DE CLIENTES'!A:D,4,0)</f>
        <v>EMPRESA COM MAQUINA</v>
      </c>
      <c r="L3919" s="1" t="str">
        <f>VLOOKUP(Tabela1[[#This Row],[Cliente]],'BASE DE CLIENTES'!A:E,5,0)</f>
        <v>Goiânia</v>
      </c>
    </row>
    <row r="3920" spans="1:12" x14ac:dyDescent="0.3">
      <c r="A3920" t="s">
        <v>1057</v>
      </c>
      <c r="B3920" t="s">
        <v>15</v>
      </c>
      <c r="C3920" s="1" t="str">
        <f>VLOOKUP(Tabela1[[#This Row],[Cliente]],'BASE DE CLIENTES'!A:E,2,0)</f>
        <v>Brasília</v>
      </c>
      <c r="D3920" s="1" t="str">
        <f>VLOOKUP(Tabela1[[#This Row],[Cliente]],'BASE DE CLIENTES'!A:C,3,0)</f>
        <v>DF</v>
      </c>
      <c r="E3920" s="1" t="str">
        <f>CONCATENATE(Tabela1[[#This Row],[CIDADE]],",",Tabela1[[#This Row],[UF]])</f>
        <v>Brasília,DF</v>
      </c>
      <c r="F3920" s="12">
        <v>46034</v>
      </c>
      <c r="G3920" s="14">
        <v>697.92</v>
      </c>
      <c r="H3920" s="14">
        <v>1000</v>
      </c>
      <c r="I3920" s="7">
        <f>Tabela1[[#This Row],[Valor total]]-Tabela1[[#This Row],[Valor custo]]</f>
        <v>302.08000000000004</v>
      </c>
      <c r="J3920" s="3">
        <f>Tabela1[[#This Row],[MARGEM BRUTA]]/Tabela1[[#This Row],[Valor total]]</f>
        <v>0.30208000000000002</v>
      </c>
      <c r="K3920" s="1" t="str">
        <f>VLOOKUP(Tabela1[[#This Row],[Cliente]],'BASE DE CLIENTES'!A:D,4,0)</f>
        <v>SERRALHEIRO</v>
      </c>
      <c r="L3920" s="1" t="str">
        <f>VLOOKUP(Tabela1[[#This Row],[Cliente]],'BASE DE CLIENTES'!A:E,5,0)</f>
        <v>SETOR HABITACIONAL VICENTE PIRES</v>
      </c>
    </row>
    <row r="3921" spans="1:12" x14ac:dyDescent="0.3">
      <c r="A3921" t="s">
        <v>1058</v>
      </c>
      <c r="B3921" t="s">
        <v>256</v>
      </c>
      <c r="C3921" s="1" t="str">
        <f>VLOOKUP(Tabela1[[#This Row],[Cliente]],'BASE DE CLIENTES'!A:E,2,0)</f>
        <v>Luziânia</v>
      </c>
      <c r="D3921" s="1" t="str">
        <f>VLOOKUP(Tabela1[[#This Row],[Cliente]],'BASE DE CLIENTES'!A:C,3,0)</f>
        <v>GO</v>
      </c>
      <c r="E3921" s="1" t="str">
        <f>CONCATENATE(Tabela1[[#This Row],[CIDADE]],",",Tabela1[[#This Row],[UF]])</f>
        <v>Luziânia,GO</v>
      </c>
      <c r="F3921" s="12">
        <v>46034</v>
      </c>
      <c r="G3921" s="14">
        <v>105.1</v>
      </c>
      <c r="H3921" s="14">
        <v>345</v>
      </c>
      <c r="I3921" s="7">
        <f>Tabela1[[#This Row],[Valor total]]-Tabela1[[#This Row],[Valor custo]]</f>
        <v>239.9</v>
      </c>
      <c r="J3921" s="3">
        <f>Tabela1[[#This Row],[MARGEM BRUTA]]/Tabela1[[#This Row],[Valor total]]</f>
        <v>0.69536231884057975</v>
      </c>
      <c r="K3921" s="1" t="str">
        <f>VLOOKUP(Tabela1[[#This Row],[Cliente]],'BASE DE CLIENTES'!A:D,4,0)</f>
        <v>SERRALHEIRO</v>
      </c>
      <c r="L3921" s="1" t="str">
        <f>VLOOKUP(Tabela1[[#This Row],[Cliente]],'BASE DE CLIENTES'!A:E,5,0)</f>
        <v>Luziânia</v>
      </c>
    </row>
    <row r="3922" spans="1:12" x14ac:dyDescent="0.3">
      <c r="A3922" t="s">
        <v>1059</v>
      </c>
      <c r="B3922" t="s">
        <v>104</v>
      </c>
      <c r="C3922" s="1" t="str">
        <f>VLOOKUP(Tabela1[[#This Row],[Cliente]],'BASE DE CLIENTES'!A:E,2,0)</f>
        <v>Águas Lindas de Goiás</v>
      </c>
      <c r="D3922" s="1" t="str">
        <f>VLOOKUP(Tabela1[[#This Row],[Cliente]],'BASE DE CLIENTES'!A:C,3,0)</f>
        <v>GO</v>
      </c>
      <c r="E3922" s="1" t="str">
        <f>CONCATENATE(Tabela1[[#This Row],[CIDADE]],",",Tabela1[[#This Row],[UF]])</f>
        <v>Águas Lindas de Goiás,GO</v>
      </c>
      <c r="F3922" s="12">
        <v>46034</v>
      </c>
      <c r="G3922" s="14">
        <v>487.8</v>
      </c>
      <c r="H3922" s="14">
        <v>850</v>
      </c>
      <c r="I3922" s="7">
        <f>Tabela1[[#This Row],[Valor total]]-Tabela1[[#This Row],[Valor custo]]</f>
        <v>362.2</v>
      </c>
      <c r="J3922" s="3">
        <f>Tabela1[[#This Row],[MARGEM BRUTA]]/Tabela1[[#This Row],[Valor total]]</f>
        <v>0.42611764705882349</v>
      </c>
      <c r="K3922" s="1" t="str">
        <f>VLOOKUP(Tabela1[[#This Row],[Cliente]],'BASE DE CLIENTES'!A:D,4,0)</f>
        <v>EMPRESA SEM MAQUINA</v>
      </c>
      <c r="L3922" s="1" t="str">
        <f>VLOOKUP(Tabela1[[#This Row],[Cliente]],'BASE DE CLIENTES'!A:E,5,0)</f>
        <v>Águas Lindas de Goiás</v>
      </c>
    </row>
    <row r="3923" spans="1:12" x14ac:dyDescent="0.3">
      <c r="A3923" t="s">
        <v>1060</v>
      </c>
      <c r="B3923" t="s">
        <v>19</v>
      </c>
      <c r="C3923" s="1" t="str">
        <f>VLOOKUP(Tabela1[[#This Row],[Cliente]],'BASE DE CLIENTES'!A:E,2,0)</f>
        <v>Águas Lindas de Goiás</v>
      </c>
      <c r="D3923" s="1" t="str">
        <f>VLOOKUP(Tabela1[[#This Row],[Cliente]],'BASE DE CLIENTES'!A:C,3,0)</f>
        <v>GO</v>
      </c>
      <c r="E3923" s="1" t="str">
        <f>CONCATENATE(Tabela1[[#This Row],[CIDADE]],",",Tabela1[[#This Row],[UF]])</f>
        <v>Águas Lindas de Goiás,GO</v>
      </c>
      <c r="F3923" s="12">
        <v>46034</v>
      </c>
      <c r="G3923" s="14">
        <v>30.49</v>
      </c>
      <c r="H3923" s="14">
        <v>45</v>
      </c>
      <c r="I3923" s="7">
        <f>Tabela1[[#This Row],[Valor total]]-Tabela1[[#This Row],[Valor custo]]</f>
        <v>14.510000000000002</v>
      </c>
      <c r="J3923" s="3">
        <f>Tabela1[[#This Row],[MARGEM BRUTA]]/Tabela1[[#This Row],[Valor total]]</f>
        <v>0.32244444444444448</v>
      </c>
      <c r="K3923" s="1" t="str">
        <f>VLOOKUP(Tabela1[[#This Row],[Cliente]],'BASE DE CLIENTES'!A:D,4,0)</f>
        <v>SERRALHEIRO</v>
      </c>
      <c r="L3923" s="1" t="str">
        <f>VLOOKUP(Tabela1[[#This Row],[Cliente]],'BASE DE CLIENTES'!A:E,5,0)</f>
        <v>Águas Lindas de Goiás</v>
      </c>
    </row>
    <row r="3924" spans="1:12" x14ac:dyDescent="0.3">
      <c r="A3924" t="s">
        <v>1061</v>
      </c>
      <c r="B3924" t="s">
        <v>19</v>
      </c>
      <c r="C3924" s="1" t="str">
        <f>VLOOKUP(Tabela1[[#This Row],[Cliente]],'BASE DE CLIENTES'!A:E,2,0)</f>
        <v>Águas Lindas de Goiás</v>
      </c>
      <c r="D3924" s="1" t="str">
        <f>VLOOKUP(Tabela1[[#This Row],[Cliente]],'BASE DE CLIENTES'!A:C,3,0)</f>
        <v>GO</v>
      </c>
      <c r="E3924" s="1" t="str">
        <f>CONCATENATE(Tabela1[[#This Row],[CIDADE]],",",Tabela1[[#This Row],[UF]])</f>
        <v>Águas Lindas de Goiás,GO</v>
      </c>
      <c r="F3924" s="12">
        <v>46034</v>
      </c>
      <c r="G3924" s="14">
        <v>472.79</v>
      </c>
      <c r="H3924" s="14">
        <v>785</v>
      </c>
      <c r="I3924" s="7">
        <f>Tabela1[[#This Row],[Valor total]]-Tabela1[[#This Row],[Valor custo]]</f>
        <v>312.20999999999998</v>
      </c>
      <c r="J3924" s="3">
        <f>Tabela1[[#This Row],[MARGEM BRUTA]]/Tabela1[[#This Row],[Valor total]]</f>
        <v>0.39771974522292991</v>
      </c>
      <c r="K3924" s="1" t="str">
        <f>VLOOKUP(Tabela1[[#This Row],[Cliente]],'BASE DE CLIENTES'!A:D,4,0)</f>
        <v>SERRALHEIRO</v>
      </c>
      <c r="L3924" s="1" t="str">
        <f>VLOOKUP(Tabela1[[#This Row],[Cliente]],'BASE DE CLIENTES'!A:E,5,0)</f>
        <v>Águas Lindas de Goiás</v>
      </c>
    </row>
    <row r="3925" spans="1:12" x14ac:dyDescent="0.3">
      <c r="A3925" t="s">
        <v>1062</v>
      </c>
      <c r="B3925" t="s">
        <v>96</v>
      </c>
      <c r="C3925" s="1" t="str">
        <f>VLOOKUP(Tabela1[[#This Row],[Cliente]],'BASE DE CLIENTES'!A:E,2,0)</f>
        <v>Brasília</v>
      </c>
      <c r="D3925" s="1" t="str">
        <f>VLOOKUP(Tabela1[[#This Row],[Cliente]],'BASE DE CLIENTES'!A:C,3,0)</f>
        <v>DF</v>
      </c>
      <c r="E3925" s="1" t="str">
        <f>CONCATENATE(Tabela1[[#This Row],[CIDADE]],",",Tabela1[[#This Row],[UF]])</f>
        <v>Brasília,DF</v>
      </c>
      <c r="F3925" s="12">
        <v>46034</v>
      </c>
      <c r="G3925" s="14">
        <v>755.7</v>
      </c>
      <c r="H3925" s="14">
        <v>1249</v>
      </c>
      <c r="I3925" s="7">
        <f>Tabela1[[#This Row],[Valor total]]-Tabela1[[#This Row],[Valor custo]]</f>
        <v>493.29999999999995</v>
      </c>
      <c r="J3925" s="3">
        <f>Tabela1[[#This Row],[MARGEM BRUTA]]/Tabela1[[#This Row],[Valor total]]</f>
        <v>0.39495596477181744</v>
      </c>
      <c r="K3925" s="1" t="str">
        <f>VLOOKUP(Tabela1[[#This Row],[Cliente]],'BASE DE CLIENTES'!A:D,4,0)</f>
        <v>EMPRESA SEM MAQUINA</v>
      </c>
      <c r="L3925" s="1" t="str">
        <f>VLOOKUP(Tabela1[[#This Row],[Cliente]],'BASE DE CLIENTES'!A:E,5,0)</f>
        <v>CEILANDIA NORTE (CEILANDIA)</v>
      </c>
    </row>
    <row r="3926" spans="1:12" x14ac:dyDescent="0.3">
      <c r="A3926" t="s">
        <v>1063</v>
      </c>
      <c r="B3926" t="s">
        <v>222</v>
      </c>
      <c r="C3926" s="1" t="str">
        <f>VLOOKUP(Tabela1[[#This Row],[Cliente]],'BASE DE CLIENTES'!A:E,2,0)</f>
        <v>Goiânia</v>
      </c>
      <c r="D3926" s="1" t="str">
        <f>VLOOKUP(Tabela1[[#This Row],[Cliente]],'BASE DE CLIENTES'!A:C,3,0)</f>
        <v>GO</v>
      </c>
      <c r="E3926" s="1" t="str">
        <f>CONCATENATE(Tabela1[[#This Row],[CIDADE]],",",Tabela1[[#This Row],[UF]])</f>
        <v>Goiânia,GO</v>
      </c>
      <c r="F3926" s="12">
        <v>46034</v>
      </c>
      <c r="G3926" s="14">
        <v>6461.4</v>
      </c>
      <c r="H3926" s="14">
        <v>9300</v>
      </c>
      <c r="I3926" s="7">
        <f>Tabela1[[#This Row],[Valor total]]-Tabela1[[#This Row],[Valor custo]]</f>
        <v>2838.6000000000004</v>
      </c>
      <c r="J3926" s="3">
        <f>Tabela1[[#This Row],[MARGEM BRUTA]]/Tabela1[[#This Row],[Valor total]]</f>
        <v>0.30522580645161296</v>
      </c>
      <c r="K3926" s="1" t="str">
        <f>VLOOKUP(Tabela1[[#This Row],[Cliente]],'BASE DE CLIENTES'!A:D,4,0)</f>
        <v>EMPRESA COM MAQUINA</v>
      </c>
      <c r="L3926" s="1" t="str">
        <f>VLOOKUP(Tabela1[[#This Row],[Cliente]],'BASE DE CLIENTES'!A:E,5,0)</f>
        <v>Goiânia</v>
      </c>
    </row>
    <row r="3927" spans="1:12" x14ac:dyDescent="0.3">
      <c r="A3927" t="s">
        <v>1064</v>
      </c>
      <c r="B3927" t="s">
        <v>236</v>
      </c>
      <c r="C3927" s="1" t="str">
        <f>VLOOKUP(Tabela1[[#This Row],[Cliente]],'BASE DE CLIENTES'!A:E,2,0)</f>
        <v>Goiânia</v>
      </c>
      <c r="D3927" s="1" t="str">
        <f>VLOOKUP(Tabela1[[#This Row],[Cliente]],'BASE DE CLIENTES'!A:C,3,0)</f>
        <v>GO</v>
      </c>
      <c r="E3927" s="1" t="str">
        <f>CONCATENATE(Tabela1[[#This Row],[CIDADE]],",",Tabela1[[#This Row],[UF]])</f>
        <v>Goiânia,GO</v>
      </c>
      <c r="F3927" s="12">
        <v>46032</v>
      </c>
      <c r="G3927" s="14">
        <v>900.54</v>
      </c>
      <c r="H3927" s="14">
        <v>1170</v>
      </c>
      <c r="I3927" s="7">
        <f>Tabela1[[#This Row],[Valor total]]-Tabela1[[#This Row],[Valor custo]]</f>
        <v>269.46000000000004</v>
      </c>
      <c r="J3927" s="3">
        <f>Tabela1[[#This Row],[MARGEM BRUTA]]/Tabela1[[#This Row],[Valor total]]</f>
        <v>0.23030769230769235</v>
      </c>
      <c r="K3927" s="1" t="str">
        <f>VLOOKUP(Tabela1[[#This Row],[Cliente]],'BASE DE CLIENTES'!A:D,4,0)</f>
        <v>EMPRESA COM MAQUINA</v>
      </c>
      <c r="L3927" s="1" t="str">
        <f>VLOOKUP(Tabela1[[#This Row],[Cliente]],'BASE DE CLIENTES'!A:E,5,0)</f>
        <v>Goiânia</v>
      </c>
    </row>
    <row r="3928" spans="1:12" x14ac:dyDescent="0.3">
      <c r="A3928" t="s">
        <v>1065</v>
      </c>
      <c r="B3928" t="s">
        <v>236</v>
      </c>
      <c r="C3928" s="1" t="str">
        <f>VLOOKUP(Tabela1[[#This Row],[Cliente]],'BASE DE CLIENTES'!A:E,2,0)</f>
        <v>Goiânia</v>
      </c>
      <c r="D3928" s="1" t="str">
        <f>VLOOKUP(Tabela1[[#This Row],[Cliente]],'BASE DE CLIENTES'!A:C,3,0)</f>
        <v>GO</v>
      </c>
      <c r="E3928" s="1" t="str">
        <f>CONCATENATE(Tabela1[[#This Row],[CIDADE]],",",Tabela1[[#This Row],[UF]])</f>
        <v>Goiânia,GO</v>
      </c>
      <c r="F3928" s="12">
        <v>46032</v>
      </c>
      <c r="G3928" s="14">
        <v>1936.17</v>
      </c>
      <c r="H3928" s="14">
        <v>2790</v>
      </c>
      <c r="I3928" s="7">
        <f>Tabela1[[#This Row],[Valor total]]-Tabela1[[#This Row],[Valor custo]]</f>
        <v>853.82999999999993</v>
      </c>
      <c r="J3928" s="3">
        <f>Tabela1[[#This Row],[MARGEM BRUTA]]/Tabela1[[#This Row],[Valor total]]</f>
        <v>0.30603225806451612</v>
      </c>
      <c r="K3928" s="1" t="str">
        <f>VLOOKUP(Tabela1[[#This Row],[Cliente]],'BASE DE CLIENTES'!A:D,4,0)</f>
        <v>EMPRESA COM MAQUINA</v>
      </c>
      <c r="L3928" s="1" t="str">
        <f>VLOOKUP(Tabela1[[#This Row],[Cliente]],'BASE DE CLIENTES'!A:E,5,0)</f>
        <v>Goiânia</v>
      </c>
    </row>
    <row r="3929" spans="1:12" x14ac:dyDescent="0.3">
      <c r="A3929" t="s">
        <v>1066</v>
      </c>
      <c r="B3929" t="s">
        <v>308</v>
      </c>
      <c r="C3929" s="1" t="str">
        <f>VLOOKUP(Tabela1[[#This Row],[Cliente]],'BASE DE CLIENTES'!A:E,2,0)</f>
        <v>Uberaba</v>
      </c>
      <c r="D3929" s="1" t="str">
        <f>VLOOKUP(Tabela1[[#This Row],[Cliente]],'BASE DE CLIENTES'!A:C,3,0)</f>
        <v>MG</v>
      </c>
      <c r="E3929" s="1" t="str">
        <f>CONCATENATE(Tabela1[[#This Row],[CIDADE]],",",Tabela1[[#This Row],[UF]])</f>
        <v>Uberaba,MG</v>
      </c>
      <c r="F3929" s="12">
        <v>46031</v>
      </c>
      <c r="G3929" s="14">
        <v>14784</v>
      </c>
      <c r="H3929" s="14">
        <v>21350</v>
      </c>
      <c r="I3929" s="7">
        <f>Tabela1[[#This Row],[Valor total]]-Tabela1[[#This Row],[Valor custo]]</f>
        <v>6566</v>
      </c>
      <c r="J3929" s="3">
        <f>Tabela1[[#This Row],[MARGEM BRUTA]]/Tabela1[[#This Row],[Valor total]]</f>
        <v>0.30754098360655735</v>
      </c>
      <c r="K3929" s="1" t="str">
        <f>VLOOKUP(Tabela1[[#This Row],[Cliente]],'BASE DE CLIENTES'!A:D,4,0)</f>
        <v>EMPRESA COM MAQUINA</v>
      </c>
      <c r="L3929" s="1" t="str">
        <f>VLOOKUP(Tabela1[[#This Row],[Cliente]],'BASE DE CLIENTES'!A:E,5,0)</f>
        <v>Uberaba</v>
      </c>
    </row>
    <row r="3930" spans="1:12" x14ac:dyDescent="0.3">
      <c r="A3930" t="s">
        <v>1067</v>
      </c>
      <c r="B3930" t="s">
        <v>76</v>
      </c>
      <c r="C3930" s="1" t="str">
        <f>VLOOKUP(Tabela1[[#This Row],[Cliente]],'BASE DE CLIENTES'!A:E,2,0)</f>
        <v>Brasília</v>
      </c>
      <c r="D3930" s="1" t="str">
        <f>VLOOKUP(Tabela1[[#This Row],[Cliente]],'BASE DE CLIENTES'!A:C,3,0)</f>
        <v>DF</v>
      </c>
      <c r="E3930" s="1" t="str">
        <f>CONCATENATE(Tabela1[[#This Row],[CIDADE]],",",Tabela1[[#This Row],[UF]])</f>
        <v>Brasília,DF</v>
      </c>
      <c r="F3930" s="12">
        <v>46031</v>
      </c>
      <c r="G3930" s="14">
        <v>5788.98</v>
      </c>
      <c r="H3930" s="14">
        <v>8200</v>
      </c>
      <c r="I3930" s="7">
        <f>Tabela1[[#This Row],[Valor total]]-Tabela1[[#This Row],[Valor custo]]</f>
        <v>2411.0200000000004</v>
      </c>
      <c r="J3930" s="3">
        <f>Tabela1[[#This Row],[MARGEM BRUTA]]/Tabela1[[#This Row],[Valor total]]</f>
        <v>0.29402682926829271</v>
      </c>
      <c r="K3930" s="1" t="str">
        <f>VLOOKUP(Tabela1[[#This Row],[Cliente]],'BASE DE CLIENTES'!A:D,4,0)</f>
        <v>EMPRESA COM MAQUINA</v>
      </c>
      <c r="L3930" s="1" t="str">
        <f>VLOOKUP(Tabela1[[#This Row],[Cliente]],'BASE DE CLIENTES'!A:E,5,0)</f>
        <v>Setor Placa da Mercedes (Núcleo Bandeirante)</v>
      </c>
    </row>
    <row r="3931" spans="1:12" x14ac:dyDescent="0.3">
      <c r="A3931" t="s">
        <v>1068</v>
      </c>
      <c r="B3931" t="s">
        <v>356</v>
      </c>
      <c r="C3931" s="1" t="str">
        <f>VLOOKUP(Tabela1[[#This Row],[Cliente]],'BASE DE CLIENTES'!A:E,2,0)</f>
        <v>Trindade</v>
      </c>
      <c r="D3931" s="1" t="str">
        <f>VLOOKUP(Tabela1[[#This Row],[Cliente]],'BASE DE CLIENTES'!A:C,3,0)</f>
        <v>GO</v>
      </c>
      <c r="E3931" s="1" t="str">
        <f>CONCATENATE(Tabela1[[#This Row],[CIDADE]],",",Tabela1[[#This Row],[UF]])</f>
        <v>Trindade,GO</v>
      </c>
      <c r="F3931" s="12">
        <v>46031</v>
      </c>
      <c r="G3931" s="14">
        <v>180.12</v>
      </c>
      <c r="H3931" s="14">
        <v>330</v>
      </c>
      <c r="I3931" s="7">
        <f>Tabela1[[#This Row],[Valor total]]-Tabela1[[#This Row],[Valor custo]]</f>
        <v>149.88</v>
      </c>
      <c r="J3931" s="3">
        <f>Tabela1[[#This Row],[MARGEM BRUTA]]/Tabela1[[#This Row],[Valor total]]</f>
        <v>0.45418181818181819</v>
      </c>
      <c r="K3931" s="1" t="str">
        <f>VLOOKUP(Tabela1[[#This Row],[Cliente]],'BASE DE CLIENTES'!A:D,4,0)</f>
        <v>SERRALHEIRO</v>
      </c>
      <c r="L3931" s="1" t="str">
        <f>VLOOKUP(Tabela1[[#This Row],[Cliente]],'BASE DE CLIENTES'!A:E,5,0)</f>
        <v>Trindade</v>
      </c>
    </row>
    <row r="3932" spans="1:12" x14ac:dyDescent="0.3">
      <c r="A3932" t="s">
        <v>1069</v>
      </c>
      <c r="B3932" t="s">
        <v>111</v>
      </c>
      <c r="C3932" s="1" t="str">
        <f>VLOOKUP(Tabela1[[#This Row],[Cliente]],'BASE DE CLIENTES'!A:E,2,0)</f>
        <v>Brasília</v>
      </c>
      <c r="D3932" s="1" t="str">
        <f>VLOOKUP(Tabela1[[#This Row],[Cliente]],'BASE DE CLIENTES'!A:C,3,0)</f>
        <v>DF</v>
      </c>
      <c r="E3932" s="1" t="str">
        <f>CONCATENATE(Tabela1[[#This Row],[CIDADE]],",",Tabela1[[#This Row],[UF]])</f>
        <v>Brasília,DF</v>
      </c>
      <c r="F3932" s="12">
        <v>46031</v>
      </c>
      <c r="G3932" s="14">
        <v>828.12</v>
      </c>
      <c r="H3932" s="14">
        <v>1247</v>
      </c>
      <c r="I3932" s="7">
        <f>Tabela1[[#This Row],[Valor total]]-Tabela1[[#This Row],[Valor custo]]</f>
        <v>418.88</v>
      </c>
      <c r="J3932" s="3">
        <f>Tabela1[[#This Row],[MARGEM BRUTA]]/Tabela1[[#This Row],[Valor total]]</f>
        <v>0.33591018444266241</v>
      </c>
      <c r="K3932" s="1" t="str">
        <f>VLOOKUP(Tabela1[[#This Row],[Cliente]],'BASE DE CLIENTES'!A:D,4,0)</f>
        <v>EMPRESA SEM MAQUINA</v>
      </c>
      <c r="L3932" s="1" t="str">
        <f>VLOOKUP(Tabela1[[#This Row],[Cliente]],'BASE DE CLIENTES'!A:E,5,0)</f>
        <v>TAGUATINGA SUL (TAGUATINGA)</v>
      </c>
    </row>
    <row r="3933" spans="1:12" x14ac:dyDescent="0.3">
      <c r="A3933" t="s">
        <v>1070</v>
      </c>
      <c r="B3933" t="s">
        <v>68</v>
      </c>
      <c r="C3933" s="1" t="str">
        <f>VLOOKUP(Tabela1[[#This Row],[Cliente]],'BASE DE CLIENTES'!A:E,2,0)</f>
        <v>Brasília</v>
      </c>
      <c r="D3933" s="1" t="str">
        <f>VLOOKUP(Tabela1[[#This Row],[Cliente]],'BASE DE CLIENTES'!A:C,3,0)</f>
        <v>DF</v>
      </c>
      <c r="E3933" s="1" t="str">
        <f>CONCATENATE(Tabela1[[#This Row],[CIDADE]],",",Tabela1[[#This Row],[UF]])</f>
        <v>Brasília,DF</v>
      </c>
      <c r="F3933" s="12">
        <v>46031</v>
      </c>
      <c r="G3933" s="14">
        <v>555.34</v>
      </c>
      <c r="H3933" s="14">
        <v>825</v>
      </c>
      <c r="I3933" s="7">
        <f>Tabela1[[#This Row],[Valor total]]-Tabela1[[#This Row],[Valor custo]]</f>
        <v>269.65999999999997</v>
      </c>
      <c r="J3933" s="3">
        <f>Tabela1[[#This Row],[MARGEM BRUTA]]/Tabela1[[#This Row],[Valor total]]</f>
        <v>0.32686060606060602</v>
      </c>
      <c r="K3933" s="1" t="str">
        <f>VLOOKUP(Tabela1[[#This Row],[Cliente]],'BASE DE CLIENTES'!A:D,4,0)</f>
        <v>EMPRESA COM MAQUINA</v>
      </c>
      <c r="L3933" s="1" t="str">
        <f>VLOOKUP(Tabela1[[#This Row],[Cliente]],'BASE DE CLIENTES'!A:E,5,0)</f>
        <v>SAMAMBAIA SUL (SAMAMBAIA)</v>
      </c>
    </row>
    <row r="3934" spans="1:12" x14ac:dyDescent="0.3">
      <c r="A3934" t="s">
        <v>1071</v>
      </c>
      <c r="B3934" t="s">
        <v>343</v>
      </c>
      <c r="C3934" s="1" t="str">
        <f>VLOOKUP(Tabela1[[#This Row],[Cliente]],'BASE DE CLIENTES'!A:E,2,0)</f>
        <v>Brasília</v>
      </c>
      <c r="D3934" s="1" t="str">
        <f>VLOOKUP(Tabela1[[#This Row],[Cliente]],'BASE DE CLIENTES'!A:C,3,0)</f>
        <v>DF</v>
      </c>
      <c r="E3934" s="1" t="str">
        <f>CONCATENATE(Tabela1[[#This Row],[CIDADE]],",",Tabela1[[#This Row],[UF]])</f>
        <v>Brasília,DF</v>
      </c>
      <c r="F3934" s="12">
        <v>46031</v>
      </c>
      <c r="G3934" s="14">
        <v>148.24</v>
      </c>
      <c r="H3934" s="14">
        <v>390</v>
      </c>
      <c r="I3934" s="7">
        <f>Tabela1[[#This Row],[Valor total]]-Tabela1[[#This Row],[Valor custo]]</f>
        <v>241.76</v>
      </c>
      <c r="J3934" s="3">
        <f>Tabela1[[#This Row],[MARGEM BRUTA]]/Tabela1[[#This Row],[Valor total]]</f>
        <v>0.61989743589743584</v>
      </c>
      <c r="K3934" s="1" t="str">
        <f>VLOOKUP(Tabela1[[#This Row],[Cliente]],'BASE DE CLIENTES'!A:D,4,0)</f>
        <v>CLIENTE NOVO S/ IDENT.</v>
      </c>
      <c r="L3934" s="1" t="str">
        <f>VLOOKUP(Tabela1[[#This Row],[Cliente]],'BASE DE CLIENTES'!A:E,5,0)</f>
        <v>Brasília</v>
      </c>
    </row>
    <row r="3935" spans="1:12" x14ac:dyDescent="0.3">
      <c r="A3935" t="s">
        <v>1072</v>
      </c>
      <c r="B3935" t="s">
        <v>151</v>
      </c>
      <c r="C3935" s="1" t="str">
        <f>VLOOKUP(Tabela1[[#This Row],[Cliente]],'BASE DE CLIENTES'!A:E,2,0)</f>
        <v>Aparecida de Goiânia</v>
      </c>
      <c r="D3935" s="1" t="str">
        <f>VLOOKUP(Tabela1[[#This Row],[Cliente]],'BASE DE CLIENTES'!A:C,3,0)</f>
        <v>GO</v>
      </c>
      <c r="E3935" s="1" t="str">
        <f>CONCATENATE(Tabela1[[#This Row],[CIDADE]],",",Tabela1[[#This Row],[UF]])</f>
        <v>Aparecida de Goiânia,GO</v>
      </c>
      <c r="F3935" s="12">
        <v>46031</v>
      </c>
      <c r="G3935" s="14">
        <v>1148.19</v>
      </c>
      <c r="H3935" s="14">
        <v>1600</v>
      </c>
      <c r="I3935" s="7">
        <f>Tabela1[[#This Row],[Valor total]]-Tabela1[[#This Row],[Valor custo]]</f>
        <v>451.80999999999995</v>
      </c>
      <c r="J3935" s="3">
        <f>Tabela1[[#This Row],[MARGEM BRUTA]]/Tabela1[[#This Row],[Valor total]]</f>
        <v>0.28238124999999997</v>
      </c>
      <c r="K3935" s="1" t="str">
        <f>VLOOKUP(Tabela1[[#This Row],[Cliente]],'BASE DE CLIENTES'!A:D,4,0)</f>
        <v>EMPRESA COM MAQUINA</v>
      </c>
      <c r="L3935" s="1" t="str">
        <f>VLOOKUP(Tabela1[[#This Row],[Cliente]],'BASE DE CLIENTES'!A:E,5,0)</f>
        <v>Aparecida de Goiânia</v>
      </c>
    </row>
    <row r="3936" spans="1:12" x14ac:dyDescent="0.3">
      <c r="A3936" t="s">
        <v>1073</v>
      </c>
      <c r="B3936" t="s">
        <v>161</v>
      </c>
      <c r="C3936" s="1" t="str">
        <f>VLOOKUP(Tabela1[[#This Row],[Cliente]],'BASE DE CLIENTES'!A:E,2,0)</f>
        <v>Brasília</v>
      </c>
      <c r="D3936" s="1" t="str">
        <f>VLOOKUP(Tabela1[[#This Row],[Cliente]],'BASE DE CLIENTES'!A:C,3,0)</f>
        <v>DF</v>
      </c>
      <c r="E3936" s="1" t="str">
        <f>CONCATENATE(Tabela1[[#This Row],[CIDADE]],",",Tabela1[[#This Row],[UF]])</f>
        <v>Brasília,DF</v>
      </c>
      <c r="F3936" s="12">
        <v>46031</v>
      </c>
      <c r="G3936" s="14">
        <v>9680.9</v>
      </c>
      <c r="H3936" s="14">
        <v>14965</v>
      </c>
      <c r="I3936" s="7">
        <f>Tabela1[[#This Row],[Valor total]]-Tabela1[[#This Row],[Valor custo]]</f>
        <v>5284.1</v>
      </c>
      <c r="J3936" s="3">
        <f>Tabela1[[#This Row],[MARGEM BRUTA]]/Tabela1[[#This Row],[Valor total]]</f>
        <v>0.35309722686267964</v>
      </c>
      <c r="K3936" s="1" t="str">
        <f>VLOOKUP(Tabela1[[#This Row],[Cliente]],'BASE DE CLIENTES'!A:D,4,0)</f>
        <v>EMPRESA COM MAQUINA</v>
      </c>
      <c r="L3936" s="1" t="str">
        <f>VLOOKUP(Tabela1[[#This Row],[Cliente]],'BASE DE CLIENTES'!A:E,5,0)</f>
        <v>RIACHO FUNDO II</v>
      </c>
    </row>
    <row r="3937" spans="1:12" x14ac:dyDescent="0.3">
      <c r="A3937" t="s">
        <v>1074</v>
      </c>
      <c r="B3937" t="s">
        <v>70</v>
      </c>
      <c r="C3937" s="1" t="str">
        <f>VLOOKUP(Tabela1[[#This Row],[Cliente]],'BASE DE CLIENTES'!A:E,2,0)</f>
        <v>Brasília</v>
      </c>
      <c r="D3937" s="1" t="str">
        <f>VLOOKUP(Tabela1[[#This Row],[Cliente]],'BASE DE CLIENTES'!A:C,3,0)</f>
        <v>DF</v>
      </c>
      <c r="E3937" s="1" t="str">
        <f>CONCATENATE(Tabela1[[#This Row],[CIDADE]],",",Tabela1[[#This Row],[UF]])</f>
        <v>Brasília,DF</v>
      </c>
      <c r="F3937" s="12">
        <v>46031</v>
      </c>
      <c r="G3937" s="14">
        <v>1420.78</v>
      </c>
      <c r="H3937" s="14">
        <v>2225</v>
      </c>
      <c r="I3937" s="7">
        <f>Tabela1[[#This Row],[Valor total]]-Tabela1[[#This Row],[Valor custo]]</f>
        <v>804.22</v>
      </c>
      <c r="J3937" s="3">
        <f>Tabela1[[#This Row],[MARGEM BRUTA]]/Tabela1[[#This Row],[Valor total]]</f>
        <v>0.36144719101123596</v>
      </c>
      <c r="K3937" s="1" t="str">
        <f>VLOOKUP(Tabela1[[#This Row],[Cliente]],'BASE DE CLIENTES'!A:D,4,0)</f>
        <v>EMPRESA COM MAQUINA</v>
      </c>
      <c r="L3937" s="1" t="str">
        <f>VLOOKUP(Tabela1[[#This Row],[Cliente]],'BASE DE CLIENTES'!A:E,5,0)</f>
        <v>TAGUATINGA NORTE (TAGUATINGA)</v>
      </c>
    </row>
    <row r="3938" spans="1:12" x14ac:dyDescent="0.3">
      <c r="A3938" t="s">
        <v>1075</v>
      </c>
      <c r="B3938" t="s">
        <v>27</v>
      </c>
      <c r="C3938" s="1" t="str">
        <f>VLOOKUP(Tabela1[[#This Row],[Cliente]],'BASE DE CLIENTES'!A:E,2,0)</f>
        <v>Brasília</v>
      </c>
      <c r="D3938" s="1" t="str">
        <f>VLOOKUP(Tabela1[[#This Row],[Cliente]],'BASE DE CLIENTES'!A:C,3,0)</f>
        <v>DF</v>
      </c>
      <c r="E3938" s="1" t="str">
        <f>CONCATENATE(Tabela1[[#This Row],[CIDADE]],",",Tabela1[[#This Row],[UF]])</f>
        <v>Brasília,DF</v>
      </c>
      <c r="F3938" s="12">
        <v>46030</v>
      </c>
      <c r="G3938" s="14">
        <v>450.27</v>
      </c>
      <c r="H3938" s="14">
        <v>505</v>
      </c>
      <c r="I3938" s="7">
        <f>Tabela1[[#This Row],[Valor total]]-Tabela1[[#This Row],[Valor custo]]</f>
        <v>54.730000000000018</v>
      </c>
      <c r="J3938" s="3">
        <f>Tabela1[[#This Row],[MARGEM BRUTA]]/Tabela1[[#This Row],[Valor total]]</f>
        <v>0.10837623762376242</v>
      </c>
      <c r="K3938" s="1" t="str">
        <f>VLOOKUP(Tabela1[[#This Row],[Cliente]],'BASE DE CLIENTES'!A:D,4,0)</f>
        <v>EMPRESA SEM MAQUINA</v>
      </c>
      <c r="L3938" s="1" t="str">
        <f>VLOOKUP(Tabela1[[#This Row],[Cliente]],'BASE DE CLIENTES'!A:E,5,0)</f>
        <v>RECANTO DAS EMAS</v>
      </c>
    </row>
    <row r="3939" spans="1:12" x14ac:dyDescent="0.3">
      <c r="A3939" t="s">
        <v>1076</v>
      </c>
      <c r="B3939" t="s">
        <v>765</v>
      </c>
      <c r="C3939" s="1" t="str">
        <f>VLOOKUP(Tabela1[[#This Row],[Cliente]],'BASE DE CLIENTES'!A:E,2,0)</f>
        <v>Brasília</v>
      </c>
      <c r="D3939" s="1" t="str">
        <f>VLOOKUP(Tabela1[[#This Row],[Cliente]],'BASE DE CLIENTES'!A:C,3,0)</f>
        <v>DF</v>
      </c>
      <c r="E3939" s="1" t="str">
        <f>CONCATENATE(Tabela1[[#This Row],[CIDADE]],",",Tabela1[[#This Row],[UF]])</f>
        <v>Brasília,DF</v>
      </c>
      <c r="F3939" s="12">
        <v>46030</v>
      </c>
      <c r="G3939" s="14">
        <v>127.58</v>
      </c>
      <c r="H3939" s="14">
        <v>370</v>
      </c>
      <c r="I3939" s="7">
        <f>Tabela1[[#This Row],[Valor total]]-Tabela1[[#This Row],[Valor custo]]</f>
        <v>242.42000000000002</v>
      </c>
      <c r="J3939" s="3">
        <f>Tabela1[[#This Row],[MARGEM BRUTA]]/Tabela1[[#This Row],[Valor total]]</f>
        <v>0.65518918918918923</v>
      </c>
      <c r="K3939" s="1" t="str">
        <f>VLOOKUP(Tabela1[[#This Row],[Cliente]],'BASE DE CLIENTES'!A:D,4,0)</f>
        <v>SEM CLASSIFICAÇÃO</v>
      </c>
      <c r="L3939" s="1" t="str">
        <f>VLOOKUP(Tabela1[[#This Row],[Cliente]],'BASE DE CLIENTES'!A:E,5,0)</f>
        <v>SOBRADINHO</v>
      </c>
    </row>
    <row r="3940" spans="1:12" x14ac:dyDescent="0.3">
      <c r="A3940" t="s">
        <v>1077</v>
      </c>
      <c r="B3940" t="s">
        <v>38</v>
      </c>
      <c r="C3940" s="1" t="str">
        <f>VLOOKUP(Tabela1[[#This Row],[Cliente]],'BASE DE CLIENTES'!A:E,2,0)</f>
        <v>Brasília</v>
      </c>
      <c r="D3940" s="1" t="str">
        <f>VLOOKUP(Tabela1[[#This Row],[Cliente]],'BASE DE CLIENTES'!A:C,3,0)</f>
        <v>DF</v>
      </c>
      <c r="E3940" s="1" t="str">
        <f>CONCATENATE(Tabela1[[#This Row],[CIDADE]],",",Tabela1[[#This Row],[UF]])</f>
        <v>Brasília,DF</v>
      </c>
      <c r="F3940" s="12">
        <v>46030</v>
      </c>
      <c r="G3940" s="14">
        <v>4238.17</v>
      </c>
      <c r="H3940" s="14">
        <v>6680</v>
      </c>
      <c r="I3940" s="7">
        <f>Tabela1[[#This Row],[Valor total]]-Tabela1[[#This Row],[Valor custo]]</f>
        <v>2441.83</v>
      </c>
      <c r="J3940" s="3">
        <f>Tabela1[[#This Row],[MARGEM BRUTA]]/Tabela1[[#This Row],[Valor total]]</f>
        <v>0.36554341317365269</v>
      </c>
      <c r="K3940" s="1" t="str">
        <f>VLOOKUP(Tabela1[[#This Row],[Cliente]],'BASE DE CLIENTES'!A:D,4,0)</f>
        <v>EMPRESA SEM MAQUINA</v>
      </c>
      <c r="L3940" s="1" t="str">
        <f>VLOOKUP(Tabela1[[#This Row],[Cliente]],'BASE DE CLIENTES'!A:E,5,0)</f>
        <v>PONTE ALTA NORTE (GAMA)</v>
      </c>
    </row>
    <row r="3941" spans="1:12" x14ac:dyDescent="0.3">
      <c r="A3941" t="s">
        <v>1078</v>
      </c>
      <c r="B3941" t="s">
        <v>68</v>
      </c>
      <c r="C3941" s="1" t="str">
        <f>VLOOKUP(Tabela1[[#This Row],[Cliente]],'BASE DE CLIENTES'!A:E,2,0)</f>
        <v>Brasília</v>
      </c>
      <c r="D3941" s="1" t="str">
        <f>VLOOKUP(Tabela1[[#This Row],[Cliente]],'BASE DE CLIENTES'!A:C,3,0)</f>
        <v>DF</v>
      </c>
      <c r="E3941" s="1" t="str">
        <f>CONCATENATE(Tabela1[[#This Row],[CIDADE]],",",Tabela1[[#This Row],[UF]])</f>
        <v>Brasília,DF</v>
      </c>
      <c r="F3941" s="12">
        <v>46030</v>
      </c>
      <c r="G3941" s="14">
        <v>487.8</v>
      </c>
      <c r="H3941" s="14">
        <v>850</v>
      </c>
      <c r="I3941" s="7">
        <f>Tabela1[[#This Row],[Valor total]]-Tabela1[[#This Row],[Valor custo]]</f>
        <v>362.2</v>
      </c>
      <c r="J3941" s="3">
        <f>Tabela1[[#This Row],[MARGEM BRUTA]]/Tabela1[[#This Row],[Valor total]]</f>
        <v>0.42611764705882349</v>
      </c>
      <c r="K3941" s="1" t="str">
        <f>VLOOKUP(Tabela1[[#This Row],[Cliente]],'BASE DE CLIENTES'!A:D,4,0)</f>
        <v>EMPRESA COM MAQUINA</v>
      </c>
      <c r="L3941" s="1" t="str">
        <f>VLOOKUP(Tabela1[[#This Row],[Cliente]],'BASE DE CLIENTES'!A:E,5,0)</f>
        <v>SAMAMBAIA SUL (SAMAMBAIA)</v>
      </c>
    </row>
    <row r="3942" spans="1:12" x14ac:dyDescent="0.3">
      <c r="A3942" t="s">
        <v>1079</v>
      </c>
      <c r="B3942" t="s">
        <v>23</v>
      </c>
      <c r="C3942" s="1" t="str">
        <f>VLOOKUP(Tabela1[[#This Row],[Cliente]],'BASE DE CLIENTES'!A:E,2,0)</f>
        <v>Brasília</v>
      </c>
      <c r="D3942" s="1" t="str">
        <f>VLOOKUP(Tabela1[[#This Row],[Cliente]],'BASE DE CLIENTES'!A:C,3,0)</f>
        <v>DF</v>
      </c>
      <c r="E3942" s="1" t="str">
        <f>CONCATENATE(Tabela1[[#This Row],[CIDADE]],",",Tabela1[[#This Row],[UF]])</f>
        <v>Brasília,DF</v>
      </c>
      <c r="F3942" s="12">
        <v>46030</v>
      </c>
      <c r="G3942" s="14">
        <v>1008.59</v>
      </c>
      <c r="H3942" s="14">
        <v>1700</v>
      </c>
      <c r="I3942" s="7">
        <f>Tabela1[[#This Row],[Valor total]]-Tabela1[[#This Row],[Valor custo]]</f>
        <v>691.41</v>
      </c>
      <c r="J3942" s="3">
        <f>Tabela1[[#This Row],[MARGEM BRUTA]]/Tabela1[[#This Row],[Valor total]]</f>
        <v>0.40671176470588233</v>
      </c>
      <c r="K3942" s="1" t="str">
        <f>VLOOKUP(Tabela1[[#This Row],[Cliente]],'BASE DE CLIENTES'!A:D,4,0)</f>
        <v>EMPRESA SEM MAQUINA</v>
      </c>
      <c r="L3942" s="1" t="str">
        <f>VLOOKUP(Tabela1[[#This Row],[Cliente]],'BASE DE CLIENTES'!A:E,5,0)</f>
        <v>SETOR INDUSTRIAL (TAGUATINGA)</v>
      </c>
    </row>
    <row r="3943" spans="1:12" x14ac:dyDescent="0.3">
      <c r="A3943" t="s">
        <v>1080</v>
      </c>
      <c r="B3943" t="s">
        <v>96</v>
      </c>
      <c r="C3943" s="1" t="str">
        <f>VLOOKUP(Tabela1[[#This Row],[Cliente]],'BASE DE CLIENTES'!A:E,2,0)</f>
        <v>Brasília</v>
      </c>
      <c r="D3943" s="1" t="str">
        <f>VLOOKUP(Tabela1[[#This Row],[Cliente]],'BASE DE CLIENTES'!A:C,3,0)</f>
        <v>DF</v>
      </c>
      <c r="E3943" s="1" t="str">
        <f>CONCATENATE(Tabela1[[#This Row],[CIDADE]],",",Tabela1[[#This Row],[UF]])</f>
        <v>Brasília,DF</v>
      </c>
      <c r="F3943" s="12">
        <v>46030</v>
      </c>
      <c r="G3943" s="14">
        <v>856.38</v>
      </c>
      <c r="H3943" s="14">
        <v>1389</v>
      </c>
      <c r="I3943" s="7">
        <f>Tabela1[[#This Row],[Valor total]]-Tabela1[[#This Row],[Valor custo]]</f>
        <v>532.62</v>
      </c>
      <c r="J3943" s="3">
        <f>Tabela1[[#This Row],[MARGEM BRUTA]]/Tabela1[[#This Row],[Valor total]]</f>
        <v>0.38345572354211666</v>
      </c>
      <c r="K3943" s="1" t="str">
        <f>VLOOKUP(Tabela1[[#This Row],[Cliente]],'BASE DE CLIENTES'!A:D,4,0)</f>
        <v>EMPRESA SEM MAQUINA</v>
      </c>
      <c r="L3943" s="1" t="str">
        <f>VLOOKUP(Tabela1[[#This Row],[Cliente]],'BASE DE CLIENTES'!A:E,5,0)</f>
        <v>CEILANDIA NORTE (CEILANDIA)</v>
      </c>
    </row>
    <row r="3944" spans="1:12" x14ac:dyDescent="0.3">
      <c r="A3944" t="s">
        <v>1081</v>
      </c>
      <c r="B3944" t="s">
        <v>216</v>
      </c>
      <c r="C3944" s="1" t="str">
        <f>VLOOKUP(Tabela1[[#This Row],[Cliente]],'BASE DE CLIENTES'!A:E,2,0)</f>
        <v>Brasília</v>
      </c>
      <c r="D3944" s="1" t="str">
        <f>VLOOKUP(Tabela1[[#This Row],[Cliente]],'BASE DE CLIENTES'!A:C,3,0)</f>
        <v>DF</v>
      </c>
      <c r="E3944" s="1" t="str">
        <f>CONCATENATE(Tabela1[[#This Row],[CIDADE]],",",Tabela1[[#This Row],[UF]])</f>
        <v>Brasília,DF</v>
      </c>
      <c r="F3944" s="12">
        <v>46030</v>
      </c>
      <c r="G3944" s="14">
        <v>1200.73</v>
      </c>
      <c r="H3944" s="14">
        <v>1850</v>
      </c>
      <c r="I3944" s="7">
        <f>Tabela1[[#This Row],[Valor total]]-Tabela1[[#This Row],[Valor custo]]</f>
        <v>649.27</v>
      </c>
      <c r="J3944" s="3">
        <f>Tabela1[[#This Row],[MARGEM BRUTA]]/Tabela1[[#This Row],[Valor total]]</f>
        <v>0.35095675675675675</v>
      </c>
      <c r="K3944" s="1" t="str">
        <f>VLOOKUP(Tabela1[[#This Row],[Cliente]],'BASE DE CLIENTES'!A:D,4,0)</f>
        <v>EMPRESA COM MAQUINA</v>
      </c>
      <c r="L3944" s="1" t="str">
        <f>VLOOKUP(Tabela1[[#This Row],[Cliente]],'BASE DE CLIENTES'!A:E,5,0)</f>
        <v>RIACHO FUNDO II</v>
      </c>
    </row>
    <row r="3945" spans="1:12" x14ac:dyDescent="0.3">
      <c r="A3945" t="s">
        <v>1082</v>
      </c>
      <c r="B3945" t="s">
        <v>49</v>
      </c>
      <c r="C3945" s="1" t="str">
        <f>VLOOKUP(Tabela1[[#This Row],[Cliente]],'BASE DE CLIENTES'!A:E,2,0)</f>
        <v>Brasília</v>
      </c>
      <c r="D3945" s="1" t="str">
        <f>VLOOKUP(Tabela1[[#This Row],[Cliente]],'BASE DE CLIENTES'!A:C,3,0)</f>
        <v>DF</v>
      </c>
      <c r="E3945" s="1" t="str">
        <f>CONCATENATE(Tabela1[[#This Row],[CIDADE]],",",Tabela1[[#This Row],[UF]])</f>
        <v>Brasília,DF</v>
      </c>
      <c r="F3945" s="12">
        <v>46030</v>
      </c>
      <c r="G3945" s="14">
        <v>1711.04</v>
      </c>
      <c r="H3945" s="14">
        <v>2620</v>
      </c>
      <c r="I3945" s="7">
        <f>Tabela1[[#This Row],[Valor total]]-Tabela1[[#This Row],[Valor custo]]</f>
        <v>908.96</v>
      </c>
      <c r="J3945" s="3">
        <f>Tabela1[[#This Row],[MARGEM BRUTA]]/Tabela1[[#This Row],[Valor total]]</f>
        <v>0.3469312977099237</v>
      </c>
      <c r="K3945" s="1" t="str">
        <f>VLOOKUP(Tabela1[[#This Row],[Cliente]],'BASE DE CLIENTES'!A:D,4,0)</f>
        <v>EMPRESA COM MAQUINA</v>
      </c>
      <c r="L3945" s="1" t="str">
        <f>VLOOKUP(Tabela1[[#This Row],[Cliente]],'BASE DE CLIENTES'!A:E,5,0)</f>
        <v>TAGUATINGA</v>
      </c>
    </row>
    <row r="3946" spans="1:12" x14ac:dyDescent="0.3">
      <c r="A3946" t="s">
        <v>1083</v>
      </c>
      <c r="B3946" t="s">
        <v>120</v>
      </c>
      <c r="C3946" s="1" t="str">
        <f>VLOOKUP(Tabela1[[#This Row],[Cliente]],'BASE DE CLIENTES'!A:E,2,0)</f>
        <v>Brasília</v>
      </c>
      <c r="D3946" s="1" t="str">
        <f>VLOOKUP(Tabela1[[#This Row],[Cliente]],'BASE DE CLIENTES'!A:C,3,0)</f>
        <v>DF</v>
      </c>
      <c r="E3946" s="1" t="str">
        <f>CONCATENATE(Tabela1[[#This Row],[CIDADE]],",",Tabela1[[#This Row],[UF]])</f>
        <v>Brasília,DF</v>
      </c>
      <c r="F3946" s="12">
        <v>46030</v>
      </c>
      <c r="G3946" s="14">
        <v>945.58</v>
      </c>
      <c r="H3946" s="14">
        <v>1500</v>
      </c>
      <c r="I3946" s="7">
        <f>Tabela1[[#This Row],[Valor total]]-Tabela1[[#This Row],[Valor custo]]</f>
        <v>554.41999999999996</v>
      </c>
      <c r="J3946" s="3">
        <f>Tabela1[[#This Row],[MARGEM BRUTA]]/Tabela1[[#This Row],[Valor total]]</f>
        <v>0.36961333333333329</v>
      </c>
      <c r="K3946" s="1" t="str">
        <f>VLOOKUP(Tabela1[[#This Row],[Cliente]],'BASE DE CLIENTES'!A:D,4,0)</f>
        <v>EMPRESA SEM MAQUINA</v>
      </c>
      <c r="L3946" s="1" t="str">
        <f>VLOOKUP(Tabela1[[#This Row],[Cliente]],'BASE DE CLIENTES'!A:E,5,0)</f>
        <v>SAMAMBAIA</v>
      </c>
    </row>
    <row r="3947" spans="1:12" x14ac:dyDescent="0.3">
      <c r="A3947" t="s">
        <v>1084</v>
      </c>
      <c r="B3947" t="s">
        <v>96</v>
      </c>
      <c r="C3947" s="1" t="str">
        <f>VLOOKUP(Tabela1[[#This Row],[Cliente]],'BASE DE CLIENTES'!A:E,2,0)</f>
        <v>Brasília</v>
      </c>
      <c r="D3947" s="1" t="str">
        <f>VLOOKUP(Tabela1[[#This Row],[Cliente]],'BASE DE CLIENTES'!A:C,3,0)</f>
        <v>DF</v>
      </c>
      <c r="E3947" s="1" t="str">
        <f>CONCATENATE(Tabela1[[#This Row],[CIDADE]],",",Tabela1[[#This Row],[UF]])</f>
        <v>Brasília,DF</v>
      </c>
      <c r="F3947" s="12">
        <v>46029</v>
      </c>
      <c r="G3947" s="14">
        <v>563.85</v>
      </c>
      <c r="H3947" s="14">
        <v>845</v>
      </c>
      <c r="I3947" s="7">
        <f>Tabela1[[#This Row],[Valor total]]-Tabela1[[#This Row],[Valor custo]]</f>
        <v>281.14999999999998</v>
      </c>
      <c r="J3947" s="3">
        <f>Tabela1[[#This Row],[MARGEM BRUTA]]/Tabela1[[#This Row],[Valor total]]</f>
        <v>0.33272189349112424</v>
      </c>
      <c r="K3947" s="1" t="str">
        <f>VLOOKUP(Tabela1[[#This Row],[Cliente]],'BASE DE CLIENTES'!A:D,4,0)</f>
        <v>EMPRESA SEM MAQUINA</v>
      </c>
      <c r="L3947" s="1" t="str">
        <f>VLOOKUP(Tabela1[[#This Row],[Cliente]],'BASE DE CLIENTES'!A:E,5,0)</f>
        <v>CEILANDIA NORTE (CEILANDIA)</v>
      </c>
    </row>
    <row r="3948" spans="1:12" x14ac:dyDescent="0.3">
      <c r="A3948" t="s">
        <v>1085</v>
      </c>
      <c r="B3948" t="s">
        <v>183</v>
      </c>
      <c r="C3948" s="1" t="str">
        <f>VLOOKUP(Tabela1[[#This Row],[Cliente]],'BASE DE CLIENTES'!A:E,2,0)</f>
        <v>Caldas Novas</v>
      </c>
      <c r="D3948" s="1" t="str">
        <f>VLOOKUP(Tabela1[[#This Row],[Cliente]],'BASE DE CLIENTES'!A:C,3,0)</f>
        <v>GO</v>
      </c>
      <c r="E3948" s="1" t="str">
        <f>CONCATENATE(Tabela1[[#This Row],[CIDADE]],",",Tabela1[[#This Row],[UF]])</f>
        <v>Caldas Novas,GO</v>
      </c>
      <c r="F3948" s="12">
        <v>46029</v>
      </c>
      <c r="G3948" s="14">
        <v>1133.55</v>
      </c>
      <c r="H3948" s="14">
        <v>1715.85</v>
      </c>
      <c r="I3948" s="7">
        <f>Tabela1[[#This Row],[Valor total]]-Tabela1[[#This Row],[Valor custo]]</f>
        <v>582.29999999999995</v>
      </c>
      <c r="J3948" s="3">
        <f>Tabela1[[#This Row],[MARGEM BRUTA]]/Tabela1[[#This Row],[Valor total]]</f>
        <v>0.33936532913716233</v>
      </c>
      <c r="K3948" s="1" t="str">
        <f>VLOOKUP(Tabela1[[#This Row],[Cliente]],'BASE DE CLIENTES'!A:D,4,0)</f>
        <v>EMPRESA COM MAQUINA</v>
      </c>
      <c r="L3948" s="1" t="str">
        <f>VLOOKUP(Tabela1[[#This Row],[Cliente]],'BASE DE CLIENTES'!A:E,5,0)</f>
        <v>Caldas Novas</v>
      </c>
    </row>
    <row r="3949" spans="1:12" x14ac:dyDescent="0.3">
      <c r="A3949" t="s">
        <v>1086</v>
      </c>
      <c r="B3949" t="s">
        <v>152</v>
      </c>
      <c r="C3949" s="1" t="str">
        <f>VLOOKUP(Tabela1[[#This Row],[Cliente]],'BASE DE CLIENTES'!A:E,2,0)</f>
        <v>Aparecida de Goiânia</v>
      </c>
      <c r="D3949" s="1" t="str">
        <f>VLOOKUP(Tabela1[[#This Row],[Cliente]],'BASE DE CLIENTES'!A:C,3,0)</f>
        <v>GO</v>
      </c>
      <c r="E3949" s="1" t="str">
        <f>CONCATENATE(Tabela1[[#This Row],[CIDADE]],",",Tabela1[[#This Row],[UF]])</f>
        <v>Aparecida de Goiânia,GO</v>
      </c>
      <c r="F3949" s="12">
        <v>46029</v>
      </c>
      <c r="G3949" s="14">
        <v>510.31</v>
      </c>
      <c r="H3949" s="14">
        <v>750</v>
      </c>
      <c r="I3949" s="7">
        <f>Tabela1[[#This Row],[Valor total]]-Tabela1[[#This Row],[Valor custo]]</f>
        <v>239.69</v>
      </c>
      <c r="J3949" s="3">
        <f>Tabela1[[#This Row],[MARGEM BRUTA]]/Tabela1[[#This Row],[Valor total]]</f>
        <v>0.31958666666666669</v>
      </c>
      <c r="K3949" s="1" t="str">
        <f>VLOOKUP(Tabela1[[#This Row],[Cliente]],'BASE DE CLIENTES'!A:D,4,0)</f>
        <v>TECNICO</v>
      </c>
      <c r="L3949" s="1" t="str">
        <f>VLOOKUP(Tabela1[[#This Row],[Cliente]],'BASE DE CLIENTES'!A:E,5,0)</f>
        <v>Aparecida de Goiânia</v>
      </c>
    </row>
    <row r="3950" spans="1:12" x14ac:dyDescent="0.3">
      <c r="A3950" t="s">
        <v>1087</v>
      </c>
      <c r="B3950" t="s">
        <v>236</v>
      </c>
      <c r="C3950" s="1" t="str">
        <f>VLOOKUP(Tabela1[[#This Row],[Cliente]],'BASE DE CLIENTES'!A:E,2,0)</f>
        <v>Goiânia</v>
      </c>
      <c r="D3950" s="1" t="str">
        <f>VLOOKUP(Tabela1[[#This Row],[Cliente]],'BASE DE CLIENTES'!A:C,3,0)</f>
        <v>GO</v>
      </c>
      <c r="E3950" s="1" t="str">
        <f>CONCATENATE(Tabela1[[#This Row],[CIDADE]],",",Tabela1[[#This Row],[UF]])</f>
        <v>Goiânia,GO</v>
      </c>
      <c r="F3950" s="12">
        <v>46029</v>
      </c>
      <c r="G3950" s="14">
        <v>555.34</v>
      </c>
      <c r="H3950" s="14">
        <v>790</v>
      </c>
      <c r="I3950" s="7">
        <f>Tabela1[[#This Row],[Valor total]]-Tabela1[[#This Row],[Valor custo]]</f>
        <v>234.65999999999997</v>
      </c>
      <c r="J3950" s="3">
        <f>Tabela1[[#This Row],[MARGEM BRUTA]]/Tabela1[[#This Row],[Valor total]]</f>
        <v>0.29703797468354426</v>
      </c>
      <c r="K3950" s="1" t="str">
        <f>VLOOKUP(Tabela1[[#This Row],[Cliente]],'BASE DE CLIENTES'!A:D,4,0)</f>
        <v>EMPRESA COM MAQUINA</v>
      </c>
      <c r="L3950" s="1" t="str">
        <f>VLOOKUP(Tabela1[[#This Row],[Cliente]],'BASE DE CLIENTES'!A:E,5,0)</f>
        <v>Goiânia</v>
      </c>
    </row>
    <row r="3951" spans="1:12" x14ac:dyDescent="0.3">
      <c r="A3951" t="s">
        <v>1088</v>
      </c>
      <c r="B3951" t="s">
        <v>236</v>
      </c>
      <c r="C3951" s="1" t="str">
        <f>VLOOKUP(Tabela1[[#This Row],[Cliente]],'BASE DE CLIENTES'!A:E,2,0)</f>
        <v>Goiânia</v>
      </c>
      <c r="D3951" s="1" t="str">
        <f>VLOOKUP(Tabela1[[#This Row],[Cliente]],'BASE DE CLIENTES'!A:C,3,0)</f>
        <v>GO</v>
      </c>
      <c r="E3951" s="1" t="str">
        <f>CONCATENATE(Tabela1[[#This Row],[CIDADE]],",",Tabela1[[#This Row],[UF]])</f>
        <v>Goiânia,GO</v>
      </c>
      <c r="F3951" s="12">
        <v>46029</v>
      </c>
      <c r="G3951" s="14">
        <v>1110.68</v>
      </c>
      <c r="H3951" s="14">
        <v>1580</v>
      </c>
      <c r="I3951" s="7">
        <f>Tabela1[[#This Row],[Valor total]]-Tabela1[[#This Row],[Valor custo]]</f>
        <v>469.31999999999994</v>
      </c>
      <c r="J3951" s="3">
        <f>Tabela1[[#This Row],[MARGEM BRUTA]]/Tabela1[[#This Row],[Valor total]]</f>
        <v>0.29703797468354426</v>
      </c>
      <c r="K3951" s="1" t="str">
        <f>VLOOKUP(Tabela1[[#This Row],[Cliente]],'BASE DE CLIENTES'!A:D,4,0)</f>
        <v>EMPRESA COM MAQUINA</v>
      </c>
      <c r="L3951" s="1" t="str">
        <f>VLOOKUP(Tabela1[[#This Row],[Cliente]],'BASE DE CLIENTES'!A:E,5,0)</f>
        <v>Goiânia</v>
      </c>
    </row>
    <row r="3952" spans="1:12" x14ac:dyDescent="0.3">
      <c r="A3952" t="s">
        <v>1089</v>
      </c>
      <c r="B3952" t="s">
        <v>220</v>
      </c>
      <c r="C3952" s="1" t="str">
        <f>VLOOKUP(Tabela1[[#This Row],[Cliente]],'BASE DE CLIENTES'!A:E,2,0)</f>
        <v>Goiânia</v>
      </c>
      <c r="D3952" s="1" t="str">
        <f>VLOOKUP(Tabela1[[#This Row],[Cliente]],'BASE DE CLIENTES'!A:C,3,0)</f>
        <v>GO</v>
      </c>
      <c r="E3952" s="1" t="str">
        <f>CONCATENATE(Tabela1[[#This Row],[CIDADE]],",",Tabela1[[#This Row],[UF]])</f>
        <v>Goiânia,GO</v>
      </c>
      <c r="F3952" s="12">
        <v>46029</v>
      </c>
      <c r="G3952" s="14">
        <v>0</v>
      </c>
      <c r="H3952" s="14">
        <v>350</v>
      </c>
      <c r="I3952" s="7">
        <f>Tabela1[[#This Row],[Valor total]]-Tabela1[[#This Row],[Valor custo]]</f>
        <v>350</v>
      </c>
      <c r="J3952" s="3">
        <f>Tabela1[[#This Row],[MARGEM BRUTA]]/Tabela1[[#This Row],[Valor total]]</f>
        <v>1</v>
      </c>
      <c r="K3952" s="1" t="str">
        <f>VLOOKUP(Tabela1[[#This Row],[Cliente]],'BASE DE CLIENTES'!A:D,4,0)</f>
        <v>EMPRESA COM MAQUINA</v>
      </c>
      <c r="L3952" s="1" t="str">
        <f>VLOOKUP(Tabela1[[#This Row],[Cliente]],'BASE DE CLIENTES'!A:E,5,0)</f>
        <v>Goiânia</v>
      </c>
    </row>
    <row r="3953" spans="1:12" x14ac:dyDescent="0.3">
      <c r="A3953" t="s">
        <v>1090</v>
      </c>
      <c r="B3953" t="s">
        <v>19</v>
      </c>
      <c r="C3953" s="1" t="str">
        <f>VLOOKUP(Tabela1[[#This Row],[Cliente]],'BASE DE CLIENTES'!A:E,2,0)</f>
        <v>Águas Lindas de Goiás</v>
      </c>
      <c r="D3953" s="1" t="str">
        <f>VLOOKUP(Tabela1[[#This Row],[Cliente]],'BASE DE CLIENTES'!A:C,3,0)</f>
        <v>GO</v>
      </c>
      <c r="E3953" s="1" t="str">
        <f>CONCATENATE(Tabela1[[#This Row],[CIDADE]],",",Tabela1[[#This Row],[UF]])</f>
        <v>Águas Lindas de Goiás,GO</v>
      </c>
      <c r="F3953" s="12">
        <v>46029</v>
      </c>
      <c r="G3953" s="14">
        <v>495.3</v>
      </c>
      <c r="H3953" s="14">
        <v>875</v>
      </c>
      <c r="I3953" s="7">
        <f>Tabela1[[#This Row],[Valor total]]-Tabela1[[#This Row],[Valor custo]]</f>
        <v>379.7</v>
      </c>
      <c r="J3953" s="3">
        <f>Tabela1[[#This Row],[MARGEM BRUTA]]/Tabela1[[#This Row],[Valor total]]</f>
        <v>0.43394285714285713</v>
      </c>
      <c r="K3953" s="1" t="str">
        <f>VLOOKUP(Tabela1[[#This Row],[Cliente]],'BASE DE CLIENTES'!A:D,4,0)</f>
        <v>SERRALHEIRO</v>
      </c>
      <c r="L3953" s="1" t="str">
        <f>VLOOKUP(Tabela1[[#This Row],[Cliente]],'BASE DE CLIENTES'!A:E,5,0)</f>
        <v>Águas Lindas de Goiás</v>
      </c>
    </row>
    <row r="3954" spans="1:12" x14ac:dyDescent="0.3">
      <c r="A3954" t="s">
        <v>1091</v>
      </c>
      <c r="B3954" t="s">
        <v>342</v>
      </c>
      <c r="C3954" s="1" t="str">
        <f>VLOOKUP(Tabela1[[#This Row],[Cliente]],'BASE DE CLIENTES'!A:E,2,0)</f>
        <v>Santo Antônio Descoberto</v>
      </c>
      <c r="D3954" s="1" t="str">
        <f>VLOOKUP(Tabela1[[#This Row],[Cliente]],'BASE DE CLIENTES'!A:C,3,0)</f>
        <v>GO</v>
      </c>
      <c r="E3954" s="1" t="str">
        <f>CONCATENATE(Tabela1[[#This Row],[CIDADE]],",",Tabela1[[#This Row],[UF]])</f>
        <v>Santo Antônio Descoberto,GO</v>
      </c>
      <c r="F3954" s="12">
        <v>46029</v>
      </c>
      <c r="G3954" s="14">
        <v>7410.28</v>
      </c>
      <c r="H3954" s="14">
        <v>10770</v>
      </c>
      <c r="I3954" s="7">
        <f>Tabela1[[#This Row],[Valor total]]-Tabela1[[#This Row],[Valor custo]]</f>
        <v>3359.7200000000003</v>
      </c>
      <c r="J3954" s="3">
        <f>Tabela1[[#This Row],[MARGEM BRUTA]]/Tabela1[[#This Row],[Valor total]]</f>
        <v>0.31195171773444758</v>
      </c>
      <c r="K3954" s="1" t="str">
        <f>VLOOKUP(Tabela1[[#This Row],[Cliente]],'BASE DE CLIENTES'!A:D,4,0)</f>
        <v>CLIENTE NOVO S/ IDENT.</v>
      </c>
      <c r="L3954" s="1" t="str">
        <f>VLOOKUP(Tabela1[[#This Row],[Cliente]],'BASE DE CLIENTES'!A:E,5,0)</f>
        <v>Santo Antônio Descoberto</v>
      </c>
    </row>
    <row r="3955" spans="1:12" x14ac:dyDescent="0.3">
      <c r="A3955" t="s">
        <v>1092</v>
      </c>
      <c r="B3955" t="s">
        <v>27</v>
      </c>
      <c r="C3955" s="1" t="str">
        <f>VLOOKUP(Tabela1[[#This Row],[Cliente]],'BASE DE CLIENTES'!A:E,2,0)</f>
        <v>Brasília</v>
      </c>
      <c r="D3955" s="1" t="str">
        <f>VLOOKUP(Tabela1[[#This Row],[Cliente]],'BASE DE CLIENTES'!A:C,3,0)</f>
        <v>DF</v>
      </c>
      <c r="E3955" s="1" t="str">
        <f>CONCATENATE(Tabela1[[#This Row],[CIDADE]],",",Tabela1[[#This Row],[UF]])</f>
        <v>Brasília,DF</v>
      </c>
      <c r="F3955" s="12">
        <v>46029</v>
      </c>
      <c r="G3955" s="14">
        <v>1470.94</v>
      </c>
      <c r="H3955" s="14">
        <v>2150</v>
      </c>
      <c r="I3955" s="7">
        <f>Tabela1[[#This Row],[Valor total]]-Tabela1[[#This Row],[Valor custo]]</f>
        <v>679.06</v>
      </c>
      <c r="J3955" s="3">
        <f>Tabela1[[#This Row],[MARGEM BRUTA]]/Tabela1[[#This Row],[Valor total]]</f>
        <v>0.31584186046511625</v>
      </c>
      <c r="K3955" s="1" t="str">
        <f>VLOOKUP(Tabela1[[#This Row],[Cliente]],'BASE DE CLIENTES'!A:D,4,0)</f>
        <v>EMPRESA SEM MAQUINA</v>
      </c>
      <c r="L3955" s="1" t="str">
        <f>VLOOKUP(Tabela1[[#This Row],[Cliente]],'BASE DE CLIENTES'!A:E,5,0)</f>
        <v>RECANTO DAS EMAS</v>
      </c>
    </row>
    <row r="3956" spans="1:12" x14ac:dyDescent="0.3">
      <c r="A3956" t="s">
        <v>1093</v>
      </c>
      <c r="B3956" t="s">
        <v>68</v>
      </c>
      <c r="C3956" s="1" t="str">
        <f>VLOOKUP(Tabela1[[#This Row],[Cliente]],'BASE DE CLIENTES'!A:E,2,0)</f>
        <v>Brasília</v>
      </c>
      <c r="D3956" s="1" t="str">
        <f>VLOOKUP(Tabela1[[#This Row],[Cliente]],'BASE DE CLIENTES'!A:C,3,0)</f>
        <v>DF</v>
      </c>
      <c r="E3956" s="1" t="str">
        <f>CONCATENATE(Tabela1[[#This Row],[CIDADE]],",",Tabela1[[#This Row],[UF]])</f>
        <v>Brasília,DF</v>
      </c>
      <c r="F3956" s="12">
        <v>46029</v>
      </c>
      <c r="G3956" s="14">
        <v>377.85</v>
      </c>
      <c r="H3956" s="14">
        <v>575</v>
      </c>
      <c r="I3956" s="7">
        <f>Tabela1[[#This Row],[Valor total]]-Tabela1[[#This Row],[Valor custo]]</f>
        <v>197.14999999999998</v>
      </c>
      <c r="J3956" s="3">
        <f>Tabela1[[#This Row],[MARGEM BRUTA]]/Tabela1[[#This Row],[Valor total]]</f>
        <v>0.34286956521739126</v>
      </c>
      <c r="K3956" s="1" t="str">
        <f>VLOOKUP(Tabela1[[#This Row],[Cliente]],'BASE DE CLIENTES'!A:D,4,0)</f>
        <v>EMPRESA COM MAQUINA</v>
      </c>
      <c r="L3956" s="1" t="str">
        <f>VLOOKUP(Tabela1[[#This Row],[Cliente]],'BASE DE CLIENTES'!A:E,5,0)</f>
        <v>SAMAMBAIA SUL (SAMAMBAIA)</v>
      </c>
    </row>
    <row r="3957" spans="1:12" x14ac:dyDescent="0.3">
      <c r="A3957" t="s">
        <v>1094</v>
      </c>
      <c r="B3957" t="s">
        <v>25</v>
      </c>
      <c r="C3957" s="1" t="str">
        <f>VLOOKUP(Tabela1[[#This Row],[Cliente]],'BASE DE CLIENTES'!A:E,2,0)</f>
        <v>Brasília</v>
      </c>
      <c r="D3957" s="1" t="str">
        <f>VLOOKUP(Tabela1[[#This Row],[Cliente]],'BASE DE CLIENTES'!A:C,3,0)</f>
        <v>DF</v>
      </c>
      <c r="E3957" s="1" t="str">
        <f>CONCATENATE(Tabela1[[#This Row],[CIDADE]],",",Tabela1[[#This Row],[UF]])</f>
        <v>Brasília,DF</v>
      </c>
      <c r="F3957" s="12">
        <v>46029</v>
      </c>
      <c r="G3957" s="14">
        <v>7030</v>
      </c>
      <c r="H3957" s="14">
        <v>10690</v>
      </c>
      <c r="I3957" s="7">
        <f>Tabela1[[#This Row],[Valor total]]-Tabela1[[#This Row],[Valor custo]]</f>
        <v>3660</v>
      </c>
      <c r="J3957" s="3">
        <f>Tabela1[[#This Row],[MARGEM BRUTA]]/Tabela1[[#This Row],[Valor total]]</f>
        <v>0.34237605238540691</v>
      </c>
      <c r="K3957" s="1" t="str">
        <f>VLOOKUP(Tabela1[[#This Row],[Cliente]],'BASE DE CLIENTES'!A:D,4,0)</f>
        <v>EMPRESA COM MAQUINA</v>
      </c>
      <c r="L3957" s="1" t="str">
        <f>VLOOKUP(Tabela1[[#This Row],[Cliente]],'BASE DE CLIENTES'!A:E,5,0)</f>
        <v>CEILANDIA NORTE (CEILANDIA)</v>
      </c>
    </row>
    <row r="3958" spans="1:12" x14ac:dyDescent="0.3">
      <c r="A3958" t="s">
        <v>1095</v>
      </c>
      <c r="B3958" t="s">
        <v>232</v>
      </c>
      <c r="C3958" s="1" t="str">
        <f>VLOOKUP(Tabela1[[#This Row],[Cliente]],'BASE DE CLIENTES'!A:E,2,0)</f>
        <v>Brasília</v>
      </c>
      <c r="D3958" s="1" t="str">
        <f>VLOOKUP(Tabela1[[#This Row],[Cliente]],'BASE DE CLIENTES'!A:C,3,0)</f>
        <v>DF</v>
      </c>
      <c r="E3958" s="1" t="str">
        <f>CONCATENATE(Tabela1[[#This Row],[CIDADE]],",",Tabela1[[#This Row],[UF]])</f>
        <v>Brasília,DF</v>
      </c>
      <c r="F3958" s="12">
        <v>46029</v>
      </c>
      <c r="G3958" s="14">
        <v>586.26</v>
      </c>
      <c r="H3958" s="14">
        <v>900</v>
      </c>
      <c r="I3958" s="7">
        <f>Tabela1[[#This Row],[Valor total]]-Tabela1[[#This Row],[Valor custo]]</f>
        <v>313.74</v>
      </c>
      <c r="J3958" s="3">
        <f>Tabela1[[#This Row],[MARGEM BRUTA]]/Tabela1[[#This Row],[Valor total]]</f>
        <v>0.34860000000000002</v>
      </c>
      <c r="K3958" s="1" t="str">
        <f>VLOOKUP(Tabela1[[#This Row],[Cliente]],'BASE DE CLIENTES'!A:D,4,0)</f>
        <v>CHAVEIRO</v>
      </c>
      <c r="L3958" s="1" t="str">
        <f>VLOOKUP(Tabela1[[#This Row],[Cliente]],'BASE DE CLIENTES'!A:E,5,0)</f>
        <v>Areal (Águas Claras)</v>
      </c>
    </row>
    <row r="3959" spans="1:12" x14ac:dyDescent="0.3">
      <c r="A3959" t="s">
        <v>1096</v>
      </c>
      <c r="B3959" t="s">
        <v>111</v>
      </c>
      <c r="C3959" s="1" t="str">
        <f>VLOOKUP(Tabela1[[#This Row],[Cliente]],'BASE DE CLIENTES'!A:E,2,0)</f>
        <v>Brasília</v>
      </c>
      <c r="D3959" s="1" t="str">
        <f>VLOOKUP(Tabela1[[#This Row],[Cliente]],'BASE DE CLIENTES'!A:C,3,0)</f>
        <v>DF</v>
      </c>
      <c r="E3959" s="1" t="str">
        <f>CONCATENATE(Tabela1[[#This Row],[CIDADE]],",",Tabela1[[#This Row],[UF]])</f>
        <v>Brasília,DF</v>
      </c>
      <c r="F3959" s="12">
        <v>46029</v>
      </c>
      <c r="G3959" s="14">
        <v>2103.12</v>
      </c>
      <c r="H3959" s="14">
        <v>2956</v>
      </c>
      <c r="I3959" s="7">
        <f>Tabela1[[#This Row],[Valor total]]-Tabela1[[#This Row],[Valor custo]]</f>
        <v>852.88000000000011</v>
      </c>
      <c r="J3959" s="3">
        <f>Tabela1[[#This Row],[MARGEM BRUTA]]/Tabela1[[#This Row],[Valor total]]</f>
        <v>0.28852503382949934</v>
      </c>
      <c r="K3959" s="1" t="str">
        <f>VLOOKUP(Tabela1[[#This Row],[Cliente]],'BASE DE CLIENTES'!A:D,4,0)</f>
        <v>EMPRESA SEM MAQUINA</v>
      </c>
      <c r="L3959" s="1" t="str">
        <f>VLOOKUP(Tabela1[[#This Row],[Cliente]],'BASE DE CLIENTES'!A:E,5,0)</f>
        <v>TAGUATINGA SUL (TAGUATINGA)</v>
      </c>
    </row>
    <row r="3960" spans="1:12" x14ac:dyDescent="0.3">
      <c r="A3960" t="s">
        <v>1097</v>
      </c>
      <c r="B3960" t="s">
        <v>152</v>
      </c>
      <c r="C3960" s="1" t="str">
        <f>VLOOKUP(Tabela1[[#This Row],[Cliente]],'BASE DE CLIENTES'!A:E,2,0)</f>
        <v>Aparecida de Goiânia</v>
      </c>
      <c r="D3960" s="1" t="str">
        <f>VLOOKUP(Tabela1[[#This Row],[Cliente]],'BASE DE CLIENTES'!A:C,3,0)</f>
        <v>GO</v>
      </c>
      <c r="E3960" s="1" t="str">
        <f>CONCATENATE(Tabela1[[#This Row],[CIDADE]],",",Tabela1[[#This Row],[UF]])</f>
        <v>Aparecida de Goiânia,GO</v>
      </c>
      <c r="F3960" s="12">
        <v>46029</v>
      </c>
      <c r="G3960" s="14">
        <v>1020.62</v>
      </c>
      <c r="H3960" s="14">
        <v>1500</v>
      </c>
      <c r="I3960" s="7">
        <f>Tabela1[[#This Row],[Valor total]]-Tabela1[[#This Row],[Valor custo]]</f>
        <v>479.38</v>
      </c>
      <c r="J3960" s="3">
        <f>Tabela1[[#This Row],[MARGEM BRUTA]]/Tabela1[[#This Row],[Valor total]]</f>
        <v>0.31958666666666669</v>
      </c>
      <c r="K3960" s="1" t="str">
        <f>VLOOKUP(Tabela1[[#This Row],[Cliente]],'BASE DE CLIENTES'!A:D,4,0)</f>
        <v>TECNICO</v>
      </c>
      <c r="L3960" s="1" t="str">
        <f>VLOOKUP(Tabela1[[#This Row],[Cliente]],'BASE DE CLIENTES'!A:E,5,0)</f>
        <v>Aparecida de Goiânia</v>
      </c>
    </row>
    <row r="3961" spans="1:12" x14ac:dyDescent="0.3">
      <c r="A3961" t="s">
        <v>1098</v>
      </c>
      <c r="B3961" t="s">
        <v>97</v>
      </c>
      <c r="C3961" s="1" t="str">
        <f>VLOOKUP(Tabela1[[#This Row],[Cliente]],'BASE DE CLIENTES'!A:E,2,0)</f>
        <v>Brasília</v>
      </c>
      <c r="D3961" s="1" t="str">
        <f>VLOOKUP(Tabela1[[#This Row],[Cliente]],'BASE DE CLIENTES'!A:C,3,0)</f>
        <v>DF</v>
      </c>
      <c r="E3961" s="1" t="str">
        <f>CONCATENATE(Tabela1[[#This Row],[CIDADE]],",",Tabela1[[#This Row],[UF]])</f>
        <v>Brasília,DF</v>
      </c>
      <c r="F3961" s="12">
        <v>46029</v>
      </c>
      <c r="G3961" s="14">
        <v>377.85</v>
      </c>
      <c r="H3961" s="14">
        <v>645</v>
      </c>
      <c r="I3961" s="7">
        <f>Tabela1[[#This Row],[Valor total]]-Tabela1[[#This Row],[Valor custo]]</f>
        <v>267.14999999999998</v>
      </c>
      <c r="J3961" s="3">
        <f>Tabela1[[#This Row],[MARGEM BRUTA]]/Tabela1[[#This Row],[Valor total]]</f>
        <v>0.41418604651162788</v>
      </c>
      <c r="K3961" s="1" t="str">
        <f>VLOOKUP(Tabela1[[#This Row],[Cliente]],'BASE DE CLIENTES'!A:D,4,0)</f>
        <v>SERRALHEIRO</v>
      </c>
      <c r="L3961" s="1" t="str">
        <f>VLOOKUP(Tabela1[[#This Row],[Cliente]],'BASE DE CLIENTES'!A:E,5,0)</f>
        <v>CEILANDIA NORTE</v>
      </c>
    </row>
    <row r="3962" spans="1:12" x14ac:dyDescent="0.3">
      <c r="A3962" t="s">
        <v>1099</v>
      </c>
      <c r="B3962" t="s">
        <v>127</v>
      </c>
      <c r="C3962" s="1" t="str">
        <f>VLOOKUP(Tabela1[[#This Row],[Cliente]],'BASE DE CLIENTES'!A:E,2,0)</f>
        <v>Brasília</v>
      </c>
      <c r="D3962" s="1" t="str">
        <f>VLOOKUP(Tabela1[[#This Row],[Cliente]],'BASE DE CLIENTES'!A:C,3,0)</f>
        <v>DF</v>
      </c>
      <c r="E3962" s="1" t="str">
        <f>CONCATENATE(Tabela1[[#This Row],[CIDADE]],",",Tabela1[[#This Row],[UF]])</f>
        <v>Brasília,DF</v>
      </c>
      <c r="F3962" s="12">
        <v>46029</v>
      </c>
      <c r="G3962" s="14">
        <v>555.34</v>
      </c>
      <c r="H3962" s="14">
        <v>870</v>
      </c>
      <c r="I3962" s="7">
        <f>Tabela1[[#This Row],[Valor total]]-Tabela1[[#This Row],[Valor custo]]</f>
        <v>314.65999999999997</v>
      </c>
      <c r="J3962" s="3">
        <f>Tabela1[[#This Row],[MARGEM BRUTA]]/Tabela1[[#This Row],[Valor total]]</f>
        <v>0.36167816091954019</v>
      </c>
      <c r="K3962" s="1" t="str">
        <f>VLOOKUP(Tabela1[[#This Row],[Cliente]],'BASE DE CLIENTES'!A:D,4,0)</f>
        <v>EMPRESA COM MAQUINA</v>
      </c>
      <c r="L3962" s="1" t="str">
        <f>VLOOKUP(Tabela1[[#This Row],[Cliente]],'BASE DE CLIENTES'!A:E,5,0)</f>
        <v>CEILANDIA SUL (CEILANDIA)</v>
      </c>
    </row>
    <row r="3963" spans="1:12" x14ac:dyDescent="0.3">
      <c r="A3963" t="s">
        <v>1100</v>
      </c>
      <c r="B3963" t="s">
        <v>232</v>
      </c>
      <c r="C3963" s="1" t="str">
        <f>VLOOKUP(Tabela1[[#This Row],[Cliente]],'BASE DE CLIENTES'!A:E,2,0)</f>
        <v>Brasília</v>
      </c>
      <c r="D3963" s="1" t="str">
        <f>VLOOKUP(Tabela1[[#This Row],[Cliente]],'BASE DE CLIENTES'!A:C,3,0)</f>
        <v>DF</v>
      </c>
      <c r="E3963" s="1" t="str">
        <f>CONCATENATE(Tabela1[[#This Row],[CIDADE]],",",Tabela1[[#This Row],[UF]])</f>
        <v>Brasília,DF</v>
      </c>
      <c r="F3963" s="12">
        <v>46028</v>
      </c>
      <c r="G3963" s="14">
        <v>293.13</v>
      </c>
      <c r="H3963" s="14">
        <v>400</v>
      </c>
      <c r="I3963" s="7">
        <f>Tabela1[[#This Row],[Valor total]]-Tabela1[[#This Row],[Valor custo]]</f>
        <v>106.87</v>
      </c>
      <c r="J3963" s="3">
        <f>Tabela1[[#This Row],[MARGEM BRUTA]]/Tabela1[[#This Row],[Valor total]]</f>
        <v>0.267175</v>
      </c>
      <c r="K3963" s="1" t="str">
        <f>VLOOKUP(Tabela1[[#This Row],[Cliente]],'BASE DE CLIENTES'!A:D,4,0)</f>
        <v>CHAVEIRO</v>
      </c>
      <c r="L3963" s="1" t="str">
        <f>VLOOKUP(Tabela1[[#This Row],[Cliente]],'BASE DE CLIENTES'!A:E,5,0)</f>
        <v>Areal (Águas Claras)</v>
      </c>
    </row>
    <row r="3964" spans="1:12" x14ac:dyDescent="0.3">
      <c r="A3964" t="s">
        <v>1101</v>
      </c>
      <c r="B3964" t="s">
        <v>355</v>
      </c>
      <c r="C3964" s="1" t="str">
        <f>VLOOKUP(Tabela1[[#This Row],[Cliente]],'BASE DE CLIENTES'!A:E,2,0)</f>
        <v>Valparaíso de Goiás</v>
      </c>
      <c r="D3964" s="1" t="str">
        <f>VLOOKUP(Tabela1[[#This Row],[Cliente]],'BASE DE CLIENTES'!A:C,3,0)</f>
        <v>GO</v>
      </c>
      <c r="E3964" s="1" t="str">
        <f>CONCATENATE(Tabela1[[#This Row],[CIDADE]],",",Tabela1[[#This Row],[UF]])</f>
        <v>Valparaíso de Goiás,GO</v>
      </c>
      <c r="F3964" s="12">
        <v>46028</v>
      </c>
      <c r="G3964" s="14">
        <v>1530.93</v>
      </c>
      <c r="H3964" s="14">
        <v>2400</v>
      </c>
      <c r="I3964" s="7">
        <f>Tabela1[[#This Row],[Valor total]]-Tabela1[[#This Row],[Valor custo]]</f>
        <v>869.06999999999994</v>
      </c>
      <c r="J3964" s="3">
        <f>Tabela1[[#This Row],[MARGEM BRUTA]]/Tabela1[[#This Row],[Valor total]]</f>
        <v>0.36211249999999995</v>
      </c>
      <c r="K3964" s="1" t="str">
        <f>VLOOKUP(Tabela1[[#This Row],[Cliente]],'BASE DE CLIENTES'!A:D,4,0)</f>
        <v>CLIENTE NOVO S/ IDENT.</v>
      </c>
      <c r="L3964" s="1" t="str">
        <f>VLOOKUP(Tabela1[[#This Row],[Cliente]],'BASE DE CLIENTES'!A:E,5,0)</f>
        <v>Valparaíso de Goiás</v>
      </c>
    </row>
    <row r="3965" spans="1:12" x14ac:dyDescent="0.3">
      <c r="A3965" t="s">
        <v>1102</v>
      </c>
      <c r="B3965" t="s">
        <v>230</v>
      </c>
      <c r="C3965" s="1" t="str">
        <f>VLOOKUP(Tabela1[[#This Row],[Cliente]],'BASE DE CLIENTES'!A:E,2,0)</f>
        <v>Brasília</v>
      </c>
      <c r="D3965" s="1" t="str">
        <f>VLOOKUP(Tabela1[[#This Row],[Cliente]],'BASE DE CLIENTES'!A:C,3,0)</f>
        <v>DF</v>
      </c>
      <c r="E3965" s="1" t="str">
        <f>CONCATENATE(Tabela1[[#This Row],[CIDADE]],",",Tabela1[[#This Row],[UF]])</f>
        <v>Brasília,DF</v>
      </c>
      <c r="F3965" s="12">
        <v>46028</v>
      </c>
      <c r="G3965" s="14">
        <v>52.57</v>
      </c>
      <c r="H3965" s="14">
        <v>200</v>
      </c>
      <c r="I3965" s="7">
        <f>Tabela1[[#This Row],[Valor total]]-Tabela1[[#This Row],[Valor custo]]</f>
        <v>147.43</v>
      </c>
      <c r="J3965" s="3">
        <f>Tabela1[[#This Row],[MARGEM BRUTA]]/Tabela1[[#This Row],[Valor total]]</f>
        <v>0.73715000000000008</v>
      </c>
      <c r="K3965" s="1" t="str">
        <f>VLOOKUP(Tabela1[[#This Row],[Cliente]],'BASE DE CLIENTES'!A:D,4,0)</f>
        <v>SERRALHEIRO</v>
      </c>
      <c r="L3965" s="1" t="str">
        <f>VLOOKUP(Tabela1[[#This Row],[Cliente]],'BASE DE CLIENTES'!A:E,5,0)</f>
        <v>SETOR HABITACIONAL SAMAMBAIA (VICENTE PIRES)</v>
      </c>
    </row>
    <row r="3966" spans="1:12" x14ac:dyDescent="0.3">
      <c r="A3966" t="s">
        <v>1103</v>
      </c>
      <c r="B3966" t="s">
        <v>297</v>
      </c>
      <c r="C3966" s="1" t="str">
        <f>VLOOKUP(Tabela1[[#This Row],[Cliente]],'BASE DE CLIENTES'!A:E,2,0)</f>
        <v>Brasília</v>
      </c>
      <c r="D3966" s="1" t="str">
        <f>VLOOKUP(Tabela1[[#This Row],[Cliente]],'BASE DE CLIENTES'!A:C,3,0)</f>
        <v>DF</v>
      </c>
      <c r="E3966" s="1" t="str">
        <f>CONCATENATE(Tabela1[[#This Row],[CIDADE]],",",Tabela1[[#This Row],[UF]])</f>
        <v>Brasília,DF</v>
      </c>
      <c r="F3966" s="12">
        <v>46028</v>
      </c>
      <c r="G3966" s="14">
        <v>300.18</v>
      </c>
      <c r="H3966" s="14">
        <v>580</v>
      </c>
      <c r="I3966" s="7">
        <f>Tabela1[[#This Row],[Valor total]]-Tabela1[[#This Row],[Valor custo]]</f>
        <v>279.82</v>
      </c>
      <c r="J3966" s="3">
        <f>Tabela1[[#This Row],[MARGEM BRUTA]]/Tabela1[[#This Row],[Valor total]]</f>
        <v>0.48244827586206895</v>
      </c>
      <c r="K3966" s="1" t="str">
        <f>VLOOKUP(Tabela1[[#This Row],[Cliente]],'BASE DE CLIENTES'!A:D,4,0)</f>
        <v>SERRALHEIRO</v>
      </c>
      <c r="L3966" s="1" t="str">
        <f>VLOOKUP(Tabela1[[#This Row],[Cliente]],'BASE DE CLIENTES'!A:E,5,0)</f>
        <v>NA</v>
      </c>
    </row>
    <row r="3967" spans="1:12" x14ac:dyDescent="0.3">
      <c r="A3967" t="s">
        <v>1104</v>
      </c>
      <c r="B3967" t="s">
        <v>142</v>
      </c>
      <c r="C3967" s="1" t="str">
        <f>VLOOKUP(Tabela1[[#This Row],[Cliente]],'BASE DE CLIENTES'!A:E,2,0)</f>
        <v>Brasília</v>
      </c>
      <c r="D3967" s="1" t="str">
        <f>VLOOKUP(Tabela1[[#This Row],[Cliente]],'BASE DE CLIENTES'!A:C,3,0)</f>
        <v>DF</v>
      </c>
      <c r="E3967" s="1" t="str">
        <f>CONCATENATE(Tabela1[[#This Row],[CIDADE]],",",Tabela1[[#This Row],[UF]])</f>
        <v>Brasília,DF</v>
      </c>
      <c r="F3967" s="12">
        <v>46028</v>
      </c>
      <c r="G3967" s="14">
        <v>22.53</v>
      </c>
      <c r="H3967" s="14">
        <v>105</v>
      </c>
      <c r="I3967" s="7">
        <f>Tabela1[[#This Row],[Valor total]]-Tabela1[[#This Row],[Valor custo]]</f>
        <v>82.47</v>
      </c>
      <c r="J3967" s="3">
        <f>Tabela1[[#This Row],[MARGEM BRUTA]]/Tabela1[[#This Row],[Valor total]]</f>
        <v>0.78542857142857136</v>
      </c>
      <c r="K3967" s="1" t="str">
        <f>VLOOKUP(Tabela1[[#This Row],[Cliente]],'BASE DE CLIENTES'!A:D,4,0)</f>
        <v>OUTROS RAMOS</v>
      </c>
      <c r="L3967" s="1" t="str">
        <f>VLOOKUP(Tabela1[[#This Row],[Cliente]],'BASE DE CLIENTES'!A:E,5,0)</f>
        <v>RIACHO FUNDO II</v>
      </c>
    </row>
    <row r="3968" spans="1:12" x14ac:dyDescent="0.3">
      <c r="A3968" t="s">
        <v>1105</v>
      </c>
      <c r="B3968" t="s">
        <v>205</v>
      </c>
      <c r="C3968" s="1" t="str">
        <f>VLOOKUP(Tabela1[[#This Row],[Cliente]],'BASE DE CLIENTES'!A:E,2,0)</f>
        <v>Brasília</v>
      </c>
      <c r="D3968" s="1" t="str">
        <f>VLOOKUP(Tabela1[[#This Row],[Cliente]],'BASE DE CLIENTES'!A:C,3,0)</f>
        <v>DF</v>
      </c>
      <c r="E3968" s="1" t="str">
        <f>CONCATENATE(Tabela1[[#This Row],[CIDADE]],",",Tabela1[[#This Row],[UF]])</f>
        <v>Brasília,DF</v>
      </c>
      <c r="F3968" s="12">
        <v>46028</v>
      </c>
      <c r="G3968" s="14">
        <v>751</v>
      </c>
      <c r="H3968" s="14">
        <v>1700</v>
      </c>
      <c r="I3968" s="7">
        <f>Tabela1[[#This Row],[Valor total]]-Tabela1[[#This Row],[Valor custo]]</f>
        <v>949</v>
      </c>
      <c r="J3968" s="3">
        <f>Tabela1[[#This Row],[MARGEM BRUTA]]/Tabela1[[#This Row],[Valor total]]</f>
        <v>0.55823529411764705</v>
      </c>
      <c r="K3968" s="1" t="str">
        <f>VLOOKUP(Tabela1[[#This Row],[Cliente]],'BASE DE CLIENTES'!A:D,4,0)</f>
        <v>PRODUTOS ELETRONICOS</v>
      </c>
      <c r="L3968" s="1" t="str">
        <f>VLOOKUP(Tabela1[[#This Row],[Cliente]],'BASE DE CLIENTES'!A:E,5,0)</f>
        <v>AREAL (AGUAS CLARAS)</v>
      </c>
    </row>
    <row r="3969" spans="1:12" x14ac:dyDescent="0.3">
      <c r="A3969" t="s">
        <v>1106</v>
      </c>
      <c r="B3969" t="s">
        <v>112</v>
      </c>
      <c r="C3969" s="1" t="str">
        <f>VLOOKUP(Tabela1[[#This Row],[Cliente]],'BASE DE CLIENTES'!A:E,2,0)</f>
        <v>Brasília</v>
      </c>
      <c r="D3969" s="1" t="str">
        <f>VLOOKUP(Tabela1[[#This Row],[Cliente]],'BASE DE CLIENTES'!A:C,3,0)</f>
        <v>DF</v>
      </c>
      <c r="E3969" s="1" t="str">
        <f>CONCATENATE(Tabela1[[#This Row],[CIDADE]],",",Tabela1[[#This Row],[UF]])</f>
        <v>Brasília,DF</v>
      </c>
      <c r="F3969" s="12">
        <v>46028</v>
      </c>
      <c r="G3969" s="14">
        <v>40</v>
      </c>
      <c r="H3969" s="14">
        <v>80</v>
      </c>
      <c r="I3969" s="7">
        <f>Tabela1[[#This Row],[Valor total]]-Tabela1[[#This Row],[Valor custo]]</f>
        <v>40</v>
      </c>
      <c r="J3969" s="3">
        <f>Tabela1[[#This Row],[MARGEM BRUTA]]/Tabela1[[#This Row],[Valor total]]</f>
        <v>0.5</v>
      </c>
      <c r="K3969" s="1" t="str">
        <f>VLOOKUP(Tabela1[[#This Row],[Cliente]],'BASE DE CLIENTES'!A:D,4,0)</f>
        <v>SERRALHEIRO</v>
      </c>
      <c r="L3969" s="1" t="str">
        <f>VLOOKUP(Tabela1[[#This Row],[Cliente]],'BASE DE CLIENTES'!A:E,5,0)</f>
        <v>RIACHO FUNDO I</v>
      </c>
    </row>
    <row r="3970" spans="1:12" x14ac:dyDescent="0.3">
      <c r="A3970" t="s">
        <v>1107</v>
      </c>
      <c r="B3970" t="s">
        <v>161</v>
      </c>
      <c r="C3970" s="1" t="str">
        <f>VLOOKUP(Tabela1[[#This Row],[Cliente]],'BASE DE CLIENTES'!A:E,2,0)</f>
        <v>Brasília</v>
      </c>
      <c r="D3970" s="1" t="str">
        <f>VLOOKUP(Tabela1[[#This Row],[Cliente]],'BASE DE CLIENTES'!A:C,3,0)</f>
        <v>DF</v>
      </c>
      <c r="E3970" s="1" t="str">
        <f>CONCATENATE(Tabela1[[#This Row],[CIDADE]],",",Tabela1[[#This Row],[UF]])</f>
        <v>Brasília,DF</v>
      </c>
      <c r="F3970" s="12">
        <v>46028</v>
      </c>
      <c r="G3970" s="14">
        <v>3182.47</v>
      </c>
      <c r="H3970" s="14">
        <v>5250</v>
      </c>
      <c r="I3970" s="7">
        <f>Tabela1[[#This Row],[Valor total]]-Tabela1[[#This Row],[Valor custo]]</f>
        <v>2067.5300000000002</v>
      </c>
      <c r="J3970" s="3">
        <f>Tabela1[[#This Row],[MARGEM BRUTA]]/Tabela1[[#This Row],[Valor total]]</f>
        <v>0.39381523809523811</v>
      </c>
      <c r="K3970" s="1" t="str">
        <f>VLOOKUP(Tabela1[[#This Row],[Cliente]],'BASE DE CLIENTES'!A:D,4,0)</f>
        <v>EMPRESA COM MAQUINA</v>
      </c>
      <c r="L3970" s="1" t="str">
        <f>VLOOKUP(Tabela1[[#This Row],[Cliente]],'BASE DE CLIENTES'!A:E,5,0)</f>
        <v>RIACHO FUNDO II</v>
      </c>
    </row>
    <row r="3971" spans="1:12" x14ac:dyDescent="0.3">
      <c r="A3971" t="s">
        <v>1108</v>
      </c>
      <c r="B3971" t="s">
        <v>36</v>
      </c>
      <c r="C3971" s="1" t="str">
        <f>VLOOKUP(Tabela1[[#This Row],[Cliente]],'BASE DE CLIENTES'!A:E,2,0)</f>
        <v>Brasília</v>
      </c>
      <c r="D3971" s="1" t="str">
        <f>VLOOKUP(Tabela1[[#This Row],[Cliente]],'BASE DE CLIENTES'!A:C,3,0)</f>
        <v>DF</v>
      </c>
      <c r="E3971" s="1" t="str">
        <f>CONCATENATE(Tabela1[[#This Row],[CIDADE]],",",Tabela1[[#This Row],[UF]])</f>
        <v>Brasília,DF</v>
      </c>
      <c r="F3971" s="12">
        <v>46028</v>
      </c>
      <c r="G3971" s="14">
        <v>7.51</v>
      </c>
      <c r="H3971" s="14">
        <v>35</v>
      </c>
      <c r="I3971" s="7">
        <f>Tabela1[[#This Row],[Valor total]]-Tabela1[[#This Row],[Valor custo]]</f>
        <v>27.490000000000002</v>
      </c>
      <c r="J3971" s="3">
        <f>Tabela1[[#This Row],[MARGEM BRUTA]]/Tabela1[[#This Row],[Valor total]]</f>
        <v>0.78542857142857148</v>
      </c>
      <c r="K3971" s="1" t="str">
        <f>VLOOKUP(Tabela1[[#This Row],[Cliente]],'BASE DE CLIENTES'!A:D,4,0)</f>
        <v>SERRALHEIRO</v>
      </c>
      <c r="L3971" s="1" t="str">
        <f>VLOOKUP(Tabela1[[#This Row],[Cliente]],'BASE DE CLIENTES'!A:E,5,0)</f>
        <v>CEILANDIA SUL (CEILANDIA)</v>
      </c>
    </row>
    <row r="3972" spans="1:12" x14ac:dyDescent="0.3">
      <c r="A3972" t="s">
        <v>1109</v>
      </c>
      <c r="B3972" t="s">
        <v>27</v>
      </c>
      <c r="C3972" s="1" t="str">
        <f>VLOOKUP(Tabela1[[#This Row],[Cliente]],'BASE DE CLIENTES'!A:E,2,0)</f>
        <v>Brasília</v>
      </c>
      <c r="D3972" s="1" t="str">
        <f>VLOOKUP(Tabela1[[#This Row],[Cliente]],'BASE DE CLIENTES'!A:C,3,0)</f>
        <v>DF</v>
      </c>
      <c r="E3972" s="1" t="str">
        <f>CONCATENATE(Tabela1[[#This Row],[CIDADE]],",",Tabela1[[#This Row],[UF]])</f>
        <v>Brasília,DF</v>
      </c>
      <c r="F3972" s="12">
        <v>46028</v>
      </c>
      <c r="G3972" s="14">
        <v>472.79</v>
      </c>
      <c r="H3972" s="14">
        <v>600</v>
      </c>
      <c r="I3972" s="7">
        <f>Tabela1[[#This Row],[Valor total]]-Tabela1[[#This Row],[Valor custo]]</f>
        <v>127.20999999999998</v>
      </c>
      <c r="J3972" s="3">
        <f>Tabela1[[#This Row],[MARGEM BRUTA]]/Tabela1[[#This Row],[Valor total]]</f>
        <v>0.21201666666666663</v>
      </c>
      <c r="K3972" s="1" t="str">
        <f>VLOOKUP(Tabela1[[#This Row],[Cliente]],'BASE DE CLIENTES'!A:D,4,0)</f>
        <v>EMPRESA SEM MAQUINA</v>
      </c>
      <c r="L3972" s="1" t="str">
        <f>VLOOKUP(Tabela1[[#This Row],[Cliente]],'BASE DE CLIENTES'!A:E,5,0)</f>
        <v>RECANTO DAS EMAS</v>
      </c>
    </row>
    <row r="3973" spans="1:12" x14ac:dyDescent="0.3">
      <c r="A3973" t="s">
        <v>1110</v>
      </c>
      <c r="B3973" t="s">
        <v>767</v>
      </c>
      <c r="C3973" s="1" t="str">
        <f>VLOOKUP(Tabela1[[#This Row],[Cliente]],'BASE DE CLIENTES'!A:E,2,0)</f>
        <v>Catalão</v>
      </c>
      <c r="D3973" s="1" t="str">
        <f>VLOOKUP(Tabela1[[#This Row],[Cliente]],'BASE DE CLIENTES'!A:C,3,0)</f>
        <v>GO</v>
      </c>
      <c r="E3973" s="1" t="str">
        <f>CONCATENATE(Tabela1[[#This Row],[CIDADE]],",",Tabela1[[#This Row],[UF]])</f>
        <v>Catalão,GO</v>
      </c>
      <c r="F3973" s="12">
        <v>46028</v>
      </c>
      <c r="G3973" s="14">
        <v>146.12</v>
      </c>
      <c r="H3973" s="14">
        <v>475</v>
      </c>
      <c r="I3973" s="7">
        <f>Tabela1[[#This Row],[Valor total]]-Tabela1[[#This Row],[Valor custo]]</f>
        <v>328.88</v>
      </c>
      <c r="J3973" s="3">
        <f>Tabela1[[#This Row],[MARGEM BRUTA]]/Tabela1[[#This Row],[Valor total]]</f>
        <v>0.69237894736842109</v>
      </c>
      <c r="K3973" s="1" t="str">
        <f>VLOOKUP(Tabela1[[#This Row],[Cliente]],'BASE DE CLIENTES'!A:D,4,0)</f>
        <v>CLIENTE NOVO S/ IDENT.</v>
      </c>
      <c r="L3973" s="1" t="str">
        <f>VLOOKUP(Tabela1[[#This Row],[Cliente]],'BASE DE CLIENTES'!A:E,5,0)</f>
        <v>Catalão</v>
      </c>
    </row>
    <row r="3974" spans="1:12" x14ac:dyDescent="0.3">
      <c r="A3974" t="s">
        <v>1111</v>
      </c>
      <c r="B3974" t="s">
        <v>152</v>
      </c>
      <c r="C3974" s="1" t="str">
        <f>VLOOKUP(Tabela1[[#This Row],[Cliente]],'BASE DE CLIENTES'!A:E,2,0)</f>
        <v>Aparecida de Goiânia</v>
      </c>
      <c r="D3974" s="1" t="str">
        <f>VLOOKUP(Tabela1[[#This Row],[Cliente]],'BASE DE CLIENTES'!A:C,3,0)</f>
        <v>GO</v>
      </c>
      <c r="E3974" s="1" t="str">
        <f>CONCATENATE(Tabela1[[#This Row],[CIDADE]],",",Tabela1[[#This Row],[UF]])</f>
        <v>Aparecida de Goiânia,GO</v>
      </c>
      <c r="F3974" s="12">
        <v>46028</v>
      </c>
      <c r="G3974" s="14">
        <v>91.5</v>
      </c>
      <c r="H3974" s="14">
        <v>120</v>
      </c>
      <c r="I3974" s="7">
        <f>Tabela1[[#This Row],[Valor total]]-Tabela1[[#This Row],[Valor custo]]</f>
        <v>28.5</v>
      </c>
      <c r="J3974" s="3">
        <f>Tabela1[[#This Row],[MARGEM BRUTA]]/Tabela1[[#This Row],[Valor total]]</f>
        <v>0.23749999999999999</v>
      </c>
      <c r="K3974" s="1" t="str">
        <f>VLOOKUP(Tabela1[[#This Row],[Cliente]],'BASE DE CLIENTES'!A:D,4,0)</f>
        <v>TECNICO</v>
      </c>
      <c r="L3974" s="1" t="str">
        <f>VLOOKUP(Tabela1[[#This Row],[Cliente]],'BASE DE CLIENTES'!A:E,5,0)</f>
        <v>Aparecida de Goiânia</v>
      </c>
    </row>
    <row r="3975" spans="1:12" x14ac:dyDescent="0.3">
      <c r="A3975" t="s">
        <v>1112</v>
      </c>
      <c r="B3975" t="s">
        <v>112</v>
      </c>
      <c r="C3975" s="1" t="str">
        <f>VLOOKUP(Tabela1[[#This Row],[Cliente]],'BASE DE CLIENTES'!A:E,2,0)</f>
        <v>Brasília</v>
      </c>
      <c r="D3975" s="1" t="str">
        <f>VLOOKUP(Tabela1[[#This Row],[Cliente]],'BASE DE CLIENTES'!A:C,3,0)</f>
        <v>DF</v>
      </c>
      <c r="E3975" s="1" t="str">
        <f>CONCATENATE(Tabela1[[#This Row],[CIDADE]],",",Tabela1[[#This Row],[UF]])</f>
        <v>Brasília,DF</v>
      </c>
      <c r="F3975" s="12">
        <v>46028</v>
      </c>
      <c r="G3975" s="14">
        <v>450.27</v>
      </c>
      <c r="H3975" s="14">
        <v>700</v>
      </c>
      <c r="I3975" s="7">
        <f>Tabela1[[#This Row],[Valor total]]-Tabela1[[#This Row],[Valor custo]]</f>
        <v>249.73000000000002</v>
      </c>
      <c r="J3975" s="3">
        <f>Tabela1[[#This Row],[MARGEM BRUTA]]/Tabela1[[#This Row],[Valor total]]</f>
        <v>0.35675714285714288</v>
      </c>
      <c r="K3975" s="1" t="str">
        <f>VLOOKUP(Tabela1[[#This Row],[Cliente]],'BASE DE CLIENTES'!A:D,4,0)</f>
        <v>SERRALHEIRO</v>
      </c>
      <c r="L3975" s="1" t="str">
        <f>VLOOKUP(Tabela1[[#This Row],[Cliente]],'BASE DE CLIENTES'!A:E,5,0)</f>
        <v>RIACHO FUNDO I</v>
      </c>
    </row>
    <row r="3976" spans="1:12" x14ac:dyDescent="0.3">
      <c r="A3976" t="s">
        <v>1113</v>
      </c>
      <c r="B3976" t="s">
        <v>99</v>
      </c>
      <c r="C3976" s="1" t="str">
        <f>VLOOKUP(Tabela1[[#This Row],[Cliente]],'BASE DE CLIENTES'!A:E,2,0)</f>
        <v>Brasília</v>
      </c>
      <c r="D3976" s="1" t="str">
        <f>VLOOKUP(Tabela1[[#This Row],[Cliente]],'BASE DE CLIENTES'!A:C,3,0)</f>
        <v>DF</v>
      </c>
      <c r="E3976" s="1" t="str">
        <f>CONCATENATE(Tabela1[[#This Row],[CIDADE]],",",Tabela1[[#This Row],[UF]])</f>
        <v>Brasília,DF</v>
      </c>
      <c r="F3976" s="12">
        <v>46028</v>
      </c>
      <c r="G3976" s="14">
        <v>3953.13</v>
      </c>
      <c r="H3976" s="14">
        <v>6205</v>
      </c>
      <c r="I3976" s="7">
        <f>Tabela1[[#This Row],[Valor total]]-Tabela1[[#This Row],[Valor custo]]</f>
        <v>2251.87</v>
      </c>
      <c r="J3976" s="3">
        <f>Tabela1[[#This Row],[MARGEM BRUTA]]/Tabela1[[#This Row],[Valor total]]</f>
        <v>0.3629121676067687</v>
      </c>
      <c r="K3976" s="1" t="str">
        <f>VLOOKUP(Tabela1[[#This Row],[Cliente]],'BASE DE CLIENTES'!A:D,4,0)</f>
        <v>EMPRESA COM MAQUINA</v>
      </c>
      <c r="L3976" s="1" t="str">
        <f>VLOOKUP(Tabela1[[#This Row],[Cliente]],'BASE DE CLIENTES'!A:E,5,0)</f>
        <v>ARAPOANGA (PLANALTINA)</v>
      </c>
    </row>
    <row r="3977" spans="1:12" x14ac:dyDescent="0.3">
      <c r="A3977" t="s">
        <v>1114</v>
      </c>
      <c r="B3977" t="s">
        <v>106</v>
      </c>
      <c r="C3977" s="1" t="str">
        <f>VLOOKUP(Tabela1[[#This Row],[Cliente]],'BASE DE CLIENTES'!A:E,2,0)</f>
        <v>Brasília</v>
      </c>
      <c r="D3977" s="1" t="str">
        <f>VLOOKUP(Tabela1[[#This Row],[Cliente]],'BASE DE CLIENTES'!A:C,3,0)</f>
        <v>DF</v>
      </c>
      <c r="E3977" s="1" t="str">
        <f>CONCATENATE(Tabela1[[#This Row],[CIDADE]],",",Tabela1[[#This Row],[UF]])</f>
        <v>Brasília,DF</v>
      </c>
      <c r="F3977" s="12">
        <v>46028</v>
      </c>
      <c r="G3977" s="14">
        <v>56.28</v>
      </c>
      <c r="H3977" s="14">
        <v>180</v>
      </c>
      <c r="I3977" s="7">
        <f>Tabela1[[#This Row],[Valor total]]-Tabela1[[#This Row],[Valor custo]]</f>
        <v>123.72</v>
      </c>
      <c r="J3977" s="3">
        <f>Tabela1[[#This Row],[MARGEM BRUTA]]/Tabela1[[#This Row],[Valor total]]</f>
        <v>0.68733333333333335</v>
      </c>
      <c r="K3977" s="1" t="str">
        <f>VLOOKUP(Tabela1[[#This Row],[Cliente]],'BASE DE CLIENTES'!A:D,4,0)</f>
        <v>EMPRESA COM MAQUINA</v>
      </c>
      <c r="L3977" s="1" t="str">
        <f>VLOOKUP(Tabela1[[#This Row],[Cliente]],'BASE DE CLIENTES'!A:E,5,0)</f>
        <v>26 DE SETEMBRO</v>
      </c>
    </row>
    <row r="3978" spans="1:12" x14ac:dyDescent="0.3">
      <c r="A3978" t="s">
        <v>1115</v>
      </c>
      <c r="B3978" t="s">
        <v>19</v>
      </c>
      <c r="C3978" s="1" t="str">
        <f>VLOOKUP(Tabela1[[#This Row],[Cliente]],'BASE DE CLIENTES'!A:E,2,0)</f>
        <v>Águas Lindas de Goiás</v>
      </c>
      <c r="D3978" s="1" t="str">
        <f>VLOOKUP(Tabela1[[#This Row],[Cliente]],'BASE DE CLIENTES'!A:C,3,0)</f>
        <v>GO</v>
      </c>
      <c r="E3978" s="1" t="str">
        <f>CONCATENATE(Tabela1[[#This Row],[CIDADE]],",",Tabela1[[#This Row],[UF]])</f>
        <v>Águas Lindas de Goiás,GO</v>
      </c>
      <c r="F3978" s="12">
        <v>46028</v>
      </c>
      <c r="G3978" s="14">
        <v>377.85</v>
      </c>
      <c r="H3978" s="14">
        <v>645</v>
      </c>
      <c r="I3978" s="7">
        <f>Tabela1[[#This Row],[Valor total]]-Tabela1[[#This Row],[Valor custo]]</f>
        <v>267.14999999999998</v>
      </c>
      <c r="J3978" s="3">
        <f>Tabela1[[#This Row],[MARGEM BRUTA]]/Tabela1[[#This Row],[Valor total]]</f>
        <v>0.41418604651162788</v>
      </c>
      <c r="K3978" s="1" t="str">
        <f>VLOOKUP(Tabela1[[#This Row],[Cliente]],'BASE DE CLIENTES'!A:D,4,0)</f>
        <v>SERRALHEIRO</v>
      </c>
      <c r="L3978" s="1" t="str">
        <f>VLOOKUP(Tabela1[[#This Row],[Cliente]],'BASE DE CLIENTES'!A:E,5,0)</f>
        <v>Águas Lindas de Goiás</v>
      </c>
    </row>
    <row r="3979" spans="1:12" x14ac:dyDescent="0.3">
      <c r="A3979" t="s">
        <v>1116</v>
      </c>
      <c r="B3979" t="s">
        <v>152</v>
      </c>
      <c r="C3979" s="1" t="str">
        <f>VLOOKUP(Tabela1[[#This Row],[Cliente]],'BASE DE CLIENTES'!A:E,2,0)</f>
        <v>Aparecida de Goiânia</v>
      </c>
      <c r="D3979" s="1" t="str">
        <f>VLOOKUP(Tabela1[[#This Row],[Cliente]],'BASE DE CLIENTES'!A:C,3,0)</f>
        <v>GO</v>
      </c>
      <c r="E3979" s="1" t="str">
        <f>CONCATENATE(Tabela1[[#This Row],[CIDADE]],",",Tabela1[[#This Row],[UF]])</f>
        <v>Aparecida de Goiânia,GO</v>
      </c>
      <c r="F3979" s="12">
        <v>46028</v>
      </c>
      <c r="G3979" s="14">
        <v>510.31</v>
      </c>
      <c r="H3979" s="14">
        <v>750</v>
      </c>
      <c r="I3979" s="7">
        <f>Tabela1[[#This Row],[Valor total]]-Tabela1[[#This Row],[Valor custo]]</f>
        <v>239.69</v>
      </c>
      <c r="J3979" s="3">
        <f>Tabela1[[#This Row],[MARGEM BRUTA]]/Tabela1[[#This Row],[Valor total]]</f>
        <v>0.31958666666666669</v>
      </c>
      <c r="K3979" s="1" t="str">
        <f>VLOOKUP(Tabela1[[#This Row],[Cliente]],'BASE DE CLIENTES'!A:D,4,0)</f>
        <v>TECNICO</v>
      </c>
      <c r="L3979" s="1" t="str">
        <f>VLOOKUP(Tabela1[[#This Row],[Cliente]],'BASE DE CLIENTES'!A:E,5,0)</f>
        <v>Aparecida de Goiânia</v>
      </c>
    </row>
    <row r="3980" spans="1:12" x14ac:dyDescent="0.3">
      <c r="A3980" t="s">
        <v>1117</v>
      </c>
      <c r="B3980" t="s">
        <v>152</v>
      </c>
      <c r="C3980" s="1" t="str">
        <f>VLOOKUP(Tabela1[[#This Row],[Cliente]],'BASE DE CLIENTES'!A:E,2,0)</f>
        <v>Aparecida de Goiânia</v>
      </c>
      <c r="D3980" s="1" t="str">
        <f>VLOOKUP(Tabela1[[#This Row],[Cliente]],'BASE DE CLIENTES'!A:C,3,0)</f>
        <v>GO</v>
      </c>
      <c r="E3980" s="1" t="str">
        <f>CONCATENATE(Tabela1[[#This Row],[CIDADE]],",",Tabela1[[#This Row],[UF]])</f>
        <v>Aparecida de Goiânia,GO</v>
      </c>
      <c r="F3980" s="12">
        <v>46028</v>
      </c>
      <c r="G3980" s="14">
        <v>300.18</v>
      </c>
      <c r="H3980" s="14">
        <v>500</v>
      </c>
      <c r="I3980" s="7">
        <f>Tabela1[[#This Row],[Valor total]]-Tabela1[[#This Row],[Valor custo]]</f>
        <v>199.82</v>
      </c>
      <c r="J3980" s="3">
        <f>Tabela1[[#This Row],[MARGEM BRUTA]]/Tabela1[[#This Row],[Valor total]]</f>
        <v>0.39964</v>
      </c>
      <c r="K3980" s="1" t="str">
        <f>VLOOKUP(Tabela1[[#This Row],[Cliente]],'BASE DE CLIENTES'!A:D,4,0)</f>
        <v>TECNICO</v>
      </c>
      <c r="L3980" s="1" t="str">
        <f>VLOOKUP(Tabela1[[#This Row],[Cliente]],'BASE DE CLIENTES'!A:E,5,0)</f>
        <v>Aparecida de Goiânia</v>
      </c>
    </row>
    <row r="3981" spans="1:12" x14ac:dyDescent="0.3">
      <c r="A3981" t="s">
        <v>1118</v>
      </c>
      <c r="B3981" t="s">
        <v>68</v>
      </c>
      <c r="C3981" s="1" t="str">
        <f>VLOOKUP(Tabela1[[#This Row],[Cliente]],'BASE DE CLIENTES'!A:E,2,0)</f>
        <v>Brasília</v>
      </c>
      <c r="D3981" s="1" t="str">
        <f>VLOOKUP(Tabela1[[#This Row],[Cliente]],'BASE DE CLIENTES'!A:C,3,0)</f>
        <v>DF</v>
      </c>
      <c r="E3981" s="1" t="str">
        <f>CONCATENATE(Tabela1[[#This Row],[CIDADE]],",",Tabela1[[#This Row],[UF]])</f>
        <v>Brasília,DF</v>
      </c>
      <c r="F3981" s="12">
        <v>46028</v>
      </c>
      <c r="G3981" s="14">
        <v>835</v>
      </c>
      <c r="H3981" s="14">
        <v>1025</v>
      </c>
      <c r="I3981" s="7">
        <f>Tabela1[[#This Row],[Valor total]]-Tabela1[[#This Row],[Valor custo]]</f>
        <v>190</v>
      </c>
      <c r="J3981" s="3">
        <f>Tabela1[[#This Row],[MARGEM BRUTA]]/Tabela1[[#This Row],[Valor total]]</f>
        <v>0.18536585365853658</v>
      </c>
      <c r="K3981" s="1" t="str">
        <f>VLOOKUP(Tabela1[[#This Row],[Cliente]],'BASE DE CLIENTES'!A:D,4,0)</f>
        <v>EMPRESA COM MAQUINA</v>
      </c>
      <c r="L3981" s="1" t="str">
        <f>VLOOKUP(Tabela1[[#This Row],[Cliente]],'BASE DE CLIENTES'!A:E,5,0)</f>
        <v>SAMAMBAIA SUL (SAMAMBAIA)</v>
      </c>
    </row>
    <row r="3982" spans="1:12" x14ac:dyDescent="0.3">
      <c r="A3982" t="s">
        <v>1119</v>
      </c>
      <c r="B3982" t="s">
        <v>98</v>
      </c>
      <c r="C3982" s="1" t="str">
        <f>VLOOKUP(Tabela1[[#This Row],[Cliente]],'BASE DE CLIENTES'!A:E,2,0)</f>
        <v>Brasília</v>
      </c>
      <c r="D3982" s="1" t="str">
        <f>VLOOKUP(Tabela1[[#This Row],[Cliente]],'BASE DE CLIENTES'!A:C,3,0)</f>
        <v>DF</v>
      </c>
      <c r="E3982" s="1" t="str">
        <f>CONCATENATE(Tabela1[[#This Row],[CIDADE]],",",Tabela1[[#This Row],[UF]])</f>
        <v>Brasília,DF</v>
      </c>
      <c r="F3982" s="12">
        <v>46028</v>
      </c>
      <c r="G3982" s="14">
        <v>300.18</v>
      </c>
      <c r="H3982" s="14">
        <v>550</v>
      </c>
      <c r="I3982" s="7">
        <f>Tabela1[[#This Row],[Valor total]]-Tabela1[[#This Row],[Valor custo]]</f>
        <v>249.82</v>
      </c>
      <c r="J3982" s="3">
        <f>Tabela1[[#This Row],[MARGEM BRUTA]]/Tabela1[[#This Row],[Valor total]]</f>
        <v>0.4542181818181818</v>
      </c>
      <c r="K3982" s="1" t="str">
        <f>VLOOKUP(Tabela1[[#This Row],[Cliente]],'BASE DE CLIENTES'!A:D,4,0)</f>
        <v>SERRALHEIRO</v>
      </c>
      <c r="L3982" s="1" t="str">
        <f>VLOOKUP(Tabela1[[#This Row],[Cliente]],'BASE DE CLIENTES'!A:E,5,0)</f>
        <v>SANTA MARIA</v>
      </c>
    </row>
    <row r="3983" spans="1:12" x14ac:dyDescent="0.3">
      <c r="A3983" t="s">
        <v>1120</v>
      </c>
      <c r="B3983" t="s">
        <v>137</v>
      </c>
      <c r="C3983" s="1" t="str">
        <f>VLOOKUP(Tabela1[[#This Row],[Cliente]],'BASE DE CLIENTES'!A:E,2,0)</f>
        <v>Brasília</v>
      </c>
      <c r="D3983" s="1" t="str">
        <f>VLOOKUP(Tabela1[[#This Row],[Cliente]],'BASE DE CLIENTES'!A:C,3,0)</f>
        <v>DF</v>
      </c>
      <c r="E3983" s="1" t="str">
        <f>CONCATENATE(Tabela1[[#This Row],[CIDADE]],",",Tabela1[[#This Row],[UF]])</f>
        <v>Brasília,DF</v>
      </c>
      <c r="F3983" s="12">
        <v>46027</v>
      </c>
      <c r="G3983" s="14">
        <v>2</v>
      </c>
      <c r="H3983" s="14">
        <v>50</v>
      </c>
      <c r="I3983" s="7">
        <f>Tabela1[[#This Row],[Valor total]]-Tabela1[[#This Row],[Valor custo]]</f>
        <v>48</v>
      </c>
      <c r="J3983" s="3">
        <f>Tabela1[[#This Row],[MARGEM BRUTA]]/Tabela1[[#This Row],[Valor total]]</f>
        <v>0.96</v>
      </c>
      <c r="K3983" s="1" t="str">
        <f>VLOOKUP(Tabela1[[#This Row],[Cliente]],'BASE DE CLIENTES'!A:D,4,0)</f>
        <v>SÓCIO</v>
      </c>
      <c r="L3983" s="1" t="str">
        <f>VLOOKUP(Tabela1[[#This Row],[Cliente]],'BASE DE CLIENTES'!A:E,5,0)</f>
        <v>Taguatinga Sul (Taguatinga)</v>
      </c>
    </row>
    <row r="3984" spans="1:12" x14ac:dyDescent="0.3">
      <c r="A3984" t="s">
        <v>1121</v>
      </c>
      <c r="B3984" t="s">
        <v>316</v>
      </c>
      <c r="C3984" s="1" t="str">
        <f>VLOOKUP(Tabela1[[#This Row],[Cliente]],'BASE DE CLIENTES'!A:E,2,0)</f>
        <v>Valparaíso de Goiás</v>
      </c>
      <c r="D3984" s="1" t="str">
        <f>VLOOKUP(Tabela1[[#This Row],[Cliente]],'BASE DE CLIENTES'!A:C,3,0)</f>
        <v>GO</v>
      </c>
      <c r="E3984" s="1" t="str">
        <f>CONCATENATE(Tabela1[[#This Row],[CIDADE]],",",Tabela1[[#This Row],[UF]])</f>
        <v>Valparaíso de Goiás,GO</v>
      </c>
      <c r="F3984" s="12">
        <v>46027</v>
      </c>
      <c r="G3984" s="14">
        <v>888.16</v>
      </c>
      <c r="H3984" s="14">
        <v>1380</v>
      </c>
      <c r="I3984" s="7">
        <f>Tabela1[[#This Row],[Valor total]]-Tabela1[[#This Row],[Valor custo]]</f>
        <v>491.84000000000003</v>
      </c>
      <c r="J3984" s="3">
        <f>Tabela1[[#This Row],[MARGEM BRUTA]]/Tabela1[[#This Row],[Valor total]]</f>
        <v>0.35640579710144932</v>
      </c>
      <c r="K3984" s="1" t="str">
        <f>VLOOKUP(Tabela1[[#This Row],[Cliente]],'BASE DE CLIENTES'!A:D,4,0)</f>
        <v>SERRALHEIRO</v>
      </c>
      <c r="L3984" s="1" t="str">
        <f>VLOOKUP(Tabela1[[#This Row],[Cliente]],'BASE DE CLIENTES'!A:E,5,0)</f>
        <v>Valparaíso de Goiás</v>
      </c>
    </row>
    <row r="3985" spans="1:12" x14ac:dyDescent="0.3">
      <c r="A3985" t="s">
        <v>1122</v>
      </c>
      <c r="B3985" t="s">
        <v>55</v>
      </c>
      <c r="C3985" s="1" t="str">
        <f>VLOOKUP(Tabela1[[#This Row],[Cliente]],'BASE DE CLIENTES'!A:E,2,0)</f>
        <v>Brasília</v>
      </c>
      <c r="D3985" s="1" t="str">
        <f>VLOOKUP(Tabela1[[#This Row],[Cliente]],'BASE DE CLIENTES'!A:C,3,0)</f>
        <v>DF</v>
      </c>
      <c r="E3985" s="1" t="str">
        <f>CONCATENATE(Tabela1[[#This Row],[CIDADE]],",",Tabela1[[#This Row],[UF]])</f>
        <v>Brasília,DF</v>
      </c>
      <c r="F3985" s="12">
        <v>46027</v>
      </c>
      <c r="G3985" s="14">
        <v>450.27</v>
      </c>
      <c r="H3985" s="14">
        <v>685</v>
      </c>
      <c r="I3985" s="7">
        <f>Tabela1[[#This Row],[Valor total]]-Tabela1[[#This Row],[Valor custo]]</f>
        <v>234.73000000000002</v>
      </c>
      <c r="J3985" s="3">
        <f>Tabela1[[#This Row],[MARGEM BRUTA]]/Tabela1[[#This Row],[Valor total]]</f>
        <v>0.34267153284671537</v>
      </c>
      <c r="K3985" s="1" t="str">
        <f>VLOOKUP(Tabela1[[#This Row],[Cliente]],'BASE DE CLIENTES'!A:D,4,0)</f>
        <v>EMPRESA SEM MAQUINA</v>
      </c>
      <c r="L3985" s="1" t="str">
        <f>VLOOKUP(Tabela1[[#This Row],[Cliente]],'BASE DE CLIENTES'!A:E,5,0)</f>
        <v>RECANTO DAS EMAS</v>
      </c>
    </row>
    <row r="3986" spans="1:12" x14ac:dyDescent="0.3">
      <c r="A3986" t="s">
        <v>1123</v>
      </c>
      <c r="B3986" t="s">
        <v>236</v>
      </c>
      <c r="C3986" s="1" t="str">
        <f>VLOOKUP(Tabela1[[#This Row],[Cliente]],'BASE DE CLIENTES'!A:E,2,0)</f>
        <v>Goiânia</v>
      </c>
      <c r="D3986" s="1" t="str">
        <f>VLOOKUP(Tabela1[[#This Row],[Cliente]],'BASE DE CLIENTES'!A:C,3,0)</f>
        <v>GO</v>
      </c>
      <c r="E3986" s="1" t="str">
        <f>CONCATENATE(Tabela1[[#This Row],[CIDADE]],",",Tabela1[[#This Row],[UF]])</f>
        <v>Goiânia,GO</v>
      </c>
      <c r="F3986" s="12">
        <v>46027</v>
      </c>
      <c r="G3986" s="14">
        <v>1350.81</v>
      </c>
      <c r="H3986" s="14">
        <v>1755</v>
      </c>
      <c r="I3986" s="7">
        <f>Tabela1[[#This Row],[Valor total]]-Tabela1[[#This Row],[Valor custo]]</f>
        <v>404.19000000000005</v>
      </c>
      <c r="J3986" s="3">
        <f>Tabela1[[#This Row],[MARGEM BRUTA]]/Tabela1[[#This Row],[Valor total]]</f>
        <v>0.23030769230769235</v>
      </c>
      <c r="K3986" s="1" t="str">
        <f>VLOOKUP(Tabela1[[#This Row],[Cliente]],'BASE DE CLIENTES'!A:D,4,0)</f>
        <v>EMPRESA COM MAQUINA</v>
      </c>
      <c r="L3986" s="1" t="str">
        <f>VLOOKUP(Tabela1[[#This Row],[Cliente]],'BASE DE CLIENTES'!A:E,5,0)</f>
        <v>Goiânia</v>
      </c>
    </row>
    <row r="3987" spans="1:12" x14ac:dyDescent="0.3">
      <c r="A3987" t="s">
        <v>1124</v>
      </c>
      <c r="B3987" t="s">
        <v>97</v>
      </c>
      <c r="C3987" s="1" t="str">
        <f>VLOOKUP(Tabela1[[#This Row],[Cliente]],'BASE DE CLIENTES'!A:E,2,0)</f>
        <v>Brasília</v>
      </c>
      <c r="D3987" s="1" t="str">
        <f>VLOOKUP(Tabela1[[#This Row],[Cliente]],'BASE DE CLIENTES'!A:C,3,0)</f>
        <v>DF</v>
      </c>
      <c r="E3987" s="1" t="str">
        <f>CONCATENATE(Tabela1[[#This Row],[CIDADE]],",",Tabela1[[#This Row],[UF]])</f>
        <v>Brasília,DF</v>
      </c>
      <c r="F3987" s="12">
        <v>46027</v>
      </c>
      <c r="G3987" s="14">
        <v>73.14</v>
      </c>
      <c r="H3987" s="14">
        <v>90</v>
      </c>
      <c r="I3987" s="7">
        <f>Tabela1[[#This Row],[Valor total]]-Tabela1[[#This Row],[Valor custo]]</f>
        <v>16.86</v>
      </c>
      <c r="J3987" s="3">
        <f>Tabela1[[#This Row],[MARGEM BRUTA]]/Tabela1[[#This Row],[Valor total]]</f>
        <v>0.18733333333333332</v>
      </c>
      <c r="K3987" s="1" t="str">
        <f>VLOOKUP(Tabela1[[#This Row],[Cliente]],'BASE DE CLIENTES'!A:D,4,0)</f>
        <v>SERRALHEIRO</v>
      </c>
      <c r="L3987" s="1" t="str">
        <f>VLOOKUP(Tabela1[[#This Row],[Cliente]],'BASE DE CLIENTES'!A:E,5,0)</f>
        <v>CEILANDIA NORTE</v>
      </c>
    </row>
    <row r="3988" spans="1:12" x14ac:dyDescent="0.3">
      <c r="A3988" t="s">
        <v>1125</v>
      </c>
      <c r="B3988" t="s">
        <v>781</v>
      </c>
      <c r="C3988" s="1" t="str">
        <f>VLOOKUP(Tabela1[[#This Row],[Cliente]],'BASE DE CLIENTES'!A:E,2,0)</f>
        <v>Brasília</v>
      </c>
      <c r="D3988" s="1" t="str">
        <f>VLOOKUP(Tabela1[[#This Row],[Cliente]],'BASE DE CLIENTES'!A:C,3,0)</f>
        <v>DF</v>
      </c>
      <c r="E3988" s="1" t="str">
        <f>CONCATENATE(Tabela1[[#This Row],[CIDADE]],",",Tabela1[[#This Row],[UF]])</f>
        <v>Brasília,DF</v>
      </c>
      <c r="F3988" s="12">
        <v>46027</v>
      </c>
      <c r="G3988" s="14">
        <v>377.85</v>
      </c>
      <c r="H3988" s="14">
        <v>645</v>
      </c>
      <c r="I3988" s="7">
        <f>Tabela1[[#This Row],[Valor total]]-Tabela1[[#This Row],[Valor custo]]</f>
        <v>267.14999999999998</v>
      </c>
      <c r="J3988" s="3">
        <f>Tabela1[[#This Row],[MARGEM BRUTA]]/Tabela1[[#This Row],[Valor total]]</f>
        <v>0.41418604651162788</v>
      </c>
      <c r="K3988" s="1" t="str">
        <f>VLOOKUP(Tabela1[[#This Row],[Cliente]],'BASE DE CLIENTES'!A:D,4,0)</f>
        <v>CLIENTE NOVO S/ IDENT.</v>
      </c>
      <c r="L3988" s="1" t="str">
        <f>VLOOKUP(Tabela1[[#This Row],[Cliente]],'BASE DE CLIENTES'!A:E,5,0)</f>
        <v>Samambaia</v>
      </c>
    </row>
    <row r="3989" spans="1:12" x14ac:dyDescent="0.3">
      <c r="A3989" t="s">
        <v>1126</v>
      </c>
      <c r="B3989" t="s">
        <v>97</v>
      </c>
      <c r="C3989" s="1" t="str">
        <f>VLOOKUP(Tabela1[[#This Row],[Cliente]],'BASE DE CLIENTES'!A:E,2,0)</f>
        <v>Brasília</v>
      </c>
      <c r="D3989" s="1" t="str">
        <f>VLOOKUP(Tabela1[[#This Row],[Cliente]],'BASE DE CLIENTES'!A:C,3,0)</f>
        <v>DF</v>
      </c>
      <c r="E3989" s="1" t="str">
        <f>CONCATENATE(Tabela1[[#This Row],[CIDADE]],",",Tabela1[[#This Row],[UF]])</f>
        <v>Brasília,DF</v>
      </c>
      <c r="F3989" s="12">
        <v>46027</v>
      </c>
      <c r="G3989" s="14">
        <v>697.92</v>
      </c>
      <c r="H3989" s="14">
        <v>1100</v>
      </c>
      <c r="I3989" s="7">
        <f>Tabela1[[#This Row],[Valor total]]-Tabela1[[#This Row],[Valor custo]]</f>
        <v>402.08000000000004</v>
      </c>
      <c r="J3989" s="3">
        <f>Tabela1[[#This Row],[MARGEM BRUTA]]/Tabela1[[#This Row],[Valor total]]</f>
        <v>0.36552727272727276</v>
      </c>
      <c r="K3989" s="1" t="str">
        <f>VLOOKUP(Tabela1[[#This Row],[Cliente]],'BASE DE CLIENTES'!A:D,4,0)</f>
        <v>SERRALHEIRO</v>
      </c>
      <c r="L3989" s="1" t="str">
        <f>VLOOKUP(Tabela1[[#This Row],[Cliente]],'BASE DE CLIENTES'!A:E,5,0)</f>
        <v>CEILANDIA NORTE</v>
      </c>
    </row>
    <row r="3990" spans="1:12" x14ac:dyDescent="0.3">
      <c r="A3990" t="s">
        <v>1127</v>
      </c>
      <c r="B3990" t="s">
        <v>343</v>
      </c>
      <c r="C3990" s="1" t="str">
        <f>VLOOKUP(Tabela1[[#This Row],[Cliente]],'BASE DE CLIENTES'!A:E,2,0)</f>
        <v>Brasília</v>
      </c>
      <c r="D3990" s="1" t="str">
        <f>VLOOKUP(Tabela1[[#This Row],[Cliente]],'BASE DE CLIENTES'!A:C,3,0)</f>
        <v>DF</v>
      </c>
      <c r="E3990" s="1" t="str">
        <f>CONCATENATE(Tabela1[[#This Row],[CIDADE]],",",Tabela1[[#This Row],[UF]])</f>
        <v>Brasília,DF</v>
      </c>
      <c r="F3990" s="12">
        <v>46027</v>
      </c>
      <c r="G3990" s="14">
        <v>125</v>
      </c>
      <c r="H3990" s="14">
        <v>150</v>
      </c>
      <c r="I3990" s="7">
        <f>Tabela1[[#This Row],[Valor total]]-Tabela1[[#This Row],[Valor custo]]</f>
        <v>25</v>
      </c>
      <c r="J3990" s="3">
        <f>Tabela1[[#This Row],[MARGEM BRUTA]]/Tabela1[[#This Row],[Valor total]]</f>
        <v>0.16666666666666666</v>
      </c>
      <c r="K3990" s="1" t="str">
        <f>VLOOKUP(Tabela1[[#This Row],[Cliente]],'BASE DE CLIENTES'!A:D,4,0)</f>
        <v>CLIENTE NOVO S/ IDENT.</v>
      </c>
      <c r="L3990" s="1" t="str">
        <f>VLOOKUP(Tabela1[[#This Row],[Cliente]],'BASE DE CLIENTES'!A:E,5,0)</f>
        <v>Brasília</v>
      </c>
    </row>
    <row r="3991" spans="1:12" x14ac:dyDescent="0.3">
      <c r="A3991" t="s">
        <v>1128</v>
      </c>
      <c r="B3991" t="s">
        <v>206</v>
      </c>
      <c r="C3991" s="1" t="str">
        <f>VLOOKUP(Tabela1[[#This Row],[Cliente]],'BASE DE CLIENTES'!A:E,2,0)</f>
        <v>Goiânia</v>
      </c>
      <c r="D3991" s="1" t="str">
        <f>VLOOKUP(Tabela1[[#This Row],[Cliente]],'BASE DE CLIENTES'!A:C,3,0)</f>
        <v>GO</v>
      </c>
      <c r="E3991" s="1" t="str">
        <f>CONCATENATE(Tabela1[[#This Row],[CIDADE]],",",Tabela1[[#This Row],[UF]])</f>
        <v>Goiânia,GO</v>
      </c>
      <c r="F3991" s="12">
        <v>46027</v>
      </c>
      <c r="G3991" s="14">
        <v>14419.23</v>
      </c>
      <c r="H3991" s="14">
        <v>21065</v>
      </c>
      <c r="I3991" s="7">
        <f>Tabela1[[#This Row],[Valor total]]-Tabela1[[#This Row],[Valor custo]]</f>
        <v>6645.77</v>
      </c>
      <c r="J3991" s="3">
        <f>Tabela1[[#This Row],[MARGEM BRUTA]]/Tabela1[[#This Row],[Valor total]]</f>
        <v>0.31548872537384287</v>
      </c>
      <c r="K3991" s="1" t="str">
        <f>VLOOKUP(Tabela1[[#This Row],[Cliente]],'BASE DE CLIENTES'!A:D,4,0)</f>
        <v>EMPRESA COM MAQUINA</v>
      </c>
      <c r="L3991" s="1" t="str">
        <f>VLOOKUP(Tabela1[[#This Row],[Cliente]],'BASE DE CLIENTES'!A:E,5,0)</f>
        <v>Goiânia</v>
      </c>
    </row>
    <row r="3992" spans="1:12" x14ac:dyDescent="0.3">
      <c r="A3992" t="s">
        <v>1129</v>
      </c>
      <c r="B3992" t="s">
        <v>38</v>
      </c>
      <c r="C3992" s="1" t="str">
        <f>VLOOKUP(Tabela1[[#This Row],[Cliente]],'BASE DE CLIENTES'!A:E,2,0)</f>
        <v>Brasília</v>
      </c>
      <c r="D3992" s="1" t="str">
        <f>VLOOKUP(Tabela1[[#This Row],[Cliente]],'BASE DE CLIENTES'!A:C,3,0)</f>
        <v>DF</v>
      </c>
      <c r="E3992" s="1" t="str">
        <f>CONCATENATE(Tabela1[[#This Row],[CIDADE]],",",Tabela1[[#This Row],[UF]])</f>
        <v>Brasília,DF</v>
      </c>
      <c r="F3992" s="12">
        <v>46027</v>
      </c>
      <c r="G3992" s="14">
        <v>510.31</v>
      </c>
      <c r="H3992" s="14">
        <v>760</v>
      </c>
      <c r="I3992" s="7">
        <f>Tabela1[[#This Row],[Valor total]]-Tabela1[[#This Row],[Valor custo]]</f>
        <v>249.69</v>
      </c>
      <c r="J3992" s="3">
        <f>Tabela1[[#This Row],[MARGEM BRUTA]]/Tabela1[[#This Row],[Valor total]]</f>
        <v>0.32853947368421055</v>
      </c>
      <c r="K3992" s="1" t="str">
        <f>VLOOKUP(Tabela1[[#This Row],[Cliente]],'BASE DE CLIENTES'!A:D,4,0)</f>
        <v>EMPRESA SEM MAQUINA</v>
      </c>
      <c r="L3992" s="1" t="str">
        <f>VLOOKUP(Tabela1[[#This Row],[Cliente]],'BASE DE CLIENTES'!A:E,5,0)</f>
        <v>PONTE ALTA NORTE (GAMA)</v>
      </c>
    </row>
    <row r="3993" spans="1:12" x14ac:dyDescent="0.3">
      <c r="A3993" t="s">
        <v>1130</v>
      </c>
      <c r="B3993" t="s">
        <v>189</v>
      </c>
      <c r="C3993" s="1" t="str">
        <f>VLOOKUP(Tabela1[[#This Row],[Cliente]],'BASE DE CLIENTES'!A:E,2,0)</f>
        <v>Formosa</v>
      </c>
      <c r="D3993" s="1" t="str">
        <f>VLOOKUP(Tabela1[[#This Row],[Cliente]],'BASE DE CLIENTES'!A:C,3,0)</f>
        <v>GO</v>
      </c>
      <c r="E3993" s="1" t="str">
        <f>CONCATENATE(Tabela1[[#This Row],[CIDADE]],",",Tabela1[[#This Row],[UF]])</f>
        <v>Formosa,GO</v>
      </c>
      <c r="F3993" s="12">
        <v>46027</v>
      </c>
      <c r="G3993" s="14">
        <v>1434.81</v>
      </c>
      <c r="H3993" s="14">
        <v>2060</v>
      </c>
      <c r="I3993" s="7">
        <f>Tabela1[[#This Row],[Valor total]]-Tabela1[[#This Row],[Valor custo]]</f>
        <v>625.19000000000005</v>
      </c>
      <c r="J3993" s="3">
        <f>Tabela1[[#This Row],[MARGEM BRUTA]]/Tabela1[[#This Row],[Valor total]]</f>
        <v>0.30349029126213595</v>
      </c>
      <c r="K3993" s="1" t="str">
        <f>VLOOKUP(Tabela1[[#This Row],[Cliente]],'BASE DE CLIENTES'!A:D,4,0)</f>
        <v>SEM CLASSIFICAÇÃO</v>
      </c>
      <c r="L3993" s="1" t="str">
        <f>VLOOKUP(Tabela1[[#This Row],[Cliente]],'BASE DE CLIENTES'!A:E,5,0)</f>
        <v>Formosa</v>
      </c>
    </row>
    <row r="3994" spans="1:12" x14ac:dyDescent="0.3">
      <c r="A3994" t="s">
        <v>1131</v>
      </c>
      <c r="B3994" t="s">
        <v>183</v>
      </c>
      <c r="C3994" s="1" t="str">
        <f>VLOOKUP(Tabela1[[#This Row],[Cliente]],'BASE DE CLIENTES'!A:E,2,0)</f>
        <v>Caldas Novas</v>
      </c>
      <c r="D3994" s="1" t="str">
        <f>VLOOKUP(Tabela1[[#This Row],[Cliente]],'BASE DE CLIENTES'!A:C,3,0)</f>
        <v>GO</v>
      </c>
      <c r="E3994" s="1" t="str">
        <f>CONCATENATE(Tabela1[[#This Row],[CIDADE]],",",Tabela1[[#This Row],[UF]])</f>
        <v>Caldas Novas,GO</v>
      </c>
      <c r="F3994" s="12">
        <v>46027</v>
      </c>
      <c r="G3994" s="14">
        <v>1133.55</v>
      </c>
      <c r="H3994" s="14">
        <v>1715.85</v>
      </c>
      <c r="I3994" s="7">
        <f>Tabela1[[#This Row],[Valor total]]-Tabela1[[#This Row],[Valor custo]]</f>
        <v>582.29999999999995</v>
      </c>
      <c r="J3994" s="3">
        <f>Tabela1[[#This Row],[MARGEM BRUTA]]/Tabela1[[#This Row],[Valor total]]</f>
        <v>0.33936532913716233</v>
      </c>
      <c r="K3994" s="1" t="str">
        <f>VLOOKUP(Tabela1[[#This Row],[Cliente]],'BASE DE CLIENTES'!A:D,4,0)</f>
        <v>EMPRESA COM MAQUINA</v>
      </c>
      <c r="L3994" s="1" t="str">
        <f>VLOOKUP(Tabela1[[#This Row],[Cliente]],'BASE DE CLIENTES'!A:E,5,0)</f>
        <v>Caldas Novas</v>
      </c>
    </row>
    <row r="3995" spans="1:12" x14ac:dyDescent="0.3">
      <c r="A3995" t="s">
        <v>1132</v>
      </c>
      <c r="B3995" t="s">
        <v>236</v>
      </c>
      <c r="C3995" s="1" t="str">
        <f>VLOOKUP(Tabela1[[#This Row],[Cliente]],'BASE DE CLIENTES'!A:E,2,0)</f>
        <v>Goiânia</v>
      </c>
      <c r="D3995" s="1" t="str">
        <f>VLOOKUP(Tabela1[[#This Row],[Cliente]],'BASE DE CLIENTES'!A:C,3,0)</f>
        <v>GO</v>
      </c>
      <c r="E3995" s="1" t="str">
        <f>CONCATENATE(Tabela1[[#This Row],[CIDADE]],",",Tabela1[[#This Row],[UF]])</f>
        <v>Goiânia,GO</v>
      </c>
      <c r="F3995" s="12">
        <v>46024</v>
      </c>
      <c r="G3995" s="14">
        <v>945.57</v>
      </c>
      <c r="H3995" s="14">
        <v>1300</v>
      </c>
      <c r="I3995" s="7">
        <f>Tabela1[[#This Row],[Valor total]]-Tabela1[[#This Row],[Valor custo]]</f>
        <v>354.42999999999995</v>
      </c>
      <c r="J3995" s="3">
        <f>Tabela1[[#This Row],[MARGEM BRUTA]]/Tabela1[[#This Row],[Valor total]]</f>
        <v>0.2726384615384615</v>
      </c>
      <c r="K3995" s="1" t="str">
        <f>VLOOKUP(Tabela1[[#This Row],[Cliente]],'BASE DE CLIENTES'!A:D,4,0)</f>
        <v>EMPRESA COM MAQUINA</v>
      </c>
      <c r="L3995" s="1" t="str">
        <f>VLOOKUP(Tabela1[[#This Row],[Cliente]],'BASE DE CLIENTES'!A:E,5,0)</f>
        <v>Goiânia</v>
      </c>
    </row>
    <row r="3996" spans="1:12" x14ac:dyDescent="0.3">
      <c r="A3996" t="s">
        <v>1133</v>
      </c>
      <c r="B3996" t="s">
        <v>152</v>
      </c>
      <c r="C3996" s="1" t="str">
        <f>VLOOKUP(Tabela1[[#This Row],[Cliente]],'BASE DE CLIENTES'!A:E,2,0)</f>
        <v>Aparecida de Goiânia</v>
      </c>
      <c r="D3996" s="1" t="str">
        <f>VLOOKUP(Tabela1[[#This Row],[Cliente]],'BASE DE CLIENTES'!A:C,3,0)</f>
        <v>GO</v>
      </c>
      <c r="E3996" s="1" t="str">
        <f>CONCATENATE(Tabela1[[#This Row],[CIDADE]],",",Tabela1[[#This Row],[UF]])</f>
        <v>Aparecida de Goiânia,GO</v>
      </c>
      <c r="F3996" s="12">
        <v>46024</v>
      </c>
      <c r="G3996" s="14">
        <v>377.85</v>
      </c>
      <c r="H3996" s="14">
        <v>615</v>
      </c>
      <c r="I3996" s="7">
        <f>Tabela1[[#This Row],[Valor total]]-Tabela1[[#This Row],[Valor custo]]</f>
        <v>237.14999999999998</v>
      </c>
      <c r="J3996" s="3">
        <f>Tabela1[[#This Row],[MARGEM BRUTA]]/Tabela1[[#This Row],[Valor total]]</f>
        <v>0.38560975609756093</v>
      </c>
      <c r="K3996" s="1" t="str">
        <f>VLOOKUP(Tabela1[[#This Row],[Cliente]],'BASE DE CLIENTES'!A:D,4,0)</f>
        <v>TECNICO</v>
      </c>
      <c r="L3996" s="1" t="str">
        <f>VLOOKUP(Tabela1[[#This Row],[Cliente]],'BASE DE CLIENTES'!A:E,5,0)</f>
        <v>Aparecida de Goiânia</v>
      </c>
    </row>
    <row r="3997" spans="1:12" x14ac:dyDescent="0.3">
      <c r="A3997" t="s">
        <v>1134</v>
      </c>
      <c r="B3997" t="s">
        <v>52</v>
      </c>
      <c r="C3997" s="1" t="str">
        <f>VLOOKUP(Tabela1[[#This Row],[Cliente]],'BASE DE CLIENTES'!A:E,2,0)</f>
        <v>Brasília</v>
      </c>
      <c r="D3997" s="1" t="str">
        <f>VLOOKUP(Tabela1[[#This Row],[Cliente]],'BASE DE CLIENTES'!A:C,3,0)</f>
        <v>DF</v>
      </c>
      <c r="E3997" s="1" t="str">
        <f>CONCATENATE(Tabela1[[#This Row],[CIDADE]],",",Tabela1[[#This Row],[UF]])</f>
        <v>Brasília,DF</v>
      </c>
      <c r="F3997" s="12">
        <v>46027</v>
      </c>
      <c r="G3997" s="14">
        <v>1746.3</v>
      </c>
      <c r="H3997" s="14">
        <v>2960</v>
      </c>
      <c r="I3997" s="7">
        <f>Tabela1[[#This Row],[Valor total]]-Tabela1[[#This Row],[Valor custo]]</f>
        <v>1213.7</v>
      </c>
      <c r="J3997" s="3">
        <f>Tabela1[[#This Row],[MARGEM BRUTA]]/Tabela1[[#This Row],[Valor total]]</f>
        <v>0.4100337837837838</v>
      </c>
      <c r="K3997" s="1" t="str">
        <f>VLOOKUP(Tabela1[[#This Row],[Cliente]],'BASE DE CLIENTES'!A:D,4,0)</f>
        <v>SERRALHEIRO</v>
      </c>
      <c r="L3997" s="1" t="str">
        <f>VLOOKUP(Tabela1[[#This Row],[Cliente]],'BASE DE CLIENTES'!A:E,5,0)</f>
        <v>Ceilândia Sul (Ceilândia)</v>
      </c>
    </row>
    <row r="3998" spans="1:12" x14ac:dyDescent="0.3">
      <c r="A3998" t="s">
        <v>1135</v>
      </c>
      <c r="B3998" t="s">
        <v>199</v>
      </c>
      <c r="C3998" s="1" t="str">
        <f>VLOOKUP(Tabela1[[#This Row],[Cliente]],'BASE DE CLIENTES'!A:E,2,0)</f>
        <v>Goiânia</v>
      </c>
      <c r="D3998" s="1" t="str">
        <f>VLOOKUP(Tabela1[[#This Row],[Cliente]],'BASE DE CLIENTES'!A:C,3,0)</f>
        <v>GO</v>
      </c>
      <c r="E3998" s="1" t="str">
        <f>CONCATENATE(Tabela1[[#This Row],[CIDADE]],",",Tabela1[[#This Row],[UF]])</f>
        <v>Goiânia,GO</v>
      </c>
      <c r="F3998" s="12">
        <v>46027</v>
      </c>
      <c r="G3998" s="14">
        <v>3001.84</v>
      </c>
      <c r="H3998" s="14">
        <v>4360</v>
      </c>
      <c r="I3998" s="7">
        <f>Tabela1[[#This Row],[Valor total]]-Tabela1[[#This Row],[Valor custo]]</f>
        <v>1358.1599999999999</v>
      </c>
      <c r="J3998" s="3">
        <f>Tabela1[[#This Row],[MARGEM BRUTA]]/Tabela1[[#This Row],[Valor total]]</f>
        <v>0.31150458715596324</v>
      </c>
      <c r="K3998" s="1" t="str">
        <f>VLOOKUP(Tabela1[[#This Row],[Cliente]],'BASE DE CLIENTES'!A:D,4,0)</f>
        <v>EMPRESA COM MAQUINA</v>
      </c>
      <c r="L3998" s="1" t="str">
        <f>VLOOKUP(Tabela1[[#This Row],[Cliente]],'BASE DE CLIENTES'!A:E,5,0)</f>
        <v>Goiânia</v>
      </c>
    </row>
    <row r="3999" spans="1:12" x14ac:dyDescent="0.3">
      <c r="B3999" t="s">
        <v>183</v>
      </c>
      <c r="C3999" s="1" t="str">
        <f>VLOOKUP(Tabela1[[#This Row],[Cliente]],'BASE DE CLIENTES'!A:E,2,0)</f>
        <v>Caldas Novas</v>
      </c>
      <c r="D3999" s="1" t="str">
        <f>VLOOKUP(Tabela1[[#This Row],[Cliente]],'BASE DE CLIENTES'!A:C,3,0)</f>
        <v>GO</v>
      </c>
      <c r="E3999" s="1" t="str">
        <f>CONCATENATE(Tabela1[[#This Row],[CIDADE]],",",Tabela1[[#This Row],[UF]])</f>
        <v>Caldas Novas,GO</v>
      </c>
      <c r="F3999" s="12">
        <v>46079</v>
      </c>
      <c r="G3999" s="14">
        <v>2095</v>
      </c>
      <c r="H3999" s="14">
        <v>3170</v>
      </c>
      <c r="I3999" s="7">
        <f>Tabela1[[#This Row],[Valor total]]-Tabela1[[#This Row],[Valor custo]]</f>
        <v>1075</v>
      </c>
      <c r="J3999" s="3">
        <f>Tabela1[[#This Row],[MARGEM BRUTA]]/Tabela1[[#This Row],[Valor total]]</f>
        <v>0.33911671924290221</v>
      </c>
      <c r="K3999" s="1" t="str">
        <f>VLOOKUP(Tabela1[[#This Row],[Cliente]],'BASE DE CLIENTES'!A:D,4,0)</f>
        <v>EMPRESA COM MAQUINA</v>
      </c>
      <c r="L3999" s="1" t="str">
        <f>VLOOKUP(Tabela1[[#This Row],[Cliente]],'BASE DE CLIENTES'!A:E,5,0)</f>
        <v>Caldas Novas</v>
      </c>
    </row>
    <row r="4000" spans="1:12" x14ac:dyDescent="0.3">
      <c r="B4000" t="s">
        <v>1136</v>
      </c>
      <c r="C4000" s="1" t="str">
        <f>VLOOKUP(Tabela1[[#This Row],[Cliente]],'BASE DE CLIENTES'!A:E,2,0)</f>
        <v>Brasília</v>
      </c>
      <c r="D4000" s="1" t="str">
        <f>VLOOKUP(Tabela1[[#This Row],[Cliente]],'BASE DE CLIENTES'!A:C,3,0)</f>
        <v>DF</v>
      </c>
      <c r="E4000" s="1" t="str">
        <f>CONCATENATE(Tabela1[[#This Row],[CIDADE]],",",Tabela1[[#This Row],[UF]])</f>
        <v>Brasília,DF</v>
      </c>
      <c r="F4000" s="12">
        <v>46081</v>
      </c>
      <c r="G4000" s="14">
        <v>382</v>
      </c>
      <c r="H4000" s="14">
        <v>599</v>
      </c>
      <c r="I4000" s="7">
        <f>Tabela1[[#This Row],[Valor total]]-Tabela1[[#This Row],[Valor custo]]</f>
        <v>217</v>
      </c>
      <c r="J4000" s="3">
        <f>Tabela1[[#This Row],[MARGEM BRUTA]]/Tabela1[[#This Row],[Valor total]]</f>
        <v>0.36227045075125208</v>
      </c>
      <c r="K4000" s="1" t="str">
        <f>VLOOKUP(Tabela1[[#This Row],[Cliente]],'BASE DE CLIENTES'!A:D,4,0)</f>
        <v>CLIENTE NOVO S/ IDENT.</v>
      </c>
      <c r="L4000" s="1" t="str">
        <f>VLOOKUP(Tabela1[[#This Row],[Cliente]],'BASE DE CLIENTES'!A:E,5,0)</f>
        <v>Ceilândia</v>
      </c>
    </row>
    <row r="4001" spans="2:12" x14ac:dyDescent="0.3">
      <c r="B4001" t="s">
        <v>68</v>
      </c>
      <c r="C4001" s="1" t="str">
        <f>VLOOKUP(Tabela1[[#This Row],[Cliente]],'BASE DE CLIENTES'!A:E,2,0)</f>
        <v>Brasília</v>
      </c>
      <c r="D4001" s="1" t="str">
        <f>VLOOKUP(Tabela1[[#This Row],[Cliente]],'BASE DE CLIENTES'!A:C,3,0)</f>
        <v>DF</v>
      </c>
      <c r="E4001" s="1" t="str">
        <f>CONCATENATE(Tabela1[[#This Row],[CIDADE]],",",Tabela1[[#This Row],[UF]])</f>
        <v>Brasília,DF</v>
      </c>
      <c r="F4001" s="12">
        <v>46080</v>
      </c>
      <c r="G4001" s="14">
        <v>290</v>
      </c>
      <c r="H4001" s="14">
        <v>500</v>
      </c>
      <c r="I4001" s="7">
        <f>Tabela1[[#This Row],[Valor total]]-Tabela1[[#This Row],[Valor custo]]</f>
        <v>210</v>
      </c>
      <c r="J4001" s="3">
        <f>Tabela1[[#This Row],[MARGEM BRUTA]]/Tabela1[[#This Row],[Valor total]]</f>
        <v>0.42</v>
      </c>
      <c r="K4001" s="1" t="str">
        <f>VLOOKUP(Tabela1[[#This Row],[Cliente]],'BASE DE CLIENTES'!A:D,4,0)</f>
        <v>EMPRESA COM MAQUINA</v>
      </c>
      <c r="L4001" s="1" t="str">
        <f>VLOOKUP(Tabela1[[#This Row],[Cliente]],'BASE DE CLIENTES'!A:E,5,0)</f>
        <v>SAMAMBAIA SUL (SAMAMBAIA)</v>
      </c>
    </row>
    <row r="4002" spans="2:12" x14ac:dyDescent="0.3">
      <c r="B4002" t="s">
        <v>1137</v>
      </c>
      <c r="C4002" s="1" t="str">
        <f>VLOOKUP(Tabela1[[#This Row],[Cliente]],'BASE DE CLIENTES'!A:E,2,0)</f>
        <v>Brasília</v>
      </c>
      <c r="D4002" s="1" t="str">
        <f>VLOOKUP(Tabela1[[#This Row],[Cliente]],'BASE DE CLIENTES'!A:C,3,0)</f>
        <v>DF</v>
      </c>
      <c r="E4002" s="1" t="str">
        <f>CONCATENATE(Tabela1[[#This Row],[CIDADE]],",",Tabela1[[#This Row],[UF]])</f>
        <v>Brasília,DF</v>
      </c>
      <c r="F4002" s="12">
        <v>46080</v>
      </c>
      <c r="G4002" s="14">
        <v>1322.02</v>
      </c>
      <c r="H4002" s="14">
        <v>2370</v>
      </c>
      <c r="I4002" s="7">
        <f>Tabela1[[#This Row],[Valor total]]-Tabela1[[#This Row],[Valor custo]]</f>
        <v>1047.98</v>
      </c>
      <c r="J4002" s="3">
        <f>Tabela1[[#This Row],[MARGEM BRUTA]]/Tabela1[[#This Row],[Valor total]]</f>
        <v>0.44218565400843884</v>
      </c>
      <c r="K4002" s="1" t="str">
        <f>VLOOKUP(Tabela1[[#This Row],[Cliente]],'BASE DE CLIENTES'!A:D,4,0)</f>
        <v>CLIENTE NOVO S/ IDENT.</v>
      </c>
      <c r="L4002" s="1" t="str">
        <f>VLOOKUP(Tabela1[[#This Row],[Cliente]],'BASE DE CLIENTES'!A:E,5,0)</f>
        <v>Brasília</v>
      </c>
    </row>
    <row r="4003" spans="2:12" x14ac:dyDescent="0.3">
      <c r="B4003" t="s">
        <v>27</v>
      </c>
      <c r="C4003" s="1" t="str">
        <f>VLOOKUP(Tabela1[[#This Row],[Cliente]],'BASE DE CLIENTES'!A:E,2,0)</f>
        <v>Brasília</v>
      </c>
      <c r="D4003" s="1" t="str">
        <f>VLOOKUP(Tabela1[[#This Row],[Cliente]],'BASE DE CLIENTES'!A:C,3,0)</f>
        <v>DF</v>
      </c>
      <c r="E4003" s="1" t="str">
        <f>CONCATENATE(Tabela1[[#This Row],[CIDADE]],",",Tabela1[[#This Row],[UF]])</f>
        <v>Brasília,DF</v>
      </c>
      <c r="F4003" s="12">
        <v>46080</v>
      </c>
      <c r="G4003" s="14">
        <v>27.38</v>
      </c>
      <c r="H4003" s="14">
        <v>220</v>
      </c>
      <c r="I4003" s="7">
        <f>Tabela1[[#This Row],[Valor total]]-Tabela1[[#This Row],[Valor custo]]</f>
        <v>192.62</v>
      </c>
      <c r="J4003" s="3">
        <f>Tabela1[[#This Row],[MARGEM BRUTA]]/Tabela1[[#This Row],[Valor total]]</f>
        <v>0.87554545454545452</v>
      </c>
      <c r="K4003" s="1" t="str">
        <f>VLOOKUP(Tabela1[[#This Row],[Cliente]],'BASE DE CLIENTES'!A:D,4,0)</f>
        <v>EMPRESA SEM MAQUINA</v>
      </c>
      <c r="L4003" s="1" t="str">
        <f>VLOOKUP(Tabela1[[#This Row],[Cliente]],'BASE DE CLIENTES'!A:E,5,0)</f>
        <v>RECANTO DAS EMAS</v>
      </c>
    </row>
    <row r="4004" spans="2:12" x14ac:dyDescent="0.3">
      <c r="B4004" t="s">
        <v>216</v>
      </c>
      <c r="C4004" s="1" t="str">
        <f>VLOOKUP(Tabela1[[#This Row],[Cliente]],'BASE DE CLIENTES'!A:E,2,0)</f>
        <v>Brasília</v>
      </c>
      <c r="D4004" s="1" t="str">
        <f>VLOOKUP(Tabela1[[#This Row],[Cliente]],'BASE DE CLIENTES'!A:C,3,0)</f>
        <v>DF</v>
      </c>
      <c r="E4004" s="1" t="str">
        <f>CONCATENATE(Tabela1[[#This Row],[CIDADE]],",",Tabela1[[#This Row],[UF]])</f>
        <v>Brasília,DF</v>
      </c>
      <c r="F4004" s="12">
        <v>46080</v>
      </c>
      <c r="G4004" s="14">
        <v>90.06</v>
      </c>
      <c r="H4004" s="14">
        <v>150</v>
      </c>
      <c r="I4004" s="7">
        <f>Tabela1[[#This Row],[Valor total]]-Tabela1[[#This Row],[Valor custo]]</f>
        <v>59.94</v>
      </c>
      <c r="J4004" s="3">
        <f>Tabela1[[#This Row],[MARGEM BRUTA]]/Tabela1[[#This Row],[Valor total]]</f>
        <v>0.39960000000000001</v>
      </c>
      <c r="K4004" s="1" t="str">
        <f>VLOOKUP(Tabela1[[#This Row],[Cliente]],'BASE DE CLIENTES'!A:D,4,0)</f>
        <v>EMPRESA COM MAQUINA</v>
      </c>
      <c r="L4004" s="1" t="str">
        <f>VLOOKUP(Tabela1[[#This Row],[Cliente]],'BASE DE CLIENTES'!A:E,5,0)</f>
        <v>RIACHO FUNDO II</v>
      </c>
    </row>
    <row r="4005" spans="2:12" x14ac:dyDescent="0.3">
      <c r="B4005" t="s">
        <v>96</v>
      </c>
      <c r="C4005" s="1" t="str">
        <f>VLOOKUP(Tabela1[[#This Row],[Cliente]],'BASE DE CLIENTES'!A:E,2,0)</f>
        <v>Brasília</v>
      </c>
      <c r="D4005" s="1" t="str">
        <f>VLOOKUP(Tabela1[[#This Row],[Cliente]],'BASE DE CLIENTES'!A:C,3,0)</f>
        <v>DF</v>
      </c>
      <c r="E4005" s="1" t="str">
        <f>CONCATENATE(Tabela1[[#This Row],[CIDADE]],",",Tabela1[[#This Row],[UF]])</f>
        <v>Brasília,DF</v>
      </c>
      <c r="F4005" s="12">
        <v>46080</v>
      </c>
      <c r="G4005" s="14">
        <v>419</v>
      </c>
      <c r="H4005" s="14">
        <v>600</v>
      </c>
      <c r="I4005" s="7">
        <f>Tabela1[[#This Row],[Valor total]]-Tabela1[[#This Row],[Valor custo]]</f>
        <v>181</v>
      </c>
      <c r="J4005" s="3">
        <f>Tabela1[[#This Row],[MARGEM BRUTA]]/Tabela1[[#This Row],[Valor total]]</f>
        <v>0.30166666666666669</v>
      </c>
      <c r="K4005" s="1" t="str">
        <f>VLOOKUP(Tabela1[[#This Row],[Cliente]],'BASE DE CLIENTES'!A:D,4,0)</f>
        <v>EMPRESA SEM MAQUINA</v>
      </c>
      <c r="L4005" s="1" t="str">
        <f>VLOOKUP(Tabela1[[#This Row],[Cliente]],'BASE DE CLIENTES'!A:E,5,0)</f>
        <v>CEILANDIA NORTE (CEILANDIA)</v>
      </c>
    </row>
    <row r="4006" spans="2:12" x14ac:dyDescent="0.3">
      <c r="B4006" t="s">
        <v>187</v>
      </c>
      <c r="C4006" s="1" t="str">
        <f>VLOOKUP(Tabela1[[#This Row],[Cliente]],'BASE DE CLIENTES'!A:E,2,0)</f>
        <v>Brasília</v>
      </c>
      <c r="D4006" s="1" t="str">
        <f>VLOOKUP(Tabela1[[#This Row],[Cliente]],'BASE DE CLIENTES'!A:C,3,0)</f>
        <v>DF</v>
      </c>
      <c r="E4006" s="1" t="str">
        <f>CONCATENATE(Tabela1[[#This Row],[CIDADE]],",",Tabela1[[#This Row],[UF]])</f>
        <v>Brasília,DF</v>
      </c>
      <c r="F4006" s="12">
        <v>46080</v>
      </c>
      <c r="G4006" s="14">
        <v>126</v>
      </c>
      <c r="H4006" s="14">
        <v>165</v>
      </c>
      <c r="I4006" s="7">
        <f>Tabela1[[#This Row],[Valor total]]-Tabela1[[#This Row],[Valor custo]]</f>
        <v>39</v>
      </c>
      <c r="J4006" s="3">
        <f>Tabela1[[#This Row],[MARGEM BRUTA]]/Tabela1[[#This Row],[Valor total]]</f>
        <v>0.23636363636363636</v>
      </c>
      <c r="K4006" s="1" t="str">
        <f>VLOOKUP(Tabela1[[#This Row],[Cliente]],'BASE DE CLIENTES'!A:D,4,0)</f>
        <v>SERRALHEIRO</v>
      </c>
      <c r="L4006" s="1" t="str">
        <f>VLOOKUP(Tabela1[[#This Row],[Cliente]],'BASE DE CLIENTES'!A:E,5,0)</f>
        <v>CEILANDIA SUL (CEILANDIA)</v>
      </c>
    </row>
    <row r="4007" spans="2:12" x14ac:dyDescent="0.3">
      <c r="B4007" t="s">
        <v>127</v>
      </c>
      <c r="C4007" s="1" t="str">
        <f>VLOOKUP(Tabela1[[#This Row],[Cliente]],'BASE DE CLIENTES'!A:E,2,0)</f>
        <v>Brasília</v>
      </c>
      <c r="D4007" s="1" t="str">
        <f>VLOOKUP(Tabela1[[#This Row],[Cliente]],'BASE DE CLIENTES'!A:C,3,0)</f>
        <v>DF</v>
      </c>
      <c r="E4007" s="1" t="str">
        <f>CONCATENATE(Tabela1[[#This Row],[CIDADE]],",",Tabela1[[#This Row],[UF]])</f>
        <v>Brasília,DF</v>
      </c>
      <c r="F4007" s="12">
        <v>46080</v>
      </c>
      <c r="G4007" s="14">
        <v>530</v>
      </c>
      <c r="H4007" s="14">
        <v>870</v>
      </c>
      <c r="I4007" s="7">
        <f>Tabela1[[#This Row],[Valor total]]-Tabela1[[#This Row],[Valor custo]]</f>
        <v>340</v>
      </c>
      <c r="J4007" s="3">
        <f>Tabela1[[#This Row],[MARGEM BRUTA]]/Tabela1[[#This Row],[Valor total]]</f>
        <v>0.39080459770114945</v>
      </c>
      <c r="K4007" s="1" t="str">
        <f>VLOOKUP(Tabela1[[#This Row],[Cliente]],'BASE DE CLIENTES'!A:D,4,0)</f>
        <v>EMPRESA COM MAQUINA</v>
      </c>
      <c r="L4007" s="1" t="str">
        <f>VLOOKUP(Tabela1[[#This Row],[Cliente]],'BASE DE CLIENTES'!A:E,5,0)</f>
        <v>CEILANDIA SUL (CEILANDIA)</v>
      </c>
    </row>
    <row r="4008" spans="2:12" x14ac:dyDescent="0.3">
      <c r="B4008" t="s">
        <v>68</v>
      </c>
      <c r="C4008" s="1" t="str">
        <f>VLOOKUP(Tabela1[[#This Row],[Cliente]],'BASE DE CLIENTES'!A:E,2,0)</f>
        <v>Brasília</v>
      </c>
      <c r="D4008" s="1" t="str">
        <f>VLOOKUP(Tabela1[[#This Row],[Cliente]],'BASE DE CLIENTES'!A:C,3,0)</f>
        <v>DF</v>
      </c>
      <c r="E4008" s="1" t="str">
        <f>CONCATENATE(Tabela1[[#This Row],[CIDADE]],",",Tabela1[[#This Row],[UF]])</f>
        <v>Brasília,DF</v>
      </c>
      <c r="F4008" s="12">
        <v>46080</v>
      </c>
      <c r="G4008" s="14">
        <v>450</v>
      </c>
      <c r="H4008" s="14">
        <v>725</v>
      </c>
      <c r="I4008" s="7">
        <f>Tabela1[[#This Row],[Valor total]]-Tabela1[[#This Row],[Valor custo]]</f>
        <v>275</v>
      </c>
      <c r="J4008" s="3">
        <f>Tabela1[[#This Row],[MARGEM BRUTA]]/Tabela1[[#This Row],[Valor total]]</f>
        <v>0.37931034482758619</v>
      </c>
      <c r="K4008" s="1" t="str">
        <f>VLOOKUP(Tabela1[[#This Row],[Cliente]],'BASE DE CLIENTES'!A:D,4,0)</f>
        <v>EMPRESA COM MAQUINA</v>
      </c>
      <c r="L4008" s="1" t="str">
        <f>VLOOKUP(Tabela1[[#This Row],[Cliente]],'BASE DE CLIENTES'!A:E,5,0)</f>
        <v>SAMAMBAIA SUL (SAMAMBAIA)</v>
      </c>
    </row>
    <row r="4009" spans="2:12" x14ac:dyDescent="0.3">
      <c r="B4009" t="s">
        <v>236</v>
      </c>
      <c r="C4009" s="1" t="str">
        <f>VLOOKUP(Tabela1[[#This Row],[Cliente]],'BASE DE CLIENTES'!A:E,2,0)</f>
        <v>Goiânia</v>
      </c>
      <c r="D4009" s="1" t="str">
        <f>VLOOKUP(Tabela1[[#This Row],[Cliente]],'BASE DE CLIENTES'!A:C,3,0)</f>
        <v>GO</v>
      </c>
      <c r="E4009" s="1" t="str">
        <f>CONCATENATE(Tabela1[[#This Row],[CIDADE]],",",Tabela1[[#This Row],[UF]])</f>
        <v>Goiânia,GO</v>
      </c>
      <c r="F4009" s="12">
        <v>46080</v>
      </c>
      <c r="G4009" s="14">
        <v>900</v>
      </c>
      <c r="H4009" s="14">
        <v>1370</v>
      </c>
      <c r="I4009" s="7">
        <f>Tabela1[[#This Row],[Valor total]]-Tabela1[[#This Row],[Valor custo]]</f>
        <v>470</v>
      </c>
      <c r="J4009" s="3">
        <f>Tabela1[[#This Row],[MARGEM BRUTA]]/Tabela1[[#This Row],[Valor total]]</f>
        <v>0.34306569343065696</v>
      </c>
      <c r="K4009" s="1" t="str">
        <f>VLOOKUP(Tabela1[[#This Row],[Cliente]],'BASE DE CLIENTES'!A:D,4,0)</f>
        <v>EMPRESA COM MAQUINA</v>
      </c>
      <c r="L4009" s="1" t="str">
        <f>VLOOKUP(Tabela1[[#This Row],[Cliente]],'BASE DE CLIENTES'!A:E,5,0)</f>
        <v>Goiânia</v>
      </c>
    </row>
    <row r="4010" spans="2:12" x14ac:dyDescent="0.3">
      <c r="B4010" t="s">
        <v>236</v>
      </c>
      <c r="C4010" s="1" t="str">
        <f>VLOOKUP(Tabela1[[#This Row],[Cliente]],'BASE DE CLIENTES'!A:E,2,0)</f>
        <v>Goiânia</v>
      </c>
      <c r="D4010" s="1" t="str">
        <f>VLOOKUP(Tabela1[[#This Row],[Cliente]],'BASE DE CLIENTES'!A:C,3,0)</f>
        <v>GO</v>
      </c>
      <c r="E4010" s="1" t="str">
        <f>CONCATENATE(Tabela1[[#This Row],[CIDADE]],",",Tabela1[[#This Row],[UF]])</f>
        <v>Goiânia,GO</v>
      </c>
      <c r="F4010" s="12">
        <v>46080</v>
      </c>
      <c r="G4010" s="14">
        <v>470</v>
      </c>
      <c r="H4010" s="14">
        <v>735</v>
      </c>
      <c r="I4010" s="7">
        <f>Tabela1[[#This Row],[Valor total]]-Tabela1[[#This Row],[Valor custo]]</f>
        <v>265</v>
      </c>
      <c r="J4010" s="3">
        <f>Tabela1[[#This Row],[MARGEM BRUTA]]/Tabela1[[#This Row],[Valor total]]</f>
        <v>0.36054421768707484</v>
      </c>
      <c r="K4010" s="1" t="str">
        <f>VLOOKUP(Tabela1[[#This Row],[Cliente]],'BASE DE CLIENTES'!A:D,4,0)</f>
        <v>EMPRESA COM MAQUINA</v>
      </c>
      <c r="L4010" s="1" t="str">
        <f>VLOOKUP(Tabela1[[#This Row],[Cliente]],'BASE DE CLIENTES'!A:E,5,0)</f>
        <v>Goiânia</v>
      </c>
    </row>
    <row r="4011" spans="2:12" x14ac:dyDescent="0.3">
      <c r="B4011" t="s">
        <v>230</v>
      </c>
      <c r="C4011" s="1" t="str">
        <f>VLOOKUP(Tabela1[[#This Row],[Cliente]],'BASE DE CLIENTES'!A:E,2,0)</f>
        <v>Brasília</v>
      </c>
      <c r="D4011" s="1" t="str">
        <f>VLOOKUP(Tabela1[[#This Row],[Cliente]],'BASE DE CLIENTES'!A:C,3,0)</f>
        <v>DF</v>
      </c>
      <c r="E4011" s="1" t="str">
        <f>CONCATENATE(Tabela1[[#This Row],[CIDADE]],",",Tabela1[[#This Row],[UF]])</f>
        <v>Brasília,DF</v>
      </c>
      <c r="F4011" s="12">
        <v>46080</v>
      </c>
      <c r="G4011" s="14">
        <v>30.04</v>
      </c>
      <c r="H4011" s="14">
        <v>140</v>
      </c>
      <c r="I4011" s="7">
        <f>Tabela1[[#This Row],[Valor total]]-Tabela1[[#This Row],[Valor custo]]</f>
        <v>109.96000000000001</v>
      </c>
      <c r="J4011" s="3">
        <f>Tabela1[[#This Row],[MARGEM BRUTA]]/Tabela1[[#This Row],[Valor total]]</f>
        <v>0.78542857142857148</v>
      </c>
      <c r="K4011" s="1" t="str">
        <f>VLOOKUP(Tabela1[[#This Row],[Cliente]],'BASE DE CLIENTES'!A:D,4,0)</f>
        <v>SERRALHEIRO</v>
      </c>
      <c r="L4011" s="1" t="str">
        <f>VLOOKUP(Tabela1[[#This Row],[Cliente]],'BASE DE CLIENTES'!A:E,5,0)</f>
        <v>SETOR HABITACIONAL SAMAMBAIA (VICENTE PIRES)</v>
      </c>
    </row>
    <row r="4012" spans="2:12" x14ac:dyDescent="0.3">
      <c r="B4012" t="s">
        <v>216</v>
      </c>
      <c r="C4012" s="1" t="str">
        <f>VLOOKUP(Tabela1[[#This Row],[Cliente]],'BASE DE CLIENTES'!A:E,2,0)</f>
        <v>Brasília</v>
      </c>
      <c r="D4012" s="1" t="str">
        <f>VLOOKUP(Tabela1[[#This Row],[Cliente]],'BASE DE CLIENTES'!A:C,3,0)</f>
        <v>DF</v>
      </c>
      <c r="E4012" s="1" t="str">
        <f>CONCATENATE(Tabela1[[#This Row],[CIDADE]],",",Tabela1[[#This Row],[UF]])</f>
        <v>Brasília,DF</v>
      </c>
      <c r="F4012" s="12">
        <v>46080</v>
      </c>
      <c r="G4012" s="14">
        <v>4920</v>
      </c>
      <c r="H4012" s="14">
        <v>7950</v>
      </c>
      <c r="I4012" s="7">
        <f>Tabela1[[#This Row],[Valor total]]-Tabela1[[#This Row],[Valor custo]]</f>
        <v>3030</v>
      </c>
      <c r="J4012" s="3">
        <f>Tabela1[[#This Row],[MARGEM BRUTA]]/Tabela1[[#This Row],[Valor total]]</f>
        <v>0.38113207547169814</v>
      </c>
      <c r="K4012" s="1" t="str">
        <f>VLOOKUP(Tabela1[[#This Row],[Cliente]],'BASE DE CLIENTES'!A:D,4,0)</f>
        <v>EMPRESA COM MAQUINA</v>
      </c>
      <c r="L4012" s="1" t="str">
        <f>VLOOKUP(Tabela1[[#This Row],[Cliente]],'BASE DE CLIENTES'!A:E,5,0)</f>
        <v>RIACHO FUNDO II</v>
      </c>
    </row>
    <row r="4013" spans="2:12" x14ac:dyDescent="0.3">
      <c r="B4013" t="s">
        <v>120</v>
      </c>
      <c r="C4013" s="1" t="str">
        <f>VLOOKUP(Tabela1[[#This Row],[Cliente]],'BASE DE CLIENTES'!A:E,2,0)</f>
        <v>Brasília</v>
      </c>
      <c r="D4013" s="1" t="str">
        <f>VLOOKUP(Tabela1[[#This Row],[Cliente]],'BASE DE CLIENTES'!A:C,3,0)</f>
        <v>DF</v>
      </c>
      <c r="E4013" s="1" t="str">
        <f>CONCATENATE(Tabela1[[#This Row],[CIDADE]],",",Tabela1[[#This Row],[UF]])</f>
        <v>Brasília,DF</v>
      </c>
      <c r="F4013" s="12">
        <v>46080</v>
      </c>
      <c r="G4013" s="14">
        <v>575.6</v>
      </c>
      <c r="H4013" s="14">
        <v>790</v>
      </c>
      <c r="I4013" s="7">
        <f>Tabela1[[#This Row],[Valor total]]-Tabela1[[#This Row],[Valor custo]]</f>
        <v>214.39999999999998</v>
      </c>
      <c r="J4013" s="3">
        <f>Tabela1[[#This Row],[MARGEM BRUTA]]/Tabela1[[#This Row],[Valor total]]</f>
        <v>0.2713924050632911</v>
      </c>
      <c r="K4013" s="1" t="str">
        <f>VLOOKUP(Tabela1[[#This Row],[Cliente]],'BASE DE CLIENTES'!A:D,4,0)</f>
        <v>EMPRESA SEM MAQUINA</v>
      </c>
      <c r="L4013" s="1" t="str">
        <f>VLOOKUP(Tabela1[[#This Row],[Cliente]],'BASE DE CLIENTES'!A:E,5,0)</f>
        <v>SAMAMBAIA</v>
      </c>
    </row>
    <row r="4014" spans="2:12" x14ac:dyDescent="0.3">
      <c r="B4014" t="s">
        <v>85</v>
      </c>
      <c r="C4014" s="1" t="str">
        <f>VLOOKUP(Tabela1[[#This Row],[Cliente]],'BASE DE CLIENTES'!A:E,2,0)</f>
        <v>Brasília</v>
      </c>
      <c r="D4014" s="1" t="str">
        <f>VLOOKUP(Tabela1[[#This Row],[Cliente]],'BASE DE CLIENTES'!A:C,3,0)</f>
        <v>DF</v>
      </c>
      <c r="E4014" s="1" t="str">
        <f>CONCATENATE(Tabela1[[#This Row],[CIDADE]],",",Tabela1[[#This Row],[UF]])</f>
        <v>Brasília,DF</v>
      </c>
      <c r="F4014" s="12">
        <v>46080</v>
      </c>
      <c r="G4014" s="14">
        <v>1012</v>
      </c>
      <c r="H4014" s="14">
        <v>1445</v>
      </c>
      <c r="I4014" s="7">
        <f>Tabela1[[#This Row],[Valor total]]-Tabela1[[#This Row],[Valor custo]]</f>
        <v>433</v>
      </c>
      <c r="J4014" s="3">
        <f>Tabela1[[#This Row],[MARGEM BRUTA]]/Tabela1[[#This Row],[Valor total]]</f>
        <v>0.29965397923875431</v>
      </c>
      <c r="K4014" s="1" t="str">
        <f>VLOOKUP(Tabela1[[#This Row],[Cliente]],'BASE DE CLIENTES'!A:D,4,0)</f>
        <v>SERRALHEIRO</v>
      </c>
      <c r="L4014" s="1" t="str">
        <f>VLOOKUP(Tabela1[[#This Row],[Cliente]],'BASE DE CLIENTES'!A:E,5,0)</f>
        <v>SAMAMBAIA NORTE (SAMAMBAIA)</v>
      </c>
    </row>
    <row r="4015" spans="2:12" x14ac:dyDescent="0.3">
      <c r="B4015" t="s">
        <v>27</v>
      </c>
      <c r="C4015" s="1" t="str">
        <f>VLOOKUP(Tabela1[[#This Row],[Cliente]],'BASE DE CLIENTES'!A:E,2,0)</f>
        <v>Brasília</v>
      </c>
      <c r="D4015" s="1" t="str">
        <f>VLOOKUP(Tabela1[[#This Row],[Cliente]],'BASE DE CLIENTES'!A:C,3,0)</f>
        <v>DF</v>
      </c>
      <c r="E4015" s="1" t="str">
        <f>CONCATENATE(Tabela1[[#This Row],[CIDADE]],",",Tabela1[[#This Row],[UF]])</f>
        <v>Brasília,DF</v>
      </c>
      <c r="F4015" s="12">
        <v>46080</v>
      </c>
      <c r="G4015" s="14">
        <v>311.07</v>
      </c>
      <c r="H4015" s="14">
        <v>630</v>
      </c>
      <c r="I4015" s="7">
        <f>Tabela1[[#This Row],[Valor total]]-Tabela1[[#This Row],[Valor custo]]</f>
        <v>318.93</v>
      </c>
      <c r="J4015" s="3">
        <f>Tabela1[[#This Row],[MARGEM BRUTA]]/Tabela1[[#This Row],[Valor total]]</f>
        <v>0.50623809523809526</v>
      </c>
      <c r="K4015" s="1" t="str">
        <f>VLOOKUP(Tabela1[[#This Row],[Cliente]],'BASE DE CLIENTES'!A:D,4,0)</f>
        <v>EMPRESA SEM MAQUINA</v>
      </c>
      <c r="L4015" s="1" t="str">
        <f>VLOOKUP(Tabela1[[#This Row],[Cliente]],'BASE DE CLIENTES'!A:E,5,0)</f>
        <v>RECANTO DAS EMAS</v>
      </c>
    </row>
    <row r="4016" spans="2:12" x14ac:dyDescent="0.3">
      <c r="B4016" t="s">
        <v>30</v>
      </c>
      <c r="C4016" s="1" t="str">
        <f>VLOOKUP(Tabela1[[#This Row],[Cliente]],'BASE DE CLIENTES'!A:E,2,0)</f>
        <v>Águas Lindas de Goiás</v>
      </c>
      <c r="D4016" s="1" t="str">
        <f>VLOOKUP(Tabela1[[#This Row],[Cliente]],'BASE DE CLIENTES'!A:C,3,0)</f>
        <v>GO</v>
      </c>
      <c r="E4016" s="1" t="str">
        <f>CONCATENATE(Tabela1[[#This Row],[CIDADE]],",",Tabela1[[#This Row],[UF]])</f>
        <v>Águas Lindas de Goiás,GO</v>
      </c>
      <c r="F4016" s="12">
        <v>46080</v>
      </c>
      <c r="G4016" s="14">
        <v>1740</v>
      </c>
      <c r="H4016" s="14">
        <v>2940</v>
      </c>
      <c r="I4016" s="7">
        <f>Tabela1[[#This Row],[Valor total]]-Tabela1[[#This Row],[Valor custo]]</f>
        <v>1200</v>
      </c>
      <c r="J4016" s="3">
        <f>Tabela1[[#This Row],[MARGEM BRUTA]]/Tabela1[[#This Row],[Valor total]]</f>
        <v>0.40816326530612246</v>
      </c>
      <c r="K4016" s="1" t="str">
        <f>VLOOKUP(Tabela1[[#This Row],[Cliente]],'BASE DE CLIENTES'!A:D,4,0)</f>
        <v>SERRALHEIRO</v>
      </c>
      <c r="L4016" s="1" t="str">
        <f>VLOOKUP(Tabela1[[#This Row],[Cliente]],'BASE DE CLIENTES'!A:E,5,0)</f>
        <v>Águas Lindas de Goiás</v>
      </c>
    </row>
    <row r="4017" spans="2:12" x14ac:dyDescent="0.3">
      <c r="B4017" t="s">
        <v>96</v>
      </c>
      <c r="C4017" s="1" t="str">
        <f>VLOOKUP(Tabela1[[#This Row],[Cliente]],'BASE DE CLIENTES'!A:E,2,0)</f>
        <v>Brasília</v>
      </c>
      <c r="D4017" s="1" t="str">
        <f>VLOOKUP(Tabela1[[#This Row],[Cliente]],'BASE DE CLIENTES'!A:C,3,0)</f>
        <v>DF</v>
      </c>
      <c r="E4017" s="1" t="str">
        <f>CONCATENATE(Tabela1[[#This Row],[CIDADE]],",",Tabela1[[#This Row],[UF]])</f>
        <v>Brasília,DF</v>
      </c>
      <c r="F4017" s="12">
        <v>46080</v>
      </c>
      <c r="G4017" s="14">
        <v>470</v>
      </c>
      <c r="H4017" s="14">
        <v>710</v>
      </c>
      <c r="I4017" s="7">
        <f>Tabela1[[#This Row],[Valor total]]-Tabela1[[#This Row],[Valor custo]]</f>
        <v>240</v>
      </c>
      <c r="J4017" s="3">
        <f>Tabela1[[#This Row],[MARGEM BRUTA]]/Tabela1[[#This Row],[Valor total]]</f>
        <v>0.3380281690140845</v>
      </c>
      <c r="K4017" s="1" t="str">
        <f>VLOOKUP(Tabela1[[#This Row],[Cliente]],'BASE DE CLIENTES'!A:D,4,0)</f>
        <v>EMPRESA SEM MAQUINA</v>
      </c>
      <c r="L4017" s="1" t="str">
        <f>VLOOKUP(Tabela1[[#This Row],[Cliente]],'BASE DE CLIENTES'!A:E,5,0)</f>
        <v>CEILANDIA NORTE (CEILANDIA)</v>
      </c>
    </row>
    <row r="4018" spans="2:12" x14ac:dyDescent="0.3">
      <c r="B4018" t="s">
        <v>68</v>
      </c>
      <c r="C4018" s="1" t="str">
        <f>VLOOKUP(Tabela1[[#This Row],[Cliente]],'BASE DE CLIENTES'!A:E,2,0)</f>
        <v>Brasília</v>
      </c>
      <c r="D4018" s="1" t="str">
        <f>VLOOKUP(Tabela1[[#This Row],[Cliente]],'BASE DE CLIENTES'!A:C,3,0)</f>
        <v>DF</v>
      </c>
      <c r="E4018" s="1" t="str">
        <f>CONCATENATE(Tabela1[[#This Row],[CIDADE]],",",Tabela1[[#This Row],[UF]])</f>
        <v>Brasília,DF</v>
      </c>
      <c r="F4018" s="12">
        <v>46079</v>
      </c>
      <c r="G4018" s="14">
        <v>439</v>
      </c>
      <c r="H4018" s="14">
        <v>650</v>
      </c>
      <c r="I4018" s="7">
        <f>Tabela1[[#This Row],[Valor total]]-Tabela1[[#This Row],[Valor custo]]</f>
        <v>211</v>
      </c>
      <c r="J4018" s="3">
        <f>Tabela1[[#This Row],[MARGEM BRUTA]]/Tabela1[[#This Row],[Valor total]]</f>
        <v>0.32461538461538464</v>
      </c>
      <c r="K4018" s="1" t="str">
        <f>VLOOKUP(Tabela1[[#This Row],[Cliente]],'BASE DE CLIENTES'!A:D,4,0)</f>
        <v>EMPRESA COM MAQUINA</v>
      </c>
      <c r="L4018" s="1" t="str">
        <f>VLOOKUP(Tabela1[[#This Row],[Cliente]],'BASE DE CLIENTES'!A:E,5,0)</f>
        <v>SAMAMBAIA SUL (SAMAMBAIA)</v>
      </c>
    </row>
    <row r="4019" spans="2:12" x14ac:dyDescent="0.3">
      <c r="B4019" t="s">
        <v>322</v>
      </c>
      <c r="C4019" s="1" t="str">
        <f>VLOOKUP(Tabela1[[#This Row],[Cliente]],'BASE DE CLIENTES'!A:E,2,0)</f>
        <v>Brasília</v>
      </c>
      <c r="D4019" s="1" t="str">
        <f>VLOOKUP(Tabela1[[#This Row],[Cliente]],'BASE DE CLIENTES'!A:C,3,0)</f>
        <v>DF</v>
      </c>
      <c r="E4019" s="1" t="str">
        <f>CONCATENATE(Tabela1[[#This Row],[CIDADE]],",",Tabela1[[#This Row],[UF]])</f>
        <v>Brasília,DF</v>
      </c>
      <c r="F4019" s="12">
        <v>46079</v>
      </c>
      <c r="G4019" s="14">
        <v>382</v>
      </c>
      <c r="H4019" s="14">
        <v>600</v>
      </c>
      <c r="I4019" s="7">
        <f>Tabela1[[#This Row],[Valor total]]-Tabela1[[#This Row],[Valor custo]]</f>
        <v>218</v>
      </c>
      <c r="J4019" s="3">
        <f>Tabela1[[#This Row],[MARGEM BRUTA]]/Tabela1[[#This Row],[Valor total]]</f>
        <v>0.36333333333333334</v>
      </c>
      <c r="K4019" s="1" t="str">
        <f>VLOOKUP(Tabela1[[#This Row],[Cliente]],'BASE DE CLIENTES'!A:D,4,0)</f>
        <v>SERRALHEIRO</v>
      </c>
      <c r="L4019" s="1" t="str">
        <f>VLOOKUP(Tabela1[[#This Row],[Cliente]],'BASE DE CLIENTES'!A:E,5,0)</f>
        <v>RIACHO FUNDO I</v>
      </c>
    </row>
    <row r="4020" spans="2:12" x14ac:dyDescent="0.3">
      <c r="B4020" t="s">
        <v>765</v>
      </c>
      <c r="C4020" s="1" t="str">
        <f>VLOOKUP(Tabela1[[#This Row],[Cliente]],'BASE DE CLIENTES'!A:E,2,0)</f>
        <v>Brasília</v>
      </c>
      <c r="D4020" s="1" t="str">
        <f>VLOOKUP(Tabela1[[#This Row],[Cliente]],'BASE DE CLIENTES'!A:C,3,0)</f>
        <v>DF</v>
      </c>
      <c r="E4020" s="1" t="str">
        <f>CONCATENATE(Tabela1[[#This Row],[CIDADE]],",",Tabela1[[#This Row],[UF]])</f>
        <v>Brasília,DF</v>
      </c>
      <c r="F4020" s="12">
        <v>46079</v>
      </c>
      <c r="G4020" s="14">
        <v>45.6</v>
      </c>
      <c r="H4020" s="14">
        <v>70</v>
      </c>
      <c r="I4020" s="7">
        <f>Tabela1[[#This Row],[Valor total]]-Tabela1[[#This Row],[Valor custo]]</f>
        <v>24.4</v>
      </c>
      <c r="J4020" s="3">
        <f>Tabela1[[#This Row],[MARGEM BRUTA]]/Tabela1[[#This Row],[Valor total]]</f>
        <v>0.34857142857142853</v>
      </c>
      <c r="K4020" s="1" t="str">
        <f>VLOOKUP(Tabela1[[#This Row],[Cliente]],'BASE DE CLIENTES'!A:D,4,0)</f>
        <v>SEM CLASSIFICAÇÃO</v>
      </c>
      <c r="L4020" s="1" t="str">
        <f>VLOOKUP(Tabela1[[#This Row],[Cliente]],'BASE DE CLIENTES'!A:E,5,0)</f>
        <v>SOBRADINHO</v>
      </c>
    </row>
    <row r="4021" spans="2:12" x14ac:dyDescent="0.3">
      <c r="B4021" t="s">
        <v>311</v>
      </c>
      <c r="C4021" s="1" t="str">
        <f>VLOOKUP(Tabela1[[#This Row],[Cliente]],'BASE DE CLIENTES'!A:E,2,0)</f>
        <v>Uberlândia</v>
      </c>
      <c r="D4021" s="1" t="str">
        <f>VLOOKUP(Tabela1[[#This Row],[Cliente]],'BASE DE CLIENTES'!A:C,3,0)</f>
        <v>MG</v>
      </c>
      <c r="E4021" s="1" t="str">
        <f>CONCATENATE(Tabela1[[#This Row],[CIDADE]],",",Tabela1[[#This Row],[UF]])</f>
        <v>Uberlândia,MG</v>
      </c>
      <c r="F4021" s="12">
        <v>46079</v>
      </c>
      <c r="G4021" s="14">
        <v>34760.620000000003</v>
      </c>
      <c r="H4021" s="14">
        <v>54240</v>
      </c>
      <c r="I4021" s="7">
        <f>Tabela1[[#This Row],[Valor total]]-Tabela1[[#This Row],[Valor custo]]</f>
        <v>19479.379999999997</v>
      </c>
      <c r="J4021" s="3">
        <f>Tabela1[[#This Row],[MARGEM BRUTA]]/Tabela1[[#This Row],[Valor total]]</f>
        <v>0.35913311209439525</v>
      </c>
      <c r="K4021" s="1" t="str">
        <f>VLOOKUP(Tabela1[[#This Row],[Cliente]],'BASE DE CLIENTES'!A:D,4,0)</f>
        <v>EMPRESA COM MAQUINA</v>
      </c>
      <c r="L4021" s="1" t="str">
        <f>VLOOKUP(Tabela1[[#This Row],[Cliente]],'BASE DE CLIENTES'!A:E,5,0)</f>
        <v>Uberlândia</v>
      </c>
    </row>
    <row r="4022" spans="2:12" x14ac:dyDescent="0.3">
      <c r="B4022" t="s">
        <v>1138</v>
      </c>
      <c r="C4022" s="1" t="str">
        <f>VLOOKUP(Tabela1[[#This Row],[Cliente]],'BASE DE CLIENTES'!A:E,2,0)</f>
        <v>Luziânia</v>
      </c>
      <c r="D4022" s="1" t="str">
        <f>VLOOKUP(Tabela1[[#This Row],[Cliente]],'BASE DE CLIENTES'!A:C,3,0)</f>
        <v>GO</v>
      </c>
      <c r="E4022" s="1" t="str">
        <f>CONCATENATE(Tabela1[[#This Row],[CIDADE]],",",Tabela1[[#This Row],[UF]])</f>
        <v>Luziânia,GO</v>
      </c>
      <c r="F4022" s="12">
        <v>46079</v>
      </c>
      <c r="G4022" s="14">
        <v>131.38</v>
      </c>
      <c r="H4022" s="14">
        <v>500</v>
      </c>
      <c r="I4022" s="7">
        <f>Tabela1[[#This Row],[Valor total]]-Tabela1[[#This Row],[Valor custo]]</f>
        <v>368.62</v>
      </c>
      <c r="J4022" s="3">
        <f>Tabela1[[#This Row],[MARGEM BRUTA]]/Tabela1[[#This Row],[Valor total]]</f>
        <v>0.73724000000000001</v>
      </c>
      <c r="K4022" s="1" t="str">
        <f>VLOOKUP(Tabela1[[#This Row],[Cliente]],'BASE DE CLIENTES'!A:D,4,0)</f>
        <v>CLIENTE NOVO S/ IDENT.</v>
      </c>
      <c r="L4022" s="1" t="str">
        <f>VLOOKUP(Tabela1[[#This Row],[Cliente]],'BASE DE CLIENTES'!A:E,5,0)</f>
        <v>Luziânia</v>
      </c>
    </row>
    <row r="4023" spans="2:12" x14ac:dyDescent="0.3">
      <c r="B4023" t="s">
        <v>152</v>
      </c>
      <c r="C4023" s="1" t="str">
        <f>VLOOKUP(Tabela1[[#This Row],[Cliente]],'BASE DE CLIENTES'!A:E,2,0)</f>
        <v>Aparecida de Goiânia</v>
      </c>
      <c r="D4023" s="1" t="str">
        <f>VLOOKUP(Tabela1[[#This Row],[Cliente]],'BASE DE CLIENTES'!A:C,3,0)</f>
        <v>GO</v>
      </c>
      <c r="E4023" s="1" t="str">
        <f>CONCATENATE(Tabela1[[#This Row],[CIDADE]],",",Tabela1[[#This Row],[UF]])</f>
        <v>Aparecida de Goiânia,GO</v>
      </c>
      <c r="F4023" s="12">
        <v>46079</v>
      </c>
      <c r="G4023" s="14">
        <v>450</v>
      </c>
      <c r="H4023" s="14">
        <v>750</v>
      </c>
      <c r="I4023" s="7">
        <f>Tabela1[[#This Row],[Valor total]]-Tabela1[[#This Row],[Valor custo]]</f>
        <v>300</v>
      </c>
      <c r="J4023" s="3">
        <f>Tabela1[[#This Row],[MARGEM BRUTA]]/Tabela1[[#This Row],[Valor total]]</f>
        <v>0.4</v>
      </c>
      <c r="K4023" s="1" t="str">
        <f>VLOOKUP(Tabela1[[#This Row],[Cliente]],'BASE DE CLIENTES'!A:D,4,0)</f>
        <v>TECNICO</v>
      </c>
      <c r="L4023" s="1" t="str">
        <f>VLOOKUP(Tabela1[[#This Row],[Cliente]],'BASE DE CLIENTES'!A:E,5,0)</f>
        <v>Aparecida de Goiânia</v>
      </c>
    </row>
    <row r="4024" spans="2:12" x14ac:dyDescent="0.3">
      <c r="B4024" t="s">
        <v>282</v>
      </c>
      <c r="C4024" s="1" t="str">
        <f>VLOOKUP(Tabela1[[#This Row],[Cliente]],'BASE DE CLIENTES'!A:E,2,0)</f>
        <v>Brasília</v>
      </c>
      <c r="D4024" s="1" t="str">
        <f>VLOOKUP(Tabela1[[#This Row],[Cliente]],'BASE DE CLIENTES'!A:C,3,0)</f>
        <v>DF</v>
      </c>
      <c r="E4024" s="1" t="str">
        <f>CONCATENATE(Tabela1[[#This Row],[CIDADE]],",",Tabela1[[#This Row],[UF]])</f>
        <v>Brasília,DF</v>
      </c>
      <c r="F4024" s="12">
        <v>46079</v>
      </c>
      <c r="G4024" s="14">
        <v>191</v>
      </c>
      <c r="H4024" s="14">
        <v>500</v>
      </c>
      <c r="I4024" s="7">
        <f>Tabela1[[#This Row],[Valor total]]-Tabela1[[#This Row],[Valor custo]]</f>
        <v>309</v>
      </c>
      <c r="J4024" s="3">
        <f>Tabela1[[#This Row],[MARGEM BRUTA]]/Tabela1[[#This Row],[Valor total]]</f>
        <v>0.61799999999999999</v>
      </c>
      <c r="K4024" s="1" t="str">
        <f>VLOOKUP(Tabela1[[#This Row],[Cliente]],'BASE DE CLIENTES'!A:D,4,0)</f>
        <v>CLIENTE FECHADURA</v>
      </c>
      <c r="L4024" s="1" t="str">
        <f>VLOOKUP(Tabela1[[#This Row],[Cliente]],'BASE DE CLIENTES'!A:E,5,0)</f>
        <v>Areal (Águas Claras)</v>
      </c>
    </row>
    <row r="4025" spans="2:12" x14ac:dyDescent="0.3">
      <c r="B4025" t="s">
        <v>111</v>
      </c>
      <c r="C4025" s="1" t="str">
        <f>VLOOKUP(Tabela1[[#This Row],[Cliente]],'BASE DE CLIENTES'!A:E,2,0)</f>
        <v>Brasília</v>
      </c>
      <c r="D4025" s="1" t="str">
        <f>VLOOKUP(Tabela1[[#This Row],[Cliente]],'BASE DE CLIENTES'!A:C,3,0)</f>
        <v>DF</v>
      </c>
      <c r="E4025" s="1" t="str">
        <f>CONCATENATE(Tabela1[[#This Row],[CIDADE]],",",Tabela1[[#This Row],[UF]])</f>
        <v>Brasília,DF</v>
      </c>
      <c r="F4025" s="12">
        <v>46079</v>
      </c>
      <c r="G4025" s="14">
        <v>2679.36</v>
      </c>
      <c r="H4025" s="14">
        <v>4500</v>
      </c>
      <c r="I4025" s="7">
        <f>Tabela1[[#This Row],[Valor total]]-Tabela1[[#This Row],[Valor custo]]</f>
        <v>1820.6399999999999</v>
      </c>
      <c r="J4025" s="3">
        <f>Tabela1[[#This Row],[MARGEM BRUTA]]/Tabela1[[#This Row],[Valor total]]</f>
        <v>0.40458666666666665</v>
      </c>
      <c r="K4025" s="1" t="str">
        <f>VLOOKUP(Tabela1[[#This Row],[Cliente]],'BASE DE CLIENTES'!A:D,4,0)</f>
        <v>EMPRESA SEM MAQUINA</v>
      </c>
      <c r="L4025" s="1" t="str">
        <f>VLOOKUP(Tabela1[[#This Row],[Cliente]],'BASE DE CLIENTES'!A:E,5,0)</f>
        <v>TAGUATINGA SUL (TAGUATINGA)</v>
      </c>
    </row>
    <row r="4026" spans="2:12" x14ac:dyDescent="0.3">
      <c r="B4026" t="s">
        <v>68</v>
      </c>
      <c r="C4026" s="1" t="str">
        <f>VLOOKUP(Tabela1[[#This Row],[Cliente]],'BASE DE CLIENTES'!A:E,2,0)</f>
        <v>Brasília</v>
      </c>
      <c r="D4026" s="1" t="str">
        <f>VLOOKUP(Tabela1[[#This Row],[Cliente]],'BASE DE CLIENTES'!A:C,3,0)</f>
        <v>DF</v>
      </c>
      <c r="E4026" s="1" t="str">
        <f>CONCATENATE(Tabela1[[#This Row],[CIDADE]],",",Tabela1[[#This Row],[UF]])</f>
        <v>Brasília,DF</v>
      </c>
      <c r="F4026" s="12">
        <v>46079</v>
      </c>
      <c r="G4026" s="14">
        <v>3038</v>
      </c>
      <c r="H4026" s="14">
        <v>4250</v>
      </c>
      <c r="I4026" s="7">
        <f>Tabela1[[#This Row],[Valor total]]-Tabela1[[#This Row],[Valor custo]]</f>
        <v>1212</v>
      </c>
      <c r="J4026" s="3">
        <f>Tabela1[[#This Row],[MARGEM BRUTA]]/Tabela1[[#This Row],[Valor total]]</f>
        <v>0.28517647058823531</v>
      </c>
      <c r="K4026" s="1" t="str">
        <f>VLOOKUP(Tabela1[[#This Row],[Cliente]],'BASE DE CLIENTES'!A:D,4,0)</f>
        <v>EMPRESA COM MAQUINA</v>
      </c>
      <c r="L4026" s="1" t="str">
        <f>VLOOKUP(Tabela1[[#This Row],[Cliente]],'BASE DE CLIENTES'!A:E,5,0)</f>
        <v>SAMAMBAIA SUL (SAMAMBAIA)</v>
      </c>
    </row>
    <row r="4027" spans="2:12" x14ac:dyDescent="0.3">
      <c r="B4027" t="s">
        <v>153</v>
      </c>
      <c r="C4027" s="1" t="str">
        <f>VLOOKUP(Tabela1[[#This Row],[Cliente]],'BASE DE CLIENTES'!A:E,2,0)</f>
        <v>Brasília</v>
      </c>
      <c r="D4027" s="1" t="str">
        <f>VLOOKUP(Tabela1[[#This Row],[Cliente]],'BASE DE CLIENTES'!A:C,3,0)</f>
        <v>DF</v>
      </c>
      <c r="E4027" s="1" t="str">
        <f>CONCATENATE(Tabela1[[#This Row],[CIDADE]],",",Tabela1[[#This Row],[UF]])</f>
        <v>Brasília,DF</v>
      </c>
      <c r="F4027" s="12">
        <v>46079</v>
      </c>
      <c r="G4027" s="14">
        <v>838</v>
      </c>
      <c r="H4027" s="14">
        <v>1310</v>
      </c>
      <c r="I4027" s="7">
        <f>Tabela1[[#This Row],[Valor total]]-Tabela1[[#This Row],[Valor custo]]</f>
        <v>472</v>
      </c>
      <c r="J4027" s="3">
        <f>Tabela1[[#This Row],[MARGEM BRUTA]]/Tabela1[[#This Row],[Valor total]]</f>
        <v>0.36030534351145038</v>
      </c>
      <c r="K4027" s="1" t="str">
        <f>VLOOKUP(Tabela1[[#This Row],[Cliente]],'BASE DE CLIENTES'!A:D,4,0)</f>
        <v>SERRALHEIRO</v>
      </c>
      <c r="L4027" s="1" t="str">
        <f>VLOOKUP(Tabela1[[#This Row],[Cliente]],'BASE DE CLIENTES'!A:E,5,0)</f>
        <v>PLANALTINA</v>
      </c>
    </row>
    <row r="4028" spans="2:12" x14ac:dyDescent="0.3">
      <c r="B4028" t="s">
        <v>66</v>
      </c>
      <c r="C4028" s="1" t="str">
        <f>VLOOKUP(Tabela1[[#This Row],[Cliente]],'BASE DE CLIENTES'!A:E,2,0)</f>
        <v>Águas Lindas de Goiás</v>
      </c>
      <c r="D4028" s="1" t="str">
        <f>VLOOKUP(Tabela1[[#This Row],[Cliente]],'BASE DE CLIENTES'!A:C,3,0)</f>
        <v>GO</v>
      </c>
      <c r="E4028" s="1" t="str">
        <f>CONCATENATE(Tabela1[[#This Row],[CIDADE]],",",Tabela1[[#This Row],[UF]])</f>
        <v>Águas Lindas de Goiás,GO</v>
      </c>
      <c r="F4028" s="12">
        <v>46079</v>
      </c>
      <c r="G4028" s="14">
        <v>0</v>
      </c>
      <c r="H4028" s="14">
        <v>250</v>
      </c>
      <c r="I4028" s="7">
        <f>Tabela1[[#This Row],[Valor total]]-Tabela1[[#This Row],[Valor custo]]</f>
        <v>250</v>
      </c>
      <c r="J4028" s="3">
        <f>Tabela1[[#This Row],[MARGEM BRUTA]]/Tabela1[[#This Row],[Valor total]]</f>
        <v>1</v>
      </c>
      <c r="K4028" s="1" t="str">
        <f>VLOOKUP(Tabela1[[#This Row],[Cliente]],'BASE DE CLIENTES'!A:D,4,0)</f>
        <v>EMPRESA COM MAQUINA</v>
      </c>
      <c r="L4028" s="1" t="str">
        <f>VLOOKUP(Tabela1[[#This Row],[Cliente]],'BASE DE CLIENTES'!A:E,5,0)</f>
        <v>Águas Lindas de Goiás</v>
      </c>
    </row>
    <row r="4029" spans="2:12" x14ac:dyDescent="0.3">
      <c r="B4029" t="s">
        <v>66</v>
      </c>
      <c r="C4029" s="1" t="str">
        <f>VLOOKUP(Tabela1[[#This Row],[Cliente]],'BASE DE CLIENTES'!A:E,2,0)</f>
        <v>Águas Lindas de Goiás</v>
      </c>
      <c r="D4029" s="1" t="str">
        <f>VLOOKUP(Tabela1[[#This Row],[Cliente]],'BASE DE CLIENTES'!A:C,3,0)</f>
        <v>GO</v>
      </c>
      <c r="E4029" s="1" t="str">
        <f>CONCATENATE(Tabela1[[#This Row],[CIDADE]],",",Tabela1[[#This Row],[UF]])</f>
        <v>Águas Lindas de Goiás,GO</v>
      </c>
      <c r="F4029" s="12">
        <v>46079</v>
      </c>
      <c r="G4029" s="14">
        <v>3501.5</v>
      </c>
      <c r="H4029" s="14">
        <v>5500</v>
      </c>
      <c r="I4029" s="7">
        <f>Tabela1[[#This Row],[Valor total]]-Tabela1[[#This Row],[Valor custo]]</f>
        <v>1998.5</v>
      </c>
      <c r="J4029" s="3">
        <f>Tabela1[[#This Row],[MARGEM BRUTA]]/Tabela1[[#This Row],[Valor total]]</f>
        <v>0.36336363636363639</v>
      </c>
      <c r="K4029" s="1" t="str">
        <f>VLOOKUP(Tabela1[[#This Row],[Cliente]],'BASE DE CLIENTES'!A:D,4,0)</f>
        <v>EMPRESA COM MAQUINA</v>
      </c>
      <c r="L4029" s="1" t="str">
        <f>VLOOKUP(Tabela1[[#This Row],[Cliente]],'BASE DE CLIENTES'!A:E,5,0)</f>
        <v>Águas Lindas de Goiás</v>
      </c>
    </row>
    <row r="4030" spans="2:12" x14ac:dyDescent="0.3">
      <c r="B4030" t="s">
        <v>1139</v>
      </c>
      <c r="C4030" s="1" t="str">
        <f>VLOOKUP(Tabela1[[#This Row],[Cliente]],'BASE DE CLIENTES'!A:E,2,0)</f>
        <v>Brasília</v>
      </c>
      <c r="D4030" s="1" t="str">
        <f>VLOOKUP(Tabela1[[#This Row],[Cliente]],'BASE DE CLIENTES'!A:C,3,0)</f>
        <v>DF</v>
      </c>
      <c r="E4030" s="1" t="str">
        <f>CONCATENATE(Tabela1[[#This Row],[CIDADE]],",",Tabela1[[#This Row],[UF]])</f>
        <v>Brasília,DF</v>
      </c>
      <c r="F4030" s="12">
        <v>46079</v>
      </c>
      <c r="G4030" s="14">
        <v>525.33000000000004</v>
      </c>
      <c r="H4030" s="14">
        <v>873</v>
      </c>
      <c r="I4030" s="7">
        <f>Tabela1[[#This Row],[Valor total]]-Tabela1[[#This Row],[Valor custo]]</f>
        <v>347.66999999999996</v>
      </c>
      <c r="J4030" s="3">
        <f>Tabela1[[#This Row],[MARGEM BRUTA]]/Tabela1[[#This Row],[Valor total]]</f>
        <v>0.3982474226804123</v>
      </c>
      <c r="K4030" s="1" t="str">
        <f>VLOOKUP(Tabela1[[#This Row],[Cliente]],'BASE DE CLIENTES'!A:D,4,0)</f>
        <v>CLIENTE NOVO S/ IDENT.</v>
      </c>
      <c r="L4030" s="1" t="str">
        <f>VLOOKUP(Tabela1[[#This Row],[Cliente]],'BASE DE CLIENTES'!A:E,5,0)</f>
        <v>TAGUATINGA NORTE (TAGUATINGA)</v>
      </c>
    </row>
    <row r="4031" spans="2:12" x14ac:dyDescent="0.3">
      <c r="B4031" t="s">
        <v>96</v>
      </c>
      <c r="C4031" s="1" t="str">
        <f>VLOOKUP(Tabela1[[#This Row],[Cliente]],'BASE DE CLIENTES'!A:E,2,0)</f>
        <v>Brasília</v>
      </c>
      <c r="D4031" s="1" t="str">
        <f>VLOOKUP(Tabela1[[#This Row],[Cliente]],'BASE DE CLIENTES'!A:C,3,0)</f>
        <v>DF</v>
      </c>
      <c r="E4031" s="1" t="str">
        <f>CONCATENATE(Tabela1[[#This Row],[CIDADE]],",",Tabela1[[#This Row],[UF]])</f>
        <v>Brasília,DF</v>
      </c>
      <c r="F4031" s="12">
        <v>46079</v>
      </c>
      <c r="G4031" s="14">
        <v>470</v>
      </c>
      <c r="H4031" s="14">
        <v>710</v>
      </c>
      <c r="I4031" s="7">
        <f>Tabela1[[#This Row],[Valor total]]-Tabela1[[#This Row],[Valor custo]]</f>
        <v>240</v>
      </c>
      <c r="J4031" s="3">
        <f>Tabela1[[#This Row],[MARGEM BRUTA]]/Tabela1[[#This Row],[Valor total]]</f>
        <v>0.3380281690140845</v>
      </c>
      <c r="K4031" s="1" t="str">
        <f>VLOOKUP(Tabela1[[#This Row],[Cliente]],'BASE DE CLIENTES'!A:D,4,0)</f>
        <v>EMPRESA SEM MAQUINA</v>
      </c>
      <c r="L4031" s="1" t="str">
        <f>VLOOKUP(Tabela1[[#This Row],[Cliente]],'BASE DE CLIENTES'!A:E,5,0)</f>
        <v>CEILANDIA NORTE (CEILANDIA)</v>
      </c>
    </row>
    <row r="4032" spans="2:12" x14ac:dyDescent="0.3">
      <c r="B4032" t="s">
        <v>147</v>
      </c>
      <c r="C4032" s="1" t="str">
        <f>VLOOKUP(Tabela1[[#This Row],[Cliente]],'BASE DE CLIENTES'!A:E,2,0)</f>
        <v>Brasília</v>
      </c>
      <c r="D4032" s="1" t="str">
        <f>VLOOKUP(Tabela1[[#This Row],[Cliente]],'BASE DE CLIENTES'!A:C,3,0)</f>
        <v>DF</v>
      </c>
      <c r="E4032" s="1" t="str">
        <f>CONCATENATE(Tabela1[[#This Row],[CIDADE]],",",Tabela1[[#This Row],[UF]])</f>
        <v>Brasília,DF</v>
      </c>
      <c r="F4032" s="12">
        <v>46079</v>
      </c>
      <c r="G4032" s="14">
        <v>1502</v>
      </c>
      <c r="H4032" s="14">
        <v>2900</v>
      </c>
      <c r="I4032" s="7">
        <f>Tabela1[[#This Row],[Valor total]]-Tabela1[[#This Row],[Valor custo]]</f>
        <v>1398</v>
      </c>
      <c r="J4032" s="3">
        <f>Tabela1[[#This Row],[MARGEM BRUTA]]/Tabela1[[#This Row],[Valor total]]</f>
        <v>0.48206896551724138</v>
      </c>
      <c r="K4032" s="1" t="str">
        <f>VLOOKUP(Tabela1[[#This Row],[Cliente]],'BASE DE CLIENTES'!A:D,4,0)</f>
        <v>SEM CLASSIFICAÇÃO</v>
      </c>
      <c r="L4032" s="1" t="str">
        <f>VLOOKUP(Tabela1[[#This Row],[Cliente]],'BASE DE CLIENTES'!A:E,5,0)</f>
        <v>AREAL (AGUAS CLARAS)</v>
      </c>
    </row>
    <row r="4033" spans="2:12" x14ac:dyDescent="0.3">
      <c r="B4033" t="s">
        <v>38</v>
      </c>
      <c r="C4033" s="1" t="str">
        <f>VLOOKUP(Tabela1[[#This Row],[Cliente]],'BASE DE CLIENTES'!A:E,2,0)</f>
        <v>Brasília</v>
      </c>
      <c r="D4033" s="1" t="str">
        <f>VLOOKUP(Tabela1[[#This Row],[Cliente]],'BASE DE CLIENTES'!A:C,3,0)</f>
        <v>DF</v>
      </c>
      <c r="E4033" s="1" t="str">
        <f>CONCATENATE(Tabela1[[#This Row],[CIDADE]],",",Tabela1[[#This Row],[UF]])</f>
        <v>Brasília,DF</v>
      </c>
      <c r="F4033" s="12">
        <v>46079</v>
      </c>
      <c r="G4033" s="14">
        <v>1320</v>
      </c>
      <c r="H4033" s="14">
        <v>2200</v>
      </c>
      <c r="I4033" s="7">
        <f>Tabela1[[#This Row],[Valor total]]-Tabela1[[#This Row],[Valor custo]]</f>
        <v>880</v>
      </c>
      <c r="J4033" s="3">
        <f>Tabela1[[#This Row],[MARGEM BRUTA]]/Tabela1[[#This Row],[Valor total]]</f>
        <v>0.4</v>
      </c>
      <c r="K4033" s="1" t="str">
        <f>VLOOKUP(Tabela1[[#This Row],[Cliente]],'BASE DE CLIENTES'!A:D,4,0)</f>
        <v>EMPRESA SEM MAQUINA</v>
      </c>
      <c r="L4033" s="1" t="str">
        <f>VLOOKUP(Tabela1[[#This Row],[Cliente]],'BASE DE CLIENTES'!A:E,5,0)</f>
        <v>PONTE ALTA NORTE (GAMA)</v>
      </c>
    </row>
    <row r="4034" spans="2:12" x14ac:dyDescent="0.3">
      <c r="B4034" t="s">
        <v>27</v>
      </c>
      <c r="C4034" s="1" t="str">
        <f>VLOOKUP(Tabela1[[#This Row],[Cliente]],'BASE DE CLIENTES'!A:E,2,0)</f>
        <v>Brasília</v>
      </c>
      <c r="D4034" s="1" t="str">
        <f>VLOOKUP(Tabela1[[#This Row],[Cliente]],'BASE DE CLIENTES'!A:C,3,0)</f>
        <v>DF</v>
      </c>
      <c r="E4034" s="1" t="str">
        <f>CONCATENATE(Tabela1[[#This Row],[CIDADE]],",",Tabela1[[#This Row],[UF]])</f>
        <v>Brasília,DF</v>
      </c>
      <c r="F4034" s="12">
        <v>46079</v>
      </c>
      <c r="G4034" s="14">
        <v>5210</v>
      </c>
      <c r="H4034" s="14">
        <v>7800</v>
      </c>
      <c r="I4034" s="7">
        <f>Tabela1[[#This Row],[Valor total]]-Tabela1[[#This Row],[Valor custo]]</f>
        <v>2590</v>
      </c>
      <c r="J4034" s="3">
        <f>Tabela1[[#This Row],[MARGEM BRUTA]]/Tabela1[[#This Row],[Valor total]]</f>
        <v>0.33205128205128204</v>
      </c>
      <c r="K4034" s="1" t="str">
        <f>VLOOKUP(Tabela1[[#This Row],[Cliente]],'BASE DE CLIENTES'!A:D,4,0)</f>
        <v>EMPRESA SEM MAQUINA</v>
      </c>
      <c r="L4034" s="1" t="str">
        <f>VLOOKUP(Tabela1[[#This Row],[Cliente]],'BASE DE CLIENTES'!A:E,5,0)</f>
        <v>RECANTO DAS EMAS</v>
      </c>
    </row>
    <row r="4035" spans="2:12" x14ac:dyDescent="0.3">
      <c r="B4035" t="s">
        <v>97</v>
      </c>
      <c r="C4035" s="1" t="str">
        <f>VLOOKUP(Tabela1[[#This Row],[Cliente]],'BASE DE CLIENTES'!A:E,2,0)</f>
        <v>Brasília</v>
      </c>
      <c r="D4035" s="1" t="str">
        <f>VLOOKUP(Tabela1[[#This Row],[Cliente]],'BASE DE CLIENTES'!A:C,3,0)</f>
        <v>DF</v>
      </c>
      <c r="E4035" s="1" t="str">
        <f>CONCATENATE(Tabela1[[#This Row],[CIDADE]],",",Tabela1[[#This Row],[UF]])</f>
        <v>Brasília,DF</v>
      </c>
      <c r="F4035" s="12">
        <v>46079</v>
      </c>
      <c r="G4035" s="14">
        <v>911.14</v>
      </c>
      <c r="H4035" s="14">
        <v>1530</v>
      </c>
      <c r="I4035" s="7">
        <f>Tabela1[[#This Row],[Valor total]]-Tabela1[[#This Row],[Valor custo]]</f>
        <v>618.86</v>
      </c>
      <c r="J4035" s="3">
        <f>Tabela1[[#This Row],[MARGEM BRUTA]]/Tabela1[[#This Row],[Valor total]]</f>
        <v>0.40448366013071896</v>
      </c>
      <c r="K4035" s="1" t="str">
        <f>VLOOKUP(Tabela1[[#This Row],[Cliente]],'BASE DE CLIENTES'!A:D,4,0)</f>
        <v>SERRALHEIRO</v>
      </c>
      <c r="L4035" s="1" t="str">
        <f>VLOOKUP(Tabela1[[#This Row],[Cliente]],'BASE DE CLIENTES'!A:E,5,0)</f>
        <v>CEILANDIA NORTE</v>
      </c>
    </row>
    <row r="4036" spans="2:12" x14ac:dyDescent="0.3">
      <c r="B4036" t="s">
        <v>220</v>
      </c>
      <c r="C4036" s="1" t="str">
        <f>VLOOKUP(Tabela1[[#This Row],[Cliente]],'BASE DE CLIENTES'!A:E,2,0)</f>
        <v>Goiânia</v>
      </c>
      <c r="D4036" s="1" t="str">
        <f>VLOOKUP(Tabela1[[#This Row],[Cliente]],'BASE DE CLIENTES'!A:C,3,0)</f>
        <v>GO</v>
      </c>
      <c r="E4036" s="1" t="str">
        <f>CONCATENATE(Tabela1[[#This Row],[CIDADE]],",",Tabela1[[#This Row],[UF]])</f>
        <v>Goiânia,GO</v>
      </c>
      <c r="F4036" s="12">
        <v>46079</v>
      </c>
      <c r="G4036" s="14">
        <v>290</v>
      </c>
      <c r="H4036" s="14">
        <v>0</v>
      </c>
      <c r="I4036" s="7">
        <f>Tabela1[[#This Row],[Valor total]]-Tabela1[[#This Row],[Valor custo]]</f>
        <v>-290</v>
      </c>
      <c r="J4036" s="3" t="e">
        <f>Tabela1[[#This Row],[MARGEM BRUTA]]/Tabela1[[#This Row],[Valor total]]</f>
        <v>#DIV/0!</v>
      </c>
      <c r="K4036" s="1" t="str">
        <f>VLOOKUP(Tabela1[[#This Row],[Cliente]],'BASE DE CLIENTES'!A:D,4,0)</f>
        <v>EMPRESA COM MAQUINA</v>
      </c>
      <c r="L4036" s="1" t="str">
        <f>VLOOKUP(Tabela1[[#This Row],[Cliente]],'BASE DE CLIENTES'!A:E,5,0)</f>
        <v>Goiânia</v>
      </c>
    </row>
    <row r="4037" spans="2:12" x14ac:dyDescent="0.3">
      <c r="B4037" t="s">
        <v>206</v>
      </c>
      <c r="C4037" s="1" t="str">
        <f>VLOOKUP(Tabela1[[#This Row],[Cliente]],'BASE DE CLIENTES'!A:E,2,0)</f>
        <v>Goiânia</v>
      </c>
      <c r="D4037" s="1" t="str">
        <f>VLOOKUP(Tabela1[[#This Row],[Cliente]],'BASE DE CLIENTES'!A:C,3,0)</f>
        <v>GO</v>
      </c>
      <c r="E4037" s="1" t="str">
        <f>CONCATENATE(Tabela1[[#This Row],[CIDADE]],",",Tabela1[[#This Row],[UF]])</f>
        <v>Goiânia,GO</v>
      </c>
      <c r="F4037" s="12">
        <v>46079</v>
      </c>
      <c r="G4037" s="14">
        <v>3242</v>
      </c>
      <c r="H4037" s="14">
        <v>5820</v>
      </c>
      <c r="I4037" s="7">
        <f>Tabela1[[#This Row],[Valor total]]-Tabela1[[#This Row],[Valor custo]]</f>
        <v>2578</v>
      </c>
      <c r="J4037" s="3">
        <f>Tabela1[[#This Row],[MARGEM BRUTA]]/Tabela1[[#This Row],[Valor total]]</f>
        <v>0.44295532646048108</v>
      </c>
      <c r="K4037" s="1" t="str">
        <f>VLOOKUP(Tabela1[[#This Row],[Cliente]],'BASE DE CLIENTES'!A:D,4,0)</f>
        <v>EMPRESA COM MAQUINA</v>
      </c>
      <c r="L4037" s="1" t="str">
        <f>VLOOKUP(Tabela1[[#This Row],[Cliente]],'BASE DE CLIENTES'!A:E,5,0)</f>
        <v>Goiânia</v>
      </c>
    </row>
    <row r="4038" spans="2:12" x14ac:dyDescent="0.3">
      <c r="B4038" t="s">
        <v>70</v>
      </c>
      <c r="C4038" s="1" t="str">
        <f>VLOOKUP(Tabela1[[#This Row],[Cliente]],'BASE DE CLIENTES'!A:E,2,0)</f>
        <v>Brasília</v>
      </c>
      <c r="D4038" s="1" t="str">
        <f>VLOOKUP(Tabela1[[#This Row],[Cliente]],'BASE DE CLIENTES'!A:C,3,0)</f>
        <v>DF</v>
      </c>
      <c r="E4038" s="1" t="str">
        <f>CONCATENATE(Tabela1[[#This Row],[CIDADE]],",",Tabela1[[#This Row],[UF]])</f>
        <v>Brasília,DF</v>
      </c>
      <c r="F4038" s="12">
        <v>46079</v>
      </c>
      <c r="G4038" s="14">
        <v>465</v>
      </c>
      <c r="H4038" s="14">
        <v>800</v>
      </c>
      <c r="I4038" s="7">
        <f>Tabela1[[#This Row],[Valor total]]-Tabela1[[#This Row],[Valor custo]]</f>
        <v>335</v>
      </c>
      <c r="J4038" s="3">
        <f>Tabela1[[#This Row],[MARGEM BRUTA]]/Tabela1[[#This Row],[Valor total]]</f>
        <v>0.41875000000000001</v>
      </c>
      <c r="K4038" s="1" t="str">
        <f>VLOOKUP(Tabela1[[#This Row],[Cliente]],'BASE DE CLIENTES'!A:D,4,0)</f>
        <v>EMPRESA COM MAQUINA</v>
      </c>
      <c r="L4038" s="1" t="str">
        <f>VLOOKUP(Tabela1[[#This Row],[Cliente]],'BASE DE CLIENTES'!A:E,5,0)</f>
        <v>TAGUATINGA NORTE (TAGUATINGA)</v>
      </c>
    </row>
    <row r="4039" spans="2:12" x14ac:dyDescent="0.3">
      <c r="B4039" t="s">
        <v>42</v>
      </c>
      <c r="C4039" s="1" t="str">
        <f>VLOOKUP(Tabela1[[#This Row],[Cliente]],'BASE DE CLIENTES'!A:E,2,0)</f>
        <v>Brasília</v>
      </c>
      <c r="D4039" s="1" t="str">
        <f>VLOOKUP(Tabela1[[#This Row],[Cliente]],'BASE DE CLIENTES'!A:C,3,0)</f>
        <v>DF</v>
      </c>
      <c r="E4039" s="1" t="str">
        <f>CONCATENATE(Tabela1[[#This Row],[CIDADE]],",",Tabela1[[#This Row],[UF]])</f>
        <v>Brasília,DF</v>
      </c>
      <c r="F4039" s="12">
        <v>46079</v>
      </c>
      <c r="G4039" s="14">
        <v>470</v>
      </c>
      <c r="H4039" s="14">
        <v>810</v>
      </c>
      <c r="I4039" s="7">
        <f>Tabela1[[#This Row],[Valor total]]-Tabela1[[#This Row],[Valor custo]]</f>
        <v>340</v>
      </c>
      <c r="J4039" s="3">
        <f>Tabela1[[#This Row],[MARGEM BRUTA]]/Tabela1[[#This Row],[Valor total]]</f>
        <v>0.41975308641975306</v>
      </c>
      <c r="K4039" s="1" t="str">
        <f>VLOOKUP(Tabela1[[#This Row],[Cliente]],'BASE DE CLIENTES'!A:D,4,0)</f>
        <v>EMPRESA SEM MAQUINA</v>
      </c>
      <c r="L4039" s="1" t="str">
        <f>VLOOKUP(Tabela1[[#This Row],[Cliente]],'BASE DE CLIENTES'!A:E,5,0)</f>
        <v>SAMAMBAIA</v>
      </c>
    </row>
    <row r="4040" spans="2:12" x14ac:dyDescent="0.3">
      <c r="B4040" t="s">
        <v>120</v>
      </c>
      <c r="C4040" s="1" t="str">
        <f>VLOOKUP(Tabela1[[#This Row],[Cliente]],'BASE DE CLIENTES'!A:E,2,0)</f>
        <v>Brasília</v>
      </c>
      <c r="D4040" s="1" t="str">
        <f>VLOOKUP(Tabela1[[#This Row],[Cliente]],'BASE DE CLIENTES'!A:C,3,0)</f>
        <v>DF</v>
      </c>
      <c r="E4040" s="1" t="str">
        <f>CONCATENATE(Tabela1[[#This Row],[CIDADE]],",",Tabela1[[#This Row],[UF]])</f>
        <v>Brasília,DF</v>
      </c>
      <c r="F4040" s="12">
        <v>46079</v>
      </c>
      <c r="G4040" s="14">
        <v>2429</v>
      </c>
      <c r="H4040" s="14">
        <v>3650</v>
      </c>
      <c r="I4040" s="7">
        <f>Tabela1[[#This Row],[Valor total]]-Tabela1[[#This Row],[Valor custo]]</f>
        <v>1221</v>
      </c>
      <c r="J4040" s="3">
        <f>Tabela1[[#This Row],[MARGEM BRUTA]]/Tabela1[[#This Row],[Valor total]]</f>
        <v>0.33452054794520547</v>
      </c>
      <c r="K4040" s="1" t="str">
        <f>VLOOKUP(Tabela1[[#This Row],[Cliente]],'BASE DE CLIENTES'!A:D,4,0)</f>
        <v>EMPRESA SEM MAQUINA</v>
      </c>
      <c r="L4040" s="1" t="str">
        <f>VLOOKUP(Tabela1[[#This Row],[Cliente]],'BASE DE CLIENTES'!A:E,5,0)</f>
        <v>SAMAMBAIA</v>
      </c>
    </row>
    <row r="4041" spans="2:12" x14ac:dyDescent="0.3">
      <c r="B4041" t="s">
        <v>23</v>
      </c>
      <c r="C4041" s="1" t="str">
        <f>VLOOKUP(Tabela1[[#This Row],[Cliente]],'BASE DE CLIENTES'!A:E,2,0)</f>
        <v>Brasília</v>
      </c>
      <c r="D4041" s="1" t="str">
        <f>VLOOKUP(Tabela1[[#This Row],[Cliente]],'BASE DE CLIENTES'!A:C,3,0)</f>
        <v>DF</v>
      </c>
      <c r="E4041" s="1" t="str">
        <f>CONCATENATE(Tabela1[[#This Row],[CIDADE]],",",Tabela1[[#This Row],[UF]])</f>
        <v>Brasília,DF</v>
      </c>
      <c r="F4041" s="12">
        <v>46079</v>
      </c>
      <c r="G4041" s="14">
        <v>3882</v>
      </c>
      <c r="H4041" s="14">
        <v>5600</v>
      </c>
      <c r="I4041" s="7">
        <f>Tabela1[[#This Row],[Valor total]]-Tabela1[[#This Row],[Valor custo]]</f>
        <v>1718</v>
      </c>
      <c r="J4041" s="3">
        <f>Tabela1[[#This Row],[MARGEM BRUTA]]/Tabela1[[#This Row],[Valor total]]</f>
        <v>0.30678571428571427</v>
      </c>
      <c r="K4041" s="1" t="str">
        <f>VLOOKUP(Tabela1[[#This Row],[Cliente]],'BASE DE CLIENTES'!A:D,4,0)</f>
        <v>EMPRESA SEM MAQUINA</v>
      </c>
      <c r="L4041" s="1" t="str">
        <f>VLOOKUP(Tabela1[[#This Row],[Cliente]],'BASE DE CLIENTES'!A:E,5,0)</f>
        <v>SETOR INDUSTRIAL (TAGUATINGA)</v>
      </c>
    </row>
    <row r="4042" spans="2:12" x14ac:dyDescent="0.3">
      <c r="B4042" t="s">
        <v>161</v>
      </c>
      <c r="C4042" s="1" t="str">
        <f>VLOOKUP(Tabela1[[#This Row],[Cliente]],'BASE DE CLIENTES'!A:E,2,0)</f>
        <v>Brasília</v>
      </c>
      <c r="D4042" s="1" t="str">
        <f>VLOOKUP(Tabela1[[#This Row],[Cliente]],'BASE DE CLIENTES'!A:C,3,0)</f>
        <v>DF</v>
      </c>
      <c r="E4042" s="1" t="str">
        <f>CONCATENATE(Tabela1[[#This Row],[CIDADE]],",",Tabela1[[#This Row],[UF]])</f>
        <v>Brasília,DF</v>
      </c>
      <c r="F4042" s="12">
        <v>46079</v>
      </c>
      <c r="G4042" s="14">
        <v>4900</v>
      </c>
      <c r="H4042" s="14">
        <v>7700</v>
      </c>
      <c r="I4042" s="7">
        <f>Tabela1[[#This Row],[Valor total]]-Tabela1[[#This Row],[Valor custo]]</f>
        <v>2800</v>
      </c>
      <c r="J4042" s="3">
        <f>Tabela1[[#This Row],[MARGEM BRUTA]]/Tabela1[[#This Row],[Valor total]]</f>
        <v>0.36363636363636365</v>
      </c>
      <c r="K4042" s="1" t="str">
        <f>VLOOKUP(Tabela1[[#This Row],[Cliente]],'BASE DE CLIENTES'!A:D,4,0)</f>
        <v>EMPRESA COM MAQUINA</v>
      </c>
      <c r="L4042" s="1" t="str">
        <f>VLOOKUP(Tabela1[[#This Row],[Cliente]],'BASE DE CLIENTES'!A:E,5,0)</f>
        <v>RIACHO FUNDO II</v>
      </c>
    </row>
    <row r="4043" spans="2:12" x14ac:dyDescent="0.3">
      <c r="B4043" t="s">
        <v>152</v>
      </c>
      <c r="C4043" s="1" t="str">
        <f>VLOOKUP(Tabela1[[#This Row],[Cliente]],'BASE DE CLIENTES'!A:E,2,0)</f>
        <v>Aparecida de Goiânia</v>
      </c>
      <c r="D4043" s="1" t="str">
        <f>VLOOKUP(Tabela1[[#This Row],[Cliente]],'BASE DE CLIENTES'!A:C,3,0)</f>
        <v>GO</v>
      </c>
      <c r="E4043" s="1" t="str">
        <f>CONCATENATE(Tabela1[[#This Row],[CIDADE]],",",Tabela1[[#This Row],[UF]])</f>
        <v>Aparecida de Goiânia,GO</v>
      </c>
      <c r="F4043" s="12">
        <v>46079</v>
      </c>
      <c r="G4043" s="14">
        <v>510.31</v>
      </c>
      <c r="H4043" s="14">
        <v>750</v>
      </c>
      <c r="I4043" s="7">
        <f>Tabela1[[#This Row],[Valor total]]-Tabela1[[#This Row],[Valor custo]]</f>
        <v>239.69</v>
      </c>
      <c r="J4043" s="3">
        <f>Tabela1[[#This Row],[MARGEM BRUTA]]/Tabela1[[#This Row],[Valor total]]</f>
        <v>0.31958666666666669</v>
      </c>
      <c r="K4043" s="1" t="str">
        <f>VLOOKUP(Tabela1[[#This Row],[Cliente]],'BASE DE CLIENTES'!A:D,4,0)</f>
        <v>TECNICO</v>
      </c>
      <c r="L4043" s="1" t="str">
        <f>VLOOKUP(Tabela1[[#This Row],[Cliente]],'BASE DE CLIENTES'!A:E,5,0)</f>
        <v>Aparecida de Goiânia</v>
      </c>
    </row>
    <row r="4044" spans="2:12" x14ac:dyDescent="0.3">
      <c r="B4044" t="s">
        <v>152</v>
      </c>
      <c r="C4044" s="1" t="str">
        <f>VLOOKUP(Tabela1[[#This Row],[Cliente]],'BASE DE CLIENTES'!A:E,2,0)</f>
        <v>Aparecida de Goiânia</v>
      </c>
      <c r="D4044" s="1" t="str">
        <f>VLOOKUP(Tabela1[[#This Row],[Cliente]],'BASE DE CLIENTES'!A:C,3,0)</f>
        <v>GO</v>
      </c>
      <c r="E4044" s="1" t="str">
        <f>CONCATENATE(Tabela1[[#This Row],[CIDADE]],",",Tabela1[[#This Row],[UF]])</f>
        <v>Aparecida de Goiânia,GO</v>
      </c>
      <c r="F4044" s="12">
        <v>46079</v>
      </c>
      <c r="G4044" s="14">
        <v>450</v>
      </c>
      <c r="H4044" s="14">
        <v>720</v>
      </c>
      <c r="I4044" s="7">
        <f>Tabela1[[#This Row],[Valor total]]-Tabela1[[#This Row],[Valor custo]]</f>
        <v>270</v>
      </c>
      <c r="J4044" s="3">
        <f>Tabela1[[#This Row],[MARGEM BRUTA]]/Tabela1[[#This Row],[Valor total]]</f>
        <v>0.375</v>
      </c>
      <c r="K4044" s="1" t="str">
        <f>VLOOKUP(Tabela1[[#This Row],[Cliente]],'BASE DE CLIENTES'!A:D,4,0)</f>
        <v>TECNICO</v>
      </c>
      <c r="L4044" s="1" t="str">
        <f>VLOOKUP(Tabela1[[#This Row],[Cliente]],'BASE DE CLIENTES'!A:E,5,0)</f>
        <v>Aparecida de Goiânia</v>
      </c>
    </row>
    <row r="4045" spans="2:12" x14ac:dyDescent="0.3">
      <c r="B4045" t="s">
        <v>110</v>
      </c>
      <c r="C4045" s="1" t="str">
        <f>VLOOKUP(Tabela1[[#This Row],[Cliente]],'BASE DE CLIENTES'!A:E,2,0)</f>
        <v>Brasília</v>
      </c>
      <c r="D4045" s="1" t="str">
        <f>VLOOKUP(Tabela1[[#This Row],[Cliente]],'BASE DE CLIENTES'!A:C,3,0)</f>
        <v>DF</v>
      </c>
      <c r="E4045" s="1" t="str">
        <f>CONCATENATE(Tabela1[[#This Row],[CIDADE]],",",Tabela1[[#This Row],[UF]])</f>
        <v>Brasília,DF</v>
      </c>
      <c r="F4045" s="12">
        <v>46078</v>
      </c>
      <c r="G4045" s="14">
        <v>191</v>
      </c>
      <c r="H4045" s="14">
        <v>299</v>
      </c>
      <c r="I4045" s="7">
        <f>Tabela1[[#This Row],[Valor total]]-Tabela1[[#This Row],[Valor custo]]</f>
        <v>108</v>
      </c>
      <c r="J4045" s="3">
        <f>Tabela1[[#This Row],[MARGEM BRUTA]]/Tabela1[[#This Row],[Valor total]]</f>
        <v>0.3612040133779264</v>
      </c>
      <c r="K4045" s="1" t="str">
        <f>VLOOKUP(Tabela1[[#This Row],[Cliente]],'BASE DE CLIENTES'!A:D,4,0)</f>
        <v>SERRALHEIRO</v>
      </c>
      <c r="L4045" s="1" t="str">
        <f>VLOOKUP(Tabela1[[#This Row],[Cliente]],'BASE DE CLIENTES'!A:E,5,0)</f>
        <v>Taguatinga sul</v>
      </c>
    </row>
    <row r="4046" spans="2:12" x14ac:dyDescent="0.3">
      <c r="B4046" t="s">
        <v>161</v>
      </c>
      <c r="C4046" s="1" t="str">
        <f>VLOOKUP(Tabela1[[#This Row],[Cliente]],'BASE DE CLIENTES'!A:E,2,0)</f>
        <v>Brasília</v>
      </c>
      <c r="D4046" s="1" t="str">
        <f>VLOOKUP(Tabela1[[#This Row],[Cliente]],'BASE DE CLIENTES'!A:C,3,0)</f>
        <v>DF</v>
      </c>
      <c r="E4046" s="1" t="str">
        <f>CONCATENATE(Tabela1[[#This Row],[CIDADE]],",",Tabela1[[#This Row],[UF]])</f>
        <v>Brasília,DF</v>
      </c>
      <c r="F4046" s="12">
        <v>46078</v>
      </c>
      <c r="G4046" s="14">
        <v>12570</v>
      </c>
      <c r="H4046" s="14">
        <v>17700</v>
      </c>
      <c r="I4046" s="7">
        <f>Tabela1[[#This Row],[Valor total]]-Tabela1[[#This Row],[Valor custo]]</f>
        <v>5130</v>
      </c>
      <c r="J4046" s="3">
        <f>Tabela1[[#This Row],[MARGEM BRUTA]]/Tabela1[[#This Row],[Valor total]]</f>
        <v>0.28983050847457625</v>
      </c>
      <c r="K4046" s="1" t="str">
        <f>VLOOKUP(Tabela1[[#This Row],[Cliente]],'BASE DE CLIENTES'!A:D,4,0)</f>
        <v>EMPRESA COM MAQUINA</v>
      </c>
      <c r="L4046" s="1" t="str">
        <f>VLOOKUP(Tabela1[[#This Row],[Cliente]],'BASE DE CLIENTES'!A:E,5,0)</f>
        <v>RIACHO FUNDO II</v>
      </c>
    </row>
    <row r="4047" spans="2:12" x14ac:dyDescent="0.3">
      <c r="B4047" t="s">
        <v>189</v>
      </c>
      <c r="C4047" s="1" t="str">
        <f>VLOOKUP(Tabela1[[#This Row],[Cliente]],'BASE DE CLIENTES'!A:E,2,0)</f>
        <v>Formosa</v>
      </c>
      <c r="D4047" s="1" t="str">
        <f>VLOOKUP(Tabela1[[#This Row],[Cliente]],'BASE DE CLIENTES'!A:C,3,0)</f>
        <v>GO</v>
      </c>
      <c r="E4047" s="1" t="str">
        <f>CONCATENATE(Tabela1[[#This Row],[CIDADE]],",",Tabela1[[#This Row],[UF]])</f>
        <v>Formosa,GO</v>
      </c>
      <c r="F4047" s="12">
        <v>46078</v>
      </c>
      <c r="G4047" s="14">
        <v>419</v>
      </c>
      <c r="H4047" s="14">
        <v>690</v>
      </c>
      <c r="I4047" s="7">
        <f>Tabela1[[#This Row],[Valor total]]-Tabela1[[#This Row],[Valor custo]]</f>
        <v>271</v>
      </c>
      <c r="J4047" s="3">
        <f>Tabela1[[#This Row],[MARGEM BRUTA]]/Tabela1[[#This Row],[Valor total]]</f>
        <v>0.39275362318840579</v>
      </c>
      <c r="K4047" s="1" t="str">
        <f>VLOOKUP(Tabela1[[#This Row],[Cliente]],'BASE DE CLIENTES'!A:D,4,0)</f>
        <v>SEM CLASSIFICAÇÃO</v>
      </c>
      <c r="L4047" s="1" t="str">
        <f>VLOOKUP(Tabela1[[#This Row],[Cliente]],'BASE DE CLIENTES'!A:E,5,0)</f>
        <v>Formosa</v>
      </c>
    </row>
    <row r="4048" spans="2:12" x14ac:dyDescent="0.3">
      <c r="B4048" t="s">
        <v>88</v>
      </c>
      <c r="C4048" s="1" t="str">
        <f>VLOOKUP(Tabela1[[#This Row],[Cliente]],'BASE DE CLIENTES'!A:E,2,0)</f>
        <v>Brasília</v>
      </c>
      <c r="D4048" s="1" t="str">
        <f>VLOOKUP(Tabela1[[#This Row],[Cliente]],'BASE DE CLIENTES'!A:C,3,0)</f>
        <v>DF</v>
      </c>
      <c r="E4048" s="1" t="str">
        <f>CONCATENATE(Tabela1[[#This Row],[CIDADE]],",",Tabela1[[#This Row],[UF]])</f>
        <v>Brasília,DF</v>
      </c>
      <c r="F4048" s="12">
        <v>46078</v>
      </c>
      <c r="G4048" s="14">
        <v>80</v>
      </c>
      <c r="H4048" s="14">
        <v>130</v>
      </c>
      <c r="I4048" s="7">
        <f>Tabela1[[#This Row],[Valor total]]-Tabela1[[#This Row],[Valor custo]]</f>
        <v>50</v>
      </c>
      <c r="J4048" s="3">
        <f>Tabela1[[#This Row],[MARGEM BRUTA]]/Tabela1[[#This Row],[Valor total]]</f>
        <v>0.38461538461538464</v>
      </c>
      <c r="K4048" s="1" t="str">
        <f>VLOOKUP(Tabela1[[#This Row],[Cliente]],'BASE DE CLIENTES'!A:D,4,0)</f>
        <v>SERRALHEIRO</v>
      </c>
      <c r="L4048" s="1" t="str">
        <f>VLOOKUP(Tabela1[[#This Row],[Cliente]],'BASE DE CLIENTES'!A:E,5,0)</f>
        <v>RECANTO DAS EMAS</v>
      </c>
    </row>
    <row r="4049" spans="2:12" x14ac:dyDescent="0.3">
      <c r="B4049" t="s">
        <v>342</v>
      </c>
      <c r="C4049" s="1" t="str">
        <f>VLOOKUP(Tabela1[[#This Row],[Cliente]],'BASE DE CLIENTES'!A:E,2,0)</f>
        <v>Santo Antônio Descoberto</v>
      </c>
      <c r="D4049" s="1" t="str">
        <f>VLOOKUP(Tabela1[[#This Row],[Cliente]],'BASE DE CLIENTES'!A:C,3,0)</f>
        <v>GO</v>
      </c>
      <c r="E4049" s="1" t="str">
        <f>CONCATENATE(Tabela1[[#This Row],[CIDADE]],",",Tabela1[[#This Row],[UF]])</f>
        <v>Santo Antônio Descoberto,GO</v>
      </c>
      <c r="F4049" s="12">
        <v>46078</v>
      </c>
      <c r="G4049" s="14">
        <v>1659.86</v>
      </c>
      <c r="H4049" s="14">
        <v>2650</v>
      </c>
      <c r="I4049" s="7">
        <f>Tabela1[[#This Row],[Valor total]]-Tabela1[[#This Row],[Valor custo]]</f>
        <v>990.1400000000001</v>
      </c>
      <c r="J4049" s="3">
        <f>Tabela1[[#This Row],[MARGEM BRUTA]]/Tabela1[[#This Row],[Valor total]]</f>
        <v>0.37363773584905663</v>
      </c>
      <c r="K4049" s="1" t="str">
        <f>VLOOKUP(Tabela1[[#This Row],[Cliente]],'BASE DE CLIENTES'!A:D,4,0)</f>
        <v>CLIENTE NOVO S/ IDENT.</v>
      </c>
      <c r="L4049" s="1" t="str">
        <f>VLOOKUP(Tabela1[[#This Row],[Cliente]],'BASE DE CLIENTES'!A:E,5,0)</f>
        <v>Santo Antônio Descoberto</v>
      </c>
    </row>
    <row r="4050" spans="2:12" x14ac:dyDescent="0.3">
      <c r="B4050" t="s">
        <v>30</v>
      </c>
      <c r="C4050" s="1" t="str">
        <f>VLOOKUP(Tabela1[[#This Row],[Cliente]],'BASE DE CLIENTES'!A:E,2,0)</f>
        <v>Águas Lindas de Goiás</v>
      </c>
      <c r="D4050" s="1" t="str">
        <f>VLOOKUP(Tabela1[[#This Row],[Cliente]],'BASE DE CLIENTES'!A:C,3,0)</f>
        <v>GO</v>
      </c>
      <c r="E4050" s="1" t="str">
        <f>CONCATENATE(Tabela1[[#This Row],[CIDADE]],",",Tabela1[[#This Row],[UF]])</f>
        <v>Águas Lindas de Goiás,GO</v>
      </c>
      <c r="F4050" s="12">
        <v>46078</v>
      </c>
      <c r="G4050" s="14">
        <v>450</v>
      </c>
      <c r="H4050" s="14">
        <v>750</v>
      </c>
      <c r="I4050" s="7">
        <f>Tabela1[[#This Row],[Valor total]]-Tabela1[[#This Row],[Valor custo]]</f>
        <v>300</v>
      </c>
      <c r="J4050" s="3">
        <f>Tabela1[[#This Row],[MARGEM BRUTA]]/Tabela1[[#This Row],[Valor total]]</f>
        <v>0.4</v>
      </c>
      <c r="K4050" s="1" t="str">
        <f>VLOOKUP(Tabela1[[#This Row],[Cliente]],'BASE DE CLIENTES'!A:D,4,0)</f>
        <v>SERRALHEIRO</v>
      </c>
      <c r="L4050" s="1" t="str">
        <f>VLOOKUP(Tabela1[[#This Row],[Cliente]],'BASE DE CLIENTES'!A:E,5,0)</f>
        <v>Águas Lindas de Goiás</v>
      </c>
    </row>
    <row r="4051" spans="2:12" x14ac:dyDescent="0.3">
      <c r="B4051" t="s">
        <v>68</v>
      </c>
      <c r="C4051" s="1" t="str">
        <f>VLOOKUP(Tabela1[[#This Row],[Cliente]],'BASE DE CLIENTES'!A:E,2,0)</f>
        <v>Brasília</v>
      </c>
      <c r="D4051" s="1" t="str">
        <f>VLOOKUP(Tabela1[[#This Row],[Cliente]],'BASE DE CLIENTES'!A:C,3,0)</f>
        <v>DF</v>
      </c>
      <c r="E4051" s="1" t="str">
        <f>CONCATENATE(Tabela1[[#This Row],[CIDADE]],",",Tabela1[[#This Row],[UF]])</f>
        <v>Brasília,DF</v>
      </c>
      <c r="F4051" s="12">
        <v>46078</v>
      </c>
      <c r="G4051" s="14">
        <v>883.6</v>
      </c>
      <c r="H4051" s="14">
        <v>1320</v>
      </c>
      <c r="I4051" s="7">
        <f>Tabela1[[#This Row],[Valor total]]-Tabela1[[#This Row],[Valor custo]]</f>
        <v>436.4</v>
      </c>
      <c r="J4051" s="3">
        <f>Tabela1[[#This Row],[MARGEM BRUTA]]/Tabela1[[#This Row],[Valor total]]</f>
        <v>0.33060606060606057</v>
      </c>
      <c r="K4051" s="1" t="str">
        <f>VLOOKUP(Tabela1[[#This Row],[Cliente]],'BASE DE CLIENTES'!A:D,4,0)</f>
        <v>EMPRESA COM MAQUINA</v>
      </c>
      <c r="L4051" s="1" t="str">
        <f>VLOOKUP(Tabela1[[#This Row],[Cliente]],'BASE DE CLIENTES'!A:E,5,0)</f>
        <v>SAMAMBAIA SUL (SAMAMBAIA)</v>
      </c>
    </row>
    <row r="4052" spans="2:12" x14ac:dyDescent="0.3">
      <c r="B4052" t="s">
        <v>236</v>
      </c>
      <c r="C4052" s="1" t="str">
        <f>VLOOKUP(Tabela1[[#This Row],[Cliente]],'BASE DE CLIENTES'!A:E,2,0)</f>
        <v>Goiânia</v>
      </c>
      <c r="D4052" s="1" t="str">
        <f>VLOOKUP(Tabela1[[#This Row],[Cliente]],'BASE DE CLIENTES'!A:C,3,0)</f>
        <v>GO</v>
      </c>
      <c r="E4052" s="1" t="str">
        <f>CONCATENATE(Tabela1[[#This Row],[CIDADE]],",",Tabela1[[#This Row],[UF]])</f>
        <v>Goiânia,GO</v>
      </c>
      <c r="F4052" s="12">
        <v>46078</v>
      </c>
      <c r="G4052" s="14">
        <v>530</v>
      </c>
      <c r="H4052" s="14">
        <v>790</v>
      </c>
      <c r="I4052" s="7">
        <f>Tabela1[[#This Row],[Valor total]]-Tabela1[[#This Row],[Valor custo]]</f>
        <v>260</v>
      </c>
      <c r="J4052" s="3">
        <f>Tabela1[[#This Row],[MARGEM BRUTA]]/Tabela1[[#This Row],[Valor total]]</f>
        <v>0.32911392405063289</v>
      </c>
      <c r="K4052" s="1" t="str">
        <f>VLOOKUP(Tabela1[[#This Row],[Cliente]],'BASE DE CLIENTES'!A:D,4,0)</f>
        <v>EMPRESA COM MAQUINA</v>
      </c>
      <c r="L4052" s="1" t="str">
        <f>VLOOKUP(Tabela1[[#This Row],[Cliente]],'BASE DE CLIENTES'!A:E,5,0)</f>
        <v>Goiânia</v>
      </c>
    </row>
    <row r="4053" spans="2:12" x14ac:dyDescent="0.3">
      <c r="B4053" t="s">
        <v>128</v>
      </c>
      <c r="C4053" s="1" t="str">
        <f>VLOOKUP(Tabela1[[#This Row],[Cliente]],'BASE DE CLIENTES'!A:E,2,0)</f>
        <v>Brasília</v>
      </c>
      <c r="D4053" s="1" t="str">
        <f>VLOOKUP(Tabela1[[#This Row],[Cliente]],'BASE DE CLIENTES'!A:C,3,0)</f>
        <v>DF</v>
      </c>
      <c r="E4053" s="1" t="str">
        <f>CONCATENATE(Tabela1[[#This Row],[CIDADE]],",",Tabela1[[#This Row],[UF]])</f>
        <v>Brasília,DF</v>
      </c>
      <c r="F4053" s="12">
        <v>46078</v>
      </c>
      <c r="G4053" s="14">
        <v>2668.71</v>
      </c>
      <c r="H4053" s="14">
        <v>4990</v>
      </c>
      <c r="I4053" s="7">
        <f>Tabela1[[#This Row],[Valor total]]-Tabela1[[#This Row],[Valor custo]]</f>
        <v>2321.29</v>
      </c>
      <c r="J4053" s="3">
        <f>Tabela1[[#This Row],[MARGEM BRUTA]]/Tabela1[[#This Row],[Valor total]]</f>
        <v>0.46518837675350699</v>
      </c>
      <c r="K4053" s="1" t="str">
        <f>VLOOKUP(Tabela1[[#This Row],[Cliente]],'BASE DE CLIENTES'!A:D,4,0)</f>
        <v>SERRALHEIRO</v>
      </c>
      <c r="L4053" s="1" t="str">
        <f>VLOOKUP(Tabela1[[#This Row],[Cliente]],'BASE DE CLIENTES'!A:E,5,0)</f>
        <v>TAGUATINGA NORTE</v>
      </c>
    </row>
    <row r="4054" spans="2:12" x14ac:dyDescent="0.3">
      <c r="B4054" t="s">
        <v>161</v>
      </c>
      <c r="C4054" s="1" t="str">
        <f>VLOOKUP(Tabela1[[#This Row],[Cliente]],'BASE DE CLIENTES'!A:E,2,0)</f>
        <v>Brasília</v>
      </c>
      <c r="D4054" s="1" t="str">
        <f>VLOOKUP(Tabela1[[#This Row],[Cliente]],'BASE DE CLIENTES'!A:C,3,0)</f>
        <v>DF</v>
      </c>
      <c r="E4054" s="1" t="str">
        <f>CONCATENATE(Tabela1[[#This Row],[CIDADE]],",",Tabela1[[#This Row],[UF]])</f>
        <v>Brasília,DF</v>
      </c>
      <c r="F4054" s="12">
        <v>46078</v>
      </c>
      <c r="G4054" s="14">
        <v>1900.3</v>
      </c>
      <c r="H4054" s="14">
        <v>3315</v>
      </c>
      <c r="I4054" s="7">
        <f>Tabela1[[#This Row],[Valor total]]-Tabela1[[#This Row],[Valor custo]]</f>
        <v>1414.7</v>
      </c>
      <c r="J4054" s="3">
        <f>Tabela1[[#This Row],[MARGEM BRUTA]]/Tabela1[[#This Row],[Valor total]]</f>
        <v>0.42675716440422323</v>
      </c>
      <c r="K4054" s="1" t="str">
        <f>VLOOKUP(Tabela1[[#This Row],[Cliente]],'BASE DE CLIENTES'!A:D,4,0)</f>
        <v>EMPRESA COM MAQUINA</v>
      </c>
      <c r="L4054" s="1" t="str">
        <f>VLOOKUP(Tabela1[[#This Row],[Cliente]],'BASE DE CLIENTES'!A:E,5,0)</f>
        <v>RIACHO FUNDO II</v>
      </c>
    </row>
    <row r="4055" spans="2:12" x14ac:dyDescent="0.3">
      <c r="B4055" t="s">
        <v>27</v>
      </c>
      <c r="C4055" s="1" t="str">
        <f>VLOOKUP(Tabela1[[#This Row],[Cliente]],'BASE DE CLIENTES'!A:E,2,0)</f>
        <v>Brasília</v>
      </c>
      <c r="D4055" s="1" t="str">
        <f>VLOOKUP(Tabela1[[#This Row],[Cliente]],'BASE DE CLIENTES'!A:C,3,0)</f>
        <v>DF</v>
      </c>
      <c r="E4055" s="1" t="str">
        <f>CONCATENATE(Tabela1[[#This Row],[CIDADE]],",",Tabela1[[#This Row],[UF]])</f>
        <v>Brasília,DF</v>
      </c>
      <c r="F4055" s="12">
        <v>46078</v>
      </c>
      <c r="G4055" s="14">
        <v>509.06</v>
      </c>
      <c r="H4055" s="14">
        <v>800</v>
      </c>
      <c r="I4055" s="7">
        <f>Tabela1[[#This Row],[Valor total]]-Tabela1[[#This Row],[Valor custo]]</f>
        <v>290.94</v>
      </c>
      <c r="J4055" s="3">
        <f>Tabela1[[#This Row],[MARGEM BRUTA]]/Tabela1[[#This Row],[Valor total]]</f>
        <v>0.36367499999999997</v>
      </c>
      <c r="K4055" s="1" t="str">
        <f>VLOOKUP(Tabela1[[#This Row],[Cliente]],'BASE DE CLIENTES'!A:D,4,0)</f>
        <v>EMPRESA SEM MAQUINA</v>
      </c>
      <c r="L4055" s="1" t="str">
        <f>VLOOKUP(Tabela1[[#This Row],[Cliente]],'BASE DE CLIENTES'!A:E,5,0)</f>
        <v>RECANTO DAS EMAS</v>
      </c>
    </row>
    <row r="4056" spans="2:12" x14ac:dyDescent="0.3">
      <c r="B4056" t="s">
        <v>120</v>
      </c>
      <c r="C4056" s="1" t="str">
        <f>VLOOKUP(Tabela1[[#This Row],[Cliente]],'BASE DE CLIENTES'!A:E,2,0)</f>
        <v>Brasília</v>
      </c>
      <c r="D4056" s="1" t="str">
        <f>VLOOKUP(Tabela1[[#This Row],[Cliente]],'BASE DE CLIENTES'!A:C,3,0)</f>
        <v>DF</v>
      </c>
      <c r="E4056" s="1" t="str">
        <f>CONCATENATE(Tabela1[[#This Row],[CIDADE]],",",Tabela1[[#This Row],[UF]])</f>
        <v>Brasília,DF</v>
      </c>
      <c r="F4056" s="12">
        <v>46078</v>
      </c>
      <c r="G4056" s="14">
        <v>604.07000000000005</v>
      </c>
      <c r="H4056" s="14">
        <v>855</v>
      </c>
      <c r="I4056" s="7">
        <f>Tabela1[[#This Row],[Valor total]]-Tabela1[[#This Row],[Valor custo]]</f>
        <v>250.92999999999995</v>
      </c>
      <c r="J4056" s="3">
        <f>Tabela1[[#This Row],[MARGEM BRUTA]]/Tabela1[[#This Row],[Valor total]]</f>
        <v>0.29348538011695902</v>
      </c>
      <c r="K4056" s="1" t="str">
        <f>VLOOKUP(Tabela1[[#This Row],[Cliente]],'BASE DE CLIENTES'!A:D,4,0)</f>
        <v>EMPRESA SEM MAQUINA</v>
      </c>
      <c r="L4056" s="1" t="str">
        <f>VLOOKUP(Tabela1[[#This Row],[Cliente]],'BASE DE CLIENTES'!A:E,5,0)</f>
        <v>SAMAMBAIA</v>
      </c>
    </row>
    <row r="4057" spans="2:12" x14ac:dyDescent="0.3">
      <c r="B4057" t="s">
        <v>25</v>
      </c>
      <c r="C4057" s="1" t="str">
        <f>VLOOKUP(Tabela1[[#This Row],[Cliente]],'BASE DE CLIENTES'!A:E,2,0)</f>
        <v>Brasília</v>
      </c>
      <c r="D4057" s="1" t="str">
        <f>VLOOKUP(Tabela1[[#This Row],[Cliente]],'BASE DE CLIENTES'!A:C,3,0)</f>
        <v>DF</v>
      </c>
      <c r="E4057" s="1" t="str">
        <f>CONCATENATE(Tabela1[[#This Row],[CIDADE]],",",Tabela1[[#This Row],[UF]])</f>
        <v>Brasília,DF</v>
      </c>
      <c r="F4057" s="12">
        <v>46078</v>
      </c>
      <c r="G4057" s="14">
        <v>1410</v>
      </c>
      <c r="H4057" s="14">
        <v>2400</v>
      </c>
      <c r="I4057" s="7">
        <f>Tabela1[[#This Row],[Valor total]]-Tabela1[[#This Row],[Valor custo]]</f>
        <v>990</v>
      </c>
      <c r="J4057" s="3">
        <f>Tabela1[[#This Row],[MARGEM BRUTA]]/Tabela1[[#This Row],[Valor total]]</f>
        <v>0.41249999999999998</v>
      </c>
      <c r="K4057" s="1" t="str">
        <f>VLOOKUP(Tabela1[[#This Row],[Cliente]],'BASE DE CLIENTES'!A:D,4,0)</f>
        <v>EMPRESA COM MAQUINA</v>
      </c>
      <c r="L4057" s="1" t="str">
        <f>VLOOKUP(Tabela1[[#This Row],[Cliente]],'BASE DE CLIENTES'!A:E,5,0)</f>
        <v>CEILANDIA NORTE (CEILANDIA)</v>
      </c>
    </row>
    <row r="4058" spans="2:12" x14ac:dyDescent="0.3">
      <c r="B4058" t="s">
        <v>76</v>
      </c>
      <c r="C4058" s="1" t="str">
        <f>VLOOKUP(Tabela1[[#This Row],[Cliente]],'BASE DE CLIENTES'!A:E,2,0)</f>
        <v>Brasília</v>
      </c>
      <c r="D4058" s="1" t="str">
        <f>VLOOKUP(Tabela1[[#This Row],[Cliente]],'BASE DE CLIENTES'!A:C,3,0)</f>
        <v>DF</v>
      </c>
      <c r="E4058" s="1" t="str">
        <f>CONCATENATE(Tabela1[[#This Row],[CIDADE]],",",Tabela1[[#This Row],[UF]])</f>
        <v>Brasília,DF</v>
      </c>
      <c r="F4058" s="12">
        <v>46078</v>
      </c>
      <c r="G4058" s="14">
        <v>2095</v>
      </c>
      <c r="H4058" s="14">
        <v>3120</v>
      </c>
      <c r="I4058" s="7">
        <f>Tabela1[[#This Row],[Valor total]]-Tabela1[[#This Row],[Valor custo]]</f>
        <v>1025</v>
      </c>
      <c r="J4058" s="3">
        <f>Tabela1[[#This Row],[MARGEM BRUTA]]/Tabela1[[#This Row],[Valor total]]</f>
        <v>0.32852564102564102</v>
      </c>
      <c r="K4058" s="1" t="str">
        <f>VLOOKUP(Tabela1[[#This Row],[Cliente]],'BASE DE CLIENTES'!A:D,4,0)</f>
        <v>EMPRESA COM MAQUINA</v>
      </c>
      <c r="L4058" s="1" t="str">
        <f>VLOOKUP(Tabela1[[#This Row],[Cliente]],'BASE DE CLIENTES'!A:E,5,0)</f>
        <v>Setor Placa da Mercedes (Núcleo Bandeirante)</v>
      </c>
    </row>
    <row r="4059" spans="2:12" x14ac:dyDescent="0.3">
      <c r="B4059" t="s">
        <v>199</v>
      </c>
      <c r="C4059" s="1" t="str">
        <f>VLOOKUP(Tabela1[[#This Row],[Cliente]],'BASE DE CLIENTES'!A:E,2,0)</f>
        <v>Goiânia</v>
      </c>
      <c r="D4059" s="1" t="str">
        <f>VLOOKUP(Tabela1[[#This Row],[Cliente]],'BASE DE CLIENTES'!A:C,3,0)</f>
        <v>GO</v>
      </c>
      <c r="E4059" s="1" t="str">
        <f>CONCATENATE(Tabela1[[#This Row],[CIDADE]],",",Tabela1[[#This Row],[UF]])</f>
        <v>Goiânia,GO</v>
      </c>
      <c r="F4059" s="12">
        <v>46078</v>
      </c>
      <c r="G4059" s="14">
        <v>1257</v>
      </c>
      <c r="H4059" s="14">
        <v>1770</v>
      </c>
      <c r="I4059" s="7">
        <f>Tabela1[[#This Row],[Valor total]]-Tabela1[[#This Row],[Valor custo]]</f>
        <v>513</v>
      </c>
      <c r="J4059" s="3">
        <f>Tabela1[[#This Row],[MARGEM BRUTA]]/Tabela1[[#This Row],[Valor total]]</f>
        <v>0.28983050847457625</v>
      </c>
      <c r="K4059" s="1" t="str">
        <f>VLOOKUP(Tabela1[[#This Row],[Cliente]],'BASE DE CLIENTES'!A:D,4,0)</f>
        <v>EMPRESA COM MAQUINA</v>
      </c>
      <c r="L4059" s="1" t="str">
        <f>VLOOKUP(Tabela1[[#This Row],[Cliente]],'BASE DE CLIENTES'!A:E,5,0)</f>
        <v>Goiânia</v>
      </c>
    </row>
    <row r="4060" spans="2:12" x14ac:dyDescent="0.3">
      <c r="B4060" t="s">
        <v>319</v>
      </c>
      <c r="C4060" s="1" t="str">
        <f>VLOOKUP(Tabela1[[#This Row],[Cliente]],'BASE DE CLIENTES'!A:E,2,0)</f>
        <v>Valparaíso de Goiás</v>
      </c>
      <c r="D4060" s="1" t="str">
        <f>VLOOKUP(Tabela1[[#This Row],[Cliente]],'BASE DE CLIENTES'!A:C,3,0)</f>
        <v>GO</v>
      </c>
      <c r="E4060" s="1" t="str">
        <f>CONCATENATE(Tabela1[[#This Row],[CIDADE]],",",Tabela1[[#This Row],[UF]])</f>
        <v>Valparaíso de Goiás,GO</v>
      </c>
      <c r="F4060" s="12">
        <v>46078</v>
      </c>
      <c r="G4060" s="14">
        <v>2260</v>
      </c>
      <c r="H4060" s="14">
        <v>3400</v>
      </c>
      <c r="I4060" s="7">
        <f>Tabela1[[#This Row],[Valor total]]-Tabela1[[#This Row],[Valor custo]]</f>
        <v>1140</v>
      </c>
      <c r="J4060" s="3">
        <f>Tabela1[[#This Row],[MARGEM BRUTA]]/Tabela1[[#This Row],[Valor total]]</f>
        <v>0.3352941176470588</v>
      </c>
      <c r="K4060" s="1" t="str">
        <f>VLOOKUP(Tabela1[[#This Row],[Cliente]],'BASE DE CLIENTES'!A:D,4,0)</f>
        <v>EMPRESA COM MAQUINA</v>
      </c>
      <c r="L4060" s="1" t="str">
        <f>VLOOKUP(Tabela1[[#This Row],[Cliente]],'BASE DE CLIENTES'!A:E,5,0)</f>
        <v>Valparaíso de Goiás</v>
      </c>
    </row>
    <row r="4061" spans="2:12" x14ac:dyDescent="0.3">
      <c r="B4061" t="s">
        <v>42</v>
      </c>
      <c r="C4061" s="1" t="str">
        <f>VLOOKUP(Tabela1[[#This Row],[Cliente]],'BASE DE CLIENTES'!A:E,2,0)</f>
        <v>Brasília</v>
      </c>
      <c r="D4061" s="1" t="str">
        <f>VLOOKUP(Tabela1[[#This Row],[Cliente]],'BASE DE CLIENTES'!A:C,3,0)</f>
        <v>DF</v>
      </c>
      <c r="E4061" s="1" t="str">
        <f>CONCATENATE(Tabela1[[#This Row],[CIDADE]],",",Tabela1[[#This Row],[UF]])</f>
        <v>Brasília,DF</v>
      </c>
      <c r="F4061" s="12">
        <v>46078</v>
      </c>
      <c r="G4061" s="14">
        <v>1810</v>
      </c>
      <c r="H4061" s="14">
        <v>2810</v>
      </c>
      <c r="I4061" s="7">
        <f>Tabela1[[#This Row],[Valor total]]-Tabela1[[#This Row],[Valor custo]]</f>
        <v>1000</v>
      </c>
      <c r="J4061" s="3">
        <f>Tabela1[[#This Row],[MARGEM BRUTA]]/Tabela1[[#This Row],[Valor total]]</f>
        <v>0.35587188612099646</v>
      </c>
      <c r="K4061" s="1" t="str">
        <f>VLOOKUP(Tabela1[[#This Row],[Cliente]],'BASE DE CLIENTES'!A:D,4,0)</f>
        <v>EMPRESA SEM MAQUINA</v>
      </c>
      <c r="L4061" s="1" t="str">
        <f>VLOOKUP(Tabela1[[#This Row],[Cliente]],'BASE DE CLIENTES'!A:E,5,0)</f>
        <v>SAMAMBAIA</v>
      </c>
    </row>
    <row r="4062" spans="2:12" x14ac:dyDescent="0.3">
      <c r="B4062" t="s">
        <v>138</v>
      </c>
      <c r="C4062" s="1" t="str">
        <f>VLOOKUP(Tabela1[[#This Row],[Cliente]],'BASE DE CLIENTES'!A:E,2,0)</f>
        <v>Brasília</v>
      </c>
      <c r="D4062" s="1" t="str">
        <f>VLOOKUP(Tabela1[[#This Row],[Cliente]],'BASE DE CLIENTES'!A:C,3,0)</f>
        <v>DF</v>
      </c>
      <c r="E4062" s="1" t="str">
        <f>CONCATENATE(Tabela1[[#This Row],[CIDADE]],",",Tabela1[[#This Row],[UF]])</f>
        <v>Brasília,DF</v>
      </c>
      <c r="F4062" s="12">
        <v>46077</v>
      </c>
      <c r="G4062" s="14">
        <v>0</v>
      </c>
      <c r="H4062" s="14">
        <v>55</v>
      </c>
      <c r="I4062" s="7">
        <f>Tabela1[[#This Row],[Valor total]]-Tabela1[[#This Row],[Valor custo]]</f>
        <v>55</v>
      </c>
      <c r="J4062" s="3">
        <f>Tabela1[[#This Row],[MARGEM BRUTA]]/Tabela1[[#This Row],[Valor total]]</f>
        <v>1</v>
      </c>
      <c r="K4062" s="1" t="str">
        <f>VLOOKUP(Tabela1[[#This Row],[Cliente]],'BASE DE CLIENTES'!A:D,4,0)</f>
        <v>OUTROS RAMOS</v>
      </c>
      <c r="L4062" s="1" t="str">
        <f>VLOOKUP(Tabela1[[#This Row],[Cliente]],'BASE DE CLIENTES'!A:E,5,0)</f>
        <v>CEILANDIA NORTE (CEILANDIA)</v>
      </c>
    </row>
    <row r="4063" spans="2:12" x14ac:dyDescent="0.3">
      <c r="B4063" t="s">
        <v>27</v>
      </c>
      <c r="C4063" s="1" t="str">
        <f>VLOOKUP(Tabela1[[#This Row],[Cliente]],'BASE DE CLIENTES'!A:E,2,0)</f>
        <v>Brasília</v>
      </c>
      <c r="D4063" s="1" t="str">
        <f>VLOOKUP(Tabela1[[#This Row],[Cliente]],'BASE DE CLIENTES'!A:C,3,0)</f>
        <v>DF</v>
      </c>
      <c r="E4063" s="1" t="str">
        <f>CONCATENATE(Tabela1[[#This Row],[CIDADE]],",",Tabela1[[#This Row],[UF]])</f>
        <v>Brasília,DF</v>
      </c>
      <c r="F4063" s="12">
        <v>46077</v>
      </c>
      <c r="G4063" s="14">
        <v>191</v>
      </c>
      <c r="H4063" s="14">
        <v>550</v>
      </c>
      <c r="I4063" s="7">
        <f>Tabela1[[#This Row],[Valor total]]-Tabela1[[#This Row],[Valor custo]]</f>
        <v>359</v>
      </c>
      <c r="J4063" s="3">
        <f>Tabela1[[#This Row],[MARGEM BRUTA]]/Tabela1[[#This Row],[Valor total]]</f>
        <v>0.65272727272727271</v>
      </c>
      <c r="K4063" s="1" t="str">
        <f>VLOOKUP(Tabela1[[#This Row],[Cliente]],'BASE DE CLIENTES'!A:D,4,0)</f>
        <v>EMPRESA SEM MAQUINA</v>
      </c>
      <c r="L4063" s="1" t="str">
        <f>VLOOKUP(Tabela1[[#This Row],[Cliente]],'BASE DE CLIENTES'!A:E,5,0)</f>
        <v>RECANTO DAS EMAS</v>
      </c>
    </row>
    <row r="4064" spans="2:12" x14ac:dyDescent="0.3">
      <c r="B4064" t="s">
        <v>327</v>
      </c>
      <c r="C4064" s="1" t="str">
        <f>VLOOKUP(Tabela1[[#This Row],[Cliente]],'BASE DE CLIENTES'!A:E,2,0)</f>
        <v>Brasília</v>
      </c>
      <c r="D4064" s="1" t="str">
        <f>VLOOKUP(Tabela1[[#This Row],[Cliente]],'BASE DE CLIENTES'!A:C,3,0)</f>
        <v>DF</v>
      </c>
      <c r="E4064" s="1" t="str">
        <f>CONCATENATE(Tabela1[[#This Row],[CIDADE]],",",Tabela1[[#This Row],[UF]])</f>
        <v>Brasília,DF</v>
      </c>
      <c r="F4064" s="12">
        <v>46077</v>
      </c>
      <c r="G4064" s="14">
        <v>419</v>
      </c>
      <c r="H4064" s="14">
        <v>720</v>
      </c>
      <c r="I4064" s="7">
        <f>Tabela1[[#This Row],[Valor total]]-Tabela1[[#This Row],[Valor custo]]</f>
        <v>301</v>
      </c>
      <c r="J4064" s="3">
        <f>Tabela1[[#This Row],[MARGEM BRUTA]]/Tabela1[[#This Row],[Valor total]]</f>
        <v>0.41805555555555557</v>
      </c>
      <c r="K4064" s="1" t="str">
        <f>VLOOKUP(Tabela1[[#This Row],[Cliente]],'BASE DE CLIENTES'!A:D,4,0)</f>
        <v>SERRALHEIRO</v>
      </c>
      <c r="L4064" s="1" t="str">
        <f>VLOOKUP(Tabela1[[#This Row],[Cliente]],'BASE DE CLIENTES'!A:E,5,0)</f>
        <v>NA</v>
      </c>
    </row>
    <row r="4065" spans="2:12" x14ac:dyDescent="0.3">
      <c r="B4065" t="s">
        <v>68</v>
      </c>
      <c r="C4065" s="1" t="str">
        <f>VLOOKUP(Tabela1[[#This Row],[Cliente]],'BASE DE CLIENTES'!A:E,2,0)</f>
        <v>Brasília</v>
      </c>
      <c r="D4065" s="1" t="str">
        <f>VLOOKUP(Tabela1[[#This Row],[Cliente]],'BASE DE CLIENTES'!A:C,3,0)</f>
        <v>DF</v>
      </c>
      <c r="E4065" s="1" t="str">
        <f>CONCATENATE(Tabela1[[#This Row],[CIDADE]],",",Tabela1[[#This Row],[UF]])</f>
        <v>Brasília,DF</v>
      </c>
      <c r="F4065" s="12">
        <v>46077</v>
      </c>
      <c r="G4065" s="14">
        <v>500</v>
      </c>
      <c r="H4065" s="14">
        <v>600</v>
      </c>
      <c r="I4065" s="7">
        <f>Tabela1[[#This Row],[Valor total]]-Tabela1[[#This Row],[Valor custo]]</f>
        <v>100</v>
      </c>
      <c r="J4065" s="3">
        <f>Tabela1[[#This Row],[MARGEM BRUTA]]/Tabela1[[#This Row],[Valor total]]</f>
        <v>0.16666666666666666</v>
      </c>
      <c r="K4065" s="1" t="str">
        <f>VLOOKUP(Tabela1[[#This Row],[Cliente]],'BASE DE CLIENTES'!A:D,4,0)</f>
        <v>EMPRESA COM MAQUINA</v>
      </c>
      <c r="L4065" s="1" t="str">
        <f>VLOOKUP(Tabela1[[#This Row],[Cliente]],'BASE DE CLIENTES'!A:E,5,0)</f>
        <v>SAMAMBAIA SUL (SAMAMBAIA)</v>
      </c>
    </row>
    <row r="4066" spans="2:12" x14ac:dyDescent="0.3">
      <c r="B4066" t="s">
        <v>191</v>
      </c>
      <c r="C4066" s="1" t="str">
        <f>VLOOKUP(Tabela1[[#This Row],[Cliente]],'BASE DE CLIENTES'!A:E,2,0)</f>
        <v>Fortaleza</v>
      </c>
      <c r="D4066" s="1" t="str">
        <f>VLOOKUP(Tabela1[[#This Row],[Cliente]],'BASE DE CLIENTES'!A:C,3,0)</f>
        <v>CE</v>
      </c>
      <c r="E4066" s="1" t="str">
        <f>CONCATENATE(Tabela1[[#This Row],[CIDADE]],",",Tabela1[[#This Row],[UF]])</f>
        <v>Fortaleza,CE</v>
      </c>
      <c r="F4066" s="12">
        <v>46077</v>
      </c>
      <c r="G4066" s="14">
        <v>6440.65</v>
      </c>
      <c r="H4066" s="14">
        <v>11650</v>
      </c>
      <c r="I4066" s="7">
        <f>Tabela1[[#This Row],[Valor total]]-Tabela1[[#This Row],[Valor custo]]</f>
        <v>5209.3500000000004</v>
      </c>
      <c r="J4066" s="3">
        <f>Tabela1[[#This Row],[MARGEM BRUTA]]/Tabela1[[#This Row],[Valor total]]</f>
        <v>0.44715450643776827</v>
      </c>
      <c r="K4066" s="1" t="str">
        <f>VLOOKUP(Tabela1[[#This Row],[Cliente]],'BASE DE CLIENTES'!A:D,4,0)</f>
        <v>EMPRESA COM MAQUINA</v>
      </c>
      <c r="L4066" s="1" t="str">
        <f>VLOOKUP(Tabela1[[#This Row],[Cliente]],'BASE DE CLIENTES'!A:E,5,0)</f>
        <v>Fortaleza</v>
      </c>
    </row>
    <row r="4067" spans="2:12" x14ac:dyDescent="0.3">
      <c r="B4067" t="s">
        <v>106</v>
      </c>
      <c r="C4067" s="1" t="str">
        <f>VLOOKUP(Tabela1[[#This Row],[Cliente]],'BASE DE CLIENTES'!A:E,2,0)</f>
        <v>Brasília</v>
      </c>
      <c r="D4067" s="1" t="str">
        <f>VLOOKUP(Tabela1[[#This Row],[Cliente]],'BASE DE CLIENTES'!A:C,3,0)</f>
        <v>DF</v>
      </c>
      <c r="E4067" s="1" t="str">
        <f>CONCATENATE(Tabela1[[#This Row],[CIDADE]],",",Tabela1[[#This Row],[UF]])</f>
        <v>Brasília,DF</v>
      </c>
      <c r="F4067" s="12">
        <v>46077</v>
      </c>
      <c r="G4067" s="14">
        <v>112.56</v>
      </c>
      <c r="H4067" s="14">
        <v>360</v>
      </c>
      <c r="I4067" s="7">
        <f>Tabela1[[#This Row],[Valor total]]-Tabela1[[#This Row],[Valor custo]]</f>
        <v>247.44</v>
      </c>
      <c r="J4067" s="3">
        <f>Tabela1[[#This Row],[MARGEM BRUTA]]/Tabela1[[#This Row],[Valor total]]</f>
        <v>0.68733333333333335</v>
      </c>
      <c r="K4067" s="1" t="str">
        <f>VLOOKUP(Tabela1[[#This Row],[Cliente]],'BASE DE CLIENTES'!A:D,4,0)</f>
        <v>EMPRESA COM MAQUINA</v>
      </c>
      <c r="L4067" s="1" t="str">
        <f>VLOOKUP(Tabela1[[#This Row],[Cliente]],'BASE DE CLIENTES'!A:E,5,0)</f>
        <v>26 DE SETEMBRO</v>
      </c>
    </row>
    <row r="4068" spans="2:12" x14ac:dyDescent="0.3">
      <c r="B4068" t="s">
        <v>68</v>
      </c>
      <c r="C4068" s="1" t="str">
        <f>VLOOKUP(Tabela1[[#This Row],[Cliente]],'BASE DE CLIENTES'!A:E,2,0)</f>
        <v>Brasília</v>
      </c>
      <c r="D4068" s="1" t="str">
        <f>VLOOKUP(Tabela1[[#This Row],[Cliente]],'BASE DE CLIENTES'!A:C,3,0)</f>
        <v>DF</v>
      </c>
      <c r="E4068" s="1" t="str">
        <f>CONCATENATE(Tabela1[[#This Row],[CIDADE]],",",Tabela1[[#This Row],[UF]])</f>
        <v>Brasília,DF</v>
      </c>
      <c r="F4068" s="12">
        <v>46077</v>
      </c>
      <c r="G4068" s="14">
        <v>680</v>
      </c>
      <c r="H4068" s="14">
        <v>1100</v>
      </c>
      <c r="I4068" s="7">
        <f>Tabela1[[#This Row],[Valor total]]-Tabela1[[#This Row],[Valor custo]]</f>
        <v>420</v>
      </c>
      <c r="J4068" s="3">
        <f>Tabela1[[#This Row],[MARGEM BRUTA]]/Tabela1[[#This Row],[Valor total]]</f>
        <v>0.38181818181818183</v>
      </c>
      <c r="K4068" s="1" t="str">
        <f>VLOOKUP(Tabela1[[#This Row],[Cliente]],'BASE DE CLIENTES'!A:D,4,0)</f>
        <v>EMPRESA COM MAQUINA</v>
      </c>
      <c r="L4068" s="1" t="str">
        <f>VLOOKUP(Tabela1[[#This Row],[Cliente]],'BASE DE CLIENTES'!A:E,5,0)</f>
        <v>SAMAMBAIA SUL (SAMAMBAIA)</v>
      </c>
    </row>
    <row r="4069" spans="2:12" x14ac:dyDescent="0.3">
      <c r="B4069" t="s">
        <v>68</v>
      </c>
      <c r="C4069" s="1" t="str">
        <f>VLOOKUP(Tabela1[[#This Row],[Cliente]],'BASE DE CLIENTES'!A:E,2,0)</f>
        <v>Brasília</v>
      </c>
      <c r="D4069" s="1" t="str">
        <f>VLOOKUP(Tabela1[[#This Row],[Cliente]],'BASE DE CLIENTES'!A:C,3,0)</f>
        <v>DF</v>
      </c>
      <c r="E4069" s="1" t="str">
        <f>CONCATENATE(Tabela1[[#This Row],[CIDADE]],",",Tabela1[[#This Row],[UF]])</f>
        <v>Brasília,DF</v>
      </c>
      <c r="F4069" s="12">
        <v>46077</v>
      </c>
      <c r="G4069" s="14">
        <v>650</v>
      </c>
      <c r="H4069" s="14">
        <v>900</v>
      </c>
      <c r="I4069" s="7">
        <f>Tabela1[[#This Row],[Valor total]]-Tabela1[[#This Row],[Valor custo]]</f>
        <v>250</v>
      </c>
      <c r="J4069" s="3">
        <f>Tabela1[[#This Row],[MARGEM BRUTA]]/Tabela1[[#This Row],[Valor total]]</f>
        <v>0.27777777777777779</v>
      </c>
      <c r="K4069" s="1" t="str">
        <f>VLOOKUP(Tabela1[[#This Row],[Cliente]],'BASE DE CLIENTES'!A:D,4,0)</f>
        <v>EMPRESA COM MAQUINA</v>
      </c>
      <c r="L4069" s="1" t="str">
        <f>VLOOKUP(Tabela1[[#This Row],[Cliente]],'BASE DE CLIENTES'!A:E,5,0)</f>
        <v>SAMAMBAIA SUL (SAMAMBAIA)</v>
      </c>
    </row>
    <row r="4070" spans="2:12" x14ac:dyDescent="0.3">
      <c r="B4070" t="s">
        <v>236</v>
      </c>
      <c r="C4070" s="1" t="str">
        <f>VLOOKUP(Tabela1[[#This Row],[Cliente]],'BASE DE CLIENTES'!A:E,2,0)</f>
        <v>Goiânia</v>
      </c>
      <c r="D4070" s="1" t="str">
        <f>VLOOKUP(Tabela1[[#This Row],[Cliente]],'BASE DE CLIENTES'!A:C,3,0)</f>
        <v>GO</v>
      </c>
      <c r="E4070" s="1" t="str">
        <f>CONCATENATE(Tabela1[[#This Row],[CIDADE]],",",Tabela1[[#This Row],[UF]])</f>
        <v>Goiânia,GO</v>
      </c>
      <c r="F4070" s="12">
        <v>46077</v>
      </c>
      <c r="G4070" s="14">
        <v>530</v>
      </c>
      <c r="H4070" s="14">
        <v>790</v>
      </c>
      <c r="I4070" s="7">
        <f>Tabela1[[#This Row],[Valor total]]-Tabela1[[#This Row],[Valor custo]]</f>
        <v>260</v>
      </c>
      <c r="J4070" s="3">
        <f>Tabela1[[#This Row],[MARGEM BRUTA]]/Tabela1[[#This Row],[Valor total]]</f>
        <v>0.32911392405063289</v>
      </c>
      <c r="K4070" s="1" t="str">
        <f>VLOOKUP(Tabela1[[#This Row],[Cliente]],'BASE DE CLIENTES'!A:D,4,0)</f>
        <v>EMPRESA COM MAQUINA</v>
      </c>
      <c r="L4070" s="1" t="str">
        <f>VLOOKUP(Tabela1[[#This Row],[Cliente]],'BASE DE CLIENTES'!A:E,5,0)</f>
        <v>Goiânia</v>
      </c>
    </row>
    <row r="4071" spans="2:12" x14ac:dyDescent="0.3">
      <c r="B4071" t="s">
        <v>52</v>
      </c>
      <c r="C4071" s="1" t="str">
        <f>VLOOKUP(Tabela1[[#This Row],[Cliente]],'BASE DE CLIENTES'!A:E,2,0)</f>
        <v>Brasília</v>
      </c>
      <c r="D4071" s="1" t="str">
        <f>VLOOKUP(Tabela1[[#This Row],[Cliente]],'BASE DE CLIENTES'!A:C,3,0)</f>
        <v>DF</v>
      </c>
      <c r="E4071" s="1" t="str">
        <f>CONCATENATE(Tabela1[[#This Row],[CIDADE]],",",Tabela1[[#This Row],[UF]])</f>
        <v>Brasília,DF</v>
      </c>
      <c r="F4071" s="12">
        <v>46077</v>
      </c>
      <c r="G4071" s="14">
        <v>419</v>
      </c>
      <c r="H4071" s="14">
        <v>580</v>
      </c>
      <c r="I4071" s="7">
        <f>Tabela1[[#This Row],[Valor total]]-Tabela1[[#This Row],[Valor custo]]</f>
        <v>161</v>
      </c>
      <c r="J4071" s="3">
        <f>Tabela1[[#This Row],[MARGEM BRUTA]]/Tabela1[[#This Row],[Valor total]]</f>
        <v>0.27758620689655172</v>
      </c>
      <c r="K4071" s="1" t="str">
        <f>VLOOKUP(Tabela1[[#This Row],[Cliente]],'BASE DE CLIENTES'!A:D,4,0)</f>
        <v>SERRALHEIRO</v>
      </c>
      <c r="L4071" s="1" t="str">
        <f>VLOOKUP(Tabela1[[#This Row],[Cliente]],'BASE DE CLIENTES'!A:E,5,0)</f>
        <v>Ceilândia Sul (Ceilândia)</v>
      </c>
    </row>
    <row r="4072" spans="2:12" x14ac:dyDescent="0.3">
      <c r="B4072" t="s">
        <v>303</v>
      </c>
      <c r="C4072" s="1" t="str">
        <f>VLOOKUP(Tabela1[[#This Row],[Cliente]],'BASE DE CLIENTES'!A:E,2,0)</f>
        <v>Trindade</v>
      </c>
      <c r="D4072" s="1" t="str">
        <f>VLOOKUP(Tabela1[[#This Row],[Cliente]],'BASE DE CLIENTES'!A:C,3,0)</f>
        <v>GO</v>
      </c>
      <c r="E4072" s="1" t="str">
        <f>CONCATENATE(Tabela1[[#This Row],[CIDADE]],",",Tabela1[[#This Row],[UF]])</f>
        <v>Trindade,GO</v>
      </c>
      <c r="F4072" s="12">
        <v>46077</v>
      </c>
      <c r="G4072" s="14">
        <v>9203.8799999999992</v>
      </c>
      <c r="H4072" s="14">
        <v>15616</v>
      </c>
      <c r="I4072" s="7">
        <f>Tabela1[[#This Row],[Valor total]]-Tabela1[[#This Row],[Valor custo]]</f>
        <v>6412.1200000000008</v>
      </c>
      <c r="J4072" s="3">
        <f>Tabela1[[#This Row],[MARGEM BRUTA]]/Tabela1[[#This Row],[Valor total]]</f>
        <v>0.41061219262295084</v>
      </c>
      <c r="K4072" s="1" t="str">
        <f>VLOOKUP(Tabela1[[#This Row],[Cliente]],'BASE DE CLIENTES'!A:D,4,0)</f>
        <v>EMPRESA COM MAQUINA</v>
      </c>
      <c r="L4072" s="1" t="str">
        <f>VLOOKUP(Tabela1[[#This Row],[Cliente]],'BASE DE CLIENTES'!A:E,5,0)</f>
        <v>Trindade</v>
      </c>
    </row>
    <row r="4073" spans="2:12" x14ac:dyDescent="0.3">
      <c r="B4073" t="s">
        <v>204</v>
      </c>
      <c r="C4073" s="1" t="str">
        <f>VLOOKUP(Tabela1[[#This Row],[Cliente]],'BASE DE CLIENTES'!A:E,2,0)</f>
        <v>Goiânia</v>
      </c>
      <c r="D4073" s="1" t="str">
        <f>VLOOKUP(Tabela1[[#This Row],[Cliente]],'BASE DE CLIENTES'!A:C,3,0)</f>
        <v>GO</v>
      </c>
      <c r="E4073" s="1" t="str">
        <f>CONCATENATE(Tabela1[[#This Row],[CIDADE]],",",Tabela1[[#This Row],[UF]])</f>
        <v>Goiânia,GO</v>
      </c>
      <c r="F4073" s="12">
        <v>46077</v>
      </c>
      <c r="G4073" s="14">
        <v>1062.42</v>
      </c>
      <c r="H4073" s="14">
        <v>2130</v>
      </c>
      <c r="I4073" s="7">
        <f>Tabela1[[#This Row],[Valor total]]-Tabela1[[#This Row],[Valor custo]]</f>
        <v>1067.58</v>
      </c>
      <c r="J4073" s="3">
        <f>Tabela1[[#This Row],[MARGEM BRUTA]]/Tabela1[[#This Row],[Valor total]]</f>
        <v>0.50121126760563373</v>
      </c>
      <c r="K4073" s="1" t="str">
        <f>VLOOKUP(Tabela1[[#This Row],[Cliente]],'BASE DE CLIENTES'!A:D,4,0)</f>
        <v>EMPRESA COM MAQUINA</v>
      </c>
      <c r="L4073" s="1" t="str">
        <f>VLOOKUP(Tabela1[[#This Row],[Cliente]],'BASE DE CLIENTES'!A:E,5,0)</f>
        <v>Goiânia</v>
      </c>
    </row>
    <row r="4074" spans="2:12" x14ac:dyDescent="0.3">
      <c r="B4074" t="s">
        <v>127</v>
      </c>
      <c r="C4074" s="1" t="str">
        <f>VLOOKUP(Tabela1[[#This Row],[Cliente]],'BASE DE CLIENTES'!A:E,2,0)</f>
        <v>Brasília</v>
      </c>
      <c r="D4074" s="1" t="str">
        <f>VLOOKUP(Tabela1[[#This Row],[Cliente]],'BASE DE CLIENTES'!A:C,3,0)</f>
        <v>DF</v>
      </c>
      <c r="E4074" s="1" t="str">
        <f>CONCATENATE(Tabela1[[#This Row],[CIDADE]],",",Tabela1[[#This Row],[UF]])</f>
        <v>Brasília,DF</v>
      </c>
      <c r="F4074" s="12">
        <v>46077</v>
      </c>
      <c r="G4074" s="14">
        <v>530.84</v>
      </c>
      <c r="H4074" s="14">
        <v>880</v>
      </c>
      <c r="I4074" s="7">
        <f>Tabela1[[#This Row],[Valor total]]-Tabela1[[#This Row],[Valor custo]]</f>
        <v>349.15999999999997</v>
      </c>
      <c r="J4074" s="3">
        <f>Tabela1[[#This Row],[MARGEM BRUTA]]/Tabela1[[#This Row],[Valor total]]</f>
        <v>0.39677272727272722</v>
      </c>
      <c r="K4074" s="1" t="str">
        <f>VLOOKUP(Tabela1[[#This Row],[Cliente]],'BASE DE CLIENTES'!A:D,4,0)</f>
        <v>EMPRESA COM MAQUINA</v>
      </c>
      <c r="L4074" s="1" t="str">
        <f>VLOOKUP(Tabela1[[#This Row],[Cliente]],'BASE DE CLIENTES'!A:E,5,0)</f>
        <v>CEILANDIA SUL (CEILANDIA)</v>
      </c>
    </row>
    <row r="4075" spans="2:12" x14ac:dyDescent="0.3">
      <c r="B4075" t="s">
        <v>99</v>
      </c>
      <c r="C4075" s="1" t="str">
        <f>VLOOKUP(Tabela1[[#This Row],[Cliente]],'BASE DE CLIENTES'!A:E,2,0)</f>
        <v>Brasília</v>
      </c>
      <c r="D4075" s="1" t="str">
        <f>VLOOKUP(Tabela1[[#This Row],[Cliente]],'BASE DE CLIENTES'!A:C,3,0)</f>
        <v>DF</v>
      </c>
      <c r="E4075" s="1" t="str">
        <f>CONCATENATE(Tabela1[[#This Row],[CIDADE]],",",Tabela1[[#This Row],[UF]])</f>
        <v>Brasília,DF</v>
      </c>
      <c r="F4075" s="12">
        <v>46077</v>
      </c>
      <c r="G4075" s="14">
        <v>4066.22</v>
      </c>
      <c r="H4075" s="14">
        <v>6625</v>
      </c>
      <c r="I4075" s="7">
        <f>Tabela1[[#This Row],[Valor total]]-Tabela1[[#This Row],[Valor custo]]</f>
        <v>2558.7800000000002</v>
      </c>
      <c r="J4075" s="3">
        <f>Tabela1[[#This Row],[MARGEM BRUTA]]/Tabela1[[#This Row],[Valor total]]</f>
        <v>0.38623094339622643</v>
      </c>
      <c r="K4075" s="1" t="str">
        <f>VLOOKUP(Tabela1[[#This Row],[Cliente]],'BASE DE CLIENTES'!A:D,4,0)</f>
        <v>EMPRESA COM MAQUINA</v>
      </c>
      <c r="L4075" s="1" t="str">
        <f>VLOOKUP(Tabela1[[#This Row],[Cliente]],'BASE DE CLIENTES'!A:E,5,0)</f>
        <v>ARAPOANGA (PLANALTINA)</v>
      </c>
    </row>
    <row r="4076" spans="2:12" x14ac:dyDescent="0.3">
      <c r="B4076" t="s">
        <v>179</v>
      </c>
      <c r="C4076" s="1" t="str">
        <f>VLOOKUP(Tabela1[[#This Row],[Cliente]],'BASE DE CLIENTES'!A:E,2,0)</f>
        <v>Brasilândia de Minas</v>
      </c>
      <c r="D4076" s="1" t="str">
        <f>VLOOKUP(Tabela1[[#This Row],[Cliente]],'BASE DE CLIENTES'!A:C,3,0)</f>
        <v>MG</v>
      </c>
      <c r="E4076" s="1" t="str">
        <f>CONCATENATE(Tabela1[[#This Row],[CIDADE]],",",Tabela1[[#This Row],[UF]])</f>
        <v>Brasilândia de Minas,MG</v>
      </c>
      <c r="F4076" s="12">
        <v>46077</v>
      </c>
      <c r="G4076" s="14">
        <v>670</v>
      </c>
      <c r="H4076" s="14">
        <v>350</v>
      </c>
      <c r="I4076" s="7">
        <f>Tabela1[[#This Row],[Valor total]]-Tabela1[[#This Row],[Valor custo]]</f>
        <v>-320</v>
      </c>
      <c r="J4076" s="3">
        <f>Tabela1[[#This Row],[MARGEM BRUTA]]/Tabela1[[#This Row],[Valor total]]</f>
        <v>-0.91428571428571426</v>
      </c>
      <c r="K4076" s="1" t="str">
        <f>VLOOKUP(Tabela1[[#This Row],[Cliente]],'BASE DE CLIENTES'!A:D,4,0)</f>
        <v>EMPRESA SEM MAQUINA</v>
      </c>
      <c r="L4076" s="1" t="str">
        <f>VLOOKUP(Tabela1[[#This Row],[Cliente]],'BASE DE CLIENTES'!A:E,5,0)</f>
        <v>Brasilândia de Minas</v>
      </c>
    </row>
    <row r="4077" spans="2:12" x14ac:dyDescent="0.3">
      <c r="B4077" t="s">
        <v>106</v>
      </c>
      <c r="C4077" s="1" t="str">
        <f>VLOOKUP(Tabela1[[#This Row],[Cliente]],'BASE DE CLIENTES'!A:E,2,0)</f>
        <v>Brasília</v>
      </c>
      <c r="D4077" s="1" t="str">
        <f>VLOOKUP(Tabela1[[#This Row],[Cliente]],'BASE DE CLIENTES'!A:C,3,0)</f>
        <v>DF</v>
      </c>
      <c r="E4077" s="1" t="str">
        <f>CONCATENATE(Tabela1[[#This Row],[CIDADE]],",",Tabela1[[#This Row],[UF]])</f>
        <v>Brasília,DF</v>
      </c>
      <c r="F4077" s="12">
        <v>46077</v>
      </c>
      <c r="G4077" s="14">
        <v>1022.28</v>
      </c>
      <c r="H4077" s="14">
        <v>1915</v>
      </c>
      <c r="I4077" s="7">
        <f>Tabela1[[#This Row],[Valor total]]-Tabela1[[#This Row],[Valor custo]]</f>
        <v>892.72</v>
      </c>
      <c r="J4077" s="3">
        <f>Tabela1[[#This Row],[MARGEM BRUTA]]/Tabela1[[#This Row],[Valor total]]</f>
        <v>0.46617232375979112</v>
      </c>
      <c r="K4077" s="1" t="str">
        <f>VLOOKUP(Tabela1[[#This Row],[Cliente]],'BASE DE CLIENTES'!A:D,4,0)</f>
        <v>EMPRESA COM MAQUINA</v>
      </c>
      <c r="L4077" s="1" t="str">
        <f>VLOOKUP(Tabela1[[#This Row],[Cliente]],'BASE DE CLIENTES'!A:E,5,0)</f>
        <v>26 DE SETEMBRO</v>
      </c>
    </row>
    <row r="4078" spans="2:12" x14ac:dyDescent="0.3">
      <c r="B4078" t="s">
        <v>199</v>
      </c>
      <c r="C4078" s="1" t="str">
        <f>VLOOKUP(Tabela1[[#This Row],[Cliente]],'BASE DE CLIENTES'!A:E,2,0)</f>
        <v>Goiânia</v>
      </c>
      <c r="D4078" s="1" t="str">
        <f>VLOOKUP(Tabela1[[#This Row],[Cliente]],'BASE DE CLIENTES'!A:C,3,0)</f>
        <v>GO</v>
      </c>
      <c r="E4078" s="1" t="str">
        <f>CONCATENATE(Tabela1[[#This Row],[CIDADE]],",",Tabela1[[#This Row],[UF]])</f>
        <v>Goiânia,GO</v>
      </c>
      <c r="F4078" s="12">
        <v>46077</v>
      </c>
      <c r="G4078" s="14">
        <v>2048.71</v>
      </c>
      <c r="H4078" s="14">
        <v>3210</v>
      </c>
      <c r="I4078" s="7">
        <f>Tabela1[[#This Row],[Valor total]]-Tabela1[[#This Row],[Valor custo]]</f>
        <v>1161.29</v>
      </c>
      <c r="J4078" s="3">
        <f>Tabela1[[#This Row],[MARGEM BRUTA]]/Tabela1[[#This Row],[Valor total]]</f>
        <v>0.36177258566978193</v>
      </c>
      <c r="K4078" s="1" t="str">
        <f>VLOOKUP(Tabela1[[#This Row],[Cliente]],'BASE DE CLIENTES'!A:D,4,0)</f>
        <v>EMPRESA COM MAQUINA</v>
      </c>
      <c r="L4078" s="1" t="str">
        <f>VLOOKUP(Tabela1[[#This Row],[Cliente]],'BASE DE CLIENTES'!A:E,5,0)</f>
        <v>Goiânia</v>
      </c>
    </row>
    <row r="4079" spans="2:12" x14ac:dyDescent="0.3">
      <c r="B4079" t="s">
        <v>236</v>
      </c>
      <c r="C4079" s="1" t="str">
        <f>VLOOKUP(Tabela1[[#This Row],[Cliente]],'BASE DE CLIENTES'!A:E,2,0)</f>
        <v>Goiânia</v>
      </c>
      <c r="D4079" s="1" t="str">
        <f>VLOOKUP(Tabela1[[#This Row],[Cliente]],'BASE DE CLIENTES'!A:C,3,0)</f>
        <v>GO</v>
      </c>
      <c r="E4079" s="1" t="str">
        <f>CONCATENATE(Tabela1[[#This Row],[CIDADE]],",",Tabela1[[#This Row],[UF]])</f>
        <v>Goiânia,GO</v>
      </c>
      <c r="F4079" s="12">
        <v>46076</v>
      </c>
      <c r="G4079" s="14">
        <v>724</v>
      </c>
      <c r="H4079" s="14">
        <v>1040</v>
      </c>
      <c r="I4079" s="7">
        <f>Tabela1[[#This Row],[Valor total]]-Tabela1[[#This Row],[Valor custo]]</f>
        <v>316</v>
      </c>
      <c r="J4079" s="3">
        <f>Tabela1[[#This Row],[MARGEM BRUTA]]/Tabela1[[#This Row],[Valor total]]</f>
        <v>0.30384615384615382</v>
      </c>
      <c r="K4079" s="1" t="str">
        <f>VLOOKUP(Tabela1[[#This Row],[Cliente]],'BASE DE CLIENTES'!A:D,4,0)</f>
        <v>EMPRESA COM MAQUINA</v>
      </c>
      <c r="L4079" s="1" t="str">
        <f>VLOOKUP(Tabela1[[#This Row],[Cliente]],'BASE DE CLIENTES'!A:E,5,0)</f>
        <v>Goiânia</v>
      </c>
    </row>
    <row r="4080" spans="2:12" x14ac:dyDescent="0.3">
      <c r="B4080" t="s">
        <v>236</v>
      </c>
      <c r="C4080" s="1" t="str">
        <f>VLOOKUP(Tabela1[[#This Row],[Cliente]],'BASE DE CLIENTES'!A:E,2,0)</f>
        <v>Goiânia</v>
      </c>
      <c r="D4080" s="1" t="str">
        <f>VLOOKUP(Tabela1[[#This Row],[Cliente]],'BASE DE CLIENTES'!A:C,3,0)</f>
        <v>GO</v>
      </c>
      <c r="E4080" s="1" t="str">
        <f>CONCATENATE(Tabela1[[#This Row],[CIDADE]],",",Tabela1[[#This Row],[UF]])</f>
        <v>Goiânia,GO</v>
      </c>
      <c r="F4080" s="12">
        <v>46076</v>
      </c>
      <c r="G4080" s="14">
        <v>724</v>
      </c>
      <c r="H4080" s="14">
        <v>1040</v>
      </c>
      <c r="I4080" s="7">
        <f>Tabela1[[#This Row],[Valor total]]-Tabela1[[#This Row],[Valor custo]]</f>
        <v>316</v>
      </c>
      <c r="J4080" s="3">
        <f>Tabela1[[#This Row],[MARGEM BRUTA]]/Tabela1[[#This Row],[Valor total]]</f>
        <v>0.30384615384615382</v>
      </c>
      <c r="K4080" s="1" t="str">
        <f>VLOOKUP(Tabela1[[#This Row],[Cliente]],'BASE DE CLIENTES'!A:D,4,0)</f>
        <v>EMPRESA COM MAQUINA</v>
      </c>
      <c r="L4080" s="1" t="str">
        <f>VLOOKUP(Tabela1[[#This Row],[Cliente]],'BASE DE CLIENTES'!A:E,5,0)</f>
        <v>Goiânia</v>
      </c>
    </row>
    <row r="4081" spans="2:12" x14ac:dyDescent="0.3">
      <c r="B4081" t="s">
        <v>197</v>
      </c>
      <c r="C4081" s="1" t="str">
        <f>VLOOKUP(Tabela1[[#This Row],[Cliente]],'BASE DE CLIENTES'!A:E,2,0)</f>
        <v>Goiânia</v>
      </c>
      <c r="D4081" s="1" t="str">
        <f>VLOOKUP(Tabela1[[#This Row],[Cliente]],'BASE DE CLIENTES'!A:C,3,0)</f>
        <v>GO</v>
      </c>
      <c r="E4081" s="1" t="str">
        <f>CONCATENATE(Tabela1[[#This Row],[CIDADE]],",",Tabela1[[#This Row],[UF]])</f>
        <v>Goiânia,GO</v>
      </c>
      <c r="F4081" s="12">
        <v>46076</v>
      </c>
      <c r="G4081" s="14">
        <v>290</v>
      </c>
      <c r="H4081" s="14">
        <v>530</v>
      </c>
      <c r="I4081" s="7">
        <f>Tabela1[[#This Row],[Valor total]]-Tabela1[[#This Row],[Valor custo]]</f>
        <v>240</v>
      </c>
      <c r="J4081" s="3">
        <f>Tabela1[[#This Row],[MARGEM BRUTA]]/Tabela1[[#This Row],[Valor total]]</f>
        <v>0.45283018867924529</v>
      </c>
      <c r="K4081" s="1" t="str">
        <f>VLOOKUP(Tabela1[[#This Row],[Cliente]],'BASE DE CLIENTES'!A:D,4,0)</f>
        <v>EMPRESA COM MAQUINA</v>
      </c>
      <c r="L4081" s="1" t="str">
        <f>VLOOKUP(Tabela1[[#This Row],[Cliente]],'BASE DE CLIENTES'!A:E,5,0)</f>
        <v>Goiânia</v>
      </c>
    </row>
    <row r="4082" spans="2:12" x14ac:dyDescent="0.3">
      <c r="B4082" t="s">
        <v>123</v>
      </c>
      <c r="C4082" s="1" t="str">
        <f>VLOOKUP(Tabela1[[#This Row],[Cliente]],'BASE DE CLIENTES'!A:E,2,0)</f>
        <v>Brasília</v>
      </c>
      <c r="D4082" s="1" t="str">
        <f>VLOOKUP(Tabela1[[#This Row],[Cliente]],'BASE DE CLIENTES'!A:C,3,0)</f>
        <v>DF</v>
      </c>
      <c r="E4082" s="1" t="str">
        <f>CONCATENATE(Tabela1[[#This Row],[CIDADE]],",",Tabela1[[#This Row],[UF]])</f>
        <v>Brasília,DF</v>
      </c>
      <c r="F4082" s="12">
        <v>46076</v>
      </c>
      <c r="G4082" s="14">
        <v>45.6</v>
      </c>
      <c r="H4082" s="14">
        <v>70</v>
      </c>
      <c r="I4082" s="7">
        <f>Tabela1[[#This Row],[Valor total]]-Tabela1[[#This Row],[Valor custo]]</f>
        <v>24.4</v>
      </c>
      <c r="J4082" s="3">
        <f>Tabela1[[#This Row],[MARGEM BRUTA]]/Tabela1[[#This Row],[Valor total]]</f>
        <v>0.34857142857142853</v>
      </c>
      <c r="K4082" s="1" t="str">
        <f>VLOOKUP(Tabela1[[#This Row],[Cliente]],'BASE DE CLIENTES'!A:D,4,0)</f>
        <v>EMPRESA COM MAQUINA</v>
      </c>
      <c r="L4082" s="1" t="str">
        <f>VLOOKUP(Tabela1[[#This Row],[Cliente]],'BASE DE CLIENTES'!A:E,5,0)</f>
        <v>ADE CEILÂNDIA</v>
      </c>
    </row>
    <row r="4083" spans="2:12" x14ac:dyDescent="0.3">
      <c r="B4083" t="s">
        <v>106</v>
      </c>
      <c r="C4083" s="1" t="str">
        <f>VLOOKUP(Tabela1[[#This Row],[Cliente]],'BASE DE CLIENTES'!A:E,2,0)</f>
        <v>Brasília</v>
      </c>
      <c r="D4083" s="1" t="str">
        <f>VLOOKUP(Tabela1[[#This Row],[Cliente]],'BASE DE CLIENTES'!A:C,3,0)</f>
        <v>DF</v>
      </c>
      <c r="E4083" s="1" t="str">
        <f>CONCATENATE(Tabela1[[#This Row],[CIDADE]],",",Tabela1[[#This Row],[UF]])</f>
        <v>Brasília,DF</v>
      </c>
      <c r="F4083" s="12">
        <v>46076</v>
      </c>
      <c r="G4083" s="14">
        <v>2710</v>
      </c>
      <c r="H4083" s="14">
        <v>4450</v>
      </c>
      <c r="I4083" s="7">
        <f>Tabela1[[#This Row],[Valor total]]-Tabela1[[#This Row],[Valor custo]]</f>
        <v>1740</v>
      </c>
      <c r="J4083" s="3">
        <f>Tabela1[[#This Row],[MARGEM BRUTA]]/Tabela1[[#This Row],[Valor total]]</f>
        <v>0.39101123595505616</v>
      </c>
      <c r="K4083" s="1" t="str">
        <f>VLOOKUP(Tabela1[[#This Row],[Cliente]],'BASE DE CLIENTES'!A:D,4,0)</f>
        <v>EMPRESA COM MAQUINA</v>
      </c>
      <c r="L4083" s="1" t="str">
        <f>VLOOKUP(Tabela1[[#This Row],[Cliente]],'BASE DE CLIENTES'!A:E,5,0)</f>
        <v>26 DE SETEMBRO</v>
      </c>
    </row>
    <row r="4084" spans="2:12" x14ac:dyDescent="0.3">
      <c r="B4084" t="s">
        <v>27</v>
      </c>
      <c r="C4084" s="1" t="str">
        <f>VLOOKUP(Tabela1[[#This Row],[Cliente]],'BASE DE CLIENTES'!A:E,2,0)</f>
        <v>Brasília</v>
      </c>
      <c r="D4084" s="1" t="str">
        <f>VLOOKUP(Tabela1[[#This Row],[Cliente]],'BASE DE CLIENTES'!A:C,3,0)</f>
        <v>DF</v>
      </c>
      <c r="E4084" s="1" t="str">
        <f>CONCATENATE(Tabela1[[#This Row],[CIDADE]],",",Tabela1[[#This Row],[UF]])</f>
        <v>Brasília,DF</v>
      </c>
      <c r="F4084" s="12">
        <v>46076</v>
      </c>
      <c r="G4084" s="14">
        <v>419</v>
      </c>
      <c r="H4084" s="14">
        <v>650</v>
      </c>
      <c r="I4084" s="7">
        <f>Tabela1[[#This Row],[Valor total]]-Tabela1[[#This Row],[Valor custo]]</f>
        <v>231</v>
      </c>
      <c r="J4084" s="3">
        <f>Tabela1[[#This Row],[MARGEM BRUTA]]/Tabela1[[#This Row],[Valor total]]</f>
        <v>0.35538461538461541</v>
      </c>
      <c r="K4084" s="1" t="str">
        <f>VLOOKUP(Tabela1[[#This Row],[Cliente]],'BASE DE CLIENTES'!A:D,4,0)</f>
        <v>EMPRESA SEM MAQUINA</v>
      </c>
      <c r="L4084" s="1" t="str">
        <f>VLOOKUP(Tabela1[[#This Row],[Cliente]],'BASE DE CLIENTES'!A:E,5,0)</f>
        <v>RECANTO DAS EMAS</v>
      </c>
    </row>
    <row r="4085" spans="2:12" x14ac:dyDescent="0.3">
      <c r="B4085" t="s">
        <v>321</v>
      </c>
      <c r="C4085" s="1" t="str">
        <f>VLOOKUP(Tabela1[[#This Row],[Cliente]],'BASE DE CLIENTES'!A:E,2,0)</f>
        <v>Valparaíso de Goiás</v>
      </c>
      <c r="D4085" s="1" t="str">
        <f>VLOOKUP(Tabela1[[#This Row],[Cliente]],'BASE DE CLIENTES'!A:C,3,0)</f>
        <v>GO</v>
      </c>
      <c r="E4085" s="1" t="str">
        <f>CONCATENATE(Tabela1[[#This Row],[CIDADE]],",",Tabela1[[#This Row],[UF]])</f>
        <v>Valparaíso de Goiás,GO</v>
      </c>
      <c r="F4085" s="12">
        <v>46076</v>
      </c>
      <c r="G4085" s="14">
        <v>650</v>
      </c>
      <c r="H4085" s="14">
        <v>950</v>
      </c>
      <c r="I4085" s="7">
        <f>Tabela1[[#This Row],[Valor total]]-Tabela1[[#This Row],[Valor custo]]</f>
        <v>300</v>
      </c>
      <c r="J4085" s="3">
        <f>Tabela1[[#This Row],[MARGEM BRUTA]]/Tabela1[[#This Row],[Valor total]]</f>
        <v>0.31578947368421051</v>
      </c>
      <c r="K4085" s="1" t="str">
        <f>VLOOKUP(Tabela1[[#This Row],[Cliente]],'BASE DE CLIENTES'!A:D,4,0)</f>
        <v>EMPRESA COM MAQUINA</v>
      </c>
      <c r="L4085" s="1" t="str">
        <f>VLOOKUP(Tabela1[[#This Row],[Cliente]],'BASE DE CLIENTES'!A:E,5,0)</f>
        <v>Valparaíso de Goiás</v>
      </c>
    </row>
    <row r="4086" spans="2:12" x14ac:dyDescent="0.3">
      <c r="B4086" t="s">
        <v>179</v>
      </c>
      <c r="C4086" s="1" t="str">
        <f>VLOOKUP(Tabela1[[#This Row],[Cliente]],'BASE DE CLIENTES'!A:E,2,0)</f>
        <v>Brasilândia de Minas</v>
      </c>
      <c r="D4086" s="1" t="str">
        <f>VLOOKUP(Tabela1[[#This Row],[Cliente]],'BASE DE CLIENTES'!A:C,3,0)</f>
        <v>MG</v>
      </c>
      <c r="E4086" s="1" t="str">
        <f>CONCATENATE(Tabela1[[#This Row],[CIDADE]],",",Tabela1[[#This Row],[UF]])</f>
        <v>Brasilândia de Minas,MG</v>
      </c>
      <c r="F4086" s="12">
        <v>46076</v>
      </c>
      <c r="G4086" s="14">
        <v>1389.19</v>
      </c>
      <c r="H4086" s="14">
        <v>2128</v>
      </c>
      <c r="I4086" s="7">
        <f>Tabela1[[#This Row],[Valor total]]-Tabela1[[#This Row],[Valor custo]]</f>
        <v>738.81</v>
      </c>
      <c r="J4086" s="3">
        <f>Tabela1[[#This Row],[MARGEM BRUTA]]/Tabela1[[#This Row],[Valor total]]</f>
        <v>0.34718515037593983</v>
      </c>
      <c r="K4086" s="1" t="str">
        <f>VLOOKUP(Tabela1[[#This Row],[Cliente]],'BASE DE CLIENTES'!A:D,4,0)</f>
        <v>EMPRESA SEM MAQUINA</v>
      </c>
      <c r="L4086" s="1" t="str">
        <f>VLOOKUP(Tabela1[[#This Row],[Cliente]],'BASE DE CLIENTES'!A:E,5,0)</f>
        <v>Brasilândia de Minas</v>
      </c>
    </row>
    <row r="4087" spans="2:12" x14ac:dyDescent="0.3">
      <c r="B4087" t="s">
        <v>341</v>
      </c>
      <c r="C4087" s="1" t="str">
        <f>VLOOKUP(Tabela1[[#This Row],[Cliente]],'BASE DE CLIENTES'!A:E,2,0)</f>
        <v>Brasília</v>
      </c>
      <c r="D4087" s="1" t="str">
        <f>VLOOKUP(Tabela1[[#This Row],[Cliente]],'BASE DE CLIENTES'!A:C,3,0)</f>
        <v>DF</v>
      </c>
      <c r="E4087" s="1" t="str">
        <f>CONCATENATE(Tabela1[[#This Row],[CIDADE]],",",Tabela1[[#This Row],[UF]])</f>
        <v>Brasília,DF</v>
      </c>
      <c r="F4087" s="12">
        <v>46076</v>
      </c>
      <c r="G4087" s="14">
        <v>504.34</v>
      </c>
      <c r="H4087" s="14">
        <v>826</v>
      </c>
      <c r="I4087" s="7">
        <f>Tabela1[[#This Row],[Valor total]]-Tabela1[[#This Row],[Valor custo]]</f>
        <v>321.66000000000003</v>
      </c>
      <c r="J4087" s="3">
        <f>Tabela1[[#This Row],[MARGEM BRUTA]]/Tabela1[[#This Row],[Valor total]]</f>
        <v>0.38941888619854725</v>
      </c>
      <c r="K4087" s="1" t="str">
        <f>VLOOKUP(Tabela1[[#This Row],[Cliente]],'BASE DE CLIENTES'!A:D,4,0)</f>
        <v>CLIENTE NOVO S/ IDENT.</v>
      </c>
      <c r="L4087" s="1" t="str">
        <f>VLOOKUP(Tabela1[[#This Row],[Cliente]],'BASE DE CLIENTES'!A:E,5,0)</f>
        <v>Brasília</v>
      </c>
    </row>
    <row r="4088" spans="2:12" x14ac:dyDescent="0.3">
      <c r="B4088" t="s">
        <v>19</v>
      </c>
      <c r="C4088" s="1" t="str">
        <f>VLOOKUP(Tabela1[[#This Row],[Cliente]],'BASE DE CLIENTES'!A:E,2,0)</f>
        <v>Águas Lindas de Goiás</v>
      </c>
      <c r="D4088" s="1" t="str">
        <f>VLOOKUP(Tabela1[[#This Row],[Cliente]],'BASE DE CLIENTES'!A:C,3,0)</f>
        <v>GO</v>
      </c>
      <c r="E4088" s="1" t="str">
        <f>CONCATENATE(Tabela1[[#This Row],[CIDADE]],",",Tabela1[[#This Row],[UF]])</f>
        <v>Águas Lindas de Goiás,GO</v>
      </c>
      <c r="F4088" s="12">
        <v>46076</v>
      </c>
      <c r="G4088" s="14">
        <v>1060</v>
      </c>
      <c r="H4088" s="14">
        <v>1840</v>
      </c>
      <c r="I4088" s="7">
        <f>Tabela1[[#This Row],[Valor total]]-Tabela1[[#This Row],[Valor custo]]</f>
        <v>780</v>
      </c>
      <c r="J4088" s="3">
        <f>Tabela1[[#This Row],[MARGEM BRUTA]]/Tabela1[[#This Row],[Valor total]]</f>
        <v>0.42391304347826086</v>
      </c>
      <c r="K4088" s="1" t="str">
        <f>VLOOKUP(Tabela1[[#This Row],[Cliente]],'BASE DE CLIENTES'!A:D,4,0)</f>
        <v>SERRALHEIRO</v>
      </c>
      <c r="L4088" s="1" t="str">
        <f>VLOOKUP(Tabela1[[#This Row],[Cliente]],'BASE DE CLIENTES'!A:E,5,0)</f>
        <v>Águas Lindas de Goiás</v>
      </c>
    </row>
    <row r="4089" spans="2:12" x14ac:dyDescent="0.3">
      <c r="B4089" t="s">
        <v>17</v>
      </c>
      <c r="C4089" s="1" t="str">
        <f>VLOOKUP(Tabela1[[#This Row],[Cliente]],'BASE DE CLIENTES'!A:E,2,0)</f>
        <v>Águas Lindas de Goiás</v>
      </c>
      <c r="D4089" s="1" t="str">
        <f>VLOOKUP(Tabela1[[#This Row],[Cliente]],'BASE DE CLIENTES'!A:C,3,0)</f>
        <v>GO</v>
      </c>
      <c r="E4089" s="1" t="str">
        <f>CONCATENATE(Tabela1[[#This Row],[CIDADE]],",",Tabela1[[#This Row],[UF]])</f>
        <v>Águas Lindas de Goiás,GO</v>
      </c>
      <c r="F4089" s="12">
        <v>46076</v>
      </c>
      <c r="G4089" s="14">
        <v>670</v>
      </c>
      <c r="H4089" s="14">
        <v>1100</v>
      </c>
      <c r="I4089" s="7">
        <f>Tabela1[[#This Row],[Valor total]]-Tabela1[[#This Row],[Valor custo]]</f>
        <v>430</v>
      </c>
      <c r="J4089" s="3">
        <f>Tabela1[[#This Row],[MARGEM BRUTA]]/Tabela1[[#This Row],[Valor total]]</f>
        <v>0.39090909090909093</v>
      </c>
      <c r="K4089" s="1" t="str">
        <f>VLOOKUP(Tabela1[[#This Row],[Cliente]],'BASE DE CLIENTES'!A:D,4,0)</f>
        <v>SERRALHEIRO</v>
      </c>
      <c r="L4089" s="1" t="str">
        <f>VLOOKUP(Tabela1[[#This Row],[Cliente]],'BASE DE CLIENTES'!A:E,5,0)</f>
        <v>Águas Lindas de Goiás</v>
      </c>
    </row>
    <row r="4090" spans="2:12" x14ac:dyDescent="0.3">
      <c r="B4090" t="s">
        <v>42</v>
      </c>
      <c r="C4090" s="1" t="str">
        <f>VLOOKUP(Tabela1[[#This Row],[Cliente]],'BASE DE CLIENTES'!A:E,2,0)</f>
        <v>Brasília</v>
      </c>
      <c r="D4090" s="1" t="str">
        <f>VLOOKUP(Tabela1[[#This Row],[Cliente]],'BASE DE CLIENTES'!A:C,3,0)</f>
        <v>DF</v>
      </c>
      <c r="E4090" s="1" t="str">
        <f>CONCATENATE(Tabela1[[#This Row],[CIDADE]],",",Tabela1[[#This Row],[UF]])</f>
        <v>Brasília,DF</v>
      </c>
      <c r="F4090" s="12">
        <v>46076</v>
      </c>
      <c r="G4090" s="14">
        <v>470</v>
      </c>
      <c r="H4090" s="14">
        <v>810</v>
      </c>
      <c r="I4090" s="7">
        <f>Tabela1[[#This Row],[Valor total]]-Tabela1[[#This Row],[Valor custo]]</f>
        <v>340</v>
      </c>
      <c r="J4090" s="3">
        <f>Tabela1[[#This Row],[MARGEM BRUTA]]/Tabela1[[#This Row],[Valor total]]</f>
        <v>0.41975308641975306</v>
      </c>
      <c r="K4090" s="1" t="str">
        <f>VLOOKUP(Tabela1[[#This Row],[Cliente]],'BASE DE CLIENTES'!A:D,4,0)</f>
        <v>EMPRESA SEM MAQUINA</v>
      </c>
      <c r="L4090" s="1" t="str">
        <f>VLOOKUP(Tabela1[[#This Row],[Cliente]],'BASE DE CLIENTES'!A:E,5,0)</f>
        <v>SAMAMBAIA</v>
      </c>
    </row>
    <row r="4091" spans="2:12" x14ac:dyDescent="0.3">
      <c r="B4091" t="s">
        <v>76</v>
      </c>
      <c r="C4091" s="1" t="str">
        <f>VLOOKUP(Tabela1[[#This Row],[Cliente]],'BASE DE CLIENTES'!A:E,2,0)</f>
        <v>Brasília</v>
      </c>
      <c r="D4091" s="1" t="str">
        <f>VLOOKUP(Tabela1[[#This Row],[Cliente]],'BASE DE CLIENTES'!A:C,3,0)</f>
        <v>DF</v>
      </c>
      <c r="E4091" s="1" t="str">
        <f>CONCATENATE(Tabela1[[#This Row],[CIDADE]],",",Tabela1[[#This Row],[UF]])</f>
        <v>Brasília,DF</v>
      </c>
      <c r="F4091" s="12">
        <v>46076</v>
      </c>
      <c r="G4091" s="14">
        <v>4244</v>
      </c>
      <c r="H4091" s="14">
        <v>6568</v>
      </c>
      <c r="I4091" s="7">
        <f>Tabela1[[#This Row],[Valor total]]-Tabela1[[#This Row],[Valor custo]]</f>
        <v>2324</v>
      </c>
      <c r="J4091" s="3">
        <f>Tabela1[[#This Row],[MARGEM BRUTA]]/Tabela1[[#This Row],[Valor total]]</f>
        <v>0.35383678440925698</v>
      </c>
      <c r="K4091" s="1" t="str">
        <f>VLOOKUP(Tabela1[[#This Row],[Cliente]],'BASE DE CLIENTES'!A:D,4,0)</f>
        <v>EMPRESA COM MAQUINA</v>
      </c>
      <c r="L4091" s="1" t="str">
        <f>VLOOKUP(Tabela1[[#This Row],[Cliente]],'BASE DE CLIENTES'!A:E,5,0)</f>
        <v>Setor Placa da Mercedes (Núcleo Bandeirante)</v>
      </c>
    </row>
    <row r="4092" spans="2:12" x14ac:dyDescent="0.3">
      <c r="B4092" t="s">
        <v>341</v>
      </c>
      <c r="C4092" s="1" t="str">
        <f>VLOOKUP(Tabela1[[#This Row],[Cliente]],'BASE DE CLIENTES'!A:E,2,0)</f>
        <v>Brasília</v>
      </c>
      <c r="D4092" s="1" t="str">
        <f>VLOOKUP(Tabela1[[#This Row],[Cliente]],'BASE DE CLIENTES'!A:C,3,0)</f>
        <v>DF</v>
      </c>
      <c r="E4092" s="1" t="str">
        <f>CONCATENATE(Tabela1[[#This Row],[CIDADE]],",",Tabela1[[#This Row],[UF]])</f>
        <v>Brasília,DF</v>
      </c>
      <c r="F4092" s="12">
        <v>46076</v>
      </c>
      <c r="G4092" s="14">
        <v>695.6</v>
      </c>
      <c r="H4092" s="14">
        <v>1170</v>
      </c>
      <c r="I4092" s="7">
        <f>Tabela1[[#This Row],[Valor total]]-Tabela1[[#This Row],[Valor custo]]</f>
        <v>474.4</v>
      </c>
      <c r="J4092" s="3">
        <f>Tabela1[[#This Row],[MARGEM BRUTA]]/Tabela1[[#This Row],[Valor total]]</f>
        <v>0.40547008547008545</v>
      </c>
      <c r="K4092" s="1" t="str">
        <f>VLOOKUP(Tabela1[[#This Row],[Cliente]],'BASE DE CLIENTES'!A:D,4,0)</f>
        <v>CLIENTE NOVO S/ IDENT.</v>
      </c>
      <c r="L4092" s="1" t="str">
        <f>VLOOKUP(Tabela1[[#This Row],[Cliente]],'BASE DE CLIENTES'!A:E,5,0)</f>
        <v>Brasília</v>
      </c>
    </row>
    <row r="4093" spans="2:12" x14ac:dyDescent="0.3">
      <c r="B4093" t="s">
        <v>107</v>
      </c>
      <c r="C4093" s="1" t="str">
        <f>VLOOKUP(Tabela1[[#This Row],[Cliente]],'BASE DE CLIENTES'!A:E,2,0)</f>
        <v>Planaltina</v>
      </c>
      <c r="D4093" s="1" t="str">
        <f>VLOOKUP(Tabela1[[#This Row],[Cliente]],'BASE DE CLIENTES'!A:C,3,0)</f>
        <v>DF</v>
      </c>
      <c r="E4093" s="1" t="str">
        <f>CONCATENATE(Tabela1[[#This Row],[CIDADE]],",",Tabela1[[#This Row],[UF]])</f>
        <v>Planaltina,DF</v>
      </c>
      <c r="F4093" s="12">
        <v>46076</v>
      </c>
      <c r="G4093" s="14">
        <v>510.31</v>
      </c>
      <c r="H4093" s="14">
        <v>750</v>
      </c>
      <c r="I4093" s="7">
        <f>Tabela1[[#This Row],[Valor total]]-Tabela1[[#This Row],[Valor custo]]</f>
        <v>239.69</v>
      </c>
      <c r="J4093" s="3">
        <f>Tabela1[[#This Row],[MARGEM BRUTA]]/Tabela1[[#This Row],[Valor total]]</f>
        <v>0.31958666666666669</v>
      </c>
      <c r="K4093" s="1" t="str">
        <f>VLOOKUP(Tabela1[[#This Row],[Cliente]],'BASE DE CLIENTES'!A:D,4,0)</f>
        <v>EMPRESA COM MAQUINA</v>
      </c>
      <c r="L4093" s="1" t="str">
        <f>VLOOKUP(Tabela1[[#This Row],[Cliente]],'BASE DE CLIENTES'!A:E,5,0)</f>
        <v>SETOR LESTE</v>
      </c>
    </row>
    <row r="4094" spans="2:12" x14ac:dyDescent="0.3">
      <c r="B4094" t="s">
        <v>19</v>
      </c>
      <c r="C4094" s="1" t="str">
        <f>VLOOKUP(Tabela1[[#This Row],[Cliente]],'BASE DE CLIENTES'!A:E,2,0)</f>
        <v>Águas Lindas de Goiás</v>
      </c>
      <c r="D4094" s="1" t="str">
        <f>VLOOKUP(Tabela1[[#This Row],[Cliente]],'BASE DE CLIENTES'!A:C,3,0)</f>
        <v>GO</v>
      </c>
      <c r="E4094" s="1" t="str">
        <f>CONCATENATE(Tabela1[[#This Row],[CIDADE]],",",Tabela1[[#This Row],[UF]])</f>
        <v>Águas Lindas de Goiás,GO</v>
      </c>
      <c r="F4094" s="12">
        <v>46076</v>
      </c>
      <c r="G4094" s="14">
        <v>670</v>
      </c>
      <c r="H4094" s="14">
        <v>1100</v>
      </c>
      <c r="I4094" s="7">
        <f>Tabela1[[#This Row],[Valor total]]-Tabela1[[#This Row],[Valor custo]]</f>
        <v>430</v>
      </c>
      <c r="J4094" s="3">
        <f>Tabela1[[#This Row],[MARGEM BRUTA]]/Tabela1[[#This Row],[Valor total]]</f>
        <v>0.39090909090909093</v>
      </c>
      <c r="K4094" s="1" t="str">
        <f>VLOOKUP(Tabela1[[#This Row],[Cliente]],'BASE DE CLIENTES'!A:D,4,0)</f>
        <v>SERRALHEIRO</v>
      </c>
      <c r="L4094" s="1" t="str">
        <f>VLOOKUP(Tabela1[[#This Row],[Cliente]],'BASE DE CLIENTES'!A:E,5,0)</f>
        <v>Águas Lindas de Goiás</v>
      </c>
    </row>
    <row r="4095" spans="2:12" x14ac:dyDescent="0.3">
      <c r="B4095" t="s">
        <v>769</v>
      </c>
      <c r="C4095" s="1" t="str">
        <f>VLOOKUP(Tabela1[[#This Row],[Cliente]],'BASE DE CLIENTES'!A:E,2,0)</f>
        <v>Brasília</v>
      </c>
      <c r="D4095" s="1" t="str">
        <f>VLOOKUP(Tabela1[[#This Row],[Cliente]],'BASE DE CLIENTES'!A:C,3,0)</f>
        <v>DF</v>
      </c>
      <c r="E4095" s="1" t="str">
        <f>CONCATENATE(Tabela1[[#This Row],[CIDADE]],",",Tabela1[[#This Row],[UF]])</f>
        <v>Brasília,DF</v>
      </c>
      <c r="F4095" s="12">
        <v>46076</v>
      </c>
      <c r="G4095" s="14">
        <v>788.1</v>
      </c>
      <c r="H4095" s="14">
        <v>1800</v>
      </c>
      <c r="I4095" s="7">
        <f>Tabela1[[#This Row],[Valor total]]-Tabela1[[#This Row],[Valor custo]]</f>
        <v>1011.9</v>
      </c>
      <c r="J4095" s="3">
        <f>Tabela1[[#This Row],[MARGEM BRUTA]]/Tabela1[[#This Row],[Valor total]]</f>
        <v>0.5621666666666667</v>
      </c>
      <c r="K4095" s="1" t="str">
        <f>VLOOKUP(Tabela1[[#This Row],[Cliente]],'BASE DE CLIENTES'!A:D,4,0)</f>
        <v>CLIENTE NOVO S/ IDENT.</v>
      </c>
      <c r="L4095" s="1" t="str">
        <f>VLOOKUP(Tabela1[[#This Row],[Cliente]],'BASE DE CLIENTES'!A:E,5,0)</f>
        <v>Taguatinga Sul (Taguatinga)</v>
      </c>
    </row>
    <row r="4096" spans="2:12" x14ac:dyDescent="0.3">
      <c r="B4096" t="s">
        <v>25</v>
      </c>
      <c r="C4096" s="1" t="str">
        <f>VLOOKUP(Tabela1[[#This Row],[Cliente]],'BASE DE CLIENTES'!A:E,2,0)</f>
        <v>Brasília</v>
      </c>
      <c r="D4096" s="1" t="str">
        <f>VLOOKUP(Tabela1[[#This Row],[Cliente]],'BASE DE CLIENTES'!A:C,3,0)</f>
        <v>DF</v>
      </c>
      <c r="E4096" s="1" t="str">
        <f>CONCATENATE(Tabela1[[#This Row],[CIDADE]],",",Tabela1[[#This Row],[UF]])</f>
        <v>Brasília,DF</v>
      </c>
      <c r="F4096" s="12">
        <v>46076</v>
      </c>
      <c r="G4096" s="14">
        <v>670</v>
      </c>
      <c r="H4096" s="14">
        <v>1000</v>
      </c>
      <c r="I4096" s="7">
        <f>Tabela1[[#This Row],[Valor total]]-Tabela1[[#This Row],[Valor custo]]</f>
        <v>330</v>
      </c>
      <c r="J4096" s="3">
        <f>Tabela1[[#This Row],[MARGEM BRUTA]]/Tabela1[[#This Row],[Valor total]]</f>
        <v>0.33</v>
      </c>
      <c r="K4096" s="1" t="str">
        <f>VLOOKUP(Tabela1[[#This Row],[Cliente]],'BASE DE CLIENTES'!A:D,4,0)</f>
        <v>EMPRESA COM MAQUINA</v>
      </c>
      <c r="L4096" s="1" t="str">
        <f>VLOOKUP(Tabela1[[#This Row],[Cliente]],'BASE DE CLIENTES'!A:E,5,0)</f>
        <v>CEILANDIA NORTE (CEILANDIA)</v>
      </c>
    </row>
    <row r="4097" spans="2:12" x14ac:dyDescent="0.3">
      <c r="B4097" t="s">
        <v>184</v>
      </c>
      <c r="C4097" s="1" t="str">
        <f>VLOOKUP(Tabela1[[#This Row],[Cliente]],'BASE DE CLIENTES'!A:E,2,0)</f>
        <v>Castanhal</v>
      </c>
      <c r="D4097" s="1" t="str">
        <f>VLOOKUP(Tabela1[[#This Row],[Cliente]],'BASE DE CLIENTES'!A:C,3,0)</f>
        <v>PA</v>
      </c>
      <c r="E4097" s="1" t="str">
        <f>CONCATENATE(Tabela1[[#This Row],[CIDADE]],",",Tabela1[[#This Row],[UF]])</f>
        <v>Castanhal,PA</v>
      </c>
      <c r="F4097" s="12">
        <v>46076</v>
      </c>
      <c r="G4097" s="14">
        <v>9090</v>
      </c>
      <c r="H4097" s="14">
        <v>14825</v>
      </c>
      <c r="I4097" s="7">
        <f>Tabela1[[#This Row],[Valor total]]-Tabela1[[#This Row],[Valor custo]]</f>
        <v>5735</v>
      </c>
      <c r="J4097" s="3">
        <f>Tabela1[[#This Row],[MARGEM BRUTA]]/Tabela1[[#This Row],[Valor total]]</f>
        <v>0.38684654300168636</v>
      </c>
      <c r="K4097" s="1" t="str">
        <f>VLOOKUP(Tabela1[[#This Row],[Cliente]],'BASE DE CLIENTES'!A:D,4,0)</f>
        <v>EMPRESA COM MAQUINA</v>
      </c>
      <c r="L4097" s="1" t="str">
        <f>VLOOKUP(Tabela1[[#This Row],[Cliente]],'BASE DE CLIENTES'!A:E,5,0)</f>
        <v>Castanhal</v>
      </c>
    </row>
    <row r="4098" spans="2:12" x14ac:dyDescent="0.3">
      <c r="B4098" t="s">
        <v>66</v>
      </c>
      <c r="C4098" s="1" t="str">
        <f>VLOOKUP(Tabela1[[#This Row],[Cliente]],'BASE DE CLIENTES'!A:E,2,0)</f>
        <v>Águas Lindas de Goiás</v>
      </c>
      <c r="D4098" s="1" t="str">
        <f>VLOOKUP(Tabela1[[#This Row],[Cliente]],'BASE DE CLIENTES'!A:C,3,0)</f>
        <v>GO</v>
      </c>
      <c r="E4098" s="1" t="str">
        <f>CONCATENATE(Tabela1[[#This Row],[CIDADE]],",",Tabela1[[#This Row],[UF]])</f>
        <v>Águas Lindas de Goiás,GO</v>
      </c>
      <c r="F4098" s="12">
        <v>46073</v>
      </c>
      <c r="G4098" s="14">
        <v>36.6</v>
      </c>
      <c r="H4098" s="14">
        <v>48</v>
      </c>
      <c r="I4098" s="7">
        <f>Tabela1[[#This Row],[Valor total]]-Tabela1[[#This Row],[Valor custo]]</f>
        <v>11.399999999999999</v>
      </c>
      <c r="J4098" s="3">
        <f>Tabela1[[#This Row],[MARGEM BRUTA]]/Tabela1[[#This Row],[Valor total]]</f>
        <v>0.23749999999999996</v>
      </c>
      <c r="K4098" s="1" t="str">
        <f>VLOOKUP(Tabela1[[#This Row],[Cliente]],'BASE DE CLIENTES'!A:D,4,0)</f>
        <v>EMPRESA COM MAQUINA</v>
      </c>
      <c r="L4098" s="1" t="str">
        <f>VLOOKUP(Tabela1[[#This Row],[Cliente]],'BASE DE CLIENTES'!A:E,5,0)</f>
        <v>Águas Lindas de Goiás</v>
      </c>
    </row>
    <row r="4099" spans="2:12" x14ac:dyDescent="0.3">
      <c r="B4099" t="s">
        <v>180</v>
      </c>
      <c r="C4099" s="1" t="str">
        <f>VLOOKUP(Tabela1[[#This Row],[Cliente]],'BASE DE CLIENTES'!A:E,2,0)</f>
        <v>Brasília</v>
      </c>
      <c r="D4099" s="1" t="str">
        <f>VLOOKUP(Tabela1[[#This Row],[Cliente]],'BASE DE CLIENTES'!A:C,3,0)</f>
        <v>DF</v>
      </c>
      <c r="E4099" s="1" t="str">
        <f>CONCATENATE(Tabela1[[#This Row],[CIDADE]],",",Tabela1[[#This Row],[UF]])</f>
        <v>Brasília,DF</v>
      </c>
      <c r="F4099" s="12">
        <v>46073</v>
      </c>
      <c r="G4099" s="14">
        <v>724</v>
      </c>
      <c r="H4099" s="14">
        <v>1100</v>
      </c>
      <c r="I4099" s="7">
        <f>Tabela1[[#This Row],[Valor total]]-Tabela1[[#This Row],[Valor custo]]</f>
        <v>376</v>
      </c>
      <c r="J4099" s="3">
        <f>Tabela1[[#This Row],[MARGEM BRUTA]]/Tabela1[[#This Row],[Valor total]]</f>
        <v>0.3418181818181818</v>
      </c>
      <c r="K4099" s="1" t="str">
        <f>VLOOKUP(Tabela1[[#This Row],[Cliente]],'BASE DE CLIENTES'!A:D,4,0)</f>
        <v>EMPRESA COM MAQUINA</v>
      </c>
      <c r="L4099" s="1" t="str">
        <f>VLOOKUP(Tabela1[[#This Row],[Cliente]],'BASE DE CLIENTES'!A:E,5,0)</f>
        <v>SETOR INDUSTRIAL (TAGUATINGA)</v>
      </c>
    </row>
    <row r="4100" spans="2:12" x14ac:dyDescent="0.3">
      <c r="B4100" t="s">
        <v>206</v>
      </c>
      <c r="C4100" s="1" t="str">
        <f>VLOOKUP(Tabela1[[#This Row],[Cliente]],'BASE DE CLIENTES'!A:E,2,0)</f>
        <v>Goiânia</v>
      </c>
      <c r="D4100" s="1" t="str">
        <f>VLOOKUP(Tabela1[[#This Row],[Cliente]],'BASE DE CLIENTES'!A:C,3,0)</f>
        <v>GO</v>
      </c>
      <c r="E4100" s="1" t="str">
        <f>CONCATENATE(Tabela1[[#This Row],[CIDADE]],",",Tabela1[[#This Row],[UF]])</f>
        <v>Goiânia,GO</v>
      </c>
      <c r="F4100" s="12">
        <v>46073</v>
      </c>
      <c r="G4100" s="14">
        <v>18165</v>
      </c>
      <c r="H4100" s="14">
        <v>25410</v>
      </c>
      <c r="I4100" s="7">
        <f>Tabela1[[#This Row],[Valor total]]-Tabela1[[#This Row],[Valor custo]]</f>
        <v>7245</v>
      </c>
      <c r="J4100" s="3">
        <f>Tabela1[[#This Row],[MARGEM BRUTA]]/Tabela1[[#This Row],[Valor total]]</f>
        <v>0.28512396694214875</v>
      </c>
      <c r="K4100" s="1" t="str">
        <f>VLOOKUP(Tabela1[[#This Row],[Cliente]],'BASE DE CLIENTES'!A:D,4,0)</f>
        <v>EMPRESA COM MAQUINA</v>
      </c>
      <c r="L4100" s="1" t="str">
        <f>VLOOKUP(Tabela1[[#This Row],[Cliente]],'BASE DE CLIENTES'!A:E,5,0)</f>
        <v>Goiânia</v>
      </c>
    </row>
    <row r="4101" spans="2:12" x14ac:dyDescent="0.3">
      <c r="B4101" t="s">
        <v>38</v>
      </c>
      <c r="C4101" s="1" t="str">
        <f>VLOOKUP(Tabela1[[#This Row],[Cliente]],'BASE DE CLIENTES'!A:E,2,0)</f>
        <v>Brasília</v>
      </c>
      <c r="D4101" s="1" t="str">
        <f>VLOOKUP(Tabela1[[#This Row],[Cliente]],'BASE DE CLIENTES'!A:C,3,0)</f>
        <v>DF</v>
      </c>
      <c r="E4101" s="1" t="str">
        <f>CONCATENATE(Tabela1[[#This Row],[CIDADE]],",",Tabela1[[#This Row],[UF]])</f>
        <v>Brasília,DF</v>
      </c>
      <c r="F4101" s="12">
        <v>46073</v>
      </c>
      <c r="G4101" s="14">
        <v>872.31</v>
      </c>
      <c r="H4101" s="14">
        <v>1365</v>
      </c>
      <c r="I4101" s="7">
        <f>Tabela1[[#This Row],[Valor total]]-Tabela1[[#This Row],[Valor custo]]</f>
        <v>492.69000000000005</v>
      </c>
      <c r="J4101" s="3">
        <f>Tabela1[[#This Row],[MARGEM BRUTA]]/Tabela1[[#This Row],[Valor total]]</f>
        <v>0.36094505494505497</v>
      </c>
      <c r="K4101" s="1" t="str">
        <f>VLOOKUP(Tabela1[[#This Row],[Cliente]],'BASE DE CLIENTES'!A:D,4,0)</f>
        <v>EMPRESA SEM MAQUINA</v>
      </c>
      <c r="L4101" s="1" t="str">
        <f>VLOOKUP(Tabela1[[#This Row],[Cliente]],'BASE DE CLIENTES'!A:E,5,0)</f>
        <v>PONTE ALTA NORTE (GAMA)</v>
      </c>
    </row>
    <row r="4102" spans="2:12" x14ac:dyDescent="0.3">
      <c r="B4102" t="s">
        <v>152</v>
      </c>
      <c r="C4102" s="1" t="str">
        <f>VLOOKUP(Tabela1[[#This Row],[Cliente]],'BASE DE CLIENTES'!A:E,2,0)</f>
        <v>Aparecida de Goiânia</v>
      </c>
      <c r="D4102" s="1" t="str">
        <f>VLOOKUP(Tabela1[[#This Row],[Cliente]],'BASE DE CLIENTES'!A:C,3,0)</f>
        <v>GO</v>
      </c>
      <c r="E4102" s="1" t="str">
        <f>CONCATENATE(Tabela1[[#This Row],[CIDADE]],",",Tabela1[[#This Row],[UF]])</f>
        <v>Aparecida de Goiânia,GO</v>
      </c>
      <c r="F4102" s="12">
        <v>46073</v>
      </c>
      <c r="G4102" s="14">
        <v>450</v>
      </c>
      <c r="H4102" s="14">
        <v>750</v>
      </c>
      <c r="I4102" s="7">
        <f>Tabela1[[#This Row],[Valor total]]-Tabela1[[#This Row],[Valor custo]]</f>
        <v>300</v>
      </c>
      <c r="J4102" s="3">
        <f>Tabela1[[#This Row],[MARGEM BRUTA]]/Tabela1[[#This Row],[Valor total]]</f>
        <v>0.4</v>
      </c>
      <c r="K4102" s="1" t="str">
        <f>VLOOKUP(Tabela1[[#This Row],[Cliente]],'BASE DE CLIENTES'!A:D,4,0)</f>
        <v>TECNICO</v>
      </c>
      <c r="L4102" s="1" t="str">
        <f>VLOOKUP(Tabela1[[#This Row],[Cliente]],'BASE DE CLIENTES'!A:E,5,0)</f>
        <v>Aparecida de Goiânia</v>
      </c>
    </row>
    <row r="4103" spans="2:12" x14ac:dyDescent="0.3">
      <c r="B4103" t="s">
        <v>236</v>
      </c>
      <c r="C4103" s="1" t="str">
        <f>VLOOKUP(Tabela1[[#This Row],[Cliente]],'BASE DE CLIENTES'!A:E,2,0)</f>
        <v>Goiânia</v>
      </c>
      <c r="D4103" s="1" t="str">
        <f>VLOOKUP(Tabela1[[#This Row],[Cliente]],'BASE DE CLIENTES'!A:C,3,0)</f>
        <v>GO</v>
      </c>
      <c r="E4103" s="1" t="str">
        <f>CONCATENATE(Tabela1[[#This Row],[CIDADE]],",",Tabela1[[#This Row],[UF]])</f>
        <v>Goiânia,GO</v>
      </c>
      <c r="F4103" s="12">
        <v>46073</v>
      </c>
      <c r="G4103" s="14">
        <v>250</v>
      </c>
      <c r="H4103" s="14">
        <v>300</v>
      </c>
      <c r="I4103" s="7">
        <f>Tabela1[[#This Row],[Valor total]]-Tabela1[[#This Row],[Valor custo]]</f>
        <v>50</v>
      </c>
      <c r="J4103" s="3">
        <f>Tabela1[[#This Row],[MARGEM BRUTA]]/Tabela1[[#This Row],[Valor total]]</f>
        <v>0.16666666666666666</v>
      </c>
      <c r="K4103" s="1" t="str">
        <f>VLOOKUP(Tabela1[[#This Row],[Cliente]],'BASE DE CLIENTES'!A:D,4,0)</f>
        <v>EMPRESA COM MAQUINA</v>
      </c>
      <c r="L4103" s="1" t="str">
        <f>VLOOKUP(Tabela1[[#This Row],[Cliente]],'BASE DE CLIENTES'!A:E,5,0)</f>
        <v>Goiânia</v>
      </c>
    </row>
    <row r="4104" spans="2:12" x14ac:dyDescent="0.3">
      <c r="B4104" t="s">
        <v>236</v>
      </c>
      <c r="C4104" s="1" t="str">
        <f>VLOOKUP(Tabela1[[#This Row],[Cliente]],'BASE DE CLIENTES'!A:E,2,0)</f>
        <v>Goiânia</v>
      </c>
      <c r="D4104" s="1" t="str">
        <f>VLOOKUP(Tabela1[[#This Row],[Cliente]],'BASE DE CLIENTES'!A:C,3,0)</f>
        <v>GO</v>
      </c>
      <c r="E4104" s="1" t="str">
        <f>CONCATENATE(Tabela1[[#This Row],[CIDADE]],",",Tabela1[[#This Row],[UF]])</f>
        <v>Goiânia,GO</v>
      </c>
      <c r="F4104" s="12">
        <v>46073</v>
      </c>
      <c r="G4104" s="14">
        <v>419</v>
      </c>
      <c r="H4104" s="14">
        <v>585</v>
      </c>
      <c r="I4104" s="7">
        <f>Tabela1[[#This Row],[Valor total]]-Tabela1[[#This Row],[Valor custo]]</f>
        <v>166</v>
      </c>
      <c r="J4104" s="3">
        <f>Tabela1[[#This Row],[MARGEM BRUTA]]/Tabela1[[#This Row],[Valor total]]</f>
        <v>0.28376068376068375</v>
      </c>
      <c r="K4104" s="1" t="str">
        <f>VLOOKUP(Tabela1[[#This Row],[Cliente]],'BASE DE CLIENTES'!A:D,4,0)</f>
        <v>EMPRESA COM MAQUINA</v>
      </c>
      <c r="L4104" s="1" t="str">
        <f>VLOOKUP(Tabela1[[#This Row],[Cliente]],'BASE DE CLIENTES'!A:E,5,0)</f>
        <v>Goiânia</v>
      </c>
    </row>
    <row r="4105" spans="2:12" x14ac:dyDescent="0.3">
      <c r="B4105" t="s">
        <v>27</v>
      </c>
      <c r="C4105" s="1" t="str">
        <f>VLOOKUP(Tabela1[[#This Row],[Cliente]],'BASE DE CLIENTES'!A:E,2,0)</f>
        <v>Brasília</v>
      </c>
      <c r="D4105" s="1" t="str">
        <f>VLOOKUP(Tabela1[[#This Row],[Cliente]],'BASE DE CLIENTES'!A:C,3,0)</f>
        <v>DF</v>
      </c>
      <c r="E4105" s="1" t="str">
        <f>CONCATENATE(Tabela1[[#This Row],[CIDADE]],",",Tabela1[[#This Row],[UF]])</f>
        <v>Brasília,DF</v>
      </c>
      <c r="F4105" s="12">
        <v>46073</v>
      </c>
      <c r="G4105" s="14">
        <v>470</v>
      </c>
      <c r="H4105" s="14">
        <v>710</v>
      </c>
      <c r="I4105" s="7">
        <f>Tabela1[[#This Row],[Valor total]]-Tabela1[[#This Row],[Valor custo]]</f>
        <v>240</v>
      </c>
      <c r="J4105" s="3">
        <f>Tabela1[[#This Row],[MARGEM BRUTA]]/Tabela1[[#This Row],[Valor total]]</f>
        <v>0.3380281690140845</v>
      </c>
      <c r="K4105" s="1" t="str">
        <f>VLOOKUP(Tabela1[[#This Row],[Cliente]],'BASE DE CLIENTES'!A:D,4,0)</f>
        <v>EMPRESA SEM MAQUINA</v>
      </c>
      <c r="L4105" s="1" t="str">
        <f>VLOOKUP(Tabela1[[#This Row],[Cliente]],'BASE DE CLIENTES'!A:E,5,0)</f>
        <v>RECANTO DAS EMAS</v>
      </c>
    </row>
    <row r="4106" spans="2:12" x14ac:dyDescent="0.3">
      <c r="B4106" t="s">
        <v>111</v>
      </c>
      <c r="C4106" s="1" t="str">
        <f>VLOOKUP(Tabela1[[#This Row],[Cliente]],'BASE DE CLIENTES'!A:E,2,0)</f>
        <v>Brasília</v>
      </c>
      <c r="D4106" s="1" t="str">
        <f>VLOOKUP(Tabela1[[#This Row],[Cliente]],'BASE DE CLIENTES'!A:C,3,0)</f>
        <v>DF</v>
      </c>
      <c r="E4106" s="1" t="str">
        <f>CONCATENATE(Tabela1[[#This Row],[CIDADE]],",",Tabela1[[#This Row],[UF]])</f>
        <v>Brasília,DF</v>
      </c>
      <c r="F4106" s="12">
        <v>46073</v>
      </c>
      <c r="G4106" s="14">
        <v>3010</v>
      </c>
      <c r="H4106" s="14">
        <v>4735</v>
      </c>
      <c r="I4106" s="7">
        <f>Tabela1[[#This Row],[Valor total]]-Tabela1[[#This Row],[Valor custo]]</f>
        <v>1725</v>
      </c>
      <c r="J4106" s="3">
        <f>Tabela1[[#This Row],[MARGEM BRUTA]]/Tabela1[[#This Row],[Valor total]]</f>
        <v>0.36430834213305174</v>
      </c>
      <c r="K4106" s="1" t="str">
        <f>VLOOKUP(Tabela1[[#This Row],[Cliente]],'BASE DE CLIENTES'!A:D,4,0)</f>
        <v>EMPRESA SEM MAQUINA</v>
      </c>
      <c r="L4106" s="1" t="str">
        <f>VLOOKUP(Tabela1[[#This Row],[Cliente]],'BASE DE CLIENTES'!A:E,5,0)</f>
        <v>TAGUATINGA SUL (TAGUATINGA)</v>
      </c>
    </row>
    <row r="4107" spans="2:12" x14ac:dyDescent="0.3">
      <c r="B4107" t="s">
        <v>96</v>
      </c>
      <c r="C4107" s="1" t="str">
        <f>VLOOKUP(Tabela1[[#This Row],[Cliente]],'BASE DE CLIENTES'!A:E,2,0)</f>
        <v>Brasília</v>
      </c>
      <c r="D4107" s="1" t="str">
        <f>VLOOKUP(Tabela1[[#This Row],[Cliente]],'BASE DE CLIENTES'!A:C,3,0)</f>
        <v>DF</v>
      </c>
      <c r="E4107" s="1" t="str">
        <f>CONCATENATE(Tabela1[[#This Row],[CIDADE]],",",Tabela1[[#This Row],[UF]])</f>
        <v>Brasília,DF</v>
      </c>
      <c r="F4107" s="12">
        <v>46073</v>
      </c>
      <c r="G4107" s="14">
        <v>1221</v>
      </c>
      <c r="H4107" s="14">
        <v>2510</v>
      </c>
      <c r="I4107" s="7">
        <f>Tabela1[[#This Row],[Valor total]]-Tabela1[[#This Row],[Valor custo]]</f>
        <v>1289</v>
      </c>
      <c r="J4107" s="3">
        <f>Tabela1[[#This Row],[MARGEM BRUTA]]/Tabela1[[#This Row],[Valor total]]</f>
        <v>0.51354581673306776</v>
      </c>
      <c r="K4107" s="1" t="str">
        <f>VLOOKUP(Tabela1[[#This Row],[Cliente]],'BASE DE CLIENTES'!A:D,4,0)</f>
        <v>EMPRESA SEM MAQUINA</v>
      </c>
      <c r="L4107" s="1" t="str">
        <f>VLOOKUP(Tabela1[[#This Row],[Cliente]],'BASE DE CLIENTES'!A:E,5,0)</f>
        <v>CEILANDIA NORTE (CEILANDIA)</v>
      </c>
    </row>
    <row r="4108" spans="2:12" x14ac:dyDescent="0.3">
      <c r="B4108" t="s">
        <v>15</v>
      </c>
      <c r="C4108" s="1" t="str">
        <f>VLOOKUP(Tabela1[[#This Row],[Cliente]],'BASE DE CLIENTES'!A:E,2,0)</f>
        <v>Brasília</v>
      </c>
      <c r="D4108" s="1" t="str">
        <f>VLOOKUP(Tabela1[[#This Row],[Cliente]],'BASE DE CLIENTES'!A:C,3,0)</f>
        <v>DF</v>
      </c>
      <c r="E4108" s="1" t="str">
        <f>CONCATENATE(Tabela1[[#This Row],[CIDADE]],",",Tabela1[[#This Row],[UF]])</f>
        <v>Brasília,DF</v>
      </c>
      <c r="F4108" s="12">
        <v>46073</v>
      </c>
      <c r="G4108" s="14">
        <v>650</v>
      </c>
      <c r="H4108" s="14">
        <v>1000</v>
      </c>
      <c r="I4108" s="7">
        <f>Tabela1[[#This Row],[Valor total]]-Tabela1[[#This Row],[Valor custo]]</f>
        <v>350</v>
      </c>
      <c r="J4108" s="3">
        <f>Tabela1[[#This Row],[MARGEM BRUTA]]/Tabela1[[#This Row],[Valor total]]</f>
        <v>0.35</v>
      </c>
      <c r="K4108" s="1" t="str">
        <f>VLOOKUP(Tabela1[[#This Row],[Cliente]],'BASE DE CLIENTES'!A:D,4,0)</f>
        <v>SERRALHEIRO</v>
      </c>
      <c r="L4108" s="1" t="str">
        <f>VLOOKUP(Tabela1[[#This Row],[Cliente]],'BASE DE CLIENTES'!A:E,5,0)</f>
        <v>SETOR HABITACIONAL VICENTE PIRES</v>
      </c>
    </row>
    <row r="4109" spans="2:12" x14ac:dyDescent="0.3">
      <c r="B4109" t="s">
        <v>120</v>
      </c>
      <c r="C4109" s="1" t="str">
        <f>VLOOKUP(Tabela1[[#This Row],[Cliente]],'BASE DE CLIENTES'!A:E,2,0)</f>
        <v>Brasília</v>
      </c>
      <c r="D4109" s="1" t="str">
        <f>VLOOKUP(Tabela1[[#This Row],[Cliente]],'BASE DE CLIENTES'!A:C,3,0)</f>
        <v>DF</v>
      </c>
      <c r="E4109" s="1" t="str">
        <f>CONCATENATE(Tabela1[[#This Row],[CIDADE]],",",Tabela1[[#This Row],[UF]])</f>
        <v>Brasília,DF</v>
      </c>
      <c r="F4109" s="12">
        <v>46073</v>
      </c>
      <c r="G4109" s="14">
        <v>404</v>
      </c>
      <c r="H4109" s="14">
        <v>670</v>
      </c>
      <c r="I4109" s="7">
        <f>Tabela1[[#This Row],[Valor total]]-Tabela1[[#This Row],[Valor custo]]</f>
        <v>266</v>
      </c>
      <c r="J4109" s="3">
        <f>Tabela1[[#This Row],[MARGEM BRUTA]]/Tabela1[[#This Row],[Valor total]]</f>
        <v>0.39701492537313432</v>
      </c>
      <c r="K4109" s="1" t="str">
        <f>VLOOKUP(Tabela1[[#This Row],[Cliente]],'BASE DE CLIENTES'!A:D,4,0)</f>
        <v>EMPRESA SEM MAQUINA</v>
      </c>
      <c r="L4109" s="1" t="str">
        <f>VLOOKUP(Tabela1[[#This Row],[Cliente]],'BASE DE CLIENTES'!A:E,5,0)</f>
        <v>SAMAMBAIA</v>
      </c>
    </row>
    <row r="4110" spans="2:12" x14ac:dyDescent="0.3">
      <c r="B4110" t="s">
        <v>286</v>
      </c>
      <c r="C4110" s="1" t="str">
        <f>VLOOKUP(Tabela1[[#This Row],[Cliente]],'BASE DE CLIENTES'!A:E,2,0)</f>
        <v>Planaltina</v>
      </c>
      <c r="D4110" s="1" t="str">
        <f>VLOOKUP(Tabela1[[#This Row],[Cliente]],'BASE DE CLIENTES'!A:C,3,0)</f>
        <v>GO</v>
      </c>
      <c r="E4110" s="1" t="str">
        <f>CONCATENATE(Tabela1[[#This Row],[CIDADE]],",",Tabela1[[#This Row],[UF]])</f>
        <v>Planaltina,GO</v>
      </c>
      <c r="F4110" s="12">
        <v>46073</v>
      </c>
      <c r="G4110" s="14">
        <v>2040</v>
      </c>
      <c r="H4110" s="14">
        <v>3200</v>
      </c>
      <c r="I4110" s="7">
        <f>Tabela1[[#This Row],[Valor total]]-Tabela1[[#This Row],[Valor custo]]</f>
        <v>1160</v>
      </c>
      <c r="J4110" s="3">
        <f>Tabela1[[#This Row],[MARGEM BRUTA]]/Tabela1[[#This Row],[Valor total]]</f>
        <v>0.36249999999999999</v>
      </c>
      <c r="K4110" s="1" t="str">
        <f>VLOOKUP(Tabela1[[#This Row],[Cliente]],'BASE DE CLIENTES'!A:D,4,0)</f>
        <v>SERRALHEIRO</v>
      </c>
      <c r="L4110" s="1" t="str">
        <f>VLOOKUP(Tabela1[[#This Row],[Cliente]],'BASE DE CLIENTES'!A:E,5,0)</f>
        <v>Planaltina</v>
      </c>
    </row>
    <row r="4111" spans="2:12" x14ac:dyDescent="0.3">
      <c r="B4111" t="s">
        <v>100</v>
      </c>
      <c r="C4111" s="1" t="str">
        <f>VLOOKUP(Tabela1[[#This Row],[Cliente]],'BASE DE CLIENTES'!A:E,2,0)</f>
        <v>Águas Lindas de Goiás</v>
      </c>
      <c r="D4111" s="1" t="str">
        <f>VLOOKUP(Tabela1[[#This Row],[Cliente]],'BASE DE CLIENTES'!A:C,3,0)</f>
        <v>GO</v>
      </c>
      <c r="E4111" s="1" t="str">
        <f>CONCATENATE(Tabela1[[#This Row],[CIDADE]],",",Tabela1[[#This Row],[UF]])</f>
        <v>Águas Lindas de Goiás,GO</v>
      </c>
      <c r="F4111" s="12">
        <v>46073</v>
      </c>
      <c r="G4111" s="14">
        <v>650</v>
      </c>
      <c r="H4111" s="14">
        <v>1000</v>
      </c>
      <c r="I4111" s="7">
        <f>Tabela1[[#This Row],[Valor total]]-Tabela1[[#This Row],[Valor custo]]</f>
        <v>350</v>
      </c>
      <c r="J4111" s="3">
        <f>Tabela1[[#This Row],[MARGEM BRUTA]]/Tabela1[[#This Row],[Valor total]]</f>
        <v>0.35</v>
      </c>
      <c r="K4111" s="1" t="str">
        <f>VLOOKUP(Tabela1[[#This Row],[Cliente]],'BASE DE CLIENTES'!A:D,4,0)</f>
        <v>EMPRESA SEM MAQUINA</v>
      </c>
      <c r="L4111" s="1" t="str">
        <f>VLOOKUP(Tabela1[[#This Row],[Cliente]],'BASE DE CLIENTES'!A:E,5,0)</f>
        <v>Águas Lindas de Goiás</v>
      </c>
    </row>
    <row r="4112" spans="2:12" x14ac:dyDescent="0.3">
      <c r="B4112" t="s">
        <v>92</v>
      </c>
      <c r="C4112" s="1" t="str">
        <f>VLOOKUP(Tabela1[[#This Row],[Cliente]],'BASE DE CLIENTES'!A:E,2,0)</f>
        <v>Brasília</v>
      </c>
      <c r="D4112" s="1" t="str">
        <f>VLOOKUP(Tabela1[[#This Row],[Cliente]],'BASE DE CLIENTES'!A:C,3,0)</f>
        <v>DF</v>
      </c>
      <c r="E4112" s="1" t="str">
        <f>CONCATENATE(Tabela1[[#This Row],[CIDADE]],",",Tabela1[[#This Row],[UF]])</f>
        <v>Brasília,DF</v>
      </c>
      <c r="F4112" s="12">
        <v>46073</v>
      </c>
      <c r="G4112" s="14">
        <v>419</v>
      </c>
      <c r="H4112" s="14">
        <v>650</v>
      </c>
      <c r="I4112" s="7">
        <f>Tabela1[[#This Row],[Valor total]]-Tabela1[[#This Row],[Valor custo]]</f>
        <v>231</v>
      </c>
      <c r="J4112" s="3">
        <f>Tabela1[[#This Row],[MARGEM BRUTA]]/Tabela1[[#This Row],[Valor total]]</f>
        <v>0.35538461538461541</v>
      </c>
      <c r="K4112" s="1" t="str">
        <f>VLOOKUP(Tabela1[[#This Row],[Cliente]],'BASE DE CLIENTES'!A:D,4,0)</f>
        <v>EMPRESA SEM MAQUINA</v>
      </c>
      <c r="L4112" s="1" t="str">
        <f>VLOOKUP(Tabela1[[#This Row],[Cliente]],'BASE DE CLIENTES'!A:E,5,0)</f>
        <v>SOBRADINHO</v>
      </c>
    </row>
    <row r="4113" spans="2:12" x14ac:dyDescent="0.3">
      <c r="B4113" t="s">
        <v>68</v>
      </c>
      <c r="C4113" s="1" t="str">
        <f>VLOOKUP(Tabela1[[#This Row],[Cliente]],'BASE DE CLIENTES'!A:E,2,0)</f>
        <v>Brasília</v>
      </c>
      <c r="D4113" s="1" t="str">
        <f>VLOOKUP(Tabela1[[#This Row],[Cliente]],'BASE DE CLIENTES'!A:C,3,0)</f>
        <v>DF</v>
      </c>
      <c r="E4113" s="1" t="str">
        <f>CONCATENATE(Tabela1[[#This Row],[CIDADE]],",",Tabela1[[#This Row],[UF]])</f>
        <v>Brasília,DF</v>
      </c>
      <c r="F4113" s="12">
        <v>46073</v>
      </c>
      <c r="G4113" s="14">
        <v>1086</v>
      </c>
      <c r="H4113" s="14">
        <v>1725</v>
      </c>
      <c r="I4113" s="7">
        <f>Tabela1[[#This Row],[Valor total]]-Tabela1[[#This Row],[Valor custo]]</f>
        <v>639</v>
      </c>
      <c r="J4113" s="3">
        <f>Tabela1[[#This Row],[MARGEM BRUTA]]/Tabela1[[#This Row],[Valor total]]</f>
        <v>0.37043478260869567</v>
      </c>
      <c r="K4113" s="1" t="str">
        <f>VLOOKUP(Tabela1[[#This Row],[Cliente]],'BASE DE CLIENTES'!A:D,4,0)</f>
        <v>EMPRESA COM MAQUINA</v>
      </c>
      <c r="L4113" s="1" t="str">
        <f>VLOOKUP(Tabela1[[#This Row],[Cliente]],'BASE DE CLIENTES'!A:E,5,0)</f>
        <v>SAMAMBAIA SUL (SAMAMBAIA)</v>
      </c>
    </row>
    <row r="4114" spans="2:12" x14ac:dyDescent="0.3">
      <c r="B4114" t="s">
        <v>97</v>
      </c>
      <c r="C4114" s="1" t="str">
        <f>VLOOKUP(Tabela1[[#This Row],[Cliente]],'BASE DE CLIENTES'!A:E,2,0)</f>
        <v>Brasília</v>
      </c>
      <c r="D4114" s="1" t="str">
        <f>VLOOKUP(Tabela1[[#This Row],[Cliente]],'BASE DE CLIENTES'!A:C,3,0)</f>
        <v>DF</v>
      </c>
      <c r="E4114" s="1" t="str">
        <f>CONCATENATE(Tabela1[[#This Row],[CIDADE]],",",Tabela1[[#This Row],[UF]])</f>
        <v>Brasília,DF</v>
      </c>
      <c r="F4114" s="12">
        <v>46073</v>
      </c>
      <c r="G4114" s="14">
        <v>1907</v>
      </c>
      <c r="H4114" s="14">
        <v>3160</v>
      </c>
      <c r="I4114" s="7">
        <f>Tabela1[[#This Row],[Valor total]]-Tabela1[[#This Row],[Valor custo]]</f>
        <v>1253</v>
      </c>
      <c r="J4114" s="3">
        <f>Tabela1[[#This Row],[MARGEM BRUTA]]/Tabela1[[#This Row],[Valor total]]</f>
        <v>0.39651898734177216</v>
      </c>
      <c r="K4114" s="1" t="str">
        <f>VLOOKUP(Tabela1[[#This Row],[Cliente]],'BASE DE CLIENTES'!A:D,4,0)</f>
        <v>SERRALHEIRO</v>
      </c>
      <c r="L4114" s="1" t="str">
        <f>VLOOKUP(Tabela1[[#This Row],[Cliente]],'BASE DE CLIENTES'!A:E,5,0)</f>
        <v>CEILANDIA NORTE</v>
      </c>
    </row>
    <row r="4115" spans="2:12" x14ac:dyDescent="0.3">
      <c r="B4115" t="s">
        <v>254</v>
      </c>
      <c r="C4115" s="1" t="str">
        <f>VLOOKUP(Tabela1[[#This Row],[Cliente]],'BASE DE CLIENTES'!A:E,2,0)</f>
        <v>Luziânia</v>
      </c>
      <c r="D4115" s="1" t="str">
        <f>VLOOKUP(Tabela1[[#This Row],[Cliente]],'BASE DE CLIENTES'!A:C,3,0)</f>
        <v>GO</v>
      </c>
      <c r="E4115" s="1" t="str">
        <f>CONCATENATE(Tabela1[[#This Row],[CIDADE]],",",Tabela1[[#This Row],[UF]])</f>
        <v>Luziânia,GO</v>
      </c>
      <c r="F4115" s="12">
        <v>46073</v>
      </c>
      <c r="G4115" s="14">
        <v>1069</v>
      </c>
      <c r="H4115" s="14">
        <v>1650</v>
      </c>
      <c r="I4115" s="7">
        <f>Tabela1[[#This Row],[Valor total]]-Tabela1[[#This Row],[Valor custo]]</f>
        <v>581</v>
      </c>
      <c r="J4115" s="3">
        <f>Tabela1[[#This Row],[MARGEM BRUTA]]/Tabela1[[#This Row],[Valor total]]</f>
        <v>0.35212121212121211</v>
      </c>
      <c r="K4115" s="1" t="str">
        <f>VLOOKUP(Tabela1[[#This Row],[Cliente]],'BASE DE CLIENTES'!A:D,4,0)</f>
        <v>SERRALHEIRO</v>
      </c>
      <c r="L4115" s="1" t="str">
        <f>VLOOKUP(Tabela1[[#This Row],[Cliente]],'BASE DE CLIENTES'!A:E,5,0)</f>
        <v>Luziânia</v>
      </c>
    </row>
    <row r="4116" spans="2:12" x14ac:dyDescent="0.3">
      <c r="B4116" t="s">
        <v>236</v>
      </c>
      <c r="C4116" s="1" t="str">
        <f>VLOOKUP(Tabela1[[#This Row],[Cliente]],'BASE DE CLIENTES'!A:E,2,0)</f>
        <v>Goiânia</v>
      </c>
      <c r="D4116" s="1" t="str">
        <f>VLOOKUP(Tabela1[[#This Row],[Cliente]],'BASE DE CLIENTES'!A:C,3,0)</f>
        <v>GO</v>
      </c>
      <c r="E4116" s="1" t="str">
        <f>CONCATENATE(Tabela1[[#This Row],[CIDADE]],",",Tabela1[[#This Row],[UF]])</f>
        <v>Goiânia,GO</v>
      </c>
      <c r="F4116" s="12">
        <v>46073</v>
      </c>
      <c r="G4116" s="14">
        <v>2957</v>
      </c>
      <c r="H4116" s="14">
        <v>4045</v>
      </c>
      <c r="I4116" s="7">
        <f>Tabela1[[#This Row],[Valor total]]-Tabela1[[#This Row],[Valor custo]]</f>
        <v>1088</v>
      </c>
      <c r="J4116" s="3">
        <f>Tabela1[[#This Row],[MARGEM BRUTA]]/Tabela1[[#This Row],[Valor total]]</f>
        <v>0.26897404202719405</v>
      </c>
      <c r="K4116" s="1" t="str">
        <f>VLOOKUP(Tabela1[[#This Row],[Cliente]],'BASE DE CLIENTES'!A:D,4,0)</f>
        <v>EMPRESA COM MAQUINA</v>
      </c>
      <c r="L4116" s="1" t="str">
        <f>VLOOKUP(Tabela1[[#This Row],[Cliente]],'BASE DE CLIENTES'!A:E,5,0)</f>
        <v>Goiânia</v>
      </c>
    </row>
    <row r="4117" spans="2:12" x14ac:dyDescent="0.3">
      <c r="B4117" t="s">
        <v>220</v>
      </c>
      <c r="C4117" s="1" t="str">
        <f>VLOOKUP(Tabela1[[#This Row],[Cliente]],'BASE DE CLIENTES'!A:E,2,0)</f>
        <v>Goiânia</v>
      </c>
      <c r="D4117" s="1" t="str">
        <f>VLOOKUP(Tabela1[[#This Row],[Cliente]],'BASE DE CLIENTES'!A:C,3,0)</f>
        <v>GO</v>
      </c>
      <c r="E4117" s="1" t="str">
        <f>CONCATENATE(Tabela1[[#This Row],[CIDADE]],",",Tabela1[[#This Row],[UF]])</f>
        <v>Goiânia,GO</v>
      </c>
      <c r="F4117" s="12">
        <v>46073</v>
      </c>
      <c r="G4117" s="14">
        <v>0</v>
      </c>
      <c r="H4117" s="14">
        <v>450</v>
      </c>
      <c r="I4117" s="7">
        <f>Tabela1[[#This Row],[Valor total]]-Tabela1[[#This Row],[Valor custo]]</f>
        <v>450</v>
      </c>
      <c r="J4117" s="3">
        <f>Tabela1[[#This Row],[MARGEM BRUTA]]/Tabela1[[#This Row],[Valor total]]</f>
        <v>1</v>
      </c>
      <c r="K4117" s="1" t="str">
        <f>VLOOKUP(Tabela1[[#This Row],[Cliente]],'BASE DE CLIENTES'!A:D,4,0)</f>
        <v>EMPRESA COM MAQUINA</v>
      </c>
      <c r="L4117" s="1" t="str">
        <f>VLOOKUP(Tabela1[[#This Row],[Cliente]],'BASE DE CLIENTES'!A:E,5,0)</f>
        <v>Goiânia</v>
      </c>
    </row>
    <row r="4118" spans="2:12" x14ac:dyDescent="0.3">
      <c r="B4118" t="s">
        <v>161</v>
      </c>
      <c r="C4118" s="1" t="str">
        <f>VLOOKUP(Tabela1[[#This Row],[Cliente]],'BASE DE CLIENTES'!A:E,2,0)</f>
        <v>Brasília</v>
      </c>
      <c r="D4118" s="1" t="str">
        <f>VLOOKUP(Tabela1[[#This Row],[Cliente]],'BASE DE CLIENTES'!A:C,3,0)</f>
        <v>DF</v>
      </c>
      <c r="E4118" s="1" t="str">
        <f>CONCATENATE(Tabela1[[#This Row],[CIDADE]],",",Tabela1[[#This Row],[UF]])</f>
        <v>Brasília,DF</v>
      </c>
      <c r="F4118" s="12">
        <v>46073</v>
      </c>
      <c r="G4118" s="14">
        <v>11356</v>
      </c>
      <c r="H4118" s="14">
        <v>17345</v>
      </c>
      <c r="I4118" s="7">
        <f>Tabela1[[#This Row],[Valor total]]-Tabela1[[#This Row],[Valor custo]]</f>
        <v>5989</v>
      </c>
      <c r="J4118" s="3">
        <f>Tabela1[[#This Row],[MARGEM BRUTA]]/Tabela1[[#This Row],[Valor total]]</f>
        <v>0.34528682617469009</v>
      </c>
      <c r="K4118" s="1" t="str">
        <f>VLOOKUP(Tabela1[[#This Row],[Cliente]],'BASE DE CLIENTES'!A:D,4,0)</f>
        <v>EMPRESA COM MAQUINA</v>
      </c>
      <c r="L4118" s="1" t="str">
        <f>VLOOKUP(Tabela1[[#This Row],[Cliente]],'BASE DE CLIENTES'!A:E,5,0)</f>
        <v>RIACHO FUNDO II</v>
      </c>
    </row>
    <row r="4119" spans="2:12" x14ac:dyDescent="0.3">
      <c r="B4119" t="s">
        <v>141</v>
      </c>
      <c r="C4119" s="1" t="str">
        <f>VLOOKUP(Tabela1[[#This Row],[Cliente]],'BASE DE CLIENTES'!A:E,2,0)</f>
        <v>Brasília</v>
      </c>
      <c r="D4119" s="1" t="str">
        <f>VLOOKUP(Tabela1[[#This Row],[Cliente]],'BASE DE CLIENTES'!A:C,3,0)</f>
        <v>DF</v>
      </c>
      <c r="E4119" s="1" t="str">
        <f>CONCATENATE(Tabela1[[#This Row],[CIDADE]],",",Tabela1[[#This Row],[UF]])</f>
        <v>Brasília,DF</v>
      </c>
      <c r="F4119" s="12">
        <v>46073</v>
      </c>
      <c r="G4119" s="14">
        <v>865.3</v>
      </c>
      <c r="H4119" s="14">
        <v>1850</v>
      </c>
      <c r="I4119" s="7">
        <f>Tabela1[[#This Row],[Valor total]]-Tabela1[[#This Row],[Valor custo]]</f>
        <v>984.7</v>
      </c>
      <c r="J4119" s="3">
        <f>Tabela1[[#This Row],[MARGEM BRUTA]]/Tabela1[[#This Row],[Valor total]]</f>
        <v>0.5322702702702703</v>
      </c>
      <c r="K4119" s="1" t="str">
        <f>VLOOKUP(Tabela1[[#This Row],[Cliente]],'BASE DE CLIENTES'!A:D,4,0)</f>
        <v>EMPRESA COM MAQUINA</v>
      </c>
      <c r="L4119" s="1" t="str">
        <f>VLOOKUP(Tabela1[[#This Row],[Cliente]],'BASE DE CLIENTES'!A:E,5,0)</f>
        <v>TAGUATINGA</v>
      </c>
    </row>
    <row r="4120" spans="2:12" x14ac:dyDescent="0.3">
      <c r="B4120" t="s">
        <v>1140</v>
      </c>
      <c r="C4120" s="1" t="str">
        <f>VLOOKUP(Tabela1[[#This Row],[Cliente]],'BASE DE CLIENTES'!A:E,2,0)</f>
        <v>Brasília</v>
      </c>
      <c r="D4120" s="1" t="str">
        <f>VLOOKUP(Tabela1[[#This Row],[Cliente]],'BASE DE CLIENTES'!A:C,3,0)</f>
        <v>DF</v>
      </c>
      <c r="E4120" s="1" t="str">
        <f>CONCATENATE(Tabela1[[#This Row],[CIDADE]],",",Tabela1[[#This Row],[UF]])</f>
        <v>Brasília,DF</v>
      </c>
      <c r="F4120" s="12">
        <v>46073</v>
      </c>
      <c r="G4120" s="14">
        <v>1404.06</v>
      </c>
      <c r="H4120" s="14">
        <v>2500</v>
      </c>
      <c r="I4120" s="7">
        <f>Tabela1[[#This Row],[Valor total]]-Tabela1[[#This Row],[Valor custo]]</f>
        <v>1095.94</v>
      </c>
      <c r="J4120" s="3">
        <f>Tabela1[[#This Row],[MARGEM BRUTA]]/Tabela1[[#This Row],[Valor total]]</f>
        <v>0.43837600000000004</v>
      </c>
      <c r="K4120" s="1" t="str">
        <f>VLOOKUP(Tabela1[[#This Row],[Cliente]],'BASE DE CLIENTES'!A:D,4,0)</f>
        <v>CLIENTE NOVO S/ IDENT.</v>
      </c>
      <c r="L4120" s="1" t="str">
        <f>VLOOKUP(Tabela1[[#This Row],[Cliente]],'BASE DE CLIENTES'!A:E,5,0)</f>
        <v>VICENTE PIRES</v>
      </c>
    </row>
    <row r="4121" spans="2:12" x14ac:dyDescent="0.3">
      <c r="B4121" t="s">
        <v>1141</v>
      </c>
      <c r="C4121" s="1" t="str">
        <f>VLOOKUP(Tabela1[[#This Row],[Cliente]],'BASE DE CLIENTES'!A:E,2,0)</f>
        <v>Aparecida de Goiânia</v>
      </c>
      <c r="D4121" s="1" t="str">
        <f>VLOOKUP(Tabela1[[#This Row],[Cliente]],'BASE DE CLIENTES'!A:C,3,0)</f>
        <v>GO</v>
      </c>
      <c r="E4121" s="1" t="str">
        <f>CONCATENATE(Tabela1[[#This Row],[CIDADE]],",",Tabela1[[#This Row],[UF]])</f>
        <v>Aparecida de Goiânia,GO</v>
      </c>
      <c r="F4121" s="12">
        <v>46072</v>
      </c>
      <c r="G4121" s="14">
        <v>1261.31</v>
      </c>
      <c r="H4121" s="14">
        <v>2200</v>
      </c>
      <c r="I4121" s="7">
        <f>Tabela1[[#This Row],[Valor total]]-Tabela1[[#This Row],[Valor custo]]</f>
        <v>938.69</v>
      </c>
      <c r="J4121" s="3">
        <f>Tabela1[[#This Row],[MARGEM BRUTA]]/Tabela1[[#This Row],[Valor total]]</f>
        <v>0.42667727272727274</v>
      </c>
      <c r="K4121" s="1" t="str">
        <f>VLOOKUP(Tabela1[[#This Row],[Cliente]],'BASE DE CLIENTES'!A:D,4,0)</f>
        <v>CLIENTE NOVO S/ IDENT.</v>
      </c>
      <c r="L4121" s="1" t="str">
        <f>VLOOKUP(Tabela1[[#This Row],[Cliente]],'BASE DE CLIENTES'!A:E,5,0)</f>
        <v>Aparecida de Goiânia</v>
      </c>
    </row>
    <row r="4122" spans="2:12" x14ac:dyDescent="0.3">
      <c r="B4122" t="s">
        <v>186</v>
      </c>
      <c r="C4122" s="1" t="str">
        <f>VLOOKUP(Tabela1[[#This Row],[Cliente]],'BASE DE CLIENTES'!A:E,2,0)</f>
        <v>Eunápolis</v>
      </c>
      <c r="D4122" s="1" t="str">
        <f>VLOOKUP(Tabela1[[#This Row],[Cliente]],'BASE DE CLIENTES'!A:C,3,0)</f>
        <v>BA</v>
      </c>
      <c r="E4122" s="1" t="str">
        <f>CONCATENATE(Tabela1[[#This Row],[CIDADE]],",",Tabela1[[#This Row],[UF]])</f>
        <v>Eunápolis,BA</v>
      </c>
      <c r="F4122" s="12">
        <v>46072</v>
      </c>
      <c r="G4122" s="14">
        <v>1125.5999999999999</v>
      </c>
      <c r="H4122" s="14">
        <v>2512.1</v>
      </c>
      <c r="I4122" s="7">
        <f>Tabela1[[#This Row],[Valor total]]-Tabela1[[#This Row],[Valor custo]]</f>
        <v>1386.5</v>
      </c>
      <c r="J4122" s="3">
        <f>Tabela1[[#This Row],[MARGEM BRUTA]]/Tabela1[[#This Row],[Valor total]]</f>
        <v>0.55192866526014095</v>
      </c>
      <c r="K4122" s="1" t="str">
        <f>VLOOKUP(Tabela1[[#This Row],[Cliente]],'BASE DE CLIENTES'!A:D,4,0)</f>
        <v>EMPRESA SEM MAQUINA</v>
      </c>
      <c r="L4122" s="1" t="str">
        <f>VLOOKUP(Tabela1[[#This Row],[Cliente]],'BASE DE CLIENTES'!A:E,5,0)</f>
        <v>Eunápolis</v>
      </c>
    </row>
    <row r="4123" spans="2:12" x14ac:dyDescent="0.3">
      <c r="B4123" t="s">
        <v>765</v>
      </c>
      <c r="C4123" s="1" t="str">
        <f>VLOOKUP(Tabela1[[#This Row],[Cliente]],'BASE DE CLIENTES'!A:E,2,0)</f>
        <v>Brasília</v>
      </c>
      <c r="D4123" s="1" t="str">
        <f>VLOOKUP(Tabela1[[#This Row],[Cliente]],'BASE DE CLIENTES'!A:C,3,0)</f>
        <v>DF</v>
      </c>
      <c r="E4123" s="1" t="str">
        <f>CONCATENATE(Tabela1[[#This Row],[CIDADE]],",",Tabela1[[#This Row],[UF]])</f>
        <v>Brasília,DF</v>
      </c>
      <c r="F4123" s="12">
        <v>46072</v>
      </c>
      <c r="G4123" s="14">
        <v>40.020000000000003</v>
      </c>
      <c r="H4123" s="14">
        <v>100</v>
      </c>
      <c r="I4123" s="7">
        <f>Tabela1[[#This Row],[Valor total]]-Tabela1[[#This Row],[Valor custo]]</f>
        <v>59.98</v>
      </c>
      <c r="J4123" s="3">
        <f>Tabela1[[#This Row],[MARGEM BRUTA]]/Tabela1[[#This Row],[Valor total]]</f>
        <v>0.5998</v>
      </c>
      <c r="K4123" s="1" t="str">
        <f>VLOOKUP(Tabela1[[#This Row],[Cliente]],'BASE DE CLIENTES'!A:D,4,0)</f>
        <v>SEM CLASSIFICAÇÃO</v>
      </c>
      <c r="L4123" s="1" t="str">
        <f>VLOOKUP(Tabela1[[#This Row],[Cliente]],'BASE DE CLIENTES'!A:E,5,0)</f>
        <v>SOBRADINHO</v>
      </c>
    </row>
    <row r="4124" spans="2:12" x14ac:dyDescent="0.3">
      <c r="B4124" t="s">
        <v>1142</v>
      </c>
      <c r="C4124" s="1" t="str">
        <f>VLOOKUP(Tabela1[[#This Row],[Cliente]],'BASE DE CLIENTES'!A:E,2,0)</f>
        <v>Brasília</v>
      </c>
      <c r="D4124" s="1" t="str">
        <f>VLOOKUP(Tabela1[[#This Row],[Cliente]],'BASE DE CLIENTES'!A:C,3,0)</f>
        <v>DF</v>
      </c>
      <c r="E4124" s="1" t="str">
        <f>CONCATENATE(Tabela1[[#This Row],[CIDADE]],",",Tabela1[[#This Row],[UF]])</f>
        <v>Brasília,DF</v>
      </c>
      <c r="F4124" s="12">
        <v>46072</v>
      </c>
      <c r="G4124" s="14">
        <v>191</v>
      </c>
      <c r="H4124" s="14">
        <v>299</v>
      </c>
      <c r="I4124" s="7">
        <f>Tabela1[[#This Row],[Valor total]]-Tabela1[[#This Row],[Valor custo]]</f>
        <v>108</v>
      </c>
      <c r="J4124" s="3">
        <f>Tabela1[[#This Row],[MARGEM BRUTA]]/Tabela1[[#This Row],[Valor total]]</f>
        <v>0.3612040133779264</v>
      </c>
      <c r="K4124" s="1" t="str">
        <f>VLOOKUP(Tabela1[[#This Row],[Cliente]],'BASE DE CLIENTES'!A:D,4,0)</f>
        <v>CLIENTE NOVO S/ IDENT.</v>
      </c>
      <c r="L4124" s="1" t="str">
        <f>VLOOKUP(Tabela1[[#This Row],[Cliente]],'BASE DE CLIENTES'!A:E,5,0)</f>
        <v>Cruzeiro Novo</v>
      </c>
    </row>
    <row r="4125" spans="2:12" x14ac:dyDescent="0.3">
      <c r="B4125" t="s">
        <v>111</v>
      </c>
      <c r="C4125" s="1" t="str">
        <f>VLOOKUP(Tabela1[[#This Row],[Cliente]],'BASE DE CLIENTES'!A:E,2,0)</f>
        <v>Brasília</v>
      </c>
      <c r="D4125" s="1" t="str">
        <f>VLOOKUP(Tabela1[[#This Row],[Cliente]],'BASE DE CLIENTES'!A:C,3,0)</f>
        <v>DF</v>
      </c>
      <c r="E4125" s="1" t="str">
        <f>CONCATENATE(Tabela1[[#This Row],[CIDADE]],",",Tabela1[[#This Row],[UF]])</f>
        <v>Brasília,DF</v>
      </c>
      <c r="F4125" s="12">
        <v>46072</v>
      </c>
      <c r="G4125" s="14">
        <v>900</v>
      </c>
      <c r="H4125" s="14">
        <v>1500</v>
      </c>
      <c r="I4125" s="7">
        <f>Tabela1[[#This Row],[Valor total]]-Tabela1[[#This Row],[Valor custo]]</f>
        <v>600</v>
      </c>
      <c r="J4125" s="3">
        <f>Tabela1[[#This Row],[MARGEM BRUTA]]/Tabela1[[#This Row],[Valor total]]</f>
        <v>0.4</v>
      </c>
      <c r="K4125" s="1" t="str">
        <f>VLOOKUP(Tabela1[[#This Row],[Cliente]],'BASE DE CLIENTES'!A:D,4,0)</f>
        <v>EMPRESA SEM MAQUINA</v>
      </c>
      <c r="L4125" s="1" t="str">
        <f>VLOOKUP(Tabela1[[#This Row],[Cliente]],'BASE DE CLIENTES'!A:E,5,0)</f>
        <v>TAGUATINGA SUL (TAGUATINGA)</v>
      </c>
    </row>
    <row r="4126" spans="2:12" x14ac:dyDescent="0.3">
      <c r="B4126" t="s">
        <v>316</v>
      </c>
      <c r="C4126" s="1" t="str">
        <f>VLOOKUP(Tabela1[[#This Row],[Cliente]],'BASE DE CLIENTES'!A:E,2,0)</f>
        <v>Valparaíso de Goiás</v>
      </c>
      <c r="D4126" s="1" t="str">
        <f>VLOOKUP(Tabela1[[#This Row],[Cliente]],'BASE DE CLIENTES'!A:C,3,0)</f>
        <v>GO</v>
      </c>
      <c r="E4126" s="1" t="str">
        <f>CONCATENATE(Tabela1[[#This Row],[CIDADE]],",",Tabela1[[#This Row],[UF]])</f>
        <v>Valparaíso de Goiás,GO</v>
      </c>
      <c r="F4126" s="12">
        <v>46072</v>
      </c>
      <c r="G4126" s="14">
        <v>168.84</v>
      </c>
      <c r="H4126" s="14">
        <v>330</v>
      </c>
      <c r="I4126" s="7">
        <f>Tabela1[[#This Row],[Valor total]]-Tabela1[[#This Row],[Valor custo]]</f>
        <v>161.16</v>
      </c>
      <c r="J4126" s="3">
        <f>Tabela1[[#This Row],[MARGEM BRUTA]]/Tabela1[[#This Row],[Valor total]]</f>
        <v>0.48836363636363633</v>
      </c>
      <c r="K4126" s="1" t="str">
        <f>VLOOKUP(Tabela1[[#This Row],[Cliente]],'BASE DE CLIENTES'!A:D,4,0)</f>
        <v>SERRALHEIRO</v>
      </c>
      <c r="L4126" s="1" t="str">
        <f>VLOOKUP(Tabela1[[#This Row],[Cliente]],'BASE DE CLIENTES'!A:E,5,0)</f>
        <v>Valparaíso de Goiás</v>
      </c>
    </row>
    <row r="4127" spans="2:12" x14ac:dyDescent="0.3">
      <c r="B4127" t="s">
        <v>68</v>
      </c>
      <c r="C4127" s="1" t="str">
        <f>VLOOKUP(Tabela1[[#This Row],[Cliente]],'BASE DE CLIENTES'!A:E,2,0)</f>
        <v>Brasília</v>
      </c>
      <c r="D4127" s="1" t="str">
        <f>VLOOKUP(Tabela1[[#This Row],[Cliente]],'BASE DE CLIENTES'!A:C,3,0)</f>
        <v>DF</v>
      </c>
      <c r="E4127" s="1" t="str">
        <f>CONCATENATE(Tabela1[[#This Row],[CIDADE]],",",Tabela1[[#This Row],[UF]])</f>
        <v>Brasília,DF</v>
      </c>
      <c r="F4127" s="12">
        <v>46072</v>
      </c>
      <c r="G4127" s="14">
        <v>250</v>
      </c>
      <c r="H4127" s="14">
        <v>300</v>
      </c>
      <c r="I4127" s="7">
        <f>Tabela1[[#This Row],[Valor total]]-Tabela1[[#This Row],[Valor custo]]</f>
        <v>50</v>
      </c>
      <c r="J4127" s="3">
        <f>Tabela1[[#This Row],[MARGEM BRUTA]]/Tabela1[[#This Row],[Valor total]]</f>
        <v>0.16666666666666666</v>
      </c>
      <c r="K4127" s="1" t="str">
        <f>VLOOKUP(Tabela1[[#This Row],[Cliente]],'BASE DE CLIENTES'!A:D,4,0)</f>
        <v>EMPRESA COM MAQUINA</v>
      </c>
      <c r="L4127" s="1" t="str">
        <f>VLOOKUP(Tabela1[[#This Row],[Cliente]],'BASE DE CLIENTES'!A:E,5,0)</f>
        <v>SAMAMBAIA SUL (SAMAMBAIA)</v>
      </c>
    </row>
    <row r="4128" spans="2:12" x14ac:dyDescent="0.3">
      <c r="B4128" t="s">
        <v>52</v>
      </c>
      <c r="C4128" s="1" t="str">
        <f>VLOOKUP(Tabela1[[#This Row],[Cliente]],'BASE DE CLIENTES'!A:E,2,0)</f>
        <v>Brasília</v>
      </c>
      <c r="D4128" s="1" t="str">
        <f>VLOOKUP(Tabela1[[#This Row],[Cliente]],'BASE DE CLIENTES'!A:C,3,0)</f>
        <v>DF</v>
      </c>
      <c r="E4128" s="1" t="str">
        <f>CONCATENATE(Tabela1[[#This Row],[CIDADE]],",",Tabela1[[#This Row],[UF]])</f>
        <v>Brasília,DF</v>
      </c>
      <c r="F4128" s="12">
        <v>46072</v>
      </c>
      <c r="G4128" s="14">
        <v>1324.38</v>
      </c>
      <c r="H4128" s="14">
        <v>1930</v>
      </c>
      <c r="I4128" s="7">
        <f>Tabela1[[#This Row],[Valor total]]-Tabela1[[#This Row],[Valor custo]]</f>
        <v>605.61999999999989</v>
      </c>
      <c r="J4128" s="3">
        <f>Tabela1[[#This Row],[MARGEM BRUTA]]/Tabela1[[#This Row],[Valor total]]</f>
        <v>0.31379274611398961</v>
      </c>
      <c r="K4128" s="1" t="str">
        <f>VLOOKUP(Tabela1[[#This Row],[Cliente]],'BASE DE CLIENTES'!A:D,4,0)</f>
        <v>SERRALHEIRO</v>
      </c>
      <c r="L4128" s="1" t="str">
        <f>VLOOKUP(Tabela1[[#This Row],[Cliente]],'BASE DE CLIENTES'!A:E,5,0)</f>
        <v>Ceilândia Sul (Ceilândia)</v>
      </c>
    </row>
    <row r="4129" spans="2:12" x14ac:dyDescent="0.3">
      <c r="B4129" t="s">
        <v>187</v>
      </c>
      <c r="C4129" s="1" t="str">
        <f>VLOOKUP(Tabela1[[#This Row],[Cliente]],'BASE DE CLIENTES'!A:E,2,0)</f>
        <v>Brasília</v>
      </c>
      <c r="D4129" s="1" t="str">
        <f>VLOOKUP(Tabela1[[#This Row],[Cliente]],'BASE DE CLIENTES'!A:C,3,0)</f>
        <v>DF</v>
      </c>
      <c r="E4129" s="1" t="str">
        <f>CONCATENATE(Tabela1[[#This Row],[CIDADE]],",",Tabela1[[#This Row],[UF]])</f>
        <v>Brasília,DF</v>
      </c>
      <c r="F4129" s="12">
        <v>46072</v>
      </c>
      <c r="G4129" s="14">
        <v>530</v>
      </c>
      <c r="H4129" s="14">
        <v>869</v>
      </c>
      <c r="I4129" s="7">
        <f>Tabela1[[#This Row],[Valor total]]-Tabela1[[#This Row],[Valor custo]]</f>
        <v>339</v>
      </c>
      <c r="J4129" s="3">
        <f>Tabela1[[#This Row],[MARGEM BRUTA]]/Tabela1[[#This Row],[Valor total]]</f>
        <v>0.39010356731875717</v>
      </c>
      <c r="K4129" s="1" t="str">
        <f>VLOOKUP(Tabela1[[#This Row],[Cliente]],'BASE DE CLIENTES'!A:D,4,0)</f>
        <v>SERRALHEIRO</v>
      </c>
      <c r="L4129" s="1" t="str">
        <f>VLOOKUP(Tabela1[[#This Row],[Cliente]],'BASE DE CLIENTES'!A:E,5,0)</f>
        <v>CEILANDIA SUL (CEILANDIA)</v>
      </c>
    </row>
    <row r="4130" spans="2:12" x14ac:dyDescent="0.3">
      <c r="B4130" t="s">
        <v>98</v>
      </c>
      <c r="C4130" s="1" t="str">
        <f>VLOOKUP(Tabela1[[#This Row],[Cliente]],'BASE DE CLIENTES'!A:E,2,0)</f>
        <v>Brasília</v>
      </c>
      <c r="D4130" s="1" t="str">
        <f>VLOOKUP(Tabela1[[#This Row],[Cliente]],'BASE DE CLIENTES'!A:C,3,0)</f>
        <v>DF</v>
      </c>
      <c r="E4130" s="1" t="str">
        <f>CONCATENATE(Tabela1[[#This Row],[CIDADE]],",",Tabela1[[#This Row],[UF]])</f>
        <v>Brasília,DF</v>
      </c>
      <c r="F4130" s="12">
        <v>46072</v>
      </c>
      <c r="G4130" s="14">
        <v>652</v>
      </c>
      <c r="H4130" s="14">
        <v>1090</v>
      </c>
      <c r="I4130" s="7">
        <f>Tabela1[[#This Row],[Valor total]]-Tabela1[[#This Row],[Valor custo]]</f>
        <v>438</v>
      </c>
      <c r="J4130" s="3">
        <f>Tabela1[[#This Row],[MARGEM BRUTA]]/Tabela1[[#This Row],[Valor total]]</f>
        <v>0.40183486238532112</v>
      </c>
      <c r="K4130" s="1" t="str">
        <f>VLOOKUP(Tabela1[[#This Row],[Cliente]],'BASE DE CLIENTES'!A:D,4,0)</f>
        <v>SERRALHEIRO</v>
      </c>
      <c r="L4130" s="1" t="str">
        <f>VLOOKUP(Tabela1[[#This Row],[Cliente]],'BASE DE CLIENTES'!A:E,5,0)</f>
        <v>SANTA MARIA</v>
      </c>
    </row>
    <row r="4131" spans="2:12" x14ac:dyDescent="0.3">
      <c r="B4131" t="s">
        <v>132</v>
      </c>
      <c r="C4131" s="1" t="str">
        <f>VLOOKUP(Tabela1[[#This Row],[Cliente]],'BASE DE CLIENTES'!A:E,2,0)</f>
        <v>Águas Lindas de Goiás</v>
      </c>
      <c r="D4131" s="1" t="str">
        <f>VLOOKUP(Tabela1[[#This Row],[Cliente]],'BASE DE CLIENTES'!A:C,3,0)</f>
        <v>GO</v>
      </c>
      <c r="E4131" s="1" t="str">
        <f>CONCATENATE(Tabela1[[#This Row],[CIDADE]],",",Tabela1[[#This Row],[UF]])</f>
        <v>Águas Lindas de Goiás,GO</v>
      </c>
      <c r="F4131" s="12">
        <v>46072</v>
      </c>
      <c r="G4131" s="14">
        <v>797.76</v>
      </c>
      <c r="H4131" s="14">
        <v>1386</v>
      </c>
      <c r="I4131" s="7">
        <f>Tabela1[[#This Row],[Valor total]]-Tabela1[[#This Row],[Valor custo]]</f>
        <v>588.24</v>
      </c>
      <c r="J4131" s="3">
        <f>Tabela1[[#This Row],[MARGEM BRUTA]]/Tabela1[[#This Row],[Valor total]]</f>
        <v>0.42441558441558441</v>
      </c>
      <c r="K4131" s="1" t="str">
        <f>VLOOKUP(Tabela1[[#This Row],[Cliente]],'BASE DE CLIENTES'!A:D,4,0)</f>
        <v>SERRALHEIRO</v>
      </c>
      <c r="L4131" s="1" t="str">
        <f>VLOOKUP(Tabela1[[#This Row],[Cliente]],'BASE DE CLIENTES'!A:E,5,0)</f>
        <v>Águas Lindas de Goiás</v>
      </c>
    </row>
    <row r="4132" spans="2:12" x14ac:dyDescent="0.3">
      <c r="B4132" t="s">
        <v>216</v>
      </c>
      <c r="C4132" s="1" t="str">
        <f>VLOOKUP(Tabela1[[#This Row],[Cliente]],'BASE DE CLIENTES'!A:E,2,0)</f>
        <v>Brasília</v>
      </c>
      <c r="D4132" s="1" t="str">
        <f>VLOOKUP(Tabela1[[#This Row],[Cliente]],'BASE DE CLIENTES'!A:C,3,0)</f>
        <v>DF</v>
      </c>
      <c r="E4132" s="1" t="str">
        <f>CONCATENATE(Tabela1[[#This Row],[CIDADE]],",",Tabela1[[#This Row],[UF]])</f>
        <v>Brasília,DF</v>
      </c>
      <c r="F4132" s="12">
        <v>46072</v>
      </c>
      <c r="G4132" s="14">
        <v>818.14</v>
      </c>
      <c r="H4132" s="14">
        <v>1180</v>
      </c>
      <c r="I4132" s="7">
        <f>Tabela1[[#This Row],[Valor total]]-Tabela1[[#This Row],[Valor custo]]</f>
        <v>361.86</v>
      </c>
      <c r="J4132" s="3">
        <f>Tabela1[[#This Row],[MARGEM BRUTA]]/Tabela1[[#This Row],[Valor total]]</f>
        <v>0.30666101694915254</v>
      </c>
      <c r="K4132" s="1" t="str">
        <f>VLOOKUP(Tabela1[[#This Row],[Cliente]],'BASE DE CLIENTES'!A:D,4,0)</f>
        <v>EMPRESA COM MAQUINA</v>
      </c>
      <c r="L4132" s="1" t="str">
        <f>VLOOKUP(Tabela1[[#This Row],[Cliente]],'BASE DE CLIENTES'!A:E,5,0)</f>
        <v>RIACHO FUNDO II</v>
      </c>
    </row>
    <row r="4133" spans="2:12" x14ac:dyDescent="0.3">
      <c r="B4133" t="s">
        <v>161</v>
      </c>
      <c r="C4133" s="1" t="str">
        <f>VLOOKUP(Tabela1[[#This Row],[Cliente]],'BASE DE CLIENTES'!A:E,2,0)</f>
        <v>Brasília</v>
      </c>
      <c r="D4133" s="1" t="str">
        <f>VLOOKUP(Tabela1[[#This Row],[Cliente]],'BASE DE CLIENTES'!A:C,3,0)</f>
        <v>DF</v>
      </c>
      <c r="E4133" s="1" t="str">
        <f>CONCATENATE(Tabela1[[#This Row],[CIDADE]],",",Tabela1[[#This Row],[UF]])</f>
        <v>Brasília,DF</v>
      </c>
      <c r="F4133" s="12">
        <v>46072</v>
      </c>
      <c r="G4133" s="14">
        <v>6570</v>
      </c>
      <c r="H4133" s="14">
        <v>10175</v>
      </c>
      <c r="I4133" s="7">
        <f>Tabela1[[#This Row],[Valor total]]-Tabela1[[#This Row],[Valor custo]]</f>
        <v>3605</v>
      </c>
      <c r="J4133" s="3">
        <f>Tabela1[[#This Row],[MARGEM BRUTA]]/Tabela1[[#This Row],[Valor total]]</f>
        <v>0.3542997542997543</v>
      </c>
      <c r="K4133" s="1" t="str">
        <f>VLOOKUP(Tabela1[[#This Row],[Cliente]],'BASE DE CLIENTES'!A:D,4,0)</f>
        <v>EMPRESA COM MAQUINA</v>
      </c>
      <c r="L4133" s="1" t="str">
        <f>VLOOKUP(Tabela1[[#This Row],[Cliente]],'BASE DE CLIENTES'!A:E,5,0)</f>
        <v>RIACHO FUNDO II</v>
      </c>
    </row>
    <row r="4134" spans="2:12" x14ac:dyDescent="0.3">
      <c r="B4134" t="s">
        <v>27</v>
      </c>
      <c r="C4134" s="1" t="str">
        <f>VLOOKUP(Tabela1[[#This Row],[Cliente]],'BASE DE CLIENTES'!A:E,2,0)</f>
        <v>Brasília</v>
      </c>
      <c r="D4134" s="1" t="str">
        <f>VLOOKUP(Tabela1[[#This Row],[Cliente]],'BASE DE CLIENTES'!A:C,3,0)</f>
        <v>DF</v>
      </c>
      <c r="E4134" s="1" t="str">
        <f>CONCATENATE(Tabela1[[#This Row],[CIDADE]],",",Tabela1[[#This Row],[UF]])</f>
        <v>Brasília,DF</v>
      </c>
      <c r="F4134" s="12">
        <v>46072</v>
      </c>
      <c r="G4134" s="14">
        <v>419</v>
      </c>
      <c r="H4134" s="14">
        <v>502</v>
      </c>
      <c r="I4134" s="7">
        <f>Tabela1[[#This Row],[Valor total]]-Tabela1[[#This Row],[Valor custo]]</f>
        <v>83</v>
      </c>
      <c r="J4134" s="3">
        <f>Tabela1[[#This Row],[MARGEM BRUTA]]/Tabela1[[#This Row],[Valor total]]</f>
        <v>0.16533864541832669</v>
      </c>
      <c r="K4134" s="1" t="str">
        <f>VLOOKUP(Tabela1[[#This Row],[Cliente]],'BASE DE CLIENTES'!A:D,4,0)</f>
        <v>EMPRESA SEM MAQUINA</v>
      </c>
      <c r="L4134" s="1" t="str">
        <f>VLOOKUP(Tabela1[[#This Row],[Cliente]],'BASE DE CLIENTES'!A:E,5,0)</f>
        <v>RECANTO DAS EMAS</v>
      </c>
    </row>
    <row r="4135" spans="2:12" x14ac:dyDescent="0.3">
      <c r="B4135" t="s">
        <v>36</v>
      </c>
      <c r="C4135" s="1" t="str">
        <f>VLOOKUP(Tabela1[[#This Row],[Cliente]],'BASE DE CLIENTES'!A:E,2,0)</f>
        <v>Brasília</v>
      </c>
      <c r="D4135" s="1" t="str">
        <f>VLOOKUP(Tabela1[[#This Row],[Cliente]],'BASE DE CLIENTES'!A:C,3,0)</f>
        <v>DF</v>
      </c>
      <c r="E4135" s="1" t="str">
        <f>CONCATENATE(Tabela1[[#This Row],[CIDADE]],",",Tabela1[[#This Row],[UF]])</f>
        <v>Brasília,DF</v>
      </c>
      <c r="F4135" s="12">
        <v>46072</v>
      </c>
      <c r="G4135" s="14">
        <v>15.02</v>
      </c>
      <c r="H4135" s="14">
        <v>70</v>
      </c>
      <c r="I4135" s="7">
        <f>Tabela1[[#This Row],[Valor total]]-Tabela1[[#This Row],[Valor custo]]</f>
        <v>54.980000000000004</v>
      </c>
      <c r="J4135" s="3">
        <f>Tabela1[[#This Row],[MARGEM BRUTA]]/Tabela1[[#This Row],[Valor total]]</f>
        <v>0.78542857142857148</v>
      </c>
      <c r="K4135" s="1" t="str">
        <f>VLOOKUP(Tabela1[[#This Row],[Cliente]],'BASE DE CLIENTES'!A:D,4,0)</f>
        <v>SERRALHEIRO</v>
      </c>
      <c r="L4135" s="1" t="str">
        <f>VLOOKUP(Tabela1[[#This Row],[Cliente]],'BASE DE CLIENTES'!A:E,5,0)</f>
        <v>CEILANDIA SUL (CEILANDIA)</v>
      </c>
    </row>
    <row r="4136" spans="2:12" x14ac:dyDescent="0.3">
      <c r="B4136" t="s">
        <v>1143</v>
      </c>
      <c r="C4136" s="1" t="str">
        <f>VLOOKUP(Tabela1[[#This Row],[Cliente]],'BASE DE CLIENTES'!A:E,2,0)</f>
        <v>Brasília</v>
      </c>
      <c r="D4136" s="1" t="str">
        <f>VLOOKUP(Tabela1[[#This Row],[Cliente]],'BASE DE CLIENTES'!A:C,3,0)</f>
        <v>DF</v>
      </c>
      <c r="E4136" s="1" t="str">
        <f>CONCATENATE(Tabela1[[#This Row],[CIDADE]],",",Tabela1[[#This Row],[UF]])</f>
        <v>Brasília,DF</v>
      </c>
      <c r="F4136" s="12">
        <v>46072</v>
      </c>
      <c r="G4136" s="14">
        <v>75.099999999999994</v>
      </c>
      <c r="H4136" s="14">
        <v>280</v>
      </c>
      <c r="I4136" s="7">
        <f>Tabela1[[#This Row],[Valor total]]-Tabela1[[#This Row],[Valor custo]]</f>
        <v>204.9</v>
      </c>
      <c r="J4136" s="3">
        <f>Tabela1[[#This Row],[MARGEM BRUTA]]/Tabela1[[#This Row],[Valor total]]</f>
        <v>0.73178571428571426</v>
      </c>
      <c r="K4136" s="1" t="str">
        <f>VLOOKUP(Tabela1[[#This Row],[Cliente]],'BASE DE CLIENTES'!A:D,4,0)</f>
        <v>CLIENTE NOVO S/ IDENT.</v>
      </c>
      <c r="L4136" s="1" t="str">
        <f>VLOOKUP(Tabela1[[#This Row],[Cliente]],'BASE DE CLIENTES'!A:E,5,0)</f>
        <v>Ceilândia</v>
      </c>
    </row>
    <row r="4137" spans="2:12" x14ac:dyDescent="0.3">
      <c r="B4137" t="s">
        <v>1144</v>
      </c>
      <c r="C4137" s="1" t="str">
        <f>VLOOKUP(Tabela1[[#This Row],[Cliente]],'BASE DE CLIENTES'!A:E,2,0)</f>
        <v>Brasília</v>
      </c>
      <c r="D4137" s="1" t="str">
        <f>VLOOKUP(Tabela1[[#This Row],[Cliente]],'BASE DE CLIENTES'!A:C,3,0)</f>
        <v>DF</v>
      </c>
      <c r="E4137" s="1" t="str">
        <f>CONCATENATE(Tabela1[[#This Row],[CIDADE]],",",Tabela1[[#This Row],[UF]])</f>
        <v>Brasília,DF</v>
      </c>
      <c r="F4137" s="12">
        <v>46072</v>
      </c>
      <c r="G4137" s="14">
        <v>450</v>
      </c>
      <c r="H4137" s="14">
        <v>700</v>
      </c>
      <c r="I4137" s="7">
        <f>Tabela1[[#This Row],[Valor total]]-Tabela1[[#This Row],[Valor custo]]</f>
        <v>250</v>
      </c>
      <c r="J4137" s="3">
        <f>Tabela1[[#This Row],[MARGEM BRUTA]]/Tabela1[[#This Row],[Valor total]]</f>
        <v>0.35714285714285715</v>
      </c>
      <c r="K4137" s="1" t="str">
        <f>VLOOKUP(Tabela1[[#This Row],[Cliente]],'BASE DE CLIENTES'!A:D,4,0)</f>
        <v>CLIENTE NOVO S/ IDENT.</v>
      </c>
      <c r="L4137" s="1" t="str">
        <f>VLOOKUP(Tabela1[[#This Row],[Cliente]],'BASE DE CLIENTES'!A:E,5,0)</f>
        <v xml:space="preserve">Ceiândia </v>
      </c>
    </row>
    <row r="4138" spans="2:12" x14ac:dyDescent="0.3">
      <c r="B4138" t="s">
        <v>1141</v>
      </c>
      <c r="C4138" s="1" t="str">
        <f>VLOOKUP(Tabela1[[#This Row],[Cliente]],'BASE DE CLIENTES'!A:E,2,0)</f>
        <v>Aparecida de Goiânia</v>
      </c>
      <c r="D4138" s="1" t="str">
        <f>VLOOKUP(Tabela1[[#This Row],[Cliente]],'BASE DE CLIENTES'!A:C,3,0)</f>
        <v>GO</v>
      </c>
      <c r="E4138" s="1" t="str">
        <f>CONCATENATE(Tabela1[[#This Row],[CIDADE]],",",Tabela1[[#This Row],[UF]])</f>
        <v>Aparecida de Goiânia,GO</v>
      </c>
      <c r="F4138" s="12">
        <v>46072</v>
      </c>
      <c r="G4138" s="14">
        <v>4640</v>
      </c>
      <c r="H4138" s="14">
        <v>6460</v>
      </c>
      <c r="I4138" s="7">
        <f>Tabela1[[#This Row],[Valor total]]-Tabela1[[#This Row],[Valor custo]]</f>
        <v>1820</v>
      </c>
      <c r="J4138" s="3">
        <f>Tabela1[[#This Row],[MARGEM BRUTA]]/Tabela1[[#This Row],[Valor total]]</f>
        <v>0.28173374613003094</v>
      </c>
      <c r="K4138" s="1" t="str">
        <f>VLOOKUP(Tabela1[[#This Row],[Cliente]],'BASE DE CLIENTES'!A:D,4,0)</f>
        <v>CLIENTE NOVO S/ IDENT.</v>
      </c>
      <c r="L4138" s="1" t="str">
        <f>VLOOKUP(Tabela1[[#This Row],[Cliente]],'BASE DE CLIENTES'!A:E,5,0)</f>
        <v>Aparecida de Goiânia</v>
      </c>
    </row>
    <row r="4139" spans="2:12" x14ac:dyDescent="0.3">
      <c r="B4139" t="s">
        <v>27</v>
      </c>
      <c r="C4139" s="1" t="str">
        <f>VLOOKUP(Tabela1[[#This Row],[Cliente]],'BASE DE CLIENTES'!A:E,2,0)</f>
        <v>Brasília</v>
      </c>
      <c r="D4139" s="1" t="str">
        <f>VLOOKUP(Tabela1[[#This Row],[Cliente]],'BASE DE CLIENTES'!A:C,3,0)</f>
        <v>DF</v>
      </c>
      <c r="E4139" s="1" t="str">
        <f>CONCATENATE(Tabela1[[#This Row],[CIDADE]],",",Tabela1[[#This Row],[UF]])</f>
        <v>Brasília,DF</v>
      </c>
      <c r="F4139" s="12">
        <v>46072</v>
      </c>
      <c r="G4139" s="14">
        <v>90.06</v>
      </c>
      <c r="H4139" s="14">
        <v>170</v>
      </c>
      <c r="I4139" s="7">
        <f>Tabela1[[#This Row],[Valor total]]-Tabela1[[#This Row],[Valor custo]]</f>
        <v>79.94</v>
      </c>
      <c r="J4139" s="3">
        <f>Tabela1[[#This Row],[MARGEM BRUTA]]/Tabela1[[#This Row],[Valor total]]</f>
        <v>0.47023529411764703</v>
      </c>
      <c r="K4139" s="1" t="str">
        <f>VLOOKUP(Tabela1[[#This Row],[Cliente]],'BASE DE CLIENTES'!A:D,4,0)</f>
        <v>EMPRESA SEM MAQUINA</v>
      </c>
      <c r="L4139" s="1" t="str">
        <f>VLOOKUP(Tabela1[[#This Row],[Cliente]],'BASE DE CLIENTES'!A:E,5,0)</f>
        <v>RECANTO DAS EMAS</v>
      </c>
    </row>
    <row r="4140" spans="2:12" x14ac:dyDescent="0.3">
      <c r="B4140" t="s">
        <v>161</v>
      </c>
      <c r="C4140" s="1" t="str">
        <f>VLOOKUP(Tabela1[[#This Row],[Cliente]],'BASE DE CLIENTES'!A:E,2,0)</f>
        <v>Brasília</v>
      </c>
      <c r="D4140" s="1" t="str">
        <f>VLOOKUP(Tabela1[[#This Row],[Cliente]],'BASE DE CLIENTES'!A:C,3,0)</f>
        <v>DF</v>
      </c>
      <c r="E4140" s="1" t="str">
        <f>CONCATENATE(Tabela1[[#This Row],[CIDADE]],",",Tabela1[[#This Row],[UF]])</f>
        <v>Brasília,DF</v>
      </c>
      <c r="F4140" s="12">
        <v>46072</v>
      </c>
      <c r="G4140" s="14">
        <v>470</v>
      </c>
      <c r="H4140" s="14">
        <v>785</v>
      </c>
      <c r="I4140" s="7">
        <f>Tabela1[[#This Row],[Valor total]]-Tabela1[[#This Row],[Valor custo]]</f>
        <v>315</v>
      </c>
      <c r="J4140" s="3">
        <f>Tabela1[[#This Row],[MARGEM BRUTA]]/Tabela1[[#This Row],[Valor total]]</f>
        <v>0.40127388535031849</v>
      </c>
      <c r="K4140" s="1" t="str">
        <f>VLOOKUP(Tabela1[[#This Row],[Cliente]],'BASE DE CLIENTES'!A:D,4,0)</f>
        <v>EMPRESA COM MAQUINA</v>
      </c>
      <c r="L4140" s="1" t="str">
        <f>VLOOKUP(Tabela1[[#This Row],[Cliente]],'BASE DE CLIENTES'!A:E,5,0)</f>
        <v>RIACHO FUNDO II</v>
      </c>
    </row>
    <row r="4141" spans="2:12" x14ac:dyDescent="0.3">
      <c r="B4141" t="s">
        <v>232</v>
      </c>
      <c r="C4141" s="1" t="str">
        <f>VLOOKUP(Tabela1[[#This Row],[Cliente]],'BASE DE CLIENTES'!A:E,2,0)</f>
        <v>Brasília</v>
      </c>
      <c r="D4141" s="1" t="str">
        <f>VLOOKUP(Tabela1[[#This Row],[Cliente]],'BASE DE CLIENTES'!A:C,3,0)</f>
        <v>DF</v>
      </c>
      <c r="E4141" s="1" t="str">
        <f>CONCATENATE(Tabela1[[#This Row],[CIDADE]],",",Tabela1[[#This Row],[UF]])</f>
        <v>Brasília,DF</v>
      </c>
      <c r="F4141" s="12">
        <v>46072</v>
      </c>
      <c r="G4141" s="14">
        <v>191</v>
      </c>
      <c r="H4141" s="14">
        <v>500</v>
      </c>
      <c r="I4141" s="7">
        <f>Tabela1[[#This Row],[Valor total]]-Tabela1[[#This Row],[Valor custo]]</f>
        <v>309</v>
      </c>
      <c r="J4141" s="3">
        <f>Tabela1[[#This Row],[MARGEM BRUTA]]/Tabela1[[#This Row],[Valor total]]</f>
        <v>0.61799999999999999</v>
      </c>
      <c r="K4141" s="1" t="str">
        <f>VLOOKUP(Tabela1[[#This Row],[Cliente]],'BASE DE CLIENTES'!A:D,4,0)</f>
        <v>CHAVEIRO</v>
      </c>
      <c r="L4141" s="1" t="str">
        <f>VLOOKUP(Tabela1[[#This Row],[Cliente]],'BASE DE CLIENTES'!A:E,5,0)</f>
        <v>Areal (Águas Claras)</v>
      </c>
    </row>
    <row r="4142" spans="2:12" x14ac:dyDescent="0.3">
      <c r="B4142" t="s">
        <v>42</v>
      </c>
      <c r="C4142" s="1" t="str">
        <f>VLOOKUP(Tabela1[[#This Row],[Cliente]],'BASE DE CLIENTES'!A:E,2,0)</f>
        <v>Brasília</v>
      </c>
      <c r="D4142" s="1" t="str">
        <f>VLOOKUP(Tabela1[[#This Row],[Cliente]],'BASE DE CLIENTES'!A:C,3,0)</f>
        <v>DF</v>
      </c>
      <c r="E4142" s="1" t="str">
        <f>CONCATENATE(Tabela1[[#This Row],[CIDADE]],",",Tabela1[[#This Row],[UF]])</f>
        <v>Brasília,DF</v>
      </c>
      <c r="F4142" s="12">
        <v>46072</v>
      </c>
      <c r="G4142" s="14">
        <v>680</v>
      </c>
      <c r="H4142" s="14">
        <v>1100</v>
      </c>
      <c r="I4142" s="7">
        <f>Tabela1[[#This Row],[Valor total]]-Tabela1[[#This Row],[Valor custo]]</f>
        <v>420</v>
      </c>
      <c r="J4142" s="3">
        <f>Tabela1[[#This Row],[MARGEM BRUTA]]/Tabela1[[#This Row],[Valor total]]</f>
        <v>0.38181818181818183</v>
      </c>
      <c r="K4142" s="1" t="str">
        <f>VLOOKUP(Tabela1[[#This Row],[Cliente]],'BASE DE CLIENTES'!A:D,4,0)</f>
        <v>EMPRESA SEM MAQUINA</v>
      </c>
      <c r="L4142" s="1" t="str">
        <f>VLOOKUP(Tabela1[[#This Row],[Cliente]],'BASE DE CLIENTES'!A:E,5,0)</f>
        <v>SAMAMBAIA</v>
      </c>
    </row>
    <row r="4143" spans="2:12" x14ac:dyDescent="0.3">
      <c r="B4143" t="s">
        <v>206</v>
      </c>
      <c r="C4143" s="1" t="str">
        <f>VLOOKUP(Tabela1[[#This Row],[Cliente]],'BASE DE CLIENTES'!A:E,2,0)</f>
        <v>Goiânia</v>
      </c>
      <c r="D4143" s="1" t="str">
        <f>VLOOKUP(Tabela1[[#This Row],[Cliente]],'BASE DE CLIENTES'!A:C,3,0)</f>
        <v>GO</v>
      </c>
      <c r="E4143" s="1" t="str">
        <f>CONCATENATE(Tabela1[[#This Row],[CIDADE]],",",Tabela1[[#This Row],[UF]])</f>
        <v>Goiânia,GO</v>
      </c>
      <c r="F4143" s="12">
        <v>46072</v>
      </c>
      <c r="G4143" s="14">
        <v>10360</v>
      </c>
      <c r="H4143" s="14">
        <v>17100</v>
      </c>
      <c r="I4143" s="7">
        <f>Tabela1[[#This Row],[Valor total]]-Tabela1[[#This Row],[Valor custo]]</f>
        <v>6740</v>
      </c>
      <c r="J4143" s="3">
        <f>Tabela1[[#This Row],[MARGEM BRUTA]]/Tabela1[[#This Row],[Valor total]]</f>
        <v>0.39415204678362575</v>
      </c>
      <c r="K4143" s="1" t="str">
        <f>VLOOKUP(Tabela1[[#This Row],[Cliente]],'BASE DE CLIENTES'!A:D,4,0)</f>
        <v>EMPRESA COM MAQUINA</v>
      </c>
      <c r="L4143" s="1" t="str">
        <f>VLOOKUP(Tabela1[[#This Row],[Cliente]],'BASE DE CLIENTES'!A:E,5,0)</f>
        <v>Goiânia</v>
      </c>
    </row>
    <row r="4144" spans="2:12" x14ac:dyDescent="0.3">
      <c r="B4144" t="s">
        <v>52</v>
      </c>
      <c r="C4144" s="1" t="str">
        <f>VLOOKUP(Tabela1[[#This Row],[Cliente]],'BASE DE CLIENTES'!A:E,2,0)</f>
        <v>Brasília</v>
      </c>
      <c r="D4144" s="1" t="str">
        <f>VLOOKUP(Tabela1[[#This Row],[Cliente]],'BASE DE CLIENTES'!A:C,3,0)</f>
        <v>DF</v>
      </c>
      <c r="E4144" s="1" t="str">
        <f>CONCATENATE(Tabela1[[#This Row],[CIDADE]],",",Tabela1[[#This Row],[UF]])</f>
        <v>Brasília,DF</v>
      </c>
      <c r="F4144" s="12">
        <v>46071</v>
      </c>
      <c r="G4144" s="14">
        <v>180</v>
      </c>
      <c r="H4144" s="14">
        <v>200</v>
      </c>
      <c r="I4144" s="7">
        <f>Tabela1[[#This Row],[Valor total]]-Tabela1[[#This Row],[Valor custo]]</f>
        <v>20</v>
      </c>
      <c r="J4144" s="3">
        <f>Tabela1[[#This Row],[MARGEM BRUTA]]/Tabela1[[#This Row],[Valor total]]</f>
        <v>0.1</v>
      </c>
      <c r="K4144" s="1" t="str">
        <f>VLOOKUP(Tabela1[[#This Row],[Cliente]],'BASE DE CLIENTES'!A:D,4,0)</f>
        <v>SERRALHEIRO</v>
      </c>
      <c r="L4144" s="1" t="str">
        <f>VLOOKUP(Tabela1[[#This Row],[Cliente]],'BASE DE CLIENTES'!A:E,5,0)</f>
        <v>Ceilândia Sul (Ceilândia)</v>
      </c>
    </row>
    <row r="4145" spans="2:12" x14ac:dyDescent="0.3">
      <c r="B4145" t="s">
        <v>106</v>
      </c>
      <c r="C4145" s="1" t="str">
        <f>VLOOKUP(Tabela1[[#This Row],[Cliente]],'BASE DE CLIENTES'!A:E,2,0)</f>
        <v>Brasília</v>
      </c>
      <c r="D4145" s="1" t="str">
        <f>VLOOKUP(Tabela1[[#This Row],[Cliente]],'BASE DE CLIENTES'!A:C,3,0)</f>
        <v>DF</v>
      </c>
      <c r="E4145" s="1" t="str">
        <f>CONCATENATE(Tabela1[[#This Row],[CIDADE]],",",Tabela1[[#This Row],[UF]])</f>
        <v>Brasília,DF</v>
      </c>
      <c r="F4145" s="12">
        <v>46071</v>
      </c>
      <c r="G4145" s="14">
        <v>1703.5</v>
      </c>
      <c r="H4145" s="14">
        <v>2890</v>
      </c>
      <c r="I4145" s="7">
        <f>Tabela1[[#This Row],[Valor total]]-Tabela1[[#This Row],[Valor custo]]</f>
        <v>1186.5</v>
      </c>
      <c r="J4145" s="3">
        <f>Tabela1[[#This Row],[MARGEM BRUTA]]/Tabela1[[#This Row],[Valor total]]</f>
        <v>0.4105536332179931</v>
      </c>
      <c r="K4145" s="1" t="str">
        <f>VLOOKUP(Tabela1[[#This Row],[Cliente]],'BASE DE CLIENTES'!A:D,4,0)</f>
        <v>EMPRESA COM MAQUINA</v>
      </c>
      <c r="L4145" s="1" t="str">
        <f>VLOOKUP(Tabela1[[#This Row],[Cliente]],'BASE DE CLIENTES'!A:E,5,0)</f>
        <v>26 DE SETEMBRO</v>
      </c>
    </row>
    <row r="4146" spans="2:12" x14ac:dyDescent="0.3">
      <c r="B4146" t="s">
        <v>187</v>
      </c>
      <c r="C4146" s="1" t="str">
        <f>VLOOKUP(Tabela1[[#This Row],[Cliente]],'BASE DE CLIENTES'!A:E,2,0)</f>
        <v>Brasília</v>
      </c>
      <c r="D4146" s="1" t="str">
        <f>VLOOKUP(Tabela1[[#This Row],[Cliente]],'BASE DE CLIENTES'!A:C,3,0)</f>
        <v>DF</v>
      </c>
      <c r="E4146" s="1" t="str">
        <f>CONCATENATE(Tabela1[[#This Row],[CIDADE]],",",Tabela1[[#This Row],[UF]])</f>
        <v>Brasília,DF</v>
      </c>
      <c r="F4146" s="12">
        <v>46071</v>
      </c>
      <c r="G4146" s="14">
        <v>0</v>
      </c>
      <c r="H4146" s="14">
        <v>95</v>
      </c>
      <c r="I4146" s="7">
        <f>Tabela1[[#This Row],[Valor total]]-Tabela1[[#This Row],[Valor custo]]</f>
        <v>95</v>
      </c>
      <c r="J4146" s="3">
        <f>Tabela1[[#This Row],[MARGEM BRUTA]]/Tabela1[[#This Row],[Valor total]]</f>
        <v>1</v>
      </c>
      <c r="K4146" s="1" t="str">
        <f>VLOOKUP(Tabela1[[#This Row],[Cliente]],'BASE DE CLIENTES'!A:D,4,0)</f>
        <v>SERRALHEIRO</v>
      </c>
      <c r="L4146" s="1" t="str">
        <f>VLOOKUP(Tabela1[[#This Row],[Cliente]],'BASE DE CLIENTES'!A:E,5,0)</f>
        <v>CEILANDIA SUL (CEILANDIA)</v>
      </c>
    </row>
    <row r="4147" spans="2:12" x14ac:dyDescent="0.3">
      <c r="B4147" t="s">
        <v>88</v>
      </c>
      <c r="C4147" s="1" t="str">
        <f>VLOOKUP(Tabela1[[#This Row],[Cliente]],'BASE DE CLIENTES'!A:E,2,0)</f>
        <v>Brasília</v>
      </c>
      <c r="D4147" s="1" t="str">
        <f>VLOOKUP(Tabela1[[#This Row],[Cliente]],'BASE DE CLIENTES'!A:C,3,0)</f>
        <v>DF</v>
      </c>
      <c r="E4147" s="1" t="str">
        <f>CONCATENATE(Tabela1[[#This Row],[CIDADE]],",",Tabela1[[#This Row],[UF]])</f>
        <v>Brasília,DF</v>
      </c>
      <c r="F4147" s="12">
        <v>46071</v>
      </c>
      <c r="G4147" s="14">
        <v>0</v>
      </c>
      <c r="H4147" s="14">
        <v>275</v>
      </c>
      <c r="I4147" s="7">
        <f>Tabela1[[#This Row],[Valor total]]-Tabela1[[#This Row],[Valor custo]]</f>
        <v>275</v>
      </c>
      <c r="J4147" s="3">
        <f>Tabela1[[#This Row],[MARGEM BRUTA]]/Tabela1[[#This Row],[Valor total]]</f>
        <v>1</v>
      </c>
      <c r="K4147" s="1" t="str">
        <f>VLOOKUP(Tabela1[[#This Row],[Cliente]],'BASE DE CLIENTES'!A:D,4,0)</f>
        <v>SERRALHEIRO</v>
      </c>
      <c r="L4147" s="1" t="str">
        <f>VLOOKUP(Tabela1[[#This Row],[Cliente]],'BASE DE CLIENTES'!A:E,5,0)</f>
        <v>RECANTO DAS EMAS</v>
      </c>
    </row>
    <row r="4148" spans="2:12" x14ac:dyDescent="0.3">
      <c r="B4148" t="s">
        <v>27</v>
      </c>
      <c r="C4148" s="1" t="str">
        <f>VLOOKUP(Tabela1[[#This Row],[Cliente]],'BASE DE CLIENTES'!A:E,2,0)</f>
        <v>Brasília</v>
      </c>
      <c r="D4148" s="1" t="str">
        <f>VLOOKUP(Tabela1[[#This Row],[Cliente]],'BASE DE CLIENTES'!A:C,3,0)</f>
        <v>DF</v>
      </c>
      <c r="E4148" s="1" t="str">
        <f>CONCATENATE(Tabela1[[#This Row],[CIDADE]],",",Tabela1[[#This Row],[UF]])</f>
        <v>Brasília,DF</v>
      </c>
      <c r="F4148" s="12">
        <v>46071</v>
      </c>
      <c r="G4148" s="14">
        <v>424.55</v>
      </c>
      <c r="H4148" s="14">
        <v>770</v>
      </c>
      <c r="I4148" s="7">
        <f>Tabela1[[#This Row],[Valor total]]-Tabela1[[#This Row],[Valor custo]]</f>
        <v>345.45</v>
      </c>
      <c r="J4148" s="3">
        <f>Tabela1[[#This Row],[MARGEM BRUTA]]/Tabela1[[#This Row],[Valor total]]</f>
        <v>0.44863636363636361</v>
      </c>
      <c r="K4148" s="1" t="str">
        <f>VLOOKUP(Tabela1[[#This Row],[Cliente]],'BASE DE CLIENTES'!A:D,4,0)</f>
        <v>EMPRESA SEM MAQUINA</v>
      </c>
      <c r="L4148" s="1" t="str">
        <f>VLOOKUP(Tabela1[[#This Row],[Cliente]],'BASE DE CLIENTES'!A:E,5,0)</f>
        <v>RECANTO DAS EMAS</v>
      </c>
    </row>
    <row r="4149" spans="2:12" x14ac:dyDescent="0.3">
      <c r="B4149" t="s">
        <v>199</v>
      </c>
      <c r="C4149" s="1" t="str">
        <f>VLOOKUP(Tabela1[[#This Row],[Cliente]],'BASE DE CLIENTES'!A:E,2,0)</f>
        <v>Goiânia</v>
      </c>
      <c r="D4149" s="1" t="str">
        <f>VLOOKUP(Tabela1[[#This Row],[Cliente]],'BASE DE CLIENTES'!A:C,3,0)</f>
        <v>GO</v>
      </c>
      <c r="E4149" s="1" t="str">
        <f>CONCATENATE(Tabela1[[#This Row],[CIDADE]],",",Tabela1[[#This Row],[UF]])</f>
        <v>Goiânia,GO</v>
      </c>
      <c r="F4149" s="12">
        <v>46071</v>
      </c>
      <c r="G4149" s="14">
        <v>4609</v>
      </c>
      <c r="H4149" s="14">
        <v>6820</v>
      </c>
      <c r="I4149" s="7">
        <f>Tabela1[[#This Row],[Valor total]]-Tabela1[[#This Row],[Valor custo]]</f>
        <v>2211</v>
      </c>
      <c r="J4149" s="3">
        <f>Tabela1[[#This Row],[MARGEM BRUTA]]/Tabela1[[#This Row],[Valor total]]</f>
        <v>0.3241935483870968</v>
      </c>
      <c r="K4149" s="1" t="str">
        <f>VLOOKUP(Tabela1[[#This Row],[Cliente]],'BASE DE CLIENTES'!A:D,4,0)</f>
        <v>EMPRESA COM MAQUINA</v>
      </c>
      <c r="L4149" s="1" t="str">
        <f>VLOOKUP(Tabela1[[#This Row],[Cliente]],'BASE DE CLIENTES'!A:E,5,0)</f>
        <v>Goiânia</v>
      </c>
    </row>
    <row r="4150" spans="2:12" x14ac:dyDescent="0.3">
      <c r="B4150" t="s">
        <v>117</v>
      </c>
      <c r="C4150" s="1" t="str">
        <f>VLOOKUP(Tabela1[[#This Row],[Cliente]],'BASE DE CLIENTES'!A:E,2,0)</f>
        <v>Brasília</v>
      </c>
      <c r="D4150" s="1" t="str">
        <f>VLOOKUP(Tabela1[[#This Row],[Cliente]],'BASE DE CLIENTES'!A:C,3,0)</f>
        <v>DF</v>
      </c>
      <c r="E4150" s="1" t="str">
        <f>CONCATENATE(Tabela1[[#This Row],[CIDADE]],",",Tabela1[[#This Row],[UF]])</f>
        <v>Brasília,DF</v>
      </c>
      <c r="F4150" s="12">
        <v>46071</v>
      </c>
      <c r="G4150" s="14">
        <v>1257</v>
      </c>
      <c r="H4150" s="14">
        <v>1800</v>
      </c>
      <c r="I4150" s="7">
        <f>Tabela1[[#This Row],[Valor total]]-Tabela1[[#This Row],[Valor custo]]</f>
        <v>543</v>
      </c>
      <c r="J4150" s="3">
        <f>Tabela1[[#This Row],[MARGEM BRUTA]]/Tabela1[[#This Row],[Valor total]]</f>
        <v>0.30166666666666669</v>
      </c>
      <c r="K4150" s="1" t="str">
        <f>VLOOKUP(Tabela1[[#This Row],[Cliente]],'BASE DE CLIENTES'!A:D,4,0)</f>
        <v>EMPRESA COM MAQUINA</v>
      </c>
      <c r="L4150" s="1" t="str">
        <f>VLOOKUP(Tabela1[[#This Row],[Cliente]],'BASE DE CLIENTES'!A:E,5,0)</f>
        <v>SETOR HABITACIONAL ARNIQUEIRA (AGUAS CLARAS)</v>
      </c>
    </row>
    <row r="4151" spans="2:12" x14ac:dyDescent="0.3">
      <c r="B4151" t="s">
        <v>321</v>
      </c>
      <c r="C4151" s="1" t="str">
        <f>VLOOKUP(Tabela1[[#This Row],[Cliente]],'BASE DE CLIENTES'!A:E,2,0)</f>
        <v>Valparaíso de Goiás</v>
      </c>
      <c r="D4151" s="1" t="str">
        <f>VLOOKUP(Tabela1[[#This Row],[Cliente]],'BASE DE CLIENTES'!A:C,3,0)</f>
        <v>GO</v>
      </c>
      <c r="E4151" s="1" t="str">
        <f>CONCATENATE(Tabela1[[#This Row],[CIDADE]],",",Tabela1[[#This Row],[UF]])</f>
        <v>Valparaíso de Goiás,GO</v>
      </c>
      <c r="F4151" s="12">
        <v>46071</v>
      </c>
      <c r="G4151" s="14">
        <v>4759</v>
      </c>
      <c r="H4151" s="14">
        <v>7755</v>
      </c>
      <c r="I4151" s="7">
        <f>Tabela1[[#This Row],[Valor total]]-Tabela1[[#This Row],[Valor custo]]</f>
        <v>2996</v>
      </c>
      <c r="J4151" s="3">
        <f>Tabela1[[#This Row],[MARGEM BRUTA]]/Tabela1[[#This Row],[Valor total]]</f>
        <v>0.38633139909735653</v>
      </c>
      <c r="K4151" s="1" t="str">
        <f>VLOOKUP(Tabela1[[#This Row],[Cliente]],'BASE DE CLIENTES'!A:D,4,0)</f>
        <v>EMPRESA COM MAQUINA</v>
      </c>
      <c r="L4151" s="1" t="str">
        <f>VLOOKUP(Tabela1[[#This Row],[Cliente]],'BASE DE CLIENTES'!A:E,5,0)</f>
        <v>Valparaíso de Goiás</v>
      </c>
    </row>
    <row r="4152" spans="2:12" x14ac:dyDescent="0.3">
      <c r="B4152" t="s">
        <v>342</v>
      </c>
      <c r="C4152" s="1" t="str">
        <f>VLOOKUP(Tabela1[[#This Row],[Cliente]],'BASE DE CLIENTES'!A:E,2,0)</f>
        <v>Santo Antônio Descoberto</v>
      </c>
      <c r="D4152" s="1" t="str">
        <f>VLOOKUP(Tabela1[[#This Row],[Cliente]],'BASE DE CLIENTES'!A:C,3,0)</f>
        <v>GO</v>
      </c>
      <c r="E4152" s="1" t="str">
        <f>CONCATENATE(Tabela1[[#This Row],[CIDADE]],",",Tabela1[[#This Row],[UF]])</f>
        <v>Santo Antônio Descoberto,GO</v>
      </c>
      <c r="F4152" s="12">
        <v>46071</v>
      </c>
      <c r="G4152" s="14">
        <v>670</v>
      </c>
      <c r="H4152" s="14">
        <v>1000</v>
      </c>
      <c r="I4152" s="7">
        <f>Tabela1[[#This Row],[Valor total]]-Tabela1[[#This Row],[Valor custo]]</f>
        <v>330</v>
      </c>
      <c r="J4152" s="3">
        <f>Tabela1[[#This Row],[MARGEM BRUTA]]/Tabela1[[#This Row],[Valor total]]</f>
        <v>0.33</v>
      </c>
      <c r="K4152" s="1" t="str">
        <f>VLOOKUP(Tabela1[[#This Row],[Cliente]],'BASE DE CLIENTES'!A:D,4,0)</f>
        <v>CLIENTE NOVO S/ IDENT.</v>
      </c>
      <c r="L4152" s="1" t="str">
        <f>VLOOKUP(Tabela1[[#This Row],[Cliente]],'BASE DE CLIENTES'!A:E,5,0)</f>
        <v>Santo Antônio Descoberto</v>
      </c>
    </row>
    <row r="4153" spans="2:12" x14ac:dyDescent="0.3">
      <c r="B4153" t="s">
        <v>220</v>
      </c>
      <c r="C4153" s="1" t="str">
        <f>VLOOKUP(Tabela1[[#This Row],[Cliente]],'BASE DE CLIENTES'!A:E,2,0)</f>
        <v>Goiânia</v>
      </c>
      <c r="D4153" s="1" t="str">
        <f>VLOOKUP(Tabela1[[#This Row],[Cliente]],'BASE DE CLIENTES'!A:C,3,0)</f>
        <v>GO</v>
      </c>
      <c r="E4153" s="1" t="str">
        <f>CONCATENATE(Tabela1[[#This Row],[CIDADE]],",",Tabela1[[#This Row],[UF]])</f>
        <v>Goiânia,GO</v>
      </c>
      <c r="F4153" s="12">
        <v>46071</v>
      </c>
      <c r="G4153" s="14">
        <v>290</v>
      </c>
      <c r="H4153" s="14">
        <v>550</v>
      </c>
      <c r="I4153" s="7">
        <f>Tabela1[[#This Row],[Valor total]]-Tabela1[[#This Row],[Valor custo]]</f>
        <v>260</v>
      </c>
      <c r="J4153" s="3">
        <f>Tabela1[[#This Row],[MARGEM BRUTA]]/Tabela1[[#This Row],[Valor total]]</f>
        <v>0.47272727272727272</v>
      </c>
      <c r="K4153" s="1" t="str">
        <f>VLOOKUP(Tabela1[[#This Row],[Cliente]],'BASE DE CLIENTES'!A:D,4,0)</f>
        <v>EMPRESA COM MAQUINA</v>
      </c>
      <c r="L4153" s="1" t="str">
        <f>VLOOKUP(Tabela1[[#This Row],[Cliente]],'BASE DE CLIENTES'!A:E,5,0)</f>
        <v>Goiânia</v>
      </c>
    </row>
    <row r="4154" spans="2:12" x14ac:dyDescent="0.3">
      <c r="B4154" t="s">
        <v>19</v>
      </c>
      <c r="C4154" s="1" t="str">
        <f>VLOOKUP(Tabela1[[#This Row],[Cliente]],'BASE DE CLIENTES'!A:E,2,0)</f>
        <v>Águas Lindas de Goiás</v>
      </c>
      <c r="D4154" s="1" t="str">
        <f>VLOOKUP(Tabela1[[#This Row],[Cliente]],'BASE DE CLIENTES'!A:C,3,0)</f>
        <v>GO</v>
      </c>
      <c r="E4154" s="1" t="str">
        <f>CONCATENATE(Tabela1[[#This Row],[CIDADE]],",",Tabela1[[#This Row],[UF]])</f>
        <v>Águas Lindas de Goiás,GO</v>
      </c>
      <c r="F4154" s="12">
        <v>46071</v>
      </c>
      <c r="G4154" s="14">
        <v>12.18</v>
      </c>
      <c r="H4154" s="14">
        <v>22.5</v>
      </c>
      <c r="I4154" s="7">
        <f>Tabela1[[#This Row],[Valor total]]-Tabela1[[#This Row],[Valor custo]]</f>
        <v>10.32</v>
      </c>
      <c r="J4154" s="3">
        <f>Tabela1[[#This Row],[MARGEM BRUTA]]/Tabela1[[#This Row],[Valor total]]</f>
        <v>0.45866666666666667</v>
      </c>
      <c r="K4154" s="1" t="str">
        <f>VLOOKUP(Tabela1[[#This Row],[Cliente]],'BASE DE CLIENTES'!A:D,4,0)</f>
        <v>SERRALHEIRO</v>
      </c>
      <c r="L4154" s="1" t="str">
        <f>VLOOKUP(Tabela1[[#This Row],[Cliente]],'BASE DE CLIENTES'!A:E,5,0)</f>
        <v>Águas Lindas de Goiás</v>
      </c>
    </row>
    <row r="4155" spans="2:12" x14ac:dyDescent="0.3">
      <c r="B4155" t="s">
        <v>19</v>
      </c>
      <c r="C4155" s="1" t="str">
        <f>VLOOKUP(Tabela1[[#This Row],[Cliente]],'BASE DE CLIENTES'!A:E,2,0)</f>
        <v>Águas Lindas de Goiás</v>
      </c>
      <c r="D4155" s="1" t="str">
        <f>VLOOKUP(Tabela1[[#This Row],[Cliente]],'BASE DE CLIENTES'!A:C,3,0)</f>
        <v>GO</v>
      </c>
      <c r="E4155" s="1" t="str">
        <f>CONCATENATE(Tabela1[[#This Row],[CIDADE]],",",Tabela1[[#This Row],[UF]])</f>
        <v>Águas Lindas de Goiás,GO</v>
      </c>
      <c r="F4155" s="12">
        <v>46071</v>
      </c>
      <c r="G4155" s="14">
        <v>740</v>
      </c>
      <c r="H4155" s="14">
        <v>600</v>
      </c>
      <c r="I4155" s="7">
        <f>Tabela1[[#This Row],[Valor total]]-Tabela1[[#This Row],[Valor custo]]</f>
        <v>-140</v>
      </c>
      <c r="J4155" s="3">
        <f>Tabela1[[#This Row],[MARGEM BRUTA]]/Tabela1[[#This Row],[Valor total]]</f>
        <v>-0.23333333333333334</v>
      </c>
      <c r="K4155" s="1" t="str">
        <f>VLOOKUP(Tabela1[[#This Row],[Cliente]],'BASE DE CLIENTES'!A:D,4,0)</f>
        <v>SERRALHEIRO</v>
      </c>
      <c r="L4155" s="1" t="str">
        <f>VLOOKUP(Tabela1[[#This Row],[Cliente]],'BASE DE CLIENTES'!A:E,5,0)</f>
        <v>Águas Lindas de Goiás</v>
      </c>
    </row>
    <row r="4156" spans="2:12" x14ac:dyDescent="0.3">
      <c r="B4156" t="s">
        <v>765</v>
      </c>
      <c r="C4156" s="1" t="str">
        <f>VLOOKUP(Tabela1[[#This Row],[Cliente]],'BASE DE CLIENTES'!A:E,2,0)</f>
        <v>Brasília</v>
      </c>
      <c r="D4156" s="1" t="str">
        <f>VLOOKUP(Tabela1[[#This Row],[Cliente]],'BASE DE CLIENTES'!A:C,3,0)</f>
        <v>DF</v>
      </c>
      <c r="E4156" s="1" t="str">
        <f>CONCATENATE(Tabela1[[#This Row],[CIDADE]],",",Tabela1[[#This Row],[UF]])</f>
        <v>Brasília,DF</v>
      </c>
      <c r="F4156" s="12">
        <v>46071</v>
      </c>
      <c r="G4156" s="14">
        <v>168.84</v>
      </c>
      <c r="H4156" s="14">
        <v>410</v>
      </c>
      <c r="I4156" s="7">
        <f>Tabela1[[#This Row],[Valor total]]-Tabela1[[#This Row],[Valor custo]]</f>
        <v>241.16</v>
      </c>
      <c r="J4156" s="3">
        <f>Tabela1[[#This Row],[MARGEM BRUTA]]/Tabela1[[#This Row],[Valor total]]</f>
        <v>0.58819512195121948</v>
      </c>
      <c r="K4156" s="1" t="str">
        <f>VLOOKUP(Tabela1[[#This Row],[Cliente]],'BASE DE CLIENTES'!A:D,4,0)</f>
        <v>SEM CLASSIFICAÇÃO</v>
      </c>
      <c r="L4156" s="1" t="str">
        <f>VLOOKUP(Tabela1[[#This Row],[Cliente]],'BASE DE CLIENTES'!A:E,5,0)</f>
        <v>SOBRADINHO</v>
      </c>
    </row>
    <row r="4157" spans="2:12" x14ac:dyDescent="0.3">
      <c r="B4157" t="s">
        <v>36</v>
      </c>
      <c r="C4157" s="1" t="str">
        <f>VLOOKUP(Tabela1[[#This Row],[Cliente]],'BASE DE CLIENTES'!A:E,2,0)</f>
        <v>Brasília</v>
      </c>
      <c r="D4157" s="1" t="str">
        <f>VLOOKUP(Tabela1[[#This Row],[Cliente]],'BASE DE CLIENTES'!A:C,3,0)</f>
        <v>DF</v>
      </c>
      <c r="E4157" s="1" t="str">
        <f>CONCATENATE(Tabela1[[#This Row],[CIDADE]],",",Tabela1[[#This Row],[UF]])</f>
        <v>Brasília,DF</v>
      </c>
      <c r="F4157" s="12">
        <v>46071</v>
      </c>
      <c r="G4157" s="14">
        <v>13.69</v>
      </c>
      <c r="H4157" s="14">
        <v>110</v>
      </c>
      <c r="I4157" s="7">
        <f>Tabela1[[#This Row],[Valor total]]-Tabela1[[#This Row],[Valor custo]]</f>
        <v>96.31</v>
      </c>
      <c r="J4157" s="3">
        <f>Tabela1[[#This Row],[MARGEM BRUTA]]/Tabela1[[#This Row],[Valor total]]</f>
        <v>0.87554545454545452</v>
      </c>
      <c r="K4157" s="1" t="str">
        <f>VLOOKUP(Tabela1[[#This Row],[Cliente]],'BASE DE CLIENTES'!A:D,4,0)</f>
        <v>SERRALHEIRO</v>
      </c>
      <c r="L4157" s="1" t="str">
        <f>VLOOKUP(Tabela1[[#This Row],[Cliente]],'BASE DE CLIENTES'!A:E,5,0)</f>
        <v>CEILANDIA SUL (CEILANDIA)</v>
      </c>
    </row>
    <row r="4158" spans="2:12" x14ac:dyDescent="0.3">
      <c r="B4158" t="s">
        <v>1144</v>
      </c>
      <c r="C4158" s="1" t="str">
        <f>VLOOKUP(Tabela1[[#This Row],[Cliente]],'BASE DE CLIENTES'!A:E,2,0)</f>
        <v>Brasília</v>
      </c>
      <c r="D4158" s="1" t="str">
        <f>VLOOKUP(Tabela1[[#This Row],[Cliente]],'BASE DE CLIENTES'!A:C,3,0)</f>
        <v>DF</v>
      </c>
      <c r="E4158" s="1" t="str">
        <f>CONCATENATE(Tabela1[[#This Row],[CIDADE]],",",Tabela1[[#This Row],[UF]])</f>
        <v>Brasília,DF</v>
      </c>
      <c r="F4158" s="12">
        <v>46071</v>
      </c>
      <c r="G4158" s="14">
        <v>27.38</v>
      </c>
      <c r="H4158" s="14">
        <v>240</v>
      </c>
      <c r="I4158" s="7">
        <f>Tabela1[[#This Row],[Valor total]]-Tabela1[[#This Row],[Valor custo]]</f>
        <v>212.62</v>
      </c>
      <c r="J4158" s="3">
        <f>Tabela1[[#This Row],[MARGEM BRUTA]]/Tabela1[[#This Row],[Valor total]]</f>
        <v>0.88591666666666669</v>
      </c>
      <c r="K4158" s="1" t="str">
        <f>VLOOKUP(Tabela1[[#This Row],[Cliente]],'BASE DE CLIENTES'!A:D,4,0)</f>
        <v>CLIENTE NOVO S/ IDENT.</v>
      </c>
      <c r="L4158" s="1" t="str">
        <f>VLOOKUP(Tabela1[[#This Row],[Cliente]],'BASE DE CLIENTES'!A:E,5,0)</f>
        <v xml:space="preserve">Ceiândia </v>
      </c>
    </row>
    <row r="4159" spans="2:12" x14ac:dyDescent="0.3">
      <c r="B4159" t="s">
        <v>17</v>
      </c>
      <c r="C4159" s="1" t="str">
        <f>VLOOKUP(Tabela1[[#This Row],[Cliente]],'BASE DE CLIENTES'!A:E,2,0)</f>
        <v>Águas Lindas de Goiás</v>
      </c>
      <c r="D4159" s="1" t="str">
        <f>VLOOKUP(Tabela1[[#This Row],[Cliente]],'BASE DE CLIENTES'!A:C,3,0)</f>
        <v>GO</v>
      </c>
      <c r="E4159" s="1" t="str">
        <f>CONCATENATE(Tabela1[[#This Row],[CIDADE]],",",Tabela1[[#This Row],[UF]])</f>
        <v>Águas Lindas de Goiás,GO</v>
      </c>
      <c r="F4159" s="12">
        <v>46071</v>
      </c>
      <c r="G4159" s="14">
        <v>419</v>
      </c>
      <c r="H4159" s="14">
        <v>700</v>
      </c>
      <c r="I4159" s="7">
        <f>Tabela1[[#This Row],[Valor total]]-Tabela1[[#This Row],[Valor custo]]</f>
        <v>281</v>
      </c>
      <c r="J4159" s="3">
        <f>Tabela1[[#This Row],[MARGEM BRUTA]]/Tabela1[[#This Row],[Valor total]]</f>
        <v>0.40142857142857141</v>
      </c>
      <c r="K4159" s="1" t="str">
        <f>VLOOKUP(Tabela1[[#This Row],[Cliente]],'BASE DE CLIENTES'!A:D,4,0)</f>
        <v>SERRALHEIRO</v>
      </c>
      <c r="L4159" s="1" t="str">
        <f>VLOOKUP(Tabela1[[#This Row],[Cliente]],'BASE DE CLIENTES'!A:E,5,0)</f>
        <v>Águas Lindas de Goiás</v>
      </c>
    </row>
    <row r="4160" spans="2:12" x14ac:dyDescent="0.3">
      <c r="B4160" t="s">
        <v>120</v>
      </c>
      <c r="C4160" s="1" t="str">
        <f>VLOOKUP(Tabela1[[#This Row],[Cliente]],'BASE DE CLIENTES'!A:E,2,0)</f>
        <v>Brasília</v>
      </c>
      <c r="D4160" s="1" t="str">
        <f>VLOOKUP(Tabela1[[#This Row],[Cliente]],'BASE DE CLIENTES'!A:C,3,0)</f>
        <v>DF</v>
      </c>
      <c r="E4160" s="1" t="str">
        <f>CONCATENATE(Tabela1[[#This Row],[CIDADE]],",",Tabela1[[#This Row],[UF]])</f>
        <v>Brasília,DF</v>
      </c>
      <c r="F4160" s="12">
        <v>46071</v>
      </c>
      <c r="G4160" s="14">
        <v>1530.93</v>
      </c>
      <c r="H4160" s="14">
        <v>2100</v>
      </c>
      <c r="I4160" s="7">
        <f>Tabela1[[#This Row],[Valor total]]-Tabela1[[#This Row],[Valor custo]]</f>
        <v>569.06999999999994</v>
      </c>
      <c r="J4160" s="3">
        <f>Tabela1[[#This Row],[MARGEM BRUTA]]/Tabela1[[#This Row],[Valor total]]</f>
        <v>0.27098571428571427</v>
      </c>
      <c r="K4160" s="1" t="str">
        <f>VLOOKUP(Tabela1[[#This Row],[Cliente]],'BASE DE CLIENTES'!A:D,4,0)</f>
        <v>EMPRESA SEM MAQUINA</v>
      </c>
      <c r="L4160" s="1" t="str">
        <f>VLOOKUP(Tabela1[[#This Row],[Cliente]],'BASE DE CLIENTES'!A:E,5,0)</f>
        <v>SAMAMBAIA</v>
      </c>
    </row>
    <row r="4161" spans="2:12" x14ac:dyDescent="0.3">
      <c r="B4161" t="s">
        <v>68</v>
      </c>
      <c r="C4161" s="1" t="str">
        <f>VLOOKUP(Tabela1[[#This Row],[Cliente]],'BASE DE CLIENTES'!A:E,2,0)</f>
        <v>Brasília</v>
      </c>
      <c r="D4161" s="1" t="str">
        <f>VLOOKUP(Tabela1[[#This Row],[Cliente]],'BASE DE CLIENTES'!A:C,3,0)</f>
        <v>DF</v>
      </c>
      <c r="E4161" s="1" t="str">
        <f>CONCATENATE(Tabela1[[#This Row],[CIDADE]],",",Tabela1[[#This Row],[UF]])</f>
        <v>Brasília,DF</v>
      </c>
      <c r="F4161" s="12">
        <v>46071</v>
      </c>
      <c r="G4161" s="14">
        <v>3485</v>
      </c>
      <c r="H4161" s="14">
        <v>5400</v>
      </c>
      <c r="I4161" s="7">
        <f>Tabela1[[#This Row],[Valor total]]-Tabela1[[#This Row],[Valor custo]]</f>
        <v>1915</v>
      </c>
      <c r="J4161" s="3">
        <f>Tabela1[[#This Row],[MARGEM BRUTA]]/Tabela1[[#This Row],[Valor total]]</f>
        <v>0.35462962962962963</v>
      </c>
      <c r="K4161" s="1" t="str">
        <f>VLOOKUP(Tabela1[[#This Row],[Cliente]],'BASE DE CLIENTES'!A:D,4,0)</f>
        <v>EMPRESA COM MAQUINA</v>
      </c>
      <c r="L4161" s="1" t="str">
        <f>VLOOKUP(Tabela1[[#This Row],[Cliente]],'BASE DE CLIENTES'!A:E,5,0)</f>
        <v>SAMAMBAIA SUL (SAMAMBAIA)</v>
      </c>
    </row>
    <row r="4162" spans="2:12" x14ac:dyDescent="0.3">
      <c r="B4162" t="s">
        <v>96</v>
      </c>
      <c r="C4162" s="1" t="str">
        <f>VLOOKUP(Tabela1[[#This Row],[Cliente]],'BASE DE CLIENTES'!A:E,2,0)</f>
        <v>Brasília</v>
      </c>
      <c r="D4162" s="1" t="str">
        <f>VLOOKUP(Tabela1[[#This Row],[Cliente]],'BASE DE CLIENTES'!A:C,3,0)</f>
        <v>DF</v>
      </c>
      <c r="E4162" s="1" t="str">
        <f>CONCATENATE(Tabela1[[#This Row],[CIDADE]],",",Tabela1[[#This Row],[UF]])</f>
        <v>Brasília,DF</v>
      </c>
      <c r="F4162" s="12">
        <v>46071</v>
      </c>
      <c r="G4162" s="14">
        <v>724</v>
      </c>
      <c r="H4162" s="14">
        <v>1230</v>
      </c>
      <c r="I4162" s="7">
        <f>Tabela1[[#This Row],[Valor total]]-Tabela1[[#This Row],[Valor custo]]</f>
        <v>506</v>
      </c>
      <c r="J4162" s="3">
        <f>Tabela1[[#This Row],[MARGEM BRUTA]]/Tabela1[[#This Row],[Valor total]]</f>
        <v>0.41138211382113821</v>
      </c>
      <c r="K4162" s="1" t="str">
        <f>VLOOKUP(Tabela1[[#This Row],[Cliente]],'BASE DE CLIENTES'!A:D,4,0)</f>
        <v>EMPRESA SEM MAQUINA</v>
      </c>
      <c r="L4162" s="1" t="str">
        <f>VLOOKUP(Tabela1[[#This Row],[Cliente]],'BASE DE CLIENTES'!A:E,5,0)</f>
        <v>CEILANDIA NORTE (CEILANDIA)</v>
      </c>
    </row>
    <row r="4163" spans="2:12" x14ac:dyDescent="0.3">
      <c r="B4163" t="s">
        <v>161</v>
      </c>
      <c r="C4163" s="1" t="str">
        <f>VLOOKUP(Tabela1[[#This Row],[Cliente]],'BASE DE CLIENTES'!A:E,2,0)</f>
        <v>Brasília</v>
      </c>
      <c r="D4163" s="1" t="str">
        <f>VLOOKUP(Tabela1[[#This Row],[Cliente]],'BASE DE CLIENTES'!A:C,3,0)</f>
        <v>DF</v>
      </c>
      <c r="E4163" s="1" t="str">
        <f>CONCATENATE(Tabela1[[#This Row],[CIDADE]],",",Tabela1[[#This Row],[UF]])</f>
        <v>Brasília,DF</v>
      </c>
      <c r="F4163" s="12">
        <v>46071</v>
      </c>
      <c r="G4163" s="14">
        <v>5000</v>
      </c>
      <c r="H4163" s="14">
        <v>8075</v>
      </c>
      <c r="I4163" s="7">
        <f>Tabela1[[#This Row],[Valor total]]-Tabela1[[#This Row],[Valor custo]]</f>
        <v>3075</v>
      </c>
      <c r="J4163" s="3">
        <f>Tabela1[[#This Row],[MARGEM BRUTA]]/Tabela1[[#This Row],[Valor total]]</f>
        <v>0.38080495356037153</v>
      </c>
      <c r="K4163" s="1" t="str">
        <f>VLOOKUP(Tabela1[[#This Row],[Cliente]],'BASE DE CLIENTES'!A:D,4,0)</f>
        <v>EMPRESA COM MAQUINA</v>
      </c>
      <c r="L4163" s="1" t="str">
        <f>VLOOKUP(Tabela1[[#This Row],[Cliente]],'BASE DE CLIENTES'!A:E,5,0)</f>
        <v>RIACHO FUNDO II</v>
      </c>
    </row>
    <row r="4164" spans="2:12" x14ac:dyDescent="0.3">
      <c r="B4164" t="s">
        <v>1145</v>
      </c>
      <c r="C4164" s="1" t="str">
        <f>VLOOKUP(Tabela1[[#This Row],[Cliente]],'BASE DE CLIENTES'!A:E,2,0)</f>
        <v>Londrina</v>
      </c>
      <c r="D4164" s="1" t="str">
        <f>VLOOKUP(Tabela1[[#This Row],[Cliente]],'BASE DE CLIENTES'!A:C,3,0)</f>
        <v>PR</v>
      </c>
      <c r="E4164" s="1" t="str">
        <f>CONCATENATE(Tabela1[[#This Row],[CIDADE]],",",Tabela1[[#This Row],[UF]])</f>
        <v>Londrina,PR</v>
      </c>
      <c r="F4164" s="12">
        <v>46071</v>
      </c>
      <c r="G4164" s="14">
        <v>562.79999999999995</v>
      </c>
      <c r="H4164" s="14">
        <v>1318.6</v>
      </c>
      <c r="I4164" s="7">
        <f>Tabela1[[#This Row],[Valor total]]-Tabela1[[#This Row],[Valor custo]]</f>
        <v>755.8</v>
      </c>
      <c r="J4164" s="3">
        <f>Tabela1[[#This Row],[MARGEM BRUTA]]/Tabela1[[#This Row],[Valor total]]</f>
        <v>0.57318367966024575</v>
      </c>
      <c r="K4164" s="1" t="str">
        <f>VLOOKUP(Tabela1[[#This Row],[Cliente]],'BASE DE CLIENTES'!A:D,4,0)</f>
        <v>CLIENTE NOVO S/ IDENT.</v>
      </c>
      <c r="L4164" s="1" t="str">
        <f>VLOOKUP(Tabela1[[#This Row],[Cliente]],'BASE DE CLIENTES'!A:E,5,0)</f>
        <v>Londrina</v>
      </c>
    </row>
    <row r="4165" spans="2:12" x14ac:dyDescent="0.3">
      <c r="B4165" t="s">
        <v>149</v>
      </c>
      <c r="C4165" s="1" t="str">
        <f>VLOOKUP(Tabela1[[#This Row],[Cliente]],'BASE DE CLIENTES'!A:E,2,0)</f>
        <v>Anápolis</v>
      </c>
      <c r="D4165" s="1" t="str">
        <f>VLOOKUP(Tabela1[[#This Row],[Cliente]],'BASE DE CLIENTES'!A:C,3,0)</f>
        <v>GO</v>
      </c>
      <c r="E4165" s="1" t="str">
        <f>CONCATENATE(Tabela1[[#This Row],[CIDADE]],",",Tabela1[[#This Row],[UF]])</f>
        <v>Anápolis,GO</v>
      </c>
      <c r="F4165" s="12">
        <v>46068</v>
      </c>
      <c r="G4165" s="14">
        <v>3120</v>
      </c>
      <c r="H4165" s="14">
        <v>4300</v>
      </c>
      <c r="I4165" s="7">
        <f>Tabela1[[#This Row],[Valor total]]-Tabela1[[#This Row],[Valor custo]]</f>
        <v>1180</v>
      </c>
      <c r="J4165" s="3">
        <f>Tabela1[[#This Row],[MARGEM BRUTA]]/Tabela1[[#This Row],[Valor total]]</f>
        <v>0.2744186046511628</v>
      </c>
      <c r="K4165" s="1" t="str">
        <f>VLOOKUP(Tabela1[[#This Row],[Cliente]],'BASE DE CLIENTES'!A:D,4,0)</f>
        <v>EMPRESA COM MAQUINA</v>
      </c>
      <c r="L4165" s="1" t="str">
        <f>VLOOKUP(Tabela1[[#This Row],[Cliente]],'BASE DE CLIENTES'!A:E,5,0)</f>
        <v>Anápolis</v>
      </c>
    </row>
    <row r="4166" spans="2:12" x14ac:dyDescent="0.3">
      <c r="B4166" t="s">
        <v>199</v>
      </c>
      <c r="C4166" s="1" t="str">
        <f>VLOOKUP(Tabela1[[#This Row],[Cliente]],'BASE DE CLIENTES'!A:E,2,0)</f>
        <v>Goiânia</v>
      </c>
      <c r="D4166" s="1" t="str">
        <f>VLOOKUP(Tabela1[[#This Row],[Cliente]],'BASE DE CLIENTES'!A:C,3,0)</f>
        <v>GO</v>
      </c>
      <c r="E4166" s="1" t="str">
        <f>CONCATENATE(Tabela1[[#This Row],[CIDADE]],",",Tabela1[[#This Row],[UF]])</f>
        <v>Goiânia,GO</v>
      </c>
      <c r="F4166" s="12">
        <v>46068</v>
      </c>
      <c r="G4166" s="14">
        <v>3236.28</v>
      </c>
      <c r="H4166" s="14">
        <v>4920</v>
      </c>
      <c r="I4166" s="7">
        <f>Tabela1[[#This Row],[Valor total]]-Tabela1[[#This Row],[Valor custo]]</f>
        <v>1683.7199999999998</v>
      </c>
      <c r="J4166" s="3">
        <f>Tabela1[[#This Row],[MARGEM BRUTA]]/Tabela1[[#This Row],[Valor total]]</f>
        <v>0.34221951219512192</v>
      </c>
      <c r="K4166" s="1" t="str">
        <f>VLOOKUP(Tabela1[[#This Row],[Cliente]],'BASE DE CLIENTES'!A:D,4,0)</f>
        <v>EMPRESA COM MAQUINA</v>
      </c>
      <c r="L4166" s="1" t="str">
        <f>VLOOKUP(Tabela1[[#This Row],[Cliente]],'BASE DE CLIENTES'!A:E,5,0)</f>
        <v>Goiânia</v>
      </c>
    </row>
    <row r="4167" spans="2:12" x14ac:dyDescent="0.3">
      <c r="B4167" t="s">
        <v>236</v>
      </c>
      <c r="C4167" s="1" t="str">
        <f>VLOOKUP(Tabela1[[#This Row],[Cliente]],'BASE DE CLIENTES'!A:E,2,0)</f>
        <v>Goiânia</v>
      </c>
      <c r="D4167" s="1" t="str">
        <f>VLOOKUP(Tabela1[[#This Row],[Cliente]],'BASE DE CLIENTES'!A:C,3,0)</f>
        <v>GO</v>
      </c>
      <c r="E4167" s="1" t="str">
        <f>CONCATENATE(Tabela1[[#This Row],[CIDADE]],",",Tabela1[[#This Row],[UF]])</f>
        <v>Goiânia,GO</v>
      </c>
      <c r="F4167" s="12">
        <v>46067</v>
      </c>
      <c r="G4167" s="14">
        <v>1086</v>
      </c>
      <c r="H4167" s="14">
        <v>1560</v>
      </c>
      <c r="I4167" s="7">
        <f>Tabela1[[#This Row],[Valor total]]-Tabela1[[#This Row],[Valor custo]]</f>
        <v>474</v>
      </c>
      <c r="J4167" s="3">
        <f>Tabela1[[#This Row],[MARGEM BRUTA]]/Tabela1[[#This Row],[Valor total]]</f>
        <v>0.30384615384615382</v>
      </c>
      <c r="K4167" s="1" t="str">
        <f>VLOOKUP(Tabela1[[#This Row],[Cliente]],'BASE DE CLIENTES'!A:D,4,0)</f>
        <v>EMPRESA COM MAQUINA</v>
      </c>
      <c r="L4167" s="1" t="str">
        <f>VLOOKUP(Tabela1[[#This Row],[Cliente]],'BASE DE CLIENTES'!A:E,5,0)</f>
        <v>Goiânia</v>
      </c>
    </row>
    <row r="4168" spans="2:12" x14ac:dyDescent="0.3">
      <c r="B4168" t="s">
        <v>110</v>
      </c>
      <c r="C4168" s="1" t="str">
        <f>VLOOKUP(Tabela1[[#This Row],[Cliente]],'BASE DE CLIENTES'!A:E,2,0)</f>
        <v>Brasília</v>
      </c>
      <c r="D4168" s="1" t="str">
        <f>VLOOKUP(Tabela1[[#This Row],[Cliente]],'BASE DE CLIENTES'!A:C,3,0)</f>
        <v>DF</v>
      </c>
      <c r="E4168" s="1" t="str">
        <f>CONCATENATE(Tabela1[[#This Row],[CIDADE]],",",Tabela1[[#This Row],[UF]])</f>
        <v>Brasília,DF</v>
      </c>
      <c r="F4168" s="12">
        <v>46066</v>
      </c>
      <c r="G4168" s="14">
        <v>191</v>
      </c>
      <c r="H4168" s="14">
        <v>350</v>
      </c>
      <c r="I4168" s="7">
        <f>Tabela1[[#This Row],[Valor total]]-Tabela1[[#This Row],[Valor custo]]</f>
        <v>159</v>
      </c>
      <c r="J4168" s="3">
        <f>Tabela1[[#This Row],[MARGEM BRUTA]]/Tabela1[[#This Row],[Valor total]]</f>
        <v>0.45428571428571429</v>
      </c>
      <c r="K4168" s="1" t="str">
        <f>VLOOKUP(Tabela1[[#This Row],[Cliente]],'BASE DE CLIENTES'!A:D,4,0)</f>
        <v>SERRALHEIRO</v>
      </c>
      <c r="L4168" s="1" t="str">
        <f>VLOOKUP(Tabela1[[#This Row],[Cliente]],'BASE DE CLIENTES'!A:E,5,0)</f>
        <v>Taguatinga sul</v>
      </c>
    </row>
    <row r="4169" spans="2:12" x14ac:dyDescent="0.3">
      <c r="B4169" t="s">
        <v>325</v>
      </c>
      <c r="C4169" s="1" t="str">
        <f>VLOOKUP(Tabela1[[#This Row],[Cliente]],'BASE DE CLIENTES'!A:E,2,0)</f>
        <v>Valparaíso de Goiás</v>
      </c>
      <c r="D4169" s="1" t="str">
        <f>VLOOKUP(Tabela1[[#This Row],[Cliente]],'BASE DE CLIENTES'!A:C,3,0)</f>
        <v>GO</v>
      </c>
      <c r="E4169" s="1" t="str">
        <f>CONCATENATE(Tabela1[[#This Row],[CIDADE]],",",Tabela1[[#This Row],[UF]])</f>
        <v>Valparaíso de Goiás,GO</v>
      </c>
      <c r="F4169" s="12">
        <v>46066</v>
      </c>
      <c r="G4169" s="14">
        <v>470</v>
      </c>
      <c r="H4169" s="14">
        <v>840</v>
      </c>
      <c r="I4169" s="7">
        <f>Tabela1[[#This Row],[Valor total]]-Tabela1[[#This Row],[Valor custo]]</f>
        <v>370</v>
      </c>
      <c r="J4169" s="3">
        <f>Tabela1[[#This Row],[MARGEM BRUTA]]/Tabela1[[#This Row],[Valor total]]</f>
        <v>0.44047619047619047</v>
      </c>
      <c r="K4169" s="1" t="str">
        <f>VLOOKUP(Tabela1[[#This Row],[Cliente]],'BASE DE CLIENTES'!A:D,4,0)</f>
        <v>SERRALHEIRO</v>
      </c>
      <c r="L4169" s="1" t="str">
        <f>VLOOKUP(Tabela1[[#This Row],[Cliente]],'BASE DE CLIENTES'!A:E,5,0)</f>
        <v>Valparaíso de Goiás</v>
      </c>
    </row>
    <row r="4170" spans="2:12" x14ac:dyDescent="0.3">
      <c r="B4170" t="s">
        <v>70</v>
      </c>
      <c r="C4170" s="1" t="str">
        <f>VLOOKUP(Tabela1[[#This Row],[Cliente]],'BASE DE CLIENTES'!A:E,2,0)</f>
        <v>Brasília</v>
      </c>
      <c r="D4170" s="1" t="str">
        <f>VLOOKUP(Tabela1[[#This Row],[Cliente]],'BASE DE CLIENTES'!A:C,3,0)</f>
        <v>DF</v>
      </c>
      <c r="E4170" s="1" t="str">
        <f>CONCATENATE(Tabela1[[#This Row],[CIDADE]],",",Tabela1[[#This Row],[UF]])</f>
        <v>Brasília,DF</v>
      </c>
      <c r="F4170" s="12">
        <v>46066</v>
      </c>
      <c r="G4170" s="14">
        <v>650</v>
      </c>
      <c r="H4170" s="14">
        <v>930</v>
      </c>
      <c r="I4170" s="7">
        <f>Tabela1[[#This Row],[Valor total]]-Tabela1[[#This Row],[Valor custo]]</f>
        <v>280</v>
      </c>
      <c r="J4170" s="3">
        <f>Tabela1[[#This Row],[MARGEM BRUTA]]/Tabela1[[#This Row],[Valor total]]</f>
        <v>0.30107526881720431</v>
      </c>
      <c r="K4170" s="1" t="str">
        <f>VLOOKUP(Tabela1[[#This Row],[Cliente]],'BASE DE CLIENTES'!A:D,4,0)</f>
        <v>EMPRESA COM MAQUINA</v>
      </c>
      <c r="L4170" s="1" t="str">
        <f>VLOOKUP(Tabela1[[#This Row],[Cliente]],'BASE DE CLIENTES'!A:E,5,0)</f>
        <v>TAGUATINGA NORTE (TAGUATINGA)</v>
      </c>
    </row>
    <row r="4171" spans="2:12" x14ac:dyDescent="0.3">
      <c r="B4171" t="s">
        <v>290</v>
      </c>
      <c r="C4171" s="1" t="str">
        <f>VLOOKUP(Tabela1[[#This Row],[Cliente]],'BASE DE CLIENTES'!A:E,2,0)</f>
        <v>Rio Verde</v>
      </c>
      <c r="D4171" s="1" t="str">
        <f>VLOOKUP(Tabela1[[#This Row],[Cliente]],'BASE DE CLIENTES'!A:C,3,0)</f>
        <v>GO</v>
      </c>
      <c r="E4171" s="1" t="str">
        <f>CONCATENATE(Tabela1[[#This Row],[CIDADE]],",",Tabela1[[#This Row],[UF]])</f>
        <v>Rio Verde,GO</v>
      </c>
      <c r="F4171" s="12">
        <v>46066</v>
      </c>
      <c r="G4171" s="14">
        <v>650</v>
      </c>
      <c r="H4171" s="14">
        <v>900</v>
      </c>
      <c r="I4171" s="7">
        <f>Tabela1[[#This Row],[Valor total]]-Tabela1[[#This Row],[Valor custo]]</f>
        <v>250</v>
      </c>
      <c r="J4171" s="3">
        <f>Tabela1[[#This Row],[MARGEM BRUTA]]/Tabela1[[#This Row],[Valor total]]</f>
        <v>0.27777777777777779</v>
      </c>
      <c r="K4171" s="1" t="str">
        <f>VLOOKUP(Tabela1[[#This Row],[Cliente]],'BASE DE CLIENTES'!A:D,4,0)</f>
        <v>EMPRESA COM MAQUINA</v>
      </c>
      <c r="L4171" s="1" t="str">
        <f>VLOOKUP(Tabela1[[#This Row],[Cliente]],'BASE DE CLIENTES'!A:E,5,0)</f>
        <v>Rio Verde</v>
      </c>
    </row>
    <row r="4172" spans="2:12" x14ac:dyDescent="0.3">
      <c r="B4172" t="s">
        <v>66</v>
      </c>
      <c r="C4172" s="1" t="str">
        <f>VLOOKUP(Tabela1[[#This Row],[Cliente]],'BASE DE CLIENTES'!A:E,2,0)</f>
        <v>Águas Lindas de Goiás</v>
      </c>
      <c r="D4172" s="1" t="str">
        <f>VLOOKUP(Tabela1[[#This Row],[Cliente]],'BASE DE CLIENTES'!A:C,3,0)</f>
        <v>GO</v>
      </c>
      <c r="E4172" s="1" t="str">
        <f>CONCATENATE(Tabela1[[#This Row],[CIDADE]],",",Tabela1[[#This Row],[UF]])</f>
        <v>Águas Lindas de Goiás,GO</v>
      </c>
      <c r="F4172" s="12">
        <v>46066</v>
      </c>
      <c r="G4172" s="14">
        <v>362</v>
      </c>
      <c r="H4172" s="14">
        <v>620</v>
      </c>
      <c r="I4172" s="7">
        <f>Tabela1[[#This Row],[Valor total]]-Tabela1[[#This Row],[Valor custo]]</f>
        <v>258</v>
      </c>
      <c r="J4172" s="3">
        <f>Tabela1[[#This Row],[MARGEM BRUTA]]/Tabela1[[#This Row],[Valor total]]</f>
        <v>0.41612903225806452</v>
      </c>
      <c r="K4172" s="1" t="str">
        <f>VLOOKUP(Tabela1[[#This Row],[Cliente]],'BASE DE CLIENTES'!A:D,4,0)</f>
        <v>EMPRESA COM MAQUINA</v>
      </c>
      <c r="L4172" s="1" t="str">
        <f>VLOOKUP(Tabela1[[#This Row],[Cliente]],'BASE DE CLIENTES'!A:E,5,0)</f>
        <v>Águas Lindas de Goiás</v>
      </c>
    </row>
    <row r="4173" spans="2:12" x14ac:dyDescent="0.3">
      <c r="B4173" t="s">
        <v>66</v>
      </c>
      <c r="C4173" s="1" t="str">
        <f>VLOOKUP(Tabela1[[#This Row],[Cliente]],'BASE DE CLIENTES'!A:E,2,0)</f>
        <v>Águas Lindas de Goiás</v>
      </c>
      <c r="D4173" s="1" t="str">
        <f>VLOOKUP(Tabela1[[#This Row],[Cliente]],'BASE DE CLIENTES'!A:C,3,0)</f>
        <v>GO</v>
      </c>
      <c r="E4173" s="1" t="str">
        <f>CONCATENATE(Tabela1[[#This Row],[CIDADE]],",",Tabela1[[#This Row],[UF]])</f>
        <v>Águas Lindas de Goiás,GO</v>
      </c>
      <c r="F4173" s="12">
        <v>46066</v>
      </c>
      <c r="G4173" s="14">
        <v>180</v>
      </c>
      <c r="H4173" s="14">
        <v>300</v>
      </c>
      <c r="I4173" s="7">
        <f>Tabela1[[#This Row],[Valor total]]-Tabela1[[#This Row],[Valor custo]]</f>
        <v>120</v>
      </c>
      <c r="J4173" s="3">
        <f>Tabela1[[#This Row],[MARGEM BRUTA]]/Tabela1[[#This Row],[Valor total]]</f>
        <v>0.4</v>
      </c>
      <c r="K4173" s="1" t="str">
        <f>VLOOKUP(Tabela1[[#This Row],[Cliente]],'BASE DE CLIENTES'!A:D,4,0)</f>
        <v>EMPRESA COM MAQUINA</v>
      </c>
      <c r="L4173" s="1" t="str">
        <f>VLOOKUP(Tabela1[[#This Row],[Cliente]],'BASE DE CLIENTES'!A:E,5,0)</f>
        <v>Águas Lindas de Goiás</v>
      </c>
    </row>
    <row r="4174" spans="2:12" x14ac:dyDescent="0.3">
      <c r="B4174" t="s">
        <v>20</v>
      </c>
      <c r="C4174" s="1" t="str">
        <f>VLOOKUP(Tabela1[[#This Row],[Cliente]],'BASE DE CLIENTES'!A:E,2,0)</f>
        <v>Brasília</v>
      </c>
      <c r="D4174" s="1" t="str">
        <f>VLOOKUP(Tabela1[[#This Row],[Cliente]],'BASE DE CLIENTES'!A:C,3,0)</f>
        <v>DF</v>
      </c>
      <c r="E4174" s="1" t="str">
        <f>CONCATENATE(Tabela1[[#This Row],[CIDADE]],",",Tabela1[[#This Row],[UF]])</f>
        <v>Brasília,DF</v>
      </c>
      <c r="F4174" s="12">
        <v>46066</v>
      </c>
      <c r="G4174" s="14">
        <v>191</v>
      </c>
      <c r="H4174" s="14">
        <v>650</v>
      </c>
      <c r="I4174" s="7">
        <f>Tabela1[[#This Row],[Valor total]]-Tabela1[[#This Row],[Valor custo]]</f>
        <v>459</v>
      </c>
      <c r="J4174" s="3">
        <f>Tabela1[[#This Row],[MARGEM BRUTA]]/Tabela1[[#This Row],[Valor total]]</f>
        <v>0.70615384615384613</v>
      </c>
      <c r="K4174" s="1" t="str">
        <f>VLOOKUP(Tabela1[[#This Row],[Cliente]],'BASE DE CLIENTES'!A:D,4,0)</f>
        <v>CHAVEIRO</v>
      </c>
      <c r="L4174" s="1" t="str">
        <f>VLOOKUP(Tabela1[[#This Row],[Cliente]],'BASE DE CLIENTES'!A:E,5,0)</f>
        <v>NA</v>
      </c>
    </row>
    <row r="4175" spans="2:12" x14ac:dyDescent="0.3">
      <c r="B4175" t="s">
        <v>236</v>
      </c>
      <c r="C4175" s="1" t="str">
        <f>VLOOKUP(Tabela1[[#This Row],[Cliente]],'BASE DE CLIENTES'!A:E,2,0)</f>
        <v>Goiânia</v>
      </c>
      <c r="D4175" s="1" t="str">
        <f>VLOOKUP(Tabela1[[#This Row],[Cliente]],'BASE DE CLIENTES'!A:C,3,0)</f>
        <v>GO</v>
      </c>
      <c r="E4175" s="1" t="str">
        <f>CONCATENATE(Tabela1[[#This Row],[CIDADE]],",",Tabela1[[#This Row],[UF]])</f>
        <v>Goiânia,GO</v>
      </c>
      <c r="F4175" s="12">
        <v>46066</v>
      </c>
      <c r="G4175" s="14">
        <v>1448</v>
      </c>
      <c r="H4175" s="14">
        <v>2080</v>
      </c>
      <c r="I4175" s="7">
        <f>Tabela1[[#This Row],[Valor total]]-Tabela1[[#This Row],[Valor custo]]</f>
        <v>632</v>
      </c>
      <c r="J4175" s="3">
        <f>Tabela1[[#This Row],[MARGEM BRUTA]]/Tabela1[[#This Row],[Valor total]]</f>
        <v>0.30384615384615382</v>
      </c>
      <c r="K4175" s="1" t="str">
        <f>VLOOKUP(Tabela1[[#This Row],[Cliente]],'BASE DE CLIENTES'!A:D,4,0)</f>
        <v>EMPRESA COM MAQUINA</v>
      </c>
      <c r="L4175" s="1" t="str">
        <f>VLOOKUP(Tabela1[[#This Row],[Cliente]],'BASE DE CLIENTES'!A:E,5,0)</f>
        <v>Goiânia</v>
      </c>
    </row>
    <row r="4176" spans="2:12" x14ac:dyDescent="0.3">
      <c r="B4176" t="s">
        <v>42</v>
      </c>
      <c r="C4176" s="1" t="str">
        <f>VLOOKUP(Tabela1[[#This Row],[Cliente]],'BASE DE CLIENTES'!A:E,2,0)</f>
        <v>Brasília</v>
      </c>
      <c r="D4176" s="1" t="str">
        <f>VLOOKUP(Tabela1[[#This Row],[Cliente]],'BASE DE CLIENTES'!A:C,3,0)</f>
        <v>DF</v>
      </c>
      <c r="E4176" s="1" t="str">
        <f>CONCATENATE(Tabela1[[#This Row],[CIDADE]],",",Tabela1[[#This Row],[UF]])</f>
        <v>Brasília,DF</v>
      </c>
      <c r="F4176" s="12">
        <v>46066</v>
      </c>
      <c r="G4176" s="14">
        <v>146.28</v>
      </c>
      <c r="H4176" s="14">
        <v>180</v>
      </c>
      <c r="I4176" s="7">
        <f>Tabela1[[#This Row],[Valor total]]-Tabela1[[#This Row],[Valor custo]]</f>
        <v>33.72</v>
      </c>
      <c r="J4176" s="3">
        <f>Tabela1[[#This Row],[MARGEM BRUTA]]/Tabela1[[#This Row],[Valor total]]</f>
        <v>0.18733333333333332</v>
      </c>
      <c r="K4176" s="1" t="str">
        <f>VLOOKUP(Tabela1[[#This Row],[Cliente]],'BASE DE CLIENTES'!A:D,4,0)</f>
        <v>EMPRESA SEM MAQUINA</v>
      </c>
      <c r="L4176" s="1" t="str">
        <f>VLOOKUP(Tabela1[[#This Row],[Cliente]],'BASE DE CLIENTES'!A:E,5,0)</f>
        <v>SAMAMBAIA</v>
      </c>
    </row>
    <row r="4177" spans="2:12" x14ac:dyDescent="0.3">
      <c r="B4177" t="s">
        <v>92</v>
      </c>
      <c r="C4177" s="1" t="str">
        <f>VLOOKUP(Tabela1[[#This Row],[Cliente]],'BASE DE CLIENTES'!A:E,2,0)</f>
        <v>Brasília</v>
      </c>
      <c r="D4177" s="1" t="str">
        <f>VLOOKUP(Tabela1[[#This Row],[Cliente]],'BASE DE CLIENTES'!A:C,3,0)</f>
        <v>DF</v>
      </c>
      <c r="E4177" s="1" t="str">
        <f>CONCATENATE(Tabela1[[#This Row],[CIDADE]],",",Tabela1[[#This Row],[UF]])</f>
        <v>Brasília,DF</v>
      </c>
      <c r="F4177" s="12">
        <v>46066</v>
      </c>
      <c r="G4177" s="14">
        <v>362</v>
      </c>
      <c r="H4177" s="14">
        <v>600</v>
      </c>
      <c r="I4177" s="7">
        <f>Tabela1[[#This Row],[Valor total]]-Tabela1[[#This Row],[Valor custo]]</f>
        <v>238</v>
      </c>
      <c r="J4177" s="3">
        <f>Tabela1[[#This Row],[MARGEM BRUTA]]/Tabela1[[#This Row],[Valor total]]</f>
        <v>0.39666666666666667</v>
      </c>
      <c r="K4177" s="1" t="str">
        <f>VLOOKUP(Tabela1[[#This Row],[Cliente]],'BASE DE CLIENTES'!A:D,4,0)</f>
        <v>EMPRESA SEM MAQUINA</v>
      </c>
      <c r="L4177" s="1" t="str">
        <f>VLOOKUP(Tabela1[[#This Row],[Cliente]],'BASE DE CLIENTES'!A:E,5,0)</f>
        <v>SOBRADINHO</v>
      </c>
    </row>
    <row r="4178" spans="2:12" x14ac:dyDescent="0.3">
      <c r="B4178" t="s">
        <v>27</v>
      </c>
      <c r="C4178" s="1" t="str">
        <f>VLOOKUP(Tabela1[[#This Row],[Cliente]],'BASE DE CLIENTES'!A:E,2,0)</f>
        <v>Brasília</v>
      </c>
      <c r="D4178" s="1" t="str">
        <f>VLOOKUP(Tabela1[[#This Row],[Cliente]],'BASE DE CLIENTES'!A:C,3,0)</f>
        <v>DF</v>
      </c>
      <c r="E4178" s="1" t="str">
        <f>CONCATENATE(Tabela1[[#This Row],[CIDADE]],",",Tabela1[[#This Row],[UF]])</f>
        <v>Brasília,DF</v>
      </c>
      <c r="F4178" s="12">
        <v>46066</v>
      </c>
      <c r="G4178" s="14">
        <v>781</v>
      </c>
      <c r="H4178" s="14">
        <v>1265</v>
      </c>
      <c r="I4178" s="7">
        <f>Tabela1[[#This Row],[Valor total]]-Tabela1[[#This Row],[Valor custo]]</f>
        <v>484</v>
      </c>
      <c r="J4178" s="3">
        <f>Tabela1[[#This Row],[MARGEM BRUTA]]/Tabela1[[#This Row],[Valor total]]</f>
        <v>0.38260869565217392</v>
      </c>
      <c r="K4178" s="1" t="str">
        <f>VLOOKUP(Tabela1[[#This Row],[Cliente]],'BASE DE CLIENTES'!A:D,4,0)</f>
        <v>EMPRESA SEM MAQUINA</v>
      </c>
      <c r="L4178" s="1" t="str">
        <f>VLOOKUP(Tabela1[[#This Row],[Cliente]],'BASE DE CLIENTES'!A:E,5,0)</f>
        <v>RECANTO DAS EMAS</v>
      </c>
    </row>
    <row r="4179" spans="2:12" x14ac:dyDescent="0.3">
      <c r="B4179" t="s">
        <v>342</v>
      </c>
      <c r="C4179" s="1" t="str">
        <f>VLOOKUP(Tabela1[[#This Row],[Cliente]],'BASE DE CLIENTES'!A:E,2,0)</f>
        <v>Santo Antônio Descoberto</v>
      </c>
      <c r="D4179" s="1" t="str">
        <f>VLOOKUP(Tabela1[[#This Row],[Cliente]],'BASE DE CLIENTES'!A:C,3,0)</f>
        <v>GO</v>
      </c>
      <c r="E4179" s="1" t="str">
        <f>CONCATENATE(Tabela1[[#This Row],[CIDADE]],",",Tabela1[[#This Row],[UF]])</f>
        <v>Santo Antônio Descoberto,GO</v>
      </c>
      <c r="F4179" s="12">
        <v>46066</v>
      </c>
      <c r="G4179" s="14">
        <v>139.5</v>
      </c>
      <c r="H4179" s="14">
        <v>225</v>
      </c>
      <c r="I4179" s="7">
        <f>Tabela1[[#This Row],[Valor total]]-Tabela1[[#This Row],[Valor custo]]</f>
        <v>85.5</v>
      </c>
      <c r="J4179" s="3">
        <f>Tabela1[[#This Row],[MARGEM BRUTA]]/Tabela1[[#This Row],[Valor total]]</f>
        <v>0.38</v>
      </c>
      <c r="K4179" s="1" t="str">
        <f>VLOOKUP(Tabela1[[#This Row],[Cliente]],'BASE DE CLIENTES'!A:D,4,0)</f>
        <v>CLIENTE NOVO S/ IDENT.</v>
      </c>
      <c r="L4179" s="1" t="str">
        <f>VLOOKUP(Tabela1[[#This Row],[Cliente]],'BASE DE CLIENTES'!A:E,5,0)</f>
        <v>Santo Antônio Descoberto</v>
      </c>
    </row>
    <row r="4180" spans="2:12" x14ac:dyDescent="0.3">
      <c r="B4180" t="s">
        <v>342</v>
      </c>
      <c r="C4180" s="1" t="str">
        <f>VLOOKUP(Tabela1[[#This Row],[Cliente]],'BASE DE CLIENTES'!A:E,2,0)</f>
        <v>Santo Antônio Descoberto</v>
      </c>
      <c r="D4180" s="1" t="str">
        <f>VLOOKUP(Tabela1[[#This Row],[Cliente]],'BASE DE CLIENTES'!A:C,3,0)</f>
        <v>GO</v>
      </c>
      <c r="E4180" s="1" t="str">
        <f>CONCATENATE(Tabela1[[#This Row],[CIDADE]],",",Tabela1[[#This Row],[UF]])</f>
        <v>Santo Antônio Descoberto,GO</v>
      </c>
      <c r="F4180" s="12">
        <v>46066</v>
      </c>
      <c r="G4180" s="14">
        <v>1257</v>
      </c>
      <c r="H4180" s="14">
        <v>1906</v>
      </c>
      <c r="I4180" s="7">
        <f>Tabela1[[#This Row],[Valor total]]-Tabela1[[#This Row],[Valor custo]]</f>
        <v>649</v>
      </c>
      <c r="J4180" s="3">
        <f>Tabela1[[#This Row],[MARGEM BRUTA]]/Tabela1[[#This Row],[Valor total]]</f>
        <v>0.34050367261280168</v>
      </c>
      <c r="K4180" s="1" t="str">
        <f>VLOOKUP(Tabela1[[#This Row],[Cliente]],'BASE DE CLIENTES'!A:D,4,0)</f>
        <v>CLIENTE NOVO S/ IDENT.</v>
      </c>
      <c r="L4180" s="1" t="str">
        <f>VLOOKUP(Tabela1[[#This Row],[Cliente]],'BASE DE CLIENTES'!A:E,5,0)</f>
        <v>Santo Antônio Descoberto</v>
      </c>
    </row>
    <row r="4181" spans="2:12" x14ac:dyDescent="0.3">
      <c r="B4181" t="s">
        <v>88</v>
      </c>
      <c r="C4181" s="1" t="str">
        <f>VLOOKUP(Tabela1[[#This Row],[Cliente]],'BASE DE CLIENTES'!A:E,2,0)</f>
        <v>Brasília</v>
      </c>
      <c r="D4181" s="1" t="str">
        <f>VLOOKUP(Tabela1[[#This Row],[Cliente]],'BASE DE CLIENTES'!A:C,3,0)</f>
        <v>DF</v>
      </c>
      <c r="E4181" s="1" t="str">
        <f>CONCATENATE(Tabela1[[#This Row],[CIDADE]],",",Tabela1[[#This Row],[UF]])</f>
        <v>Brasília,DF</v>
      </c>
      <c r="F4181" s="12">
        <v>46066</v>
      </c>
      <c r="G4181" s="14">
        <v>450</v>
      </c>
      <c r="H4181" s="14">
        <v>690</v>
      </c>
      <c r="I4181" s="7">
        <f>Tabela1[[#This Row],[Valor total]]-Tabela1[[#This Row],[Valor custo]]</f>
        <v>240</v>
      </c>
      <c r="J4181" s="3">
        <f>Tabela1[[#This Row],[MARGEM BRUTA]]/Tabela1[[#This Row],[Valor total]]</f>
        <v>0.34782608695652173</v>
      </c>
      <c r="K4181" s="1" t="str">
        <f>VLOOKUP(Tabela1[[#This Row],[Cliente]],'BASE DE CLIENTES'!A:D,4,0)</f>
        <v>SERRALHEIRO</v>
      </c>
      <c r="L4181" s="1" t="str">
        <f>VLOOKUP(Tabela1[[#This Row],[Cliente]],'BASE DE CLIENTES'!A:E,5,0)</f>
        <v>RECANTO DAS EMAS</v>
      </c>
    </row>
    <row r="4182" spans="2:12" x14ac:dyDescent="0.3">
      <c r="B4182" t="s">
        <v>42</v>
      </c>
      <c r="C4182" s="1" t="str">
        <f>VLOOKUP(Tabela1[[#This Row],[Cliente]],'BASE DE CLIENTES'!A:E,2,0)</f>
        <v>Brasília</v>
      </c>
      <c r="D4182" s="1" t="str">
        <f>VLOOKUP(Tabela1[[#This Row],[Cliente]],'BASE DE CLIENTES'!A:C,3,0)</f>
        <v>DF</v>
      </c>
      <c r="E4182" s="1" t="str">
        <f>CONCATENATE(Tabela1[[#This Row],[CIDADE]],",",Tabela1[[#This Row],[UF]])</f>
        <v>Brasília,DF</v>
      </c>
      <c r="F4182" s="12">
        <v>46066</v>
      </c>
      <c r="G4182" s="14">
        <v>2650</v>
      </c>
      <c r="H4182" s="14">
        <v>3900</v>
      </c>
      <c r="I4182" s="7">
        <f>Tabela1[[#This Row],[Valor total]]-Tabela1[[#This Row],[Valor custo]]</f>
        <v>1250</v>
      </c>
      <c r="J4182" s="3">
        <f>Tabela1[[#This Row],[MARGEM BRUTA]]/Tabela1[[#This Row],[Valor total]]</f>
        <v>0.32051282051282054</v>
      </c>
      <c r="K4182" s="1" t="str">
        <f>VLOOKUP(Tabela1[[#This Row],[Cliente]],'BASE DE CLIENTES'!A:D,4,0)</f>
        <v>EMPRESA SEM MAQUINA</v>
      </c>
      <c r="L4182" s="1" t="str">
        <f>VLOOKUP(Tabela1[[#This Row],[Cliente]],'BASE DE CLIENTES'!A:E,5,0)</f>
        <v>SAMAMBAIA</v>
      </c>
    </row>
    <row r="4183" spans="2:12" x14ac:dyDescent="0.3">
      <c r="B4183" t="s">
        <v>161</v>
      </c>
      <c r="C4183" s="1" t="str">
        <f>VLOOKUP(Tabela1[[#This Row],[Cliente]],'BASE DE CLIENTES'!A:E,2,0)</f>
        <v>Brasília</v>
      </c>
      <c r="D4183" s="1" t="str">
        <f>VLOOKUP(Tabela1[[#This Row],[Cliente]],'BASE DE CLIENTES'!A:C,3,0)</f>
        <v>DF</v>
      </c>
      <c r="E4183" s="1" t="str">
        <f>CONCATENATE(Tabela1[[#This Row],[CIDADE]],",",Tabela1[[#This Row],[UF]])</f>
        <v>Brasília,DF</v>
      </c>
      <c r="F4183" s="12">
        <v>46066</v>
      </c>
      <c r="G4183" s="14">
        <v>720</v>
      </c>
      <c r="H4183" s="14">
        <v>1150</v>
      </c>
      <c r="I4183" s="7">
        <f>Tabela1[[#This Row],[Valor total]]-Tabela1[[#This Row],[Valor custo]]</f>
        <v>430</v>
      </c>
      <c r="J4183" s="3">
        <f>Tabela1[[#This Row],[MARGEM BRUTA]]/Tabela1[[#This Row],[Valor total]]</f>
        <v>0.37391304347826088</v>
      </c>
      <c r="K4183" s="1" t="str">
        <f>VLOOKUP(Tabela1[[#This Row],[Cliente]],'BASE DE CLIENTES'!A:D,4,0)</f>
        <v>EMPRESA COM MAQUINA</v>
      </c>
      <c r="L4183" s="1" t="str">
        <f>VLOOKUP(Tabela1[[#This Row],[Cliente]],'BASE DE CLIENTES'!A:E,5,0)</f>
        <v>RIACHO FUNDO II</v>
      </c>
    </row>
    <row r="4184" spans="2:12" x14ac:dyDescent="0.3">
      <c r="B4184" t="s">
        <v>120</v>
      </c>
      <c r="C4184" s="1" t="str">
        <f>VLOOKUP(Tabela1[[#This Row],[Cliente]],'BASE DE CLIENTES'!A:E,2,0)</f>
        <v>Brasília</v>
      </c>
      <c r="D4184" s="1" t="str">
        <f>VLOOKUP(Tabela1[[#This Row],[Cliente]],'BASE DE CLIENTES'!A:C,3,0)</f>
        <v>DF</v>
      </c>
      <c r="E4184" s="1" t="str">
        <f>CONCATENATE(Tabela1[[#This Row],[CIDADE]],",",Tabela1[[#This Row],[UF]])</f>
        <v>Brasília,DF</v>
      </c>
      <c r="F4184" s="12">
        <v>46065</v>
      </c>
      <c r="G4184" s="14">
        <v>1589</v>
      </c>
      <c r="H4184" s="14">
        <v>2610</v>
      </c>
      <c r="I4184" s="7">
        <f>Tabela1[[#This Row],[Valor total]]-Tabela1[[#This Row],[Valor custo]]</f>
        <v>1021</v>
      </c>
      <c r="J4184" s="3">
        <f>Tabela1[[#This Row],[MARGEM BRUTA]]/Tabela1[[#This Row],[Valor total]]</f>
        <v>0.39118773946360152</v>
      </c>
      <c r="K4184" s="1" t="str">
        <f>VLOOKUP(Tabela1[[#This Row],[Cliente]],'BASE DE CLIENTES'!A:D,4,0)</f>
        <v>EMPRESA SEM MAQUINA</v>
      </c>
      <c r="L4184" s="1" t="str">
        <f>VLOOKUP(Tabela1[[#This Row],[Cliente]],'BASE DE CLIENTES'!A:E,5,0)</f>
        <v>SAMAMBAIA</v>
      </c>
    </row>
    <row r="4185" spans="2:12" x14ac:dyDescent="0.3">
      <c r="B4185" t="s">
        <v>140</v>
      </c>
      <c r="C4185" s="1" t="str">
        <f>VLOOKUP(Tabela1[[#This Row],[Cliente]],'BASE DE CLIENTES'!A:E,2,0)</f>
        <v>Brasília</v>
      </c>
      <c r="D4185" s="1" t="str">
        <f>VLOOKUP(Tabela1[[#This Row],[Cliente]],'BASE DE CLIENTES'!A:C,3,0)</f>
        <v>DF</v>
      </c>
      <c r="E4185" s="1" t="str">
        <f>CONCATENATE(Tabela1[[#This Row],[CIDADE]],",",Tabela1[[#This Row],[UF]])</f>
        <v>Brasília,DF</v>
      </c>
      <c r="F4185" s="12">
        <v>46065</v>
      </c>
      <c r="G4185" s="14">
        <v>10055.41</v>
      </c>
      <c r="H4185" s="14">
        <v>14100</v>
      </c>
      <c r="I4185" s="7">
        <f>Tabela1[[#This Row],[Valor total]]-Tabela1[[#This Row],[Valor custo]]</f>
        <v>4044.59</v>
      </c>
      <c r="J4185" s="3">
        <f>Tabela1[[#This Row],[MARGEM BRUTA]]/Tabela1[[#This Row],[Valor total]]</f>
        <v>0.28685035460992908</v>
      </c>
      <c r="K4185" s="1" t="str">
        <f>VLOOKUP(Tabela1[[#This Row],[Cliente]],'BASE DE CLIENTES'!A:D,4,0)</f>
        <v>EMPRESA COM MAQUINA</v>
      </c>
      <c r="L4185" s="1" t="str">
        <f>VLOOKUP(Tabela1[[#This Row],[Cliente]],'BASE DE CLIENTES'!A:E,5,0)</f>
        <v>RECANTO DAS EMAS</v>
      </c>
    </row>
    <row r="4186" spans="2:12" x14ac:dyDescent="0.3">
      <c r="B4186" t="s">
        <v>239</v>
      </c>
      <c r="C4186" s="1" t="str">
        <f>VLOOKUP(Tabela1[[#This Row],[Cliente]],'BASE DE CLIENTES'!A:E,2,0)</f>
        <v>Brasília</v>
      </c>
      <c r="D4186" s="1" t="str">
        <f>VLOOKUP(Tabela1[[#This Row],[Cliente]],'BASE DE CLIENTES'!A:C,3,0)</f>
        <v>DF</v>
      </c>
      <c r="E4186" s="1" t="str">
        <f>CONCATENATE(Tabela1[[#This Row],[CIDADE]],",",Tabela1[[#This Row],[UF]])</f>
        <v>Brasília,DF</v>
      </c>
      <c r="F4186" s="12">
        <v>46065</v>
      </c>
      <c r="G4186" s="14">
        <v>6490</v>
      </c>
      <c r="H4186" s="14">
        <v>10400</v>
      </c>
      <c r="I4186" s="7">
        <f>Tabela1[[#This Row],[Valor total]]-Tabela1[[#This Row],[Valor custo]]</f>
        <v>3910</v>
      </c>
      <c r="J4186" s="3">
        <f>Tabela1[[#This Row],[MARGEM BRUTA]]/Tabela1[[#This Row],[Valor total]]</f>
        <v>0.37596153846153846</v>
      </c>
      <c r="K4186" s="1" t="str">
        <f>VLOOKUP(Tabela1[[#This Row],[Cliente]],'BASE DE CLIENTES'!A:D,4,0)</f>
        <v>EMPRESA COM MAQUINA</v>
      </c>
      <c r="L4186" s="1" t="str">
        <f>VLOOKUP(Tabela1[[#This Row],[Cliente]],'BASE DE CLIENTES'!A:E,5,0)</f>
        <v>RIACHO FUNDO II</v>
      </c>
    </row>
    <row r="4187" spans="2:12" x14ac:dyDescent="0.3">
      <c r="B4187" t="s">
        <v>1146</v>
      </c>
      <c r="C4187" s="1" t="str">
        <f>VLOOKUP(Tabela1[[#This Row],[Cliente]],'BASE DE CLIENTES'!A:E,2,0)</f>
        <v>Brasília</v>
      </c>
      <c r="D4187" s="1" t="str">
        <f>VLOOKUP(Tabela1[[#This Row],[Cliente]],'BASE DE CLIENTES'!A:C,3,0)</f>
        <v>DF</v>
      </c>
      <c r="E4187" s="1" t="str">
        <f>CONCATENATE(Tabela1[[#This Row],[CIDADE]],",",Tabela1[[#This Row],[UF]])</f>
        <v>Brasília,DF</v>
      </c>
      <c r="F4187" s="12">
        <v>46065</v>
      </c>
      <c r="G4187" s="14">
        <v>764</v>
      </c>
      <c r="H4187" s="14">
        <v>1160</v>
      </c>
      <c r="I4187" s="7">
        <f>Tabela1[[#This Row],[Valor total]]-Tabela1[[#This Row],[Valor custo]]</f>
        <v>396</v>
      </c>
      <c r="J4187" s="3">
        <f>Tabela1[[#This Row],[MARGEM BRUTA]]/Tabela1[[#This Row],[Valor total]]</f>
        <v>0.3413793103448276</v>
      </c>
      <c r="K4187" s="1" t="str">
        <f>VLOOKUP(Tabela1[[#This Row],[Cliente]],'BASE DE CLIENTES'!A:D,4,0)</f>
        <v>CLIENTE NOVO S/ IDENT.</v>
      </c>
      <c r="L4187" s="1" t="str">
        <f>VLOOKUP(Tabela1[[#This Row],[Cliente]],'BASE DE CLIENTES'!A:E,5,0)</f>
        <v>RECANTO DAS EMAS</v>
      </c>
    </row>
    <row r="4188" spans="2:12" x14ac:dyDescent="0.3">
      <c r="B4188" t="s">
        <v>236</v>
      </c>
      <c r="C4188" s="1" t="str">
        <f>VLOOKUP(Tabela1[[#This Row],[Cliente]],'BASE DE CLIENTES'!A:E,2,0)</f>
        <v>Goiânia</v>
      </c>
      <c r="D4188" s="1" t="str">
        <f>VLOOKUP(Tabela1[[#This Row],[Cliente]],'BASE DE CLIENTES'!A:C,3,0)</f>
        <v>GO</v>
      </c>
      <c r="E4188" s="1" t="str">
        <f>CONCATENATE(Tabela1[[#This Row],[CIDADE]],",",Tabela1[[#This Row],[UF]])</f>
        <v>Goiânia,GO</v>
      </c>
      <c r="F4188" s="12">
        <v>46065</v>
      </c>
      <c r="G4188" s="14">
        <v>530</v>
      </c>
      <c r="H4188" s="14">
        <v>790</v>
      </c>
      <c r="I4188" s="7">
        <f>Tabela1[[#This Row],[Valor total]]-Tabela1[[#This Row],[Valor custo]]</f>
        <v>260</v>
      </c>
      <c r="J4188" s="3">
        <f>Tabela1[[#This Row],[MARGEM BRUTA]]/Tabela1[[#This Row],[Valor total]]</f>
        <v>0.32911392405063289</v>
      </c>
      <c r="K4188" s="1" t="str">
        <f>VLOOKUP(Tabela1[[#This Row],[Cliente]],'BASE DE CLIENTES'!A:D,4,0)</f>
        <v>EMPRESA COM MAQUINA</v>
      </c>
      <c r="L4188" s="1" t="str">
        <f>VLOOKUP(Tabela1[[#This Row],[Cliente]],'BASE DE CLIENTES'!A:E,5,0)</f>
        <v>Goiânia</v>
      </c>
    </row>
    <row r="4189" spans="2:12" x14ac:dyDescent="0.3">
      <c r="B4189" t="s">
        <v>92</v>
      </c>
      <c r="C4189" s="1" t="str">
        <f>VLOOKUP(Tabela1[[#This Row],[Cliente]],'BASE DE CLIENTES'!A:E,2,0)</f>
        <v>Brasília</v>
      </c>
      <c r="D4189" s="1" t="str">
        <f>VLOOKUP(Tabela1[[#This Row],[Cliente]],'BASE DE CLIENTES'!A:C,3,0)</f>
        <v>DF</v>
      </c>
      <c r="E4189" s="1" t="str">
        <f>CONCATENATE(Tabela1[[#This Row],[CIDADE]],",",Tabela1[[#This Row],[UF]])</f>
        <v>Brasília,DF</v>
      </c>
      <c r="F4189" s="12">
        <v>46065</v>
      </c>
      <c r="G4189" s="14">
        <v>1174</v>
      </c>
      <c r="H4189" s="14">
        <v>1950</v>
      </c>
      <c r="I4189" s="7">
        <f>Tabela1[[#This Row],[Valor total]]-Tabela1[[#This Row],[Valor custo]]</f>
        <v>776</v>
      </c>
      <c r="J4189" s="3">
        <f>Tabela1[[#This Row],[MARGEM BRUTA]]/Tabela1[[#This Row],[Valor total]]</f>
        <v>0.39794871794871794</v>
      </c>
      <c r="K4189" s="1" t="str">
        <f>VLOOKUP(Tabela1[[#This Row],[Cliente]],'BASE DE CLIENTES'!A:D,4,0)</f>
        <v>EMPRESA SEM MAQUINA</v>
      </c>
      <c r="L4189" s="1" t="str">
        <f>VLOOKUP(Tabela1[[#This Row],[Cliente]],'BASE DE CLIENTES'!A:E,5,0)</f>
        <v>SOBRADINHO</v>
      </c>
    </row>
    <row r="4190" spans="2:12" x14ac:dyDescent="0.3">
      <c r="B4190" t="s">
        <v>183</v>
      </c>
      <c r="C4190" s="1" t="str">
        <f>VLOOKUP(Tabela1[[#This Row],[Cliente]],'BASE DE CLIENTES'!A:E,2,0)</f>
        <v>Caldas Novas</v>
      </c>
      <c r="D4190" s="1" t="str">
        <f>VLOOKUP(Tabela1[[#This Row],[Cliente]],'BASE DE CLIENTES'!A:C,3,0)</f>
        <v>GO</v>
      </c>
      <c r="E4190" s="1" t="str">
        <f>CONCATENATE(Tabela1[[#This Row],[CIDADE]],",",Tabela1[[#This Row],[UF]])</f>
        <v>Caldas Novas,GO</v>
      </c>
      <c r="F4190" s="12">
        <v>46065</v>
      </c>
      <c r="G4190" s="14">
        <v>13891.4</v>
      </c>
      <c r="H4190" s="14">
        <v>22438</v>
      </c>
      <c r="I4190" s="7">
        <f>Tabela1[[#This Row],[Valor total]]-Tabela1[[#This Row],[Valor custo]]</f>
        <v>8546.6</v>
      </c>
      <c r="J4190" s="3">
        <f>Tabela1[[#This Row],[MARGEM BRUTA]]/Tabela1[[#This Row],[Valor total]]</f>
        <v>0.38089847579998221</v>
      </c>
      <c r="K4190" s="1" t="str">
        <f>VLOOKUP(Tabela1[[#This Row],[Cliente]],'BASE DE CLIENTES'!A:D,4,0)</f>
        <v>EMPRESA COM MAQUINA</v>
      </c>
      <c r="L4190" s="1" t="str">
        <f>VLOOKUP(Tabela1[[#This Row],[Cliente]],'BASE DE CLIENTES'!A:E,5,0)</f>
        <v>Caldas Novas</v>
      </c>
    </row>
    <row r="4191" spans="2:12" x14ac:dyDescent="0.3">
      <c r="B4191" t="s">
        <v>49</v>
      </c>
      <c r="C4191" s="1" t="str">
        <f>VLOOKUP(Tabela1[[#This Row],[Cliente]],'BASE DE CLIENTES'!A:E,2,0)</f>
        <v>Brasília</v>
      </c>
      <c r="D4191" s="1" t="str">
        <f>VLOOKUP(Tabela1[[#This Row],[Cliente]],'BASE DE CLIENTES'!A:C,3,0)</f>
        <v>DF</v>
      </c>
      <c r="E4191" s="1" t="str">
        <f>CONCATENATE(Tabela1[[#This Row],[CIDADE]],",",Tabela1[[#This Row],[UF]])</f>
        <v>Brasília,DF</v>
      </c>
      <c r="F4191" s="12">
        <v>46065</v>
      </c>
      <c r="G4191" s="14">
        <v>800.31</v>
      </c>
      <c r="H4191" s="14">
        <v>1225</v>
      </c>
      <c r="I4191" s="7">
        <f>Tabela1[[#This Row],[Valor total]]-Tabela1[[#This Row],[Valor custo]]</f>
        <v>424.69000000000005</v>
      </c>
      <c r="J4191" s="3">
        <f>Tabela1[[#This Row],[MARGEM BRUTA]]/Tabela1[[#This Row],[Valor total]]</f>
        <v>0.34668571428571432</v>
      </c>
      <c r="K4191" s="1" t="str">
        <f>VLOOKUP(Tabela1[[#This Row],[Cliente]],'BASE DE CLIENTES'!A:D,4,0)</f>
        <v>EMPRESA COM MAQUINA</v>
      </c>
      <c r="L4191" s="1" t="str">
        <f>VLOOKUP(Tabela1[[#This Row],[Cliente]],'BASE DE CLIENTES'!A:E,5,0)</f>
        <v>TAGUATINGA</v>
      </c>
    </row>
    <row r="4192" spans="2:12" x14ac:dyDescent="0.3">
      <c r="B4192" t="s">
        <v>98</v>
      </c>
      <c r="C4192" s="1" t="str">
        <f>VLOOKUP(Tabela1[[#This Row],[Cliente]],'BASE DE CLIENTES'!A:E,2,0)</f>
        <v>Brasília</v>
      </c>
      <c r="D4192" s="1" t="str">
        <f>VLOOKUP(Tabela1[[#This Row],[Cliente]],'BASE DE CLIENTES'!A:C,3,0)</f>
        <v>DF</v>
      </c>
      <c r="E4192" s="1" t="str">
        <f>CONCATENATE(Tabela1[[#This Row],[CIDADE]],",",Tabela1[[#This Row],[UF]])</f>
        <v>Brasília,DF</v>
      </c>
      <c r="F4192" s="12">
        <v>46065</v>
      </c>
      <c r="G4192" s="14">
        <v>4.0599999999999996</v>
      </c>
      <c r="H4192" s="14">
        <v>7</v>
      </c>
      <c r="I4192" s="7">
        <f>Tabela1[[#This Row],[Valor total]]-Tabela1[[#This Row],[Valor custo]]</f>
        <v>2.9400000000000004</v>
      </c>
      <c r="J4192" s="3">
        <f>Tabela1[[#This Row],[MARGEM BRUTA]]/Tabela1[[#This Row],[Valor total]]</f>
        <v>0.42000000000000004</v>
      </c>
      <c r="K4192" s="1" t="str">
        <f>VLOOKUP(Tabela1[[#This Row],[Cliente]],'BASE DE CLIENTES'!A:D,4,0)</f>
        <v>SERRALHEIRO</v>
      </c>
      <c r="L4192" s="1" t="str">
        <f>VLOOKUP(Tabela1[[#This Row],[Cliente]],'BASE DE CLIENTES'!A:E,5,0)</f>
        <v>SANTA MARIA</v>
      </c>
    </row>
    <row r="4193" spans="2:12" x14ac:dyDescent="0.3">
      <c r="B4193" t="s">
        <v>232</v>
      </c>
      <c r="C4193" s="1" t="str">
        <f>VLOOKUP(Tabela1[[#This Row],[Cliente]],'BASE DE CLIENTES'!A:E,2,0)</f>
        <v>Brasília</v>
      </c>
      <c r="D4193" s="1" t="str">
        <f>VLOOKUP(Tabela1[[#This Row],[Cliente]],'BASE DE CLIENTES'!A:C,3,0)</f>
        <v>DF</v>
      </c>
      <c r="E4193" s="1" t="str">
        <f>CONCATENATE(Tabela1[[#This Row],[CIDADE]],",",Tabela1[[#This Row],[UF]])</f>
        <v>Brasília,DF</v>
      </c>
      <c r="F4193" s="12">
        <v>46065</v>
      </c>
      <c r="G4193" s="14">
        <v>382</v>
      </c>
      <c r="H4193" s="14">
        <v>620</v>
      </c>
      <c r="I4193" s="7">
        <f>Tabela1[[#This Row],[Valor total]]-Tabela1[[#This Row],[Valor custo]]</f>
        <v>238</v>
      </c>
      <c r="J4193" s="3">
        <f>Tabela1[[#This Row],[MARGEM BRUTA]]/Tabela1[[#This Row],[Valor total]]</f>
        <v>0.38387096774193546</v>
      </c>
      <c r="K4193" s="1" t="str">
        <f>VLOOKUP(Tabela1[[#This Row],[Cliente]],'BASE DE CLIENTES'!A:D,4,0)</f>
        <v>CHAVEIRO</v>
      </c>
      <c r="L4193" s="1" t="str">
        <f>VLOOKUP(Tabela1[[#This Row],[Cliente]],'BASE DE CLIENTES'!A:E,5,0)</f>
        <v>Areal (Águas Claras)</v>
      </c>
    </row>
    <row r="4194" spans="2:12" x14ac:dyDescent="0.3">
      <c r="B4194" t="s">
        <v>66</v>
      </c>
      <c r="C4194" s="1" t="str">
        <f>VLOOKUP(Tabela1[[#This Row],[Cliente]],'BASE DE CLIENTES'!A:E,2,0)</f>
        <v>Águas Lindas de Goiás</v>
      </c>
      <c r="D4194" s="1" t="str">
        <f>VLOOKUP(Tabela1[[#This Row],[Cliente]],'BASE DE CLIENTES'!A:C,3,0)</f>
        <v>GO</v>
      </c>
      <c r="E4194" s="1" t="str">
        <f>CONCATENATE(Tabela1[[#This Row],[CIDADE]],",",Tabela1[[#This Row],[UF]])</f>
        <v>Águas Lindas de Goiás,GO</v>
      </c>
      <c r="F4194" s="12">
        <v>46065</v>
      </c>
      <c r="G4194" s="14">
        <v>1291.5</v>
      </c>
      <c r="H4194" s="14">
        <v>2110</v>
      </c>
      <c r="I4194" s="7">
        <f>Tabela1[[#This Row],[Valor total]]-Tabela1[[#This Row],[Valor custo]]</f>
        <v>818.5</v>
      </c>
      <c r="J4194" s="3">
        <f>Tabela1[[#This Row],[MARGEM BRUTA]]/Tabela1[[#This Row],[Valor total]]</f>
        <v>0.38791469194312794</v>
      </c>
      <c r="K4194" s="1" t="str">
        <f>VLOOKUP(Tabela1[[#This Row],[Cliente]],'BASE DE CLIENTES'!A:D,4,0)</f>
        <v>EMPRESA COM MAQUINA</v>
      </c>
      <c r="L4194" s="1" t="str">
        <f>VLOOKUP(Tabela1[[#This Row],[Cliente]],'BASE DE CLIENTES'!A:E,5,0)</f>
        <v>Águas Lindas de Goiás</v>
      </c>
    </row>
    <row r="4195" spans="2:12" x14ac:dyDescent="0.3">
      <c r="B4195" t="s">
        <v>98</v>
      </c>
      <c r="C4195" s="1" t="str">
        <f>VLOOKUP(Tabela1[[#This Row],[Cliente]],'BASE DE CLIENTES'!A:E,2,0)</f>
        <v>Brasília</v>
      </c>
      <c r="D4195" s="1" t="str">
        <f>VLOOKUP(Tabela1[[#This Row],[Cliente]],'BASE DE CLIENTES'!A:C,3,0)</f>
        <v>DF</v>
      </c>
      <c r="E4195" s="1" t="str">
        <f>CONCATENATE(Tabela1[[#This Row],[CIDADE]],",",Tabela1[[#This Row],[UF]])</f>
        <v>Brasília,DF</v>
      </c>
      <c r="F4195" s="12">
        <v>46065</v>
      </c>
      <c r="G4195" s="14">
        <v>540.35</v>
      </c>
      <c r="H4195" s="14">
        <v>920</v>
      </c>
      <c r="I4195" s="7">
        <f>Tabela1[[#This Row],[Valor total]]-Tabela1[[#This Row],[Valor custo]]</f>
        <v>379.65</v>
      </c>
      <c r="J4195" s="3">
        <f>Tabela1[[#This Row],[MARGEM BRUTA]]/Tabela1[[#This Row],[Valor total]]</f>
        <v>0.41266304347826083</v>
      </c>
      <c r="K4195" s="1" t="str">
        <f>VLOOKUP(Tabela1[[#This Row],[Cliente]],'BASE DE CLIENTES'!A:D,4,0)</f>
        <v>SERRALHEIRO</v>
      </c>
      <c r="L4195" s="1" t="str">
        <f>VLOOKUP(Tabela1[[#This Row],[Cliente]],'BASE DE CLIENTES'!A:E,5,0)</f>
        <v>SANTA MARIA</v>
      </c>
    </row>
    <row r="4196" spans="2:12" x14ac:dyDescent="0.3">
      <c r="B4196" t="s">
        <v>161</v>
      </c>
      <c r="C4196" s="1" t="str">
        <f>VLOOKUP(Tabela1[[#This Row],[Cliente]],'BASE DE CLIENTES'!A:E,2,0)</f>
        <v>Brasília</v>
      </c>
      <c r="D4196" s="1" t="str">
        <f>VLOOKUP(Tabela1[[#This Row],[Cliente]],'BASE DE CLIENTES'!A:C,3,0)</f>
        <v>DF</v>
      </c>
      <c r="E4196" s="1" t="str">
        <f>CONCATENATE(Tabela1[[#This Row],[CIDADE]],",",Tabela1[[#This Row],[UF]])</f>
        <v>Brasília,DF</v>
      </c>
      <c r="F4196" s="12">
        <v>46065</v>
      </c>
      <c r="G4196" s="14">
        <v>23430</v>
      </c>
      <c r="H4196" s="14">
        <v>34470</v>
      </c>
      <c r="I4196" s="7">
        <f>Tabela1[[#This Row],[Valor total]]-Tabela1[[#This Row],[Valor custo]]</f>
        <v>11040</v>
      </c>
      <c r="J4196" s="3">
        <f>Tabela1[[#This Row],[MARGEM BRUTA]]/Tabela1[[#This Row],[Valor total]]</f>
        <v>0.32027850304612709</v>
      </c>
      <c r="K4196" s="1" t="str">
        <f>VLOOKUP(Tabela1[[#This Row],[Cliente]],'BASE DE CLIENTES'!A:D,4,0)</f>
        <v>EMPRESA COM MAQUINA</v>
      </c>
      <c r="L4196" s="1" t="str">
        <f>VLOOKUP(Tabela1[[#This Row],[Cliente]],'BASE DE CLIENTES'!A:E,5,0)</f>
        <v>RIACHO FUNDO II</v>
      </c>
    </row>
    <row r="4197" spans="2:12" x14ac:dyDescent="0.3">
      <c r="B4197" t="s">
        <v>88</v>
      </c>
      <c r="C4197" s="1" t="str">
        <f>VLOOKUP(Tabela1[[#This Row],[Cliente]],'BASE DE CLIENTES'!A:E,2,0)</f>
        <v>Brasília</v>
      </c>
      <c r="D4197" s="1" t="str">
        <f>VLOOKUP(Tabela1[[#This Row],[Cliente]],'BASE DE CLIENTES'!A:C,3,0)</f>
        <v>DF</v>
      </c>
      <c r="E4197" s="1" t="str">
        <f>CONCATENATE(Tabela1[[#This Row],[CIDADE]],",",Tabela1[[#This Row],[UF]])</f>
        <v>Brasília,DF</v>
      </c>
      <c r="F4197" s="12">
        <v>46065</v>
      </c>
      <c r="G4197" s="14">
        <v>90.06</v>
      </c>
      <c r="H4197" s="14">
        <v>170</v>
      </c>
      <c r="I4197" s="7">
        <f>Tabela1[[#This Row],[Valor total]]-Tabela1[[#This Row],[Valor custo]]</f>
        <v>79.94</v>
      </c>
      <c r="J4197" s="3">
        <f>Tabela1[[#This Row],[MARGEM BRUTA]]/Tabela1[[#This Row],[Valor total]]</f>
        <v>0.47023529411764703</v>
      </c>
      <c r="K4197" s="1" t="str">
        <f>VLOOKUP(Tabela1[[#This Row],[Cliente]],'BASE DE CLIENTES'!A:D,4,0)</f>
        <v>SERRALHEIRO</v>
      </c>
      <c r="L4197" s="1" t="str">
        <f>VLOOKUP(Tabela1[[#This Row],[Cliente]],'BASE DE CLIENTES'!A:E,5,0)</f>
        <v>RECANTO DAS EMAS</v>
      </c>
    </row>
    <row r="4198" spans="2:12" x14ac:dyDescent="0.3">
      <c r="B4198" t="s">
        <v>220</v>
      </c>
      <c r="C4198" s="1" t="str">
        <f>VLOOKUP(Tabela1[[#This Row],[Cliente]],'BASE DE CLIENTES'!A:E,2,0)</f>
        <v>Goiânia</v>
      </c>
      <c r="D4198" s="1" t="str">
        <f>VLOOKUP(Tabela1[[#This Row],[Cliente]],'BASE DE CLIENTES'!A:C,3,0)</f>
        <v>GO</v>
      </c>
      <c r="E4198" s="1" t="str">
        <f>CONCATENATE(Tabela1[[#This Row],[CIDADE]],",",Tabela1[[#This Row],[UF]])</f>
        <v>Goiânia,GO</v>
      </c>
      <c r="F4198" s="12">
        <v>46065</v>
      </c>
      <c r="G4198" s="14">
        <v>724</v>
      </c>
      <c r="H4198" s="14">
        <v>1190</v>
      </c>
      <c r="I4198" s="7">
        <f>Tabela1[[#This Row],[Valor total]]-Tabela1[[#This Row],[Valor custo]]</f>
        <v>466</v>
      </c>
      <c r="J4198" s="3">
        <f>Tabela1[[#This Row],[MARGEM BRUTA]]/Tabela1[[#This Row],[Valor total]]</f>
        <v>0.39159663865546218</v>
      </c>
      <c r="K4198" s="1" t="str">
        <f>VLOOKUP(Tabela1[[#This Row],[Cliente]],'BASE DE CLIENTES'!A:D,4,0)</f>
        <v>EMPRESA COM MAQUINA</v>
      </c>
      <c r="L4198" s="1" t="str">
        <f>VLOOKUP(Tabela1[[#This Row],[Cliente]],'BASE DE CLIENTES'!A:E,5,0)</f>
        <v>Goiânia</v>
      </c>
    </row>
    <row r="4199" spans="2:12" x14ac:dyDescent="0.3">
      <c r="B4199" t="s">
        <v>331</v>
      </c>
      <c r="C4199" s="1" t="str">
        <f>VLOOKUP(Tabela1[[#This Row],[Cliente]],'BASE DE CLIENTES'!A:E,2,0)</f>
        <v>Águas Lindas de Goiás</v>
      </c>
      <c r="D4199" s="1" t="str">
        <f>VLOOKUP(Tabela1[[#This Row],[Cliente]],'BASE DE CLIENTES'!A:C,3,0)</f>
        <v>GO</v>
      </c>
      <c r="E4199" s="1" t="str">
        <f>CONCATENATE(Tabela1[[#This Row],[CIDADE]],",",Tabela1[[#This Row],[UF]])</f>
        <v>Águas Lindas de Goiás,GO</v>
      </c>
      <c r="F4199" s="12">
        <v>46065</v>
      </c>
      <c r="G4199" s="14">
        <v>191</v>
      </c>
      <c r="H4199" s="14">
        <v>389.9</v>
      </c>
      <c r="I4199" s="7">
        <f>Tabela1[[#This Row],[Valor total]]-Tabela1[[#This Row],[Valor custo]]</f>
        <v>198.89999999999998</v>
      </c>
      <c r="J4199" s="3">
        <f>Tabela1[[#This Row],[MARGEM BRUTA]]/Tabela1[[#This Row],[Valor total]]</f>
        <v>0.51013080276994094</v>
      </c>
      <c r="K4199" s="1" t="str">
        <f>VLOOKUP(Tabela1[[#This Row],[Cliente]],'BASE DE CLIENTES'!A:D,4,0)</f>
        <v>EMPRESA SEM MAQUINA</v>
      </c>
      <c r="L4199" s="1" t="str">
        <f>VLOOKUP(Tabela1[[#This Row],[Cliente]],'BASE DE CLIENTES'!A:E,5,0)</f>
        <v>Águas Lindas de Goiás</v>
      </c>
    </row>
    <row r="4200" spans="2:12" x14ac:dyDescent="0.3">
      <c r="B4200" t="s">
        <v>1147</v>
      </c>
      <c r="C4200" s="1" t="str">
        <f>VLOOKUP(Tabela1[[#This Row],[Cliente]],'BASE DE CLIENTES'!A:E,2,0)</f>
        <v>Salvador</v>
      </c>
      <c r="D4200" s="1" t="str">
        <f>VLOOKUP(Tabela1[[#This Row],[Cliente]],'BASE DE CLIENTES'!A:C,3,0)</f>
        <v>BA</v>
      </c>
      <c r="E4200" s="1" t="str">
        <f>CONCATENATE(Tabela1[[#This Row],[CIDADE]],",",Tabela1[[#This Row],[UF]])</f>
        <v>Salvador,BA</v>
      </c>
      <c r="F4200" s="12">
        <v>46065</v>
      </c>
      <c r="G4200" s="14">
        <v>4186.3999999999996</v>
      </c>
      <c r="H4200" s="14">
        <v>6725.5</v>
      </c>
      <c r="I4200" s="7">
        <f>Tabela1[[#This Row],[Valor total]]-Tabela1[[#This Row],[Valor custo]]</f>
        <v>2539.1000000000004</v>
      </c>
      <c r="J4200" s="3">
        <f>Tabela1[[#This Row],[MARGEM BRUTA]]/Tabela1[[#This Row],[Valor total]]</f>
        <v>0.37753326890194044</v>
      </c>
      <c r="K4200" s="1" t="str">
        <f>VLOOKUP(Tabela1[[#This Row],[Cliente]],'BASE DE CLIENTES'!A:D,4,0)</f>
        <v>CLIENTE NOVO S/ IDENT.</v>
      </c>
      <c r="L4200" s="1" t="str">
        <f>VLOOKUP(Tabela1[[#This Row],[Cliente]],'BASE DE CLIENTES'!A:E,5,0)</f>
        <v>Salvador</v>
      </c>
    </row>
    <row r="4201" spans="2:12" x14ac:dyDescent="0.3">
      <c r="B4201" t="s">
        <v>96</v>
      </c>
      <c r="C4201" s="1" t="str">
        <f>VLOOKUP(Tabela1[[#This Row],[Cliente]],'BASE DE CLIENTES'!A:E,2,0)</f>
        <v>Brasília</v>
      </c>
      <c r="D4201" s="1" t="str">
        <f>VLOOKUP(Tabela1[[#This Row],[Cliente]],'BASE DE CLIENTES'!A:C,3,0)</f>
        <v>DF</v>
      </c>
      <c r="E4201" s="1" t="str">
        <f>CONCATENATE(Tabela1[[#This Row],[CIDADE]],",",Tabela1[[#This Row],[UF]])</f>
        <v>Brasília,DF</v>
      </c>
      <c r="F4201" s="12">
        <v>46065</v>
      </c>
      <c r="G4201" s="14">
        <v>751.4</v>
      </c>
      <c r="H4201" s="14">
        <v>1340</v>
      </c>
      <c r="I4201" s="7">
        <f>Tabela1[[#This Row],[Valor total]]-Tabela1[[#This Row],[Valor custo]]</f>
        <v>588.6</v>
      </c>
      <c r="J4201" s="3">
        <f>Tabela1[[#This Row],[MARGEM BRUTA]]/Tabela1[[#This Row],[Valor total]]</f>
        <v>0.4392537313432836</v>
      </c>
      <c r="K4201" s="1" t="str">
        <f>VLOOKUP(Tabela1[[#This Row],[Cliente]],'BASE DE CLIENTES'!A:D,4,0)</f>
        <v>EMPRESA SEM MAQUINA</v>
      </c>
      <c r="L4201" s="1" t="str">
        <f>VLOOKUP(Tabela1[[#This Row],[Cliente]],'BASE DE CLIENTES'!A:E,5,0)</f>
        <v>CEILANDIA NORTE (CEILANDIA)</v>
      </c>
    </row>
    <row r="4202" spans="2:12" x14ac:dyDescent="0.3">
      <c r="B4202" t="s">
        <v>17</v>
      </c>
      <c r="C4202" s="1" t="str">
        <f>VLOOKUP(Tabela1[[#This Row],[Cliente]],'BASE DE CLIENTES'!A:E,2,0)</f>
        <v>Águas Lindas de Goiás</v>
      </c>
      <c r="D4202" s="1" t="str">
        <f>VLOOKUP(Tabela1[[#This Row],[Cliente]],'BASE DE CLIENTES'!A:C,3,0)</f>
        <v>GO</v>
      </c>
      <c r="E4202" s="1" t="str">
        <f>CONCATENATE(Tabela1[[#This Row],[CIDADE]],",",Tabela1[[#This Row],[UF]])</f>
        <v>Águas Lindas de Goiás,GO</v>
      </c>
      <c r="F4202" s="12">
        <v>46065</v>
      </c>
      <c r="G4202" s="14">
        <v>37.5</v>
      </c>
      <c r="H4202" s="14">
        <v>95</v>
      </c>
      <c r="I4202" s="7">
        <f>Tabela1[[#This Row],[Valor total]]-Tabela1[[#This Row],[Valor custo]]</f>
        <v>57.5</v>
      </c>
      <c r="J4202" s="3">
        <f>Tabela1[[#This Row],[MARGEM BRUTA]]/Tabela1[[#This Row],[Valor total]]</f>
        <v>0.60526315789473684</v>
      </c>
      <c r="K4202" s="1" t="str">
        <f>VLOOKUP(Tabela1[[#This Row],[Cliente]],'BASE DE CLIENTES'!A:D,4,0)</f>
        <v>SERRALHEIRO</v>
      </c>
      <c r="L4202" s="1" t="str">
        <f>VLOOKUP(Tabela1[[#This Row],[Cliente]],'BASE DE CLIENTES'!A:E,5,0)</f>
        <v>Águas Lindas de Goiás</v>
      </c>
    </row>
    <row r="4203" spans="2:12" x14ac:dyDescent="0.3">
      <c r="B4203" t="s">
        <v>255</v>
      </c>
      <c r="C4203" s="1" t="str">
        <f>VLOOKUP(Tabela1[[#This Row],[Cliente]],'BASE DE CLIENTES'!A:E,2,0)</f>
        <v>Brasília</v>
      </c>
      <c r="D4203" s="1" t="str">
        <f>VLOOKUP(Tabela1[[#This Row],[Cliente]],'BASE DE CLIENTES'!A:C,3,0)</f>
        <v>DF</v>
      </c>
      <c r="E4203" s="1" t="str">
        <f>CONCATENATE(Tabela1[[#This Row],[CIDADE]],",",Tabela1[[#This Row],[UF]])</f>
        <v>Brasília,DF</v>
      </c>
      <c r="F4203" s="12">
        <v>46065</v>
      </c>
      <c r="G4203" s="14">
        <v>724</v>
      </c>
      <c r="H4203" s="14">
        <v>1230</v>
      </c>
      <c r="I4203" s="7">
        <f>Tabela1[[#This Row],[Valor total]]-Tabela1[[#This Row],[Valor custo]]</f>
        <v>506</v>
      </c>
      <c r="J4203" s="3">
        <f>Tabela1[[#This Row],[MARGEM BRUTA]]/Tabela1[[#This Row],[Valor total]]</f>
        <v>0.41138211382113821</v>
      </c>
      <c r="K4203" s="1" t="str">
        <f>VLOOKUP(Tabela1[[#This Row],[Cliente]],'BASE DE CLIENTES'!A:D,4,0)</f>
        <v>EMPRESA COM MAQUINA</v>
      </c>
      <c r="L4203" s="1" t="str">
        <f>VLOOKUP(Tabela1[[#This Row],[Cliente]],'BASE DE CLIENTES'!A:E,5,0)</f>
        <v>ADE ÁGUAS CLARAS</v>
      </c>
    </row>
    <row r="4204" spans="2:12" x14ac:dyDescent="0.3">
      <c r="B4204" t="s">
        <v>264</v>
      </c>
      <c r="C4204" s="1" t="str">
        <f>VLOOKUP(Tabela1[[#This Row],[Cliente]],'BASE DE CLIENTES'!A:E,2,0)</f>
        <v>Brasília</v>
      </c>
      <c r="D4204" s="1" t="str">
        <f>VLOOKUP(Tabela1[[#This Row],[Cliente]],'BASE DE CLIENTES'!A:C,3,0)</f>
        <v>DF</v>
      </c>
      <c r="E4204" s="1" t="str">
        <f>CONCATENATE(Tabela1[[#This Row],[CIDADE]],",",Tabela1[[#This Row],[UF]])</f>
        <v>Brasília,DF</v>
      </c>
      <c r="F4204" s="12">
        <v>46065</v>
      </c>
      <c r="G4204" s="14">
        <v>13.69</v>
      </c>
      <c r="H4204" s="14">
        <v>120</v>
      </c>
      <c r="I4204" s="7">
        <f>Tabela1[[#This Row],[Valor total]]-Tabela1[[#This Row],[Valor custo]]</f>
        <v>106.31</v>
      </c>
      <c r="J4204" s="3">
        <f>Tabela1[[#This Row],[MARGEM BRUTA]]/Tabela1[[#This Row],[Valor total]]</f>
        <v>0.88591666666666669</v>
      </c>
      <c r="K4204" s="1" t="str">
        <f>VLOOKUP(Tabela1[[#This Row],[Cliente]],'BASE DE CLIENTES'!A:D,4,0)</f>
        <v>SERRALHEIRO</v>
      </c>
      <c r="L4204" s="1" t="str">
        <f>VLOOKUP(Tabela1[[#This Row],[Cliente]],'BASE DE CLIENTES'!A:E,5,0)</f>
        <v>Recanto das emas</v>
      </c>
    </row>
    <row r="4205" spans="2:12" x14ac:dyDescent="0.3">
      <c r="B4205" t="s">
        <v>104</v>
      </c>
      <c r="C4205" s="1" t="str">
        <f>VLOOKUP(Tabela1[[#This Row],[Cliente]],'BASE DE CLIENTES'!A:E,2,0)</f>
        <v>Águas Lindas de Goiás</v>
      </c>
      <c r="D4205" s="1" t="str">
        <f>VLOOKUP(Tabela1[[#This Row],[Cliente]],'BASE DE CLIENTES'!A:C,3,0)</f>
        <v>GO</v>
      </c>
      <c r="E4205" s="1" t="str">
        <f>CONCATENATE(Tabela1[[#This Row],[CIDADE]],",",Tabela1[[#This Row],[UF]])</f>
        <v>Águas Lindas de Goiás,GO</v>
      </c>
      <c r="F4205" s="12">
        <v>46065</v>
      </c>
      <c r="G4205" s="14">
        <v>450</v>
      </c>
      <c r="H4205" s="14">
        <v>700</v>
      </c>
      <c r="I4205" s="7">
        <f>Tabela1[[#This Row],[Valor total]]-Tabela1[[#This Row],[Valor custo]]</f>
        <v>250</v>
      </c>
      <c r="J4205" s="3">
        <f>Tabela1[[#This Row],[MARGEM BRUTA]]/Tabela1[[#This Row],[Valor total]]</f>
        <v>0.35714285714285715</v>
      </c>
      <c r="K4205" s="1" t="str">
        <f>VLOOKUP(Tabela1[[#This Row],[Cliente]],'BASE DE CLIENTES'!A:D,4,0)</f>
        <v>EMPRESA SEM MAQUINA</v>
      </c>
      <c r="L4205" s="1" t="str">
        <f>VLOOKUP(Tabela1[[#This Row],[Cliente]],'BASE DE CLIENTES'!A:E,5,0)</f>
        <v>Águas Lindas de Goiás</v>
      </c>
    </row>
    <row r="4206" spans="2:12" x14ac:dyDescent="0.3">
      <c r="B4206" t="s">
        <v>17</v>
      </c>
      <c r="C4206" s="1" t="str">
        <f>VLOOKUP(Tabela1[[#This Row],[Cliente]],'BASE DE CLIENTES'!A:E,2,0)</f>
        <v>Águas Lindas de Goiás</v>
      </c>
      <c r="D4206" s="1" t="str">
        <f>VLOOKUP(Tabela1[[#This Row],[Cliente]],'BASE DE CLIENTES'!A:C,3,0)</f>
        <v>GO</v>
      </c>
      <c r="E4206" s="1" t="str">
        <f>CONCATENATE(Tabela1[[#This Row],[CIDADE]],",",Tabela1[[#This Row],[UF]])</f>
        <v>Águas Lindas de Goiás,GO</v>
      </c>
      <c r="F4206" s="12">
        <v>46065</v>
      </c>
      <c r="G4206" s="14">
        <v>290</v>
      </c>
      <c r="H4206" s="14">
        <v>550</v>
      </c>
      <c r="I4206" s="7">
        <f>Tabela1[[#This Row],[Valor total]]-Tabela1[[#This Row],[Valor custo]]</f>
        <v>260</v>
      </c>
      <c r="J4206" s="3">
        <f>Tabela1[[#This Row],[MARGEM BRUTA]]/Tabela1[[#This Row],[Valor total]]</f>
        <v>0.47272727272727272</v>
      </c>
      <c r="K4206" s="1" t="str">
        <f>VLOOKUP(Tabela1[[#This Row],[Cliente]],'BASE DE CLIENTES'!A:D,4,0)</f>
        <v>SERRALHEIRO</v>
      </c>
      <c r="L4206" s="1" t="str">
        <f>VLOOKUP(Tabela1[[#This Row],[Cliente]],'BASE DE CLIENTES'!A:E,5,0)</f>
        <v>Águas Lindas de Goiás</v>
      </c>
    </row>
    <row r="4207" spans="2:12" x14ac:dyDescent="0.3">
      <c r="B4207" t="s">
        <v>111</v>
      </c>
      <c r="C4207" s="1" t="str">
        <f>VLOOKUP(Tabela1[[#This Row],[Cliente]],'BASE DE CLIENTES'!A:E,2,0)</f>
        <v>Brasília</v>
      </c>
      <c r="D4207" s="1" t="str">
        <f>VLOOKUP(Tabela1[[#This Row],[Cliente]],'BASE DE CLIENTES'!A:C,3,0)</f>
        <v>DF</v>
      </c>
      <c r="E4207" s="1" t="str">
        <f>CONCATENATE(Tabela1[[#This Row],[CIDADE]],",",Tabela1[[#This Row],[UF]])</f>
        <v>Brasília,DF</v>
      </c>
      <c r="F4207" s="12">
        <v>46065</v>
      </c>
      <c r="G4207" s="14">
        <v>2771</v>
      </c>
      <c r="H4207" s="14">
        <v>4170</v>
      </c>
      <c r="I4207" s="7">
        <f>Tabela1[[#This Row],[Valor total]]-Tabela1[[#This Row],[Valor custo]]</f>
        <v>1399</v>
      </c>
      <c r="J4207" s="3">
        <f>Tabela1[[#This Row],[MARGEM BRUTA]]/Tabela1[[#This Row],[Valor total]]</f>
        <v>0.3354916067146283</v>
      </c>
      <c r="K4207" s="1" t="str">
        <f>VLOOKUP(Tabela1[[#This Row],[Cliente]],'BASE DE CLIENTES'!A:D,4,0)</f>
        <v>EMPRESA SEM MAQUINA</v>
      </c>
      <c r="L4207" s="1" t="str">
        <f>VLOOKUP(Tabela1[[#This Row],[Cliente]],'BASE DE CLIENTES'!A:E,5,0)</f>
        <v>TAGUATINGA SUL (TAGUATINGA)</v>
      </c>
    </row>
    <row r="4208" spans="2:12" x14ac:dyDescent="0.3">
      <c r="B4208" t="s">
        <v>190</v>
      </c>
      <c r="C4208" s="1" t="str">
        <f>VLOOKUP(Tabela1[[#This Row],[Cliente]],'BASE DE CLIENTES'!A:E,2,0)</f>
        <v>Brasília</v>
      </c>
      <c r="D4208" s="1" t="str">
        <f>VLOOKUP(Tabela1[[#This Row],[Cliente]],'BASE DE CLIENTES'!A:C,3,0)</f>
        <v>DF</v>
      </c>
      <c r="E4208" s="1" t="str">
        <f>CONCATENATE(Tabela1[[#This Row],[CIDADE]],",",Tabela1[[#This Row],[UF]])</f>
        <v>Brasília,DF</v>
      </c>
      <c r="F4208" s="12">
        <v>46064</v>
      </c>
      <c r="G4208" s="14">
        <v>1783.06</v>
      </c>
      <c r="H4208" s="14">
        <v>2830</v>
      </c>
      <c r="I4208" s="7">
        <f>Tabela1[[#This Row],[Valor total]]-Tabela1[[#This Row],[Valor custo]]</f>
        <v>1046.94</v>
      </c>
      <c r="J4208" s="3">
        <f>Tabela1[[#This Row],[MARGEM BRUTA]]/Tabela1[[#This Row],[Valor total]]</f>
        <v>0.3699434628975265</v>
      </c>
      <c r="K4208" s="1" t="str">
        <f>VLOOKUP(Tabela1[[#This Row],[Cliente]],'BASE DE CLIENTES'!A:D,4,0)</f>
        <v>EMPRESA COM MAQUINA</v>
      </c>
      <c r="L4208" s="1" t="str">
        <f>VLOOKUP(Tabela1[[#This Row],[Cliente]],'BASE DE CLIENTES'!A:E,5,0)</f>
        <v>RIACHO FUNDO I</v>
      </c>
    </row>
    <row r="4209" spans="2:12" x14ac:dyDescent="0.3">
      <c r="B4209" t="s">
        <v>19</v>
      </c>
      <c r="C4209" s="1" t="str">
        <f>VLOOKUP(Tabela1[[#This Row],[Cliente]],'BASE DE CLIENTES'!A:E,2,0)</f>
        <v>Águas Lindas de Goiás</v>
      </c>
      <c r="D4209" s="1" t="str">
        <f>VLOOKUP(Tabela1[[#This Row],[Cliente]],'BASE DE CLIENTES'!A:C,3,0)</f>
        <v>GO</v>
      </c>
      <c r="E4209" s="1" t="str">
        <f>CONCATENATE(Tabela1[[#This Row],[CIDADE]],",",Tabela1[[#This Row],[UF]])</f>
        <v>Águas Lindas de Goiás,GO</v>
      </c>
      <c r="F4209" s="12">
        <v>46064</v>
      </c>
      <c r="G4209" s="14">
        <v>1320</v>
      </c>
      <c r="H4209" s="14">
        <v>2100</v>
      </c>
      <c r="I4209" s="7">
        <f>Tabela1[[#This Row],[Valor total]]-Tabela1[[#This Row],[Valor custo]]</f>
        <v>780</v>
      </c>
      <c r="J4209" s="3">
        <f>Tabela1[[#This Row],[MARGEM BRUTA]]/Tabela1[[#This Row],[Valor total]]</f>
        <v>0.37142857142857144</v>
      </c>
      <c r="K4209" s="1" t="str">
        <f>VLOOKUP(Tabela1[[#This Row],[Cliente]],'BASE DE CLIENTES'!A:D,4,0)</f>
        <v>SERRALHEIRO</v>
      </c>
      <c r="L4209" s="1" t="str">
        <f>VLOOKUP(Tabela1[[#This Row],[Cliente]],'BASE DE CLIENTES'!A:E,5,0)</f>
        <v>Águas Lindas de Goiás</v>
      </c>
    </row>
    <row r="4210" spans="2:12" x14ac:dyDescent="0.3">
      <c r="B4210" t="s">
        <v>104</v>
      </c>
      <c r="C4210" s="1" t="str">
        <f>VLOOKUP(Tabela1[[#This Row],[Cliente]],'BASE DE CLIENTES'!A:E,2,0)</f>
        <v>Águas Lindas de Goiás</v>
      </c>
      <c r="D4210" s="1" t="str">
        <f>VLOOKUP(Tabela1[[#This Row],[Cliente]],'BASE DE CLIENTES'!A:C,3,0)</f>
        <v>GO</v>
      </c>
      <c r="E4210" s="1" t="str">
        <f>CONCATENATE(Tabela1[[#This Row],[CIDADE]],",",Tabela1[[#This Row],[UF]])</f>
        <v>Águas Lindas de Goiás,GO</v>
      </c>
      <c r="F4210" s="12">
        <v>46064</v>
      </c>
      <c r="G4210" s="14">
        <v>362</v>
      </c>
      <c r="H4210" s="14">
        <v>615</v>
      </c>
      <c r="I4210" s="7">
        <f>Tabela1[[#This Row],[Valor total]]-Tabela1[[#This Row],[Valor custo]]</f>
        <v>253</v>
      </c>
      <c r="J4210" s="3">
        <f>Tabela1[[#This Row],[MARGEM BRUTA]]/Tabela1[[#This Row],[Valor total]]</f>
        <v>0.41138211382113821</v>
      </c>
      <c r="K4210" s="1" t="str">
        <f>VLOOKUP(Tabela1[[#This Row],[Cliente]],'BASE DE CLIENTES'!A:D,4,0)</f>
        <v>EMPRESA SEM MAQUINA</v>
      </c>
      <c r="L4210" s="1" t="str">
        <f>VLOOKUP(Tabela1[[#This Row],[Cliente]],'BASE DE CLIENTES'!A:E,5,0)</f>
        <v>Águas Lindas de Goiás</v>
      </c>
    </row>
    <row r="4211" spans="2:12" x14ac:dyDescent="0.3">
      <c r="B4211" t="s">
        <v>111</v>
      </c>
      <c r="C4211" s="1" t="str">
        <f>VLOOKUP(Tabela1[[#This Row],[Cliente]],'BASE DE CLIENTES'!A:E,2,0)</f>
        <v>Brasília</v>
      </c>
      <c r="D4211" s="1" t="str">
        <f>VLOOKUP(Tabela1[[#This Row],[Cliente]],'BASE DE CLIENTES'!A:C,3,0)</f>
        <v>DF</v>
      </c>
      <c r="E4211" s="1" t="str">
        <f>CONCATENATE(Tabela1[[#This Row],[CIDADE]],",",Tabela1[[#This Row],[UF]])</f>
        <v>Brasília,DF</v>
      </c>
      <c r="F4211" s="12">
        <v>46064</v>
      </c>
      <c r="G4211" s="14">
        <v>724</v>
      </c>
      <c r="H4211" s="14">
        <v>1193.0999999999999</v>
      </c>
      <c r="I4211" s="7">
        <f>Tabela1[[#This Row],[Valor total]]-Tabela1[[#This Row],[Valor custo]]</f>
        <v>469.09999999999991</v>
      </c>
      <c r="J4211" s="3">
        <f>Tabela1[[#This Row],[MARGEM BRUTA]]/Tabela1[[#This Row],[Valor total]]</f>
        <v>0.39317743692900842</v>
      </c>
      <c r="K4211" s="1" t="str">
        <f>VLOOKUP(Tabela1[[#This Row],[Cliente]],'BASE DE CLIENTES'!A:D,4,0)</f>
        <v>EMPRESA SEM MAQUINA</v>
      </c>
      <c r="L4211" s="1" t="str">
        <f>VLOOKUP(Tabela1[[#This Row],[Cliente]],'BASE DE CLIENTES'!A:E,5,0)</f>
        <v>TAGUATINGA SUL (TAGUATINGA)</v>
      </c>
    </row>
    <row r="4212" spans="2:12" x14ac:dyDescent="0.3">
      <c r="B4212" t="s">
        <v>316</v>
      </c>
      <c r="C4212" s="1" t="str">
        <f>VLOOKUP(Tabela1[[#This Row],[Cliente]],'BASE DE CLIENTES'!A:E,2,0)</f>
        <v>Valparaíso de Goiás</v>
      </c>
      <c r="D4212" s="1" t="str">
        <f>VLOOKUP(Tabela1[[#This Row],[Cliente]],'BASE DE CLIENTES'!A:C,3,0)</f>
        <v>GO</v>
      </c>
      <c r="E4212" s="1" t="str">
        <f>CONCATENATE(Tabela1[[#This Row],[CIDADE]],",",Tabela1[[#This Row],[UF]])</f>
        <v>Valparaíso de Goiás,GO</v>
      </c>
      <c r="F4212" s="12">
        <v>46064</v>
      </c>
      <c r="G4212" s="14">
        <v>168.84</v>
      </c>
      <c r="H4212" s="14">
        <v>330</v>
      </c>
      <c r="I4212" s="7">
        <f>Tabela1[[#This Row],[Valor total]]-Tabela1[[#This Row],[Valor custo]]</f>
        <v>161.16</v>
      </c>
      <c r="J4212" s="3">
        <f>Tabela1[[#This Row],[MARGEM BRUTA]]/Tabela1[[#This Row],[Valor total]]</f>
        <v>0.48836363636363633</v>
      </c>
      <c r="K4212" s="1" t="str">
        <f>VLOOKUP(Tabela1[[#This Row],[Cliente]],'BASE DE CLIENTES'!A:D,4,0)</f>
        <v>SERRALHEIRO</v>
      </c>
      <c r="L4212" s="1" t="str">
        <f>VLOOKUP(Tabela1[[#This Row],[Cliente]],'BASE DE CLIENTES'!A:E,5,0)</f>
        <v>Valparaíso de Goiás</v>
      </c>
    </row>
    <row r="4213" spans="2:12" x14ac:dyDescent="0.3">
      <c r="B4213" t="s">
        <v>70</v>
      </c>
      <c r="C4213" s="1" t="str">
        <f>VLOOKUP(Tabela1[[#This Row],[Cliente]],'BASE DE CLIENTES'!A:E,2,0)</f>
        <v>Brasília</v>
      </c>
      <c r="D4213" s="1" t="str">
        <f>VLOOKUP(Tabela1[[#This Row],[Cliente]],'BASE DE CLIENTES'!A:C,3,0)</f>
        <v>DF</v>
      </c>
      <c r="E4213" s="1" t="str">
        <f>CONCATENATE(Tabela1[[#This Row],[CIDADE]],",",Tabela1[[#This Row],[UF]])</f>
        <v>Brasília,DF</v>
      </c>
      <c r="F4213" s="12">
        <v>46064</v>
      </c>
      <c r="G4213" s="14">
        <v>37.549999999999997</v>
      </c>
      <c r="H4213" s="14">
        <v>150</v>
      </c>
      <c r="I4213" s="7">
        <f>Tabela1[[#This Row],[Valor total]]-Tabela1[[#This Row],[Valor custo]]</f>
        <v>112.45</v>
      </c>
      <c r="J4213" s="3">
        <f>Tabela1[[#This Row],[MARGEM BRUTA]]/Tabela1[[#This Row],[Valor total]]</f>
        <v>0.7496666666666667</v>
      </c>
      <c r="K4213" s="1" t="str">
        <f>VLOOKUP(Tabela1[[#This Row],[Cliente]],'BASE DE CLIENTES'!A:D,4,0)</f>
        <v>EMPRESA COM MAQUINA</v>
      </c>
      <c r="L4213" s="1" t="str">
        <f>VLOOKUP(Tabela1[[#This Row],[Cliente]],'BASE DE CLIENTES'!A:E,5,0)</f>
        <v>TAGUATINGA NORTE (TAGUATINGA)</v>
      </c>
    </row>
    <row r="4214" spans="2:12" x14ac:dyDescent="0.3">
      <c r="B4214" t="s">
        <v>343</v>
      </c>
      <c r="C4214" s="1" t="str">
        <f>VLOOKUP(Tabela1[[#This Row],[Cliente]],'BASE DE CLIENTES'!A:E,2,0)</f>
        <v>Brasília</v>
      </c>
      <c r="D4214" s="1" t="str">
        <f>VLOOKUP(Tabela1[[#This Row],[Cliente]],'BASE DE CLIENTES'!A:C,3,0)</f>
        <v>DF</v>
      </c>
      <c r="E4214" s="1" t="str">
        <f>CONCATENATE(Tabela1[[#This Row],[CIDADE]],",",Tabela1[[#This Row],[UF]])</f>
        <v>Brasília,DF</v>
      </c>
      <c r="F4214" s="12">
        <v>46064</v>
      </c>
      <c r="G4214" s="14">
        <v>306.24</v>
      </c>
      <c r="H4214" s="14">
        <v>574</v>
      </c>
      <c r="I4214" s="7">
        <f>Tabela1[[#This Row],[Valor total]]-Tabela1[[#This Row],[Valor custo]]</f>
        <v>267.76</v>
      </c>
      <c r="J4214" s="3">
        <f>Tabela1[[#This Row],[MARGEM BRUTA]]/Tabela1[[#This Row],[Valor total]]</f>
        <v>0.46648083623693376</v>
      </c>
      <c r="K4214" s="1" t="str">
        <f>VLOOKUP(Tabela1[[#This Row],[Cliente]],'BASE DE CLIENTES'!A:D,4,0)</f>
        <v>CLIENTE NOVO S/ IDENT.</v>
      </c>
      <c r="L4214" s="1" t="str">
        <f>VLOOKUP(Tabela1[[#This Row],[Cliente]],'BASE DE CLIENTES'!A:E,5,0)</f>
        <v>Brasília</v>
      </c>
    </row>
    <row r="4215" spans="2:12" x14ac:dyDescent="0.3">
      <c r="B4215" t="s">
        <v>221</v>
      </c>
      <c r="C4215" s="1" t="str">
        <f>VLOOKUP(Tabela1[[#This Row],[Cliente]],'BASE DE CLIENTES'!A:E,2,0)</f>
        <v>Goiânia</v>
      </c>
      <c r="D4215" s="1" t="str">
        <f>VLOOKUP(Tabela1[[#This Row],[Cliente]],'BASE DE CLIENTES'!A:C,3,0)</f>
        <v>GO</v>
      </c>
      <c r="E4215" s="1" t="str">
        <f>CONCATENATE(Tabela1[[#This Row],[CIDADE]],",",Tabela1[[#This Row],[UF]])</f>
        <v>Goiânia,GO</v>
      </c>
      <c r="F4215" s="12">
        <v>46064</v>
      </c>
      <c r="G4215" s="14">
        <v>450.3</v>
      </c>
      <c r="H4215" s="14">
        <v>800</v>
      </c>
      <c r="I4215" s="7">
        <f>Tabela1[[#This Row],[Valor total]]-Tabela1[[#This Row],[Valor custo]]</f>
        <v>349.7</v>
      </c>
      <c r="J4215" s="3">
        <f>Tabela1[[#This Row],[MARGEM BRUTA]]/Tabela1[[#This Row],[Valor total]]</f>
        <v>0.43712499999999999</v>
      </c>
      <c r="K4215" s="1" t="str">
        <f>VLOOKUP(Tabela1[[#This Row],[Cliente]],'BASE DE CLIENTES'!A:D,4,0)</f>
        <v>EMPRESA COM MAQUINA</v>
      </c>
      <c r="L4215" s="1" t="str">
        <f>VLOOKUP(Tabela1[[#This Row],[Cliente]],'BASE DE CLIENTES'!A:E,5,0)</f>
        <v>Goiânia</v>
      </c>
    </row>
    <row r="4216" spans="2:12" x14ac:dyDescent="0.3">
      <c r="B4216" t="s">
        <v>66</v>
      </c>
      <c r="C4216" s="1" t="str">
        <f>VLOOKUP(Tabela1[[#This Row],[Cliente]],'BASE DE CLIENTES'!A:E,2,0)</f>
        <v>Águas Lindas de Goiás</v>
      </c>
      <c r="D4216" s="1" t="str">
        <f>VLOOKUP(Tabela1[[#This Row],[Cliente]],'BASE DE CLIENTES'!A:C,3,0)</f>
        <v>GO</v>
      </c>
      <c r="E4216" s="1" t="str">
        <f>CONCATENATE(Tabela1[[#This Row],[CIDADE]],",",Tabela1[[#This Row],[UF]])</f>
        <v>Águas Lindas de Goiás,GO</v>
      </c>
      <c r="F4216" s="12">
        <v>46064</v>
      </c>
      <c r="G4216" s="14">
        <v>362</v>
      </c>
      <c r="H4216" s="14">
        <v>620</v>
      </c>
      <c r="I4216" s="7">
        <f>Tabela1[[#This Row],[Valor total]]-Tabela1[[#This Row],[Valor custo]]</f>
        <v>258</v>
      </c>
      <c r="J4216" s="3">
        <f>Tabela1[[#This Row],[MARGEM BRUTA]]/Tabela1[[#This Row],[Valor total]]</f>
        <v>0.41612903225806452</v>
      </c>
      <c r="K4216" s="1" t="str">
        <f>VLOOKUP(Tabela1[[#This Row],[Cliente]],'BASE DE CLIENTES'!A:D,4,0)</f>
        <v>EMPRESA COM MAQUINA</v>
      </c>
      <c r="L4216" s="1" t="str">
        <f>VLOOKUP(Tabela1[[#This Row],[Cliente]],'BASE DE CLIENTES'!A:E,5,0)</f>
        <v>Águas Lindas de Goiás</v>
      </c>
    </row>
    <row r="4217" spans="2:12" x14ac:dyDescent="0.3">
      <c r="B4217" t="s">
        <v>52</v>
      </c>
      <c r="C4217" s="1" t="str">
        <f>VLOOKUP(Tabela1[[#This Row],[Cliente]],'BASE DE CLIENTES'!A:E,2,0)</f>
        <v>Brasília</v>
      </c>
      <c r="D4217" s="1" t="str">
        <f>VLOOKUP(Tabela1[[#This Row],[Cliente]],'BASE DE CLIENTES'!A:C,3,0)</f>
        <v>DF</v>
      </c>
      <c r="E4217" s="1" t="str">
        <f>CONCATENATE(Tabela1[[#This Row],[CIDADE]],",",Tabela1[[#This Row],[UF]])</f>
        <v>Brasília,DF</v>
      </c>
      <c r="F4217" s="12">
        <v>46064</v>
      </c>
      <c r="G4217" s="14">
        <v>530</v>
      </c>
      <c r="H4217" s="14">
        <v>890</v>
      </c>
      <c r="I4217" s="7">
        <f>Tabela1[[#This Row],[Valor total]]-Tabela1[[#This Row],[Valor custo]]</f>
        <v>360</v>
      </c>
      <c r="J4217" s="3">
        <f>Tabela1[[#This Row],[MARGEM BRUTA]]/Tabela1[[#This Row],[Valor total]]</f>
        <v>0.4044943820224719</v>
      </c>
      <c r="K4217" s="1" t="str">
        <f>VLOOKUP(Tabela1[[#This Row],[Cliente]],'BASE DE CLIENTES'!A:D,4,0)</f>
        <v>SERRALHEIRO</v>
      </c>
      <c r="L4217" s="1" t="str">
        <f>VLOOKUP(Tabela1[[#This Row],[Cliente]],'BASE DE CLIENTES'!A:E,5,0)</f>
        <v>Ceilândia Sul (Ceilândia)</v>
      </c>
    </row>
    <row r="4218" spans="2:12" x14ac:dyDescent="0.3">
      <c r="B4218" t="s">
        <v>106</v>
      </c>
      <c r="C4218" s="1" t="str">
        <f>VLOOKUP(Tabela1[[#This Row],[Cliente]],'BASE DE CLIENTES'!A:E,2,0)</f>
        <v>Brasília</v>
      </c>
      <c r="D4218" s="1" t="str">
        <f>VLOOKUP(Tabela1[[#This Row],[Cliente]],'BASE DE CLIENTES'!A:C,3,0)</f>
        <v>DF</v>
      </c>
      <c r="E4218" s="1" t="str">
        <f>CONCATENATE(Tabela1[[#This Row],[CIDADE]],",",Tabela1[[#This Row],[UF]])</f>
        <v>Brasília,DF</v>
      </c>
      <c r="F4218" s="12">
        <v>46064</v>
      </c>
      <c r="G4218" s="14">
        <v>419</v>
      </c>
      <c r="H4218" s="14">
        <v>655</v>
      </c>
      <c r="I4218" s="7">
        <f>Tabela1[[#This Row],[Valor total]]-Tabela1[[#This Row],[Valor custo]]</f>
        <v>236</v>
      </c>
      <c r="J4218" s="3">
        <f>Tabela1[[#This Row],[MARGEM BRUTA]]/Tabela1[[#This Row],[Valor total]]</f>
        <v>0.36030534351145038</v>
      </c>
      <c r="K4218" s="1" t="str">
        <f>VLOOKUP(Tabela1[[#This Row],[Cliente]],'BASE DE CLIENTES'!A:D,4,0)</f>
        <v>EMPRESA COM MAQUINA</v>
      </c>
      <c r="L4218" s="1" t="str">
        <f>VLOOKUP(Tabela1[[#This Row],[Cliente]],'BASE DE CLIENTES'!A:E,5,0)</f>
        <v>26 DE SETEMBRO</v>
      </c>
    </row>
    <row r="4219" spans="2:12" x14ac:dyDescent="0.3">
      <c r="B4219" t="s">
        <v>76</v>
      </c>
      <c r="C4219" s="1" t="str">
        <f>VLOOKUP(Tabela1[[#This Row],[Cliente]],'BASE DE CLIENTES'!A:E,2,0)</f>
        <v>Brasília</v>
      </c>
      <c r="D4219" s="1" t="str">
        <f>VLOOKUP(Tabela1[[#This Row],[Cliente]],'BASE DE CLIENTES'!A:C,3,0)</f>
        <v>DF</v>
      </c>
      <c r="E4219" s="1" t="str">
        <f>CONCATENATE(Tabela1[[#This Row],[CIDADE]],",",Tabela1[[#This Row],[UF]])</f>
        <v>Brasília,DF</v>
      </c>
      <c r="F4219" s="12">
        <v>46064</v>
      </c>
      <c r="G4219" s="14">
        <v>15315</v>
      </c>
      <c r="H4219" s="14">
        <v>23140</v>
      </c>
      <c r="I4219" s="7">
        <f>Tabela1[[#This Row],[Valor total]]-Tabela1[[#This Row],[Valor custo]]</f>
        <v>7825</v>
      </c>
      <c r="J4219" s="3">
        <f>Tabela1[[#This Row],[MARGEM BRUTA]]/Tabela1[[#This Row],[Valor total]]</f>
        <v>0.33815903197925667</v>
      </c>
      <c r="K4219" s="1" t="str">
        <f>VLOOKUP(Tabela1[[#This Row],[Cliente]],'BASE DE CLIENTES'!A:D,4,0)</f>
        <v>EMPRESA COM MAQUINA</v>
      </c>
      <c r="L4219" s="1" t="str">
        <f>VLOOKUP(Tabela1[[#This Row],[Cliente]],'BASE DE CLIENTES'!A:E,5,0)</f>
        <v>Setor Placa da Mercedes (Núcleo Bandeirante)</v>
      </c>
    </row>
    <row r="4220" spans="2:12" x14ac:dyDescent="0.3">
      <c r="B4220" t="s">
        <v>27</v>
      </c>
      <c r="C4220" s="1" t="str">
        <f>VLOOKUP(Tabela1[[#This Row],[Cliente]],'BASE DE CLIENTES'!A:E,2,0)</f>
        <v>Brasília</v>
      </c>
      <c r="D4220" s="1" t="str">
        <f>VLOOKUP(Tabela1[[#This Row],[Cliente]],'BASE DE CLIENTES'!A:C,3,0)</f>
        <v>DF</v>
      </c>
      <c r="E4220" s="1" t="str">
        <f>CONCATENATE(Tabela1[[#This Row],[CIDADE]],",",Tabela1[[#This Row],[UF]])</f>
        <v>Brasília,DF</v>
      </c>
      <c r="F4220" s="12">
        <v>46064</v>
      </c>
      <c r="G4220" s="14">
        <v>724</v>
      </c>
      <c r="H4220" s="14">
        <v>1230</v>
      </c>
      <c r="I4220" s="7">
        <f>Tabela1[[#This Row],[Valor total]]-Tabela1[[#This Row],[Valor custo]]</f>
        <v>506</v>
      </c>
      <c r="J4220" s="3">
        <f>Tabela1[[#This Row],[MARGEM BRUTA]]/Tabela1[[#This Row],[Valor total]]</f>
        <v>0.41138211382113821</v>
      </c>
      <c r="K4220" s="1" t="str">
        <f>VLOOKUP(Tabela1[[#This Row],[Cliente]],'BASE DE CLIENTES'!A:D,4,0)</f>
        <v>EMPRESA SEM MAQUINA</v>
      </c>
      <c r="L4220" s="1" t="str">
        <f>VLOOKUP(Tabela1[[#This Row],[Cliente]],'BASE DE CLIENTES'!A:E,5,0)</f>
        <v>RECANTO DAS EMAS</v>
      </c>
    </row>
    <row r="4221" spans="2:12" x14ac:dyDescent="0.3">
      <c r="B4221" t="s">
        <v>161</v>
      </c>
      <c r="C4221" s="1" t="str">
        <f>VLOOKUP(Tabela1[[#This Row],[Cliente]],'BASE DE CLIENTES'!A:E,2,0)</f>
        <v>Brasília</v>
      </c>
      <c r="D4221" s="1" t="str">
        <f>VLOOKUP(Tabela1[[#This Row],[Cliente]],'BASE DE CLIENTES'!A:C,3,0)</f>
        <v>DF</v>
      </c>
      <c r="E4221" s="1" t="str">
        <f>CONCATENATE(Tabela1[[#This Row],[CIDADE]],",",Tabela1[[#This Row],[UF]])</f>
        <v>Brasília,DF</v>
      </c>
      <c r="F4221" s="12">
        <v>46064</v>
      </c>
      <c r="G4221" s="14">
        <v>1500</v>
      </c>
      <c r="H4221" s="14">
        <v>1860</v>
      </c>
      <c r="I4221" s="7">
        <f>Tabela1[[#This Row],[Valor total]]-Tabela1[[#This Row],[Valor custo]]</f>
        <v>360</v>
      </c>
      <c r="J4221" s="3">
        <f>Tabela1[[#This Row],[MARGEM BRUTA]]/Tabela1[[#This Row],[Valor total]]</f>
        <v>0.19354838709677419</v>
      </c>
      <c r="K4221" s="1" t="str">
        <f>VLOOKUP(Tabela1[[#This Row],[Cliente]],'BASE DE CLIENTES'!A:D,4,0)</f>
        <v>EMPRESA COM MAQUINA</v>
      </c>
      <c r="L4221" s="1" t="str">
        <f>VLOOKUP(Tabela1[[#This Row],[Cliente]],'BASE DE CLIENTES'!A:E,5,0)</f>
        <v>RIACHO FUNDO II</v>
      </c>
    </row>
    <row r="4222" spans="2:12" x14ac:dyDescent="0.3">
      <c r="B4222" t="s">
        <v>308</v>
      </c>
      <c r="C4222" s="1" t="str">
        <f>VLOOKUP(Tabela1[[#This Row],[Cliente]],'BASE DE CLIENTES'!A:E,2,0)</f>
        <v>Uberaba</v>
      </c>
      <c r="D4222" s="1" t="str">
        <f>VLOOKUP(Tabela1[[#This Row],[Cliente]],'BASE DE CLIENTES'!A:C,3,0)</f>
        <v>MG</v>
      </c>
      <c r="E4222" s="1" t="str">
        <f>CONCATENATE(Tabela1[[#This Row],[CIDADE]],",",Tabela1[[#This Row],[UF]])</f>
        <v>Uberaba,MG</v>
      </c>
      <c r="F4222" s="12">
        <v>46064</v>
      </c>
      <c r="G4222" s="14">
        <v>19016.77</v>
      </c>
      <c r="H4222" s="14">
        <v>30361</v>
      </c>
      <c r="I4222" s="7">
        <f>Tabela1[[#This Row],[Valor total]]-Tabela1[[#This Row],[Valor custo]]</f>
        <v>11344.23</v>
      </c>
      <c r="J4222" s="3">
        <f>Tabela1[[#This Row],[MARGEM BRUTA]]/Tabela1[[#This Row],[Valor total]]</f>
        <v>0.37364480748328444</v>
      </c>
      <c r="K4222" s="1" t="str">
        <f>VLOOKUP(Tabela1[[#This Row],[Cliente]],'BASE DE CLIENTES'!A:D,4,0)</f>
        <v>EMPRESA COM MAQUINA</v>
      </c>
      <c r="L4222" s="1" t="str">
        <f>VLOOKUP(Tabela1[[#This Row],[Cliente]],'BASE DE CLIENTES'!A:E,5,0)</f>
        <v>Uberaba</v>
      </c>
    </row>
    <row r="4223" spans="2:12" x14ac:dyDescent="0.3">
      <c r="B4223" t="s">
        <v>174</v>
      </c>
      <c r="C4223" s="1" t="str">
        <f>VLOOKUP(Tabela1[[#This Row],[Cliente]],'BASE DE CLIENTES'!A:E,2,0)</f>
        <v>Araguari</v>
      </c>
      <c r="D4223" s="1" t="str">
        <f>VLOOKUP(Tabela1[[#This Row],[Cliente]],'BASE DE CLIENTES'!A:C,3,0)</f>
        <v>MG</v>
      </c>
      <c r="E4223" s="1" t="str">
        <f>CONCATENATE(Tabela1[[#This Row],[CIDADE]],",",Tabela1[[#This Row],[UF]])</f>
        <v>Araguari,MG</v>
      </c>
      <c r="F4223" s="12">
        <v>46064</v>
      </c>
      <c r="G4223" s="14">
        <v>1956.8</v>
      </c>
      <c r="H4223" s="14">
        <v>2538</v>
      </c>
      <c r="I4223" s="7">
        <f>Tabela1[[#This Row],[Valor total]]-Tabela1[[#This Row],[Valor custo]]</f>
        <v>581.20000000000005</v>
      </c>
      <c r="J4223" s="3">
        <f>Tabela1[[#This Row],[MARGEM BRUTA]]/Tabela1[[#This Row],[Valor total]]</f>
        <v>0.22899921197793541</v>
      </c>
      <c r="K4223" s="1" t="str">
        <f>VLOOKUP(Tabela1[[#This Row],[Cliente]],'BASE DE CLIENTES'!A:D,4,0)</f>
        <v>EMPRESA COM MAQUINA</v>
      </c>
      <c r="L4223" s="1" t="str">
        <f>VLOOKUP(Tabela1[[#This Row],[Cliente]],'BASE DE CLIENTES'!A:E,5,0)</f>
        <v>Araguari</v>
      </c>
    </row>
    <row r="4224" spans="2:12" x14ac:dyDescent="0.3">
      <c r="B4224" t="s">
        <v>197</v>
      </c>
      <c r="C4224" s="1" t="str">
        <f>VLOOKUP(Tabela1[[#This Row],[Cliente]],'BASE DE CLIENTES'!A:E,2,0)</f>
        <v>Goiânia</v>
      </c>
      <c r="D4224" s="1" t="str">
        <f>VLOOKUP(Tabela1[[#This Row],[Cliente]],'BASE DE CLIENTES'!A:C,3,0)</f>
        <v>GO</v>
      </c>
      <c r="E4224" s="1" t="str">
        <f>CONCATENATE(Tabela1[[#This Row],[CIDADE]],",",Tabela1[[#This Row],[UF]])</f>
        <v>Goiânia,GO</v>
      </c>
      <c r="F4224" s="12">
        <v>46064</v>
      </c>
      <c r="G4224" s="14">
        <v>3864</v>
      </c>
      <c r="H4224" s="14">
        <v>6150</v>
      </c>
      <c r="I4224" s="7">
        <f>Tabela1[[#This Row],[Valor total]]-Tabela1[[#This Row],[Valor custo]]</f>
        <v>2286</v>
      </c>
      <c r="J4224" s="3">
        <f>Tabela1[[#This Row],[MARGEM BRUTA]]/Tabela1[[#This Row],[Valor total]]</f>
        <v>0.37170731707317073</v>
      </c>
      <c r="K4224" s="1" t="str">
        <f>VLOOKUP(Tabela1[[#This Row],[Cliente]],'BASE DE CLIENTES'!A:D,4,0)</f>
        <v>EMPRESA COM MAQUINA</v>
      </c>
      <c r="L4224" s="1" t="str">
        <f>VLOOKUP(Tabela1[[#This Row],[Cliente]],'BASE DE CLIENTES'!A:E,5,0)</f>
        <v>Goiânia</v>
      </c>
    </row>
    <row r="4225" spans="2:12" x14ac:dyDescent="0.3">
      <c r="B4225" t="s">
        <v>59</v>
      </c>
      <c r="C4225" s="1" t="str">
        <f>VLOOKUP(Tabela1[[#This Row],[Cliente]],'BASE DE CLIENTES'!A:E,2,0)</f>
        <v>Brasília</v>
      </c>
      <c r="D4225" s="1" t="str">
        <f>VLOOKUP(Tabela1[[#This Row],[Cliente]],'BASE DE CLIENTES'!A:C,3,0)</f>
        <v>DF</v>
      </c>
      <c r="E4225" s="1" t="str">
        <f>CONCATENATE(Tabela1[[#This Row],[CIDADE]],",",Tabela1[[#This Row],[UF]])</f>
        <v>Brasília,DF</v>
      </c>
      <c r="F4225" s="12">
        <v>46064</v>
      </c>
      <c r="G4225" s="14">
        <v>22.5</v>
      </c>
      <c r="H4225" s="14">
        <v>240</v>
      </c>
      <c r="I4225" s="7">
        <f>Tabela1[[#This Row],[Valor total]]-Tabela1[[#This Row],[Valor custo]]</f>
        <v>217.5</v>
      </c>
      <c r="J4225" s="3">
        <f>Tabela1[[#This Row],[MARGEM BRUTA]]/Tabela1[[#This Row],[Valor total]]</f>
        <v>0.90625</v>
      </c>
      <c r="K4225" s="1" t="str">
        <f>VLOOKUP(Tabela1[[#This Row],[Cliente]],'BASE DE CLIENTES'!A:D,4,0)</f>
        <v>EMPRESA COM MAQUINA</v>
      </c>
      <c r="L4225" s="1" t="str">
        <f>VLOOKUP(Tabela1[[#This Row],[Cliente]],'BASE DE CLIENTES'!A:E,5,0)</f>
        <v>SETOR HABITACIONAL VICENTE PIRES</v>
      </c>
    </row>
    <row r="4226" spans="2:12" x14ac:dyDescent="0.3">
      <c r="B4226" t="s">
        <v>223</v>
      </c>
      <c r="C4226" s="1" t="str">
        <f>VLOOKUP(Tabela1[[#This Row],[Cliente]],'BASE DE CLIENTES'!A:E,2,0)</f>
        <v>Goiânia</v>
      </c>
      <c r="D4226" s="1" t="str">
        <f>VLOOKUP(Tabela1[[#This Row],[Cliente]],'BASE DE CLIENTES'!A:C,3,0)</f>
        <v>GO</v>
      </c>
      <c r="E4226" s="1" t="str">
        <f>CONCATENATE(Tabela1[[#This Row],[CIDADE]],",",Tabela1[[#This Row],[UF]])</f>
        <v>Goiânia,GO</v>
      </c>
      <c r="F4226" s="12">
        <v>46063</v>
      </c>
      <c r="G4226" s="14">
        <v>683.69</v>
      </c>
      <c r="H4226" s="14">
        <v>1105</v>
      </c>
      <c r="I4226" s="7">
        <f>Tabela1[[#This Row],[Valor total]]-Tabela1[[#This Row],[Valor custo]]</f>
        <v>421.30999999999995</v>
      </c>
      <c r="J4226" s="3">
        <f>Tabela1[[#This Row],[MARGEM BRUTA]]/Tabela1[[#This Row],[Valor total]]</f>
        <v>0.38127601809954748</v>
      </c>
      <c r="K4226" s="1" t="str">
        <f>VLOOKUP(Tabela1[[#This Row],[Cliente]],'BASE DE CLIENTES'!A:D,4,0)</f>
        <v>EMPRESA COM MAQUINA</v>
      </c>
      <c r="L4226" s="1" t="str">
        <f>VLOOKUP(Tabela1[[#This Row],[Cliente]],'BASE DE CLIENTES'!A:E,5,0)</f>
        <v>Goiânia</v>
      </c>
    </row>
    <row r="4227" spans="2:12" x14ac:dyDescent="0.3">
      <c r="B4227" t="s">
        <v>20</v>
      </c>
      <c r="C4227" s="1" t="str">
        <f>VLOOKUP(Tabela1[[#This Row],[Cliente]],'BASE DE CLIENTES'!A:E,2,0)</f>
        <v>Brasília</v>
      </c>
      <c r="D4227" s="1" t="str">
        <f>VLOOKUP(Tabela1[[#This Row],[Cliente]],'BASE DE CLIENTES'!A:C,3,0)</f>
        <v>DF</v>
      </c>
      <c r="E4227" s="1" t="str">
        <f>CONCATENATE(Tabela1[[#This Row],[CIDADE]],",",Tabela1[[#This Row],[UF]])</f>
        <v>Brasília,DF</v>
      </c>
      <c r="F4227" s="12">
        <v>46063</v>
      </c>
      <c r="G4227" s="14">
        <v>191</v>
      </c>
      <c r="H4227" s="14">
        <v>650</v>
      </c>
      <c r="I4227" s="7">
        <f>Tabela1[[#This Row],[Valor total]]-Tabela1[[#This Row],[Valor custo]]</f>
        <v>459</v>
      </c>
      <c r="J4227" s="3">
        <f>Tabela1[[#This Row],[MARGEM BRUTA]]/Tabela1[[#This Row],[Valor total]]</f>
        <v>0.70615384615384613</v>
      </c>
      <c r="K4227" s="1" t="str">
        <f>VLOOKUP(Tabela1[[#This Row],[Cliente]],'BASE DE CLIENTES'!A:D,4,0)</f>
        <v>CHAVEIRO</v>
      </c>
      <c r="L4227" s="1" t="str">
        <f>VLOOKUP(Tabela1[[#This Row],[Cliente]],'BASE DE CLIENTES'!A:E,5,0)</f>
        <v>NA</v>
      </c>
    </row>
    <row r="4228" spans="2:12" x14ac:dyDescent="0.3">
      <c r="B4228" t="s">
        <v>120</v>
      </c>
      <c r="C4228" s="1" t="str">
        <f>VLOOKUP(Tabela1[[#This Row],[Cliente]],'BASE DE CLIENTES'!A:E,2,0)</f>
        <v>Brasília</v>
      </c>
      <c r="D4228" s="1" t="str">
        <f>VLOOKUP(Tabela1[[#This Row],[Cliente]],'BASE DE CLIENTES'!A:C,3,0)</f>
        <v>DF</v>
      </c>
      <c r="E4228" s="1" t="str">
        <f>CONCATENATE(Tabela1[[#This Row],[CIDADE]],",",Tabela1[[#This Row],[UF]])</f>
        <v>Brasília,DF</v>
      </c>
      <c r="F4228" s="12">
        <v>46063</v>
      </c>
      <c r="G4228" s="14">
        <v>50</v>
      </c>
      <c r="H4228" s="14">
        <v>60</v>
      </c>
      <c r="I4228" s="7">
        <f>Tabela1[[#This Row],[Valor total]]-Tabela1[[#This Row],[Valor custo]]</f>
        <v>10</v>
      </c>
      <c r="J4228" s="3">
        <f>Tabela1[[#This Row],[MARGEM BRUTA]]/Tabela1[[#This Row],[Valor total]]</f>
        <v>0.16666666666666666</v>
      </c>
      <c r="K4228" s="1" t="str">
        <f>VLOOKUP(Tabela1[[#This Row],[Cliente]],'BASE DE CLIENTES'!A:D,4,0)</f>
        <v>EMPRESA SEM MAQUINA</v>
      </c>
      <c r="L4228" s="1" t="str">
        <f>VLOOKUP(Tabela1[[#This Row],[Cliente]],'BASE DE CLIENTES'!A:E,5,0)</f>
        <v>SAMAMBAIA</v>
      </c>
    </row>
    <row r="4229" spans="2:12" x14ac:dyDescent="0.3">
      <c r="B4229" t="s">
        <v>120</v>
      </c>
      <c r="C4229" s="1" t="str">
        <f>VLOOKUP(Tabela1[[#This Row],[Cliente]],'BASE DE CLIENTES'!A:E,2,0)</f>
        <v>Brasília</v>
      </c>
      <c r="D4229" s="1" t="str">
        <f>VLOOKUP(Tabela1[[#This Row],[Cliente]],'BASE DE CLIENTES'!A:C,3,0)</f>
        <v>DF</v>
      </c>
      <c r="E4229" s="1" t="str">
        <f>CONCATENATE(Tabela1[[#This Row],[CIDADE]],",",Tabela1[[#This Row],[UF]])</f>
        <v>Brasília,DF</v>
      </c>
      <c r="F4229" s="12">
        <v>46063</v>
      </c>
      <c r="G4229" s="14">
        <v>112.56</v>
      </c>
      <c r="H4229" s="14">
        <v>240</v>
      </c>
      <c r="I4229" s="7">
        <f>Tabela1[[#This Row],[Valor total]]-Tabela1[[#This Row],[Valor custo]]</f>
        <v>127.44</v>
      </c>
      <c r="J4229" s="3">
        <f>Tabela1[[#This Row],[MARGEM BRUTA]]/Tabela1[[#This Row],[Valor total]]</f>
        <v>0.53100000000000003</v>
      </c>
      <c r="K4229" s="1" t="str">
        <f>VLOOKUP(Tabela1[[#This Row],[Cliente]],'BASE DE CLIENTES'!A:D,4,0)</f>
        <v>EMPRESA SEM MAQUINA</v>
      </c>
      <c r="L4229" s="1" t="str">
        <f>VLOOKUP(Tabela1[[#This Row],[Cliente]],'BASE DE CLIENTES'!A:E,5,0)</f>
        <v>SAMAMBAIA</v>
      </c>
    </row>
    <row r="4230" spans="2:12" x14ac:dyDescent="0.3">
      <c r="B4230" t="s">
        <v>321</v>
      </c>
      <c r="C4230" s="1" t="str">
        <f>VLOOKUP(Tabela1[[#This Row],[Cliente]],'BASE DE CLIENTES'!A:E,2,0)</f>
        <v>Valparaíso de Goiás</v>
      </c>
      <c r="D4230" s="1" t="str">
        <f>VLOOKUP(Tabela1[[#This Row],[Cliente]],'BASE DE CLIENTES'!A:C,3,0)</f>
        <v>GO</v>
      </c>
      <c r="E4230" s="1" t="str">
        <f>CONCATENATE(Tabela1[[#This Row],[CIDADE]],",",Tabela1[[#This Row],[UF]])</f>
        <v>Valparaíso de Goiás,GO</v>
      </c>
      <c r="F4230" s="12">
        <v>46063</v>
      </c>
      <c r="G4230" s="14">
        <v>2312</v>
      </c>
      <c r="H4230" s="14">
        <v>3390</v>
      </c>
      <c r="I4230" s="7">
        <f>Tabela1[[#This Row],[Valor total]]-Tabela1[[#This Row],[Valor custo]]</f>
        <v>1078</v>
      </c>
      <c r="J4230" s="3">
        <f>Tabela1[[#This Row],[MARGEM BRUTA]]/Tabela1[[#This Row],[Valor total]]</f>
        <v>0.31799410029498526</v>
      </c>
      <c r="K4230" s="1" t="str">
        <f>VLOOKUP(Tabela1[[#This Row],[Cliente]],'BASE DE CLIENTES'!A:D,4,0)</f>
        <v>EMPRESA COM MAQUINA</v>
      </c>
      <c r="L4230" s="1" t="str">
        <f>VLOOKUP(Tabela1[[#This Row],[Cliente]],'BASE DE CLIENTES'!A:E,5,0)</f>
        <v>Valparaíso de Goiás</v>
      </c>
    </row>
    <row r="4231" spans="2:12" x14ac:dyDescent="0.3">
      <c r="B4231" t="s">
        <v>1148</v>
      </c>
      <c r="C4231" s="1" t="str">
        <f>VLOOKUP(Tabela1[[#This Row],[Cliente]],'BASE DE CLIENTES'!A:E,2,0)</f>
        <v>Brasília</v>
      </c>
      <c r="D4231" s="1" t="str">
        <f>VLOOKUP(Tabela1[[#This Row],[Cliente]],'BASE DE CLIENTES'!A:C,3,0)</f>
        <v>DF</v>
      </c>
      <c r="E4231" s="1" t="str">
        <f>CONCATENATE(Tabela1[[#This Row],[CIDADE]],",",Tabela1[[#This Row],[UF]])</f>
        <v>Brasília,DF</v>
      </c>
      <c r="F4231" s="12">
        <v>46063</v>
      </c>
      <c r="G4231" s="14">
        <v>105.08</v>
      </c>
      <c r="H4231" s="14">
        <v>220</v>
      </c>
      <c r="I4231" s="7">
        <f>Tabela1[[#This Row],[Valor total]]-Tabela1[[#This Row],[Valor custo]]</f>
        <v>114.92</v>
      </c>
      <c r="J4231" s="3">
        <f>Tabela1[[#This Row],[MARGEM BRUTA]]/Tabela1[[#This Row],[Valor total]]</f>
        <v>0.52236363636363636</v>
      </c>
      <c r="K4231" s="1" t="str">
        <f>VLOOKUP(Tabela1[[#This Row],[Cliente]],'BASE DE CLIENTES'!A:D,4,0)</f>
        <v>CLIENTE NOVO S/ IDENT.</v>
      </c>
      <c r="L4231" s="1" t="str">
        <f>VLOOKUP(Tabela1[[#This Row],[Cliente]],'BASE DE CLIENTES'!A:E,5,0)</f>
        <v>Brasília</v>
      </c>
    </row>
    <row r="4232" spans="2:12" x14ac:dyDescent="0.3">
      <c r="B4232" t="s">
        <v>1148</v>
      </c>
      <c r="C4232" s="1" t="str">
        <f>VLOOKUP(Tabela1[[#This Row],[Cliente]],'BASE DE CLIENTES'!A:E,2,0)</f>
        <v>Brasília</v>
      </c>
      <c r="D4232" s="1" t="str">
        <f>VLOOKUP(Tabela1[[#This Row],[Cliente]],'BASE DE CLIENTES'!A:C,3,0)</f>
        <v>DF</v>
      </c>
      <c r="E4232" s="1" t="str">
        <f>CONCATENATE(Tabela1[[#This Row],[CIDADE]],",",Tabela1[[#This Row],[UF]])</f>
        <v>Brasília,DF</v>
      </c>
      <c r="F4232" s="12">
        <v>46063</v>
      </c>
      <c r="G4232" s="14">
        <v>362</v>
      </c>
      <c r="H4232" s="14">
        <v>570</v>
      </c>
      <c r="I4232" s="7">
        <f>Tabela1[[#This Row],[Valor total]]-Tabela1[[#This Row],[Valor custo]]</f>
        <v>208</v>
      </c>
      <c r="J4232" s="3">
        <f>Tabela1[[#This Row],[MARGEM BRUTA]]/Tabela1[[#This Row],[Valor total]]</f>
        <v>0.36491228070175441</v>
      </c>
      <c r="K4232" s="1" t="str">
        <f>VLOOKUP(Tabela1[[#This Row],[Cliente]],'BASE DE CLIENTES'!A:D,4,0)</f>
        <v>CLIENTE NOVO S/ IDENT.</v>
      </c>
      <c r="L4232" s="1" t="str">
        <f>VLOOKUP(Tabela1[[#This Row],[Cliente]],'BASE DE CLIENTES'!A:E,5,0)</f>
        <v>Brasília</v>
      </c>
    </row>
    <row r="4233" spans="2:12" x14ac:dyDescent="0.3">
      <c r="B4233" t="s">
        <v>117</v>
      </c>
      <c r="C4233" s="1" t="str">
        <f>VLOOKUP(Tabela1[[#This Row],[Cliente]],'BASE DE CLIENTES'!A:E,2,0)</f>
        <v>Brasília</v>
      </c>
      <c r="D4233" s="1" t="str">
        <f>VLOOKUP(Tabela1[[#This Row],[Cliente]],'BASE DE CLIENTES'!A:C,3,0)</f>
        <v>DF</v>
      </c>
      <c r="E4233" s="1" t="str">
        <f>CONCATENATE(Tabela1[[#This Row],[CIDADE]],",",Tabela1[[#This Row],[UF]])</f>
        <v>Brasília,DF</v>
      </c>
      <c r="F4233" s="12">
        <v>46063</v>
      </c>
      <c r="G4233" s="14">
        <v>1006.09</v>
      </c>
      <c r="H4233" s="14">
        <v>2840</v>
      </c>
      <c r="I4233" s="7">
        <f>Tabela1[[#This Row],[Valor total]]-Tabela1[[#This Row],[Valor custo]]</f>
        <v>1833.9099999999999</v>
      </c>
      <c r="J4233" s="3">
        <f>Tabela1[[#This Row],[MARGEM BRUTA]]/Tabela1[[#This Row],[Valor total]]</f>
        <v>0.64574295774647883</v>
      </c>
      <c r="K4233" s="1" t="str">
        <f>VLOOKUP(Tabela1[[#This Row],[Cliente]],'BASE DE CLIENTES'!A:D,4,0)</f>
        <v>EMPRESA COM MAQUINA</v>
      </c>
      <c r="L4233" s="1" t="str">
        <f>VLOOKUP(Tabela1[[#This Row],[Cliente]],'BASE DE CLIENTES'!A:E,5,0)</f>
        <v>SETOR HABITACIONAL ARNIQUEIRA (AGUAS CLARAS)</v>
      </c>
    </row>
    <row r="4234" spans="2:12" x14ac:dyDescent="0.3">
      <c r="B4234" t="s">
        <v>68</v>
      </c>
      <c r="C4234" s="1" t="str">
        <f>VLOOKUP(Tabela1[[#This Row],[Cliente]],'BASE DE CLIENTES'!A:E,2,0)</f>
        <v>Brasília</v>
      </c>
      <c r="D4234" s="1" t="str">
        <f>VLOOKUP(Tabela1[[#This Row],[Cliente]],'BASE DE CLIENTES'!A:C,3,0)</f>
        <v>DF</v>
      </c>
      <c r="E4234" s="1" t="str">
        <f>CONCATENATE(Tabela1[[#This Row],[CIDADE]],",",Tabela1[[#This Row],[UF]])</f>
        <v>Brasília,DF</v>
      </c>
      <c r="F4234" s="12">
        <v>46063</v>
      </c>
      <c r="G4234" s="14">
        <v>2473.56</v>
      </c>
      <c r="H4234" s="14">
        <v>4380</v>
      </c>
      <c r="I4234" s="7">
        <f>Tabela1[[#This Row],[Valor total]]-Tabela1[[#This Row],[Valor custo]]</f>
        <v>1906.44</v>
      </c>
      <c r="J4234" s="3">
        <f>Tabela1[[#This Row],[MARGEM BRUTA]]/Tabela1[[#This Row],[Valor total]]</f>
        <v>0.43526027397260275</v>
      </c>
      <c r="K4234" s="1" t="str">
        <f>VLOOKUP(Tabela1[[#This Row],[Cliente]],'BASE DE CLIENTES'!A:D,4,0)</f>
        <v>EMPRESA COM MAQUINA</v>
      </c>
      <c r="L4234" s="1" t="str">
        <f>VLOOKUP(Tabela1[[#This Row],[Cliente]],'BASE DE CLIENTES'!A:E,5,0)</f>
        <v>SAMAMBAIA SUL (SAMAMBAIA)</v>
      </c>
    </row>
    <row r="4235" spans="2:12" x14ac:dyDescent="0.3">
      <c r="B4235" t="s">
        <v>106</v>
      </c>
      <c r="C4235" s="1" t="str">
        <f>VLOOKUP(Tabela1[[#This Row],[Cliente]],'BASE DE CLIENTES'!A:E,2,0)</f>
        <v>Brasília</v>
      </c>
      <c r="D4235" s="1" t="str">
        <f>VLOOKUP(Tabela1[[#This Row],[Cliente]],'BASE DE CLIENTES'!A:C,3,0)</f>
        <v>DF</v>
      </c>
      <c r="E4235" s="1" t="str">
        <f>CONCATENATE(Tabela1[[#This Row],[CIDADE]],",",Tabela1[[#This Row],[UF]])</f>
        <v>Brasília,DF</v>
      </c>
      <c r="F4235" s="12">
        <v>46063</v>
      </c>
      <c r="G4235" s="14">
        <v>1257</v>
      </c>
      <c r="H4235" s="14">
        <v>1965</v>
      </c>
      <c r="I4235" s="7">
        <f>Tabela1[[#This Row],[Valor total]]-Tabela1[[#This Row],[Valor custo]]</f>
        <v>708</v>
      </c>
      <c r="J4235" s="3">
        <f>Tabela1[[#This Row],[MARGEM BRUTA]]/Tabela1[[#This Row],[Valor total]]</f>
        <v>0.36030534351145038</v>
      </c>
      <c r="K4235" s="1" t="str">
        <f>VLOOKUP(Tabela1[[#This Row],[Cliente]],'BASE DE CLIENTES'!A:D,4,0)</f>
        <v>EMPRESA COM MAQUINA</v>
      </c>
      <c r="L4235" s="1" t="str">
        <f>VLOOKUP(Tabela1[[#This Row],[Cliente]],'BASE DE CLIENTES'!A:E,5,0)</f>
        <v>26 DE SETEMBRO</v>
      </c>
    </row>
    <row r="4236" spans="2:12" x14ac:dyDescent="0.3">
      <c r="B4236" t="s">
        <v>55</v>
      </c>
      <c r="C4236" s="1" t="str">
        <f>VLOOKUP(Tabela1[[#This Row],[Cliente]],'BASE DE CLIENTES'!A:E,2,0)</f>
        <v>Brasília</v>
      </c>
      <c r="D4236" s="1" t="str">
        <f>VLOOKUP(Tabela1[[#This Row],[Cliente]],'BASE DE CLIENTES'!A:C,3,0)</f>
        <v>DF</v>
      </c>
      <c r="E4236" s="1" t="str">
        <f>CONCATENATE(Tabela1[[#This Row],[CIDADE]],",",Tabela1[[#This Row],[UF]])</f>
        <v>Brasília,DF</v>
      </c>
      <c r="F4236" s="12">
        <v>46063</v>
      </c>
      <c r="G4236" s="14">
        <v>153.08000000000001</v>
      </c>
      <c r="H4236" s="14">
        <v>200</v>
      </c>
      <c r="I4236" s="7">
        <f>Tabela1[[#This Row],[Valor total]]-Tabela1[[#This Row],[Valor custo]]</f>
        <v>46.919999999999987</v>
      </c>
      <c r="J4236" s="3">
        <f>Tabela1[[#This Row],[MARGEM BRUTA]]/Tabela1[[#This Row],[Valor total]]</f>
        <v>0.23459999999999995</v>
      </c>
      <c r="K4236" s="1" t="str">
        <f>VLOOKUP(Tabela1[[#This Row],[Cliente]],'BASE DE CLIENTES'!A:D,4,0)</f>
        <v>EMPRESA SEM MAQUINA</v>
      </c>
      <c r="L4236" s="1" t="str">
        <f>VLOOKUP(Tabela1[[#This Row],[Cliente]],'BASE DE CLIENTES'!A:E,5,0)</f>
        <v>RECANTO DAS EMAS</v>
      </c>
    </row>
    <row r="4237" spans="2:12" x14ac:dyDescent="0.3">
      <c r="B4237" t="s">
        <v>70</v>
      </c>
      <c r="C4237" s="1" t="str">
        <f>VLOOKUP(Tabela1[[#This Row],[Cliente]],'BASE DE CLIENTES'!A:E,2,0)</f>
        <v>Brasília</v>
      </c>
      <c r="D4237" s="1" t="str">
        <f>VLOOKUP(Tabela1[[#This Row],[Cliente]],'BASE DE CLIENTES'!A:C,3,0)</f>
        <v>DF</v>
      </c>
      <c r="E4237" s="1" t="str">
        <f>CONCATENATE(Tabela1[[#This Row],[CIDADE]],",",Tabela1[[#This Row],[UF]])</f>
        <v>Brasília,DF</v>
      </c>
      <c r="F4237" s="12">
        <v>46063</v>
      </c>
      <c r="G4237" s="14">
        <v>513.32000000000005</v>
      </c>
      <c r="H4237" s="14">
        <v>809</v>
      </c>
      <c r="I4237" s="7">
        <f>Tabela1[[#This Row],[Valor total]]-Tabela1[[#This Row],[Valor custo]]</f>
        <v>295.67999999999995</v>
      </c>
      <c r="J4237" s="3">
        <f>Tabela1[[#This Row],[MARGEM BRUTA]]/Tabela1[[#This Row],[Valor total]]</f>
        <v>0.36548825710754013</v>
      </c>
      <c r="K4237" s="1" t="str">
        <f>VLOOKUP(Tabela1[[#This Row],[Cliente]],'BASE DE CLIENTES'!A:D,4,0)</f>
        <v>EMPRESA COM MAQUINA</v>
      </c>
      <c r="L4237" s="1" t="str">
        <f>VLOOKUP(Tabela1[[#This Row],[Cliente]],'BASE DE CLIENTES'!A:E,5,0)</f>
        <v>TAGUATINGA NORTE (TAGUATINGA)</v>
      </c>
    </row>
    <row r="4238" spans="2:12" x14ac:dyDescent="0.3">
      <c r="B4238" t="s">
        <v>111</v>
      </c>
      <c r="C4238" s="1" t="str">
        <f>VLOOKUP(Tabela1[[#This Row],[Cliente]],'BASE DE CLIENTES'!A:E,2,0)</f>
        <v>Brasília</v>
      </c>
      <c r="D4238" s="1" t="str">
        <f>VLOOKUP(Tabela1[[#This Row],[Cliente]],'BASE DE CLIENTES'!A:C,3,0)</f>
        <v>DF</v>
      </c>
      <c r="E4238" s="1" t="str">
        <f>CONCATENATE(Tabela1[[#This Row],[CIDADE]],",",Tabela1[[#This Row],[UF]])</f>
        <v>Brasília,DF</v>
      </c>
      <c r="F4238" s="12">
        <v>46062</v>
      </c>
      <c r="G4238" s="14">
        <v>1012</v>
      </c>
      <c r="H4238" s="14">
        <v>1515</v>
      </c>
      <c r="I4238" s="7">
        <f>Tabela1[[#This Row],[Valor total]]-Tabela1[[#This Row],[Valor custo]]</f>
        <v>503</v>
      </c>
      <c r="J4238" s="3">
        <f>Tabela1[[#This Row],[MARGEM BRUTA]]/Tabela1[[#This Row],[Valor total]]</f>
        <v>0.33201320132013201</v>
      </c>
      <c r="K4238" s="1" t="str">
        <f>VLOOKUP(Tabela1[[#This Row],[Cliente]],'BASE DE CLIENTES'!A:D,4,0)</f>
        <v>EMPRESA SEM MAQUINA</v>
      </c>
      <c r="L4238" s="1" t="str">
        <f>VLOOKUP(Tabela1[[#This Row],[Cliente]],'BASE DE CLIENTES'!A:E,5,0)</f>
        <v>TAGUATINGA SUL (TAGUATINGA)</v>
      </c>
    </row>
    <row r="4239" spans="2:12" x14ac:dyDescent="0.3">
      <c r="B4239" t="s">
        <v>66</v>
      </c>
      <c r="C4239" s="1" t="str">
        <f>VLOOKUP(Tabela1[[#This Row],[Cliente]],'BASE DE CLIENTES'!A:E,2,0)</f>
        <v>Águas Lindas de Goiás</v>
      </c>
      <c r="D4239" s="1" t="str">
        <f>VLOOKUP(Tabela1[[#This Row],[Cliente]],'BASE DE CLIENTES'!A:C,3,0)</f>
        <v>GO</v>
      </c>
      <c r="E4239" s="1" t="str">
        <f>CONCATENATE(Tabela1[[#This Row],[CIDADE]],",",Tabela1[[#This Row],[UF]])</f>
        <v>Águas Lindas de Goiás,GO</v>
      </c>
      <c r="F4239" s="12">
        <v>46062</v>
      </c>
      <c r="G4239" s="14">
        <v>849</v>
      </c>
      <c r="H4239" s="14">
        <v>1390</v>
      </c>
      <c r="I4239" s="7">
        <f>Tabela1[[#This Row],[Valor total]]-Tabela1[[#This Row],[Valor custo]]</f>
        <v>541</v>
      </c>
      <c r="J4239" s="3">
        <f>Tabela1[[#This Row],[MARGEM BRUTA]]/Tabela1[[#This Row],[Valor total]]</f>
        <v>0.38920863309352516</v>
      </c>
      <c r="K4239" s="1" t="str">
        <f>VLOOKUP(Tabela1[[#This Row],[Cliente]],'BASE DE CLIENTES'!A:D,4,0)</f>
        <v>EMPRESA COM MAQUINA</v>
      </c>
      <c r="L4239" s="1" t="str">
        <f>VLOOKUP(Tabela1[[#This Row],[Cliente]],'BASE DE CLIENTES'!A:E,5,0)</f>
        <v>Águas Lindas de Goiás</v>
      </c>
    </row>
    <row r="4240" spans="2:12" x14ac:dyDescent="0.3">
      <c r="B4240" t="s">
        <v>310</v>
      </c>
      <c r="C4240" s="1" t="str">
        <f>VLOOKUP(Tabela1[[#This Row],[Cliente]],'BASE DE CLIENTES'!A:E,2,0)</f>
        <v>Uberlândia</v>
      </c>
      <c r="D4240" s="1" t="str">
        <f>VLOOKUP(Tabela1[[#This Row],[Cliente]],'BASE DE CLIENTES'!A:C,3,0)</f>
        <v>MG</v>
      </c>
      <c r="E4240" s="1" t="str">
        <f>CONCATENATE(Tabela1[[#This Row],[CIDADE]],",",Tabela1[[#This Row],[UF]])</f>
        <v>Uberlândia,MG</v>
      </c>
      <c r="F4240" s="12">
        <v>46062</v>
      </c>
      <c r="G4240" s="14">
        <v>3620</v>
      </c>
      <c r="H4240" s="14">
        <v>5506</v>
      </c>
      <c r="I4240" s="7">
        <f>Tabela1[[#This Row],[Valor total]]-Tabela1[[#This Row],[Valor custo]]</f>
        <v>1886</v>
      </c>
      <c r="J4240" s="3">
        <f>Tabela1[[#This Row],[MARGEM BRUTA]]/Tabela1[[#This Row],[Valor total]]</f>
        <v>0.34253541590991643</v>
      </c>
      <c r="K4240" s="1" t="str">
        <f>VLOOKUP(Tabela1[[#This Row],[Cliente]],'BASE DE CLIENTES'!A:D,4,0)</f>
        <v>EMPRESA COM MAQUINA</v>
      </c>
      <c r="L4240" s="1" t="str">
        <f>VLOOKUP(Tabela1[[#This Row],[Cliente]],'BASE DE CLIENTES'!A:E,5,0)</f>
        <v>Uberlândia</v>
      </c>
    </row>
    <row r="4241" spans="2:12" x14ac:dyDescent="0.3">
      <c r="B4241" t="s">
        <v>307</v>
      </c>
      <c r="C4241" s="1" t="str">
        <f>VLOOKUP(Tabela1[[#This Row],[Cliente]],'BASE DE CLIENTES'!A:E,2,0)</f>
        <v>Uberaba</v>
      </c>
      <c r="D4241" s="1" t="str">
        <f>VLOOKUP(Tabela1[[#This Row],[Cliente]],'BASE DE CLIENTES'!A:C,3,0)</f>
        <v>MG</v>
      </c>
      <c r="E4241" s="1" t="str">
        <f>CONCATENATE(Tabela1[[#This Row],[CIDADE]],",",Tabela1[[#This Row],[UF]])</f>
        <v>Uberaba,MG</v>
      </c>
      <c r="F4241" s="12">
        <v>46062</v>
      </c>
      <c r="G4241" s="14">
        <v>10460</v>
      </c>
      <c r="H4241" s="14">
        <v>15950</v>
      </c>
      <c r="I4241" s="7">
        <f>Tabela1[[#This Row],[Valor total]]-Tabela1[[#This Row],[Valor custo]]</f>
        <v>5490</v>
      </c>
      <c r="J4241" s="3">
        <f>Tabela1[[#This Row],[MARGEM BRUTA]]/Tabela1[[#This Row],[Valor total]]</f>
        <v>0.34420062695924764</v>
      </c>
      <c r="K4241" s="1" t="str">
        <f>VLOOKUP(Tabela1[[#This Row],[Cliente]],'BASE DE CLIENTES'!A:D,4,0)</f>
        <v>EMPRESA COM MAQUINA</v>
      </c>
      <c r="L4241" s="1" t="str">
        <f>VLOOKUP(Tabela1[[#This Row],[Cliente]],'BASE DE CLIENTES'!A:E,5,0)</f>
        <v>Uberaba</v>
      </c>
    </row>
    <row r="4242" spans="2:12" x14ac:dyDescent="0.3">
      <c r="B4242" t="s">
        <v>52</v>
      </c>
      <c r="C4242" s="1" t="str">
        <f>VLOOKUP(Tabela1[[#This Row],[Cliente]],'BASE DE CLIENTES'!A:E,2,0)</f>
        <v>Brasília</v>
      </c>
      <c r="D4242" s="1" t="str">
        <f>VLOOKUP(Tabela1[[#This Row],[Cliente]],'BASE DE CLIENTES'!A:C,3,0)</f>
        <v>DF</v>
      </c>
      <c r="E4242" s="1" t="str">
        <f>CONCATENATE(Tabela1[[#This Row],[CIDADE]],",",Tabela1[[#This Row],[UF]])</f>
        <v>Brasília,DF</v>
      </c>
      <c r="F4242" s="12">
        <v>46062</v>
      </c>
      <c r="G4242" s="14">
        <v>3463</v>
      </c>
      <c r="H4242" s="14">
        <v>5210</v>
      </c>
      <c r="I4242" s="7">
        <f>Tabela1[[#This Row],[Valor total]]-Tabela1[[#This Row],[Valor custo]]</f>
        <v>1747</v>
      </c>
      <c r="J4242" s="3">
        <f>Tabela1[[#This Row],[MARGEM BRUTA]]/Tabela1[[#This Row],[Valor total]]</f>
        <v>0.33531669865642993</v>
      </c>
      <c r="K4242" s="1" t="str">
        <f>VLOOKUP(Tabela1[[#This Row],[Cliente]],'BASE DE CLIENTES'!A:D,4,0)</f>
        <v>SERRALHEIRO</v>
      </c>
      <c r="L4242" s="1" t="str">
        <f>VLOOKUP(Tabela1[[#This Row],[Cliente]],'BASE DE CLIENTES'!A:E,5,0)</f>
        <v>Ceilândia Sul (Ceilândia)</v>
      </c>
    </row>
    <row r="4243" spans="2:12" x14ac:dyDescent="0.3">
      <c r="B4243" t="s">
        <v>27</v>
      </c>
      <c r="C4243" s="1" t="str">
        <f>VLOOKUP(Tabela1[[#This Row],[Cliente]],'BASE DE CLIENTES'!A:E,2,0)</f>
        <v>Brasília</v>
      </c>
      <c r="D4243" s="1" t="str">
        <f>VLOOKUP(Tabela1[[#This Row],[Cliente]],'BASE DE CLIENTES'!A:C,3,0)</f>
        <v>DF</v>
      </c>
      <c r="E4243" s="1" t="str">
        <f>CONCATENATE(Tabela1[[#This Row],[CIDADE]],",",Tabela1[[#This Row],[UF]])</f>
        <v>Brasília,DF</v>
      </c>
      <c r="F4243" s="12">
        <v>46062</v>
      </c>
      <c r="G4243" s="14">
        <v>487</v>
      </c>
      <c r="H4243" s="14">
        <v>765</v>
      </c>
      <c r="I4243" s="7">
        <f>Tabela1[[#This Row],[Valor total]]-Tabela1[[#This Row],[Valor custo]]</f>
        <v>278</v>
      </c>
      <c r="J4243" s="3">
        <f>Tabela1[[#This Row],[MARGEM BRUTA]]/Tabela1[[#This Row],[Valor total]]</f>
        <v>0.3633986928104575</v>
      </c>
      <c r="K4243" s="1" t="str">
        <f>VLOOKUP(Tabela1[[#This Row],[Cliente]],'BASE DE CLIENTES'!A:D,4,0)</f>
        <v>EMPRESA SEM MAQUINA</v>
      </c>
      <c r="L4243" s="1" t="str">
        <f>VLOOKUP(Tabela1[[#This Row],[Cliente]],'BASE DE CLIENTES'!A:E,5,0)</f>
        <v>RECANTO DAS EMAS</v>
      </c>
    </row>
    <row r="4244" spans="2:12" x14ac:dyDescent="0.3">
      <c r="B4244" t="s">
        <v>256</v>
      </c>
      <c r="C4244" s="1" t="str">
        <f>VLOOKUP(Tabela1[[#This Row],[Cliente]],'BASE DE CLIENTES'!A:E,2,0)</f>
        <v>Luziânia</v>
      </c>
      <c r="D4244" s="1" t="str">
        <f>VLOOKUP(Tabela1[[#This Row],[Cliente]],'BASE DE CLIENTES'!A:C,3,0)</f>
        <v>GO</v>
      </c>
      <c r="E4244" s="1" t="str">
        <f>CONCATENATE(Tabela1[[#This Row],[CIDADE]],",",Tabela1[[#This Row],[UF]])</f>
        <v>Luziânia,GO</v>
      </c>
      <c r="F4244" s="12">
        <v>46062</v>
      </c>
      <c r="G4244" s="14">
        <v>939.06</v>
      </c>
      <c r="H4244" s="14">
        <v>1560</v>
      </c>
      <c r="I4244" s="7">
        <f>Tabela1[[#This Row],[Valor total]]-Tabela1[[#This Row],[Valor custo]]</f>
        <v>620.94000000000005</v>
      </c>
      <c r="J4244" s="3">
        <f>Tabela1[[#This Row],[MARGEM BRUTA]]/Tabela1[[#This Row],[Valor total]]</f>
        <v>0.39803846153846156</v>
      </c>
      <c r="K4244" s="1" t="str">
        <f>VLOOKUP(Tabela1[[#This Row],[Cliente]],'BASE DE CLIENTES'!A:D,4,0)</f>
        <v>SERRALHEIRO</v>
      </c>
      <c r="L4244" s="1" t="str">
        <f>VLOOKUP(Tabela1[[#This Row],[Cliente]],'BASE DE CLIENTES'!A:E,5,0)</f>
        <v>Luziânia</v>
      </c>
    </row>
    <row r="4245" spans="2:12" x14ac:dyDescent="0.3">
      <c r="B4245" t="s">
        <v>161</v>
      </c>
      <c r="C4245" s="1" t="str">
        <f>VLOOKUP(Tabela1[[#This Row],[Cliente]],'BASE DE CLIENTES'!A:E,2,0)</f>
        <v>Brasília</v>
      </c>
      <c r="D4245" s="1" t="str">
        <f>VLOOKUP(Tabela1[[#This Row],[Cliente]],'BASE DE CLIENTES'!A:C,3,0)</f>
        <v>DF</v>
      </c>
      <c r="E4245" s="1" t="str">
        <f>CONCATENATE(Tabela1[[#This Row],[CIDADE]],",",Tabela1[[#This Row],[UF]])</f>
        <v>Brasília,DF</v>
      </c>
      <c r="F4245" s="12">
        <v>46062</v>
      </c>
      <c r="G4245" s="14">
        <v>6780</v>
      </c>
      <c r="H4245" s="14">
        <v>10380</v>
      </c>
      <c r="I4245" s="7">
        <f>Tabela1[[#This Row],[Valor total]]-Tabela1[[#This Row],[Valor custo]]</f>
        <v>3600</v>
      </c>
      <c r="J4245" s="3">
        <f>Tabela1[[#This Row],[MARGEM BRUTA]]/Tabela1[[#This Row],[Valor total]]</f>
        <v>0.34682080924855491</v>
      </c>
      <c r="K4245" s="1" t="str">
        <f>VLOOKUP(Tabela1[[#This Row],[Cliente]],'BASE DE CLIENTES'!A:D,4,0)</f>
        <v>EMPRESA COM MAQUINA</v>
      </c>
      <c r="L4245" s="1" t="str">
        <f>VLOOKUP(Tabela1[[#This Row],[Cliente]],'BASE DE CLIENTES'!A:E,5,0)</f>
        <v>RIACHO FUNDO II</v>
      </c>
    </row>
    <row r="4246" spans="2:12" x14ac:dyDescent="0.3">
      <c r="B4246" t="s">
        <v>316</v>
      </c>
      <c r="C4246" s="1" t="str">
        <f>VLOOKUP(Tabela1[[#This Row],[Cliente]],'BASE DE CLIENTES'!A:E,2,0)</f>
        <v>Valparaíso de Goiás</v>
      </c>
      <c r="D4246" s="1" t="str">
        <f>VLOOKUP(Tabela1[[#This Row],[Cliente]],'BASE DE CLIENTES'!A:C,3,0)</f>
        <v>GO</v>
      </c>
      <c r="E4246" s="1" t="str">
        <f>CONCATENATE(Tabela1[[#This Row],[CIDADE]],",",Tabela1[[#This Row],[UF]])</f>
        <v>Valparaíso de Goiás,GO</v>
      </c>
      <c r="F4246" s="12">
        <v>46062</v>
      </c>
      <c r="G4246" s="14">
        <v>503</v>
      </c>
      <c r="H4246" s="14">
        <v>950</v>
      </c>
      <c r="I4246" s="7">
        <f>Tabela1[[#This Row],[Valor total]]-Tabela1[[#This Row],[Valor custo]]</f>
        <v>447</v>
      </c>
      <c r="J4246" s="3">
        <f>Tabela1[[#This Row],[MARGEM BRUTA]]/Tabela1[[#This Row],[Valor total]]</f>
        <v>0.47052631578947368</v>
      </c>
      <c r="K4246" s="1" t="str">
        <f>VLOOKUP(Tabela1[[#This Row],[Cliente]],'BASE DE CLIENTES'!A:D,4,0)</f>
        <v>SERRALHEIRO</v>
      </c>
      <c r="L4246" s="1" t="str">
        <f>VLOOKUP(Tabela1[[#This Row],[Cliente]],'BASE DE CLIENTES'!A:E,5,0)</f>
        <v>Valparaíso de Goiás</v>
      </c>
    </row>
    <row r="4247" spans="2:12" x14ac:dyDescent="0.3">
      <c r="B4247" t="s">
        <v>199</v>
      </c>
      <c r="C4247" s="1" t="str">
        <f>VLOOKUP(Tabela1[[#This Row],[Cliente]],'BASE DE CLIENTES'!A:E,2,0)</f>
        <v>Goiânia</v>
      </c>
      <c r="D4247" s="1" t="str">
        <f>VLOOKUP(Tabela1[[#This Row],[Cliente]],'BASE DE CLIENTES'!A:C,3,0)</f>
        <v>GO</v>
      </c>
      <c r="E4247" s="1" t="str">
        <f>CONCATENATE(Tabela1[[#This Row],[CIDADE]],",",Tabela1[[#This Row],[UF]])</f>
        <v>Goiânia,GO</v>
      </c>
      <c r="F4247" s="12">
        <v>46062</v>
      </c>
      <c r="G4247" s="14">
        <v>2951.38</v>
      </c>
      <c r="H4247" s="14">
        <v>4630</v>
      </c>
      <c r="I4247" s="7">
        <f>Tabela1[[#This Row],[Valor total]]-Tabela1[[#This Row],[Valor custo]]</f>
        <v>1678.62</v>
      </c>
      <c r="J4247" s="3">
        <f>Tabela1[[#This Row],[MARGEM BRUTA]]/Tabela1[[#This Row],[Valor total]]</f>
        <v>0.36255291576673865</v>
      </c>
      <c r="K4247" s="1" t="str">
        <f>VLOOKUP(Tabela1[[#This Row],[Cliente]],'BASE DE CLIENTES'!A:D,4,0)</f>
        <v>EMPRESA COM MAQUINA</v>
      </c>
      <c r="L4247" s="1" t="str">
        <f>VLOOKUP(Tabela1[[#This Row],[Cliente]],'BASE DE CLIENTES'!A:E,5,0)</f>
        <v>Goiânia</v>
      </c>
    </row>
    <row r="4248" spans="2:12" x14ac:dyDescent="0.3">
      <c r="B4248" t="s">
        <v>55</v>
      </c>
      <c r="C4248" s="1" t="str">
        <f>VLOOKUP(Tabela1[[#This Row],[Cliente]],'BASE DE CLIENTES'!A:E,2,0)</f>
        <v>Brasília</v>
      </c>
      <c r="D4248" s="1" t="str">
        <f>VLOOKUP(Tabela1[[#This Row],[Cliente]],'BASE DE CLIENTES'!A:C,3,0)</f>
        <v>DF</v>
      </c>
      <c r="E4248" s="1" t="str">
        <f>CONCATENATE(Tabela1[[#This Row],[CIDADE]],",",Tabela1[[#This Row],[UF]])</f>
        <v>Brasília,DF</v>
      </c>
      <c r="F4248" s="12">
        <v>46062</v>
      </c>
      <c r="G4248" s="14">
        <v>650</v>
      </c>
      <c r="H4248" s="14">
        <v>900</v>
      </c>
      <c r="I4248" s="7">
        <f>Tabela1[[#This Row],[Valor total]]-Tabela1[[#This Row],[Valor custo]]</f>
        <v>250</v>
      </c>
      <c r="J4248" s="3">
        <f>Tabela1[[#This Row],[MARGEM BRUTA]]/Tabela1[[#This Row],[Valor total]]</f>
        <v>0.27777777777777779</v>
      </c>
      <c r="K4248" s="1" t="str">
        <f>VLOOKUP(Tabela1[[#This Row],[Cliente]],'BASE DE CLIENTES'!A:D,4,0)</f>
        <v>EMPRESA SEM MAQUINA</v>
      </c>
      <c r="L4248" s="1" t="str">
        <f>VLOOKUP(Tabela1[[#This Row],[Cliente]],'BASE DE CLIENTES'!A:E,5,0)</f>
        <v>RECANTO DAS EMAS</v>
      </c>
    </row>
    <row r="4249" spans="2:12" x14ac:dyDescent="0.3">
      <c r="B4249" t="s">
        <v>27</v>
      </c>
      <c r="C4249" s="1" t="str">
        <f>VLOOKUP(Tabela1[[#This Row],[Cliente]],'BASE DE CLIENTES'!A:E,2,0)</f>
        <v>Brasília</v>
      </c>
      <c r="D4249" s="1" t="str">
        <f>VLOOKUP(Tabela1[[#This Row],[Cliente]],'BASE DE CLIENTES'!A:C,3,0)</f>
        <v>DF</v>
      </c>
      <c r="E4249" s="1" t="str">
        <f>CONCATENATE(Tabela1[[#This Row],[CIDADE]],",",Tabela1[[#This Row],[UF]])</f>
        <v>Brasília,DF</v>
      </c>
      <c r="F4249" s="12">
        <v>46062</v>
      </c>
      <c r="G4249" s="14">
        <v>56.28</v>
      </c>
      <c r="H4249" s="14">
        <v>150</v>
      </c>
      <c r="I4249" s="7">
        <f>Tabela1[[#This Row],[Valor total]]-Tabela1[[#This Row],[Valor custo]]</f>
        <v>93.72</v>
      </c>
      <c r="J4249" s="3">
        <f>Tabela1[[#This Row],[MARGEM BRUTA]]/Tabela1[[#This Row],[Valor total]]</f>
        <v>0.62480000000000002</v>
      </c>
      <c r="K4249" s="1" t="str">
        <f>VLOOKUP(Tabela1[[#This Row],[Cliente]],'BASE DE CLIENTES'!A:D,4,0)</f>
        <v>EMPRESA SEM MAQUINA</v>
      </c>
      <c r="L4249" s="1" t="str">
        <f>VLOOKUP(Tabela1[[#This Row],[Cliente]],'BASE DE CLIENTES'!A:E,5,0)</f>
        <v>RECANTO DAS EMAS</v>
      </c>
    </row>
    <row r="4250" spans="2:12" x14ac:dyDescent="0.3">
      <c r="B4250" t="s">
        <v>23</v>
      </c>
      <c r="C4250" s="1" t="str">
        <f>VLOOKUP(Tabela1[[#This Row],[Cliente]],'BASE DE CLIENTES'!A:E,2,0)</f>
        <v>Brasília</v>
      </c>
      <c r="D4250" s="1" t="str">
        <f>VLOOKUP(Tabela1[[#This Row],[Cliente]],'BASE DE CLIENTES'!A:C,3,0)</f>
        <v>DF</v>
      </c>
      <c r="E4250" s="1" t="str">
        <f>CONCATENATE(Tabela1[[#This Row],[CIDADE]],",",Tabela1[[#This Row],[UF]])</f>
        <v>Brasília,DF</v>
      </c>
      <c r="F4250" s="12">
        <v>46062</v>
      </c>
      <c r="G4250" s="14">
        <v>793.98</v>
      </c>
      <c r="H4250" s="14">
        <v>1270</v>
      </c>
      <c r="I4250" s="7">
        <f>Tabela1[[#This Row],[Valor total]]-Tabela1[[#This Row],[Valor custo]]</f>
        <v>476.02</v>
      </c>
      <c r="J4250" s="3">
        <f>Tabela1[[#This Row],[MARGEM BRUTA]]/Tabela1[[#This Row],[Valor total]]</f>
        <v>0.37481889763779525</v>
      </c>
      <c r="K4250" s="1" t="str">
        <f>VLOOKUP(Tabela1[[#This Row],[Cliente]],'BASE DE CLIENTES'!A:D,4,0)</f>
        <v>EMPRESA SEM MAQUINA</v>
      </c>
      <c r="L4250" s="1" t="str">
        <f>VLOOKUP(Tabela1[[#This Row],[Cliente]],'BASE DE CLIENTES'!A:E,5,0)</f>
        <v>SETOR INDUSTRIAL (TAGUATINGA)</v>
      </c>
    </row>
    <row r="4251" spans="2:12" x14ac:dyDescent="0.3">
      <c r="B4251" t="s">
        <v>25</v>
      </c>
      <c r="C4251" s="1" t="str">
        <f>VLOOKUP(Tabela1[[#This Row],[Cliente]],'BASE DE CLIENTES'!A:E,2,0)</f>
        <v>Brasília</v>
      </c>
      <c r="D4251" s="1" t="str">
        <f>VLOOKUP(Tabela1[[#This Row],[Cliente]],'BASE DE CLIENTES'!A:C,3,0)</f>
        <v>DF</v>
      </c>
      <c r="E4251" s="1" t="str">
        <f>CONCATENATE(Tabela1[[#This Row],[CIDADE]],",",Tabela1[[#This Row],[UF]])</f>
        <v>Brasília,DF</v>
      </c>
      <c r="F4251" s="12">
        <v>46062</v>
      </c>
      <c r="G4251" s="14">
        <v>814</v>
      </c>
      <c r="H4251" s="14">
        <v>1410</v>
      </c>
      <c r="I4251" s="7">
        <f>Tabela1[[#This Row],[Valor total]]-Tabela1[[#This Row],[Valor custo]]</f>
        <v>596</v>
      </c>
      <c r="J4251" s="3">
        <f>Tabela1[[#This Row],[MARGEM BRUTA]]/Tabela1[[#This Row],[Valor total]]</f>
        <v>0.42269503546099291</v>
      </c>
      <c r="K4251" s="1" t="str">
        <f>VLOOKUP(Tabela1[[#This Row],[Cliente]],'BASE DE CLIENTES'!A:D,4,0)</f>
        <v>EMPRESA COM MAQUINA</v>
      </c>
      <c r="L4251" s="1" t="str">
        <f>VLOOKUP(Tabela1[[#This Row],[Cliente]],'BASE DE CLIENTES'!A:E,5,0)</f>
        <v>CEILANDIA NORTE (CEILANDIA)</v>
      </c>
    </row>
    <row r="4252" spans="2:12" x14ac:dyDescent="0.3">
      <c r="B4252" t="s">
        <v>350</v>
      </c>
      <c r="C4252" s="1" t="str">
        <f>VLOOKUP(Tabela1[[#This Row],[Cliente]],'BASE DE CLIENTES'!A:E,2,0)</f>
        <v>Águas Lindas de Goiás</v>
      </c>
      <c r="D4252" s="1" t="str">
        <f>VLOOKUP(Tabela1[[#This Row],[Cliente]],'BASE DE CLIENTES'!A:C,3,0)</f>
        <v>GO</v>
      </c>
      <c r="E4252" s="1" t="str">
        <f>CONCATENATE(Tabela1[[#This Row],[CIDADE]],",",Tabela1[[#This Row],[UF]])</f>
        <v>Águas Lindas de Goiás,GO</v>
      </c>
      <c r="F4252" s="12">
        <v>46062</v>
      </c>
      <c r="G4252" s="14">
        <v>530</v>
      </c>
      <c r="H4252" s="14">
        <v>950</v>
      </c>
      <c r="I4252" s="7">
        <f>Tabela1[[#This Row],[Valor total]]-Tabela1[[#This Row],[Valor custo]]</f>
        <v>420</v>
      </c>
      <c r="J4252" s="3">
        <f>Tabela1[[#This Row],[MARGEM BRUTA]]/Tabela1[[#This Row],[Valor total]]</f>
        <v>0.44210526315789472</v>
      </c>
      <c r="K4252" s="1" t="str">
        <f>VLOOKUP(Tabela1[[#This Row],[Cliente]],'BASE DE CLIENTES'!A:D,4,0)</f>
        <v>CLIENTE NOVO S/ IDENT.</v>
      </c>
      <c r="L4252" s="1" t="str">
        <f>VLOOKUP(Tabela1[[#This Row],[Cliente]],'BASE DE CLIENTES'!A:E,5,0)</f>
        <v>Águas Lindas de Goiás</v>
      </c>
    </row>
    <row r="4253" spans="2:12" x14ac:dyDescent="0.3">
      <c r="B4253" t="s">
        <v>15</v>
      </c>
      <c r="C4253" s="1" t="str">
        <f>VLOOKUP(Tabela1[[#This Row],[Cliente]],'BASE DE CLIENTES'!A:E,2,0)</f>
        <v>Brasília</v>
      </c>
      <c r="D4253" s="1" t="str">
        <f>VLOOKUP(Tabela1[[#This Row],[Cliente]],'BASE DE CLIENTES'!A:C,3,0)</f>
        <v>DF</v>
      </c>
      <c r="E4253" s="1" t="str">
        <f>CONCATENATE(Tabela1[[#This Row],[CIDADE]],",",Tabela1[[#This Row],[UF]])</f>
        <v>Brasília,DF</v>
      </c>
      <c r="F4253" s="12">
        <v>46060</v>
      </c>
      <c r="G4253" s="14">
        <v>1662</v>
      </c>
      <c r="H4253" s="14">
        <v>2645</v>
      </c>
      <c r="I4253" s="7">
        <f>Tabela1[[#This Row],[Valor total]]-Tabela1[[#This Row],[Valor custo]]</f>
        <v>983</v>
      </c>
      <c r="J4253" s="3">
        <f>Tabela1[[#This Row],[MARGEM BRUTA]]/Tabela1[[#This Row],[Valor total]]</f>
        <v>0.37164461247637048</v>
      </c>
      <c r="K4253" s="1" t="str">
        <f>VLOOKUP(Tabela1[[#This Row],[Cliente]],'BASE DE CLIENTES'!A:D,4,0)</f>
        <v>SERRALHEIRO</v>
      </c>
      <c r="L4253" s="1" t="str">
        <f>VLOOKUP(Tabela1[[#This Row],[Cliente]],'BASE DE CLIENTES'!A:E,5,0)</f>
        <v>SETOR HABITACIONAL VICENTE PIRES</v>
      </c>
    </row>
    <row r="4254" spans="2:12" x14ac:dyDescent="0.3">
      <c r="B4254" t="s">
        <v>68</v>
      </c>
      <c r="C4254" s="1" t="str">
        <f>VLOOKUP(Tabela1[[#This Row],[Cliente]],'BASE DE CLIENTES'!A:E,2,0)</f>
        <v>Brasília</v>
      </c>
      <c r="D4254" s="1" t="str">
        <f>VLOOKUP(Tabela1[[#This Row],[Cliente]],'BASE DE CLIENTES'!A:C,3,0)</f>
        <v>DF</v>
      </c>
      <c r="E4254" s="1" t="str">
        <f>CONCATENATE(Tabela1[[#This Row],[CIDADE]],",",Tabela1[[#This Row],[UF]])</f>
        <v>Brasília,DF</v>
      </c>
      <c r="F4254" s="12">
        <v>46059</v>
      </c>
      <c r="G4254" s="14">
        <v>2807</v>
      </c>
      <c r="H4254" s="14">
        <v>4680</v>
      </c>
      <c r="I4254" s="7">
        <f>Tabela1[[#This Row],[Valor total]]-Tabela1[[#This Row],[Valor custo]]</f>
        <v>1873</v>
      </c>
      <c r="J4254" s="3">
        <f>Tabela1[[#This Row],[MARGEM BRUTA]]/Tabela1[[#This Row],[Valor total]]</f>
        <v>0.40021367521367524</v>
      </c>
      <c r="K4254" s="1" t="str">
        <f>VLOOKUP(Tabela1[[#This Row],[Cliente]],'BASE DE CLIENTES'!A:D,4,0)</f>
        <v>EMPRESA COM MAQUINA</v>
      </c>
      <c r="L4254" s="1" t="str">
        <f>VLOOKUP(Tabela1[[#This Row],[Cliente]],'BASE DE CLIENTES'!A:E,5,0)</f>
        <v>SAMAMBAIA SUL (SAMAMBAIA)</v>
      </c>
    </row>
    <row r="4255" spans="2:12" x14ac:dyDescent="0.3">
      <c r="B4255" t="s">
        <v>216</v>
      </c>
      <c r="C4255" s="1" t="str">
        <f>VLOOKUP(Tabela1[[#This Row],[Cliente]],'BASE DE CLIENTES'!A:E,2,0)</f>
        <v>Brasília</v>
      </c>
      <c r="D4255" s="1" t="str">
        <f>VLOOKUP(Tabela1[[#This Row],[Cliente]],'BASE DE CLIENTES'!A:C,3,0)</f>
        <v>DF</v>
      </c>
      <c r="E4255" s="1" t="str">
        <f>CONCATENATE(Tabela1[[#This Row],[CIDADE]],",",Tabela1[[#This Row],[UF]])</f>
        <v>Brasília,DF</v>
      </c>
      <c r="F4255" s="12">
        <v>46059</v>
      </c>
      <c r="G4255" s="14">
        <v>0</v>
      </c>
      <c r="H4255" s="14">
        <v>120</v>
      </c>
      <c r="I4255" s="7">
        <f>Tabela1[[#This Row],[Valor total]]-Tabela1[[#This Row],[Valor custo]]</f>
        <v>120</v>
      </c>
      <c r="J4255" s="3">
        <f>Tabela1[[#This Row],[MARGEM BRUTA]]/Tabela1[[#This Row],[Valor total]]</f>
        <v>1</v>
      </c>
      <c r="K4255" s="1" t="str">
        <f>VLOOKUP(Tabela1[[#This Row],[Cliente]],'BASE DE CLIENTES'!A:D,4,0)</f>
        <v>EMPRESA COM MAQUINA</v>
      </c>
      <c r="L4255" s="1" t="str">
        <f>VLOOKUP(Tabela1[[#This Row],[Cliente]],'BASE DE CLIENTES'!A:E,5,0)</f>
        <v>RIACHO FUNDO II</v>
      </c>
    </row>
    <row r="4256" spans="2:12" x14ac:dyDescent="0.3">
      <c r="B4256" t="s">
        <v>236</v>
      </c>
      <c r="C4256" s="1" t="str">
        <f>VLOOKUP(Tabela1[[#This Row],[Cliente]],'BASE DE CLIENTES'!A:E,2,0)</f>
        <v>Goiânia</v>
      </c>
      <c r="D4256" s="1" t="str">
        <f>VLOOKUP(Tabela1[[#This Row],[Cliente]],'BASE DE CLIENTES'!A:C,3,0)</f>
        <v>GO</v>
      </c>
      <c r="E4256" s="1" t="str">
        <f>CONCATENATE(Tabela1[[#This Row],[CIDADE]],",",Tabela1[[#This Row],[UF]])</f>
        <v>Goiânia,GO</v>
      </c>
      <c r="F4256" s="12">
        <v>46059</v>
      </c>
      <c r="G4256" s="14">
        <v>2160</v>
      </c>
      <c r="H4256" s="14">
        <v>3000</v>
      </c>
      <c r="I4256" s="7">
        <f>Tabela1[[#This Row],[Valor total]]-Tabela1[[#This Row],[Valor custo]]</f>
        <v>840</v>
      </c>
      <c r="J4256" s="3">
        <f>Tabela1[[#This Row],[MARGEM BRUTA]]/Tabela1[[#This Row],[Valor total]]</f>
        <v>0.28000000000000003</v>
      </c>
      <c r="K4256" s="1" t="str">
        <f>VLOOKUP(Tabela1[[#This Row],[Cliente]],'BASE DE CLIENTES'!A:D,4,0)</f>
        <v>EMPRESA COM MAQUINA</v>
      </c>
      <c r="L4256" s="1" t="str">
        <f>VLOOKUP(Tabela1[[#This Row],[Cliente]],'BASE DE CLIENTES'!A:E,5,0)</f>
        <v>Goiânia</v>
      </c>
    </row>
    <row r="4257" spans="2:12" x14ac:dyDescent="0.3">
      <c r="B4257" t="s">
        <v>152</v>
      </c>
      <c r="C4257" s="1" t="str">
        <f>VLOOKUP(Tabela1[[#This Row],[Cliente]],'BASE DE CLIENTES'!A:E,2,0)</f>
        <v>Aparecida de Goiânia</v>
      </c>
      <c r="D4257" s="1" t="str">
        <f>VLOOKUP(Tabela1[[#This Row],[Cliente]],'BASE DE CLIENTES'!A:C,3,0)</f>
        <v>GO</v>
      </c>
      <c r="E4257" s="1" t="str">
        <f>CONCATENATE(Tabela1[[#This Row],[CIDADE]],",",Tabela1[[#This Row],[UF]])</f>
        <v>Aparecida de Goiânia,GO</v>
      </c>
      <c r="F4257" s="12">
        <v>46059</v>
      </c>
      <c r="G4257" s="14">
        <v>470</v>
      </c>
      <c r="H4257" s="14">
        <v>850</v>
      </c>
      <c r="I4257" s="7">
        <f>Tabela1[[#This Row],[Valor total]]-Tabela1[[#This Row],[Valor custo]]</f>
        <v>380</v>
      </c>
      <c r="J4257" s="3">
        <f>Tabela1[[#This Row],[MARGEM BRUTA]]/Tabela1[[#This Row],[Valor total]]</f>
        <v>0.44705882352941179</v>
      </c>
      <c r="K4257" s="1" t="str">
        <f>VLOOKUP(Tabela1[[#This Row],[Cliente]],'BASE DE CLIENTES'!A:D,4,0)</f>
        <v>TECNICO</v>
      </c>
      <c r="L4257" s="1" t="str">
        <f>VLOOKUP(Tabela1[[#This Row],[Cliente]],'BASE DE CLIENTES'!A:E,5,0)</f>
        <v>Aparecida de Goiânia</v>
      </c>
    </row>
    <row r="4258" spans="2:12" x14ac:dyDescent="0.3">
      <c r="B4258" t="s">
        <v>120</v>
      </c>
      <c r="C4258" s="1" t="str">
        <f>VLOOKUP(Tabela1[[#This Row],[Cliente]],'BASE DE CLIENTES'!A:E,2,0)</f>
        <v>Brasília</v>
      </c>
      <c r="D4258" s="1" t="str">
        <f>VLOOKUP(Tabela1[[#This Row],[Cliente]],'BASE DE CLIENTES'!A:C,3,0)</f>
        <v>DF</v>
      </c>
      <c r="E4258" s="1" t="str">
        <f>CONCATENATE(Tabela1[[#This Row],[CIDADE]],",",Tabela1[[#This Row],[UF]])</f>
        <v>Brasília,DF</v>
      </c>
      <c r="F4258" s="12">
        <v>46059</v>
      </c>
      <c r="G4258" s="14">
        <v>1484.84</v>
      </c>
      <c r="H4258" s="14">
        <v>2512</v>
      </c>
      <c r="I4258" s="7">
        <f>Tabela1[[#This Row],[Valor total]]-Tabela1[[#This Row],[Valor custo]]</f>
        <v>1027.1600000000001</v>
      </c>
      <c r="J4258" s="3">
        <f>Tabela1[[#This Row],[MARGEM BRUTA]]/Tabela1[[#This Row],[Valor total]]</f>
        <v>0.40890127388535036</v>
      </c>
      <c r="K4258" s="1" t="str">
        <f>VLOOKUP(Tabela1[[#This Row],[Cliente]],'BASE DE CLIENTES'!A:D,4,0)</f>
        <v>EMPRESA SEM MAQUINA</v>
      </c>
      <c r="L4258" s="1" t="str">
        <f>VLOOKUP(Tabela1[[#This Row],[Cliente]],'BASE DE CLIENTES'!A:E,5,0)</f>
        <v>SAMAMBAIA</v>
      </c>
    </row>
    <row r="4259" spans="2:12" x14ac:dyDescent="0.3">
      <c r="B4259" t="s">
        <v>111</v>
      </c>
      <c r="C4259" s="1" t="str">
        <f>VLOOKUP(Tabela1[[#This Row],[Cliente]],'BASE DE CLIENTES'!A:E,2,0)</f>
        <v>Brasília</v>
      </c>
      <c r="D4259" s="1" t="str">
        <f>VLOOKUP(Tabela1[[#This Row],[Cliente]],'BASE DE CLIENTES'!A:C,3,0)</f>
        <v>DF</v>
      </c>
      <c r="E4259" s="1" t="str">
        <f>CONCATENATE(Tabela1[[#This Row],[CIDADE]],",",Tabela1[[#This Row],[UF]])</f>
        <v>Brasília,DF</v>
      </c>
      <c r="F4259" s="12">
        <v>46059</v>
      </c>
      <c r="G4259" s="14">
        <v>362</v>
      </c>
      <c r="H4259" s="14">
        <v>690</v>
      </c>
      <c r="I4259" s="7">
        <f>Tabela1[[#This Row],[Valor total]]-Tabela1[[#This Row],[Valor custo]]</f>
        <v>328</v>
      </c>
      <c r="J4259" s="3">
        <f>Tabela1[[#This Row],[MARGEM BRUTA]]/Tabela1[[#This Row],[Valor total]]</f>
        <v>0.47536231884057972</v>
      </c>
      <c r="K4259" s="1" t="str">
        <f>VLOOKUP(Tabela1[[#This Row],[Cliente]],'BASE DE CLIENTES'!A:D,4,0)</f>
        <v>EMPRESA SEM MAQUINA</v>
      </c>
      <c r="L4259" s="1" t="str">
        <f>VLOOKUP(Tabela1[[#This Row],[Cliente]],'BASE DE CLIENTES'!A:E,5,0)</f>
        <v>TAGUATINGA SUL (TAGUATINGA)</v>
      </c>
    </row>
    <row r="4260" spans="2:12" x14ac:dyDescent="0.3">
      <c r="B4260" t="s">
        <v>66</v>
      </c>
      <c r="C4260" s="1" t="str">
        <f>VLOOKUP(Tabela1[[#This Row],[Cliente]],'BASE DE CLIENTES'!A:E,2,0)</f>
        <v>Águas Lindas de Goiás</v>
      </c>
      <c r="D4260" s="1" t="str">
        <f>VLOOKUP(Tabela1[[#This Row],[Cliente]],'BASE DE CLIENTES'!A:C,3,0)</f>
        <v>GO</v>
      </c>
      <c r="E4260" s="1" t="str">
        <f>CONCATENATE(Tabela1[[#This Row],[CIDADE]],",",Tabela1[[#This Row],[UF]])</f>
        <v>Águas Lindas de Goiás,GO</v>
      </c>
      <c r="F4260" s="12">
        <v>46059</v>
      </c>
      <c r="G4260" s="14">
        <v>362</v>
      </c>
      <c r="H4260" s="14">
        <v>620</v>
      </c>
      <c r="I4260" s="7">
        <f>Tabela1[[#This Row],[Valor total]]-Tabela1[[#This Row],[Valor custo]]</f>
        <v>258</v>
      </c>
      <c r="J4260" s="3">
        <f>Tabela1[[#This Row],[MARGEM BRUTA]]/Tabela1[[#This Row],[Valor total]]</f>
        <v>0.41612903225806452</v>
      </c>
      <c r="K4260" s="1" t="str">
        <f>VLOOKUP(Tabela1[[#This Row],[Cliente]],'BASE DE CLIENTES'!A:D,4,0)</f>
        <v>EMPRESA COM MAQUINA</v>
      </c>
      <c r="L4260" s="1" t="str">
        <f>VLOOKUP(Tabela1[[#This Row],[Cliente]],'BASE DE CLIENTES'!A:E,5,0)</f>
        <v>Águas Lindas de Goiás</v>
      </c>
    </row>
    <row r="4261" spans="2:12" x14ac:dyDescent="0.3">
      <c r="B4261" t="s">
        <v>85</v>
      </c>
      <c r="C4261" s="1" t="str">
        <f>VLOOKUP(Tabela1[[#This Row],[Cliente]],'BASE DE CLIENTES'!A:E,2,0)</f>
        <v>Brasília</v>
      </c>
      <c r="D4261" s="1" t="str">
        <f>VLOOKUP(Tabela1[[#This Row],[Cliente]],'BASE DE CLIENTES'!A:C,3,0)</f>
        <v>DF</v>
      </c>
      <c r="E4261" s="1" t="str">
        <f>CONCATENATE(Tabela1[[#This Row],[CIDADE]],",",Tabela1[[#This Row],[UF]])</f>
        <v>Brasília,DF</v>
      </c>
      <c r="F4261" s="12">
        <v>46059</v>
      </c>
      <c r="G4261" s="14">
        <v>90.06</v>
      </c>
      <c r="H4261" s="14">
        <v>170</v>
      </c>
      <c r="I4261" s="7">
        <f>Tabela1[[#This Row],[Valor total]]-Tabela1[[#This Row],[Valor custo]]</f>
        <v>79.94</v>
      </c>
      <c r="J4261" s="3">
        <f>Tabela1[[#This Row],[MARGEM BRUTA]]/Tabela1[[#This Row],[Valor total]]</f>
        <v>0.47023529411764703</v>
      </c>
      <c r="K4261" s="1" t="str">
        <f>VLOOKUP(Tabela1[[#This Row],[Cliente]],'BASE DE CLIENTES'!A:D,4,0)</f>
        <v>SERRALHEIRO</v>
      </c>
      <c r="L4261" s="1" t="str">
        <f>VLOOKUP(Tabela1[[#This Row],[Cliente]],'BASE DE CLIENTES'!A:E,5,0)</f>
        <v>SAMAMBAIA NORTE (SAMAMBAIA)</v>
      </c>
    </row>
    <row r="4262" spans="2:12" x14ac:dyDescent="0.3">
      <c r="B4262" t="s">
        <v>253</v>
      </c>
      <c r="C4262" s="1" t="str">
        <f>VLOOKUP(Tabela1[[#This Row],[Cliente]],'BASE DE CLIENTES'!A:E,2,0)</f>
        <v>Luziânia</v>
      </c>
      <c r="D4262" s="1" t="str">
        <f>VLOOKUP(Tabela1[[#This Row],[Cliente]],'BASE DE CLIENTES'!A:C,3,0)</f>
        <v>GO</v>
      </c>
      <c r="E4262" s="1" t="str">
        <f>CONCATENATE(Tabela1[[#This Row],[CIDADE]],",",Tabela1[[#This Row],[UF]])</f>
        <v>Luziânia,GO</v>
      </c>
      <c r="F4262" s="12">
        <v>46059</v>
      </c>
      <c r="G4262" s="14">
        <v>150.19999999999999</v>
      </c>
      <c r="H4262" s="14">
        <v>500</v>
      </c>
      <c r="I4262" s="7">
        <f>Tabela1[[#This Row],[Valor total]]-Tabela1[[#This Row],[Valor custo]]</f>
        <v>349.8</v>
      </c>
      <c r="J4262" s="3">
        <f>Tabela1[[#This Row],[MARGEM BRUTA]]/Tabela1[[#This Row],[Valor total]]</f>
        <v>0.6996</v>
      </c>
      <c r="K4262" s="1" t="str">
        <f>VLOOKUP(Tabela1[[#This Row],[Cliente]],'BASE DE CLIENTES'!A:D,4,0)</f>
        <v>EMPRESA COM MAQUINA</v>
      </c>
      <c r="L4262" s="1" t="str">
        <f>VLOOKUP(Tabela1[[#This Row],[Cliente]],'BASE DE CLIENTES'!A:E,5,0)</f>
        <v>Luziânia</v>
      </c>
    </row>
    <row r="4263" spans="2:12" x14ac:dyDescent="0.3">
      <c r="B4263" t="s">
        <v>236</v>
      </c>
      <c r="C4263" s="1" t="str">
        <f>VLOOKUP(Tabela1[[#This Row],[Cliente]],'BASE DE CLIENTES'!A:E,2,0)</f>
        <v>Goiânia</v>
      </c>
      <c r="D4263" s="1" t="str">
        <f>VLOOKUP(Tabela1[[#This Row],[Cliente]],'BASE DE CLIENTES'!A:C,3,0)</f>
        <v>GO</v>
      </c>
      <c r="E4263" s="1" t="str">
        <f>CONCATENATE(Tabela1[[#This Row],[CIDADE]],",",Tabela1[[#This Row],[UF]])</f>
        <v>Goiânia,GO</v>
      </c>
      <c r="F4263" s="12">
        <v>46059</v>
      </c>
      <c r="G4263" s="14">
        <v>2896</v>
      </c>
      <c r="H4263" s="14">
        <v>4160</v>
      </c>
      <c r="I4263" s="7">
        <f>Tabela1[[#This Row],[Valor total]]-Tabela1[[#This Row],[Valor custo]]</f>
        <v>1264</v>
      </c>
      <c r="J4263" s="3">
        <f>Tabela1[[#This Row],[MARGEM BRUTA]]/Tabela1[[#This Row],[Valor total]]</f>
        <v>0.30384615384615382</v>
      </c>
      <c r="K4263" s="1" t="str">
        <f>VLOOKUP(Tabela1[[#This Row],[Cliente]],'BASE DE CLIENTES'!A:D,4,0)</f>
        <v>EMPRESA COM MAQUINA</v>
      </c>
      <c r="L4263" s="1" t="str">
        <f>VLOOKUP(Tabela1[[#This Row],[Cliente]],'BASE DE CLIENTES'!A:E,5,0)</f>
        <v>Goiânia</v>
      </c>
    </row>
    <row r="4264" spans="2:12" x14ac:dyDescent="0.3">
      <c r="B4264" t="s">
        <v>70</v>
      </c>
      <c r="C4264" s="1" t="str">
        <f>VLOOKUP(Tabela1[[#This Row],[Cliente]],'BASE DE CLIENTES'!A:E,2,0)</f>
        <v>Brasília</v>
      </c>
      <c r="D4264" s="1" t="str">
        <f>VLOOKUP(Tabela1[[#This Row],[Cliente]],'BASE DE CLIENTES'!A:C,3,0)</f>
        <v>DF</v>
      </c>
      <c r="E4264" s="1" t="str">
        <f>CONCATENATE(Tabela1[[#This Row],[CIDADE]],",",Tabela1[[#This Row],[UF]])</f>
        <v>Brasília,DF</v>
      </c>
      <c r="F4264" s="12">
        <v>46059</v>
      </c>
      <c r="G4264" s="14">
        <v>781</v>
      </c>
      <c r="H4264" s="14">
        <v>1270</v>
      </c>
      <c r="I4264" s="7">
        <f>Tabela1[[#This Row],[Valor total]]-Tabela1[[#This Row],[Valor custo]]</f>
        <v>489</v>
      </c>
      <c r="J4264" s="3">
        <f>Tabela1[[#This Row],[MARGEM BRUTA]]/Tabela1[[#This Row],[Valor total]]</f>
        <v>0.38503937007874017</v>
      </c>
      <c r="K4264" s="1" t="str">
        <f>VLOOKUP(Tabela1[[#This Row],[Cliente]],'BASE DE CLIENTES'!A:D,4,0)</f>
        <v>EMPRESA COM MAQUINA</v>
      </c>
      <c r="L4264" s="1" t="str">
        <f>VLOOKUP(Tabela1[[#This Row],[Cliente]],'BASE DE CLIENTES'!A:E,5,0)</f>
        <v>TAGUATINGA NORTE (TAGUATINGA)</v>
      </c>
    </row>
    <row r="4265" spans="2:12" x14ac:dyDescent="0.3">
      <c r="B4265" t="s">
        <v>36</v>
      </c>
      <c r="C4265" s="1" t="str">
        <f>VLOOKUP(Tabela1[[#This Row],[Cliente]],'BASE DE CLIENTES'!A:E,2,0)</f>
        <v>Brasília</v>
      </c>
      <c r="D4265" s="1" t="str">
        <f>VLOOKUP(Tabela1[[#This Row],[Cliente]],'BASE DE CLIENTES'!A:C,3,0)</f>
        <v>DF</v>
      </c>
      <c r="E4265" s="1" t="str">
        <f>CONCATENATE(Tabela1[[#This Row],[CIDADE]],",",Tabela1[[#This Row],[UF]])</f>
        <v>Brasília,DF</v>
      </c>
      <c r="F4265" s="12">
        <v>46059</v>
      </c>
      <c r="G4265" s="14">
        <v>13.69</v>
      </c>
      <c r="H4265" s="14">
        <v>120</v>
      </c>
      <c r="I4265" s="7">
        <f>Tabela1[[#This Row],[Valor total]]-Tabela1[[#This Row],[Valor custo]]</f>
        <v>106.31</v>
      </c>
      <c r="J4265" s="3">
        <f>Tabela1[[#This Row],[MARGEM BRUTA]]/Tabela1[[#This Row],[Valor total]]</f>
        <v>0.88591666666666669</v>
      </c>
      <c r="K4265" s="1" t="str">
        <f>VLOOKUP(Tabela1[[#This Row],[Cliente]],'BASE DE CLIENTES'!A:D,4,0)</f>
        <v>SERRALHEIRO</v>
      </c>
      <c r="L4265" s="1" t="str">
        <f>VLOOKUP(Tabela1[[#This Row],[Cliente]],'BASE DE CLIENTES'!A:E,5,0)</f>
        <v>CEILANDIA SUL (CEILANDIA)</v>
      </c>
    </row>
    <row r="4266" spans="2:12" x14ac:dyDescent="0.3">
      <c r="B4266" t="s">
        <v>1149</v>
      </c>
      <c r="C4266" s="1" t="str">
        <f>VLOOKUP(Tabela1[[#This Row],[Cliente]],'BASE DE CLIENTES'!A:E,2,0)</f>
        <v>Brasília</v>
      </c>
      <c r="D4266" s="1" t="str">
        <f>VLOOKUP(Tabela1[[#This Row],[Cliente]],'BASE DE CLIENTES'!A:C,3,0)</f>
        <v>DF</v>
      </c>
      <c r="E4266" s="1" t="str">
        <f>CONCATENATE(Tabela1[[#This Row],[CIDADE]],",",Tabela1[[#This Row],[UF]])</f>
        <v>Brasília,DF</v>
      </c>
      <c r="F4266" s="12">
        <v>46059</v>
      </c>
      <c r="G4266" s="14">
        <v>13.69</v>
      </c>
      <c r="H4266" s="14">
        <v>200</v>
      </c>
      <c r="I4266" s="7">
        <f>Tabela1[[#This Row],[Valor total]]-Tabela1[[#This Row],[Valor custo]]</f>
        <v>186.31</v>
      </c>
      <c r="J4266" s="3">
        <f>Tabela1[[#This Row],[MARGEM BRUTA]]/Tabela1[[#This Row],[Valor total]]</f>
        <v>0.93154999999999999</v>
      </c>
      <c r="K4266" s="1" t="str">
        <f>VLOOKUP(Tabela1[[#This Row],[Cliente]],'BASE DE CLIENTES'!A:D,4,0)</f>
        <v>CLIENTE NOVO S/ IDENT.</v>
      </c>
      <c r="L4266" s="1" t="str">
        <f>VLOOKUP(Tabela1[[#This Row],[Cliente]],'BASE DE CLIENTES'!A:E,5,0)</f>
        <v>Brasília</v>
      </c>
    </row>
    <row r="4267" spans="2:12" x14ac:dyDescent="0.3">
      <c r="B4267" t="s">
        <v>30</v>
      </c>
      <c r="C4267" s="1" t="str">
        <f>VLOOKUP(Tabela1[[#This Row],[Cliente]],'BASE DE CLIENTES'!A:E,2,0)</f>
        <v>Águas Lindas de Goiás</v>
      </c>
      <c r="D4267" s="1" t="str">
        <f>VLOOKUP(Tabela1[[#This Row],[Cliente]],'BASE DE CLIENTES'!A:C,3,0)</f>
        <v>GO</v>
      </c>
      <c r="E4267" s="1" t="str">
        <f>CONCATENATE(Tabela1[[#This Row],[CIDADE]],",",Tabela1[[#This Row],[UF]])</f>
        <v>Águas Lindas de Goiás,GO</v>
      </c>
      <c r="F4267" s="12">
        <v>46059</v>
      </c>
      <c r="G4267" s="14">
        <v>838</v>
      </c>
      <c r="H4267" s="14">
        <v>1310</v>
      </c>
      <c r="I4267" s="7">
        <f>Tabela1[[#This Row],[Valor total]]-Tabela1[[#This Row],[Valor custo]]</f>
        <v>472</v>
      </c>
      <c r="J4267" s="3">
        <f>Tabela1[[#This Row],[MARGEM BRUTA]]/Tabela1[[#This Row],[Valor total]]</f>
        <v>0.36030534351145038</v>
      </c>
      <c r="K4267" s="1" t="str">
        <f>VLOOKUP(Tabela1[[#This Row],[Cliente]],'BASE DE CLIENTES'!A:D,4,0)</f>
        <v>SERRALHEIRO</v>
      </c>
      <c r="L4267" s="1" t="str">
        <f>VLOOKUP(Tabela1[[#This Row],[Cliente]],'BASE DE CLIENTES'!A:E,5,0)</f>
        <v>Águas Lindas de Goiás</v>
      </c>
    </row>
    <row r="4268" spans="2:12" x14ac:dyDescent="0.3">
      <c r="B4268" t="s">
        <v>152</v>
      </c>
      <c r="C4268" s="1" t="str">
        <f>VLOOKUP(Tabela1[[#This Row],[Cliente]],'BASE DE CLIENTES'!A:E,2,0)</f>
        <v>Aparecida de Goiânia</v>
      </c>
      <c r="D4268" s="1" t="str">
        <f>VLOOKUP(Tabela1[[#This Row],[Cliente]],'BASE DE CLIENTES'!A:C,3,0)</f>
        <v>GO</v>
      </c>
      <c r="E4268" s="1" t="str">
        <f>CONCATENATE(Tabela1[[#This Row],[CIDADE]],",",Tabela1[[#This Row],[UF]])</f>
        <v>Aparecida de Goiânia,GO</v>
      </c>
      <c r="F4268" s="12">
        <v>46059</v>
      </c>
      <c r="G4268" s="14">
        <v>225.12</v>
      </c>
      <c r="H4268" s="14">
        <v>600</v>
      </c>
      <c r="I4268" s="7">
        <f>Tabela1[[#This Row],[Valor total]]-Tabela1[[#This Row],[Valor custo]]</f>
        <v>374.88</v>
      </c>
      <c r="J4268" s="3">
        <f>Tabela1[[#This Row],[MARGEM BRUTA]]/Tabela1[[#This Row],[Valor total]]</f>
        <v>0.62480000000000002</v>
      </c>
      <c r="K4268" s="1" t="str">
        <f>VLOOKUP(Tabela1[[#This Row],[Cliente]],'BASE DE CLIENTES'!A:D,4,0)</f>
        <v>TECNICO</v>
      </c>
      <c r="L4268" s="1" t="str">
        <f>VLOOKUP(Tabela1[[#This Row],[Cliente]],'BASE DE CLIENTES'!A:E,5,0)</f>
        <v>Aparecida de Goiânia</v>
      </c>
    </row>
    <row r="4269" spans="2:12" x14ac:dyDescent="0.3">
      <c r="B4269" t="s">
        <v>106</v>
      </c>
      <c r="C4269" s="1" t="str">
        <f>VLOOKUP(Tabela1[[#This Row],[Cliente]],'BASE DE CLIENTES'!A:E,2,0)</f>
        <v>Brasília</v>
      </c>
      <c r="D4269" s="1" t="str">
        <f>VLOOKUP(Tabela1[[#This Row],[Cliente]],'BASE DE CLIENTES'!A:C,3,0)</f>
        <v>DF</v>
      </c>
      <c r="E4269" s="1" t="str">
        <f>CONCATENATE(Tabela1[[#This Row],[CIDADE]],",",Tabela1[[#This Row],[UF]])</f>
        <v>Brasília,DF</v>
      </c>
      <c r="F4269" s="12">
        <v>46059</v>
      </c>
      <c r="G4269" s="14">
        <v>12300</v>
      </c>
      <c r="H4269" s="14">
        <v>19200</v>
      </c>
      <c r="I4269" s="7">
        <f>Tabela1[[#This Row],[Valor total]]-Tabela1[[#This Row],[Valor custo]]</f>
        <v>6900</v>
      </c>
      <c r="J4269" s="3">
        <f>Tabela1[[#This Row],[MARGEM BRUTA]]/Tabela1[[#This Row],[Valor total]]</f>
        <v>0.359375</v>
      </c>
      <c r="K4269" s="1" t="str">
        <f>VLOOKUP(Tabela1[[#This Row],[Cliente]],'BASE DE CLIENTES'!A:D,4,0)</f>
        <v>EMPRESA COM MAQUINA</v>
      </c>
      <c r="L4269" s="1" t="str">
        <f>VLOOKUP(Tabela1[[#This Row],[Cliente]],'BASE DE CLIENTES'!A:E,5,0)</f>
        <v>26 DE SETEMBRO</v>
      </c>
    </row>
    <row r="4270" spans="2:12" x14ac:dyDescent="0.3">
      <c r="B4270" t="s">
        <v>152</v>
      </c>
      <c r="C4270" s="1" t="str">
        <f>VLOOKUP(Tabela1[[#This Row],[Cliente]],'BASE DE CLIENTES'!A:E,2,0)</f>
        <v>Aparecida de Goiânia</v>
      </c>
      <c r="D4270" s="1" t="str">
        <f>VLOOKUP(Tabela1[[#This Row],[Cliente]],'BASE DE CLIENTES'!A:C,3,0)</f>
        <v>GO</v>
      </c>
      <c r="E4270" s="1" t="str">
        <f>CONCATENATE(Tabela1[[#This Row],[CIDADE]],",",Tabela1[[#This Row],[UF]])</f>
        <v>Aparecida de Goiânia,GO</v>
      </c>
      <c r="F4270" s="12">
        <v>46059</v>
      </c>
      <c r="G4270" s="14">
        <v>290</v>
      </c>
      <c r="H4270" s="14">
        <v>500</v>
      </c>
      <c r="I4270" s="7">
        <f>Tabela1[[#This Row],[Valor total]]-Tabela1[[#This Row],[Valor custo]]</f>
        <v>210</v>
      </c>
      <c r="J4270" s="3">
        <f>Tabela1[[#This Row],[MARGEM BRUTA]]/Tabela1[[#This Row],[Valor total]]</f>
        <v>0.42</v>
      </c>
      <c r="K4270" s="1" t="str">
        <f>VLOOKUP(Tabela1[[#This Row],[Cliente]],'BASE DE CLIENTES'!A:D,4,0)</f>
        <v>TECNICO</v>
      </c>
      <c r="L4270" s="1" t="str">
        <f>VLOOKUP(Tabela1[[#This Row],[Cliente]],'BASE DE CLIENTES'!A:E,5,0)</f>
        <v>Aparecida de Goiânia</v>
      </c>
    </row>
    <row r="4271" spans="2:12" x14ac:dyDescent="0.3">
      <c r="B4271" t="s">
        <v>236</v>
      </c>
      <c r="C4271" s="1" t="str">
        <f>VLOOKUP(Tabela1[[#This Row],[Cliente]],'BASE DE CLIENTES'!A:E,2,0)</f>
        <v>Goiânia</v>
      </c>
      <c r="D4271" s="1" t="str">
        <f>VLOOKUP(Tabela1[[#This Row],[Cliente]],'BASE DE CLIENTES'!A:C,3,0)</f>
        <v>GO</v>
      </c>
      <c r="E4271" s="1" t="str">
        <f>CONCATENATE(Tabela1[[#This Row],[CIDADE]],",",Tabela1[[#This Row],[UF]])</f>
        <v>Goiânia,GO</v>
      </c>
      <c r="F4271" s="12">
        <v>46059</v>
      </c>
      <c r="G4271" s="14">
        <v>2172</v>
      </c>
      <c r="H4271" s="14">
        <v>3120</v>
      </c>
      <c r="I4271" s="7">
        <f>Tabela1[[#This Row],[Valor total]]-Tabela1[[#This Row],[Valor custo]]</f>
        <v>948</v>
      </c>
      <c r="J4271" s="3">
        <f>Tabela1[[#This Row],[MARGEM BRUTA]]/Tabela1[[#This Row],[Valor total]]</f>
        <v>0.30384615384615382</v>
      </c>
      <c r="K4271" s="1" t="str">
        <f>VLOOKUP(Tabela1[[#This Row],[Cliente]],'BASE DE CLIENTES'!A:D,4,0)</f>
        <v>EMPRESA COM MAQUINA</v>
      </c>
      <c r="L4271" s="1" t="str">
        <f>VLOOKUP(Tabela1[[#This Row],[Cliente]],'BASE DE CLIENTES'!A:E,5,0)</f>
        <v>Goiânia</v>
      </c>
    </row>
    <row r="4272" spans="2:12" x14ac:dyDescent="0.3">
      <c r="B4272" t="s">
        <v>97</v>
      </c>
      <c r="C4272" s="1" t="str">
        <f>VLOOKUP(Tabela1[[#This Row],[Cliente]],'BASE DE CLIENTES'!A:E,2,0)</f>
        <v>Brasília</v>
      </c>
      <c r="D4272" s="1" t="str">
        <f>VLOOKUP(Tabela1[[#This Row],[Cliente]],'BASE DE CLIENTES'!A:C,3,0)</f>
        <v>DF</v>
      </c>
      <c r="E4272" s="1" t="str">
        <f>CONCATENATE(Tabela1[[#This Row],[CIDADE]],",",Tabela1[[#This Row],[UF]])</f>
        <v>Brasília,DF</v>
      </c>
      <c r="F4272" s="12">
        <v>46059</v>
      </c>
      <c r="G4272" s="14">
        <v>1408.86</v>
      </c>
      <c r="H4272" s="14">
        <v>2140</v>
      </c>
      <c r="I4272" s="7">
        <f>Tabela1[[#This Row],[Valor total]]-Tabela1[[#This Row],[Valor custo]]</f>
        <v>731.1400000000001</v>
      </c>
      <c r="J4272" s="3">
        <f>Tabela1[[#This Row],[MARGEM BRUTA]]/Tabela1[[#This Row],[Valor total]]</f>
        <v>0.34165420560747667</v>
      </c>
      <c r="K4272" s="1" t="str">
        <f>VLOOKUP(Tabela1[[#This Row],[Cliente]],'BASE DE CLIENTES'!A:D,4,0)</f>
        <v>SERRALHEIRO</v>
      </c>
      <c r="L4272" s="1" t="str">
        <f>VLOOKUP(Tabela1[[#This Row],[Cliente]],'BASE DE CLIENTES'!A:E,5,0)</f>
        <v>CEILANDIA NORTE</v>
      </c>
    </row>
    <row r="4273" spans="2:12" x14ac:dyDescent="0.3">
      <c r="B4273" t="s">
        <v>55</v>
      </c>
      <c r="C4273" s="1" t="str">
        <f>VLOOKUP(Tabela1[[#This Row],[Cliente]],'BASE DE CLIENTES'!A:E,2,0)</f>
        <v>Brasília</v>
      </c>
      <c r="D4273" s="1" t="str">
        <f>VLOOKUP(Tabela1[[#This Row],[Cliente]],'BASE DE CLIENTES'!A:C,3,0)</f>
        <v>DF</v>
      </c>
      <c r="E4273" s="1" t="str">
        <f>CONCATENATE(Tabela1[[#This Row],[CIDADE]],",",Tabela1[[#This Row],[UF]])</f>
        <v>Brasília,DF</v>
      </c>
      <c r="F4273" s="12">
        <v>46059</v>
      </c>
      <c r="G4273" s="14">
        <v>530</v>
      </c>
      <c r="H4273" s="14">
        <v>870</v>
      </c>
      <c r="I4273" s="7">
        <f>Tabela1[[#This Row],[Valor total]]-Tabela1[[#This Row],[Valor custo]]</f>
        <v>340</v>
      </c>
      <c r="J4273" s="3">
        <f>Tabela1[[#This Row],[MARGEM BRUTA]]/Tabela1[[#This Row],[Valor total]]</f>
        <v>0.39080459770114945</v>
      </c>
      <c r="K4273" s="1" t="str">
        <f>VLOOKUP(Tabela1[[#This Row],[Cliente]],'BASE DE CLIENTES'!A:D,4,0)</f>
        <v>EMPRESA SEM MAQUINA</v>
      </c>
      <c r="L4273" s="1" t="str">
        <f>VLOOKUP(Tabela1[[#This Row],[Cliente]],'BASE DE CLIENTES'!A:E,5,0)</f>
        <v>RECANTO DAS EMAS</v>
      </c>
    </row>
    <row r="4274" spans="2:12" x14ac:dyDescent="0.3">
      <c r="B4274" t="s">
        <v>49</v>
      </c>
      <c r="C4274" s="1" t="str">
        <f>VLOOKUP(Tabela1[[#This Row],[Cliente]],'BASE DE CLIENTES'!A:E,2,0)</f>
        <v>Brasília</v>
      </c>
      <c r="D4274" s="1" t="str">
        <f>VLOOKUP(Tabela1[[#This Row],[Cliente]],'BASE DE CLIENTES'!A:C,3,0)</f>
        <v>DF</v>
      </c>
      <c r="E4274" s="1" t="str">
        <f>CONCATENATE(Tabela1[[#This Row],[CIDADE]],",",Tabela1[[#This Row],[UF]])</f>
        <v>Brasília,DF</v>
      </c>
      <c r="F4274" s="12">
        <v>46059</v>
      </c>
      <c r="G4274" s="14">
        <v>180.12</v>
      </c>
      <c r="H4274" s="14">
        <v>330</v>
      </c>
      <c r="I4274" s="7">
        <f>Tabela1[[#This Row],[Valor total]]-Tabela1[[#This Row],[Valor custo]]</f>
        <v>149.88</v>
      </c>
      <c r="J4274" s="3">
        <f>Tabela1[[#This Row],[MARGEM BRUTA]]/Tabela1[[#This Row],[Valor total]]</f>
        <v>0.45418181818181819</v>
      </c>
      <c r="K4274" s="1" t="str">
        <f>VLOOKUP(Tabela1[[#This Row],[Cliente]],'BASE DE CLIENTES'!A:D,4,0)</f>
        <v>EMPRESA COM MAQUINA</v>
      </c>
      <c r="L4274" s="1" t="str">
        <f>VLOOKUP(Tabela1[[#This Row],[Cliente]],'BASE DE CLIENTES'!A:E,5,0)</f>
        <v>TAGUATINGA</v>
      </c>
    </row>
    <row r="4275" spans="2:12" x14ac:dyDescent="0.3">
      <c r="B4275" t="s">
        <v>316</v>
      </c>
      <c r="C4275" s="1" t="str">
        <f>VLOOKUP(Tabela1[[#This Row],[Cliente]],'BASE DE CLIENTES'!A:E,2,0)</f>
        <v>Valparaíso de Goiás</v>
      </c>
      <c r="D4275" s="1" t="str">
        <f>VLOOKUP(Tabela1[[#This Row],[Cliente]],'BASE DE CLIENTES'!A:C,3,0)</f>
        <v>GO</v>
      </c>
      <c r="E4275" s="1" t="str">
        <f>CONCATENATE(Tabela1[[#This Row],[CIDADE]],",",Tabela1[[#This Row],[UF]])</f>
        <v>Valparaíso de Goiás,GO</v>
      </c>
      <c r="F4275" s="12">
        <v>46059</v>
      </c>
      <c r="G4275" s="14">
        <v>510.31</v>
      </c>
      <c r="H4275" s="14">
        <v>750</v>
      </c>
      <c r="I4275" s="7">
        <f>Tabela1[[#This Row],[Valor total]]-Tabela1[[#This Row],[Valor custo]]</f>
        <v>239.69</v>
      </c>
      <c r="J4275" s="3">
        <f>Tabela1[[#This Row],[MARGEM BRUTA]]/Tabela1[[#This Row],[Valor total]]</f>
        <v>0.31958666666666669</v>
      </c>
      <c r="K4275" s="1" t="str">
        <f>VLOOKUP(Tabela1[[#This Row],[Cliente]],'BASE DE CLIENTES'!A:D,4,0)</f>
        <v>SERRALHEIRO</v>
      </c>
      <c r="L4275" s="1" t="str">
        <f>VLOOKUP(Tabela1[[#This Row],[Cliente]],'BASE DE CLIENTES'!A:E,5,0)</f>
        <v>Valparaíso de Goiás</v>
      </c>
    </row>
    <row r="4276" spans="2:12" x14ac:dyDescent="0.3">
      <c r="B4276" t="s">
        <v>15</v>
      </c>
      <c r="C4276" s="1" t="str">
        <f>VLOOKUP(Tabela1[[#This Row],[Cliente]],'BASE DE CLIENTES'!A:E,2,0)</f>
        <v>Brasília</v>
      </c>
      <c r="D4276" s="1" t="str">
        <f>VLOOKUP(Tabela1[[#This Row],[Cliente]],'BASE DE CLIENTES'!A:C,3,0)</f>
        <v>DF</v>
      </c>
      <c r="E4276" s="1" t="str">
        <f>CONCATENATE(Tabela1[[#This Row],[CIDADE]],",",Tabela1[[#This Row],[UF]])</f>
        <v>Brasília,DF</v>
      </c>
      <c r="F4276" s="12">
        <v>46059</v>
      </c>
      <c r="G4276" s="14">
        <v>1012</v>
      </c>
      <c r="H4276" s="14">
        <v>1645</v>
      </c>
      <c r="I4276" s="7">
        <f>Tabela1[[#This Row],[Valor total]]-Tabela1[[#This Row],[Valor custo]]</f>
        <v>633</v>
      </c>
      <c r="J4276" s="3">
        <f>Tabela1[[#This Row],[MARGEM BRUTA]]/Tabela1[[#This Row],[Valor total]]</f>
        <v>0.38480243161094224</v>
      </c>
      <c r="K4276" s="1" t="str">
        <f>VLOOKUP(Tabela1[[#This Row],[Cliente]],'BASE DE CLIENTES'!A:D,4,0)</f>
        <v>SERRALHEIRO</v>
      </c>
      <c r="L4276" s="1" t="str">
        <f>VLOOKUP(Tabela1[[#This Row],[Cliente]],'BASE DE CLIENTES'!A:E,5,0)</f>
        <v>SETOR HABITACIONAL VICENTE PIRES</v>
      </c>
    </row>
    <row r="4277" spans="2:12" x14ac:dyDescent="0.3">
      <c r="B4277" t="s">
        <v>42</v>
      </c>
      <c r="C4277" s="1" t="str">
        <f>VLOOKUP(Tabela1[[#This Row],[Cliente]],'BASE DE CLIENTES'!A:E,2,0)</f>
        <v>Brasília</v>
      </c>
      <c r="D4277" s="1" t="str">
        <f>VLOOKUP(Tabela1[[#This Row],[Cliente]],'BASE DE CLIENTES'!A:C,3,0)</f>
        <v>DF</v>
      </c>
      <c r="E4277" s="1" t="str">
        <f>CONCATENATE(Tabela1[[#This Row],[CIDADE]],",",Tabela1[[#This Row],[UF]])</f>
        <v>Brasília,DF</v>
      </c>
      <c r="F4277" s="12">
        <v>46059</v>
      </c>
      <c r="G4277" s="14">
        <v>1030</v>
      </c>
      <c r="H4277" s="14">
        <v>1469</v>
      </c>
      <c r="I4277" s="7">
        <f>Tabela1[[#This Row],[Valor total]]-Tabela1[[#This Row],[Valor custo]]</f>
        <v>439</v>
      </c>
      <c r="J4277" s="3">
        <f>Tabela1[[#This Row],[MARGEM BRUTA]]/Tabela1[[#This Row],[Valor total]]</f>
        <v>0.2988427501701838</v>
      </c>
      <c r="K4277" s="1" t="str">
        <f>VLOOKUP(Tabela1[[#This Row],[Cliente]],'BASE DE CLIENTES'!A:D,4,0)</f>
        <v>EMPRESA SEM MAQUINA</v>
      </c>
      <c r="L4277" s="1" t="str">
        <f>VLOOKUP(Tabela1[[#This Row],[Cliente]],'BASE DE CLIENTES'!A:E,5,0)</f>
        <v>SAMAMBAIA</v>
      </c>
    </row>
    <row r="4278" spans="2:12" x14ac:dyDescent="0.3">
      <c r="B4278" t="s">
        <v>27</v>
      </c>
      <c r="C4278" s="1" t="str">
        <f>VLOOKUP(Tabela1[[#This Row],[Cliente]],'BASE DE CLIENTES'!A:E,2,0)</f>
        <v>Brasília</v>
      </c>
      <c r="D4278" s="1" t="str">
        <f>VLOOKUP(Tabela1[[#This Row],[Cliente]],'BASE DE CLIENTES'!A:C,3,0)</f>
        <v>DF</v>
      </c>
      <c r="E4278" s="1" t="str">
        <f>CONCATENATE(Tabela1[[#This Row],[CIDADE]],",",Tabela1[[#This Row],[UF]])</f>
        <v>Brasília,DF</v>
      </c>
      <c r="F4278" s="12">
        <v>46059</v>
      </c>
      <c r="G4278" s="14">
        <v>2087</v>
      </c>
      <c r="H4278" s="14">
        <v>4365</v>
      </c>
      <c r="I4278" s="7">
        <f>Tabela1[[#This Row],[Valor total]]-Tabela1[[#This Row],[Valor custo]]</f>
        <v>2278</v>
      </c>
      <c r="J4278" s="3">
        <f>Tabela1[[#This Row],[MARGEM BRUTA]]/Tabela1[[#This Row],[Valor total]]</f>
        <v>0.52187857961053841</v>
      </c>
      <c r="K4278" s="1" t="str">
        <f>VLOOKUP(Tabela1[[#This Row],[Cliente]],'BASE DE CLIENTES'!A:D,4,0)</f>
        <v>EMPRESA SEM MAQUINA</v>
      </c>
      <c r="L4278" s="1" t="str">
        <f>VLOOKUP(Tabela1[[#This Row],[Cliente]],'BASE DE CLIENTES'!A:E,5,0)</f>
        <v>RECANTO DAS EMAS</v>
      </c>
    </row>
    <row r="4279" spans="2:12" x14ac:dyDescent="0.3">
      <c r="B4279" t="s">
        <v>52</v>
      </c>
      <c r="C4279" s="1" t="str">
        <f>VLOOKUP(Tabela1[[#This Row],[Cliente]],'BASE DE CLIENTES'!A:E,2,0)</f>
        <v>Brasília</v>
      </c>
      <c r="D4279" s="1" t="str">
        <f>VLOOKUP(Tabela1[[#This Row],[Cliente]],'BASE DE CLIENTES'!A:C,3,0)</f>
        <v>DF</v>
      </c>
      <c r="E4279" s="1" t="str">
        <f>CONCATENATE(Tabela1[[#This Row],[CIDADE]],",",Tabela1[[#This Row],[UF]])</f>
        <v>Brasília,DF</v>
      </c>
      <c r="F4279" s="12">
        <v>46059</v>
      </c>
      <c r="G4279" s="14">
        <v>838</v>
      </c>
      <c r="H4279" s="14">
        <v>1360</v>
      </c>
      <c r="I4279" s="7">
        <f>Tabela1[[#This Row],[Valor total]]-Tabela1[[#This Row],[Valor custo]]</f>
        <v>522</v>
      </c>
      <c r="J4279" s="3">
        <f>Tabela1[[#This Row],[MARGEM BRUTA]]/Tabela1[[#This Row],[Valor total]]</f>
        <v>0.38382352941176473</v>
      </c>
      <c r="K4279" s="1" t="str">
        <f>VLOOKUP(Tabela1[[#This Row],[Cliente]],'BASE DE CLIENTES'!A:D,4,0)</f>
        <v>SERRALHEIRO</v>
      </c>
      <c r="L4279" s="1" t="str">
        <f>VLOOKUP(Tabela1[[#This Row],[Cliente]],'BASE DE CLIENTES'!A:E,5,0)</f>
        <v>Ceilândia Sul (Ceilândia)</v>
      </c>
    </row>
    <row r="4280" spans="2:12" x14ac:dyDescent="0.3">
      <c r="B4280" t="s">
        <v>85</v>
      </c>
      <c r="C4280" s="1" t="str">
        <f>VLOOKUP(Tabela1[[#This Row],[Cliente]],'BASE DE CLIENTES'!A:E,2,0)</f>
        <v>Brasília</v>
      </c>
      <c r="D4280" s="1" t="str">
        <f>VLOOKUP(Tabela1[[#This Row],[Cliente]],'BASE DE CLIENTES'!A:C,3,0)</f>
        <v>DF</v>
      </c>
      <c r="E4280" s="1" t="str">
        <f>CONCATENATE(Tabela1[[#This Row],[CIDADE]],",",Tabela1[[#This Row],[UF]])</f>
        <v>Brasília,DF</v>
      </c>
      <c r="F4280" s="12">
        <v>46059</v>
      </c>
      <c r="G4280" s="14">
        <v>90.06</v>
      </c>
      <c r="H4280" s="14">
        <v>160</v>
      </c>
      <c r="I4280" s="7">
        <f>Tabela1[[#This Row],[Valor total]]-Tabela1[[#This Row],[Valor custo]]</f>
        <v>69.94</v>
      </c>
      <c r="J4280" s="3">
        <f>Tabela1[[#This Row],[MARGEM BRUTA]]/Tabela1[[#This Row],[Valor total]]</f>
        <v>0.43712499999999999</v>
      </c>
      <c r="K4280" s="1" t="str">
        <f>VLOOKUP(Tabela1[[#This Row],[Cliente]],'BASE DE CLIENTES'!A:D,4,0)</f>
        <v>SERRALHEIRO</v>
      </c>
      <c r="L4280" s="1" t="str">
        <f>VLOOKUP(Tabela1[[#This Row],[Cliente]],'BASE DE CLIENTES'!A:E,5,0)</f>
        <v>SAMAMBAIA NORTE (SAMAMBAIA)</v>
      </c>
    </row>
    <row r="4281" spans="2:12" x14ac:dyDescent="0.3">
      <c r="B4281" t="s">
        <v>120</v>
      </c>
      <c r="C4281" s="1" t="str">
        <f>VLOOKUP(Tabela1[[#This Row],[Cliente]],'BASE DE CLIENTES'!A:E,2,0)</f>
        <v>Brasília</v>
      </c>
      <c r="D4281" s="1" t="str">
        <f>VLOOKUP(Tabela1[[#This Row],[Cliente]],'BASE DE CLIENTES'!A:C,3,0)</f>
        <v>DF</v>
      </c>
      <c r="E4281" s="1" t="str">
        <f>CONCATENATE(Tabela1[[#This Row],[CIDADE]],",",Tabela1[[#This Row],[UF]])</f>
        <v>Brasília,DF</v>
      </c>
      <c r="F4281" s="12">
        <v>46059</v>
      </c>
      <c r="G4281" s="14">
        <v>362</v>
      </c>
      <c r="H4281" s="14">
        <v>615</v>
      </c>
      <c r="I4281" s="7">
        <f>Tabela1[[#This Row],[Valor total]]-Tabela1[[#This Row],[Valor custo]]</f>
        <v>253</v>
      </c>
      <c r="J4281" s="3">
        <f>Tabela1[[#This Row],[MARGEM BRUTA]]/Tabela1[[#This Row],[Valor total]]</f>
        <v>0.41138211382113821</v>
      </c>
      <c r="K4281" s="1" t="str">
        <f>VLOOKUP(Tabela1[[#This Row],[Cliente]],'BASE DE CLIENTES'!A:D,4,0)</f>
        <v>EMPRESA SEM MAQUINA</v>
      </c>
      <c r="L4281" s="1" t="str">
        <f>VLOOKUP(Tabela1[[#This Row],[Cliente]],'BASE DE CLIENTES'!A:E,5,0)</f>
        <v>SAMAMBAIA</v>
      </c>
    </row>
    <row r="4282" spans="2:12" x14ac:dyDescent="0.3">
      <c r="B4282" t="s">
        <v>1141</v>
      </c>
      <c r="C4282" s="1" t="str">
        <f>VLOOKUP(Tabela1[[#This Row],[Cliente]],'BASE DE CLIENTES'!A:E,2,0)</f>
        <v>Aparecida de Goiânia</v>
      </c>
      <c r="D4282" s="1" t="str">
        <f>VLOOKUP(Tabela1[[#This Row],[Cliente]],'BASE DE CLIENTES'!A:C,3,0)</f>
        <v>GO</v>
      </c>
      <c r="E4282" s="1" t="str">
        <f>CONCATENATE(Tabela1[[#This Row],[CIDADE]],",",Tabela1[[#This Row],[UF]])</f>
        <v>Aparecida de Goiânia,GO</v>
      </c>
      <c r="F4282" s="12">
        <v>46059</v>
      </c>
      <c r="G4282" s="14">
        <v>3960</v>
      </c>
      <c r="H4282" s="14">
        <v>5400</v>
      </c>
      <c r="I4282" s="7">
        <f>Tabela1[[#This Row],[Valor total]]-Tabela1[[#This Row],[Valor custo]]</f>
        <v>1440</v>
      </c>
      <c r="J4282" s="3">
        <f>Tabela1[[#This Row],[MARGEM BRUTA]]/Tabela1[[#This Row],[Valor total]]</f>
        <v>0.26666666666666666</v>
      </c>
      <c r="K4282" s="1" t="str">
        <f>VLOOKUP(Tabela1[[#This Row],[Cliente]],'BASE DE CLIENTES'!A:D,4,0)</f>
        <v>CLIENTE NOVO S/ IDENT.</v>
      </c>
      <c r="L4282" s="1" t="str">
        <f>VLOOKUP(Tabela1[[#This Row],[Cliente]],'BASE DE CLIENTES'!A:E,5,0)</f>
        <v>Aparecida de Goiânia</v>
      </c>
    </row>
    <row r="4283" spans="2:12" x14ac:dyDescent="0.3">
      <c r="B4283" t="s">
        <v>111</v>
      </c>
      <c r="C4283" s="1" t="str">
        <f>VLOOKUP(Tabela1[[#This Row],[Cliente]],'BASE DE CLIENTES'!A:E,2,0)</f>
        <v>Brasília</v>
      </c>
      <c r="D4283" s="1" t="str">
        <f>VLOOKUP(Tabela1[[#This Row],[Cliente]],'BASE DE CLIENTES'!A:C,3,0)</f>
        <v>DF</v>
      </c>
      <c r="E4283" s="1" t="str">
        <f>CONCATENATE(Tabela1[[#This Row],[CIDADE]],",",Tabela1[[#This Row],[UF]])</f>
        <v>Brasília,DF</v>
      </c>
      <c r="F4283" s="12">
        <v>46059</v>
      </c>
      <c r="G4283" s="14">
        <v>1220.74</v>
      </c>
      <c r="H4283" s="14">
        <v>1855</v>
      </c>
      <c r="I4283" s="7">
        <f>Tabela1[[#This Row],[Valor total]]-Tabela1[[#This Row],[Valor custo]]</f>
        <v>634.26</v>
      </c>
      <c r="J4283" s="3">
        <f>Tabela1[[#This Row],[MARGEM BRUTA]]/Tabela1[[#This Row],[Valor total]]</f>
        <v>0.34191913746630725</v>
      </c>
      <c r="K4283" s="1" t="str">
        <f>VLOOKUP(Tabela1[[#This Row],[Cliente]],'BASE DE CLIENTES'!A:D,4,0)</f>
        <v>EMPRESA SEM MAQUINA</v>
      </c>
      <c r="L4283" s="1" t="str">
        <f>VLOOKUP(Tabela1[[#This Row],[Cliente]],'BASE DE CLIENTES'!A:E,5,0)</f>
        <v>TAGUATINGA SUL (TAGUATINGA)</v>
      </c>
    </row>
    <row r="4284" spans="2:12" x14ac:dyDescent="0.3">
      <c r="B4284" t="s">
        <v>342</v>
      </c>
      <c r="C4284" s="1" t="str">
        <f>VLOOKUP(Tabela1[[#This Row],[Cliente]],'BASE DE CLIENTES'!A:E,2,0)</f>
        <v>Santo Antônio Descoberto</v>
      </c>
      <c r="D4284" s="1" t="str">
        <f>VLOOKUP(Tabela1[[#This Row],[Cliente]],'BASE DE CLIENTES'!A:C,3,0)</f>
        <v>GO</v>
      </c>
      <c r="E4284" s="1" t="str">
        <f>CONCATENATE(Tabela1[[#This Row],[CIDADE]],",",Tabela1[[#This Row],[UF]])</f>
        <v>Santo Antônio Descoberto,GO</v>
      </c>
      <c r="F4284" s="12">
        <v>46058</v>
      </c>
      <c r="G4284" s="14">
        <v>2532</v>
      </c>
      <c r="H4284" s="14">
        <v>3771.4</v>
      </c>
      <c r="I4284" s="7">
        <f>Tabela1[[#This Row],[Valor total]]-Tabela1[[#This Row],[Valor custo]]</f>
        <v>1239.4000000000001</v>
      </c>
      <c r="J4284" s="3">
        <f>Tabela1[[#This Row],[MARGEM BRUTA]]/Tabela1[[#This Row],[Valor total]]</f>
        <v>0.32863127750967813</v>
      </c>
      <c r="K4284" s="1" t="str">
        <f>VLOOKUP(Tabela1[[#This Row],[Cliente]],'BASE DE CLIENTES'!A:D,4,0)</f>
        <v>CLIENTE NOVO S/ IDENT.</v>
      </c>
      <c r="L4284" s="1" t="str">
        <f>VLOOKUP(Tabela1[[#This Row],[Cliente]],'BASE DE CLIENTES'!A:E,5,0)</f>
        <v>Santo Antônio Descoberto</v>
      </c>
    </row>
    <row r="4285" spans="2:12" x14ac:dyDescent="0.3">
      <c r="B4285" t="s">
        <v>282</v>
      </c>
      <c r="C4285" s="1" t="str">
        <f>VLOOKUP(Tabela1[[#This Row],[Cliente]],'BASE DE CLIENTES'!A:E,2,0)</f>
        <v>Brasília</v>
      </c>
      <c r="D4285" s="1" t="str">
        <f>VLOOKUP(Tabela1[[#This Row],[Cliente]],'BASE DE CLIENTES'!A:C,3,0)</f>
        <v>DF</v>
      </c>
      <c r="E4285" s="1" t="str">
        <f>CONCATENATE(Tabela1[[#This Row],[CIDADE]],",",Tabela1[[#This Row],[UF]])</f>
        <v>Brasília,DF</v>
      </c>
      <c r="F4285" s="12">
        <v>46058</v>
      </c>
      <c r="G4285" s="14">
        <v>191</v>
      </c>
      <c r="H4285" s="14">
        <v>500</v>
      </c>
      <c r="I4285" s="7">
        <f>Tabela1[[#This Row],[Valor total]]-Tabela1[[#This Row],[Valor custo]]</f>
        <v>309</v>
      </c>
      <c r="J4285" s="3">
        <f>Tabela1[[#This Row],[MARGEM BRUTA]]/Tabela1[[#This Row],[Valor total]]</f>
        <v>0.61799999999999999</v>
      </c>
      <c r="K4285" s="1" t="str">
        <f>VLOOKUP(Tabela1[[#This Row],[Cliente]],'BASE DE CLIENTES'!A:D,4,0)</f>
        <v>CLIENTE FECHADURA</v>
      </c>
      <c r="L4285" s="1" t="str">
        <f>VLOOKUP(Tabela1[[#This Row],[Cliente]],'BASE DE CLIENTES'!A:E,5,0)</f>
        <v>Areal (Águas Claras)</v>
      </c>
    </row>
    <row r="4286" spans="2:12" x14ac:dyDescent="0.3">
      <c r="B4286" t="s">
        <v>325</v>
      </c>
      <c r="C4286" s="1" t="str">
        <f>VLOOKUP(Tabela1[[#This Row],[Cliente]],'BASE DE CLIENTES'!A:E,2,0)</f>
        <v>Valparaíso de Goiás</v>
      </c>
      <c r="D4286" s="1" t="str">
        <f>VLOOKUP(Tabela1[[#This Row],[Cliente]],'BASE DE CLIENTES'!A:C,3,0)</f>
        <v>GO</v>
      </c>
      <c r="E4286" s="1" t="str">
        <f>CONCATENATE(Tabela1[[#This Row],[CIDADE]],",",Tabela1[[#This Row],[UF]])</f>
        <v>Valparaíso de Goiás,GO</v>
      </c>
      <c r="F4286" s="12">
        <v>46058</v>
      </c>
      <c r="G4286" s="14">
        <v>530</v>
      </c>
      <c r="H4286" s="14">
        <v>900</v>
      </c>
      <c r="I4286" s="7">
        <f>Tabela1[[#This Row],[Valor total]]-Tabela1[[#This Row],[Valor custo]]</f>
        <v>370</v>
      </c>
      <c r="J4286" s="3">
        <f>Tabela1[[#This Row],[MARGEM BRUTA]]/Tabela1[[#This Row],[Valor total]]</f>
        <v>0.41111111111111109</v>
      </c>
      <c r="K4286" s="1" t="str">
        <f>VLOOKUP(Tabela1[[#This Row],[Cliente]],'BASE DE CLIENTES'!A:D,4,0)</f>
        <v>SERRALHEIRO</v>
      </c>
      <c r="L4286" s="1" t="str">
        <f>VLOOKUP(Tabela1[[#This Row],[Cliente]],'BASE DE CLIENTES'!A:E,5,0)</f>
        <v>Valparaíso de Goiás</v>
      </c>
    </row>
    <row r="4287" spans="2:12" x14ac:dyDescent="0.3">
      <c r="B4287" t="s">
        <v>150</v>
      </c>
      <c r="C4287" s="1" t="str">
        <f>VLOOKUP(Tabela1[[#This Row],[Cliente]],'BASE DE CLIENTES'!A:E,2,0)</f>
        <v>Anápolis</v>
      </c>
      <c r="D4287" s="1" t="str">
        <f>VLOOKUP(Tabela1[[#This Row],[Cliente]],'BASE DE CLIENTES'!A:C,3,0)</f>
        <v>GO</v>
      </c>
      <c r="E4287" s="1" t="str">
        <f>CONCATENATE(Tabela1[[#This Row],[CIDADE]],",",Tabela1[[#This Row],[UF]])</f>
        <v>Anápolis,GO</v>
      </c>
      <c r="F4287" s="12">
        <v>46058</v>
      </c>
      <c r="G4287" s="14">
        <v>1810</v>
      </c>
      <c r="H4287" s="14">
        <v>3075</v>
      </c>
      <c r="I4287" s="7">
        <f>Tabela1[[#This Row],[Valor total]]-Tabela1[[#This Row],[Valor custo]]</f>
        <v>1265</v>
      </c>
      <c r="J4287" s="3">
        <f>Tabela1[[#This Row],[MARGEM BRUTA]]/Tabela1[[#This Row],[Valor total]]</f>
        <v>0.41138211382113821</v>
      </c>
      <c r="K4287" s="1" t="str">
        <f>VLOOKUP(Tabela1[[#This Row],[Cliente]],'BASE DE CLIENTES'!A:D,4,0)</f>
        <v>EMPRESA COM MAQUINA</v>
      </c>
      <c r="L4287" s="1" t="str">
        <f>VLOOKUP(Tabela1[[#This Row],[Cliente]],'BASE DE CLIENTES'!A:E,5,0)</f>
        <v>Anápolis</v>
      </c>
    </row>
    <row r="4288" spans="2:12" x14ac:dyDescent="0.3">
      <c r="B4288" t="s">
        <v>197</v>
      </c>
      <c r="C4288" s="1" t="str">
        <f>VLOOKUP(Tabela1[[#This Row],[Cliente]],'BASE DE CLIENTES'!A:E,2,0)</f>
        <v>Goiânia</v>
      </c>
      <c r="D4288" s="1" t="str">
        <f>VLOOKUP(Tabela1[[#This Row],[Cliente]],'BASE DE CLIENTES'!A:C,3,0)</f>
        <v>GO</v>
      </c>
      <c r="E4288" s="1" t="str">
        <f>CONCATENATE(Tabela1[[#This Row],[CIDADE]],",",Tabela1[[#This Row],[UF]])</f>
        <v>Goiânia,GO</v>
      </c>
      <c r="F4288" s="12">
        <v>46058</v>
      </c>
      <c r="G4288" s="14">
        <v>2545</v>
      </c>
      <c r="H4288" s="14">
        <v>3825</v>
      </c>
      <c r="I4288" s="7">
        <f>Tabela1[[#This Row],[Valor total]]-Tabela1[[#This Row],[Valor custo]]</f>
        <v>1280</v>
      </c>
      <c r="J4288" s="3">
        <f>Tabela1[[#This Row],[MARGEM BRUTA]]/Tabela1[[#This Row],[Valor total]]</f>
        <v>0.33464052287581697</v>
      </c>
      <c r="K4288" s="1" t="str">
        <f>VLOOKUP(Tabela1[[#This Row],[Cliente]],'BASE DE CLIENTES'!A:D,4,0)</f>
        <v>EMPRESA COM MAQUINA</v>
      </c>
      <c r="L4288" s="1" t="str">
        <f>VLOOKUP(Tabela1[[#This Row],[Cliente]],'BASE DE CLIENTES'!A:E,5,0)</f>
        <v>Goiânia</v>
      </c>
    </row>
    <row r="4289" spans="2:12" x14ac:dyDescent="0.3">
      <c r="B4289" t="s">
        <v>88</v>
      </c>
      <c r="C4289" s="1" t="str">
        <f>VLOOKUP(Tabela1[[#This Row],[Cliente]],'BASE DE CLIENTES'!A:E,2,0)</f>
        <v>Brasília</v>
      </c>
      <c r="D4289" s="1" t="str">
        <f>VLOOKUP(Tabela1[[#This Row],[Cliente]],'BASE DE CLIENTES'!A:C,3,0)</f>
        <v>DF</v>
      </c>
      <c r="E4289" s="1" t="str">
        <f>CONCATENATE(Tabela1[[#This Row],[CIDADE]],",",Tabela1[[#This Row],[UF]])</f>
        <v>Brasília,DF</v>
      </c>
      <c r="F4289" s="12">
        <v>46058</v>
      </c>
      <c r="G4289" s="14">
        <v>724</v>
      </c>
      <c r="H4289" s="14">
        <v>1290</v>
      </c>
      <c r="I4289" s="7">
        <f>Tabela1[[#This Row],[Valor total]]-Tabela1[[#This Row],[Valor custo]]</f>
        <v>566</v>
      </c>
      <c r="J4289" s="3">
        <f>Tabela1[[#This Row],[MARGEM BRUTA]]/Tabela1[[#This Row],[Valor total]]</f>
        <v>0.4387596899224806</v>
      </c>
      <c r="K4289" s="1" t="str">
        <f>VLOOKUP(Tabela1[[#This Row],[Cliente]],'BASE DE CLIENTES'!A:D,4,0)</f>
        <v>SERRALHEIRO</v>
      </c>
      <c r="L4289" s="1" t="str">
        <f>VLOOKUP(Tabela1[[#This Row],[Cliente]],'BASE DE CLIENTES'!A:E,5,0)</f>
        <v>RECANTO DAS EMAS</v>
      </c>
    </row>
    <row r="4290" spans="2:12" x14ac:dyDescent="0.3">
      <c r="B4290" t="s">
        <v>98</v>
      </c>
      <c r="C4290" s="1" t="str">
        <f>VLOOKUP(Tabela1[[#This Row],[Cliente]],'BASE DE CLIENTES'!A:E,2,0)</f>
        <v>Brasília</v>
      </c>
      <c r="D4290" s="1" t="str">
        <f>VLOOKUP(Tabela1[[#This Row],[Cliente]],'BASE DE CLIENTES'!A:C,3,0)</f>
        <v>DF</v>
      </c>
      <c r="E4290" s="1" t="str">
        <f>CONCATENATE(Tabela1[[#This Row],[CIDADE]],",",Tabela1[[#This Row],[UF]])</f>
        <v>Brasília,DF</v>
      </c>
      <c r="F4290" s="12">
        <v>46058</v>
      </c>
      <c r="G4290" s="14">
        <v>27.38</v>
      </c>
      <c r="H4290" s="14">
        <v>220</v>
      </c>
      <c r="I4290" s="7">
        <f>Tabela1[[#This Row],[Valor total]]-Tabela1[[#This Row],[Valor custo]]</f>
        <v>192.62</v>
      </c>
      <c r="J4290" s="3">
        <f>Tabela1[[#This Row],[MARGEM BRUTA]]/Tabela1[[#This Row],[Valor total]]</f>
        <v>0.87554545454545452</v>
      </c>
      <c r="K4290" s="1" t="str">
        <f>VLOOKUP(Tabela1[[#This Row],[Cliente]],'BASE DE CLIENTES'!A:D,4,0)</f>
        <v>SERRALHEIRO</v>
      </c>
      <c r="L4290" s="1" t="str">
        <f>VLOOKUP(Tabela1[[#This Row],[Cliente]],'BASE DE CLIENTES'!A:E,5,0)</f>
        <v>SANTA MARIA</v>
      </c>
    </row>
    <row r="4291" spans="2:12" x14ac:dyDescent="0.3">
      <c r="B4291" t="s">
        <v>288</v>
      </c>
      <c r="C4291" s="1" t="str">
        <f>VLOOKUP(Tabela1[[#This Row],[Cliente]],'BASE DE CLIENTES'!A:E,2,0)</f>
        <v>Redenção</v>
      </c>
      <c r="D4291" s="1" t="str">
        <f>VLOOKUP(Tabela1[[#This Row],[Cliente]],'BASE DE CLIENTES'!A:C,3,0)</f>
        <v>PA</v>
      </c>
      <c r="E4291" s="1" t="str">
        <f>CONCATENATE(Tabela1[[#This Row],[CIDADE]],",",Tabela1[[#This Row],[UF]])</f>
        <v>Redenção,PA</v>
      </c>
      <c r="F4291" s="12">
        <v>46058</v>
      </c>
      <c r="G4291" s="14">
        <v>5242.3</v>
      </c>
      <c r="H4291" s="14">
        <v>8250</v>
      </c>
      <c r="I4291" s="7">
        <f>Tabela1[[#This Row],[Valor total]]-Tabela1[[#This Row],[Valor custo]]</f>
        <v>3007.7</v>
      </c>
      <c r="J4291" s="3">
        <f>Tabela1[[#This Row],[MARGEM BRUTA]]/Tabela1[[#This Row],[Valor total]]</f>
        <v>0.36456969696969693</v>
      </c>
      <c r="K4291" s="1" t="str">
        <f>VLOOKUP(Tabela1[[#This Row],[Cliente]],'BASE DE CLIENTES'!A:D,4,0)</f>
        <v>EMPRESA COM MAQUINA</v>
      </c>
      <c r="L4291" s="1" t="str">
        <f>VLOOKUP(Tabela1[[#This Row],[Cliente]],'BASE DE CLIENTES'!A:E,5,0)</f>
        <v>Redenção</v>
      </c>
    </row>
    <row r="4292" spans="2:12" x14ac:dyDescent="0.3">
      <c r="B4292" t="s">
        <v>120</v>
      </c>
      <c r="C4292" s="1" t="str">
        <f>VLOOKUP(Tabela1[[#This Row],[Cliente]],'BASE DE CLIENTES'!A:E,2,0)</f>
        <v>Brasília</v>
      </c>
      <c r="D4292" s="1" t="str">
        <f>VLOOKUP(Tabela1[[#This Row],[Cliente]],'BASE DE CLIENTES'!A:C,3,0)</f>
        <v>DF</v>
      </c>
      <c r="E4292" s="1" t="str">
        <f>CONCATENATE(Tabela1[[#This Row],[CIDADE]],",",Tabela1[[#This Row],[UF]])</f>
        <v>Brasília,DF</v>
      </c>
      <c r="F4292" s="12">
        <v>46058</v>
      </c>
      <c r="G4292" s="14">
        <v>838</v>
      </c>
      <c r="H4292" s="14">
        <v>1310</v>
      </c>
      <c r="I4292" s="7">
        <f>Tabela1[[#This Row],[Valor total]]-Tabela1[[#This Row],[Valor custo]]</f>
        <v>472</v>
      </c>
      <c r="J4292" s="3">
        <f>Tabela1[[#This Row],[MARGEM BRUTA]]/Tabela1[[#This Row],[Valor total]]</f>
        <v>0.36030534351145038</v>
      </c>
      <c r="K4292" s="1" t="str">
        <f>VLOOKUP(Tabela1[[#This Row],[Cliente]],'BASE DE CLIENTES'!A:D,4,0)</f>
        <v>EMPRESA SEM MAQUINA</v>
      </c>
      <c r="L4292" s="1" t="str">
        <f>VLOOKUP(Tabela1[[#This Row],[Cliente]],'BASE DE CLIENTES'!A:E,5,0)</f>
        <v>SAMAMBAIA</v>
      </c>
    </row>
    <row r="4293" spans="2:12" x14ac:dyDescent="0.3">
      <c r="B4293" t="s">
        <v>303</v>
      </c>
      <c r="C4293" s="1" t="str">
        <f>VLOOKUP(Tabela1[[#This Row],[Cliente]],'BASE DE CLIENTES'!A:E,2,0)</f>
        <v>Trindade</v>
      </c>
      <c r="D4293" s="1" t="str">
        <f>VLOOKUP(Tabela1[[#This Row],[Cliente]],'BASE DE CLIENTES'!A:C,3,0)</f>
        <v>GO</v>
      </c>
      <c r="E4293" s="1" t="str">
        <f>CONCATENATE(Tabela1[[#This Row],[CIDADE]],",",Tabela1[[#This Row],[UF]])</f>
        <v>Trindade,GO</v>
      </c>
      <c r="F4293" s="12">
        <v>46058</v>
      </c>
      <c r="G4293" s="14">
        <v>4461.57</v>
      </c>
      <c r="H4293" s="14">
        <v>7050</v>
      </c>
      <c r="I4293" s="7">
        <f>Tabela1[[#This Row],[Valor total]]-Tabela1[[#This Row],[Valor custo]]</f>
        <v>2588.4300000000003</v>
      </c>
      <c r="J4293" s="3">
        <f>Tabela1[[#This Row],[MARGEM BRUTA]]/Tabela1[[#This Row],[Valor total]]</f>
        <v>0.36715319148936176</v>
      </c>
      <c r="K4293" s="1" t="str">
        <f>VLOOKUP(Tabela1[[#This Row],[Cliente]],'BASE DE CLIENTES'!A:D,4,0)</f>
        <v>EMPRESA COM MAQUINA</v>
      </c>
      <c r="L4293" s="1" t="str">
        <f>VLOOKUP(Tabela1[[#This Row],[Cliente]],'BASE DE CLIENTES'!A:E,5,0)</f>
        <v>Trindade</v>
      </c>
    </row>
    <row r="4294" spans="2:12" x14ac:dyDescent="0.3">
      <c r="B4294" t="s">
        <v>147</v>
      </c>
      <c r="C4294" s="1" t="str">
        <f>VLOOKUP(Tabela1[[#This Row],[Cliente]],'BASE DE CLIENTES'!A:E,2,0)</f>
        <v>Brasília</v>
      </c>
      <c r="D4294" s="1" t="str">
        <f>VLOOKUP(Tabela1[[#This Row],[Cliente]],'BASE DE CLIENTES'!A:C,3,0)</f>
        <v>DF</v>
      </c>
      <c r="E4294" s="1" t="str">
        <f>CONCATENATE(Tabela1[[#This Row],[CIDADE]],",",Tabela1[[#This Row],[UF]])</f>
        <v>Brasília,DF</v>
      </c>
      <c r="F4294" s="12">
        <v>46058</v>
      </c>
      <c r="G4294" s="14">
        <v>1502</v>
      </c>
      <c r="H4294" s="14">
        <v>2900</v>
      </c>
      <c r="I4294" s="7">
        <f>Tabela1[[#This Row],[Valor total]]-Tabela1[[#This Row],[Valor custo]]</f>
        <v>1398</v>
      </c>
      <c r="J4294" s="3">
        <f>Tabela1[[#This Row],[MARGEM BRUTA]]/Tabela1[[#This Row],[Valor total]]</f>
        <v>0.48206896551724138</v>
      </c>
      <c r="K4294" s="1" t="str">
        <f>VLOOKUP(Tabela1[[#This Row],[Cliente]],'BASE DE CLIENTES'!A:D,4,0)</f>
        <v>SEM CLASSIFICAÇÃO</v>
      </c>
      <c r="L4294" s="1" t="str">
        <f>VLOOKUP(Tabela1[[#This Row],[Cliente]],'BASE DE CLIENTES'!A:E,5,0)</f>
        <v>AREAL (AGUAS CLARAS)</v>
      </c>
    </row>
    <row r="4295" spans="2:12" x14ac:dyDescent="0.3">
      <c r="B4295" t="s">
        <v>96</v>
      </c>
      <c r="C4295" s="1" t="str">
        <f>VLOOKUP(Tabela1[[#This Row],[Cliente]],'BASE DE CLIENTES'!A:E,2,0)</f>
        <v>Brasília</v>
      </c>
      <c r="D4295" s="1" t="str">
        <f>VLOOKUP(Tabela1[[#This Row],[Cliente]],'BASE DE CLIENTES'!A:C,3,0)</f>
        <v>DF</v>
      </c>
      <c r="E4295" s="1" t="str">
        <f>CONCATENATE(Tabela1[[#This Row],[CIDADE]],",",Tabela1[[#This Row],[UF]])</f>
        <v>Brasília,DF</v>
      </c>
      <c r="F4295" s="12">
        <v>46058</v>
      </c>
      <c r="G4295" s="14">
        <v>532.20000000000005</v>
      </c>
      <c r="H4295" s="14">
        <v>1099.8</v>
      </c>
      <c r="I4295" s="7">
        <f>Tabela1[[#This Row],[Valor total]]-Tabela1[[#This Row],[Valor custo]]</f>
        <v>567.59999999999991</v>
      </c>
      <c r="J4295" s="3">
        <f>Tabela1[[#This Row],[MARGEM BRUTA]]/Tabela1[[#This Row],[Valor total]]</f>
        <v>0.5160938352427713</v>
      </c>
      <c r="K4295" s="1" t="str">
        <f>VLOOKUP(Tabela1[[#This Row],[Cliente]],'BASE DE CLIENTES'!A:D,4,0)</f>
        <v>EMPRESA SEM MAQUINA</v>
      </c>
      <c r="L4295" s="1" t="str">
        <f>VLOOKUP(Tabela1[[#This Row],[Cliente]],'BASE DE CLIENTES'!A:E,5,0)</f>
        <v>CEILANDIA NORTE (CEILANDIA)</v>
      </c>
    </row>
    <row r="4296" spans="2:12" x14ac:dyDescent="0.3">
      <c r="B4296" t="s">
        <v>236</v>
      </c>
      <c r="C4296" s="1" t="str">
        <f>VLOOKUP(Tabela1[[#This Row],[Cliente]],'BASE DE CLIENTES'!A:E,2,0)</f>
        <v>Goiânia</v>
      </c>
      <c r="D4296" s="1" t="str">
        <f>VLOOKUP(Tabela1[[#This Row],[Cliente]],'BASE DE CLIENTES'!A:C,3,0)</f>
        <v>GO</v>
      </c>
      <c r="E4296" s="1" t="str">
        <f>CONCATENATE(Tabela1[[#This Row],[CIDADE]],",",Tabela1[[#This Row],[UF]])</f>
        <v>Goiânia,GO</v>
      </c>
      <c r="F4296" s="12">
        <v>46058</v>
      </c>
      <c r="G4296" s="14">
        <v>8688</v>
      </c>
      <c r="H4296" s="14">
        <v>12480</v>
      </c>
      <c r="I4296" s="7">
        <f>Tabela1[[#This Row],[Valor total]]-Tabela1[[#This Row],[Valor custo]]</f>
        <v>3792</v>
      </c>
      <c r="J4296" s="3">
        <f>Tabela1[[#This Row],[MARGEM BRUTA]]/Tabela1[[#This Row],[Valor total]]</f>
        <v>0.30384615384615382</v>
      </c>
      <c r="K4296" s="1" t="str">
        <f>VLOOKUP(Tabela1[[#This Row],[Cliente]],'BASE DE CLIENTES'!A:D,4,0)</f>
        <v>EMPRESA COM MAQUINA</v>
      </c>
      <c r="L4296" s="1" t="str">
        <f>VLOOKUP(Tabela1[[#This Row],[Cliente]],'BASE DE CLIENTES'!A:E,5,0)</f>
        <v>Goiânia</v>
      </c>
    </row>
    <row r="4297" spans="2:12" x14ac:dyDescent="0.3">
      <c r="B4297" t="s">
        <v>236</v>
      </c>
      <c r="C4297" s="1" t="str">
        <f>VLOOKUP(Tabela1[[#This Row],[Cliente]],'BASE DE CLIENTES'!A:E,2,0)</f>
        <v>Goiânia</v>
      </c>
      <c r="D4297" s="1" t="str">
        <f>VLOOKUP(Tabela1[[#This Row],[Cliente]],'BASE DE CLIENTES'!A:C,3,0)</f>
        <v>GO</v>
      </c>
      <c r="E4297" s="1" t="str">
        <f>CONCATENATE(Tabela1[[#This Row],[CIDADE]],",",Tabela1[[#This Row],[UF]])</f>
        <v>Goiânia,GO</v>
      </c>
      <c r="F4297" s="12">
        <v>46058</v>
      </c>
      <c r="G4297" s="14">
        <v>1563</v>
      </c>
      <c r="H4297" s="14">
        <v>2465</v>
      </c>
      <c r="I4297" s="7">
        <f>Tabela1[[#This Row],[Valor total]]-Tabela1[[#This Row],[Valor custo]]</f>
        <v>902</v>
      </c>
      <c r="J4297" s="3">
        <f>Tabela1[[#This Row],[MARGEM BRUTA]]/Tabela1[[#This Row],[Valor total]]</f>
        <v>0.36592292089249495</v>
      </c>
      <c r="K4297" s="1" t="str">
        <f>VLOOKUP(Tabela1[[#This Row],[Cliente]],'BASE DE CLIENTES'!A:D,4,0)</f>
        <v>EMPRESA COM MAQUINA</v>
      </c>
      <c r="L4297" s="1" t="str">
        <f>VLOOKUP(Tabela1[[#This Row],[Cliente]],'BASE DE CLIENTES'!A:E,5,0)</f>
        <v>Goiânia</v>
      </c>
    </row>
    <row r="4298" spans="2:12" x14ac:dyDescent="0.3">
      <c r="B4298" t="s">
        <v>19</v>
      </c>
      <c r="C4298" s="1" t="str">
        <f>VLOOKUP(Tabela1[[#This Row],[Cliente]],'BASE DE CLIENTES'!A:E,2,0)</f>
        <v>Águas Lindas de Goiás</v>
      </c>
      <c r="D4298" s="1" t="str">
        <f>VLOOKUP(Tabela1[[#This Row],[Cliente]],'BASE DE CLIENTES'!A:C,3,0)</f>
        <v>GO</v>
      </c>
      <c r="E4298" s="1" t="str">
        <f>CONCATENATE(Tabela1[[#This Row],[CIDADE]],",",Tabela1[[#This Row],[UF]])</f>
        <v>Águas Lindas de Goiás,GO</v>
      </c>
      <c r="F4298" s="12">
        <v>46058</v>
      </c>
      <c r="G4298" s="14">
        <v>687.2</v>
      </c>
      <c r="H4298" s="14">
        <v>206</v>
      </c>
      <c r="I4298" s="7">
        <f>Tabela1[[#This Row],[Valor total]]-Tabela1[[#This Row],[Valor custo]]</f>
        <v>-481.20000000000005</v>
      </c>
      <c r="J4298" s="3">
        <f>Tabela1[[#This Row],[MARGEM BRUTA]]/Tabela1[[#This Row],[Valor total]]</f>
        <v>-2.3359223300970875</v>
      </c>
      <c r="K4298" s="1" t="str">
        <f>VLOOKUP(Tabela1[[#This Row],[Cliente]],'BASE DE CLIENTES'!A:D,4,0)</f>
        <v>SERRALHEIRO</v>
      </c>
      <c r="L4298" s="1" t="str">
        <f>VLOOKUP(Tabela1[[#This Row],[Cliente]],'BASE DE CLIENTES'!A:E,5,0)</f>
        <v>Águas Lindas de Goiás</v>
      </c>
    </row>
    <row r="4299" spans="2:12" x14ac:dyDescent="0.3">
      <c r="B4299" t="s">
        <v>227</v>
      </c>
      <c r="C4299" s="1" t="str">
        <f>VLOOKUP(Tabela1[[#This Row],[Cliente]],'BASE DE CLIENTES'!A:E,2,0)</f>
        <v>Goiânia</v>
      </c>
      <c r="D4299" s="1" t="str">
        <f>VLOOKUP(Tabela1[[#This Row],[Cliente]],'BASE DE CLIENTES'!A:C,3,0)</f>
        <v>GO</v>
      </c>
      <c r="E4299" s="1" t="str">
        <f>CONCATENATE(Tabela1[[#This Row],[CIDADE]],",",Tabela1[[#This Row],[UF]])</f>
        <v>Goiânia,GO</v>
      </c>
      <c r="F4299" s="12">
        <v>46058</v>
      </c>
      <c r="G4299" s="14">
        <v>11370</v>
      </c>
      <c r="H4299" s="14">
        <v>16600</v>
      </c>
      <c r="I4299" s="7">
        <f>Tabela1[[#This Row],[Valor total]]-Tabela1[[#This Row],[Valor custo]]</f>
        <v>5230</v>
      </c>
      <c r="J4299" s="3">
        <f>Tabela1[[#This Row],[MARGEM BRUTA]]/Tabela1[[#This Row],[Valor total]]</f>
        <v>0.31506024096385543</v>
      </c>
      <c r="K4299" s="1" t="str">
        <f>VLOOKUP(Tabela1[[#This Row],[Cliente]],'BASE DE CLIENTES'!A:D,4,0)</f>
        <v>EMPRESA SEM MAQUINA</v>
      </c>
      <c r="L4299" s="1" t="str">
        <f>VLOOKUP(Tabela1[[#This Row],[Cliente]],'BASE DE CLIENTES'!A:E,5,0)</f>
        <v>Goiânia</v>
      </c>
    </row>
    <row r="4300" spans="2:12" x14ac:dyDescent="0.3">
      <c r="B4300" t="s">
        <v>59</v>
      </c>
      <c r="C4300" s="1" t="str">
        <f>VLOOKUP(Tabela1[[#This Row],[Cliente]],'BASE DE CLIENTES'!A:E,2,0)</f>
        <v>Brasília</v>
      </c>
      <c r="D4300" s="1" t="str">
        <f>VLOOKUP(Tabela1[[#This Row],[Cliente]],'BASE DE CLIENTES'!A:C,3,0)</f>
        <v>DF</v>
      </c>
      <c r="E4300" s="1" t="str">
        <f>CONCATENATE(Tabela1[[#This Row],[CIDADE]],",",Tabela1[[#This Row],[UF]])</f>
        <v>Brasília,DF</v>
      </c>
      <c r="F4300" s="12">
        <v>46058</v>
      </c>
      <c r="G4300" s="14">
        <v>290</v>
      </c>
      <c r="H4300" s="14">
        <v>0</v>
      </c>
      <c r="I4300" s="7">
        <f>Tabela1[[#This Row],[Valor total]]-Tabela1[[#This Row],[Valor custo]]</f>
        <v>-290</v>
      </c>
      <c r="J4300" s="3" t="e">
        <f>Tabela1[[#This Row],[MARGEM BRUTA]]/Tabela1[[#This Row],[Valor total]]</f>
        <v>#DIV/0!</v>
      </c>
      <c r="K4300" s="1" t="str">
        <f>VLOOKUP(Tabela1[[#This Row],[Cliente]],'BASE DE CLIENTES'!A:D,4,0)</f>
        <v>EMPRESA COM MAQUINA</v>
      </c>
      <c r="L4300" s="1" t="str">
        <f>VLOOKUP(Tabela1[[#This Row],[Cliente]],'BASE DE CLIENTES'!A:E,5,0)</f>
        <v>SETOR HABITACIONAL VICENTE PIRES</v>
      </c>
    </row>
    <row r="4301" spans="2:12" x14ac:dyDescent="0.3">
      <c r="B4301" t="s">
        <v>151</v>
      </c>
      <c r="C4301" s="1" t="str">
        <f>VLOOKUP(Tabela1[[#This Row],[Cliente]],'BASE DE CLIENTES'!A:E,2,0)</f>
        <v>Aparecida de Goiânia</v>
      </c>
      <c r="D4301" s="1" t="str">
        <f>VLOOKUP(Tabela1[[#This Row],[Cliente]],'BASE DE CLIENTES'!A:C,3,0)</f>
        <v>GO</v>
      </c>
      <c r="E4301" s="1" t="str">
        <f>CONCATENATE(Tabela1[[#This Row],[CIDADE]],",",Tabela1[[#This Row],[UF]])</f>
        <v>Aparecida de Goiânia,GO</v>
      </c>
      <c r="F4301" s="12">
        <v>46057</v>
      </c>
      <c r="G4301" s="14">
        <v>470</v>
      </c>
      <c r="H4301" s="14">
        <v>775</v>
      </c>
      <c r="I4301" s="7">
        <f>Tabela1[[#This Row],[Valor total]]-Tabela1[[#This Row],[Valor custo]]</f>
        <v>305</v>
      </c>
      <c r="J4301" s="3">
        <f>Tabela1[[#This Row],[MARGEM BRUTA]]/Tabela1[[#This Row],[Valor total]]</f>
        <v>0.3935483870967742</v>
      </c>
      <c r="K4301" s="1" t="str">
        <f>VLOOKUP(Tabela1[[#This Row],[Cliente]],'BASE DE CLIENTES'!A:D,4,0)</f>
        <v>EMPRESA COM MAQUINA</v>
      </c>
      <c r="L4301" s="1" t="str">
        <f>VLOOKUP(Tabela1[[#This Row],[Cliente]],'BASE DE CLIENTES'!A:E,5,0)</f>
        <v>Aparecida de Goiânia</v>
      </c>
    </row>
    <row r="4302" spans="2:12" x14ac:dyDescent="0.3">
      <c r="B4302" t="s">
        <v>152</v>
      </c>
      <c r="C4302" s="1" t="str">
        <f>VLOOKUP(Tabela1[[#This Row],[Cliente]],'BASE DE CLIENTES'!A:E,2,0)</f>
        <v>Aparecida de Goiânia</v>
      </c>
      <c r="D4302" s="1" t="str">
        <f>VLOOKUP(Tabela1[[#This Row],[Cliente]],'BASE DE CLIENTES'!A:C,3,0)</f>
        <v>GO</v>
      </c>
      <c r="E4302" s="1" t="str">
        <f>CONCATENATE(Tabela1[[#This Row],[CIDADE]],",",Tabela1[[#This Row],[UF]])</f>
        <v>Aparecida de Goiânia,GO</v>
      </c>
      <c r="F4302" s="12">
        <v>46057</v>
      </c>
      <c r="G4302" s="14">
        <v>66</v>
      </c>
      <c r="H4302" s="14">
        <v>300</v>
      </c>
      <c r="I4302" s="7">
        <f>Tabela1[[#This Row],[Valor total]]-Tabela1[[#This Row],[Valor custo]]</f>
        <v>234</v>
      </c>
      <c r="J4302" s="3">
        <f>Tabela1[[#This Row],[MARGEM BRUTA]]/Tabela1[[#This Row],[Valor total]]</f>
        <v>0.78</v>
      </c>
      <c r="K4302" s="1" t="str">
        <f>VLOOKUP(Tabela1[[#This Row],[Cliente]],'BASE DE CLIENTES'!A:D,4,0)</f>
        <v>TECNICO</v>
      </c>
      <c r="L4302" s="1" t="str">
        <f>VLOOKUP(Tabela1[[#This Row],[Cliente]],'BASE DE CLIENTES'!A:E,5,0)</f>
        <v>Aparecida de Goiânia</v>
      </c>
    </row>
    <row r="4303" spans="2:12" x14ac:dyDescent="0.3">
      <c r="B4303" t="s">
        <v>1142</v>
      </c>
      <c r="C4303" s="1" t="str">
        <f>VLOOKUP(Tabela1[[#This Row],[Cliente]],'BASE DE CLIENTES'!A:E,2,0)</f>
        <v>Brasília</v>
      </c>
      <c r="D4303" s="1" t="str">
        <f>VLOOKUP(Tabela1[[#This Row],[Cliente]],'BASE DE CLIENTES'!A:C,3,0)</f>
        <v>DF</v>
      </c>
      <c r="E4303" s="1" t="str">
        <f>CONCATENATE(Tabela1[[#This Row],[CIDADE]],",",Tabela1[[#This Row],[UF]])</f>
        <v>Brasília,DF</v>
      </c>
      <c r="F4303" s="12">
        <v>46057</v>
      </c>
      <c r="G4303" s="14">
        <v>382</v>
      </c>
      <c r="H4303" s="14">
        <v>598</v>
      </c>
      <c r="I4303" s="7">
        <f>Tabela1[[#This Row],[Valor total]]-Tabela1[[#This Row],[Valor custo]]</f>
        <v>216</v>
      </c>
      <c r="J4303" s="3">
        <f>Tabela1[[#This Row],[MARGEM BRUTA]]/Tabela1[[#This Row],[Valor total]]</f>
        <v>0.3612040133779264</v>
      </c>
      <c r="K4303" s="1" t="str">
        <f>VLOOKUP(Tabela1[[#This Row],[Cliente]],'BASE DE CLIENTES'!A:D,4,0)</f>
        <v>CLIENTE NOVO S/ IDENT.</v>
      </c>
      <c r="L4303" s="1" t="str">
        <f>VLOOKUP(Tabela1[[#This Row],[Cliente]],'BASE DE CLIENTES'!A:E,5,0)</f>
        <v>Cruzeiro Novo</v>
      </c>
    </row>
    <row r="4304" spans="2:12" x14ac:dyDescent="0.3">
      <c r="B4304" t="s">
        <v>52</v>
      </c>
      <c r="C4304" s="1" t="str">
        <f>VLOOKUP(Tabela1[[#This Row],[Cliente]],'BASE DE CLIENTES'!A:E,2,0)</f>
        <v>Brasília</v>
      </c>
      <c r="D4304" s="1" t="str">
        <f>VLOOKUP(Tabela1[[#This Row],[Cliente]],'BASE DE CLIENTES'!A:C,3,0)</f>
        <v>DF</v>
      </c>
      <c r="E4304" s="1" t="str">
        <f>CONCATENATE(Tabela1[[#This Row],[CIDADE]],",",Tabela1[[#This Row],[UF]])</f>
        <v>Brasília,DF</v>
      </c>
      <c r="F4304" s="12">
        <v>46057</v>
      </c>
      <c r="G4304" s="14">
        <v>425.1</v>
      </c>
      <c r="H4304" s="14">
        <v>70</v>
      </c>
      <c r="I4304" s="7">
        <f>Tabela1[[#This Row],[Valor total]]-Tabela1[[#This Row],[Valor custo]]</f>
        <v>-355.1</v>
      </c>
      <c r="J4304" s="3">
        <f>Tabela1[[#This Row],[MARGEM BRUTA]]/Tabela1[[#This Row],[Valor total]]</f>
        <v>-5.072857142857143</v>
      </c>
      <c r="K4304" s="1" t="str">
        <f>VLOOKUP(Tabela1[[#This Row],[Cliente]],'BASE DE CLIENTES'!A:D,4,0)</f>
        <v>SERRALHEIRO</v>
      </c>
      <c r="L4304" s="1" t="str">
        <f>VLOOKUP(Tabela1[[#This Row],[Cliente]],'BASE DE CLIENTES'!A:E,5,0)</f>
        <v>Ceilândia Sul (Ceilândia)</v>
      </c>
    </row>
    <row r="4305" spans="2:12" x14ac:dyDescent="0.3">
      <c r="B4305" t="s">
        <v>23</v>
      </c>
      <c r="C4305" s="1" t="str">
        <f>VLOOKUP(Tabela1[[#This Row],[Cliente]],'BASE DE CLIENTES'!A:E,2,0)</f>
        <v>Brasília</v>
      </c>
      <c r="D4305" s="1" t="str">
        <f>VLOOKUP(Tabela1[[#This Row],[Cliente]],'BASE DE CLIENTES'!A:C,3,0)</f>
        <v>DF</v>
      </c>
      <c r="E4305" s="1" t="str">
        <f>CONCATENATE(Tabela1[[#This Row],[CIDADE]],",",Tabela1[[#This Row],[UF]])</f>
        <v>Brasília,DF</v>
      </c>
      <c r="F4305" s="12">
        <v>46057</v>
      </c>
      <c r="G4305" s="14">
        <v>1060</v>
      </c>
      <c r="H4305" s="14">
        <v>1740</v>
      </c>
      <c r="I4305" s="7">
        <f>Tabela1[[#This Row],[Valor total]]-Tabela1[[#This Row],[Valor custo]]</f>
        <v>680</v>
      </c>
      <c r="J4305" s="3">
        <f>Tabela1[[#This Row],[MARGEM BRUTA]]/Tabela1[[#This Row],[Valor total]]</f>
        <v>0.39080459770114945</v>
      </c>
      <c r="K4305" s="1" t="str">
        <f>VLOOKUP(Tabela1[[#This Row],[Cliente]],'BASE DE CLIENTES'!A:D,4,0)</f>
        <v>EMPRESA SEM MAQUINA</v>
      </c>
      <c r="L4305" s="1" t="str">
        <f>VLOOKUP(Tabela1[[#This Row],[Cliente]],'BASE DE CLIENTES'!A:E,5,0)</f>
        <v>SETOR INDUSTRIAL (TAGUATINGA)</v>
      </c>
    </row>
    <row r="4306" spans="2:12" x14ac:dyDescent="0.3">
      <c r="B4306" t="s">
        <v>773</v>
      </c>
      <c r="C4306" s="1" t="str">
        <f>VLOOKUP(Tabela1[[#This Row],[Cliente]],'BASE DE CLIENTES'!A:E,2,0)</f>
        <v>Brasília</v>
      </c>
      <c r="D4306" s="1" t="str">
        <f>VLOOKUP(Tabela1[[#This Row],[Cliente]],'BASE DE CLIENTES'!A:C,3,0)</f>
        <v>DF</v>
      </c>
      <c r="E4306" s="1" t="str">
        <f>CONCATENATE(Tabela1[[#This Row],[CIDADE]],",",Tabela1[[#This Row],[UF]])</f>
        <v>Brasília,DF</v>
      </c>
      <c r="F4306" s="12">
        <v>46057</v>
      </c>
      <c r="G4306" s="14">
        <v>530</v>
      </c>
      <c r="H4306" s="14">
        <v>945</v>
      </c>
      <c r="I4306" s="7">
        <f>Tabela1[[#This Row],[Valor total]]-Tabela1[[#This Row],[Valor custo]]</f>
        <v>415</v>
      </c>
      <c r="J4306" s="3">
        <f>Tabela1[[#This Row],[MARGEM BRUTA]]/Tabela1[[#This Row],[Valor total]]</f>
        <v>0.43915343915343913</v>
      </c>
      <c r="K4306" s="1" t="str">
        <f>VLOOKUP(Tabela1[[#This Row],[Cliente]],'BASE DE CLIENTES'!A:D,4,0)</f>
        <v>CLIENTE NOVO S/ IDENT.</v>
      </c>
      <c r="L4306" s="1" t="str">
        <f>VLOOKUP(Tabela1[[#This Row],[Cliente]],'BASE DE CLIENTES'!A:E,5,0)</f>
        <v>Itapoã</v>
      </c>
    </row>
    <row r="4307" spans="2:12" x14ac:dyDescent="0.3">
      <c r="B4307" t="s">
        <v>211</v>
      </c>
      <c r="C4307" s="1" t="str">
        <f>VLOOKUP(Tabela1[[#This Row],[Cliente]],'BASE DE CLIENTES'!A:E,2,0)</f>
        <v>Goiânia</v>
      </c>
      <c r="D4307" s="1" t="str">
        <f>VLOOKUP(Tabela1[[#This Row],[Cliente]],'BASE DE CLIENTES'!A:C,3,0)</f>
        <v>GO</v>
      </c>
      <c r="E4307" s="1" t="str">
        <f>CONCATENATE(Tabela1[[#This Row],[CIDADE]],",",Tabela1[[#This Row],[UF]])</f>
        <v>Goiânia,GO</v>
      </c>
      <c r="F4307" s="12">
        <v>46057</v>
      </c>
      <c r="G4307" s="14">
        <v>375.5</v>
      </c>
      <c r="H4307" s="14">
        <v>1000</v>
      </c>
      <c r="I4307" s="7">
        <f>Tabela1[[#This Row],[Valor total]]-Tabela1[[#This Row],[Valor custo]]</f>
        <v>624.5</v>
      </c>
      <c r="J4307" s="3">
        <f>Tabela1[[#This Row],[MARGEM BRUTA]]/Tabela1[[#This Row],[Valor total]]</f>
        <v>0.62450000000000006</v>
      </c>
      <c r="K4307" s="1" t="str">
        <f>VLOOKUP(Tabela1[[#This Row],[Cliente]],'BASE DE CLIENTES'!A:D,4,0)</f>
        <v>EMPRESA COM MAQUINA</v>
      </c>
      <c r="L4307" s="1" t="str">
        <f>VLOOKUP(Tabela1[[#This Row],[Cliente]],'BASE DE CLIENTES'!A:E,5,0)</f>
        <v>Goiânia</v>
      </c>
    </row>
    <row r="4308" spans="2:12" x14ac:dyDescent="0.3">
      <c r="B4308" t="s">
        <v>195</v>
      </c>
      <c r="C4308" s="1" t="str">
        <f>VLOOKUP(Tabela1[[#This Row],[Cliente]],'BASE DE CLIENTES'!A:E,2,0)</f>
        <v>Goiânia</v>
      </c>
      <c r="D4308" s="1" t="str">
        <f>VLOOKUP(Tabela1[[#This Row],[Cliente]],'BASE DE CLIENTES'!A:C,3,0)</f>
        <v>GO</v>
      </c>
      <c r="E4308" s="1" t="str">
        <f>CONCATENATE(Tabela1[[#This Row],[CIDADE]],",",Tabela1[[#This Row],[UF]])</f>
        <v>Goiânia,GO</v>
      </c>
      <c r="F4308" s="12">
        <v>46057</v>
      </c>
      <c r="G4308" s="14">
        <v>5303.45</v>
      </c>
      <c r="H4308" s="14">
        <v>8350</v>
      </c>
      <c r="I4308" s="7">
        <f>Tabela1[[#This Row],[Valor total]]-Tabela1[[#This Row],[Valor custo]]</f>
        <v>3046.55</v>
      </c>
      <c r="J4308" s="3">
        <f>Tabela1[[#This Row],[MARGEM BRUTA]]/Tabela1[[#This Row],[Valor total]]</f>
        <v>0.36485628742514975</v>
      </c>
      <c r="K4308" s="1" t="str">
        <f>VLOOKUP(Tabela1[[#This Row],[Cliente]],'BASE DE CLIENTES'!A:D,4,0)</f>
        <v>EMPRESA COM MAQUINA</v>
      </c>
      <c r="L4308" s="1" t="str">
        <f>VLOOKUP(Tabela1[[#This Row],[Cliente]],'BASE DE CLIENTES'!A:E,5,0)</f>
        <v>Goiânia</v>
      </c>
    </row>
    <row r="4309" spans="2:12" x14ac:dyDescent="0.3">
      <c r="B4309" t="s">
        <v>152</v>
      </c>
      <c r="C4309" s="1" t="str">
        <f>VLOOKUP(Tabela1[[#This Row],[Cliente]],'BASE DE CLIENTES'!A:E,2,0)</f>
        <v>Aparecida de Goiânia</v>
      </c>
      <c r="D4309" s="1" t="str">
        <f>VLOOKUP(Tabela1[[#This Row],[Cliente]],'BASE DE CLIENTES'!A:C,3,0)</f>
        <v>GO</v>
      </c>
      <c r="E4309" s="1" t="str">
        <f>CONCATENATE(Tabela1[[#This Row],[CIDADE]],",",Tabela1[[#This Row],[UF]])</f>
        <v>Aparecida de Goiânia,GO</v>
      </c>
      <c r="F4309" s="12">
        <v>46057</v>
      </c>
      <c r="G4309" s="14">
        <v>250</v>
      </c>
      <c r="H4309" s="14">
        <v>300</v>
      </c>
      <c r="I4309" s="7">
        <f>Tabela1[[#This Row],[Valor total]]-Tabela1[[#This Row],[Valor custo]]</f>
        <v>50</v>
      </c>
      <c r="J4309" s="3">
        <f>Tabela1[[#This Row],[MARGEM BRUTA]]/Tabela1[[#This Row],[Valor total]]</f>
        <v>0.16666666666666666</v>
      </c>
      <c r="K4309" s="1" t="str">
        <f>VLOOKUP(Tabela1[[#This Row],[Cliente]],'BASE DE CLIENTES'!A:D,4,0)</f>
        <v>TECNICO</v>
      </c>
      <c r="L4309" s="1" t="str">
        <f>VLOOKUP(Tabela1[[#This Row],[Cliente]],'BASE DE CLIENTES'!A:E,5,0)</f>
        <v>Aparecida de Goiânia</v>
      </c>
    </row>
    <row r="4310" spans="2:12" x14ac:dyDescent="0.3">
      <c r="B4310" t="s">
        <v>286</v>
      </c>
      <c r="C4310" s="1" t="str">
        <f>VLOOKUP(Tabela1[[#This Row],[Cliente]],'BASE DE CLIENTES'!A:E,2,0)</f>
        <v>Planaltina</v>
      </c>
      <c r="D4310" s="1" t="str">
        <f>VLOOKUP(Tabela1[[#This Row],[Cliente]],'BASE DE CLIENTES'!A:C,3,0)</f>
        <v>GO</v>
      </c>
      <c r="E4310" s="1" t="str">
        <f>CONCATENATE(Tabela1[[#This Row],[CIDADE]],",",Tabela1[[#This Row],[UF]])</f>
        <v>Planaltina,GO</v>
      </c>
      <c r="F4310" s="12">
        <v>46057</v>
      </c>
      <c r="G4310" s="14">
        <v>1180.31</v>
      </c>
      <c r="H4310" s="14">
        <v>1750</v>
      </c>
      <c r="I4310" s="7">
        <f>Tabela1[[#This Row],[Valor total]]-Tabela1[[#This Row],[Valor custo]]</f>
        <v>569.69000000000005</v>
      </c>
      <c r="J4310" s="3">
        <f>Tabela1[[#This Row],[MARGEM BRUTA]]/Tabela1[[#This Row],[Valor total]]</f>
        <v>0.32553714285714291</v>
      </c>
      <c r="K4310" s="1" t="str">
        <f>VLOOKUP(Tabela1[[#This Row],[Cliente]],'BASE DE CLIENTES'!A:D,4,0)</f>
        <v>SERRALHEIRO</v>
      </c>
      <c r="L4310" s="1" t="str">
        <f>VLOOKUP(Tabela1[[#This Row],[Cliente]],'BASE DE CLIENTES'!A:E,5,0)</f>
        <v>Planaltina</v>
      </c>
    </row>
    <row r="4311" spans="2:12" x14ac:dyDescent="0.3">
      <c r="B4311" t="s">
        <v>305</v>
      </c>
      <c r="C4311" s="1" t="str">
        <f>VLOOKUP(Tabela1[[#This Row],[Cliente]],'BASE DE CLIENTES'!A:E,2,0)</f>
        <v>Brasília</v>
      </c>
      <c r="D4311" s="1" t="str">
        <f>VLOOKUP(Tabela1[[#This Row],[Cliente]],'BASE DE CLIENTES'!A:C,3,0)</f>
        <v>DF</v>
      </c>
      <c r="E4311" s="1" t="str">
        <f>CONCATENATE(Tabela1[[#This Row],[CIDADE]],",",Tabela1[[#This Row],[UF]])</f>
        <v>Brasília,DF</v>
      </c>
      <c r="F4311" s="12">
        <v>46057</v>
      </c>
      <c r="G4311" s="14">
        <v>419</v>
      </c>
      <c r="H4311" s="14">
        <v>700</v>
      </c>
      <c r="I4311" s="7">
        <f>Tabela1[[#This Row],[Valor total]]-Tabela1[[#This Row],[Valor custo]]</f>
        <v>281</v>
      </c>
      <c r="J4311" s="3">
        <f>Tabela1[[#This Row],[MARGEM BRUTA]]/Tabela1[[#This Row],[Valor total]]</f>
        <v>0.40142857142857141</v>
      </c>
      <c r="K4311" s="1" t="str">
        <f>VLOOKUP(Tabela1[[#This Row],[Cliente]],'BASE DE CLIENTES'!A:D,4,0)</f>
        <v>SERRALHEIRO</v>
      </c>
      <c r="L4311" s="1" t="str">
        <f>VLOOKUP(Tabela1[[#This Row],[Cliente]],'BASE DE CLIENTES'!A:E,5,0)</f>
        <v>RIACHO FUNDO I</v>
      </c>
    </row>
    <row r="4312" spans="2:12" x14ac:dyDescent="0.3">
      <c r="B4312" t="s">
        <v>66</v>
      </c>
      <c r="C4312" s="1" t="str">
        <f>VLOOKUP(Tabela1[[#This Row],[Cliente]],'BASE DE CLIENTES'!A:E,2,0)</f>
        <v>Águas Lindas de Goiás</v>
      </c>
      <c r="D4312" s="1" t="str">
        <f>VLOOKUP(Tabela1[[#This Row],[Cliente]],'BASE DE CLIENTES'!A:C,3,0)</f>
        <v>GO</v>
      </c>
      <c r="E4312" s="1" t="str">
        <f>CONCATENATE(Tabela1[[#This Row],[CIDADE]],",",Tabela1[[#This Row],[UF]])</f>
        <v>Águas Lindas de Goiás,GO</v>
      </c>
      <c r="F4312" s="12">
        <v>46057</v>
      </c>
      <c r="G4312" s="14">
        <v>1188.03</v>
      </c>
      <c r="H4312" s="14">
        <v>2100</v>
      </c>
      <c r="I4312" s="7">
        <f>Tabela1[[#This Row],[Valor total]]-Tabela1[[#This Row],[Valor custo]]</f>
        <v>911.97</v>
      </c>
      <c r="J4312" s="3">
        <f>Tabela1[[#This Row],[MARGEM BRUTA]]/Tabela1[[#This Row],[Valor total]]</f>
        <v>0.43427142857142859</v>
      </c>
      <c r="K4312" s="1" t="str">
        <f>VLOOKUP(Tabela1[[#This Row],[Cliente]],'BASE DE CLIENTES'!A:D,4,0)</f>
        <v>EMPRESA COM MAQUINA</v>
      </c>
      <c r="L4312" s="1" t="str">
        <f>VLOOKUP(Tabela1[[#This Row],[Cliente]],'BASE DE CLIENTES'!A:E,5,0)</f>
        <v>Águas Lindas de Goiás</v>
      </c>
    </row>
    <row r="4313" spans="2:12" x14ac:dyDescent="0.3">
      <c r="B4313" t="s">
        <v>236</v>
      </c>
      <c r="C4313" s="1" t="str">
        <f>VLOOKUP(Tabela1[[#This Row],[Cliente]],'BASE DE CLIENTES'!A:E,2,0)</f>
        <v>Goiânia</v>
      </c>
      <c r="D4313" s="1" t="str">
        <f>VLOOKUP(Tabela1[[#This Row],[Cliente]],'BASE DE CLIENTES'!A:C,3,0)</f>
        <v>GO</v>
      </c>
      <c r="E4313" s="1" t="str">
        <f>CONCATENATE(Tabela1[[#This Row],[CIDADE]],",",Tabela1[[#This Row],[UF]])</f>
        <v>Goiânia,GO</v>
      </c>
      <c r="F4313" s="12">
        <v>46057</v>
      </c>
      <c r="G4313" s="14">
        <v>724</v>
      </c>
      <c r="H4313" s="14">
        <v>1040</v>
      </c>
      <c r="I4313" s="7">
        <f>Tabela1[[#This Row],[Valor total]]-Tabela1[[#This Row],[Valor custo]]</f>
        <v>316</v>
      </c>
      <c r="J4313" s="3">
        <f>Tabela1[[#This Row],[MARGEM BRUTA]]/Tabela1[[#This Row],[Valor total]]</f>
        <v>0.30384615384615382</v>
      </c>
      <c r="K4313" s="1" t="str">
        <f>VLOOKUP(Tabela1[[#This Row],[Cliente]],'BASE DE CLIENTES'!A:D,4,0)</f>
        <v>EMPRESA COM MAQUINA</v>
      </c>
      <c r="L4313" s="1" t="str">
        <f>VLOOKUP(Tabela1[[#This Row],[Cliente]],'BASE DE CLIENTES'!A:E,5,0)</f>
        <v>Goiânia</v>
      </c>
    </row>
    <row r="4314" spans="2:12" x14ac:dyDescent="0.3">
      <c r="B4314" t="s">
        <v>80</v>
      </c>
      <c r="C4314" s="1" t="str">
        <f>VLOOKUP(Tabela1[[#This Row],[Cliente]],'BASE DE CLIENTES'!A:E,2,0)</f>
        <v>Brasília</v>
      </c>
      <c r="D4314" s="1" t="str">
        <f>VLOOKUP(Tabela1[[#This Row],[Cliente]],'BASE DE CLIENTES'!A:C,3,0)</f>
        <v>DF</v>
      </c>
      <c r="E4314" s="1" t="str">
        <f>CONCATENATE(Tabela1[[#This Row],[CIDADE]],",",Tabela1[[#This Row],[UF]])</f>
        <v>Brasília,DF</v>
      </c>
      <c r="F4314" s="12">
        <v>46057</v>
      </c>
      <c r="G4314" s="14">
        <v>470</v>
      </c>
      <c r="H4314" s="14">
        <v>840</v>
      </c>
      <c r="I4314" s="7">
        <f>Tabela1[[#This Row],[Valor total]]-Tabela1[[#This Row],[Valor custo]]</f>
        <v>370</v>
      </c>
      <c r="J4314" s="3">
        <f>Tabela1[[#This Row],[MARGEM BRUTA]]/Tabela1[[#This Row],[Valor total]]</f>
        <v>0.44047619047619047</v>
      </c>
      <c r="K4314" s="1" t="str">
        <f>VLOOKUP(Tabela1[[#This Row],[Cliente]],'BASE DE CLIENTES'!A:D,4,0)</f>
        <v>EMPRESA SEM MAQUINA</v>
      </c>
      <c r="L4314" s="1" t="str">
        <f>VLOOKUP(Tabela1[[#This Row],[Cliente]],'BASE DE CLIENTES'!A:E,5,0)</f>
        <v>JOKEY</v>
      </c>
    </row>
    <row r="4315" spans="2:12" x14ac:dyDescent="0.3">
      <c r="B4315" t="s">
        <v>68</v>
      </c>
      <c r="C4315" s="1" t="str">
        <f>VLOOKUP(Tabela1[[#This Row],[Cliente]],'BASE DE CLIENTES'!A:E,2,0)</f>
        <v>Brasília</v>
      </c>
      <c r="D4315" s="1" t="str">
        <f>VLOOKUP(Tabela1[[#This Row],[Cliente]],'BASE DE CLIENTES'!A:C,3,0)</f>
        <v>DF</v>
      </c>
      <c r="E4315" s="1" t="str">
        <f>CONCATENATE(Tabela1[[#This Row],[CIDADE]],",",Tabela1[[#This Row],[UF]])</f>
        <v>Brasília,DF</v>
      </c>
      <c r="F4315" s="12">
        <v>46057</v>
      </c>
      <c r="G4315" s="14">
        <v>1012</v>
      </c>
      <c r="H4315" s="14">
        <v>1475</v>
      </c>
      <c r="I4315" s="7">
        <f>Tabela1[[#This Row],[Valor total]]-Tabela1[[#This Row],[Valor custo]]</f>
        <v>463</v>
      </c>
      <c r="J4315" s="3">
        <f>Tabela1[[#This Row],[MARGEM BRUTA]]/Tabela1[[#This Row],[Valor total]]</f>
        <v>0.31389830508474575</v>
      </c>
      <c r="K4315" s="1" t="str">
        <f>VLOOKUP(Tabela1[[#This Row],[Cliente]],'BASE DE CLIENTES'!A:D,4,0)</f>
        <v>EMPRESA COM MAQUINA</v>
      </c>
      <c r="L4315" s="1" t="str">
        <f>VLOOKUP(Tabela1[[#This Row],[Cliente]],'BASE DE CLIENTES'!A:E,5,0)</f>
        <v>SAMAMBAIA SUL (SAMAMBAIA)</v>
      </c>
    </row>
    <row r="4316" spans="2:12" x14ac:dyDescent="0.3">
      <c r="B4316" t="s">
        <v>68</v>
      </c>
      <c r="C4316" s="1" t="str">
        <f>VLOOKUP(Tabela1[[#This Row],[Cliente]],'BASE DE CLIENTES'!A:E,2,0)</f>
        <v>Brasília</v>
      </c>
      <c r="D4316" s="1" t="str">
        <f>VLOOKUP(Tabela1[[#This Row],[Cliente]],'BASE DE CLIENTES'!A:C,3,0)</f>
        <v>DF</v>
      </c>
      <c r="E4316" s="1" t="str">
        <f>CONCATENATE(Tabela1[[#This Row],[CIDADE]],",",Tabela1[[#This Row],[UF]])</f>
        <v>Brasília,DF</v>
      </c>
      <c r="F4316" s="12">
        <v>46057</v>
      </c>
      <c r="G4316" s="14">
        <v>1220</v>
      </c>
      <c r="H4316" s="14">
        <v>1675</v>
      </c>
      <c r="I4316" s="7">
        <f>Tabela1[[#This Row],[Valor total]]-Tabela1[[#This Row],[Valor custo]]</f>
        <v>455</v>
      </c>
      <c r="J4316" s="3">
        <f>Tabela1[[#This Row],[MARGEM BRUTA]]/Tabela1[[#This Row],[Valor total]]</f>
        <v>0.27164179104477609</v>
      </c>
      <c r="K4316" s="1" t="str">
        <f>VLOOKUP(Tabela1[[#This Row],[Cliente]],'BASE DE CLIENTES'!A:D,4,0)</f>
        <v>EMPRESA COM MAQUINA</v>
      </c>
      <c r="L4316" s="1" t="str">
        <f>VLOOKUP(Tabela1[[#This Row],[Cliente]],'BASE DE CLIENTES'!A:E,5,0)</f>
        <v>SAMAMBAIA SUL (SAMAMBAIA)</v>
      </c>
    </row>
    <row r="4317" spans="2:12" x14ac:dyDescent="0.3">
      <c r="B4317" t="s">
        <v>187</v>
      </c>
      <c r="C4317" s="1" t="str">
        <f>VLOOKUP(Tabela1[[#This Row],[Cliente]],'BASE DE CLIENTES'!A:E,2,0)</f>
        <v>Brasília</v>
      </c>
      <c r="D4317" s="1" t="str">
        <f>VLOOKUP(Tabela1[[#This Row],[Cliente]],'BASE DE CLIENTES'!A:C,3,0)</f>
        <v>DF</v>
      </c>
      <c r="E4317" s="1" t="str">
        <f>CONCATENATE(Tabela1[[#This Row],[CIDADE]],",",Tabela1[[#This Row],[UF]])</f>
        <v>Brasília,DF</v>
      </c>
      <c r="F4317" s="12">
        <v>46057</v>
      </c>
      <c r="G4317" s="14">
        <v>440.2</v>
      </c>
      <c r="H4317" s="14">
        <v>1100</v>
      </c>
      <c r="I4317" s="7">
        <f>Tabela1[[#This Row],[Valor total]]-Tabela1[[#This Row],[Valor custo]]</f>
        <v>659.8</v>
      </c>
      <c r="J4317" s="3">
        <f>Tabela1[[#This Row],[MARGEM BRUTA]]/Tabela1[[#This Row],[Valor total]]</f>
        <v>0.59981818181818181</v>
      </c>
      <c r="K4317" s="1" t="str">
        <f>VLOOKUP(Tabela1[[#This Row],[Cliente]],'BASE DE CLIENTES'!A:D,4,0)</f>
        <v>SERRALHEIRO</v>
      </c>
      <c r="L4317" s="1" t="str">
        <f>VLOOKUP(Tabela1[[#This Row],[Cliente]],'BASE DE CLIENTES'!A:E,5,0)</f>
        <v>CEILANDIA SUL (CEILANDIA)</v>
      </c>
    </row>
    <row r="4318" spans="2:12" x14ac:dyDescent="0.3">
      <c r="B4318" t="s">
        <v>120</v>
      </c>
      <c r="C4318" s="1" t="str">
        <f>VLOOKUP(Tabela1[[#This Row],[Cliente]],'BASE DE CLIENTES'!A:E,2,0)</f>
        <v>Brasília</v>
      </c>
      <c r="D4318" s="1" t="str">
        <f>VLOOKUP(Tabela1[[#This Row],[Cliente]],'BASE DE CLIENTES'!A:C,3,0)</f>
        <v>DF</v>
      </c>
      <c r="E4318" s="1" t="str">
        <f>CONCATENATE(Tabela1[[#This Row],[CIDADE]],",",Tabela1[[#This Row],[UF]])</f>
        <v>Brasília,DF</v>
      </c>
      <c r="F4318" s="12">
        <v>46057</v>
      </c>
      <c r="G4318" s="14">
        <v>1000</v>
      </c>
      <c r="H4318" s="14">
        <v>1680</v>
      </c>
      <c r="I4318" s="7">
        <f>Tabela1[[#This Row],[Valor total]]-Tabela1[[#This Row],[Valor custo]]</f>
        <v>680</v>
      </c>
      <c r="J4318" s="3">
        <f>Tabela1[[#This Row],[MARGEM BRUTA]]/Tabela1[[#This Row],[Valor total]]</f>
        <v>0.40476190476190477</v>
      </c>
      <c r="K4318" s="1" t="str">
        <f>VLOOKUP(Tabela1[[#This Row],[Cliente]],'BASE DE CLIENTES'!A:D,4,0)</f>
        <v>EMPRESA SEM MAQUINA</v>
      </c>
      <c r="L4318" s="1" t="str">
        <f>VLOOKUP(Tabela1[[#This Row],[Cliente]],'BASE DE CLIENTES'!A:E,5,0)</f>
        <v>SAMAMBAIA</v>
      </c>
    </row>
    <row r="4319" spans="2:12" x14ac:dyDescent="0.3">
      <c r="B4319" t="s">
        <v>96</v>
      </c>
      <c r="C4319" s="1" t="str">
        <f>VLOOKUP(Tabela1[[#This Row],[Cliente]],'BASE DE CLIENTES'!A:E,2,0)</f>
        <v>Brasília</v>
      </c>
      <c r="D4319" s="1" t="str">
        <f>VLOOKUP(Tabela1[[#This Row],[Cliente]],'BASE DE CLIENTES'!A:C,3,0)</f>
        <v>DF</v>
      </c>
      <c r="E4319" s="1" t="str">
        <f>CONCATENATE(Tabela1[[#This Row],[CIDADE]],",",Tabela1[[#This Row],[UF]])</f>
        <v>Brasília,DF</v>
      </c>
      <c r="F4319" s="12">
        <v>46057</v>
      </c>
      <c r="G4319" s="14">
        <v>46.5</v>
      </c>
      <c r="H4319" s="14">
        <v>65</v>
      </c>
      <c r="I4319" s="7">
        <f>Tabela1[[#This Row],[Valor total]]-Tabela1[[#This Row],[Valor custo]]</f>
        <v>18.5</v>
      </c>
      <c r="J4319" s="3">
        <f>Tabela1[[#This Row],[MARGEM BRUTA]]/Tabela1[[#This Row],[Valor total]]</f>
        <v>0.2846153846153846</v>
      </c>
      <c r="K4319" s="1" t="str">
        <f>VLOOKUP(Tabela1[[#This Row],[Cliente]],'BASE DE CLIENTES'!A:D,4,0)</f>
        <v>EMPRESA SEM MAQUINA</v>
      </c>
      <c r="L4319" s="1" t="str">
        <f>VLOOKUP(Tabela1[[#This Row],[Cliente]],'BASE DE CLIENTES'!A:E,5,0)</f>
        <v>CEILANDIA NORTE (CEILANDIA)</v>
      </c>
    </row>
    <row r="4320" spans="2:12" x14ac:dyDescent="0.3">
      <c r="B4320" t="s">
        <v>117</v>
      </c>
      <c r="C4320" s="1" t="str">
        <f>VLOOKUP(Tabela1[[#This Row],[Cliente]],'BASE DE CLIENTES'!A:E,2,0)</f>
        <v>Brasília</v>
      </c>
      <c r="D4320" s="1" t="str">
        <f>VLOOKUP(Tabela1[[#This Row],[Cliente]],'BASE DE CLIENTES'!A:C,3,0)</f>
        <v>DF</v>
      </c>
      <c r="E4320" s="1" t="str">
        <f>CONCATENATE(Tabela1[[#This Row],[CIDADE]],",",Tabela1[[#This Row],[UF]])</f>
        <v>Brasília,DF</v>
      </c>
      <c r="F4320" s="12">
        <v>46057</v>
      </c>
      <c r="G4320" s="14">
        <v>2877.56</v>
      </c>
      <c r="H4320" s="14">
        <v>4100</v>
      </c>
      <c r="I4320" s="7">
        <f>Tabela1[[#This Row],[Valor total]]-Tabela1[[#This Row],[Valor custo]]</f>
        <v>1222.44</v>
      </c>
      <c r="J4320" s="3">
        <f>Tabela1[[#This Row],[MARGEM BRUTA]]/Tabela1[[#This Row],[Valor total]]</f>
        <v>0.29815609756097561</v>
      </c>
      <c r="K4320" s="1" t="str">
        <f>VLOOKUP(Tabela1[[#This Row],[Cliente]],'BASE DE CLIENTES'!A:D,4,0)</f>
        <v>EMPRESA COM MAQUINA</v>
      </c>
      <c r="L4320" s="1" t="str">
        <f>VLOOKUP(Tabela1[[#This Row],[Cliente]],'BASE DE CLIENTES'!A:E,5,0)</f>
        <v>SETOR HABITACIONAL ARNIQUEIRA (AGUAS CLARAS)</v>
      </c>
    </row>
    <row r="4321" spans="2:12" x14ac:dyDescent="0.3">
      <c r="B4321" t="s">
        <v>99</v>
      </c>
      <c r="C4321" s="1" t="str">
        <f>VLOOKUP(Tabela1[[#This Row],[Cliente]],'BASE DE CLIENTES'!A:E,2,0)</f>
        <v>Brasília</v>
      </c>
      <c r="D4321" s="1" t="str">
        <f>VLOOKUP(Tabela1[[#This Row],[Cliente]],'BASE DE CLIENTES'!A:C,3,0)</f>
        <v>DF</v>
      </c>
      <c r="E4321" s="1" t="str">
        <f>CONCATENATE(Tabela1[[#This Row],[CIDADE]],",",Tabela1[[#This Row],[UF]])</f>
        <v>Brasília,DF</v>
      </c>
      <c r="F4321" s="12">
        <v>46057</v>
      </c>
      <c r="G4321" s="14">
        <v>5010.18</v>
      </c>
      <c r="H4321" s="14">
        <v>8000</v>
      </c>
      <c r="I4321" s="7">
        <f>Tabela1[[#This Row],[Valor total]]-Tabela1[[#This Row],[Valor custo]]</f>
        <v>2989.8199999999997</v>
      </c>
      <c r="J4321" s="3">
        <f>Tabela1[[#This Row],[MARGEM BRUTA]]/Tabela1[[#This Row],[Valor total]]</f>
        <v>0.37372749999999999</v>
      </c>
      <c r="K4321" s="1" t="str">
        <f>VLOOKUP(Tabela1[[#This Row],[Cliente]],'BASE DE CLIENTES'!A:D,4,0)</f>
        <v>EMPRESA COM MAQUINA</v>
      </c>
      <c r="L4321" s="1" t="str">
        <f>VLOOKUP(Tabela1[[#This Row],[Cliente]],'BASE DE CLIENTES'!A:E,5,0)</f>
        <v>ARAPOANGA (PLANALTINA)</v>
      </c>
    </row>
    <row r="4322" spans="2:12" x14ac:dyDescent="0.3">
      <c r="B4322" t="s">
        <v>140</v>
      </c>
      <c r="C4322" s="1" t="str">
        <f>VLOOKUP(Tabela1[[#This Row],[Cliente]],'BASE DE CLIENTES'!A:E,2,0)</f>
        <v>Brasília</v>
      </c>
      <c r="D4322" s="1" t="str">
        <f>VLOOKUP(Tabela1[[#This Row],[Cliente]],'BASE DE CLIENTES'!A:C,3,0)</f>
        <v>DF</v>
      </c>
      <c r="E4322" s="1" t="str">
        <f>CONCATENATE(Tabela1[[#This Row],[CIDADE]],",",Tabela1[[#This Row],[UF]])</f>
        <v>Brasília,DF</v>
      </c>
      <c r="F4322" s="12">
        <v>46056</v>
      </c>
      <c r="G4322" s="14">
        <v>715.02</v>
      </c>
      <c r="H4322" s="14">
        <v>1235</v>
      </c>
      <c r="I4322" s="7">
        <f>Tabela1[[#This Row],[Valor total]]-Tabela1[[#This Row],[Valor custo]]</f>
        <v>519.98</v>
      </c>
      <c r="J4322" s="3">
        <f>Tabela1[[#This Row],[MARGEM BRUTA]]/Tabela1[[#This Row],[Valor total]]</f>
        <v>0.4210364372469636</v>
      </c>
      <c r="K4322" s="1" t="str">
        <f>VLOOKUP(Tabela1[[#This Row],[Cliente]],'BASE DE CLIENTES'!A:D,4,0)</f>
        <v>EMPRESA COM MAQUINA</v>
      </c>
      <c r="L4322" s="1" t="str">
        <f>VLOOKUP(Tabela1[[#This Row],[Cliente]],'BASE DE CLIENTES'!A:E,5,0)</f>
        <v>RECANTO DAS EMAS</v>
      </c>
    </row>
    <row r="4323" spans="2:12" x14ac:dyDescent="0.3">
      <c r="B4323" t="s">
        <v>190</v>
      </c>
      <c r="C4323" s="1" t="str">
        <f>VLOOKUP(Tabela1[[#This Row],[Cliente]],'BASE DE CLIENTES'!A:E,2,0)</f>
        <v>Brasília</v>
      </c>
      <c r="D4323" s="1" t="str">
        <f>VLOOKUP(Tabela1[[#This Row],[Cliente]],'BASE DE CLIENTES'!A:C,3,0)</f>
        <v>DF</v>
      </c>
      <c r="E4323" s="1" t="str">
        <f>CONCATENATE(Tabela1[[#This Row],[CIDADE]],",",Tabela1[[#This Row],[UF]])</f>
        <v>Brasília,DF</v>
      </c>
      <c r="F4323" s="12">
        <v>46056</v>
      </c>
      <c r="G4323" s="14">
        <v>1086</v>
      </c>
      <c r="H4323" s="14">
        <v>1800</v>
      </c>
      <c r="I4323" s="7">
        <f>Tabela1[[#This Row],[Valor total]]-Tabela1[[#This Row],[Valor custo]]</f>
        <v>714</v>
      </c>
      <c r="J4323" s="3">
        <f>Tabela1[[#This Row],[MARGEM BRUTA]]/Tabela1[[#This Row],[Valor total]]</f>
        <v>0.39666666666666667</v>
      </c>
      <c r="K4323" s="1" t="str">
        <f>VLOOKUP(Tabela1[[#This Row],[Cliente]],'BASE DE CLIENTES'!A:D,4,0)</f>
        <v>EMPRESA COM MAQUINA</v>
      </c>
      <c r="L4323" s="1" t="str">
        <f>VLOOKUP(Tabela1[[#This Row],[Cliente]],'BASE DE CLIENTES'!A:E,5,0)</f>
        <v>RIACHO FUNDO I</v>
      </c>
    </row>
    <row r="4324" spans="2:12" x14ac:dyDescent="0.3">
      <c r="B4324" t="s">
        <v>152</v>
      </c>
      <c r="C4324" s="1" t="str">
        <f>VLOOKUP(Tabela1[[#This Row],[Cliente]],'BASE DE CLIENTES'!A:E,2,0)</f>
        <v>Aparecida de Goiânia</v>
      </c>
      <c r="D4324" s="1" t="str">
        <f>VLOOKUP(Tabela1[[#This Row],[Cliente]],'BASE DE CLIENTES'!A:C,3,0)</f>
        <v>GO</v>
      </c>
      <c r="E4324" s="1" t="str">
        <f>CONCATENATE(Tabela1[[#This Row],[CIDADE]],",",Tabela1[[#This Row],[UF]])</f>
        <v>Aparecida de Goiânia,GO</v>
      </c>
      <c r="F4324" s="12">
        <v>46056</v>
      </c>
      <c r="G4324" s="14">
        <v>132</v>
      </c>
      <c r="H4324" s="14">
        <v>600</v>
      </c>
      <c r="I4324" s="7">
        <f>Tabela1[[#This Row],[Valor total]]-Tabela1[[#This Row],[Valor custo]]</f>
        <v>468</v>
      </c>
      <c r="J4324" s="3">
        <f>Tabela1[[#This Row],[MARGEM BRUTA]]/Tabela1[[#This Row],[Valor total]]</f>
        <v>0.78</v>
      </c>
      <c r="K4324" s="1" t="str">
        <f>VLOOKUP(Tabela1[[#This Row],[Cliente]],'BASE DE CLIENTES'!A:D,4,0)</f>
        <v>TECNICO</v>
      </c>
      <c r="L4324" s="1" t="str">
        <f>VLOOKUP(Tabela1[[#This Row],[Cliente]],'BASE DE CLIENTES'!A:E,5,0)</f>
        <v>Aparecida de Goiânia</v>
      </c>
    </row>
    <row r="4325" spans="2:12" x14ac:dyDescent="0.3">
      <c r="B4325" t="s">
        <v>152</v>
      </c>
      <c r="C4325" s="1" t="str">
        <f>VLOOKUP(Tabela1[[#This Row],[Cliente]],'BASE DE CLIENTES'!A:E,2,0)</f>
        <v>Aparecida de Goiânia</v>
      </c>
      <c r="D4325" s="1" t="str">
        <f>VLOOKUP(Tabela1[[#This Row],[Cliente]],'BASE DE CLIENTES'!A:C,3,0)</f>
        <v>GO</v>
      </c>
      <c r="E4325" s="1" t="str">
        <f>CONCATENATE(Tabela1[[#This Row],[CIDADE]],",",Tabela1[[#This Row],[UF]])</f>
        <v>Aparecida de Goiânia,GO</v>
      </c>
      <c r="F4325" s="12">
        <v>46056</v>
      </c>
      <c r="G4325" s="14">
        <v>362</v>
      </c>
      <c r="H4325" s="14">
        <v>615</v>
      </c>
      <c r="I4325" s="7">
        <f>Tabela1[[#This Row],[Valor total]]-Tabela1[[#This Row],[Valor custo]]</f>
        <v>253</v>
      </c>
      <c r="J4325" s="3">
        <f>Tabela1[[#This Row],[MARGEM BRUTA]]/Tabela1[[#This Row],[Valor total]]</f>
        <v>0.41138211382113821</v>
      </c>
      <c r="K4325" s="1" t="str">
        <f>VLOOKUP(Tabela1[[#This Row],[Cliente]],'BASE DE CLIENTES'!A:D,4,0)</f>
        <v>TECNICO</v>
      </c>
      <c r="L4325" s="1" t="str">
        <f>VLOOKUP(Tabela1[[#This Row],[Cliente]],'BASE DE CLIENTES'!A:E,5,0)</f>
        <v>Aparecida de Goiânia</v>
      </c>
    </row>
    <row r="4326" spans="2:12" x14ac:dyDescent="0.3">
      <c r="B4326" t="s">
        <v>152</v>
      </c>
      <c r="C4326" s="1" t="str">
        <f>VLOOKUP(Tabela1[[#This Row],[Cliente]],'BASE DE CLIENTES'!A:E,2,0)</f>
        <v>Aparecida de Goiânia</v>
      </c>
      <c r="D4326" s="1" t="str">
        <f>VLOOKUP(Tabela1[[#This Row],[Cliente]],'BASE DE CLIENTES'!A:C,3,0)</f>
        <v>GO</v>
      </c>
      <c r="E4326" s="1" t="str">
        <f>CONCATENATE(Tabela1[[#This Row],[CIDADE]],",",Tabela1[[#This Row],[UF]])</f>
        <v>Aparecida de Goiânia,GO</v>
      </c>
      <c r="F4326" s="12">
        <v>46056</v>
      </c>
      <c r="G4326" s="14">
        <v>900</v>
      </c>
      <c r="H4326" s="14">
        <v>1500</v>
      </c>
      <c r="I4326" s="7">
        <f>Tabela1[[#This Row],[Valor total]]-Tabela1[[#This Row],[Valor custo]]</f>
        <v>600</v>
      </c>
      <c r="J4326" s="3">
        <f>Tabela1[[#This Row],[MARGEM BRUTA]]/Tabela1[[#This Row],[Valor total]]</f>
        <v>0.4</v>
      </c>
      <c r="K4326" s="1" t="str">
        <f>VLOOKUP(Tabela1[[#This Row],[Cliente]],'BASE DE CLIENTES'!A:D,4,0)</f>
        <v>TECNICO</v>
      </c>
      <c r="L4326" s="1" t="str">
        <f>VLOOKUP(Tabela1[[#This Row],[Cliente]],'BASE DE CLIENTES'!A:E,5,0)</f>
        <v>Aparecida de Goiânia</v>
      </c>
    </row>
    <row r="4327" spans="2:12" x14ac:dyDescent="0.3">
      <c r="B4327" t="s">
        <v>23</v>
      </c>
      <c r="C4327" s="1" t="str">
        <f>VLOOKUP(Tabela1[[#This Row],[Cliente]],'BASE DE CLIENTES'!A:E,2,0)</f>
        <v>Brasília</v>
      </c>
      <c r="D4327" s="1" t="str">
        <f>VLOOKUP(Tabela1[[#This Row],[Cliente]],'BASE DE CLIENTES'!A:C,3,0)</f>
        <v>DF</v>
      </c>
      <c r="E4327" s="1" t="str">
        <f>CONCATENATE(Tabela1[[#This Row],[CIDADE]],",",Tabela1[[#This Row],[UF]])</f>
        <v>Brasília,DF</v>
      </c>
      <c r="F4327" s="12">
        <v>46056</v>
      </c>
      <c r="G4327" s="14">
        <v>1089</v>
      </c>
      <c r="H4327" s="14">
        <v>1650</v>
      </c>
      <c r="I4327" s="7">
        <f>Tabela1[[#This Row],[Valor total]]-Tabela1[[#This Row],[Valor custo]]</f>
        <v>561</v>
      </c>
      <c r="J4327" s="3">
        <f>Tabela1[[#This Row],[MARGEM BRUTA]]/Tabela1[[#This Row],[Valor total]]</f>
        <v>0.34</v>
      </c>
      <c r="K4327" s="1" t="str">
        <f>VLOOKUP(Tabela1[[#This Row],[Cliente]],'BASE DE CLIENTES'!A:D,4,0)</f>
        <v>EMPRESA SEM MAQUINA</v>
      </c>
      <c r="L4327" s="1" t="str">
        <f>VLOOKUP(Tabela1[[#This Row],[Cliente]],'BASE DE CLIENTES'!A:E,5,0)</f>
        <v>SETOR INDUSTRIAL (TAGUATINGA)</v>
      </c>
    </row>
    <row r="4328" spans="2:12" x14ac:dyDescent="0.3">
      <c r="B4328" t="s">
        <v>161</v>
      </c>
      <c r="C4328" s="1" t="str">
        <f>VLOOKUP(Tabela1[[#This Row],[Cliente]],'BASE DE CLIENTES'!A:E,2,0)</f>
        <v>Brasília</v>
      </c>
      <c r="D4328" s="1" t="str">
        <f>VLOOKUP(Tabela1[[#This Row],[Cliente]],'BASE DE CLIENTES'!A:C,3,0)</f>
        <v>DF</v>
      </c>
      <c r="E4328" s="1" t="str">
        <f>CONCATENATE(Tabela1[[#This Row],[CIDADE]],",",Tabela1[[#This Row],[UF]])</f>
        <v>Brasília,DF</v>
      </c>
      <c r="F4328" s="12">
        <v>46056</v>
      </c>
      <c r="G4328" s="14">
        <v>6720</v>
      </c>
      <c r="H4328" s="14">
        <v>10795</v>
      </c>
      <c r="I4328" s="7">
        <f>Tabela1[[#This Row],[Valor total]]-Tabela1[[#This Row],[Valor custo]]</f>
        <v>4075</v>
      </c>
      <c r="J4328" s="3">
        <f>Tabela1[[#This Row],[MARGEM BRUTA]]/Tabela1[[#This Row],[Valor total]]</f>
        <v>0.37748957850856879</v>
      </c>
      <c r="K4328" s="1" t="str">
        <f>VLOOKUP(Tabela1[[#This Row],[Cliente]],'BASE DE CLIENTES'!A:D,4,0)</f>
        <v>EMPRESA COM MAQUINA</v>
      </c>
      <c r="L4328" s="1" t="str">
        <f>VLOOKUP(Tabela1[[#This Row],[Cliente]],'BASE DE CLIENTES'!A:E,5,0)</f>
        <v>RIACHO FUNDO II</v>
      </c>
    </row>
    <row r="4329" spans="2:12" x14ac:dyDescent="0.3">
      <c r="B4329" t="s">
        <v>316</v>
      </c>
      <c r="C4329" s="1" t="str">
        <f>VLOOKUP(Tabela1[[#This Row],[Cliente]],'BASE DE CLIENTES'!A:E,2,0)</f>
        <v>Valparaíso de Goiás</v>
      </c>
      <c r="D4329" s="1" t="str">
        <f>VLOOKUP(Tabela1[[#This Row],[Cliente]],'BASE DE CLIENTES'!A:C,3,0)</f>
        <v>GO</v>
      </c>
      <c r="E4329" s="1" t="str">
        <f>CONCATENATE(Tabela1[[#This Row],[CIDADE]],",",Tabela1[[#This Row],[UF]])</f>
        <v>Valparaíso de Goiás,GO</v>
      </c>
      <c r="F4329" s="12">
        <v>46056</v>
      </c>
      <c r="G4329" s="14">
        <v>362</v>
      </c>
      <c r="H4329" s="14">
        <v>620</v>
      </c>
      <c r="I4329" s="7">
        <f>Tabela1[[#This Row],[Valor total]]-Tabela1[[#This Row],[Valor custo]]</f>
        <v>258</v>
      </c>
      <c r="J4329" s="3">
        <f>Tabela1[[#This Row],[MARGEM BRUTA]]/Tabela1[[#This Row],[Valor total]]</f>
        <v>0.41612903225806452</v>
      </c>
      <c r="K4329" s="1" t="str">
        <f>VLOOKUP(Tabela1[[#This Row],[Cliente]],'BASE DE CLIENTES'!A:D,4,0)</f>
        <v>SERRALHEIRO</v>
      </c>
      <c r="L4329" s="1" t="str">
        <f>VLOOKUP(Tabela1[[#This Row],[Cliente]],'BASE DE CLIENTES'!A:E,5,0)</f>
        <v>Valparaíso de Goiás</v>
      </c>
    </row>
    <row r="4330" spans="2:12" x14ac:dyDescent="0.3">
      <c r="B4330" t="s">
        <v>355</v>
      </c>
      <c r="C4330" s="1" t="str">
        <f>VLOOKUP(Tabela1[[#This Row],[Cliente]],'BASE DE CLIENTES'!A:E,2,0)</f>
        <v>Valparaíso de Goiás</v>
      </c>
      <c r="D4330" s="1" t="str">
        <f>VLOOKUP(Tabela1[[#This Row],[Cliente]],'BASE DE CLIENTES'!A:C,3,0)</f>
        <v>GO</v>
      </c>
      <c r="E4330" s="1" t="str">
        <f>CONCATENATE(Tabela1[[#This Row],[CIDADE]],",",Tabela1[[#This Row],[UF]])</f>
        <v>Valparaíso de Goiás,GO</v>
      </c>
      <c r="F4330" s="12">
        <v>46056</v>
      </c>
      <c r="G4330" s="14">
        <v>1530.93</v>
      </c>
      <c r="H4330" s="14">
        <v>2250</v>
      </c>
      <c r="I4330" s="7">
        <f>Tabela1[[#This Row],[Valor total]]-Tabela1[[#This Row],[Valor custo]]</f>
        <v>719.06999999999994</v>
      </c>
      <c r="J4330" s="3">
        <f>Tabela1[[#This Row],[MARGEM BRUTA]]/Tabela1[[#This Row],[Valor total]]</f>
        <v>0.31958666666666663</v>
      </c>
      <c r="K4330" s="1" t="str">
        <f>VLOOKUP(Tabela1[[#This Row],[Cliente]],'BASE DE CLIENTES'!A:D,4,0)</f>
        <v>CLIENTE NOVO S/ IDENT.</v>
      </c>
      <c r="L4330" s="1" t="str">
        <f>VLOOKUP(Tabela1[[#This Row],[Cliente]],'BASE DE CLIENTES'!A:E,5,0)</f>
        <v>Valparaíso de Goiás</v>
      </c>
    </row>
    <row r="4331" spans="2:12" x14ac:dyDescent="0.3">
      <c r="B4331" t="s">
        <v>27</v>
      </c>
      <c r="C4331" s="1" t="str">
        <f>VLOOKUP(Tabela1[[#This Row],[Cliente]],'BASE DE CLIENTES'!A:E,2,0)</f>
        <v>Brasília</v>
      </c>
      <c r="D4331" s="1" t="str">
        <f>VLOOKUP(Tabela1[[#This Row],[Cliente]],'BASE DE CLIENTES'!A:C,3,0)</f>
        <v>DF</v>
      </c>
      <c r="E4331" s="1" t="str">
        <f>CONCATENATE(Tabela1[[#This Row],[CIDADE]],",",Tabela1[[#This Row],[UF]])</f>
        <v>Brasília,DF</v>
      </c>
      <c r="F4331" s="12">
        <v>46056</v>
      </c>
      <c r="G4331" s="14">
        <v>5360</v>
      </c>
      <c r="H4331" s="14">
        <v>7600</v>
      </c>
      <c r="I4331" s="7">
        <f>Tabela1[[#This Row],[Valor total]]-Tabela1[[#This Row],[Valor custo]]</f>
        <v>2240</v>
      </c>
      <c r="J4331" s="3">
        <f>Tabela1[[#This Row],[MARGEM BRUTA]]/Tabela1[[#This Row],[Valor total]]</f>
        <v>0.29473684210526313</v>
      </c>
      <c r="K4331" s="1" t="str">
        <f>VLOOKUP(Tabela1[[#This Row],[Cliente]],'BASE DE CLIENTES'!A:D,4,0)</f>
        <v>EMPRESA SEM MAQUINA</v>
      </c>
      <c r="L4331" s="1" t="str">
        <f>VLOOKUP(Tabela1[[#This Row],[Cliente]],'BASE DE CLIENTES'!A:E,5,0)</f>
        <v>RECANTO DAS EMAS</v>
      </c>
    </row>
    <row r="4332" spans="2:12" x14ac:dyDescent="0.3">
      <c r="B4332" t="s">
        <v>30</v>
      </c>
      <c r="C4332" s="1" t="str">
        <f>VLOOKUP(Tabela1[[#This Row],[Cliente]],'BASE DE CLIENTES'!A:E,2,0)</f>
        <v>Águas Lindas de Goiás</v>
      </c>
      <c r="D4332" s="1" t="str">
        <f>VLOOKUP(Tabela1[[#This Row],[Cliente]],'BASE DE CLIENTES'!A:C,3,0)</f>
        <v>GO</v>
      </c>
      <c r="E4332" s="1" t="str">
        <f>CONCATENATE(Tabela1[[#This Row],[CIDADE]],",",Tabela1[[#This Row],[UF]])</f>
        <v>Águas Lindas de Goiás,GO</v>
      </c>
      <c r="F4332" s="12">
        <v>46056</v>
      </c>
      <c r="G4332" s="14">
        <v>1508</v>
      </c>
      <c r="H4332" s="14">
        <v>2410</v>
      </c>
      <c r="I4332" s="7">
        <f>Tabela1[[#This Row],[Valor total]]-Tabela1[[#This Row],[Valor custo]]</f>
        <v>902</v>
      </c>
      <c r="J4332" s="3">
        <f>Tabela1[[#This Row],[MARGEM BRUTA]]/Tabela1[[#This Row],[Valor total]]</f>
        <v>0.37427385892116183</v>
      </c>
      <c r="K4332" s="1" t="str">
        <f>VLOOKUP(Tabela1[[#This Row],[Cliente]],'BASE DE CLIENTES'!A:D,4,0)</f>
        <v>SERRALHEIRO</v>
      </c>
      <c r="L4332" s="1" t="str">
        <f>VLOOKUP(Tabela1[[#This Row],[Cliente]],'BASE DE CLIENTES'!A:E,5,0)</f>
        <v>Águas Lindas de Goiás</v>
      </c>
    </row>
    <row r="4333" spans="2:12" x14ac:dyDescent="0.3">
      <c r="B4333" t="s">
        <v>52</v>
      </c>
      <c r="C4333" s="1" t="str">
        <f>VLOOKUP(Tabela1[[#This Row],[Cliente]],'BASE DE CLIENTES'!A:E,2,0)</f>
        <v>Brasília</v>
      </c>
      <c r="D4333" s="1" t="str">
        <f>VLOOKUP(Tabela1[[#This Row],[Cliente]],'BASE DE CLIENTES'!A:C,3,0)</f>
        <v>DF</v>
      </c>
      <c r="E4333" s="1" t="str">
        <f>CONCATENATE(Tabela1[[#This Row],[CIDADE]],",",Tabela1[[#This Row],[UF]])</f>
        <v>Brasília,DF</v>
      </c>
      <c r="F4333" s="12">
        <v>46056</v>
      </c>
      <c r="G4333" s="14">
        <v>405.29</v>
      </c>
      <c r="H4333" s="14">
        <v>675.5</v>
      </c>
      <c r="I4333" s="7">
        <f>Tabela1[[#This Row],[Valor total]]-Tabela1[[#This Row],[Valor custo]]</f>
        <v>270.20999999999998</v>
      </c>
      <c r="J4333" s="3">
        <f>Tabela1[[#This Row],[MARGEM BRUTA]]/Tabela1[[#This Row],[Valor total]]</f>
        <v>0.40001480384900073</v>
      </c>
      <c r="K4333" s="1" t="str">
        <f>VLOOKUP(Tabela1[[#This Row],[Cliente]],'BASE DE CLIENTES'!A:D,4,0)</f>
        <v>SERRALHEIRO</v>
      </c>
      <c r="L4333" s="1" t="str">
        <f>VLOOKUP(Tabela1[[#This Row],[Cliente]],'BASE DE CLIENTES'!A:E,5,0)</f>
        <v>Ceilândia Sul (Ceilândia)</v>
      </c>
    </row>
    <row r="4334" spans="2:12" x14ac:dyDescent="0.3">
      <c r="B4334" t="s">
        <v>55</v>
      </c>
      <c r="C4334" s="1" t="str">
        <f>VLOOKUP(Tabela1[[#This Row],[Cliente]],'BASE DE CLIENTES'!A:E,2,0)</f>
        <v>Brasília</v>
      </c>
      <c r="D4334" s="1" t="str">
        <f>VLOOKUP(Tabela1[[#This Row],[Cliente]],'BASE DE CLIENTES'!A:C,3,0)</f>
        <v>DF</v>
      </c>
      <c r="E4334" s="1" t="str">
        <f>CONCATENATE(Tabela1[[#This Row],[CIDADE]],",",Tabela1[[#This Row],[UF]])</f>
        <v>Brasília,DF</v>
      </c>
      <c r="F4334" s="12">
        <v>46056</v>
      </c>
      <c r="G4334" s="14">
        <v>90.06</v>
      </c>
      <c r="H4334" s="14">
        <v>160</v>
      </c>
      <c r="I4334" s="7">
        <f>Tabela1[[#This Row],[Valor total]]-Tabela1[[#This Row],[Valor custo]]</f>
        <v>69.94</v>
      </c>
      <c r="J4334" s="3">
        <f>Tabela1[[#This Row],[MARGEM BRUTA]]/Tabela1[[#This Row],[Valor total]]</f>
        <v>0.43712499999999999</v>
      </c>
      <c r="K4334" s="1" t="str">
        <f>VLOOKUP(Tabela1[[#This Row],[Cliente]],'BASE DE CLIENTES'!A:D,4,0)</f>
        <v>EMPRESA SEM MAQUINA</v>
      </c>
      <c r="L4334" s="1" t="str">
        <f>VLOOKUP(Tabela1[[#This Row],[Cliente]],'BASE DE CLIENTES'!A:E,5,0)</f>
        <v>RECANTO DAS EMAS</v>
      </c>
    </row>
    <row r="4335" spans="2:12" x14ac:dyDescent="0.3">
      <c r="B4335" t="s">
        <v>17</v>
      </c>
      <c r="C4335" s="1" t="str">
        <f>VLOOKUP(Tabela1[[#This Row],[Cliente]],'BASE DE CLIENTES'!A:E,2,0)</f>
        <v>Águas Lindas de Goiás</v>
      </c>
      <c r="D4335" s="1" t="str">
        <f>VLOOKUP(Tabela1[[#This Row],[Cliente]],'BASE DE CLIENTES'!A:C,3,0)</f>
        <v>GO</v>
      </c>
      <c r="E4335" s="1" t="str">
        <f>CONCATENATE(Tabela1[[#This Row],[CIDADE]],",",Tabela1[[#This Row],[UF]])</f>
        <v>Águas Lindas de Goiás,GO</v>
      </c>
      <c r="F4335" s="12">
        <v>46056</v>
      </c>
      <c r="G4335" s="14">
        <v>362</v>
      </c>
      <c r="H4335" s="14">
        <v>645</v>
      </c>
      <c r="I4335" s="7">
        <f>Tabela1[[#This Row],[Valor total]]-Tabela1[[#This Row],[Valor custo]]</f>
        <v>283</v>
      </c>
      <c r="J4335" s="3">
        <f>Tabela1[[#This Row],[MARGEM BRUTA]]/Tabela1[[#This Row],[Valor total]]</f>
        <v>0.4387596899224806</v>
      </c>
      <c r="K4335" s="1" t="str">
        <f>VLOOKUP(Tabela1[[#This Row],[Cliente]],'BASE DE CLIENTES'!A:D,4,0)</f>
        <v>SERRALHEIRO</v>
      </c>
      <c r="L4335" s="1" t="str">
        <f>VLOOKUP(Tabela1[[#This Row],[Cliente]],'BASE DE CLIENTES'!A:E,5,0)</f>
        <v>Águas Lindas de Goiás</v>
      </c>
    </row>
    <row r="4336" spans="2:12" x14ac:dyDescent="0.3">
      <c r="B4336" t="s">
        <v>25</v>
      </c>
      <c r="C4336" s="1" t="str">
        <f>VLOOKUP(Tabela1[[#This Row],[Cliente]],'BASE DE CLIENTES'!A:E,2,0)</f>
        <v>Brasília</v>
      </c>
      <c r="D4336" s="1" t="str">
        <f>VLOOKUP(Tabela1[[#This Row],[Cliente]],'BASE DE CLIENTES'!A:C,3,0)</f>
        <v>DF</v>
      </c>
      <c r="E4336" s="1" t="str">
        <f>CONCATENATE(Tabela1[[#This Row],[CIDADE]],",",Tabela1[[#This Row],[UF]])</f>
        <v>Brasília,DF</v>
      </c>
      <c r="F4336" s="12">
        <v>46056</v>
      </c>
      <c r="G4336" s="14">
        <v>1300</v>
      </c>
      <c r="H4336" s="14">
        <v>1800</v>
      </c>
      <c r="I4336" s="7">
        <f>Tabela1[[#This Row],[Valor total]]-Tabela1[[#This Row],[Valor custo]]</f>
        <v>500</v>
      </c>
      <c r="J4336" s="3">
        <f>Tabela1[[#This Row],[MARGEM BRUTA]]/Tabela1[[#This Row],[Valor total]]</f>
        <v>0.27777777777777779</v>
      </c>
      <c r="K4336" s="1" t="str">
        <f>VLOOKUP(Tabela1[[#This Row],[Cliente]],'BASE DE CLIENTES'!A:D,4,0)</f>
        <v>EMPRESA COM MAQUINA</v>
      </c>
      <c r="L4336" s="1" t="str">
        <f>VLOOKUP(Tabela1[[#This Row],[Cliente]],'BASE DE CLIENTES'!A:E,5,0)</f>
        <v>CEILANDIA NORTE (CEILANDIA)</v>
      </c>
    </row>
    <row r="4337" spans="2:12" x14ac:dyDescent="0.3">
      <c r="B4337" t="s">
        <v>228</v>
      </c>
      <c r="C4337" s="1" t="str">
        <f>VLOOKUP(Tabela1[[#This Row],[Cliente]],'BASE DE CLIENTES'!A:E,2,0)</f>
        <v>Brasília</v>
      </c>
      <c r="D4337" s="1" t="str">
        <f>VLOOKUP(Tabela1[[#This Row],[Cliente]],'BASE DE CLIENTES'!A:C,3,0)</f>
        <v>DF</v>
      </c>
      <c r="E4337" s="1" t="str">
        <f>CONCATENATE(Tabela1[[#This Row],[CIDADE]],",",Tabela1[[#This Row],[UF]])</f>
        <v>Brasília,DF</v>
      </c>
      <c r="F4337" s="12">
        <v>46056</v>
      </c>
      <c r="G4337" s="14">
        <v>85.5</v>
      </c>
      <c r="H4337" s="14">
        <v>155</v>
      </c>
      <c r="I4337" s="7">
        <f>Tabela1[[#This Row],[Valor total]]-Tabela1[[#This Row],[Valor custo]]</f>
        <v>69.5</v>
      </c>
      <c r="J4337" s="3">
        <f>Tabela1[[#This Row],[MARGEM BRUTA]]/Tabela1[[#This Row],[Valor total]]</f>
        <v>0.44838709677419353</v>
      </c>
      <c r="K4337" s="1" t="str">
        <f>VLOOKUP(Tabela1[[#This Row],[Cliente]],'BASE DE CLIENTES'!A:D,4,0)</f>
        <v>FUNCIONÁRIO</v>
      </c>
      <c r="L4337" s="1" t="str">
        <f>VLOOKUP(Tabela1[[#This Row],[Cliente]],'BASE DE CLIENTES'!A:E,5,0)</f>
        <v>Taguatinga Sul (Taguatinga)</v>
      </c>
    </row>
    <row r="4338" spans="2:12" x14ac:dyDescent="0.3">
      <c r="B4338" t="s">
        <v>55</v>
      </c>
      <c r="C4338" s="1" t="str">
        <f>VLOOKUP(Tabela1[[#This Row],[Cliente]],'BASE DE CLIENTES'!A:E,2,0)</f>
        <v>Brasília</v>
      </c>
      <c r="D4338" s="1" t="str">
        <f>VLOOKUP(Tabela1[[#This Row],[Cliente]],'BASE DE CLIENTES'!A:C,3,0)</f>
        <v>DF</v>
      </c>
      <c r="E4338" s="1" t="str">
        <f>CONCATENATE(Tabela1[[#This Row],[CIDADE]],",",Tabela1[[#This Row],[UF]])</f>
        <v>Brasília,DF</v>
      </c>
      <c r="F4338" s="12">
        <v>46056</v>
      </c>
      <c r="G4338" s="14">
        <v>54.43</v>
      </c>
      <c r="H4338" s="14">
        <v>65</v>
      </c>
      <c r="I4338" s="7">
        <f>Tabela1[[#This Row],[Valor total]]-Tabela1[[#This Row],[Valor custo]]</f>
        <v>10.57</v>
      </c>
      <c r="J4338" s="3">
        <f>Tabela1[[#This Row],[MARGEM BRUTA]]/Tabela1[[#This Row],[Valor total]]</f>
        <v>0.16261538461538461</v>
      </c>
      <c r="K4338" s="1" t="str">
        <f>VLOOKUP(Tabela1[[#This Row],[Cliente]],'BASE DE CLIENTES'!A:D,4,0)</f>
        <v>EMPRESA SEM MAQUINA</v>
      </c>
      <c r="L4338" s="1" t="str">
        <f>VLOOKUP(Tabela1[[#This Row],[Cliente]],'BASE DE CLIENTES'!A:E,5,0)</f>
        <v>RECANTO DAS EMAS</v>
      </c>
    </row>
    <row r="4339" spans="2:12" x14ac:dyDescent="0.3">
      <c r="B4339" t="s">
        <v>255</v>
      </c>
      <c r="C4339" s="1" t="str">
        <f>VLOOKUP(Tabela1[[#This Row],[Cliente]],'BASE DE CLIENTES'!A:E,2,0)</f>
        <v>Brasília</v>
      </c>
      <c r="D4339" s="1" t="str">
        <f>VLOOKUP(Tabela1[[#This Row],[Cliente]],'BASE DE CLIENTES'!A:C,3,0)</f>
        <v>DF</v>
      </c>
      <c r="E4339" s="1" t="str">
        <f>CONCATENATE(Tabela1[[#This Row],[CIDADE]],",",Tabela1[[#This Row],[UF]])</f>
        <v>Brasília,DF</v>
      </c>
      <c r="F4339" s="12">
        <v>46056</v>
      </c>
      <c r="G4339" s="14">
        <v>419</v>
      </c>
      <c r="H4339" s="14">
        <v>655</v>
      </c>
      <c r="I4339" s="7">
        <f>Tabela1[[#This Row],[Valor total]]-Tabela1[[#This Row],[Valor custo]]</f>
        <v>236</v>
      </c>
      <c r="J4339" s="3">
        <f>Tabela1[[#This Row],[MARGEM BRUTA]]/Tabela1[[#This Row],[Valor total]]</f>
        <v>0.36030534351145038</v>
      </c>
      <c r="K4339" s="1" t="str">
        <f>VLOOKUP(Tabela1[[#This Row],[Cliente]],'BASE DE CLIENTES'!A:D,4,0)</f>
        <v>EMPRESA COM MAQUINA</v>
      </c>
      <c r="L4339" s="1" t="str">
        <f>VLOOKUP(Tabela1[[#This Row],[Cliente]],'BASE DE CLIENTES'!A:E,5,0)</f>
        <v>ADE ÁGUAS CLARAS</v>
      </c>
    </row>
    <row r="4340" spans="2:12" x14ac:dyDescent="0.3">
      <c r="B4340" t="s">
        <v>255</v>
      </c>
      <c r="C4340" s="1" t="str">
        <f>VLOOKUP(Tabela1[[#This Row],[Cliente]],'BASE DE CLIENTES'!A:E,2,0)</f>
        <v>Brasília</v>
      </c>
      <c r="D4340" s="1" t="str">
        <f>VLOOKUP(Tabela1[[#This Row],[Cliente]],'BASE DE CLIENTES'!A:C,3,0)</f>
        <v>DF</v>
      </c>
      <c r="E4340" s="1" t="str">
        <f>CONCATENATE(Tabela1[[#This Row],[CIDADE]],",",Tabela1[[#This Row],[UF]])</f>
        <v>Brasília,DF</v>
      </c>
      <c r="F4340" s="12">
        <v>46056</v>
      </c>
      <c r="G4340" s="14">
        <v>1676</v>
      </c>
      <c r="H4340" s="14">
        <v>2620</v>
      </c>
      <c r="I4340" s="7">
        <f>Tabela1[[#This Row],[Valor total]]-Tabela1[[#This Row],[Valor custo]]</f>
        <v>944</v>
      </c>
      <c r="J4340" s="3">
        <f>Tabela1[[#This Row],[MARGEM BRUTA]]/Tabela1[[#This Row],[Valor total]]</f>
        <v>0.36030534351145038</v>
      </c>
      <c r="K4340" s="1" t="str">
        <f>VLOOKUP(Tabela1[[#This Row],[Cliente]],'BASE DE CLIENTES'!A:D,4,0)</f>
        <v>EMPRESA COM MAQUINA</v>
      </c>
      <c r="L4340" s="1" t="str">
        <f>VLOOKUP(Tabela1[[#This Row],[Cliente]],'BASE DE CLIENTES'!A:E,5,0)</f>
        <v>ADE ÁGUAS CLARAS</v>
      </c>
    </row>
    <row r="4341" spans="2:12" x14ac:dyDescent="0.3">
      <c r="B4341" t="s">
        <v>340</v>
      </c>
      <c r="C4341" s="1" t="str">
        <f>VLOOKUP(Tabela1[[#This Row],[Cliente]],'BASE DE CLIENTES'!A:E,2,0)</f>
        <v>Brasília</v>
      </c>
      <c r="D4341" s="1" t="str">
        <f>VLOOKUP(Tabela1[[#This Row],[Cliente]],'BASE DE CLIENTES'!A:C,3,0)</f>
        <v>DF</v>
      </c>
      <c r="E4341" s="1" t="str">
        <f>CONCATENATE(Tabela1[[#This Row],[CIDADE]],",",Tabela1[[#This Row],[UF]])</f>
        <v>Brasília,DF</v>
      </c>
      <c r="F4341" s="12">
        <v>46056</v>
      </c>
      <c r="G4341" s="14">
        <v>392</v>
      </c>
      <c r="H4341" s="14">
        <v>715</v>
      </c>
      <c r="I4341" s="7">
        <f>Tabela1[[#This Row],[Valor total]]-Tabela1[[#This Row],[Valor custo]]</f>
        <v>323</v>
      </c>
      <c r="J4341" s="3">
        <f>Tabela1[[#This Row],[MARGEM BRUTA]]/Tabela1[[#This Row],[Valor total]]</f>
        <v>0.45174825174825173</v>
      </c>
      <c r="K4341" s="1" t="str">
        <f>VLOOKUP(Tabela1[[#This Row],[Cliente]],'BASE DE CLIENTES'!A:D,4,0)</f>
        <v>CLIENTE NOVO S/ IDENT.</v>
      </c>
      <c r="L4341" s="1" t="str">
        <f>VLOOKUP(Tabela1[[#This Row],[Cliente]],'BASE DE CLIENTES'!A:E,5,0)</f>
        <v>Brasília</v>
      </c>
    </row>
    <row r="4342" spans="2:12" x14ac:dyDescent="0.3">
      <c r="B4342" t="s">
        <v>1150</v>
      </c>
      <c r="C4342" s="1" t="str">
        <f>VLOOKUP(Tabela1[[#This Row],[Cliente]],'BASE DE CLIENTES'!A:E,2,0)</f>
        <v>Brasília</v>
      </c>
      <c r="D4342" s="1" t="str">
        <f>VLOOKUP(Tabela1[[#This Row],[Cliente]],'BASE DE CLIENTES'!A:C,3,0)</f>
        <v>DF</v>
      </c>
      <c r="E4342" s="1" t="str">
        <f>CONCATENATE(Tabela1[[#This Row],[CIDADE]],",",Tabela1[[#This Row],[UF]])</f>
        <v>Brasília,DF</v>
      </c>
      <c r="F4342" s="12">
        <v>46056</v>
      </c>
      <c r="G4342" s="14">
        <v>1172.52</v>
      </c>
      <c r="H4342" s="14">
        <v>1199.5999999999999</v>
      </c>
      <c r="I4342" s="7">
        <f>Tabela1[[#This Row],[Valor total]]-Tabela1[[#This Row],[Valor custo]]</f>
        <v>27.079999999999927</v>
      </c>
      <c r="J4342" s="3">
        <f>Tabela1[[#This Row],[MARGEM BRUTA]]/Tabela1[[#This Row],[Valor total]]</f>
        <v>2.2574191397132317E-2</v>
      </c>
      <c r="K4342" s="1" t="str">
        <f>VLOOKUP(Tabela1[[#This Row],[Cliente]],'BASE DE CLIENTES'!A:D,4,0)</f>
        <v>CLIENTE NOVO S/ IDENT.</v>
      </c>
      <c r="L4342" s="1" t="str">
        <f>VLOOKUP(Tabela1[[#This Row],[Cliente]],'BASE DE CLIENTES'!A:E,5,0)</f>
        <v>ÁGUAS CLARAS</v>
      </c>
    </row>
    <row r="4343" spans="2:12" x14ac:dyDescent="0.3">
      <c r="B4343" t="s">
        <v>19</v>
      </c>
      <c r="C4343" s="1" t="str">
        <f>VLOOKUP(Tabela1[[#This Row],[Cliente]],'BASE DE CLIENTES'!A:E,2,0)</f>
        <v>Águas Lindas de Goiás</v>
      </c>
      <c r="D4343" s="1" t="str">
        <f>VLOOKUP(Tabela1[[#This Row],[Cliente]],'BASE DE CLIENTES'!A:C,3,0)</f>
        <v>GO</v>
      </c>
      <c r="E4343" s="1" t="str">
        <f>CONCATENATE(Tabela1[[#This Row],[CIDADE]],",",Tabela1[[#This Row],[UF]])</f>
        <v>Águas Lindas de Goiás,GO</v>
      </c>
      <c r="F4343" s="12">
        <v>46056</v>
      </c>
      <c r="G4343" s="14">
        <v>1262.06</v>
      </c>
      <c r="H4343" s="14">
        <v>2155</v>
      </c>
      <c r="I4343" s="7">
        <f>Tabela1[[#This Row],[Valor total]]-Tabela1[[#This Row],[Valor custo]]</f>
        <v>892.94</v>
      </c>
      <c r="J4343" s="3">
        <f>Tabela1[[#This Row],[MARGEM BRUTA]]/Tabela1[[#This Row],[Valor total]]</f>
        <v>0.41435730858468678</v>
      </c>
      <c r="K4343" s="1" t="str">
        <f>VLOOKUP(Tabela1[[#This Row],[Cliente]],'BASE DE CLIENTES'!A:D,4,0)</f>
        <v>SERRALHEIRO</v>
      </c>
      <c r="L4343" s="1" t="str">
        <f>VLOOKUP(Tabela1[[#This Row],[Cliente]],'BASE DE CLIENTES'!A:E,5,0)</f>
        <v>Águas Lindas de Goiás</v>
      </c>
    </row>
    <row r="4344" spans="2:12" x14ac:dyDescent="0.3">
      <c r="B4344" t="s">
        <v>59</v>
      </c>
      <c r="C4344" s="1" t="str">
        <f>VLOOKUP(Tabela1[[#This Row],[Cliente]],'BASE DE CLIENTES'!A:E,2,0)</f>
        <v>Brasília</v>
      </c>
      <c r="D4344" s="1" t="str">
        <f>VLOOKUP(Tabela1[[#This Row],[Cliente]],'BASE DE CLIENTES'!A:C,3,0)</f>
        <v>DF</v>
      </c>
      <c r="E4344" s="1" t="str">
        <f>CONCATENATE(Tabela1[[#This Row],[CIDADE]],",",Tabela1[[#This Row],[UF]])</f>
        <v>Brasília,DF</v>
      </c>
      <c r="F4344" s="12">
        <v>46056</v>
      </c>
      <c r="G4344" s="14">
        <v>4570.3100000000004</v>
      </c>
      <c r="H4344" s="14">
        <v>7120</v>
      </c>
      <c r="I4344" s="7">
        <f>Tabela1[[#This Row],[Valor total]]-Tabela1[[#This Row],[Valor custo]]</f>
        <v>2549.6899999999996</v>
      </c>
      <c r="J4344" s="3">
        <f>Tabela1[[#This Row],[MARGEM BRUTA]]/Tabela1[[#This Row],[Valor total]]</f>
        <v>0.35810252808988757</v>
      </c>
      <c r="K4344" s="1" t="str">
        <f>VLOOKUP(Tabela1[[#This Row],[Cliente]],'BASE DE CLIENTES'!A:D,4,0)</f>
        <v>EMPRESA COM MAQUINA</v>
      </c>
      <c r="L4344" s="1" t="str">
        <f>VLOOKUP(Tabela1[[#This Row],[Cliente]],'BASE DE CLIENTES'!A:E,5,0)</f>
        <v>SETOR HABITACIONAL VICENTE PIRES</v>
      </c>
    </row>
    <row r="4345" spans="2:12" x14ac:dyDescent="0.3">
      <c r="B4345" t="s">
        <v>52</v>
      </c>
      <c r="C4345" s="1" t="str">
        <f>VLOOKUP(Tabela1[[#This Row],[Cliente]],'BASE DE CLIENTES'!A:E,2,0)</f>
        <v>Brasília</v>
      </c>
      <c r="D4345" s="1" t="str">
        <f>VLOOKUP(Tabela1[[#This Row],[Cliente]],'BASE DE CLIENTES'!A:C,3,0)</f>
        <v>DF</v>
      </c>
      <c r="E4345" s="1" t="str">
        <f>CONCATENATE(Tabela1[[#This Row],[CIDADE]],",",Tabela1[[#This Row],[UF]])</f>
        <v>Brasília,DF</v>
      </c>
      <c r="F4345" s="12">
        <v>46055</v>
      </c>
      <c r="G4345" s="14">
        <v>781</v>
      </c>
      <c r="H4345" s="14">
        <v>1300</v>
      </c>
      <c r="I4345" s="7">
        <f>Tabela1[[#This Row],[Valor total]]-Tabela1[[#This Row],[Valor custo]]</f>
        <v>519</v>
      </c>
      <c r="J4345" s="3">
        <f>Tabela1[[#This Row],[MARGEM BRUTA]]/Tabela1[[#This Row],[Valor total]]</f>
        <v>0.39923076923076922</v>
      </c>
      <c r="K4345" s="1" t="str">
        <f>VLOOKUP(Tabela1[[#This Row],[Cliente]],'BASE DE CLIENTES'!A:D,4,0)</f>
        <v>SERRALHEIRO</v>
      </c>
      <c r="L4345" s="1" t="str">
        <f>VLOOKUP(Tabela1[[#This Row],[Cliente]],'BASE DE CLIENTES'!A:E,5,0)</f>
        <v>Ceilândia Sul (Ceilândia)</v>
      </c>
    </row>
    <row r="4346" spans="2:12" x14ac:dyDescent="0.3">
      <c r="B4346" t="s">
        <v>68</v>
      </c>
      <c r="C4346" s="1" t="str">
        <f>VLOOKUP(Tabela1[[#This Row],[Cliente]],'BASE DE CLIENTES'!A:E,2,0)</f>
        <v>Brasília</v>
      </c>
      <c r="D4346" s="1" t="str">
        <f>VLOOKUP(Tabela1[[#This Row],[Cliente]],'BASE DE CLIENTES'!A:C,3,0)</f>
        <v>DF</v>
      </c>
      <c r="E4346" s="1" t="str">
        <f>CONCATENATE(Tabela1[[#This Row],[CIDADE]],",",Tabela1[[#This Row],[UF]])</f>
        <v>Brasília,DF</v>
      </c>
      <c r="F4346" s="12">
        <v>46055</v>
      </c>
      <c r="G4346" s="14">
        <v>497.6</v>
      </c>
      <c r="H4346" s="14">
        <v>845</v>
      </c>
      <c r="I4346" s="7">
        <f>Tabela1[[#This Row],[Valor total]]-Tabela1[[#This Row],[Valor custo]]</f>
        <v>347.4</v>
      </c>
      <c r="J4346" s="3">
        <f>Tabela1[[#This Row],[MARGEM BRUTA]]/Tabela1[[#This Row],[Valor total]]</f>
        <v>0.41112426035502958</v>
      </c>
      <c r="K4346" s="1" t="str">
        <f>VLOOKUP(Tabela1[[#This Row],[Cliente]],'BASE DE CLIENTES'!A:D,4,0)</f>
        <v>EMPRESA COM MAQUINA</v>
      </c>
      <c r="L4346" s="1" t="str">
        <f>VLOOKUP(Tabela1[[#This Row],[Cliente]],'BASE DE CLIENTES'!A:E,5,0)</f>
        <v>SAMAMBAIA SUL (SAMAMBAIA)</v>
      </c>
    </row>
    <row r="4347" spans="2:12" x14ac:dyDescent="0.3">
      <c r="B4347" t="s">
        <v>19</v>
      </c>
      <c r="C4347" s="1" t="str">
        <f>VLOOKUP(Tabela1[[#This Row],[Cliente]],'BASE DE CLIENTES'!A:E,2,0)</f>
        <v>Águas Lindas de Goiás</v>
      </c>
      <c r="D4347" s="1" t="str">
        <f>VLOOKUP(Tabela1[[#This Row],[Cliente]],'BASE DE CLIENTES'!A:C,3,0)</f>
        <v>GO</v>
      </c>
      <c r="E4347" s="1" t="str">
        <f>CONCATENATE(Tabela1[[#This Row],[CIDADE]],",",Tabela1[[#This Row],[UF]])</f>
        <v>Águas Lindas de Goiás,GO</v>
      </c>
      <c r="F4347" s="12">
        <v>46055</v>
      </c>
      <c r="G4347" s="14">
        <v>86.32</v>
      </c>
      <c r="H4347" s="14">
        <v>439</v>
      </c>
      <c r="I4347" s="7">
        <f>Tabela1[[#This Row],[Valor total]]-Tabela1[[#This Row],[Valor custo]]</f>
        <v>352.68</v>
      </c>
      <c r="J4347" s="3">
        <f>Tabela1[[#This Row],[MARGEM BRUTA]]/Tabela1[[#This Row],[Valor total]]</f>
        <v>0.80337129840546695</v>
      </c>
      <c r="K4347" s="1" t="str">
        <f>VLOOKUP(Tabela1[[#This Row],[Cliente]],'BASE DE CLIENTES'!A:D,4,0)</f>
        <v>SERRALHEIRO</v>
      </c>
      <c r="L4347" s="1" t="str">
        <f>VLOOKUP(Tabela1[[#This Row],[Cliente]],'BASE DE CLIENTES'!A:E,5,0)</f>
        <v>Águas Lindas de Goiás</v>
      </c>
    </row>
    <row r="4348" spans="2:12" x14ac:dyDescent="0.3">
      <c r="B4348" t="s">
        <v>199</v>
      </c>
      <c r="C4348" s="1" t="str">
        <f>VLOOKUP(Tabela1[[#This Row],[Cliente]],'BASE DE CLIENTES'!A:E,2,0)</f>
        <v>Goiânia</v>
      </c>
      <c r="D4348" s="1" t="str">
        <f>VLOOKUP(Tabela1[[#This Row],[Cliente]],'BASE DE CLIENTES'!A:C,3,0)</f>
        <v>GO</v>
      </c>
      <c r="E4348" s="1" t="str">
        <f>CONCATENATE(Tabela1[[#This Row],[CIDADE]],",",Tabela1[[#This Row],[UF]])</f>
        <v>Goiânia,GO</v>
      </c>
      <c r="F4348" s="12">
        <v>46055</v>
      </c>
      <c r="G4348" s="14">
        <v>2095</v>
      </c>
      <c r="H4348" s="14">
        <v>3100</v>
      </c>
      <c r="I4348" s="7">
        <f>Tabela1[[#This Row],[Valor total]]-Tabela1[[#This Row],[Valor custo]]</f>
        <v>1005</v>
      </c>
      <c r="J4348" s="3">
        <f>Tabela1[[#This Row],[MARGEM BRUTA]]/Tabela1[[#This Row],[Valor total]]</f>
        <v>0.3241935483870968</v>
      </c>
      <c r="K4348" s="1" t="str">
        <f>VLOOKUP(Tabela1[[#This Row],[Cliente]],'BASE DE CLIENTES'!A:D,4,0)</f>
        <v>EMPRESA COM MAQUINA</v>
      </c>
      <c r="L4348" s="1" t="str">
        <f>VLOOKUP(Tabela1[[#This Row],[Cliente]],'BASE DE CLIENTES'!A:E,5,0)</f>
        <v>Goiânia</v>
      </c>
    </row>
    <row r="4349" spans="2:12" x14ac:dyDescent="0.3">
      <c r="B4349" t="s">
        <v>205</v>
      </c>
      <c r="C4349" s="1" t="str">
        <f>VLOOKUP(Tabela1[[#This Row],[Cliente]],'BASE DE CLIENTES'!A:E,2,0)</f>
        <v>Brasília</v>
      </c>
      <c r="D4349" s="1" t="str">
        <f>VLOOKUP(Tabela1[[#This Row],[Cliente]],'BASE DE CLIENTES'!A:C,3,0)</f>
        <v>DF</v>
      </c>
      <c r="E4349" s="1" t="str">
        <f>CONCATENATE(Tabela1[[#This Row],[CIDADE]],",",Tabela1[[#This Row],[UF]])</f>
        <v>Brasília,DF</v>
      </c>
      <c r="F4349" s="12">
        <v>46055</v>
      </c>
      <c r="G4349" s="14">
        <v>764</v>
      </c>
      <c r="H4349" s="14">
        <v>1199.5999999999999</v>
      </c>
      <c r="I4349" s="7">
        <f>Tabela1[[#This Row],[Valor total]]-Tabela1[[#This Row],[Valor custo]]</f>
        <v>435.59999999999991</v>
      </c>
      <c r="J4349" s="3">
        <f>Tabela1[[#This Row],[MARGEM BRUTA]]/Tabela1[[#This Row],[Valor total]]</f>
        <v>0.36312104034678222</v>
      </c>
      <c r="K4349" s="1" t="str">
        <f>VLOOKUP(Tabela1[[#This Row],[Cliente]],'BASE DE CLIENTES'!A:D,4,0)</f>
        <v>PRODUTOS ELETRONICOS</v>
      </c>
      <c r="L4349" s="1" t="str">
        <f>VLOOKUP(Tabela1[[#This Row],[Cliente]],'BASE DE CLIENTES'!A:E,5,0)</f>
        <v>AREAL (AGUAS CLARAS)</v>
      </c>
    </row>
    <row r="4350" spans="2:12" x14ac:dyDescent="0.3">
      <c r="B4350" t="s">
        <v>184</v>
      </c>
      <c r="C4350" s="1" t="str">
        <f>VLOOKUP(Tabela1[[#This Row],[Cliente]],'BASE DE CLIENTES'!A:E,2,0)</f>
        <v>Castanhal</v>
      </c>
      <c r="D4350" s="1" t="str">
        <f>VLOOKUP(Tabela1[[#This Row],[Cliente]],'BASE DE CLIENTES'!A:C,3,0)</f>
        <v>PA</v>
      </c>
      <c r="E4350" s="1" t="str">
        <f>CONCATENATE(Tabela1[[#This Row],[CIDADE]],",",Tabela1[[#This Row],[UF]])</f>
        <v>Castanhal,PA</v>
      </c>
      <c r="F4350" s="12">
        <v>46055</v>
      </c>
      <c r="G4350" s="14">
        <v>975.59</v>
      </c>
      <c r="H4350" s="14">
        <v>2400</v>
      </c>
      <c r="I4350" s="7">
        <f>Tabela1[[#This Row],[Valor total]]-Tabela1[[#This Row],[Valor custo]]</f>
        <v>1424.4099999999999</v>
      </c>
      <c r="J4350" s="3">
        <f>Tabela1[[#This Row],[MARGEM BRUTA]]/Tabela1[[#This Row],[Valor total]]</f>
        <v>0.59350416666666661</v>
      </c>
      <c r="K4350" s="1" t="str">
        <f>VLOOKUP(Tabela1[[#This Row],[Cliente]],'BASE DE CLIENTES'!A:D,4,0)</f>
        <v>EMPRESA COM MAQUINA</v>
      </c>
      <c r="L4350" s="1" t="str">
        <f>VLOOKUP(Tabela1[[#This Row],[Cliente]],'BASE DE CLIENTES'!A:E,5,0)</f>
        <v>Castanhal</v>
      </c>
    </row>
    <row r="4351" spans="2:12" x14ac:dyDescent="0.3">
      <c r="B4351" t="s">
        <v>100</v>
      </c>
      <c r="C4351" s="1" t="str">
        <f>VLOOKUP(Tabela1[[#This Row],[Cliente]],'BASE DE CLIENTES'!A:E,2,0)</f>
        <v>Águas Lindas de Goiás</v>
      </c>
      <c r="D4351" s="1" t="str">
        <f>VLOOKUP(Tabela1[[#This Row],[Cliente]],'BASE DE CLIENTES'!A:C,3,0)</f>
        <v>GO</v>
      </c>
      <c r="E4351" s="1" t="str">
        <f>CONCATENATE(Tabela1[[#This Row],[CIDADE]],",",Tabela1[[#This Row],[UF]])</f>
        <v>Águas Lindas de Goiás,GO</v>
      </c>
      <c r="F4351" s="12">
        <v>46055</v>
      </c>
      <c r="G4351" s="14">
        <v>362</v>
      </c>
      <c r="H4351" s="14">
        <v>645</v>
      </c>
      <c r="I4351" s="7">
        <f>Tabela1[[#This Row],[Valor total]]-Tabela1[[#This Row],[Valor custo]]</f>
        <v>283</v>
      </c>
      <c r="J4351" s="3">
        <f>Tabela1[[#This Row],[MARGEM BRUTA]]/Tabela1[[#This Row],[Valor total]]</f>
        <v>0.4387596899224806</v>
      </c>
      <c r="K4351" s="1" t="str">
        <f>VLOOKUP(Tabela1[[#This Row],[Cliente]],'BASE DE CLIENTES'!A:D,4,0)</f>
        <v>EMPRESA SEM MAQUINA</v>
      </c>
      <c r="L4351" s="1" t="str">
        <f>VLOOKUP(Tabela1[[#This Row],[Cliente]],'BASE DE CLIENTES'!A:E,5,0)</f>
        <v>Águas Lindas de Goiás</v>
      </c>
    </row>
    <row r="4352" spans="2:12" x14ac:dyDescent="0.3">
      <c r="B4352" t="s">
        <v>104</v>
      </c>
      <c r="C4352" s="1" t="str">
        <f>VLOOKUP(Tabela1[[#This Row],[Cliente]],'BASE DE CLIENTES'!A:E,2,0)</f>
        <v>Águas Lindas de Goiás</v>
      </c>
      <c r="D4352" s="1" t="str">
        <f>VLOOKUP(Tabela1[[#This Row],[Cliente]],'BASE DE CLIENTES'!A:C,3,0)</f>
        <v>GO</v>
      </c>
      <c r="E4352" s="1" t="str">
        <f>CONCATENATE(Tabela1[[#This Row],[CIDADE]],",",Tabela1[[#This Row],[UF]])</f>
        <v>Águas Lindas de Goiás,GO</v>
      </c>
      <c r="F4352" s="12">
        <v>46055</v>
      </c>
      <c r="G4352" s="14">
        <v>90.06</v>
      </c>
      <c r="H4352" s="14">
        <v>170</v>
      </c>
      <c r="I4352" s="7">
        <f>Tabela1[[#This Row],[Valor total]]-Tabela1[[#This Row],[Valor custo]]</f>
        <v>79.94</v>
      </c>
      <c r="J4352" s="3">
        <f>Tabela1[[#This Row],[MARGEM BRUTA]]/Tabela1[[#This Row],[Valor total]]</f>
        <v>0.47023529411764703</v>
      </c>
      <c r="K4352" s="1" t="str">
        <f>VLOOKUP(Tabela1[[#This Row],[Cliente]],'BASE DE CLIENTES'!A:D,4,0)</f>
        <v>EMPRESA SEM MAQUINA</v>
      </c>
      <c r="L4352" s="1" t="str">
        <f>VLOOKUP(Tabela1[[#This Row],[Cliente]],'BASE DE CLIENTES'!A:E,5,0)</f>
        <v>Águas Lindas de Goiás</v>
      </c>
    </row>
    <row r="4353" spans="2:12" x14ac:dyDescent="0.3">
      <c r="B4353" t="s">
        <v>1151</v>
      </c>
      <c r="C4353" s="1" t="str">
        <f>VLOOKUP(Tabela1[[#This Row],[Cliente]],'BASE DE CLIENTES'!A:E,2,0)</f>
        <v>Brasília</v>
      </c>
      <c r="D4353" s="1" t="str">
        <f>VLOOKUP(Tabela1[[#This Row],[Cliente]],'BASE DE CLIENTES'!A:C,3,0)</f>
        <v>DF</v>
      </c>
      <c r="E4353" s="1" t="str">
        <f>CONCATENATE(Tabela1[[#This Row],[CIDADE]],",",Tabela1[[#This Row],[UF]])</f>
        <v>Brasília,DF</v>
      </c>
      <c r="F4353" s="12">
        <v>46055</v>
      </c>
      <c r="G4353" s="14">
        <v>191</v>
      </c>
      <c r="H4353" s="14">
        <v>400</v>
      </c>
      <c r="I4353" s="7">
        <f>Tabela1[[#This Row],[Valor total]]-Tabela1[[#This Row],[Valor custo]]</f>
        <v>209</v>
      </c>
      <c r="J4353" s="3">
        <f>Tabela1[[#This Row],[MARGEM BRUTA]]/Tabela1[[#This Row],[Valor total]]</f>
        <v>0.52249999999999996</v>
      </c>
      <c r="K4353" s="1" t="str">
        <f>VLOOKUP(Tabela1[[#This Row],[Cliente]],'BASE DE CLIENTES'!A:D,4,0)</f>
        <v>CLIENTE NOVO S/ IDENT.</v>
      </c>
      <c r="L4353" s="1" t="str">
        <f>VLOOKUP(Tabela1[[#This Row],[Cliente]],'BASE DE CLIENTES'!A:E,5,0)</f>
        <v>SAMAMBAIA SUL (SAMAMBAIA)</v>
      </c>
    </row>
    <row r="4354" spans="2:12" x14ac:dyDescent="0.3">
      <c r="B4354" t="s">
        <v>291</v>
      </c>
      <c r="C4354" s="1" t="str">
        <f>VLOOKUP(Tabela1[[#This Row],[Cliente]],'BASE DE CLIENTES'!A:E,2,0)</f>
        <v>Rio Verde</v>
      </c>
      <c r="D4354" s="1" t="str">
        <f>VLOOKUP(Tabela1[[#This Row],[Cliente]],'BASE DE CLIENTES'!A:C,3,0)</f>
        <v>GO</v>
      </c>
      <c r="E4354" s="1" t="str">
        <f>CONCATENATE(Tabela1[[#This Row],[CIDADE]],",",Tabela1[[#This Row],[UF]])</f>
        <v>Rio Verde,GO</v>
      </c>
      <c r="F4354" s="12">
        <v>46055</v>
      </c>
      <c r="G4354" s="14">
        <v>1069</v>
      </c>
      <c r="H4354" s="14">
        <v>1550</v>
      </c>
      <c r="I4354" s="7">
        <f>Tabela1[[#This Row],[Valor total]]-Tabela1[[#This Row],[Valor custo]]</f>
        <v>481</v>
      </c>
      <c r="J4354" s="3">
        <f>Tabela1[[#This Row],[MARGEM BRUTA]]/Tabela1[[#This Row],[Valor total]]</f>
        <v>0.31032258064516127</v>
      </c>
      <c r="K4354" s="1" t="str">
        <f>VLOOKUP(Tabela1[[#This Row],[Cliente]],'BASE DE CLIENTES'!A:D,4,0)</f>
        <v>EMPRESA COM MAQUINA</v>
      </c>
      <c r="L4354" s="1" t="str">
        <f>VLOOKUP(Tabela1[[#This Row],[Cliente]],'BASE DE CLIENTES'!A:E,5,0)</f>
        <v>Rio Verde</v>
      </c>
    </row>
    <row r="4355" spans="2:12" x14ac:dyDescent="0.3">
      <c r="B4355" t="s">
        <v>138</v>
      </c>
      <c r="C4355" s="1" t="str">
        <f>VLOOKUP(Tabela1[[#This Row],[Cliente]],'BASE DE CLIENTES'!A:E,2,0)</f>
        <v>Brasília</v>
      </c>
      <c r="D4355" s="1" t="str">
        <f>VLOOKUP(Tabela1[[#This Row],[Cliente]],'BASE DE CLIENTES'!A:C,3,0)</f>
        <v>DF</v>
      </c>
      <c r="E4355" s="1" t="str">
        <f>CONCATENATE(Tabela1[[#This Row],[CIDADE]],",",Tabela1[[#This Row],[UF]])</f>
        <v>Brasília,DF</v>
      </c>
      <c r="F4355" s="12">
        <v>46055</v>
      </c>
      <c r="G4355" s="14">
        <v>764</v>
      </c>
      <c r="H4355" s="14">
        <v>1160</v>
      </c>
      <c r="I4355" s="7">
        <f>Tabela1[[#This Row],[Valor total]]-Tabela1[[#This Row],[Valor custo]]</f>
        <v>396</v>
      </c>
      <c r="J4355" s="3">
        <f>Tabela1[[#This Row],[MARGEM BRUTA]]/Tabela1[[#This Row],[Valor total]]</f>
        <v>0.3413793103448276</v>
      </c>
      <c r="K4355" s="1" t="str">
        <f>VLOOKUP(Tabela1[[#This Row],[Cliente]],'BASE DE CLIENTES'!A:D,4,0)</f>
        <v>OUTROS RAMOS</v>
      </c>
      <c r="L4355" s="1" t="str">
        <f>VLOOKUP(Tabela1[[#This Row],[Cliente]],'BASE DE CLIENTES'!A:E,5,0)</f>
        <v>CEILANDIA NORTE (CEILANDIA)</v>
      </c>
    </row>
    <row r="4356" spans="2:12" x14ac:dyDescent="0.3">
      <c r="B4356" t="s">
        <v>161</v>
      </c>
      <c r="C4356" s="1" t="str">
        <f>VLOOKUP(Tabela1[[#This Row],[Cliente]],'BASE DE CLIENTES'!A:E,2,0)</f>
        <v>Brasília</v>
      </c>
      <c r="D4356" s="1" t="str">
        <f>VLOOKUP(Tabela1[[#This Row],[Cliente]],'BASE DE CLIENTES'!A:C,3,0)</f>
        <v>DF</v>
      </c>
      <c r="E4356" s="1" t="str">
        <f>CONCATENATE(Tabela1[[#This Row],[CIDADE]],",",Tabela1[[#This Row],[UF]])</f>
        <v>Brasília,DF</v>
      </c>
      <c r="F4356" s="12">
        <v>46055</v>
      </c>
      <c r="G4356" s="14">
        <v>1455.88</v>
      </c>
      <c r="H4356" s="14">
        <v>2200</v>
      </c>
      <c r="I4356" s="7">
        <f>Tabela1[[#This Row],[Valor total]]-Tabela1[[#This Row],[Valor custo]]</f>
        <v>744.11999999999989</v>
      </c>
      <c r="J4356" s="3">
        <f>Tabela1[[#This Row],[MARGEM BRUTA]]/Tabela1[[#This Row],[Valor total]]</f>
        <v>0.33823636363636361</v>
      </c>
      <c r="K4356" s="1" t="str">
        <f>VLOOKUP(Tabela1[[#This Row],[Cliente]],'BASE DE CLIENTES'!A:D,4,0)</f>
        <v>EMPRESA COM MAQUINA</v>
      </c>
      <c r="L4356" s="1" t="str">
        <f>VLOOKUP(Tabela1[[#This Row],[Cliente]],'BASE DE CLIENTES'!A:E,5,0)</f>
        <v>RIACHO FUNDO II</v>
      </c>
    </row>
    <row r="4357" spans="2:12" x14ac:dyDescent="0.3">
      <c r="B4357" t="s">
        <v>17</v>
      </c>
      <c r="C4357" s="1" t="str">
        <f>VLOOKUP(Tabela1[[#This Row],[Cliente]],'BASE DE CLIENTES'!A:E,2,0)</f>
        <v>Águas Lindas de Goiás</v>
      </c>
      <c r="D4357" s="1" t="str">
        <f>VLOOKUP(Tabela1[[#This Row],[Cliente]],'BASE DE CLIENTES'!A:C,3,0)</f>
        <v>GO</v>
      </c>
      <c r="E4357" s="1" t="str">
        <f>CONCATENATE(Tabela1[[#This Row],[CIDADE]],",",Tabela1[[#This Row],[UF]])</f>
        <v>Águas Lindas de Goiás,GO</v>
      </c>
      <c r="F4357" s="12">
        <v>46055</v>
      </c>
      <c r="G4357" s="14">
        <v>555.34</v>
      </c>
      <c r="H4357" s="14">
        <v>974</v>
      </c>
      <c r="I4357" s="7">
        <f>Tabela1[[#This Row],[Valor total]]-Tabela1[[#This Row],[Valor custo]]</f>
        <v>418.65999999999997</v>
      </c>
      <c r="J4357" s="3">
        <f>Tabela1[[#This Row],[MARGEM BRUTA]]/Tabela1[[#This Row],[Valor total]]</f>
        <v>0.42983572895277206</v>
      </c>
      <c r="K4357" s="1" t="str">
        <f>VLOOKUP(Tabela1[[#This Row],[Cliente]],'BASE DE CLIENTES'!A:D,4,0)</f>
        <v>SERRALHEIRO</v>
      </c>
      <c r="L4357" s="1" t="str">
        <f>VLOOKUP(Tabela1[[#This Row],[Cliente]],'BASE DE CLIENTES'!A:E,5,0)</f>
        <v>Águas Lindas de Goiás</v>
      </c>
    </row>
    <row r="4358" spans="2:12" x14ac:dyDescent="0.3">
      <c r="B4358" t="s">
        <v>204</v>
      </c>
      <c r="C4358" s="1" t="str">
        <f>VLOOKUP(Tabela1[[#This Row],[Cliente]],'BASE DE CLIENTES'!A:E,2,0)</f>
        <v>Goiânia</v>
      </c>
      <c r="D4358" s="1" t="str">
        <f>VLOOKUP(Tabela1[[#This Row],[Cliente]],'BASE DE CLIENTES'!A:C,3,0)</f>
        <v>GO</v>
      </c>
      <c r="E4358" s="1" t="str">
        <f>CONCATENATE(Tabela1[[#This Row],[CIDADE]],",",Tabela1[[#This Row],[UF]])</f>
        <v>Goiânia,GO</v>
      </c>
      <c r="F4358" s="12">
        <v>46055</v>
      </c>
      <c r="G4358" s="14">
        <v>12570</v>
      </c>
      <c r="H4358" s="14">
        <v>17610</v>
      </c>
      <c r="I4358" s="7">
        <f>Tabela1[[#This Row],[Valor total]]-Tabela1[[#This Row],[Valor custo]]</f>
        <v>5040</v>
      </c>
      <c r="J4358" s="3">
        <f>Tabela1[[#This Row],[MARGEM BRUTA]]/Tabela1[[#This Row],[Valor total]]</f>
        <v>0.28620102214650767</v>
      </c>
      <c r="K4358" s="1" t="str">
        <f>VLOOKUP(Tabela1[[#This Row],[Cliente]],'BASE DE CLIENTES'!A:D,4,0)</f>
        <v>EMPRESA COM MAQUINA</v>
      </c>
      <c r="L4358" s="1" t="str">
        <f>VLOOKUP(Tabela1[[#This Row],[Cliente]],'BASE DE CLIENTES'!A:E,5,0)</f>
        <v>Goiânia</v>
      </c>
    </row>
    <row r="4359" spans="2:12" x14ac:dyDescent="0.3">
      <c r="B4359" t="s">
        <v>70</v>
      </c>
      <c r="C4359" s="1" t="str">
        <f>VLOOKUP(Tabela1[[#This Row],[Cliente]],'BASE DE CLIENTES'!A:E,2,0)</f>
        <v>Brasília</v>
      </c>
      <c r="D4359" s="1" t="str">
        <f>VLOOKUP(Tabela1[[#This Row],[Cliente]],'BASE DE CLIENTES'!A:C,3,0)</f>
        <v>DF</v>
      </c>
      <c r="E4359" s="1" t="str">
        <f>CONCATENATE(Tabela1[[#This Row],[CIDADE]],",",Tabela1[[#This Row],[UF]])</f>
        <v>Brasília,DF</v>
      </c>
      <c r="F4359" s="12">
        <v>46055</v>
      </c>
      <c r="G4359" s="14">
        <v>3220.87</v>
      </c>
      <c r="H4359" s="14">
        <v>5000</v>
      </c>
      <c r="I4359" s="7">
        <f>Tabela1[[#This Row],[Valor total]]-Tabela1[[#This Row],[Valor custo]]</f>
        <v>1779.13</v>
      </c>
      <c r="J4359" s="3">
        <f>Tabela1[[#This Row],[MARGEM BRUTA]]/Tabela1[[#This Row],[Valor total]]</f>
        <v>0.35582600000000003</v>
      </c>
      <c r="K4359" s="1" t="str">
        <f>VLOOKUP(Tabela1[[#This Row],[Cliente]],'BASE DE CLIENTES'!A:D,4,0)</f>
        <v>EMPRESA COM MAQUINA</v>
      </c>
      <c r="L4359" s="1" t="str">
        <f>VLOOKUP(Tabela1[[#This Row],[Cliente]],'BASE DE CLIENTES'!A:E,5,0)</f>
        <v>TAGUATINGA NORTE (TAGUATINGA)</v>
      </c>
    </row>
    <row r="4360" spans="2:12" x14ac:dyDescent="0.3">
      <c r="B4360" t="s">
        <v>27</v>
      </c>
      <c r="C4360" s="1" t="str">
        <f>VLOOKUP(Tabela1[[#This Row],[Cliente]],'BASE DE CLIENTES'!A:E,2,0)</f>
        <v>Brasília</v>
      </c>
      <c r="D4360" s="1" t="str">
        <f>VLOOKUP(Tabela1[[#This Row],[Cliente]],'BASE DE CLIENTES'!A:C,3,0)</f>
        <v>DF</v>
      </c>
      <c r="E4360" s="1" t="str">
        <f>CONCATENATE(Tabela1[[#This Row],[CIDADE]],",",Tabela1[[#This Row],[UF]])</f>
        <v>Brasília,DF</v>
      </c>
      <c r="F4360" s="12">
        <v>46055</v>
      </c>
      <c r="G4360" s="14">
        <v>700</v>
      </c>
      <c r="H4360" s="14">
        <v>1100</v>
      </c>
      <c r="I4360" s="7">
        <f>Tabela1[[#This Row],[Valor total]]-Tabela1[[#This Row],[Valor custo]]</f>
        <v>400</v>
      </c>
      <c r="J4360" s="3">
        <f>Tabela1[[#This Row],[MARGEM BRUTA]]/Tabela1[[#This Row],[Valor total]]</f>
        <v>0.36363636363636365</v>
      </c>
      <c r="K4360" s="1" t="str">
        <f>VLOOKUP(Tabela1[[#This Row],[Cliente]],'BASE DE CLIENTES'!A:D,4,0)</f>
        <v>EMPRESA SEM MAQUINA</v>
      </c>
      <c r="L4360" s="1" t="str">
        <f>VLOOKUP(Tabela1[[#This Row],[Cliente]],'BASE DE CLIENTES'!A:E,5,0)</f>
        <v>RECANTO DAS EMAS</v>
      </c>
    </row>
    <row r="4361" spans="2:12" x14ac:dyDescent="0.3">
      <c r="B4361" t="s">
        <v>42</v>
      </c>
      <c r="C4361" s="1" t="str">
        <f>VLOOKUP(Tabela1[[#This Row],[Cliente]],'BASE DE CLIENTES'!A:E,2,0)</f>
        <v>Brasília</v>
      </c>
      <c r="D4361" s="1" t="str">
        <f>VLOOKUP(Tabela1[[#This Row],[Cliente]],'BASE DE CLIENTES'!A:C,3,0)</f>
        <v>DF</v>
      </c>
      <c r="E4361" s="1" t="str">
        <f>CONCATENATE(Tabela1[[#This Row],[CIDADE]],",",Tabela1[[#This Row],[UF]])</f>
        <v>Brasília,DF</v>
      </c>
      <c r="F4361" s="12">
        <v>46055</v>
      </c>
      <c r="G4361" s="14">
        <v>962.93</v>
      </c>
      <c r="H4361" s="14">
        <v>1300</v>
      </c>
      <c r="I4361" s="7">
        <f>Tabela1[[#This Row],[Valor total]]-Tabela1[[#This Row],[Valor custo]]</f>
        <v>337.07000000000005</v>
      </c>
      <c r="J4361" s="3">
        <f>Tabela1[[#This Row],[MARGEM BRUTA]]/Tabela1[[#This Row],[Valor total]]</f>
        <v>0.25928461538461545</v>
      </c>
      <c r="K4361" s="1" t="str">
        <f>VLOOKUP(Tabela1[[#This Row],[Cliente]],'BASE DE CLIENTES'!A:D,4,0)</f>
        <v>EMPRESA SEM MAQUINA</v>
      </c>
      <c r="L4361" s="1" t="str">
        <f>VLOOKUP(Tabela1[[#This Row],[Cliente]],'BASE DE CLIENTES'!A:E,5,0)</f>
        <v>SAMAMBAIA</v>
      </c>
    </row>
    <row r="4362" spans="2:12" x14ac:dyDescent="0.3">
      <c r="B4362" t="s">
        <v>23</v>
      </c>
      <c r="C4362" s="1" t="str">
        <f>VLOOKUP(Tabela1[[#This Row],[Cliente]],'BASE DE CLIENTES'!A:E,2,0)</f>
        <v>Brasília</v>
      </c>
      <c r="D4362" s="1" t="str">
        <f>VLOOKUP(Tabela1[[#This Row],[Cliente]],'BASE DE CLIENTES'!A:C,3,0)</f>
        <v>DF</v>
      </c>
      <c r="E4362" s="1" t="str">
        <f>CONCATENATE(Tabela1[[#This Row],[CIDADE]],",",Tabela1[[#This Row],[UF]])</f>
        <v>Brasília,DF</v>
      </c>
      <c r="F4362" s="12">
        <v>46055</v>
      </c>
      <c r="G4362" s="14">
        <v>2117.84</v>
      </c>
      <c r="H4362" s="14">
        <v>2970</v>
      </c>
      <c r="I4362" s="7">
        <f>Tabela1[[#This Row],[Valor total]]-Tabela1[[#This Row],[Valor custo]]</f>
        <v>852.15999999999985</v>
      </c>
      <c r="J4362" s="3">
        <f>Tabela1[[#This Row],[MARGEM BRUTA]]/Tabela1[[#This Row],[Valor total]]</f>
        <v>0.28692255892255886</v>
      </c>
      <c r="K4362" s="1" t="str">
        <f>VLOOKUP(Tabela1[[#This Row],[Cliente]],'BASE DE CLIENTES'!A:D,4,0)</f>
        <v>EMPRESA SEM MAQUINA</v>
      </c>
      <c r="L4362" s="1" t="str">
        <f>VLOOKUP(Tabela1[[#This Row],[Cliente]],'BASE DE CLIENTES'!A:E,5,0)</f>
        <v>SETOR INDUSTRIAL (TAGUATINGA)</v>
      </c>
    </row>
    <row r="4363" spans="2:12" x14ac:dyDescent="0.3">
      <c r="B4363" t="s">
        <v>316</v>
      </c>
      <c r="C4363" s="1" t="str">
        <f>VLOOKUP(Tabela1[[#This Row],[Cliente]],'BASE DE CLIENTES'!A:E,2,0)</f>
        <v>Valparaíso de Goiás</v>
      </c>
      <c r="D4363" s="1" t="str">
        <f>VLOOKUP(Tabela1[[#This Row],[Cliente]],'BASE DE CLIENTES'!A:C,3,0)</f>
        <v>GO</v>
      </c>
      <c r="E4363" s="1" t="str">
        <f>CONCATENATE(Tabela1[[#This Row],[CIDADE]],",",Tabela1[[#This Row],[UF]])</f>
        <v>Valparaíso de Goiás,GO</v>
      </c>
      <c r="F4363" s="12">
        <v>46055</v>
      </c>
      <c r="G4363" s="14">
        <v>712.93</v>
      </c>
      <c r="H4363" s="14">
        <v>1100</v>
      </c>
      <c r="I4363" s="7">
        <f>Tabela1[[#This Row],[Valor total]]-Tabela1[[#This Row],[Valor custo]]</f>
        <v>387.07000000000005</v>
      </c>
      <c r="J4363" s="3">
        <f>Tabela1[[#This Row],[MARGEM BRUTA]]/Tabela1[[#This Row],[Valor total]]</f>
        <v>0.35188181818181824</v>
      </c>
      <c r="K4363" s="1" t="str">
        <f>VLOOKUP(Tabela1[[#This Row],[Cliente]],'BASE DE CLIENTES'!A:D,4,0)</f>
        <v>SERRALHEIRO</v>
      </c>
      <c r="L4363" s="1" t="str">
        <f>VLOOKUP(Tabela1[[#This Row],[Cliente]],'BASE DE CLIENTES'!A:E,5,0)</f>
        <v>Valparaíso de Goiás</v>
      </c>
    </row>
    <row r="4364" spans="2:12" x14ac:dyDescent="0.3">
      <c r="B4364" t="s">
        <v>70</v>
      </c>
      <c r="C4364" s="1" t="str">
        <f>VLOOKUP(Tabela1[[#This Row],[Cliente]],'BASE DE CLIENTES'!A:E,2,0)</f>
        <v>Brasília</v>
      </c>
      <c r="D4364" s="1" t="str">
        <f>VLOOKUP(Tabela1[[#This Row],[Cliente]],'BASE DE CLIENTES'!A:C,3,0)</f>
        <v>DF</v>
      </c>
      <c r="E4364" s="1" t="str">
        <f>CONCATENATE(Tabela1[[#This Row],[CIDADE]],",",Tabela1[[#This Row],[UF]])</f>
        <v>Brasília,DF</v>
      </c>
      <c r="F4364" s="12">
        <v>46112</v>
      </c>
      <c r="G4364" s="14">
        <v>650</v>
      </c>
      <c r="H4364" s="14">
        <v>900</v>
      </c>
      <c r="I4364" s="7">
        <f>Tabela1[[#This Row],[Valor total]]-Tabela1[[#This Row],[Valor custo]]</f>
        <v>250</v>
      </c>
      <c r="J4364" s="3">
        <f>Tabela1[[#This Row],[MARGEM BRUTA]]/Tabela1[[#This Row],[Valor total]]</f>
        <v>0.27777777777777779</v>
      </c>
      <c r="K4364" s="1" t="str">
        <f>VLOOKUP(Tabela1[[#This Row],[Cliente]],'BASE DE CLIENTES'!A:D,4,0)</f>
        <v>EMPRESA COM MAQUINA</v>
      </c>
      <c r="L4364" s="1" t="str">
        <f>VLOOKUP(Tabela1[[#This Row],[Cliente]],'BASE DE CLIENTES'!A:E,5,0)</f>
        <v>TAGUATINGA NORTE (TAGUATINGA)</v>
      </c>
    </row>
    <row r="4365" spans="2:12" x14ac:dyDescent="0.3">
      <c r="B4365" t="s">
        <v>179</v>
      </c>
      <c r="C4365" s="1" t="str">
        <f>VLOOKUP(Tabela1[[#This Row],[Cliente]],'BASE DE CLIENTES'!A:E,2,0)</f>
        <v>Brasilândia de Minas</v>
      </c>
      <c r="D4365" s="1" t="str">
        <f>VLOOKUP(Tabela1[[#This Row],[Cliente]],'BASE DE CLIENTES'!A:C,3,0)</f>
        <v>MG</v>
      </c>
      <c r="E4365" s="1" t="str">
        <f>CONCATENATE(Tabela1[[#This Row],[CIDADE]],",",Tabela1[[#This Row],[UF]])</f>
        <v>Brasilândia de Minas,MG</v>
      </c>
      <c r="F4365" s="12">
        <v>46112</v>
      </c>
      <c r="G4365" s="14">
        <v>1475.81</v>
      </c>
      <c r="H4365" s="14">
        <v>2446</v>
      </c>
      <c r="I4365" s="7">
        <f>Tabela1[[#This Row],[Valor total]]-Tabela1[[#This Row],[Valor custo]]</f>
        <v>970.19</v>
      </c>
      <c r="J4365" s="3">
        <f>Tabela1[[#This Row],[MARGEM BRUTA]]/Tabela1[[#This Row],[Valor total]]</f>
        <v>0.39664349959116929</v>
      </c>
      <c r="K4365" s="1" t="str">
        <f>VLOOKUP(Tabela1[[#This Row],[Cliente]],'BASE DE CLIENTES'!A:D,4,0)</f>
        <v>EMPRESA SEM MAQUINA</v>
      </c>
      <c r="L4365" s="1" t="str">
        <f>VLOOKUP(Tabela1[[#This Row],[Cliente]],'BASE DE CLIENTES'!A:E,5,0)</f>
        <v>Brasilândia de Minas</v>
      </c>
    </row>
    <row r="4366" spans="2:12" x14ac:dyDescent="0.3">
      <c r="B4366" t="s">
        <v>88</v>
      </c>
      <c r="C4366" s="1" t="str">
        <f>VLOOKUP(Tabela1[[#This Row],[Cliente]],'BASE DE CLIENTES'!A:E,2,0)</f>
        <v>Brasília</v>
      </c>
      <c r="D4366" s="1" t="str">
        <f>VLOOKUP(Tabela1[[#This Row],[Cliente]],'BASE DE CLIENTES'!A:C,3,0)</f>
        <v>DF</v>
      </c>
      <c r="E4366" s="1" t="str">
        <f>CONCATENATE(Tabela1[[#This Row],[CIDADE]],",",Tabela1[[#This Row],[UF]])</f>
        <v>Brasília,DF</v>
      </c>
      <c r="F4366" s="12">
        <v>46112</v>
      </c>
      <c r="G4366" s="14">
        <v>387.5</v>
      </c>
      <c r="H4366" s="14">
        <v>670</v>
      </c>
      <c r="I4366" s="7">
        <f>Tabela1[[#This Row],[Valor total]]-Tabela1[[#This Row],[Valor custo]]</f>
        <v>282.5</v>
      </c>
      <c r="J4366" s="3">
        <f>Tabela1[[#This Row],[MARGEM BRUTA]]/Tabela1[[#This Row],[Valor total]]</f>
        <v>0.42164179104477612</v>
      </c>
      <c r="K4366" s="1" t="str">
        <f>VLOOKUP(Tabela1[[#This Row],[Cliente]],'BASE DE CLIENTES'!A:D,4,0)</f>
        <v>SERRALHEIRO</v>
      </c>
      <c r="L4366" s="1" t="str">
        <f>VLOOKUP(Tabela1[[#This Row],[Cliente]],'BASE DE CLIENTES'!A:E,5,0)</f>
        <v>RECANTO DAS EMAS</v>
      </c>
    </row>
    <row r="4367" spans="2:12" x14ac:dyDescent="0.3">
      <c r="B4367" t="s">
        <v>1167</v>
      </c>
      <c r="C4367" s="1" t="str">
        <f>VLOOKUP(Tabela1[[#This Row],[Cliente]],'BASE DE CLIENTES'!A:E,2,0)</f>
        <v>Brasília</v>
      </c>
      <c r="D4367" s="1" t="str">
        <f>VLOOKUP(Tabela1[[#This Row],[Cliente]],'BASE DE CLIENTES'!A:C,3,0)</f>
        <v>DF</v>
      </c>
      <c r="E4367" s="1" t="str">
        <f>CONCATENATE(Tabela1[[#This Row],[CIDADE]],",",Tabela1[[#This Row],[UF]])</f>
        <v>Brasília,DF</v>
      </c>
      <c r="F4367" s="12">
        <v>46112</v>
      </c>
      <c r="G4367" s="14">
        <v>530</v>
      </c>
      <c r="H4367" s="14">
        <v>945</v>
      </c>
      <c r="I4367" s="7">
        <f>Tabela1[[#This Row],[Valor total]]-Tabela1[[#This Row],[Valor custo]]</f>
        <v>415</v>
      </c>
      <c r="J4367" s="3">
        <f>Tabela1[[#This Row],[MARGEM BRUTA]]/Tabela1[[#This Row],[Valor total]]</f>
        <v>0.43915343915343913</v>
      </c>
      <c r="K4367" s="1" t="str">
        <f>VLOOKUP(Tabela1[[#This Row],[Cliente]],'BASE DE CLIENTES'!A:D,4,0)</f>
        <v>CLIENTE NOVO S/ IDENT.</v>
      </c>
      <c r="L4367" s="1" t="str">
        <f>VLOOKUP(Tabela1[[#This Row],[Cliente]],'BASE DE CLIENTES'!A:E,5,0)</f>
        <v>SÃO SEBASTIÃO</v>
      </c>
    </row>
    <row r="4368" spans="2:12" x14ac:dyDescent="0.3">
      <c r="B4368" t="s">
        <v>42</v>
      </c>
      <c r="C4368" s="1" t="str">
        <f>VLOOKUP(Tabela1[[#This Row],[Cliente]],'BASE DE CLIENTES'!A:E,2,0)</f>
        <v>Brasília</v>
      </c>
      <c r="D4368" s="1" t="str">
        <f>VLOOKUP(Tabela1[[#This Row],[Cliente]],'BASE DE CLIENTES'!A:C,3,0)</f>
        <v>DF</v>
      </c>
      <c r="E4368" s="1" t="str">
        <f>CONCATENATE(Tabela1[[#This Row],[CIDADE]],",",Tabela1[[#This Row],[UF]])</f>
        <v>Brasília,DF</v>
      </c>
      <c r="F4368" s="12">
        <v>46112</v>
      </c>
      <c r="G4368" s="14">
        <v>2318</v>
      </c>
      <c r="H4368" s="14">
        <v>3724.8</v>
      </c>
      <c r="I4368" s="7">
        <f>Tabela1[[#This Row],[Valor total]]-Tabela1[[#This Row],[Valor custo]]</f>
        <v>1406.8000000000002</v>
      </c>
      <c r="J4368" s="3">
        <f>Tabela1[[#This Row],[MARGEM BRUTA]]/Tabela1[[#This Row],[Valor total]]</f>
        <v>0.37768470790378011</v>
      </c>
      <c r="K4368" s="1" t="str">
        <f>VLOOKUP(Tabela1[[#This Row],[Cliente]],'BASE DE CLIENTES'!A:D,4,0)</f>
        <v>EMPRESA SEM MAQUINA</v>
      </c>
      <c r="L4368" s="1" t="str">
        <f>VLOOKUP(Tabela1[[#This Row],[Cliente]],'BASE DE CLIENTES'!A:E,5,0)</f>
        <v>SAMAMBAIA</v>
      </c>
    </row>
    <row r="4369" spans="2:12" x14ac:dyDescent="0.3">
      <c r="B4369" t="s">
        <v>85</v>
      </c>
      <c r="C4369" s="1" t="str">
        <f>VLOOKUP(Tabela1[[#This Row],[Cliente]],'BASE DE CLIENTES'!A:E,2,0)</f>
        <v>Brasília</v>
      </c>
      <c r="D4369" s="1" t="str">
        <f>VLOOKUP(Tabela1[[#This Row],[Cliente]],'BASE DE CLIENTES'!A:C,3,0)</f>
        <v>DF</v>
      </c>
      <c r="E4369" s="1" t="str">
        <f>CONCATENATE(Tabela1[[#This Row],[CIDADE]],",",Tabela1[[#This Row],[UF]])</f>
        <v>Brasília,DF</v>
      </c>
      <c r="F4369" s="12">
        <v>46112</v>
      </c>
      <c r="G4369" s="14">
        <v>470</v>
      </c>
      <c r="H4369" s="14">
        <v>700</v>
      </c>
      <c r="I4369" s="7">
        <f>Tabela1[[#This Row],[Valor total]]-Tabela1[[#This Row],[Valor custo]]</f>
        <v>230</v>
      </c>
      <c r="J4369" s="3">
        <f>Tabela1[[#This Row],[MARGEM BRUTA]]/Tabela1[[#This Row],[Valor total]]</f>
        <v>0.32857142857142857</v>
      </c>
      <c r="K4369" s="1" t="str">
        <f>VLOOKUP(Tabela1[[#This Row],[Cliente]],'BASE DE CLIENTES'!A:D,4,0)</f>
        <v>SERRALHEIRO</v>
      </c>
      <c r="L4369" s="1" t="str">
        <f>VLOOKUP(Tabela1[[#This Row],[Cliente]],'BASE DE CLIENTES'!A:E,5,0)</f>
        <v>SAMAMBAIA NORTE (SAMAMBAIA)</v>
      </c>
    </row>
    <row r="4370" spans="2:12" x14ac:dyDescent="0.3">
      <c r="B4370" t="s">
        <v>38</v>
      </c>
      <c r="C4370" s="1" t="str">
        <f>VLOOKUP(Tabela1[[#This Row],[Cliente]],'BASE DE CLIENTES'!A:E,2,0)</f>
        <v>Brasília</v>
      </c>
      <c r="D4370" s="1" t="str">
        <f>VLOOKUP(Tabela1[[#This Row],[Cliente]],'BASE DE CLIENTES'!A:C,3,0)</f>
        <v>DF</v>
      </c>
      <c r="E4370" s="1" t="str">
        <f>CONCATENATE(Tabela1[[#This Row],[CIDADE]],",",Tabela1[[#This Row],[UF]])</f>
        <v>Brasília,DF</v>
      </c>
      <c r="F4370" s="12">
        <v>46112</v>
      </c>
      <c r="G4370" s="14">
        <v>838</v>
      </c>
      <c r="H4370" s="14">
        <v>440</v>
      </c>
      <c r="I4370" s="7">
        <f>Tabela1[[#This Row],[Valor total]]-Tabela1[[#This Row],[Valor custo]]</f>
        <v>-398</v>
      </c>
      <c r="J4370" s="3">
        <f>Tabela1[[#This Row],[MARGEM BRUTA]]/Tabela1[[#This Row],[Valor total]]</f>
        <v>-0.90454545454545454</v>
      </c>
      <c r="K4370" s="1" t="str">
        <f>VLOOKUP(Tabela1[[#This Row],[Cliente]],'BASE DE CLIENTES'!A:D,4,0)</f>
        <v>EMPRESA SEM MAQUINA</v>
      </c>
      <c r="L4370" s="1" t="str">
        <f>VLOOKUP(Tabela1[[#This Row],[Cliente]],'BASE DE CLIENTES'!A:E,5,0)</f>
        <v>PONTE ALTA NORTE (GAMA)</v>
      </c>
    </row>
    <row r="4371" spans="2:12" x14ac:dyDescent="0.3">
      <c r="B4371" t="s">
        <v>27</v>
      </c>
      <c r="C4371" s="1" t="str">
        <f>VLOOKUP(Tabela1[[#This Row],[Cliente]],'BASE DE CLIENTES'!A:E,2,0)</f>
        <v>Brasília</v>
      </c>
      <c r="D4371" s="1" t="str">
        <f>VLOOKUP(Tabela1[[#This Row],[Cliente]],'BASE DE CLIENTES'!A:C,3,0)</f>
        <v>DF</v>
      </c>
      <c r="E4371" s="1" t="str">
        <f>CONCATENATE(Tabela1[[#This Row],[CIDADE]],",",Tabela1[[#This Row],[UF]])</f>
        <v>Brasília,DF</v>
      </c>
      <c r="F4371" s="12">
        <v>46112</v>
      </c>
      <c r="G4371" s="14">
        <v>13.69</v>
      </c>
      <c r="H4371" s="14">
        <v>120</v>
      </c>
      <c r="I4371" s="7">
        <f>Tabela1[[#This Row],[Valor total]]-Tabela1[[#This Row],[Valor custo]]</f>
        <v>106.31</v>
      </c>
      <c r="J4371" s="3">
        <f>Tabela1[[#This Row],[MARGEM BRUTA]]/Tabela1[[#This Row],[Valor total]]</f>
        <v>0.88591666666666669</v>
      </c>
      <c r="K4371" s="1" t="str">
        <f>VLOOKUP(Tabela1[[#This Row],[Cliente]],'BASE DE CLIENTES'!A:D,4,0)</f>
        <v>EMPRESA SEM MAQUINA</v>
      </c>
      <c r="L4371" s="1" t="str">
        <f>VLOOKUP(Tabela1[[#This Row],[Cliente]],'BASE DE CLIENTES'!A:E,5,0)</f>
        <v>RECANTO DAS EMAS</v>
      </c>
    </row>
    <row r="4372" spans="2:12" x14ac:dyDescent="0.3">
      <c r="B4372" t="s">
        <v>106</v>
      </c>
      <c r="C4372" s="1" t="str">
        <f>VLOOKUP(Tabela1[[#This Row],[Cliente]],'BASE DE CLIENTES'!A:E,2,0)</f>
        <v>Brasília</v>
      </c>
      <c r="D4372" s="1" t="str">
        <f>VLOOKUP(Tabela1[[#This Row],[Cliente]],'BASE DE CLIENTES'!A:C,3,0)</f>
        <v>DF</v>
      </c>
      <c r="E4372" s="1" t="str">
        <f>CONCATENATE(Tabela1[[#This Row],[CIDADE]],",",Tabela1[[#This Row],[UF]])</f>
        <v>Brasília,DF</v>
      </c>
      <c r="F4372" s="12">
        <v>46108</v>
      </c>
      <c r="G4372" s="14">
        <v>13.69</v>
      </c>
      <c r="H4372" s="14">
        <v>120</v>
      </c>
      <c r="I4372" s="7">
        <f>Tabela1[[#This Row],[Valor total]]-Tabela1[[#This Row],[Valor custo]]</f>
        <v>106.31</v>
      </c>
      <c r="J4372" s="3">
        <f>Tabela1[[#This Row],[MARGEM BRUTA]]/Tabela1[[#This Row],[Valor total]]</f>
        <v>0.88591666666666669</v>
      </c>
      <c r="K4372" s="1" t="str">
        <f>VLOOKUP(Tabela1[[#This Row],[Cliente]],'BASE DE CLIENTES'!A:D,4,0)</f>
        <v>EMPRESA COM MAQUINA</v>
      </c>
      <c r="L4372" s="1" t="str">
        <f>VLOOKUP(Tabela1[[#This Row],[Cliente]],'BASE DE CLIENTES'!A:E,5,0)</f>
        <v>26 DE SETEMBRO</v>
      </c>
    </row>
    <row r="4373" spans="2:12" x14ac:dyDescent="0.3">
      <c r="B4373" t="s">
        <v>55</v>
      </c>
      <c r="C4373" s="1" t="str">
        <f>VLOOKUP(Tabela1[[#This Row],[Cliente]],'BASE DE CLIENTES'!A:E,2,0)</f>
        <v>Brasília</v>
      </c>
      <c r="D4373" s="1" t="str">
        <f>VLOOKUP(Tabela1[[#This Row],[Cliente]],'BASE DE CLIENTES'!A:C,3,0)</f>
        <v>DF</v>
      </c>
      <c r="E4373" s="1" t="str">
        <f>CONCATENATE(Tabela1[[#This Row],[CIDADE]],",",Tabela1[[#This Row],[UF]])</f>
        <v>Brasília,DF</v>
      </c>
      <c r="F4373" s="12">
        <v>46112</v>
      </c>
      <c r="G4373" s="14">
        <v>235.69</v>
      </c>
      <c r="H4373" s="14">
        <v>380</v>
      </c>
      <c r="I4373" s="7">
        <f>Tabela1[[#This Row],[Valor total]]-Tabela1[[#This Row],[Valor custo]]</f>
        <v>144.31</v>
      </c>
      <c r="J4373" s="3">
        <f>Tabela1[[#This Row],[MARGEM BRUTA]]/Tabela1[[#This Row],[Valor total]]</f>
        <v>0.37976315789473686</v>
      </c>
      <c r="K4373" s="1" t="str">
        <f>VLOOKUP(Tabela1[[#This Row],[Cliente]],'BASE DE CLIENTES'!A:D,4,0)</f>
        <v>EMPRESA SEM MAQUINA</v>
      </c>
      <c r="L4373" s="1" t="str">
        <f>VLOOKUP(Tabela1[[#This Row],[Cliente]],'BASE DE CLIENTES'!A:E,5,0)</f>
        <v>RECANTO DAS EMAS</v>
      </c>
    </row>
    <row r="4374" spans="2:12" x14ac:dyDescent="0.3">
      <c r="B4374" t="s">
        <v>120</v>
      </c>
      <c r="C4374" s="1" t="str">
        <f>VLOOKUP(Tabela1[[#This Row],[Cliente]],'BASE DE CLIENTES'!A:E,2,0)</f>
        <v>Brasília</v>
      </c>
      <c r="D4374" s="1" t="str">
        <f>VLOOKUP(Tabela1[[#This Row],[Cliente]],'BASE DE CLIENTES'!A:C,3,0)</f>
        <v>DF</v>
      </c>
      <c r="E4374" s="1" t="str">
        <f>CONCATENATE(Tabela1[[#This Row],[CIDADE]],",",Tabela1[[#This Row],[UF]])</f>
        <v>Brasília,DF</v>
      </c>
      <c r="F4374" s="12">
        <v>46112</v>
      </c>
      <c r="G4374" s="14">
        <v>1257</v>
      </c>
      <c r="H4374" s="14">
        <v>1965</v>
      </c>
      <c r="I4374" s="7">
        <f>Tabela1[[#This Row],[Valor total]]-Tabela1[[#This Row],[Valor custo]]</f>
        <v>708</v>
      </c>
      <c r="J4374" s="3">
        <f>Tabela1[[#This Row],[MARGEM BRUTA]]/Tabela1[[#This Row],[Valor total]]</f>
        <v>0.36030534351145038</v>
      </c>
      <c r="K4374" s="1" t="str">
        <f>VLOOKUP(Tabela1[[#This Row],[Cliente]],'BASE DE CLIENTES'!A:D,4,0)</f>
        <v>EMPRESA SEM MAQUINA</v>
      </c>
      <c r="L4374" s="1" t="str">
        <f>VLOOKUP(Tabela1[[#This Row],[Cliente]],'BASE DE CLIENTES'!A:E,5,0)</f>
        <v>SAMAMBAIA</v>
      </c>
    </row>
    <row r="4375" spans="2:12" x14ac:dyDescent="0.3">
      <c r="B4375" t="s">
        <v>42</v>
      </c>
      <c r="C4375" s="1" t="str">
        <f>VLOOKUP(Tabela1[[#This Row],[Cliente]],'BASE DE CLIENTES'!A:E,2,0)</f>
        <v>Brasília</v>
      </c>
      <c r="D4375" s="1" t="str">
        <f>VLOOKUP(Tabela1[[#This Row],[Cliente]],'BASE DE CLIENTES'!A:C,3,0)</f>
        <v>DF</v>
      </c>
      <c r="E4375" s="1" t="str">
        <f>CONCATENATE(Tabela1[[#This Row],[CIDADE]],",",Tabela1[[#This Row],[UF]])</f>
        <v>Brasília,DF</v>
      </c>
      <c r="F4375" s="12">
        <v>46112</v>
      </c>
      <c r="G4375" s="14">
        <v>419</v>
      </c>
      <c r="H4375" s="14">
        <v>650</v>
      </c>
      <c r="I4375" s="7">
        <f>Tabela1[[#This Row],[Valor total]]-Tabela1[[#This Row],[Valor custo]]</f>
        <v>231</v>
      </c>
      <c r="J4375" s="3">
        <f>Tabela1[[#This Row],[MARGEM BRUTA]]/Tabela1[[#This Row],[Valor total]]</f>
        <v>0.35538461538461541</v>
      </c>
      <c r="K4375" s="1" t="str">
        <f>VLOOKUP(Tabela1[[#This Row],[Cliente]],'BASE DE CLIENTES'!A:D,4,0)</f>
        <v>EMPRESA SEM MAQUINA</v>
      </c>
      <c r="L4375" s="1" t="str">
        <f>VLOOKUP(Tabela1[[#This Row],[Cliente]],'BASE DE CLIENTES'!A:E,5,0)</f>
        <v>SAMAMBAIA</v>
      </c>
    </row>
    <row r="4376" spans="2:12" x14ac:dyDescent="0.3">
      <c r="B4376" t="s">
        <v>27</v>
      </c>
      <c r="C4376" s="1" t="str">
        <f>VLOOKUP(Tabela1[[#This Row],[Cliente]],'BASE DE CLIENTES'!A:E,2,0)</f>
        <v>Brasília</v>
      </c>
      <c r="D4376" s="1" t="str">
        <f>VLOOKUP(Tabela1[[#This Row],[Cliente]],'BASE DE CLIENTES'!A:C,3,0)</f>
        <v>DF</v>
      </c>
      <c r="E4376" s="1" t="str">
        <f>CONCATENATE(Tabela1[[#This Row],[CIDADE]],",",Tabela1[[#This Row],[UF]])</f>
        <v>Brasília,DF</v>
      </c>
      <c r="F4376" s="12">
        <v>46112</v>
      </c>
      <c r="G4376" s="14">
        <v>559.42999999999995</v>
      </c>
      <c r="H4376" s="14">
        <v>835</v>
      </c>
      <c r="I4376" s="7">
        <f>Tabela1[[#This Row],[Valor total]]-Tabela1[[#This Row],[Valor custo]]</f>
        <v>275.57000000000005</v>
      </c>
      <c r="J4376" s="3">
        <f>Tabela1[[#This Row],[MARGEM BRUTA]]/Tabela1[[#This Row],[Valor total]]</f>
        <v>0.33002395209580843</v>
      </c>
      <c r="K4376" s="1" t="str">
        <f>VLOOKUP(Tabela1[[#This Row],[Cliente]],'BASE DE CLIENTES'!A:D,4,0)</f>
        <v>EMPRESA SEM MAQUINA</v>
      </c>
      <c r="L4376" s="1" t="str">
        <f>VLOOKUP(Tabela1[[#This Row],[Cliente]],'BASE DE CLIENTES'!A:E,5,0)</f>
        <v>RECANTO DAS EMAS</v>
      </c>
    </row>
    <row r="4377" spans="2:12" x14ac:dyDescent="0.3">
      <c r="B4377" t="s">
        <v>68</v>
      </c>
      <c r="C4377" s="1" t="str">
        <f>VLOOKUP(Tabela1[[#This Row],[Cliente]],'BASE DE CLIENTES'!A:E,2,0)</f>
        <v>Brasília</v>
      </c>
      <c r="D4377" s="1" t="str">
        <f>VLOOKUP(Tabela1[[#This Row],[Cliente]],'BASE DE CLIENTES'!A:C,3,0)</f>
        <v>DF</v>
      </c>
      <c r="E4377" s="1" t="str">
        <f>CONCATENATE(Tabela1[[#This Row],[CIDADE]],",",Tabela1[[#This Row],[UF]])</f>
        <v>Brasília,DF</v>
      </c>
      <c r="F4377" s="12">
        <v>46112</v>
      </c>
      <c r="G4377" s="14">
        <v>380</v>
      </c>
      <c r="H4377" s="14">
        <v>570</v>
      </c>
      <c r="I4377" s="7">
        <f>Tabela1[[#This Row],[Valor total]]-Tabela1[[#This Row],[Valor custo]]</f>
        <v>190</v>
      </c>
      <c r="J4377" s="3">
        <f>Tabela1[[#This Row],[MARGEM BRUTA]]/Tabela1[[#This Row],[Valor total]]</f>
        <v>0.33333333333333331</v>
      </c>
      <c r="K4377" s="1" t="str">
        <f>VLOOKUP(Tabela1[[#This Row],[Cliente]],'BASE DE CLIENTES'!A:D,4,0)</f>
        <v>EMPRESA COM MAQUINA</v>
      </c>
      <c r="L4377" s="1" t="str">
        <f>VLOOKUP(Tabela1[[#This Row],[Cliente]],'BASE DE CLIENTES'!A:E,5,0)</f>
        <v>SAMAMBAIA SUL (SAMAMBAIA)</v>
      </c>
    </row>
    <row r="4378" spans="2:12" x14ac:dyDescent="0.3">
      <c r="B4378" t="s">
        <v>25</v>
      </c>
      <c r="C4378" s="1" t="str">
        <f>VLOOKUP(Tabela1[[#This Row],[Cliente]],'BASE DE CLIENTES'!A:E,2,0)</f>
        <v>Brasília</v>
      </c>
      <c r="D4378" s="1" t="str">
        <f>VLOOKUP(Tabela1[[#This Row],[Cliente]],'BASE DE CLIENTES'!A:C,3,0)</f>
        <v>DF</v>
      </c>
      <c r="E4378" s="1" t="str">
        <f>CONCATENATE(Tabela1[[#This Row],[CIDADE]],",",Tabela1[[#This Row],[UF]])</f>
        <v>Brasília,DF</v>
      </c>
      <c r="F4378" s="12">
        <v>46111</v>
      </c>
      <c r="G4378" s="14">
        <v>1140</v>
      </c>
      <c r="H4378" s="14">
        <v>1845</v>
      </c>
      <c r="I4378" s="7">
        <f>Tabela1[[#This Row],[Valor total]]-Tabela1[[#This Row],[Valor custo]]</f>
        <v>705</v>
      </c>
      <c r="J4378" s="3">
        <f>Tabela1[[#This Row],[MARGEM BRUTA]]/Tabela1[[#This Row],[Valor total]]</f>
        <v>0.38211382113821141</v>
      </c>
      <c r="K4378" s="1" t="str">
        <f>VLOOKUP(Tabela1[[#This Row],[Cliente]],'BASE DE CLIENTES'!A:D,4,0)</f>
        <v>EMPRESA COM MAQUINA</v>
      </c>
      <c r="L4378" s="1" t="str">
        <f>VLOOKUP(Tabela1[[#This Row],[Cliente]],'BASE DE CLIENTES'!A:E,5,0)</f>
        <v>CEILANDIA NORTE (CEILANDIA)</v>
      </c>
    </row>
    <row r="4379" spans="2:12" x14ac:dyDescent="0.3">
      <c r="B4379" t="s">
        <v>111</v>
      </c>
      <c r="C4379" s="1" t="str">
        <f>VLOOKUP(Tabela1[[#This Row],[Cliente]],'BASE DE CLIENTES'!A:E,2,0)</f>
        <v>Brasília</v>
      </c>
      <c r="D4379" s="1" t="str">
        <f>VLOOKUP(Tabela1[[#This Row],[Cliente]],'BASE DE CLIENTES'!A:C,3,0)</f>
        <v>DF</v>
      </c>
      <c r="E4379" s="1" t="str">
        <f>CONCATENATE(Tabela1[[#This Row],[CIDADE]],",",Tabela1[[#This Row],[UF]])</f>
        <v>Brasília,DF</v>
      </c>
      <c r="F4379" s="12">
        <v>46111</v>
      </c>
      <c r="G4379" s="14">
        <v>487.8</v>
      </c>
      <c r="H4379" s="14">
        <v>900</v>
      </c>
      <c r="I4379" s="7">
        <f>Tabela1[[#This Row],[Valor total]]-Tabela1[[#This Row],[Valor custo]]</f>
        <v>412.2</v>
      </c>
      <c r="J4379" s="3">
        <f>Tabela1[[#This Row],[MARGEM BRUTA]]/Tabela1[[#This Row],[Valor total]]</f>
        <v>0.45799999999999996</v>
      </c>
      <c r="K4379" s="1" t="str">
        <f>VLOOKUP(Tabela1[[#This Row],[Cliente]],'BASE DE CLIENTES'!A:D,4,0)</f>
        <v>EMPRESA SEM MAQUINA</v>
      </c>
      <c r="L4379" s="1" t="str">
        <f>VLOOKUP(Tabela1[[#This Row],[Cliente]],'BASE DE CLIENTES'!A:E,5,0)</f>
        <v>TAGUATINGA SUL (TAGUATINGA)</v>
      </c>
    </row>
    <row r="4380" spans="2:12" x14ac:dyDescent="0.3">
      <c r="B4380" t="s">
        <v>66</v>
      </c>
      <c r="C4380" s="1" t="str">
        <f>VLOOKUP(Tabela1[[#This Row],[Cliente]],'BASE DE CLIENTES'!A:E,2,0)</f>
        <v>Águas Lindas de Goiás</v>
      </c>
      <c r="D4380" s="1" t="str">
        <f>VLOOKUP(Tabela1[[#This Row],[Cliente]],'BASE DE CLIENTES'!A:C,3,0)</f>
        <v>GO</v>
      </c>
      <c r="E4380" s="1" t="str">
        <f>CONCATENATE(Tabela1[[#This Row],[CIDADE]],",",Tabela1[[#This Row],[UF]])</f>
        <v>Águas Lindas de Goiás,GO</v>
      </c>
      <c r="F4380" s="12">
        <v>46111</v>
      </c>
      <c r="G4380" s="14">
        <v>393.69</v>
      </c>
      <c r="H4380" s="14">
        <v>740</v>
      </c>
      <c r="I4380" s="7">
        <f>Tabela1[[#This Row],[Valor total]]-Tabela1[[#This Row],[Valor custo]]</f>
        <v>346.31</v>
      </c>
      <c r="J4380" s="3">
        <f>Tabela1[[#This Row],[MARGEM BRUTA]]/Tabela1[[#This Row],[Valor total]]</f>
        <v>0.4679864864864865</v>
      </c>
      <c r="K4380" s="1" t="str">
        <f>VLOOKUP(Tabela1[[#This Row],[Cliente]],'BASE DE CLIENTES'!A:D,4,0)</f>
        <v>EMPRESA COM MAQUINA</v>
      </c>
      <c r="L4380" s="1" t="str">
        <f>VLOOKUP(Tabela1[[#This Row],[Cliente]],'BASE DE CLIENTES'!A:E,5,0)</f>
        <v>Águas Lindas de Goiás</v>
      </c>
    </row>
    <row r="4381" spans="2:12" x14ac:dyDescent="0.3">
      <c r="B4381" t="s">
        <v>221</v>
      </c>
      <c r="C4381" s="1" t="str">
        <f>VLOOKUP(Tabela1[[#This Row],[Cliente]],'BASE DE CLIENTES'!A:E,2,0)</f>
        <v>Goiânia</v>
      </c>
      <c r="D4381" s="1" t="str">
        <f>VLOOKUP(Tabela1[[#This Row],[Cliente]],'BASE DE CLIENTES'!A:C,3,0)</f>
        <v>GO</v>
      </c>
      <c r="E4381" s="1" t="str">
        <f>CONCATENATE(Tabela1[[#This Row],[CIDADE]],",",Tabela1[[#This Row],[UF]])</f>
        <v>Goiânia,GO</v>
      </c>
      <c r="F4381" s="12">
        <v>46111</v>
      </c>
      <c r="G4381" s="14">
        <v>3430</v>
      </c>
      <c r="H4381" s="14">
        <v>4850</v>
      </c>
      <c r="I4381" s="7">
        <f>Tabela1[[#This Row],[Valor total]]-Tabela1[[#This Row],[Valor custo]]</f>
        <v>1420</v>
      </c>
      <c r="J4381" s="3">
        <f>Tabela1[[#This Row],[MARGEM BRUTA]]/Tabela1[[#This Row],[Valor total]]</f>
        <v>0.29278350515463919</v>
      </c>
      <c r="K4381" s="1" t="str">
        <f>VLOOKUP(Tabela1[[#This Row],[Cliente]],'BASE DE CLIENTES'!A:D,4,0)</f>
        <v>EMPRESA COM MAQUINA</v>
      </c>
      <c r="L4381" s="1" t="str">
        <f>VLOOKUP(Tabela1[[#This Row],[Cliente]],'BASE DE CLIENTES'!A:E,5,0)</f>
        <v>Goiânia</v>
      </c>
    </row>
    <row r="4382" spans="2:12" x14ac:dyDescent="0.3">
      <c r="B4382" t="s">
        <v>179</v>
      </c>
      <c r="C4382" s="1" t="str">
        <f>VLOOKUP(Tabela1[[#This Row],[Cliente]],'BASE DE CLIENTES'!A:E,2,0)</f>
        <v>Brasilândia de Minas</v>
      </c>
      <c r="D4382" s="1" t="str">
        <f>VLOOKUP(Tabela1[[#This Row],[Cliente]],'BASE DE CLIENTES'!A:C,3,0)</f>
        <v>MG</v>
      </c>
      <c r="E4382" s="1" t="str">
        <f>CONCATENATE(Tabela1[[#This Row],[CIDADE]],",",Tabela1[[#This Row],[UF]])</f>
        <v>Brasilândia de Minas,MG</v>
      </c>
      <c r="F4382" s="12">
        <v>46111</v>
      </c>
      <c r="G4382" s="14">
        <v>24.39</v>
      </c>
      <c r="H4382" s="14">
        <v>32</v>
      </c>
      <c r="I4382" s="7">
        <f>Tabela1[[#This Row],[Valor total]]-Tabela1[[#This Row],[Valor custo]]</f>
        <v>7.6099999999999994</v>
      </c>
      <c r="J4382" s="3">
        <f>Tabela1[[#This Row],[MARGEM BRUTA]]/Tabela1[[#This Row],[Valor total]]</f>
        <v>0.23781249999999998</v>
      </c>
      <c r="K4382" s="1" t="str">
        <f>VLOOKUP(Tabela1[[#This Row],[Cliente]],'BASE DE CLIENTES'!A:D,4,0)</f>
        <v>EMPRESA SEM MAQUINA</v>
      </c>
      <c r="L4382" s="1" t="str">
        <f>VLOOKUP(Tabela1[[#This Row],[Cliente]],'BASE DE CLIENTES'!A:E,5,0)</f>
        <v>Brasilândia de Minas</v>
      </c>
    </row>
    <row r="4383" spans="2:12" x14ac:dyDescent="0.3">
      <c r="B4383" t="s">
        <v>99</v>
      </c>
      <c r="C4383" s="1" t="str">
        <f>VLOOKUP(Tabela1[[#This Row],[Cliente]],'BASE DE CLIENTES'!A:E,2,0)</f>
        <v>Brasília</v>
      </c>
      <c r="D4383" s="1" t="str">
        <f>VLOOKUP(Tabela1[[#This Row],[Cliente]],'BASE DE CLIENTES'!A:C,3,0)</f>
        <v>DF</v>
      </c>
      <c r="E4383" s="1" t="str">
        <f>CONCATENATE(Tabela1[[#This Row],[CIDADE]],",",Tabela1[[#This Row],[UF]])</f>
        <v>Brasília,DF</v>
      </c>
      <c r="F4383" s="12">
        <v>46111</v>
      </c>
      <c r="G4383" s="14">
        <v>3058</v>
      </c>
      <c r="H4383" s="14">
        <v>4820</v>
      </c>
      <c r="I4383" s="7">
        <f>Tabela1[[#This Row],[Valor total]]-Tabela1[[#This Row],[Valor custo]]</f>
        <v>1762</v>
      </c>
      <c r="J4383" s="3">
        <f>Tabela1[[#This Row],[MARGEM BRUTA]]/Tabela1[[#This Row],[Valor total]]</f>
        <v>0.36556016597510371</v>
      </c>
      <c r="K4383" s="1" t="str">
        <f>VLOOKUP(Tabela1[[#This Row],[Cliente]],'BASE DE CLIENTES'!A:D,4,0)</f>
        <v>EMPRESA COM MAQUINA</v>
      </c>
      <c r="L4383" s="1" t="str">
        <f>VLOOKUP(Tabela1[[#This Row],[Cliente]],'BASE DE CLIENTES'!A:E,5,0)</f>
        <v>ARAPOANGA (PLANALTINA)</v>
      </c>
    </row>
    <row r="4384" spans="2:12" x14ac:dyDescent="0.3">
      <c r="B4384" t="s">
        <v>88</v>
      </c>
      <c r="C4384" s="1" t="str">
        <f>VLOOKUP(Tabela1[[#This Row],[Cliente]],'BASE DE CLIENTES'!A:E,2,0)</f>
        <v>Brasília</v>
      </c>
      <c r="D4384" s="1" t="str">
        <f>VLOOKUP(Tabela1[[#This Row],[Cliente]],'BASE DE CLIENTES'!A:C,3,0)</f>
        <v>DF</v>
      </c>
      <c r="E4384" s="1" t="str">
        <f>CONCATENATE(Tabela1[[#This Row],[CIDADE]],",",Tabela1[[#This Row],[UF]])</f>
        <v>Brasília,DF</v>
      </c>
      <c r="F4384" s="12">
        <v>46111</v>
      </c>
      <c r="G4384" s="14">
        <v>1680</v>
      </c>
      <c r="H4384" s="14">
        <v>2580</v>
      </c>
      <c r="I4384" s="7">
        <f>Tabela1[[#This Row],[Valor total]]-Tabela1[[#This Row],[Valor custo]]</f>
        <v>900</v>
      </c>
      <c r="J4384" s="3">
        <f>Tabela1[[#This Row],[MARGEM BRUTA]]/Tabela1[[#This Row],[Valor total]]</f>
        <v>0.34883720930232559</v>
      </c>
      <c r="K4384" s="1" t="str">
        <f>VLOOKUP(Tabela1[[#This Row],[Cliente]],'BASE DE CLIENTES'!A:D,4,0)</f>
        <v>SERRALHEIRO</v>
      </c>
      <c r="L4384" s="1" t="str">
        <f>VLOOKUP(Tabela1[[#This Row],[Cliente]],'BASE DE CLIENTES'!A:E,5,0)</f>
        <v>RECANTO DAS EMAS</v>
      </c>
    </row>
    <row r="4385" spans="2:12" x14ac:dyDescent="0.3">
      <c r="B4385" t="s">
        <v>179</v>
      </c>
      <c r="C4385" s="1" t="str">
        <f>VLOOKUP(Tabela1[[#This Row],[Cliente]],'BASE DE CLIENTES'!A:E,2,0)</f>
        <v>Brasilândia de Minas</v>
      </c>
      <c r="D4385" s="1" t="str">
        <f>VLOOKUP(Tabela1[[#This Row],[Cliente]],'BASE DE CLIENTES'!A:C,3,0)</f>
        <v>MG</v>
      </c>
      <c r="E4385" s="1" t="str">
        <f>CONCATENATE(Tabela1[[#This Row],[CIDADE]],",",Tabela1[[#This Row],[UF]])</f>
        <v>Brasilândia de Minas,MG</v>
      </c>
      <c r="F4385" s="12">
        <v>46111</v>
      </c>
      <c r="G4385" s="14">
        <v>1300</v>
      </c>
      <c r="H4385" s="14">
        <v>1300</v>
      </c>
      <c r="I4385" s="7">
        <f>Tabela1[[#This Row],[Valor total]]-Tabela1[[#This Row],[Valor custo]]</f>
        <v>0</v>
      </c>
      <c r="J4385" s="3">
        <f>Tabela1[[#This Row],[MARGEM BRUTA]]/Tabela1[[#This Row],[Valor total]]</f>
        <v>0</v>
      </c>
      <c r="K4385" s="1" t="str">
        <f>VLOOKUP(Tabela1[[#This Row],[Cliente]],'BASE DE CLIENTES'!A:D,4,0)</f>
        <v>EMPRESA SEM MAQUINA</v>
      </c>
      <c r="L4385" s="1" t="str">
        <f>VLOOKUP(Tabela1[[#This Row],[Cliente]],'BASE DE CLIENTES'!A:E,5,0)</f>
        <v>Brasilândia de Minas</v>
      </c>
    </row>
    <row r="4386" spans="2:12" x14ac:dyDescent="0.3">
      <c r="B4386" t="s">
        <v>104</v>
      </c>
      <c r="C4386" s="1" t="str">
        <f>VLOOKUP(Tabela1[[#This Row],[Cliente]],'BASE DE CLIENTES'!A:E,2,0)</f>
        <v>Águas Lindas de Goiás</v>
      </c>
      <c r="D4386" s="1" t="str">
        <f>VLOOKUP(Tabela1[[#This Row],[Cliente]],'BASE DE CLIENTES'!A:C,3,0)</f>
        <v>GO</v>
      </c>
      <c r="E4386" s="1" t="str">
        <f>CONCATENATE(Tabela1[[#This Row],[CIDADE]],",",Tabela1[[#This Row],[UF]])</f>
        <v>Águas Lindas de Goiás,GO</v>
      </c>
      <c r="F4386" s="12">
        <v>46111</v>
      </c>
      <c r="G4386" s="14">
        <v>500</v>
      </c>
      <c r="H4386" s="14">
        <v>750</v>
      </c>
      <c r="I4386" s="7">
        <f>Tabela1[[#This Row],[Valor total]]-Tabela1[[#This Row],[Valor custo]]</f>
        <v>250</v>
      </c>
      <c r="J4386" s="3">
        <f>Tabela1[[#This Row],[MARGEM BRUTA]]/Tabela1[[#This Row],[Valor total]]</f>
        <v>0.33333333333333331</v>
      </c>
      <c r="K4386" s="1" t="str">
        <f>VLOOKUP(Tabela1[[#This Row],[Cliente]],'BASE DE CLIENTES'!A:D,4,0)</f>
        <v>EMPRESA SEM MAQUINA</v>
      </c>
      <c r="L4386" s="1" t="str">
        <f>VLOOKUP(Tabela1[[#This Row],[Cliente]],'BASE DE CLIENTES'!A:E,5,0)</f>
        <v>Águas Lindas de Goiás</v>
      </c>
    </row>
    <row r="4387" spans="2:12" x14ac:dyDescent="0.3">
      <c r="B4387" t="s">
        <v>161</v>
      </c>
      <c r="C4387" s="1" t="str">
        <f>VLOOKUP(Tabela1[[#This Row],[Cliente]],'BASE DE CLIENTES'!A:E,2,0)</f>
        <v>Brasília</v>
      </c>
      <c r="D4387" s="1" t="str">
        <f>VLOOKUP(Tabela1[[#This Row],[Cliente]],'BASE DE CLIENTES'!A:C,3,0)</f>
        <v>DF</v>
      </c>
      <c r="E4387" s="1" t="str">
        <f>CONCATENATE(Tabela1[[#This Row],[CIDADE]],",",Tabela1[[#This Row],[UF]])</f>
        <v>Brasília,DF</v>
      </c>
      <c r="F4387" s="12">
        <v>46111</v>
      </c>
      <c r="G4387" s="14">
        <v>487.8</v>
      </c>
      <c r="H4387" s="14">
        <v>830</v>
      </c>
      <c r="I4387" s="7">
        <f>Tabela1[[#This Row],[Valor total]]-Tabela1[[#This Row],[Valor custo]]</f>
        <v>342.2</v>
      </c>
      <c r="J4387" s="3">
        <f>Tabela1[[#This Row],[MARGEM BRUTA]]/Tabela1[[#This Row],[Valor total]]</f>
        <v>0.412289156626506</v>
      </c>
      <c r="K4387" s="1" t="str">
        <f>VLOOKUP(Tabela1[[#This Row],[Cliente]],'BASE DE CLIENTES'!A:D,4,0)</f>
        <v>EMPRESA COM MAQUINA</v>
      </c>
      <c r="L4387" s="1" t="str">
        <f>VLOOKUP(Tabela1[[#This Row],[Cliente]],'BASE DE CLIENTES'!A:E,5,0)</f>
        <v>RIACHO FUNDO II</v>
      </c>
    </row>
    <row r="4388" spans="2:12" x14ac:dyDescent="0.3">
      <c r="B4388" t="s">
        <v>252</v>
      </c>
      <c r="C4388" s="1" t="str">
        <f>VLOOKUP(Tabela1[[#This Row],[Cliente]],'BASE DE CLIENTES'!A:E,2,0)</f>
        <v>Luziânia</v>
      </c>
      <c r="D4388" s="1" t="str">
        <f>VLOOKUP(Tabela1[[#This Row],[Cliente]],'BASE DE CLIENTES'!A:C,3,0)</f>
        <v>GO</v>
      </c>
      <c r="E4388" s="1" t="str">
        <f>CONCATENATE(Tabela1[[#This Row],[CIDADE]],",",Tabela1[[#This Row],[UF]])</f>
        <v>Luziânia,GO</v>
      </c>
      <c r="F4388" s="12">
        <v>46111</v>
      </c>
      <c r="G4388" s="14">
        <v>560.02</v>
      </c>
      <c r="H4388" s="14">
        <v>985</v>
      </c>
      <c r="I4388" s="7">
        <f>Tabela1[[#This Row],[Valor total]]-Tabela1[[#This Row],[Valor custo]]</f>
        <v>424.98</v>
      </c>
      <c r="J4388" s="3">
        <f>Tabela1[[#This Row],[MARGEM BRUTA]]/Tabela1[[#This Row],[Valor total]]</f>
        <v>0.43145177664974621</v>
      </c>
      <c r="K4388" s="1" t="str">
        <f>VLOOKUP(Tabela1[[#This Row],[Cliente]],'BASE DE CLIENTES'!A:D,4,0)</f>
        <v>SERRALHEIRO</v>
      </c>
      <c r="L4388" s="1" t="str">
        <f>VLOOKUP(Tabela1[[#This Row],[Cliente]],'BASE DE CLIENTES'!A:E,5,0)</f>
        <v>Luziânia</v>
      </c>
    </row>
    <row r="4389" spans="2:12" x14ac:dyDescent="0.3">
      <c r="B4389" t="s">
        <v>149</v>
      </c>
      <c r="C4389" s="1" t="str">
        <f>VLOOKUP(Tabela1[[#This Row],[Cliente]],'BASE DE CLIENTES'!A:E,2,0)</f>
        <v>Anápolis</v>
      </c>
      <c r="D4389" s="1" t="str">
        <f>VLOOKUP(Tabela1[[#This Row],[Cliente]],'BASE DE CLIENTES'!A:C,3,0)</f>
        <v>GO</v>
      </c>
      <c r="E4389" s="1" t="str">
        <f>CONCATENATE(Tabela1[[#This Row],[CIDADE]],",",Tabela1[[#This Row],[UF]])</f>
        <v>Anápolis,GO</v>
      </c>
      <c r="F4389" s="12">
        <v>46111</v>
      </c>
      <c r="G4389" s="14">
        <v>11102.76</v>
      </c>
      <c r="H4389" s="14">
        <v>16629.5</v>
      </c>
      <c r="I4389" s="7">
        <f>Tabela1[[#This Row],[Valor total]]-Tabela1[[#This Row],[Valor custo]]</f>
        <v>5526.74</v>
      </c>
      <c r="J4389" s="3">
        <f>Tabela1[[#This Row],[MARGEM BRUTA]]/Tabela1[[#This Row],[Valor total]]</f>
        <v>0.3323455305330888</v>
      </c>
      <c r="K4389" s="1" t="str">
        <f>VLOOKUP(Tabela1[[#This Row],[Cliente]],'BASE DE CLIENTES'!A:D,4,0)</f>
        <v>EMPRESA COM MAQUINA</v>
      </c>
      <c r="L4389" s="1" t="str">
        <f>VLOOKUP(Tabela1[[#This Row],[Cliente]],'BASE DE CLIENTES'!A:E,5,0)</f>
        <v>Anápolis</v>
      </c>
    </row>
    <row r="4390" spans="2:12" x14ac:dyDescent="0.3">
      <c r="B4390" t="s">
        <v>183</v>
      </c>
      <c r="C4390" s="1" t="str">
        <f>VLOOKUP(Tabela1[[#This Row],[Cliente]],'BASE DE CLIENTES'!A:E,2,0)</f>
        <v>Caldas Novas</v>
      </c>
      <c r="D4390" s="1" t="str">
        <f>VLOOKUP(Tabela1[[#This Row],[Cliente]],'BASE DE CLIENTES'!A:C,3,0)</f>
        <v>GO</v>
      </c>
      <c r="E4390" s="1" t="str">
        <f>CONCATENATE(Tabela1[[#This Row],[CIDADE]],",",Tabela1[[#This Row],[UF]])</f>
        <v>Caldas Novas,GO</v>
      </c>
      <c r="F4390" s="12">
        <v>46111</v>
      </c>
      <c r="G4390" s="14">
        <v>1978</v>
      </c>
      <c r="H4390" s="14">
        <v>3065</v>
      </c>
      <c r="I4390" s="7">
        <f>Tabela1[[#This Row],[Valor total]]-Tabela1[[#This Row],[Valor custo]]</f>
        <v>1087</v>
      </c>
      <c r="J4390" s="3">
        <f>Tabela1[[#This Row],[MARGEM BRUTA]]/Tabela1[[#This Row],[Valor total]]</f>
        <v>0.35464926590538337</v>
      </c>
      <c r="K4390" s="1" t="str">
        <f>VLOOKUP(Tabela1[[#This Row],[Cliente]],'BASE DE CLIENTES'!A:D,4,0)</f>
        <v>EMPRESA COM MAQUINA</v>
      </c>
      <c r="L4390" s="1" t="str">
        <f>VLOOKUP(Tabela1[[#This Row],[Cliente]],'BASE DE CLIENTES'!A:E,5,0)</f>
        <v>Caldas Novas</v>
      </c>
    </row>
    <row r="4391" spans="2:12" x14ac:dyDescent="0.3">
      <c r="B4391" t="s">
        <v>68</v>
      </c>
      <c r="C4391" s="1" t="str">
        <f>VLOOKUP(Tabela1[[#This Row],[Cliente]],'BASE DE CLIENTES'!A:E,2,0)</f>
        <v>Brasília</v>
      </c>
      <c r="D4391" s="1" t="str">
        <f>VLOOKUP(Tabela1[[#This Row],[Cliente]],'BASE DE CLIENTES'!A:C,3,0)</f>
        <v>DF</v>
      </c>
      <c r="E4391" s="1" t="str">
        <f>CONCATENATE(Tabela1[[#This Row],[CIDADE]],",",Tabela1[[#This Row],[UF]])</f>
        <v>Brasília,DF</v>
      </c>
      <c r="F4391" s="12">
        <v>46111</v>
      </c>
      <c r="G4391" s="14">
        <v>992.8</v>
      </c>
      <c r="H4391" s="14">
        <v>1570</v>
      </c>
      <c r="I4391" s="7">
        <f>Tabela1[[#This Row],[Valor total]]-Tabela1[[#This Row],[Valor custo]]</f>
        <v>577.20000000000005</v>
      </c>
      <c r="J4391" s="3">
        <f>Tabela1[[#This Row],[MARGEM BRUTA]]/Tabela1[[#This Row],[Valor total]]</f>
        <v>0.36764331210191087</v>
      </c>
      <c r="K4391" s="1" t="str">
        <f>VLOOKUP(Tabela1[[#This Row],[Cliente]],'BASE DE CLIENTES'!A:D,4,0)</f>
        <v>EMPRESA COM MAQUINA</v>
      </c>
      <c r="L4391" s="1" t="str">
        <f>VLOOKUP(Tabela1[[#This Row],[Cliente]],'BASE DE CLIENTES'!A:E,5,0)</f>
        <v>SAMAMBAIA SUL (SAMAMBAIA)</v>
      </c>
    </row>
    <row r="4392" spans="2:12" x14ac:dyDescent="0.3">
      <c r="B4392" t="s">
        <v>236</v>
      </c>
      <c r="C4392" s="1" t="str">
        <f>VLOOKUP(Tabela1[[#This Row],[Cliente]],'BASE DE CLIENTES'!A:E,2,0)</f>
        <v>Goiânia</v>
      </c>
      <c r="D4392" s="1" t="str">
        <f>VLOOKUP(Tabela1[[#This Row],[Cliente]],'BASE DE CLIENTES'!A:C,3,0)</f>
        <v>GO</v>
      </c>
      <c r="E4392" s="1" t="str">
        <f>CONCATENATE(Tabela1[[#This Row],[CIDADE]],",",Tabela1[[#This Row],[UF]])</f>
        <v>Goiânia,GO</v>
      </c>
      <c r="F4392" s="12">
        <v>46108</v>
      </c>
      <c r="G4392" s="14">
        <v>1590</v>
      </c>
      <c r="H4392" s="14">
        <v>2370</v>
      </c>
      <c r="I4392" s="7">
        <f>Tabela1[[#This Row],[Valor total]]-Tabela1[[#This Row],[Valor custo]]</f>
        <v>780</v>
      </c>
      <c r="J4392" s="3">
        <f>Tabela1[[#This Row],[MARGEM BRUTA]]/Tabela1[[#This Row],[Valor total]]</f>
        <v>0.32911392405063289</v>
      </c>
      <c r="K4392" s="1" t="str">
        <f>VLOOKUP(Tabela1[[#This Row],[Cliente]],'BASE DE CLIENTES'!A:D,4,0)</f>
        <v>EMPRESA COM MAQUINA</v>
      </c>
      <c r="L4392" s="1" t="str">
        <f>VLOOKUP(Tabela1[[#This Row],[Cliente]],'BASE DE CLIENTES'!A:E,5,0)</f>
        <v>Goiânia</v>
      </c>
    </row>
    <row r="4393" spans="2:12" x14ac:dyDescent="0.3">
      <c r="B4393" t="s">
        <v>55</v>
      </c>
      <c r="C4393" s="1" t="str">
        <f>VLOOKUP(Tabela1[[#This Row],[Cliente]],'BASE DE CLIENTES'!A:E,2,0)</f>
        <v>Brasília</v>
      </c>
      <c r="D4393" s="1" t="str">
        <f>VLOOKUP(Tabela1[[#This Row],[Cliente]],'BASE DE CLIENTES'!A:C,3,0)</f>
        <v>DF</v>
      </c>
      <c r="E4393" s="1" t="str">
        <f>CONCATENATE(Tabela1[[#This Row],[CIDADE]],",",Tabela1[[#This Row],[UF]])</f>
        <v>Brasília,DF</v>
      </c>
      <c r="F4393" s="12">
        <v>46108</v>
      </c>
      <c r="G4393" s="14">
        <v>3511.79</v>
      </c>
      <c r="H4393" s="14">
        <v>5559</v>
      </c>
      <c r="I4393" s="7">
        <f>Tabela1[[#This Row],[Valor total]]-Tabela1[[#This Row],[Valor custo]]</f>
        <v>2047.21</v>
      </c>
      <c r="J4393" s="3">
        <f>Tabela1[[#This Row],[MARGEM BRUTA]]/Tabela1[[#This Row],[Valor total]]</f>
        <v>0.36826947292678541</v>
      </c>
      <c r="K4393" s="1" t="str">
        <f>VLOOKUP(Tabela1[[#This Row],[Cliente]],'BASE DE CLIENTES'!A:D,4,0)</f>
        <v>EMPRESA SEM MAQUINA</v>
      </c>
      <c r="L4393" s="1" t="str">
        <f>VLOOKUP(Tabela1[[#This Row],[Cliente]],'BASE DE CLIENTES'!A:E,5,0)</f>
        <v>RECANTO DAS EMAS</v>
      </c>
    </row>
    <row r="4394" spans="2:12" x14ac:dyDescent="0.3">
      <c r="B4394" t="s">
        <v>321</v>
      </c>
      <c r="C4394" s="1" t="str">
        <f>VLOOKUP(Tabela1[[#This Row],[Cliente]],'BASE DE CLIENTES'!A:E,2,0)</f>
        <v>Valparaíso de Goiás</v>
      </c>
      <c r="D4394" s="1" t="str">
        <f>VLOOKUP(Tabela1[[#This Row],[Cliente]],'BASE DE CLIENTES'!A:C,3,0)</f>
        <v>GO</v>
      </c>
      <c r="E4394" s="1" t="str">
        <f>CONCATENATE(Tabela1[[#This Row],[CIDADE]],",",Tabela1[[#This Row],[UF]])</f>
        <v>Valparaíso de Goiás,GO</v>
      </c>
      <c r="F4394" s="12">
        <v>46108</v>
      </c>
      <c r="G4394" s="14">
        <v>1300</v>
      </c>
      <c r="H4394" s="14">
        <v>1500</v>
      </c>
      <c r="I4394" s="7">
        <f>Tabela1[[#This Row],[Valor total]]-Tabela1[[#This Row],[Valor custo]]</f>
        <v>200</v>
      </c>
      <c r="J4394" s="3">
        <f>Tabela1[[#This Row],[MARGEM BRUTA]]/Tabela1[[#This Row],[Valor total]]</f>
        <v>0.13333333333333333</v>
      </c>
      <c r="K4394" s="1" t="str">
        <f>VLOOKUP(Tabela1[[#This Row],[Cliente]],'BASE DE CLIENTES'!A:D,4,0)</f>
        <v>EMPRESA COM MAQUINA</v>
      </c>
      <c r="L4394" s="1" t="str">
        <f>VLOOKUP(Tabela1[[#This Row],[Cliente]],'BASE DE CLIENTES'!A:E,5,0)</f>
        <v>Valparaíso de Goiás</v>
      </c>
    </row>
    <row r="4395" spans="2:12" x14ac:dyDescent="0.3">
      <c r="B4395" t="s">
        <v>316</v>
      </c>
      <c r="C4395" s="1" t="str">
        <f>VLOOKUP(Tabela1[[#This Row],[Cliente]],'BASE DE CLIENTES'!A:E,2,0)</f>
        <v>Valparaíso de Goiás</v>
      </c>
      <c r="D4395" s="1" t="str">
        <f>VLOOKUP(Tabela1[[#This Row],[Cliente]],'BASE DE CLIENTES'!A:C,3,0)</f>
        <v>GO</v>
      </c>
      <c r="E4395" s="1" t="str">
        <f>CONCATENATE(Tabela1[[#This Row],[CIDADE]],",",Tabela1[[#This Row],[UF]])</f>
        <v>Valparaíso de Goiás,GO</v>
      </c>
      <c r="F4395" s="12">
        <v>46108</v>
      </c>
      <c r="G4395" s="14">
        <v>1009.84</v>
      </c>
      <c r="H4395" s="14">
        <v>1450</v>
      </c>
      <c r="I4395" s="7">
        <f>Tabela1[[#This Row],[Valor total]]-Tabela1[[#This Row],[Valor custo]]</f>
        <v>440.15999999999997</v>
      </c>
      <c r="J4395" s="3">
        <f>Tabela1[[#This Row],[MARGEM BRUTA]]/Tabela1[[#This Row],[Valor total]]</f>
        <v>0.30355862068965517</v>
      </c>
      <c r="K4395" s="1" t="str">
        <f>VLOOKUP(Tabela1[[#This Row],[Cliente]],'BASE DE CLIENTES'!A:D,4,0)</f>
        <v>SERRALHEIRO</v>
      </c>
      <c r="L4395" s="1" t="str">
        <f>VLOOKUP(Tabela1[[#This Row],[Cliente]],'BASE DE CLIENTES'!A:E,5,0)</f>
        <v>Valparaíso de Goiás</v>
      </c>
    </row>
    <row r="4396" spans="2:12" x14ac:dyDescent="0.3">
      <c r="B4396" t="s">
        <v>96</v>
      </c>
      <c r="C4396" s="1" t="str">
        <f>VLOOKUP(Tabela1[[#This Row],[Cliente]],'BASE DE CLIENTES'!A:E,2,0)</f>
        <v>Brasília</v>
      </c>
      <c r="D4396" s="1" t="str">
        <f>VLOOKUP(Tabela1[[#This Row],[Cliente]],'BASE DE CLIENTES'!A:C,3,0)</f>
        <v>DF</v>
      </c>
      <c r="E4396" s="1" t="str">
        <f>CONCATENATE(Tabela1[[#This Row],[CIDADE]],",",Tabela1[[#This Row],[UF]])</f>
        <v>Brasília,DF</v>
      </c>
      <c r="F4396" s="12">
        <v>46108</v>
      </c>
      <c r="G4396" s="14">
        <v>402.56</v>
      </c>
      <c r="H4396" s="14">
        <v>700</v>
      </c>
      <c r="I4396" s="7">
        <f>Tabela1[[#This Row],[Valor total]]-Tabela1[[#This Row],[Valor custo]]</f>
        <v>297.44</v>
      </c>
      <c r="J4396" s="3">
        <f>Tabela1[[#This Row],[MARGEM BRUTA]]/Tabela1[[#This Row],[Valor total]]</f>
        <v>0.42491428571428569</v>
      </c>
      <c r="K4396" s="1" t="str">
        <f>VLOOKUP(Tabela1[[#This Row],[Cliente]],'BASE DE CLIENTES'!A:D,4,0)</f>
        <v>EMPRESA SEM MAQUINA</v>
      </c>
      <c r="L4396" s="1" t="str">
        <f>VLOOKUP(Tabela1[[#This Row],[Cliente]],'BASE DE CLIENTES'!A:E,5,0)</f>
        <v>CEILANDIA NORTE (CEILANDIA)</v>
      </c>
    </row>
    <row r="4397" spans="2:12" x14ac:dyDescent="0.3">
      <c r="B4397" t="s">
        <v>19</v>
      </c>
      <c r="C4397" s="1" t="str">
        <f>VLOOKUP(Tabela1[[#This Row],[Cliente]],'BASE DE CLIENTES'!A:E,2,0)</f>
        <v>Águas Lindas de Goiás</v>
      </c>
      <c r="D4397" s="1" t="str">
        <f>VLOOKUP(Tabela1[[#This Row],[Cliente]],'BASE DE CLIENTES'!A:C,3,0)</f>
        <v>GO</v>
      </c>
      <c r="E4397" s="1" t="str">
        <f>CONCATENATE(Tabela1[[#This Row],[CIDADE]],",",Tabela1[[#This Row],[UF]])</f>
        <v>Águas Lindas de Goiás,GO</v>
      </c>
      <c r="F4397" s="12">
        <v>46108</v>
      </c>
      <c r="G4397" s="14">
        <v>3370</v>
      </c>
      <c r="H4397" s="14">
        <v>4450</v>
      </c>
      <c r="I4397" s="7">
        <f>Tabela1[[#This Row],[Valor total]]-Tabela1[[#This Row],[Valor custo]]</f>
        <v>1080</v>
      </c>
      <c r="J4397" s="3">
        <f>Tabela1[[#This Row],[MARGEM BRUTA]]/Tabela1[[#This Row],[Valor total]]</f>
        <v>0.24269662921348314</v>
      </c>
      <c r="K4397" s="1" t="str">
        <f>VLOOKUP(Tabela1[[#This Row],[Cliente]],'BASE DE CLIENTES'!A:D,4,0)</f>
        <v>SERRALHEIRO</v>
      </c>
      <c r="L4397" s="1" t="str">
        <f>VLOOKUP(Tabela1[[#This Row],[Cliente]],'BASE DE CLIENTES'!A:E,5,0)</f>
        <v>Águas Lindas de Goiás</v>
      </c>
    </row>
    <row r="4398" spans="2:12" x14ac:dyDescent="0.3">
      <c r="B4398" t="s">
        <v>70</v>
      </c>
      <c r="C4398" s="1" t="str">
        <f>VLOOKUP(Tabela1[[#This Row],[Cliente]],'BASE DE CLIENTES'!A:E,2,0)</f>
        <v>Brasília</v>
      </c>
      <c r="D4398" s="1" t="str">
        <f>VLOOKUP(Tabela1[[#This Row],[Cliente]],'BASE DE CLIENTES'!A:C,3,0)</f>
        <v>DF</v>
      </c>
      <c r="E4398" s="1" t="str">
        <f>CONCATENATE(Tabela1[[#This Row],[CIDADE]],",",Tabela1[[#This Row],[UF]])</f>
        <v>Brasília,DF</v>
      </c>
      <c r="F4398" s="12">
        <v>46108</v>
      </c>
      <c r="G4398" s="14">
        <v>2195.2800000000002</v>
      </c>
      <c r="H4398" s="14">
        <v>3070</v>
      </c>
      <c r="I4398" s="7">
        <f>Tabela1[[#This Row],[Valor total]]-Tabela1[[#This Row],[Valor custo]]</f>
        <v>874.7199999999998</v>
      </c>
      <c r="J4398" s="3">
        <f>Tabela1[[#This Row],[MARGEM BRUTA]]/Tabela1[[#This Row],[Valor total]]</f>
        <v>0.2849250814332247</v>
      </c>
      <c r="K4398" s="1" t="str">
        <f>VLOOKUP(Tabela1[[#This Row],[Cliente]],'BASE DE CLIENTES'!A:D,4,0)</f>
        <v>EMPRESA COM MAQUINA</v>
      </c>
      <c r="L4398" s="1" t="str">
        <f>VLOOKUP(Tabela1[[#This Row],[Cliente]],'BASE DE CLIENTES'!A:E,5,0)</f>
        <v>TAGUATINGA NORTE (TAGUATINGA)</v>
      </c>
    </row>
    <row r="4399" spans="2:12" x14ac:dyDescent="0.3">
      <c r="B4399" t="s">
        <v>342</v>
      </c>
      <c r="C4399" s="1" t="str">
        <f>VLOOKUP(Tabela1[[#This Row],[Cliente]],'BASE DE CLIENTES'!A:E,2,0)</f>
        <v>Santo Antônio Descoberto</v>
      </c>
      <c r="D4399" s="1" t="str">
        <f>VLOOKUP(Tabela1[[#This Row],[Cliente]],'BASE DE CLIENTES'!A:C,3,0)</f>
        <v>GO</v>
      </c>
      <c r="E4399" s="1" t="str">
        <f>CONCATENATE(Tabela1[[#This Row],[CIDADE]],",",Tabela1[[#This Row],[UF]])</f>
        <v>Santo Antônio Descoberto,GO</v>
      </c>
      <c r="F4399" s="12">
        <v>46108</v>
      </c>
      <c r="G4399" s="14">
        <v>470</v>
      </c>
      <c r="H4399" s="14">
        <v>800</v>
      </c>
      <c r="I4399" s="7">
        <f>Tabela1[[#This Row],[Valor total]]-Tabela1[[#This Row],[Valor custo]]</f>
        <v>330</v>
      </c>
      <c r="J4399" s="3">
        <f>Tabela1[[#This Row],[MARGEM BRUTA]]/Tabela1[[#This Row],[Valor total]]</f>
        <v>0.41249999999999998</v>
      </c>
      <c r="K4399" s="1" t="str">
        <f>VLOOKUP(Tabela1[[#This Row],[Cliente]],'BASE DE CLIENTES'!A:D,4,0)</f>
        <v>CLIENTE NOVO S/ IDENT.</v>
      </c>
      <c r="L4399" s="1" t="str">
        <f>VLOOKUP(Tabela1[[#This Row],[Cliente]],'BASE DE CLIENTES'!A:E,5,0)</f>
        <v>Santo Antônio Descoberto</v>
      </c>
    </row>
    <row r="4400" spans="2:12" x14ac:dyDescent="0.3">
      <c r="B4400" t="s">
        <v>55</v>
      </c>
      <c r="C4400" s="1" t="str">
        <f>VLOOKUP(Tabela1[[#This Row],[Cliente]],'BASE DE CLIENTES'!A:E,2,0)</f>
        <v>Brasília</v>
      </c>
      <c r="D4400" s="1" t="str">
        <f>VLOOKUP(Tabela1[[#This Row],[Cliente]],'BASE DE CLIENTES'!A:C,3,0)</f>
        <v>DF</v>
      </c>
      <c r="E4400" s="1" t="str">
        <f>CONCATENATE(Tabela1[[#This Row],[CIDADE]],",",Tabela1[[#This Row],[UF]])</f>
        <v>Brasília,DF</v>
      </c>
      <c r="F4400" s="12">
        <v>46108</v>
      </c>
      <c r="G4400" s="14">
        <v>3511.79</v>
      </c>
      <c r="H4400" s="14">
        <v>5559</v>
      </c>
      <c r="I4400" s="7">
        <f>Tabela1[[#This Row],[Valor total]]-Tabela1[[#This Row],[Valor custo]]</f>
        <v>2047.21</v>
      </c>
      <c r="J4400" s="3">
        <f>Tabela1[[#This Row],[MARGEM BRUTA]]/Tabela1[[#This Row],[Valor total]]</f>
        <v>0.36826947292678541</v>
      </c>
      <c r="K4400" s="1" t="str">
        <f>VLOOKUP(Tabela1[[#This Row],[Cliente]],'BASE DE CLIENTES'!A:D,4,0)</f>
        <v>EMPRESA SEM MAQUINA</v>
      </c>
      <c r="L4400" s="1" t="str">
        <f>VLOOKUP(Tabela1[[#This Row],[Cliente]],'BASE DE CLIENTES'!A:E,5,0)</f>
        <v>RECANTO DAS EMAS</v>
      </c>
    </row>
    <row r="4401" spans="2:12" x14ac:dyDescent="0.3">
      <c r="B4401" t="s">
        <v>117</v>
      </c>
      <c r="C4401" s="1" t="str">
        <f>VLOOKUP(Tabela1[[#This Row],[Cliente]],'BASE DE CLIENTES'!A:E,2,0)</f>
        <v>Brasília</v>
      </c>
      <c r="D4401" s="1" t="str">
        <f>VLOOKUP(Tabela1[[#This Row],[Cliente]],'BASE DE CLIENTES'!A:C,3,0)</f>
        <v>DF</v>
      </c>
      <c r="E4401" s="1" t="str">
        <f>CONCATENATE(Tabela1[[#This Row],[CIDADE]],",",Tabela1[[#This Row],[UF]])</f>
        <v>Brasília,DF</v>
      </c>
      <c r="F4401" s="12">
        <v>46108</v>
      </c>
      <c r="G4401" s="14">
        <v>683.56</v>
      </c>
      <c r="H4401" s="14">
        <v>835</v>
      </c>
      <c r="I4401" s="7">
        <f>Tabela1[[#This Row],[Valor total]]-Tabela1[[#This Row],[Valor custo]]</f>
        <v>151.44000000000005</v>
      </c>
      <c r="J4401" s="3">
        <f>Tabela1[[#This Row],[MARGEM BRUTA]]/Tabela1[[#This Row],[Valor total]]</f>
        <v>0.18136526946107792</v>
      </c>
      <c r="K4401" s="1" t="str">
        <f>VLOOKUP(Tabela1[[#This Row],[Cliente]],'BASE DE CLIENTES'!A:D,4,0)</f>
        <v>EMPRESA COM MAQUINA</v>
      </c>
      <c r="L4401" s="1" t="str">
        <f>VLOOKUP(Tabela1[[#This Row],[Cliente]],'BASE DE CLIENTES'!A:E,5,0)</f>
        <v>SETOR HABITACIONAL ARNIQUEIRA (AGUAS CLARAS)</v>
      </c>
    </row>
    <row r="4402" spans="2:12" x14ac:dyDescent="0.3">
      <c r="B4402" t="s">
        <v>216</v>
      </c>
      <c r="C4402" s="1" t="str">
        <f>VLOOKUP(Tabela1[[#This Row],[Cliente]],'BASE DE CLIENTES'!A:E,2,0)</f>
        <v>Brasília</v>
      </c>
      <c r="D4402" s="1" t="str">
        <f>VLOOKUP(Tabela1[[#This Row],[Cliente]],'BASE DE CLIENTES'!A:C,3,0)</f>
        <v>DF</v>
      </c>
      <c r="E4402" s="1" t="str">
        <f>CONCATENATE(Tabela1[[#This Row],[CIDADE]],",",Tabela1[[#This Row],[UF]])</f>
        <v>Brasília,DF</v>
      </c>
      <c r="F4402" s="12">
        <v>46108</v>
      </c>
      <c r="G4402" s="14">
        <v>539.04</v>
      </c>
      <c r="H4402" s="14">
        <v>929</v>
      </c>
      <c r="I4402" s="7">
        <f>Tabela1[[#This Row],[Valor total]]-Tabela1[[#This Row],[Valor custo]]</f>
        <v>389.96000000000004</v>
      </c>
      <c r="J4402" s="3">
        <f>Tabela1[[#This Row],[MARGEM BRUTA]]/Tabela1[[#This Row],[Valor total]]</f>
        <v>0.41976318622174386</v>
      </c>
      <c r="K4402" s="1" t="str">
        <f>VLOOKUP(Tabela1[[#This Row],[Cliente]],'BASE DE CLIENTES'!A:D,4,0)</f>
        <v>EMPRESA COM MAQUINA</v>
      </c>
      <c r="L4402" s="1" t="str">
        <f>VLOOKUP(Tabela1[[#This Row],[Cliente]],'BASE DE CLIENTES'!A:E,5,0)</f>
        <v>RIACHO FUNDO II</v>
      </c>
    </row>
    <row r="4403" spans="2:12" x14ac:dyDescent="0.3">
      <c r="B4403" t="s">
        <v>38</v>
      </c>
      <c r="C4403" s="1" t="str">
        <f>VLOOKUP(Tabela1[[#This Row],[Cliente]],'BASE DE CLIENTES'!A:E,2,0)</f>
        <v>Brasília</v>
      </c>
      <c r="D4403" s="1" t="str">
        <f>VLOOKUP(Tabela1[[#This Row],[Cliente]],'BASE DE CLIENTES'!A:C,3,0)</f>
        <v>DF</v>
      </c>
      <c r="E4403" s="1" t="str">
        <f>CONCATENATE(Tabela1[[#This Row],[CIDADE]],",",Tabela1[[#This Row],[UF]])</f>
        <v>Brasília,DF</v>
      </c>
      <c r="F4403" s="12">
        <v>46108</v>
      </c>
      <c r="G4403" s="14">
        <v>3319</v>
      </c>
      <c r="H4403" s="14">
        <v>4589.7</v>
      </c>
      <c r="I4403" s="7">
        <f>Tabela1[[#This Row],[Valor total]]-Tabela1[[#This Row],[Valor custo]]</f>
        <v>1270.6999999999998</v>
      </c>
      <c r="J4403" s="3">
        <f>Tabela1[[#This Row],[MARGEM BRUTA]]/Tabela1[[#This Row],[Valor total]]</f>
        <v>0.27685905396866894</v>
      </c>
      <c r="K4403" s="1" t="str">
        <f>VLOOKUP(Tabela1[[#This Row],[Cliente]],'BASE DE CLIENTES'!A:D,4,0)</f>
        <v>EMPRESA SEM MAQUINA</v>
      </c>
      <c r="L4403" s="1" t="str">
        <f>VLOOKUP(Tabela1[[#This Row],[Cliente]],'BASE DE CLIENTES'!A:E,5,0)</f>
        <v>PONTE ALTA NORTE (GAMA)</v>
      </c>
    </row>
    <row r="4404" spans="2:12" x14ac:dyDescent="0.3">
      <c r="B4404" t="s">
        <v>325</v>
      </c>
      <c r="C4404" s="1" t="str">
        <f>VLOOKUP(Tabela1[[#This Row],[Cliente]],'BASE DE CLIENTES'!A:E,2,0)</f>
        <v>Valparaíso de Goiás</v>
      </c>
      <c r="D4404" s="1" t="str">
        <f>VLOOKUP(Tabela1[[#This Row],[Cliente]],'BASE DE CLIENTES'!A:C,3,0)</f>
        <v>GO</v>
      </c>
      <c r="E4404" s="1" t="str">
        <f>CONCATENATE(Tabela1[[#This Row],[CIDADE]],",",Tabela1[[#This Row],[UF]])</f>
        <v>Valparaíso de Goiás,GO</v>
      </c>
      <c r="F4404" s="12">
        <v>46108</v>
      </c>
      <c r="G4404" s="14">
        <v>545.1</v>
      </c>
      <c r="H4404" s="14">
        <v>1090</v>
      </c>
      <c r="I4404" s="7">
        <f>Tabela1[[#This Row],[Valor total]]-Tabela1[[#This Row],[Valor custo]]</f>
        <v>544.9</v>
      </c>
      <c r="J4404" s="3">
        <f>Tabela1[[#This Row],[MARGEM BRUTA]]/Tabela1[[#This Row],[Valor total]]</f>
        <v>0.49990825688073393</v>
      </c>
      <c r="K4404" s="1" t="str">
        <f>VLOOKUP(Tabela1[[#This Row],[Cliente]],'BASE DE CLIENTES'!A:D,4,0)</f>
        <v>SERRALHEIRO</v>
      </c>
      <c r="L4404" s="1" t="str">
        <f>VLOOKUP(Tabela1[[#This Row],[Cliente]],'BASE DE CLIENTES'!A:E,5,0)</f>
        <v>Valparaíso de Goiás</v>
      </c>
    </row>
    <row r="4405" spans="2:12" x14ac:dyDescent="0.3">
      <c r="B4405" t="s">
        <v>216</v>
      </c>
      <c r="C4405" s="1" t="str">
        <f>VLOOKUP(Tabela1[[#This Row],[Cliente]],'BASE DE CLIENTES'!A:E,2,0)</f>
        <v>Brasília</v>
      </c>
      <c r="D4405" s="1" t="str">
        <f>VLOOKUP(Tabela1[[#This Row],[Cliente]],'BASE DE CLIENTES'!A:C,3,0)</f>
        <v>DF</v>
      </c>
      <c r="E4405" s="1" t="str">
        <f>CONCATENATE(Tabela1[[#This Row],[CIDADE]],",",Tabela1[[#This Row],[UF]])</f>
        <v>Brasília,DF</v>
      </c>
      <c r="F4405" s="12">
        <v>46108</v>
      </c>
      <c r="G4405" s="14">
        <v>4531</v>
      </c>
      <c r="H4405" s="14">
        <v>6620</v>
      </c>
      <c r="I4405" s="7">
        <f>Tabela1[[#This Row],[Valor total]]-Tabela1[[#This Row],[Valor custo]]</f>
        <v>2089</v>
      </c>
      <c r="J4405" s="3">
        <f>Tabela1[[#This Row],[MARGEM BRUTA]]/Tabela1[[#This Row],[Valor total]]</f>
        <v>0.31555891238670697</v>
      </c>
      <c r="K4405" s="1" t="str">
        <f>VLOOKUP(Tabela1[[#This Row],[Cliente]],'BASE DE CLIENTES'!A:D,4,0)</f>
        <v>EMPRESA COM MAQUINA</v>
      </c>
      <c r="L4405" s="1" t="str">
        <f>VLOOKUP(Tabela1[[#This Row],[Cliente]],'BASE DE CLIENTES'!A:E,5,0)</f>
        <v>RIACHO FUNDO II</v>
      </c>
    </row>
    <row r="4406" spans="2:12" x14ac:dyDescent="0.3">
      <c r="B4406" t="s">
        <v>140</v>
      </c>
      <c r="C4406" s="1" t="str">
        <f>VLOOKUP(Tabela1[[#This Row],[Cliente]],'BASE DE CLIENTES'!A:E,2,0)</f>
        <v>Brasília</v>
      </c>
      <c r="D4406" s="1" t="str">
        <f>VLOOKUP(Tabela1[[#This Row],[Cliente]],'BASE DE CLIENTES'!A:C,3,0)</f>
        <v>DF</v>
      </c>
      <c r="E4406" s="1" t="str">
        <f>CONCATENATE(Tabela1[[#This Row],[CIDADE]],",",Tabela1[[#This Row],[UF]])</f>
        <v>Brasília,DF</v>
      </c>
      <c r="F4406" s="12">
        <v>46108</v>
      </c>
      <c r="G4406" s="14">
        <v>54685</v>
      </c>
      <c r="H4406" s="14">
        <v>81000</v>
      </c>
      <c r="I4406" s="7">
        <f>Tabela1[[#This Row],[Valor total]]-Tabela1[[#This Row],[Valor custo]]</f>
        <v>26315</v>
      </c>
      <c r="J4406" s="3">
        <f>Tabela1[[#This Row],[MARGEM BRUTA]]/Tabela1[[#This Row],[Valor total]]</f>
        <v>0.32487654320987652</v>
      </c>
      <c r="K4406" s="1" t="str">
        <f>VLOOKUP(Tabela1[[#This Row],[Cliente]],'BASE DE CLIENTES'!A:D,4,0)</f>
        <v>EMPRESA COM MAQUINA</v>
      </c>
      <c r="L4406" s="1" t="str">
        <f>VLOOKUP(Tabela1[[#This Row],[Cliente]],'BASE DE CLIENTES'!A:E,5,0)</f>
        <v>RECANTO DAS EMAS</v>
      </c>
    </row>
    <row r="4407" spans="2:12" x14ac:dyDescent="0.3">
      <c r="B4407" t="s">
        <v>199</v>
      </c>
      <c r="C4407" s="1" t="str">
        <f>VLOOKUP(Tabela1[[#This Row],[Cliente]],'BASE DE CLIENTES'!A:E,2,0)</f>
        <v>Goiânia</v>
      </c>
      <c r="D4407" s="1" t="str">
        <f>VLOOKUP(Tabela1[[#This Row],[Cliente]],'BASE DE CLIENTES'!A:C,3,0)</f>
        <v>GO</v>
      </c>
      <c r="E4407" s="1" t="str">
        <f>CONCATENATE(Tabela1[[#This Row],[CIDADE]],",",Tabela1[[#This Row],[UF]])</f>
        <v>Goiânia,GO</v>
      </c>
      <c r="F4407" s="12">
        <v>46108</v>
      </c>
      <c r="G4407" s="14">
        <v>3596.9</v>
      </c>
      <c r="H4407" s="14">
        <v>6420</v>
      </c>
      <c r="I4407" s="7">
        <f>Tabela1[[#This Row],[Valor total]]-Tabela1[[#This Row],[Valor custo]]</f>
        <v>2823.1</v>
      </c>
      <c r="J4407" s="3">
        <f>Tabela1[[#This Row],[MARGEM BRUTA]]/Tabela1[[#This Row],[Valor total]]</f>
        <v>0.43973520249221182</v>
      </c>
      <c r="K4407" s="1" t="str">
        <f>VLOOKUP(Tabela1[[#This Row],[Cliente]],'BASE DE CLIENTES'!A:D,4,0)</f>
        <v>EMPRESA COM MAQUINA</v>
      </c>
      <c r="L4407" s="1" t="str">
        <f>VLOOKUP(Tabela1[[#This Row],[Cliente]],'BASE DE CLIENTES'!A:E,5,0)</f>
        <v>Goiânia</v>
      </c>
    </row>
    <row r="4408" spans="2:12" x14ac:dyDescent="0.3">
      <c r="B4408" t="s">
        <v>127</v>
      </c>
      <c r="C4408" s="1" t="str">
        <f>VLOOKUP(Tabela1[[#This Row],[Cliente]],'BASE DE CLIENTES'!A:E,2,0)</f>
        <v>Brasília</v>
      </c>
      <c r="D4408" s="1" t="str">
        <f>VLOOKUP(Tabela1[[#This Row],[Cliente]],'BASE DE CLIENTES'!A:C,3,0)</f>
        <v>DF</v>
      </c>
      <c r="E4408" s="1" t="str">
        <f>CONCATENATE(Tabela1[[#This Row],[CIDADE]],",",Tabela1[[#This Row],[UF]])</f>
        <v>Brasília,DF</v>
      </c>
      <c r="F4408" s="12">
        <v>46107</v>
      </c>
      <c r="G4408" s="14">
        <v>2239</v>
      </c>
      <c r="H4408" s="14">
        <v>3665</v>
      </c>
      <c r="I4408" s="7">
        <f>Tabela1[[#This Row],[Valor total]]-Tabela1[[#This Row],[Valor custo]]</f>
        <v>1426</v>
      </c>
      <c r="J4408" s="3">
        <f>Tabela1[[#This Row],[MARGEM BRUTA]]/Tabela1[[#This Row],[Valor total]]</f>
        <v>0.38908594815825376</v>
      </c>
      <c r="K4408" s="1" t="str">
        <f>VLOOKUP(Tabela1[[#This Row],[Cliente]],'BASE DE CLIENTES'!A:D,4,0)</f>
        <v>EMPRESA COM MAQUINA</v>
      </c>
      <c r="L4408" s="1" t="str">
        <f>VLOOKUP(Tabela1[[#This Row],[Cliente]],'BASE DE CLIENTES'!A:E,5,0)</f>
        <v>CEILANDIA SUL (CEILANDIA)</v>
      </c>
    </row>
    <row r="4409" spans="2:12" x14ac:dyDescent="0.3">
      <c r="B4409" t="s">
        <v>120</v>
      </c>
      <c r="C4409" s="1" t="str">
        <f>VLOOKUP(Tabela1[[#This Row],[Cliente]],'BASE DE CLIENTES'!A:E,2,0)</f>
        <v>Brasília</v>
      </c>
      <c r="D4409" s="1" t="str">
        <f>VLOOKUP(Tabela1[[#This Row],[Cliente]],'BASE DE CLIENTES'!A:C,3,0)</f>
        <v>DF</v>
      </c>
      <c r="E4409" s="1" t="str">
        <f>CONCATENATE(Tabela1[[#This Row],[CIDADE]],",",Tabela1[[#This Row],[UF]])</f>
        <v>Brasília,DF</v>
      </c>
      <c r="F4409" s="12">
        <v>46107</v>
      </c>
      <c r="G4409" s="14">
        <v>900</v>
      </c>
      <c r="H4409" s="14">
        <v>1530</v>
      </c>
      <c r="I4409" s="7">
        <f>Tabela1[[#This Row],[Valor total]]-Tabela1[[#This Row],[Valor custo]]</f>
        <v>630</v>
      </c>
      <c r="J4409" s="3">
        <f>Tabela1[[#This Row],[MARGEM BRUTA]]/Tabela1[[#This Row],[Valor total]]</f>
        <v>0.41176470588235292</v>
      </c>
      <c r="K4409" s="1" t="str">
        <f>VLOOKUP(Tabela1[[#This Row],[Cliente]],'BASE DE CLIENTES'!A:D,4,0)</f>
        <v>EMPRESA SEM MAQUINA</v>
      </c>
      <c r="L4409" s="1" t="str">
        <f>VLOOKUP(Tabela1[[#This Row],[Cliente]],'BASE DE CLIENTES'!A:E,5,0)</f>
        <v>SAMAMBAIA</v>
      </c>
    </row>
    <row r="4410" spans="2:12" x14ac:dyDescent="0.3">
      <c r="B4410" t="s">
        <v>52</v>
      </c>
      <c r="C4410" s="1" t="str">
        <f>VLOOKUP(Tabela1[[#This Row],[Cliente]],'BASE DE CLIENTES'!A:E,2,0)</f>
        <v>Brasília</v>
      </c>
      <c r="D4410" s="1" t="str">
        <f>VLOOKUP(Tabela1[[#This Row],[Cliente]],'BASE DE CLIENTES'!A:C,3,0)</f>
        <v>DF</v>
      </c>
      <c r="E4410" s="1" t="str">
        <f>CONCATENATE(Tabela1[[#This Row],[CIDADE]],",",Tabela1[[#This Row],[UF]])</f>
        <v>Brasília,DF</v>
      </c>
      <c r="F4410" s="12">
        <v>46107</v>
      </c>
      <c r="G4410" s="14">
        <v>806.51</v>
      </c>
      <c r="H4410" s="14">
        <v>1340</v>
      </c>
      <c r="I4410" s="7">
        <f>Tabela1[[#This Row],[Valor total]]-Tabela1[[#This Row],[Valor custo]]</f>
        <v>533.49</v>
      </c>
      <c r="J4410" s="3">
        <f>Tabela1[[#This Row],[MARGEM BRUTA]]/Tabela1[[#This Row],[Valor total]]</f>
        <v>0.39812686567164179</v>
      </c>
      <c r="K4410" s="1" t="str">
        <f>VLOOKUP(Tabela1[[#This Row],[Cliente]],'BASE DE CLIENTES'!A:D,4,0)</f>
        <v>SERRALHEIRO</v>
      </c>
      <c r="L4410" s="1" t="str">
        <f>VLOOKUP(Tabela1[[#This Row],[Cliente]],'BASE DE CLIENTES'!A:E,5,0)</f>
        <v>Ceilândia Sul (Ceilândia)</v>
      </c>
    </row>
    <row r="4411" spans="2:12" x14ac:dyDescent="0.3">
      <c r="B4411" t="s">
        <v>334</v>
      </c>
      <c r="C4411" s="1" t="str">
        <f>VLOOKUP(Tabela1[[#This Row],[Cliente]],'BASE DE CLIENTES'!A:E,2,0)</f>
        <v>Salvador</v>
      </c>
      <c r="D4411" s="1" t="str">
        <f>VLOOKUP(Tabela1[[#This Row],[Cliente]],'BASE DE CLIENTES'!A:C,3,0)</f>
        <v>BA</v>
      </c>
      <c r="E4411" s="1" t="str">
        <f>CONCATENATE(Tabela1[[#This Row],[CIDADE]],",",Tabela1[[#This Row],[UF]])</f>
        <v>Salvador,BA</v>
      </c>
      <c r="F4411" s="12">
        <v>46107</v>
      </c>
      <c r="G4411" s="14">
        <v>5593</v>
      </c>
      <c r="H4411" s="14">
        <v>8645.7000000000007</v>
      </c>
      <c r="I4411" s="7">
        <f>Tabela1[[#This Row],[Valor total]]-Tabela1[[#This Row],[Valor custo]]</f>
        <v>3052.7000000000007</v>
      </c>
      <c r="J4411" s="3">
        <f>Tabela1[[#This Row],[MARGEM BRUTA]]/Tabela1[[#This Row],[Valor total]]</f>
        <v>0.35308881871913211</v>
      </c>
      <c r="K4411" s="1" t="str">
        <f>VLOOKUP(Tabela1[[#This Row],[Cliente]],'BASE DE CLIENTES'!A:D,4,0)</f>
        <v>CLIENTE NOVO S/ IDENT.</v>
      </c>
      <c r="L4411" s="1" t="str">
        <f>VLOOKUP(Tabela1[[#This Row],[Cliente]],'BASE DE CLIENTES'!A:E,5,0)</f>
        <v>Salvador</v>
      </c>
    </row>
    <row r="4412" spans="2:12" x14ac:dyDescent="0.3">
      <c r="B4412" t="s">
        <v>38</v>
      </c>
      <c r="C4412" s="1" t="str">
        <f>VLOOKUP(Tabela1[[#This Row],[Cliente]],'BASE DE CLIENTES'!A:E,2,0)</f>
        <v>Brasília</v>
      </c>
      <c r="D4412" s="1" t="str">
        <f>VLOOKUP(Tabela1[[#This Row],[Cliente]],'BASE DE CLIENTES'!A:C,3,0)</f>
        <v>DF</v>
      </c>
      <c r="E4412" s="1" t="str">
        <f>CONCATENATE(Tabela1[[#This Row],[CIDADE]],",",Tabela1[[#This Row],[UF]])</f>
        <v>Brasília,DF</v>
      </c>
      <c r="F4412" s="12">
        <v>46107</v>
      </c>
      <c r="G4412" s="14">
        <v>59.29</v>
      </c>
      <c r="H4412" s="14">
        <v>190</v>
      </c>
      <c r="I4412" s="7">
        <f>Tabela1[[#This Row],[Valor total]]-Tabela1[[#This Row],[Valor custo]]</f>
        <v>130.71</v>
      </c>
      <c r="J4412" s="3">
        <f>Tabela1[[#This Row],[MARGEM BRUTA]]/Tabela1[[#This Row],[Valor total]]</f>
        <v>0.68794736842105264</v>
      </c>
      <c r="K4412" s="1" t="str">
        <f>VLOOKUP(Tabela1[[#This Row],[Cliente]],'BASE DE CLIENTES'!A:D,4,0)</f>
        <v>EMPRESA SEM MAQUINA</v>
      </c>
      <c r="L4412" s="1" t="str">
        <f>VLOOKUP(Tabela1[[#This Row],[Cliente]],'BASE DE CLIENTES'!A:E,5,0)</f>
        <v>PONTE ALTA NORTE (GAMA)</v>
      </c>
    </row>
    <row r="4413" spans="2:12" x14ac:dyDescent="0.3">
      <c r="B4413" t="s">
        <v>27</v>
      </c>
      <c r="C4413" s="1" t="str">
        <f>VLOOKUP(Tabela1[[#This Row],[Cliente]],'BASE DE CLIENTES'!A:E,2,0)</f>
        <v>Brasília</v>
      </c>
      <c r="D4413" s="1" t="str">
        <f>VLOOKUP(Tabela1[[#This Row],[Cliente]],'BASE DE CLIENTES'!A:C,3,0)</f>
        <v>DF</v>
      </c>
      <c r="E4413" s="1" t="str">
        <f>CONCATENATE(Tabela1[[#This Row],[CIDADE]],",",Tabela1[[#This Row],[UF]])</f>
        <v>Brasília,DF</v>
      </c>
      <c r="F4413" s="12">
        <v>46107</v>
      </c>
      <c r="G4413" s="14">
        <v>830</v>
      </c>
      <c r="H4413" s="14">
        <v>1265</v>
      </c>
      <c r="I4413" s="7">
        <f>Tabela1[[#This Row],[Valor total]]-Tabela1[[#This Row],[Valor custo]]</f>
        <v>435</v>
      </c>
      <c r="J4413" s="3">
        <f>Tabela1[[#This Row],[MARGEM BRUTA]]/Tabela1[[#This Row],[Valor total]]</f>
        <v>0.34387351778656128</v>
      </c>
      <c r="K4413" s="1" t="str">
        <f>VLOOKUP(Tabela1[[#This Row],[Cliente]],'BASE DE CLIENTES'!A:D,4,0)</f>
        <v>EMPRESA SEM MAQUINA</v>
      </c>
      <c r="L4413" s="1" t="str">
        <f>VLOOKUP(Tabela1[[#This Row],[Cliente]],'BASE DE CLIENTES'!A:E,5,0)</f>
        <v>RECANTO DAS EMAS</v>
      </c>
    </row>
    <row r="4414" spans="2:12" x14ac:dyDescent="0.3">
      <c r="B4414" t="s">
        <v>42</v>
      </c>
      <c r="C4414" s="1" t="str">
        <f>VLOOKUP(Tabela1[[#This Row],[Cliente]],'BASE DE CLIENTES'!A:E,2,0)</f>
        <v>Brasília</v>
      </c>
      <c r="D4414" s="1" t="str">
        <f>VLOOKUP(Tabela1[[#This Row],[Cliente]],'BASE DE CLIENTES'!A:C,3,0)</f>
        <v>DF</v>
      </c>
      <c r="E4414" s="1" t="str">
        <f>CONCATENATE(Tabela1[[#This Row],[CIDADE]],",",Tabela1[[#This Row],[UF]])</f>
        <v>Brasília,DF</v>
      </c>
      <c r="F4414" s="12">
        <v>46107</v>
      </c>
      <c r="G4414" s="14">
        <v>760</v>
      </c>
      <c r="H4414" s="14">
        <v>1230</v>
      </c>
      <c r="I4414" s="7">
        <f>Tabela1[[#This Row],[Valor total]]-Tabela1[[#This Row],[Valor custo]]</f>
        <v>470</v>
      </c>
      <c r="J4414" s="3">
        <f>Tabela1[[#This Row],[MARGEM BRUTA]]/Tabela1[[#This Row],[Valor total]]</f>
        <v>0.38211382113821141</v>
      </c>
      <c r="K4414" s="1" t="str">
        <f>VLOOKUP(Tabela1[[#This Row],[Cliente]],'BASE DE CLIENTES'!A:D,4,0)</f>
        <v>EMPRESA SEM MAQUINA</v>
      </c>
      <c r="L4414" s="1" t="str">
        <f>VLOOKUP(Tabela1[[#This Row],[Cliente]],'BASE DE CLIENTES'!A:E,5,0)</f>
        <v>SAMAMBAIA</v>
      </c>
    </row>
    <row r="4415" spans="2:12" x14ac:dyDescent="0.3">
      <c r="B4415" t="s">
        <v>308</v>
      </c>
      <c r="C4415" s="1" t="str">
        <f>VLOOKUP(Tabela1[[#This Row],[Cliente]],'BASE DE CLIENTES'!A:E,2,0)</f>
        <v>Uberaba</v>
      </c>
      <c r="D4415" s="1" t="str">
        <f>VLOOKUP(Tabela1[[#This Row],[Cliente]],'BASE DE CLIENTES'!A:C,3,0)</f>
        <v>MG</v>
      </c>
      <c r="E4415" s="1" t="str">
        <f>CONCATENATE(Tabela1[[#This Row],[CIDADE]],",",Tabela1[[#This Row],[UF]])</f>
        <v>Uberaba,MG</v>
      </c>
      <c r="F4415" s="12">
        <v>46107</v>
      </c>
      <c r="G4415" s="14">
        <v>30110.25</v>
      </c>
      <c r="H4415" s="14">
        <v>39500</v>
      </c>
      <c r="I4415" s="7">
        <f>Tabela1[[#This Row],[Valor total]]-Tabela1[[#This Row],[Valor custo]]</f>
        <v>9389.75</v>
      </c>
      <c r="J4415" s="3">
        <f>Tabela1[[#This Row],[MARGEM BRUTA]]/Tabela1[[#This Row],[Valor total]]</f>
        <v>0.23771518987341772</v>
      </c>
      <c r="K4415" s="1" t="str">
        <f>VLOOKUP(Tabela1[[#This Row],[Cliente]],'BASE DE CLIENTES'!A:D,4,0)</f>
        <v>EMPRESA COM MAQUINA</v>
      </c>
      <c r="L4415" s="1" t="str">
        <f>VLOOKUP(Tabela1[[#This Row],[Cliente]],'BASE DE CLIENTES'!A:E,5,0)</f>
        <v>Uberaba</v>
      </c>
    </row>
    <row r="4416" spans="2:12" x14ac:dyDescent="0.3">
      <c r="B4416" t="s">
        <v>111</v>
      </c>
      <c r="C4416" s="1" t="str">
        <f>VLOOKUP(Tabela1[[#This Row],[Cliente]],'BASE DE CLIENTES'!A:E,2,0)</f>
        <v>Brasília</v>
      </c>
      <c r="D4416" s="1" t="str">
        <f>VLOOKUP(Tabela1[[#This Row],[Cliente]],'BASE DE CLIENTES'!A:C,3,0)</f>
        <v>DF</v>
      </c>
      <c r="E4416" s="1" t="str">
        <f>CONCATENATE(Tabela1[[#This Row],[CIDADE]],",",Tabela1[[#This Row],[UF]])</f>
        <v>Brasília,DF</v>
      </c>
      <c r="F4416" s="12">
        <v>46107</v>
      </c>
      <c r="G4416" s="14">
        <v>2120.94</v>
      </c>
      <c r="H4416" s="14">
        <v>3250</v>
      </c>
      <c r="I4416" s="7">
        <f>Tabela1[[#This Row],[Valor total]]-Tabela1[[#This Row],[Valor custo]]</f>
        <v>1129.06</v>
      </c>
      <c r="J4416" s="3">
        <f>Tabela1[[#This Row],[MARGEM BRUTA]]/Tabela1[[#This Row],[Valor total]]</f>
        <v>0.34740307692307693</v>
      </c>
      <c r="K4416" s="1" t="str">
        <f>VLOOKUP(Tabela1[[#This Row],[Cliente]],'BASE DE CLIENTES'!A:D,4,0)</f>
        <v>EMPRESA SEM MAQUINA</v>
      </c>
      <c r="L4416" s="1" t="str">
        <f>VLOOKUP(Tabela1[[#This Row],[Cliente]],'BASE DE CLIENTES'!A:E,5,0)</f>
        <v>TAGUATINGA SUL (TAGUATINGA)</v>
      </c>
    </row>
    <row r="4417" spans="2:12" x14ac:dyDescent="0.3">
      <c r="B4417" t="s">
        <v>23</v>
      </c>
      <c r="C4417" s="1" t="str">
        <f>VLOOKUP(Tabela1[[#This Row],[Cliente]],'BASE DE CLIENTES'!A:E,2,0)</f>
        <v>Brasília</v>
      </c>
      <c r="D4417" s="1" t="str">
        <f>VLOOKUP(Tabela1[[#This Row],[Cliente]],'BASE DE CLIENTES'!A:C,3,0)</f>
        <v>DF</v>
      </c>
      <c r="E4417" s="1" t="str">
        <f>CONCATENATE(Tabela1[[#This Row],[CIDADE]],",",Tabela1[[#This Row],[UF]])</f>
        <v>Brasília,DF</v>
      </c>
      <c r="F4417" s="12">
        <v>46107</v>
      </c>
      <c r="G4417" s="14">
        <v>1218</v>
      </c>
      <c r="H4417" s="14">
        <v>1925</v>
      </c>
      <c r="I4417" s="7">
        <f>Tabela1[[#This Row],[Valor total]]-Tabela1[[#This Row],[Valor custo]]</f>
        <v>707</v>
      </c>
      <c r="J4417" s="3">
        <f>Tabela1[[#This Row],[MARGEM BRUTA]]/Tabela1[[#This Row],[Valor total]]</f>
        <v>0.36727272727272725</v>
      </c>
      <c r="K4417" s="1" t="str">
        <f>VLOOKUP(Tabela1[[#This Row],[Cliente]],'BASE DE CLIENTES'!A:D,4,0)</f>
        <v>EMPRESA SEM MAQUINA</v>
      </c>
      <c r="L4417" s="1" t="str">
        <f>VLOOKUP(Tabela1[[#This Row],[Cliente]],'BASE DE CLIENTES'!A:E,5,0)</f>
        <v>SETOR INDUSTRIAL (TAGUATINGA)</v>
      </c>
    </row>
    <row r="4418" spans="2:12" x14ac:dyDescent="0.3">
      <c r="B4418" t="s">
        <v>152</v>
      </c>
      <c r="C4418" s="1" t="str">
        <f>VLOOKUP(Tabela1[[#This Row],[Cliente]],'BASE DE CLIENTES'!A:E,2,0)</f>
        <v>Aparecida de Goiânia</v>
      </c>
      <c r="D4418" s="1" t="str">
        <f>VLOOKUP(Tabela1[[#This Row],[Cliente]],'BASE DE CLIENTES'!A:C,3,0)</f>
        <v>GO</v>
      </c>
      <c r="E4418" s="1" t="str">
        <f>CONCATENATE(Tabela1[[#This Row],[CIDADE]],",",Tabela1[[#This Row],[UF]])</f>
        <v>Aparecida de Goiânia,GO</v>
      </c>
      <c r="F4418" s="12">
        <v>46107</v>
      </c>
      <c r="G4418" s="14">
        <v>1800</v>
      </c>
      <c r="H4418" s="14">
        <v>2740</v>
      </c>
      <c r="I4418" s="7">
        <f>Tabela1[[#This Row],[Valor total]]-Tabela1[[#This Row],[Valor custo]]</f>
        <v>940</v>
      </c>
      <c r="J4418" s="3">
        <f>Tabela1[[#This Row],[MARGEM BRUTA]]/Tabela1[[#This Row],[Valor total]]</f>
        <v>0.34306569343065696</v>
      </c>
      <c r="K4418" s="1" t="str">
        <f>VLOOKUP(Tabela1[[#This Row],[Cliente]],'BASE DE CLIENTES'!A:D,4,0)</f>
        <v>TECNICO</v>
      </c>
      <c r="L4418" s="1" t="str">
        <f>VLOOKUP(Tabela1[[#This Row],[Cliente]],'BASE DE CLIENTES'!A:E,5,0)</f>
        <v>Aparecida de Goiânia</v>
      </c>
    </row>
    <row r="4419" spans="2:12" x14ac:dyDescent="0.3">
      <c r="B4419" t="s">
        <v>70</v>
      </c>
      <c r="C4419" s="1" t="str">
        <f>VLOOKUP(Tabela1[[#This Row],[Cliente]],'BASE DE CLIENTES'!A:E,2,0)</f>
        <v>Brasília</v>
      </c>
      <c r="D4419" s="1" t="str">
        <f>VLOOKUP(Tabela1[[#This Row],[Cliente]],'BASE DE CLIENTES'!A:C,3,0)</f>
        <v>DF</v>
      </c>
      <c r="E4419" s="1" t="str">
        <f>CONCATENATE(Tabela1[[#This Row],[CIDADE]],",",Tabela1[[#This Row],[UF]])</f>
        <v>Brasília,DF</v>
      </c>
      <c r="F4419" s="12">
        <v>46107</v>
      </c>
      <c r="G4419" s="14">
        <v>650</v>
      </c>
      <c r="H4419" s="14">
        <v>850</v>
      </c>
      <c r="I4419" s="7">
        <f>Tabela1[[#This Row],[Valor total]]-Tabela1[[#This Row],[Valor custo]]</f>
        <v>200</v>
      </c>
      <c r="J4419" s="3">
        <f>Tabela1[[#This Row],[MARGEM BRUTA]]/Tabela1[[#This Row],[Valor total]]</f>
        <v>0.23529411764705882</v>
      </c>
      <c r="K4419" s="1" t="str">
        <f>VLOOKUP(Tabela1[[#This Row],[Cliente]],'BASE DE CLIENTES'!A:D,4,0)</f>
        <v>EMPRESA COM MAQUINA</v>
      </c>
      <c r="L4419" s="1" t="str">
        <f>VLOOKUP(Tabela1[[#This Row],[Cliente]],'BASE DE CLIENTES'!A:E,5,0)</f>
        <v>TAGUATINGA NORTE (TAGUATINGA)</v>
      </c>
    </row>
    <row r="4420" spans="2:12" x14ac:dyDescent="0.3">
      <c r="B4420" t="s">
        <v>1168</v>
      </c>
      <c r="C4420" s="1" t="str">
        <f>VLOOKUP(Tabela1[[#This Row],[Cliente]],'BASE DE CLIENTES'!A:E,2,0)</f>
        <v>Brasília</v>
      </c>
      <c r="D4420" s="1" t="str">
        <f>VLOOKUP(Tabela1[[#This Row],[Cliente]],'BASE DE CLIENTES'!A:C,3,0)</f>
        <v>DF</v>
      </c>
      <c r="E4420" s="1" t="str">
        <f>CONCATENATE(Tabela1[[#This Row],[CIDADE]],",",Tabela1[[#This Row],[UF]])</f>
        <v>Brasília,DF</v>
      </c>
      <c r="F4420" s="12">
        <v>46107</v>
      </c>
      <c r="G4420" s="14">
        <v>37.549999999999997</v>
      </c>
      <c r="H4420" s="14">
        <v>125</v>
      </c>
      <c r="I4420" s="7">
        <f>Tabela1[[#This Row],[Valor total]]-Tabela1[[#This Row],[Valor custo]]</f>
        <v>87.45</v>
      </c>
      <c r="J4420" s="3">
        <f>Tabela1[[#This Row],[MARGEM BRUTA]]/Tabela1[[#This Row],[Valor total]]</f>
        <v>0.6996</v>
      </c>
      <c r="K4420" s="1" t="str">
        <f>VLOOKUP(Tabela1[[#This Row],[Cliente]],'BASE DE CLIENTES'!A:D,4,0)</f>
        <v>CLIENTE NOVO S/ IDENT.</v>
      </c>
      <c r="L4420" s="1" t="str">
        <f>VLOOKUP(Tabela1[[#This Row],[Cliente]],'BASE DE CLIENTES'!A:E,5,0)</f>
        <v>ASA SUL</v>
      </c>
    </row>
    <row r="4421" spans="2:12" x14ac:dyDescent="0.3">
      <c r="B4421" t="s">
        <v>68</v>
      </c>
      <c r="C4421" s="1" t="str">
        <f>VLOOKUP(Tabela1[[#This Row],[Cliente]],'BASE DE CLIENTES'!A:E,2,0)</f>
        <v>Brasília</v>
      </c>
      <c r="D4421" s="1" t="str">
        <f>VLOOKUP(Tabela1[[#This Row],[Cliente]],'BASE DE CLIENTES'!A:C,3,0)</f>
        <v>DF</v>
      </c>
      <c r="E4421" s="1" t="str">
        <f>CONCATENATE(Tabela1[[#This Row],[CIDADE]],",",Tabela1[[#This Row],[UF]])</f>
        <v>Brasília,DF</v>
      </c>
      <c r="F4421" s="12">
        <v>46107</v>
      </c>
      <c r="G4421" s="14">
        <v>1652.88</v>
      </c>
      <c r="H4421" s="14">
        <v>2500</v>
      </c>
      <c r="I4421" s="7">
        <f>Tabela1[[#This Row],[Valor total]]-Tabela1[[#This Row],[Valor custo]]</f>
        <v>847.11999999999989</v>
      </c>
      <c r="J4421" s="3">
        <f>Tabela1[[#This Row],[MARGEM BRUTA]]/Tabela1[[#This Row],[Valor total]]</f>
        <v>0.33884799999999998</v>
      </c>
      <c r="K4421" s="1" t="str">
        <f>VLOOKUP(Tabela1[[#This Row],[Cliente]],'BASE DE CLIENTES'!A:D,4,0)</f>
        <v>EMPRESA COM MAQUINA</v>
      </c>
      <c r="L4421" s="1" t="str">
        <f>VLOOKUP(Tabela1[[#This Row],[Cliente]],'BASE DE CLIENTES'!A:E,5,0)</f>
        <v>SAMAMBAIA SUL (SAMAMBAIA)</v>
      </c>
    </row>
    <row r="4422" spans="2:12" x14ac:dyDescent="0.3">
      <c r="B4422" t="s">
        <v>1168</v>
      </c>
      <c r="C4422" s="1" t="str">
        <f>VLOOKUP(Tabela1[[#This Row],[Cliente]],'BASE DE CLIENTES'!A:E,2,0)</f>
        <v>Brasília</v>
      </c>
      <c r="D4422" s="1" t="str">
        <f>VLOOKUP(Tabela1[[#This Row],[Cliente]],'BASE DE CLIENTES'!A:C,3,0)</f>
        <v>DF</v>
      </c>
      <c r="E4422" s="1" t="str">
        <f>CONCATENATE(Tabela1[[#This Row],[CIDADE]],",",Tabela1[[#This Row],[UF]])</f>
        <v>Brasília,DF</v>
      </c>
      <c r="F4422" s="12">
        <v>46107</v>
      </c>
      <c r="G4422" s="14">
        <v>955</v>
      </c>
      <c r="H4422" s="14">
        <v>1499.5</v>
      </c>
      <c r="I4422" s="7">
        <f>Tabela1[[#This Row],[Valor total]]-Tabela1[[#This Row],[Valor custo]]</f>
        <v>544.5</v>
      </c>
      <c r="J4422" s="3">
        <f>Tabela1[[#This Row],[MARGEM BRUTA]]/Tabela1[[#This Row],[Valor total]]</f>
        <v>0.36312104034678228</v>
      </c>
      <c r="K4422" s="1" t="str">
        <f>VLOOKUP(Tabela1[[#This Row],[Cliente]],'BASE DE CLIENTES'!A:D,4,0)</f>
        <v>CLIENTE NOVO S/ IDENT.</v>
      </c>
      <c r="L4422" s="1" t="str">
        <f>VLOOKUP(Tabela1[[#This Row],[Cliente]],'BASE DE CLIENTES'!A:E,5,0)</f>
        <v>ASA SUL</v>
      </c>
    </row>
    <row r="4423" spans="2:12" x14ac:dyDescent="0.3">
      <c r="B4423" t="s">
        <v>321</v>
      </c>
      <c r="C4423" s="1" t="str">
        <f>VLOOKUP(Tabela1[[#This Row],[Cliente]],'BASE DE CLIENTES'!A:E,2,0)</f>
        <v>Valparaíso de Goiás</v>
      </c>
      <c r="D4423" s="1" t="str">
        <f>VLOOKUP(Tabela1[[#This Row],[Cliente]],'BASE DE CLIENTES'!A:C,3,0)</f>
        <v>GO</v>
      </c>
      <c r="E4423" s="1" t="str">
        <f>CONCATENATE(Tabela1[[#This Row],[CIDADE]],",",Tabela1[[#This Row],[UF]])</f>
        <v>Valparaíso de Goiás,GO</v>
      </c>
      <c r="F4423" s="12">
        <v>46107</v>
      </c>
      <c r="G4423" s="14">
        <v>1590</v>
      </c>
      <c r="H4423" s="14">
        <v>2300</v>
      </c>
      <c r="I4423" s="7">
        <f>Tabela1[[#This Row],[Valor total]]-Tabela1[[#This Row],[Valor custo]]</f>
        <v>710</v>
      </c>
      <c r="J4423" s="3">
        <f>Tabela1[[#This Row],[MARGEM BRUTA]]/Tabela1[[#This Row],[Valor total]]</f>
        <v>0.30869565217391304</v>
      </c>
      <c r="K4423" s="1" t="str">
        <f>VLOOKUP(Tabela1[[#This Row],[Cliente]],'BASE DE CLIENTES'!A:D,4,0)</f>
        <v>EMPRESA COM MAQUINA</v>
      </c>
      <c r="L4423" s="1" t="str">
        <f>VLOOKUP(Tabela1[[#This Row],[Cliente]],'BASE DE CLIENTES'!A:E,5,0)</f>
        <v>Valparaíso de Goiás</v>
      </c>
    </row>
    <row r="4424" spans="2:12" x14ac:dyDescent="0.3">
      <c r="B4424" t="s">
        <v>177</v>
      </c>
      <c r="C4424" s="1" t="str">
        <f>VLOOKUP(Tabela1[[#This Row],[Cliente]],'BASE DE CLIENTES'!A:E,2,0)</f>
        <v xml:space="preserve">Belém </v>
      </c>
      <c r="D4424" s="1" t="str">
        <f>VLOOKUP(Tabela1[[#This Row],[Cliente]],'BASE DE CLIENTES'!A:C,3,0)</f>
        <v>PA</v>
      </c>
      <c r="E4424" s="1" t="str">
        <f>CONCATENATE(Tabela1[[#This Row],[CIDADE]],",",Tabela1[[#This Row],[UF]])</f>
        <v>Belém ,PA</v>
      </c>
      <c r="F4424" s="12">
        <v>46100</v>
      </c>
      <c r="G4424" s="14">
        <v>1375.5</v>
      </c>
      <c r="H4424" s="14">
        <v>2470</v>
      </c>
      <c r="I4424" s="7">
        <f>Tabela1[[#This Row],[Valor total]]-Tabela1[[#This Row],[Valor custo]]</f>
        <v>1094.5</v>
      </c>
      <c r="J4424" s="3">
        <f>Tabela1[[#This Row],[MARGEM BRUTA]]/Tabela1[[#This Row],[Valor total]]</f>
        <v>0.44311740890688261</v>
      </c>
      <c r="K4424" s="1" t="str">
        <f>VLOOKUP(Tabela1[[#This Row],[Cliente]],'BASE DE CLIENTES'!A:D,4,0)</f>
        <v>EMPRESA COM MAQUINA</v>
      </c>
      <c r="L4424" s="1" t="str">
        <f>VLOOKUP(Tabela1[[#This Row],[Cliente]],'BASE DE CLIENTES'!A:E,5,0)</f>
        <v xml:space="preserve">Belém </v>
      </c>
    </row>
    <row r="4425" spans="2:12" x14ac:dyDescent="0.3">
      <c r="B4425" t="s">
        <v>236</v>
      </c>
      <c r="C4425" s="1" t="str">
        <f>VLOOKUP(Tabela1[[#This Row],[Cliente]],'BASE DE CLIENTES'!A:E,2,0)</f>
        <v>Goiânia</v>
      </c>
      <c r="D4425" s="1" t="str">
        <f>VLOOKUP(Tabela1[[#This Row],[Cliente]],'BASE DE CLIENTES'!A:C,3,0)</f>
        <v>GO</v>
      </c>
      <c r="E4425" s="1" t="str">
        <f>CONCATENATE(Tabela1[[#This Row],[CIDADE]],",",Tabela1[[#This Row],[UF]])</f>
        <v>Goiânia,GO</v>
      </c>
      <c r="F4425" s="12">
        <v>46107</v>
      </c>
      <c r="G4425" s="14">
        <v>450</v>
      </c>
      <c r="H4425" s="14">
        <v>750</v>
      </c>
      <c r="I4425" s="7">
        <f>Tabela1[[#This Row],[Valor total]]-Tabela1[[#This Row],[Valor custo]]</f>
        <v>300</v>
      </c>
      <c r="J4425" s="3">
        <f>Tabela1[[#This Row],[MARGEM BRUTA]]/Tabela1[[#This Row],[Valor total]]</f>
        <v>0.4</v>
      </c>
      <c r="K4425" s="1" t="str">
        <f>VLOOKUP(Tabela1[[#This Row],[Cliente]],'BASE DE CLIENTES'!A:D,4,0)</f>
        <v>EMPRESA COM MAQUINA</v>
      </c>
      <c r="L4425" s="1" t="str">
        <f>VLOOKUP(Tabela1[[#This Row],[Cliente]],'BASE DE CLIENTES'!A:E,5,0)</f>
        <v>Goiânia</v>
      </c>
    </row>
    <row r="4426" spans="2:12" x14ac:dyDescent="0.3">
      <c r="B4426" t="s">
        <v>117</v>
      </c>
      <c r="C4426" s="1" t="str">
        <f>VLOOKUP(Tabela1[[#This Row],[Cliente]],'BASE DE CLIENTES'!A:E,2,0)</f>
        <v>Brasília</v>
      </c>
      <c r="D4426" s="1" t="str">
        <f>VLOOKUP(Tabela1[[#This Row],[Cliente]],'BASE DE CLIENTES'!A:C,3,0)</f>
        <v>DF</v>
      </c>
      <c r="E4426" s="1" t="str">
        <f>CONCATENATE(Tabela1[[#This Row],[CIDADE]],",",Tabela1[[#This Row],[UF]])</f>
        <v>Brasília,DF</v>
      </c>
      <c r="F4426" s="12">
        <v>46107</v>
      </c>
      <c r="G4426" s="14">
        <v>530</v>
      </c>
      <c r="H4426" s="14">
        <v>800</v>
      </c>
      <c r="I4426" s="7">
        <f>Tabela1[[#This Row],[Valor total]]-Tabela1[[#This Row],[Valor custo]]</f>
        <v>270</v>
      </c>
      <c r="J4426" s="3">
        <f>Tabela1[[#This Row],[MARGEM BRUTA]]/Tabela1[[#This Row],[Valor total]]</f>
        <v>0.33750000000000002</v>
      </c>
      <c r="K4426" s="1" t="str">
        <f>VLOOKUP(Tabela1[[#This Row],[Cliente]],'BASE DE CLIENTES'!A:D,4,0)</f>
        <v>EMPRESA COM MAQUINA</v>
      </c>
      <c r="L4426" s="1" t="str">
        <f>VLOOKUP(Tabela1[[#This Row],[Cliente]],'BASE DE CLIENTES'!A:E,5,0)</f>
        <v>SETOR HABITACIONAL ARNIQUEIRA (AGUAS CLARAS)</v>
      </c>
    </row>
    <row r="4427" spans="2:12" x14ac:dyDescent="0.3">
      <c r="B4427" t="s">
        <v>66</v>
      </c>
      <c r="C4427" s="1" t="str">
        <f>VLOOKUP(Tabela1[[#This Row],[Cliente]],'BASE DE CLIENTES'!A:E,2,0)</f>
        <v>Águas Lindas de Goiás</v>
      </c>
      <c r="D4427" s="1" t="str">
        <f>VLOOKUP(Tabela1[[#This Row],[Cliente]],'BASE DE CLIENTES'!A:C,3,0)</f>
        <v>GO</v>
      </c>
      <c r="E4427" s="1" t="str">
        <f>CONCATENATE(Tabela1[[#This Row],[CIDADE]],",",Tabela1[[#This Row],[UF]])</f>
        <v>Águas Lindas de Goiás,GO</v>
      </c>
      <c r="F4427" s="12">
        <v>46106</v>
      </c>
      <c r="G4427" s="14">
        <v>527.4</v>
      </c>
      <c r="H4427" s="14">
        <v>1000</v>
      </c>
      <c r="I4427" s="7">
        <f>Tabela1[[#This Row],[Valor total]]-Tabela1[[#This Row],[Valor custo]]</f>
        <v>472.6</v>
      </c>
      <c r="J4427" s="3">
        <f>Tabela1[[#This Row],[MARGEM BRUTA]]/Tabela1[[#This Row],[Valor total]]</f>
        <v>0.47260000000000002</v>
      </c>
      <c r="K4427" s="1" t="str">
        <f>VLOOKUP(Tabela1[[#This Row],[Cliente]],'BASE DE CLIENTES'!A:D,4,0)</f>
        <v>EMPRESA COM MAQUINA</v>
      </c>
      <c r="L4427" s="1" t="str">
        <f>VLOOKUP(Tabela1[[#This Row],[Cliente]],'BASE DE CLIENTES'!A:E,5,0)</f>
        <v>Águas Lindas de Goiás</v>
      </c>
    </row>
    <row r="4428" spans="2:12" x14ac:dyDescent="0.3">
      <c r="B4428" t="s">
        <v>20</v>
      </c>
      <c r="C4428" s="1" t="str">
        <f>VLOOKUP(Tabela1[[#This Row],[Cliente]],'BASE DE CLIENTES'!A:E,2,0)</f>
        <v>Brasília</v>
      </c>
      <c r="D4428" s="1" t="str">
        <f>VLOOKUP(Tabela1[[#This Row],[Cliente]],'BASE DE CLIENTES'!A:C,3,0)</f>
        <v>DF</v>
      </c>
      <c r="E4428" s="1" t="str">
        <f>CONCATENATE(Tabela1[[#This Row],[CIDADE]],",",Tabela1[[#This Row],[UF]])</f>
        <v>Brasília,DF</v>
      </c>
      <c r="F4428" s="12">
        <v>46106</v>
      </c>
      <c r="G4428" s="14">
        <v>191</v>
      </c>
      <c r="H4428" s="14">
        <v>400</v>
      </c>
      <c r="I4428" s="7">
        <f>Tabela1[[#This Row],[Valor total]]-Tabela1[[#This Row],[Valor custo]]</f>
        <v>209</v>
      </c>
      <c r="J4428" s="3">
        <f>Tabela1[[#This Row],[MARGEM BRUTA]]/Tabela1[[#This Row],[Valor total]]</f>
        <v>0.52249999999999996</v>
      </c>
      <c r="K4428" s="1" t="str">
        <f>VLOOKUP(Tabela1[[#This Row],[Cliente]],'BASE DE CLIENTES'!A:D,4,0)</f>
        <v>CHAVEIRO</v>
      </c>
      <c r="L4428" s="1" t="str">
        <f>VLOOKUP(Tabela1[[#This Row],[Cliente]],'BASE DE CLIENTES'!A:E,5,0)</f>
        <v>NA</v>
      </c>
    </row>
    <row r="4429" spans="2:12" x14ac:dyDescent="0.3">
      <c r="B4429" t="s">
        <v>30</v>
      </c>
      <c r="C4429" s="1" t="str">
        <f>VLOOKUP(Tabela1[[#This Row],[Cliente]],'BASE DE CLIENTES'!A:E,2,0)</f>
        <v>Águas Lindas de Goiás</v>
      </c>
      <c r="D4429" s="1" t="str">
        <f>VLOOKUP(Tabela1[[#This Row],[Cliente]],'BASE DE CLIENTES'!A:C,3,0)</f>
        <v>GO</v>
      </c>
      <c r="E4429" s="1" t="str">
        <f>CONCATENATE(Tabela1[[#This Row],[CIDADE]],",",Tabela1[[#This Row],[UF]])</f>
        <v>Águas Lindas de Goiás,GO</v>
      </c>
      <c r="F4429" s="12">
        <v>46106</v>
      </c>
      <c r="G4429" s="14">
        <v>1907</v>
      </c>
      <c r="H4429" s="14">
        <v>2865</v>
      </c>
      <c r="I4429" s="7">
        <f>Tabela1[[#This Row],[Valor total]]-Tabela1[[#This Row],[Valor custo]]</f>
        <v>958</v>
      </c>
      <c r="J4429" s="3">
        <f>Tabela1[[#This Row],[MARGEM BRUTA]]/Tabela1[[#This Row],[Valor total]]</f>
        <v>0.33438045375218151</v>
      </c>
      <c r="K4429" s="1" t="str">
        <f>VLOOKUP(Tabela1[[#This Row],[Cliente]],'BASE DE CLIENTES'!A:D,4,0)</f>
        <v>SERRALHEIRO</v>
      </c>
      <c r="L4429" s="1" t="str">
        <f>VLOOKUP(Tabela1[[#This Row],[Cliente]],'BASE DE CLIENTES'!A:E,5,0)</f>
        <v>Águas Lindas de Goiás</v>
      </c>
    </row>
    <row r="4430" spans="2:12" x14ac:dyDescent="0.3">
      <c r="B4430" t="s">
        <v>161</v>
      </c>
      <c r="C4430" s="1" t="str">
        <f>VLOOKUP(Tabela1[[#This Row],[Cliente]],'BASE DE CLIENTES'!A:E,2,0)</f>
        <v>Brasília</v>
      </c>
      <c r="D4430" s="1" t="str">
        <f>VLOOKUP(Tabela1[[#This Row],[Cliente]],'BASE DE CLIENTES'!A:C,3,0)</f>
        <v>DF</v>
      </c>
      <c r="E4430" s="1" t="str">
        <f>CONCATENATE(Tabela1[[#This Row],[CIDADE]],",",Tabela1[[#This Row],[UF]])</f>
        <v>Brasília,DF</v>
      </c>
      <c r="F4430" s="12">
        <v>46106</v>
      </c>
      <c r="G4430" s="14">
        <v>24280</v>
      </c>
      <c r="H4430" s="14">
        <v>32590</v>
      </c>
      <c r="I4430" s="7">
        <f>Tabela1[[#This Row],[Valor total]]-Tabela1[[#This Row],[Valor custo]]</f>
        <v>8310</v>
      </c>
      <c r="J4430" s="3">
        <f>Tabela1[[#This Row],[MARGEM BRUTA]]/Tabela1[[#This Row],[Valor total]]</f>
        <v>0.25498619208346118</v>
      </c>
      <c r="K4430" s="1" t="str">
        <f>VLOOKUP(Tabela1[[#This Row],[Cliente]],'BASE DE CLIENTES'!A:D,4,0)</f>
        <v>EMPRESA COM MAQUINA</v>
      </c>
      <c r="L4430" s="1" t="str">
        <f>VLOOKUP(Tabela1[[#This Row],[Cliente]],'BASE DE CLIENTES'!A:E,5,0)</f>
        <v>RIACHO FUNDO II</v>
      </c>
    </row>
    <row r="4431" spans="2:12" x14ac:dyDescent="0.3">
      <c r="B4431" t="s">
        <v>80</v>
      </c>
      <c r="C4431" s="1" t="str">
        <f>VLOOKUP(Tabela1[[#This Row],[Cliente]],'BASE DE CLIENTES'!A:E,2,0)</f>
        <v>Brasília</v>
      </c>
      <c r="D4431" s="1" t="str">
        <f>VLOOKUP(Tabela1[[#This Row],[Cliente]],'BASE DE CLIENTES'!A:C,3,0)</f>
        <v>DF</v>
      </c>
      <c r="E4431" s="1" t="str">
        <f>CONCATENATE(Tabela1[[#This Row],[CIDADE]],",",Tabela1[[#This Row],[UF]])</f>
        <v>Brasília,DF</v>
      </c>
      <c r="F4431" s="12">
        <v>46106</v>
      </c>
      <c r="G4431" s="14">
        <v>670</v>
      </c>
      <c r="H4431" s="14">
        <v>1000</v>
      </c>
      <c r="I4431" s="7">
        <f>Tabela1[[#This Row],[Valor total]]-Tabela1[[#This Row],[Valor custo]]</f>
        <v>330</v>
      </c>
      <c r="J4431" s="3">
        <f>Tabela1[[#This Row],[MARGEM BRUTA]]/Tabela1[[#This Row],[Valor total]]</f>
        <v>0.33</v>
      </c>
      <c r="K4431" s="1" t="str">
        <f>VLOOKUP(Tabela1[[#This Row],[Cliente]],'BASE DE CLIENTES'!A:D,4,0)</f>
        <v>EMPRESA SEM MAQUINA</v>
      </c>
      <c r="L4431" s="1" t="str">
        <f>VLOOKUP(Tabela1[[#This Row],[Cliente]],'BASE DE CLIENTES'!A:E,5,0)</f>
        <v>JOKEY</v>
      </c>
    </row>
    <row r="4432" spans="2:12" x14ac:dyDescent="0.3">
      <c r="B4432" t="s">
        <v>25</v>
      </c>
      <c r="C4432" s="1" t="str">
        <f>VLOOKUP(Tabela1[[#This Row],[Cliente]],'BASE DE CLIENTES'!A:E,2,0)</f>
        <v>Brasília</v>
      </c>
      <c r="D4432" s="1" t="str">
        <f>VLOOKUP(Tabela1[[#This Row],[Cliente]],'BASE DE CLIENTES'!A:C,3,0)</f>
        <v>DF</v>
      </c>
      <c r="E4432" s="1" t="str">
        <f>CONCATENATE(Tabela1[[#This Row],[CIDADE]],",",Tabela1[[#This Row],[UF]])</f>
        <v>Brasília,DF</v>
      </c>
      <c r="F4432" s="12">
        <v>46106</v>
      </c>
      <c r="G4432" s="14">
        <v>642.65</v>
      </c>
      <c r="H4432" s="14">
        <v>1245</v>
      </c>
      <c r="I4432" s="7">
        <f>Tabela1[[#This Row],[Valor total]]-Tabela1[[#This Row],[Valor custo]]</f>
        <v>602.35</v>
      </c>
      <c r="J4432" s="3">
        <f>Tabela1[[#This Row],[MARGEM BRUTA]]/Tabela1[[#This Row],[Valor total]]</f>
        <v>0.48381526104417671</v>
      </c>
      <c r="K4432" s="1" t="str">
        <f>VLOOKUP(Tabela1[[#This Row],[Cliente]],'BASE DE CLIENTES'!A:D,4,0)</f>
        <v>EMPRESA COM MAQUINA</v>
      </c>
      <c r="L4432" s="1" t="str">
        <f>VLOOKUP(Tabela1[[#This Row],[Cliente]],'BASE DE CLIENTES'!A:E,5,0)</f>
        <v>CEILANDIA NORTE (CEILANDIA)</v>
      </c>
    </row>
    <row r="4433" spans="2:12" x14ac:dyDescent="0.3">
      <c r="B4433" t="s">
        <v>236</v>
      </c>
      <c r="C4433" s="1" t="str">
        <f>VLOOKUP(Tabela1[[#This Row],[Cliente]],'BASE DE CLIENTES'!A:E,2,0)</f>
        <v>Goiânia</v>
      </c>
      <c r="D4433" s="1" t="str">
        <f>VLOOKUP(Tabela1[[#This Row],[Cliente]],'BASE DE CLIENTES'!A:C,3,0)</f>
        <v>GO</v>
      </c>
      <c r="E4433" s="1" t="str">
        <f>CONCATENATE(Tabela1[[#This Row],[CIDADE]],",",Tabela1[[#This Row],[UF]])</f>
        <v>Goiânia,GO</v>
      </c>
      <c r="F4433" s="12">
        <v>46106</v>
      </c>
      <c r="G4433" s="14">
        <v>900</v>
      </c>
      <c r="H4433" s="14">
        <v>1370</v>
      </c>
      <c r="I4433" s="7">
        <f>Tabela1[[#This Row],[Valor total]]-Tabela1[[#This Row],[Valor custo]]</f>
        <v>470</v>
      </c>
      <c r="J4433" s="3">
        <f>Tabela1[[#This Row],[MARGEM BRUTA]]/Tabela1[[#This Row],[Valor total]]</f>
        <v>0.34306569343065696</v>
      </c>
      <c r="K4433" s="1" t="str">
        <f>VLOOKUP(Tabela1[[#This Row],[Cliente]],'BASE DE CLIENTES'!A:D,4,0)</f>
        <v>EMPRESA COM MAQUINA</v>
      </c>
      <c r="L4433" s="1" t="str">
        <f>VLOOKUP(Tabela1[[#This Row],[Cliente]],'BASE DE CLIENTES'!A:E,5,0)</f>
        <v>Goiânia</v>
      </c>
    </row>
    <row r="4434" spans="2:12" x14ac:dyDescent="0.3">
      <c r="B4434" t="s">
        <v>1142</v>
      </c>
      <c r="C4434" s="1" t="str">
        <f>VLOOKUP(Tabela1[[#This Row],[Cliente]],'BASE DE CLIENTES'!A:E,2,0)</f>
        <v>Brasília</v>
      </c>
      <c r="D4434" s="1" t="str">
        <f>VLOOKUP(Tabela1[[#This Row],[Cliente]],'BASE DE CLIENTES'!A:C,3,0)</f>
        <v>DF</v>
      </c>
      <c r="E4434" s="1" t="str">
        <f>CONCATENATE(Tabela1[[#This Row],[CIDADE]],",",Tabela1[[#This Row],[UF]])</f>
        <v>Brasília,DF</v>
      </c>
      <c r="F4434" s="12">
        <v>46106</v>
      </c>
      <c r="G4434" s="14">
        <v>419.55</v>
      </c>
      <c r="H4434" s="14">
        <v>748</v>
      </c>
      <c r="I4434" s="7">
        <f>Tabela1[[#This Row],[Valor total]]-Tabela1[[#This Row],[Valor custo]]</f>
        <v>328.45</v>
      </c>
      <c r="J4434" s="3">
        <f>Tabela1[[#This Row],[MARGEM BRUTA]]/Tabela1[[#This Row],[Valor total]]</f>
        <v>0.43910427807486629</v>
      </c>
      <c r="K4434" s="1" t="str">
        <f>VLOOKUP(Tabela1[[#This Row],[Cliente]],'BASE DE CLIENTES'!A:D,4,0)</f>
        <v>CLIENTE NOVO S/ IDENT.</v>
      </c>
      <c r="L4434" s="1" t="str">
        <f>VLOOKUP(Tabela1[[#This Row],[Cliente]],'BASE DE CLIENTES'!A:E,5,0)</f>
        <v>Cruzeiro Novo</v>
      </c>
    </row>
    <row r="4435" spans="2:12" x14ac:dyDescent="0.3">
      <c r="B4435" t="s">
        <v>88</v>
      </c>
      <c r="C4435" s="1" t="str">
        <f>VLOOKUP(Tabela1[[#This Row],[Cliente]],'BASE DE CLIENTES'!A:E,2,0)</f>
        <v>Brasília</v>
      </c>
      <c r="D4435" s="1" t="str">
        <f>VLOOKUP(Tabela1[[#This Row],[Cliente]],'BASE DE CLIENTES'!A:C,3,0)</f>
        <v>DF</v>
      </c>
      <c r="E4435" s="1" t="str">
        <f>CONCATENATE(Tabela1[[#This Row],[CIDADE]],",",Tabela1[[#This Row],[UF]])</f>
        <v>Brasília,DF</v>
      </c>
      <c r="F4435" s="12">
        <v>46106</v>
      </c>
      <c r="G4435" s="14">
        <v>56.28</v>
      </c>
      <c r="H4435" s="14">
        <v>205</v>
      </c>
      <c r="I4435" s="7">
        <f>Tabela1[[#This Row],[Valor total]]-Tabela1[[#This Row],[Valor custo]]</f>
        <v>148.72</v>
      </c>
      <c r="J4435" s="3">
        <f>Tabela1[[#This Row],[MARGEM BRUTA]]/Tabela1[[#This Row],[Valor total]]</f>
        <v>0.72546341463414632</v>
      </c>
      <c r="K4435" s="1" t="str">
        <f>VLOOKUP(Tabela1[[#This Row],[Cliente]],'BASE DE CLIENTES'!A:D,4,0)</f>
        <v>SERRALHEIRO</v>
      </c>
      <c r="L4435" s="1" t="str">
        <f>VLOOKUP(Tabela1[[#This Row],[Cliente]],'BASE DE CLIENTES'!A:E,5,0)</f>
        <v>RECANTO DAS EMAS</v>
      </c>
    </row>
    <row r="4436" spans="2:12" x14ac:dyDescent="0.3">
      <c r="B4436" t="s">
        <v>85</v>
      </c>
      <c r="C4436" s="1" t="str">
        <f>VLOOKUP(Tabela1[[#This Row],[Cliente]],'BASE DE CLIENTES'!A:E,2,0)</f>
        <v>Brasília</v>
      </c>
      <c r="D4436" s="1" t="str">
        <f>VLOOKUP(Tabela1[[#This Row],[Cliente]],'BASE DE CLIENTES'!A:C,3,0)</f>
        <v>DF</v>
      </c>
      <c r="E4436" s="1" t="str">
        <f>CONCATENATE(Tabela1[[#This Row],[CIDADE]],",",Tabela1[[#This Row],[UF]])</f>
        <v>Brasília,DF</v>
      </c>
      <c r="F4436" s="12">
        <v>46106</v>
      </c>
      <c r="G4436" s="14">
        <v>450</v>
      </c>
      <c r="H4436" s="14">
        <v>620</v>
      </c>
      <c r="I4436" s="7">
        <f>Tabela1[[#This Row],[Valor total]]-Tabela1[[#This Row],[Valor custo]]</f>
        <v>170</v>
      </c>
      <c r="J4436" s="3">
        <f>Tabela1[[#This Row],[MARGEM BRUTA]]/Tabela1[[#This Row],[Valor total]]</f>
        <v>0.27419354838709675</v>
      </c>
      <c r="K4436" s="1" t="str">
        <f>VLOOKUP(Tabela1[[#This Row],[Cliente]],'BASE DE CLIENTES'!A:D,4,0)</f>
        <v>SERRALHEIRO</v>
      </c>
      <c r="L4436" s="1" t="str">
        <f>VLOOKUP(Tabela1[[#This Row],[Cliente]],'BASE DE CLIENTES'!A:E,5,0)</f>
        <v>SAMAMBAIA NORTE (SAMAMBAIA)</v>
      </c>
    </row>
    <row r="4437" spans="2:12" x14ac:dyDescent="0.3">
      <c r="B4437" t="s">
        <v>99</v>
      </c>
      <c r="C4437" s="1" t="str">
        <f>VLOOKUP(Tabela1[[#This Row],[Cliente]],'BASE DE CLIENTES'!A:E,2,0)</f>
        <v>Brasília</v>
      </c>
      <c r="D4437" s="1" t="str">
        <f>VLOOKUP(Tabela1[[#This Row],[Cliente]],'BASE DE CLIENTES'!A:C,3,0)</f>
        <v>DF</v>
      </c>
      <c r="E4437" s="1" t="str">
        <f>CONCATENATE(Tabela1[[#This Row],[CIDADE]],",",Tabela1[[#This Row],[UF]])</f>
        <v>Brasília,DF</v>
      </c>
      <c r="F4437" s="12">
        <v>46106</v>
      </c>
      <c r="G4437" s="14">
        <v>940</v>
      </c>
      <c r="H4437" s="14">
        <v>1620</v>
      </c>
      <c r="I4437" s="7">
        <f>Tabela1[[#This Row],[Valor total]]-Tabela1[[#This Row],[Valor custo]]</f>
        <v>680</v>
      </c>
      <c r="J4437" s="3">
        <f>Tabela1[[#This Row],[MARGEM BRUTA]]/Tabela1[[#This Row],[Valor total]]</f>
        <v>0.41975308641975306</v>
      </c>
      <c r="K4437" s="1" t="str">
        <f>VLOOKUP(Tabela1[[#This Row],[Cliente]],'BASE DE CLIENTES'!A:D,4,0)</f>
        <v>EMPRESA COM MAQUINA</v>
      </c>
      <c r="L4437" s="1" t="str">
        <f>VLOOKUP(Tabela1[[#This Row],[Cliente]],'BASE DE CLIENTES'!A:E,5,0)</f>
        <v>ARAPOANGA (PLANALTINA)</v>
      </c>
    </row>
    <row r="4438" spans="2:12" x14ac:dyDescent="0.3">
      <c r="B4438" t="s">
        <v>1169</v>
      </c>
      <c r="C4438" s="1" t="str">
        <f>VLOOKUP(Tabela1[[#This Row],[Cliente]],'BASE DE CLIENTES'!A:E,2,0)</f>
        <v>Brasília</v>
      </c>
      <c r="D4438" s="1" t="str">
        <f>VLOOKUP(Tabela1[[#This Row],[Cliente]],'BASE DE CLIENTES'!A:C,3,0)</f>
        <v>DF</v>
      </c>
      <c r="E4438" s="1" t="str">
        <f>CONCATENATE(Tabela1[[#This Row],[CIDADE]],",",Tabela1[[#This Row],[UF]])</f>
        <v>Brasília,DF</v>
      </c>
      <c r="F4438" s="12">
        <v>46106</v>
      </c>
      <c r="G4438" s="14">
        <v>320.57</v>
      </c>
      <c r="H4438" s="14">
        <v>900</v>
      </c>
      <c r="I4438" s="7">
        <f>Tabela1[[#This Row],[Valor total]]-Tabela1[[#This Row],[Valor custo]]</f>
        <v>579.43000000000006</v>
      </c>
      <c r="J4438" s="3">
        <f>Tabela1[[#This Row],[MARGEM BRUTA]]/Tabela1[[#This Row],[Valor total]]</f>
        <v>0.64381111111111122</v>
      </c>
      <c r="K4438" s="1" t="str">
        <f>VLOOKUP(Tabela1[[#This Row],[Cliente]],'BASE DE CLIENTES'!A:D,4,0)</f>
        <v>CLIENTE NOVO S/ IDENT.</v>
      </c>
      <c r="L4438" s="1" t="str">
        <f>VLOOKUP(Tabela1[[#This Row],[Cliente]],'BASE DE CLIENTES'!A:E,5,0)</f>
        <v>26 DE SETEMBRO</v>
      </c>
    </row>
    <row r="4439" spans="2:12" x14ac:dyDescent="0.3">
      <c r="B4439" t="s">
        <v>76</v>
      </c>
      <c r="C4439" s="1" t="str">
        <f>VLOOKUP(Tabela1[[#This Row],[Cliente]],'BASE DE CLIENTES'!A:E,2,0)</f>
        <v>Brasília</v>
      </c>
      <c r="D4439" s="1" t="str">
        <f>VLOOKUP(Tabela1[[#This Row],[Cliente]],'BASE DE CLIENTES'!A:C,3,0)</f>
        <v>DF</v>
      </c>
      <c r="E4439" s="1" t="str">
        <f>CONCATENATE(Tabela1[[#This Row],[CIDADE]],",",Tabela1[[#This Row],[UF]])</f>
        <v>Brasília,DF</v>
      </c>
      <c r="F4439" s="12">
        <v>46106</v>
      </c>
      <c r="G4439" s="14">
        <v>9370</v>
      </c>
      <c r="H4439" s="14">
        <v>14750</v>
      </c>
      <c r="I4439" s="7">
        <f>Tabela1[[#This Row],[Valor total]]-Tabela1[[#This Row],[Valor custo]]</f>
        <v>5380</v>
      </c>
      <c r="J4439" s="3">
        <f>Tabela1[[#This Row],[MARGEM BRUTA]]/Tabela1[[#This Row],[Valor total]]</f>
        <v>0.36474576271186443</v>
      </c>
      <c r="K4439" s="1" t="str">
        <f>VLOOKUP(Tabela1[[#This Row],[Cliente]],'BASE DE CLIENTES'!A:D,4,0)</f>
        <v>EMPRESA COM MAQUINA</v>
      </c>
      <c r="L4439" s="1" t="str">
        <f>VLOOKUP(Tabela1[[#This Row],[Cliente]],'BASE DE CLIENTES'!A:E,5,0)</f>
        <v>Setor Placa da Mercedes (Núcleo Bandeirante)</v>
      </c>
    </row>
    <row r="4440" spans="2:12" x14ac:dyDescent="0.3">
      <c r="B4440" t="s">
        <v>68</v>
      </c>
      <c r="C4440" s="1" t="str">
        <f>VLOOKUP(Tabela1[[#This Row],[Cliente]],'BASE DE CLIENTES'!A:E,2,0)</f>
        <v>Brasília</v>
      </c>
      <c r="D4440" s="1" t="str">
        <f>VLOOKUP(Tabela1[[#This Row],[Cliente]],'BASE DE CLIENTES'!A:C,3,0)</f>
        <v>DF</v>
      </c>
      <c r="E4440" s="1" t="str">
        <f>CONCATENATE(Tabela1[[#This Row],[CIDADE]],",",Tabela1[[#This Row],[UF]])</f>
        <v>Brasília,DF</v>
      </c>
      <c r="F4440" s="12">
        <v>46106</v>
      </c>
      <c r="G4440" s="14">
        <v>827.86</v>
      </c>
      <c r="H4440" s="14">
        <v>1320</v>
      </c>
      <c r="I4440" s="7">
        <f>Tabela1[[#This Row],[Valor total]]-Tabela1[[#This Row],[Valor custo]]</f>
        <v>492.14</v>
      </c>
      <c r="J4440" s="3">
        <f>Tabela1[[#This Row],[MARGEM BRUTA]]/Tabela1[[#This Row],[Valor total]]</f>
        <v>0.37283333333333335</v>
      </c>
      <c r="K4440" s="1" t="str">
        <f>VLOOKUP(Tabela1[[#This Row],[Cliente]],'BASE DE CLIENTES'!A:D,4,0)</f>
        <v>EMPRESA COM MAQUINA</v>
      </c>
      <c r="L4440" s="1" t="str">
        <f>VLOOKUP(Tabela1[[#This Row],[Cliente]],'BASE DE CLIENTES'!A:E,5,0)</f>
        <v>SAMAMBAIA SUL (SAMAMBAIA)</v>
      </c>
    </row>
    <row r="4441" spans="2:12" x14ac:dyDescent="0.3">
      <c r="B4441" t="s">
        <v>321</v>
      </c>
      <c r="C4441" s="1" t="str">
        <f>VLOOKUP(Tabela1[[#This Row],[Cliente]],'BASE DE CLIENTES'!A:E,2,0)</f>
        <v>Valparaíso de Goiás</v>
      </c>
      <c r="D4441" s="1" t="str">
        <f>VLOOKUP(Tabela1[[#This Row],[Cliente]],'BASE DE CLIENTES'!A:C,3,0)</f>
        <v>GO</v>
      </c>
      <c r="E4441" s="1" t="str">
        <f>CONCATENATE(Tabela1[[#This Row],[CIDADE]],",",Tabela1[[#This Row],[UF]])</f>
        <v>Valparaíso de Goiás,GO</v>
      </c>
      <c r="F4441" s="12">
        <v>46106</v>
      </c>
      <c r="G4441" s="14">
        <v>680</v>
      </c>
      <c r="H4441" s="14">
        <v>1150</v>
      </c>
      <c r="I4441" s="7">
        <f>Tabela1[[#This Row],[Valor total]]-Tabela1[[#This Row],[Valor custo]]</f>
        <v>470</v>
      </c>
      <c r="J4441" s="3">
        <f>Tabela1[[#This Row],[MARGEM BRUTA]]/Tabela1[[#This Row],[Valor total]]</f>
        <v>0.40869565217391307</v>
      </c>
      <c r="K4441" s="1" t="str">
        <f>VLOOKUP(Tabela1[[#This Row],[Cliente]],'BASE DE CLIENTES'!A:D,4,0)</f>
        <v>EMPRESA COM MAQUINA</v>
      </c>
      <c r="L4441" s="1" t="str">
        <f>VLOOKUP(Tabela1[[#This Row],[Cliente]],'BASE DE CLIENTES'!A:E,5,0)</f>
        <v>Valparaíso de Goiás</v>
      </c>
    </row>
    <row r="4442" spans="2:12" x14ac:dyDescent="0.3">
      <c r="B4442" t="s">
        <v>342</v>
      </c>
      <c r="C4442" s="1" t="str">
        <f>VLOOKUP(Tabela1[[#This Row],[Cliente]],'BASE DE CLIENTES'!A:E,2,0)</f>
        <v>Santo Antônio Descoberto</v>
      </c>
      <c r="D4442" s="1" t="str">
        <f>VLOOKUP(Tabela1[[#This Row],[Cliente]],'BASE DE CLIENTES'!A:C,3,0)</f>
        <v>GO</v>
      </c>
      <c r="E4442" s="1" t="str">
        <f>CONCATENATE(Tabela1[[#This Row],[CIDADE]],",",Tabela1[[#This Row],[UF]])</f>
        <v>Santo Antônio Descoberto,GO</v>
      </c>
      <c r="F4442" s="12">
        <v>46106</v>
      </c>
      <c r="G4442" s="14">
        <v>670</v>
      </c>
      <c r="H4442" s="14">
        <v>1000</v>
      </c>
      <c r="I4442" s="7">
        <f>Tabela1[[#This Row],[Valor total]]-Tabela1[[#This Row],[Valor custo]]</f>
        <v>330</v>
      </c>
      <c r="J4442" s="3">
        <f>Tabela1[[#This Row],[MARGEM BRUTA]]/Tabela1[[#This Row],[Valor total]]</f>
        <v>0.33</v>
      </c>
      <c r="K4442" s="1" t="str">
        <f>VLOOKUP(Tabela1[[#This Row],[Cliente]],'BASE DE CLIENTES'!A:D,4,0)</f>
        <v>CLIENTE NOVO S/ IDENT.</v>
      </c>
      <c r="L4442" s="1" t="str">
        <f>VLOOKUP(Tabela1[[#This Row],[Cliente]],'BASE DE CLIENTES'!A:E,5,0)</f>
        <v>Santo Antônio Descoberto</v>
      </c>
    </row>
    <row r="4443" spans="2:12" x14ac:dyDescent="0.3">
      <c r="B4443" t="s">
        <v>299</v>
      </c>
      <c r="C4443" s="1" t="str">
        <f>VLOOKUP(Tabela1[[#This Row],[Cliente]],'BASE DE CLIENTES'!A:E,2,0)</f>
        <v>Santo Antônio Descoberto</v>
      </c>
      <c r="D4443" s="1" t="str">
        <f>VLOOKUP(Tabela1[[#This Row],[Cliente]],'BASE DE CLIENTES'!A:C,3,0)</f>
        <v>GO</v>
      </c>
      <c r="E4443" s="1" t="str">
        <f>CONCATENATE(Tabela1[[#This Row],[CIDADE]],",",Tabela1[[#This Row],[UF]])</f>
        <v>Santo Antônio Descoberto,GO</v>
      </c>
      <c r="F4443" s="12">
        <v>46106</v>
      </c>
      <c r="G4443" s="14">
        <v>33.56</v>
      </c>
      <c r="H4443" s="14">
        <v>88</v>
      </c>
      <c r="I4443" s="7">
        <f>Tabela1[[#This Row],[Valor total]]-Tabela1[[#This Row],[Valor custo]]</f>
        <v>54.44</v>
      </c>
      <c r="J4443" s="3">
        <f>Tabela1[[#This Row],[MARGEM BRUTA]]/Tabela1[[#This Row],[Valor total]]</f>
        <v>0.61863636363636365</v>
      </c>
      <c r="K4443" s="1" t="str">
        <f>VLOOKUP(Tabela1[[#This Row],[Cliente]],'BASE DE CLIENTES'!A:D,4,0)</f>
        <v>SERRALHEIRO</v>
      </c>
      <c r="L4443" s="1" t="str">
        <f>VLOOKUP(Tabela1[[#This Row],[Cliente]],'BASE DE CLIENTES'!A:E,5,0)</f>
        <v>Santo Antônio Descoberto</v>
      </c>
    </row>
    <row r="4444" spans="2:12" x14ac:dyDescent="0.3">
      <c r="B4444" t="s">
        <v>15</v>
      </c>
      <c r="C4444" s="1" t="str">
        <f>VLOOKUP(Tabela1[[#This Row],[Cliente]],'BASE DE CLIENTES'!A:E,2,0)</f>
        <v>Brasília</v>
      </c>
      <c r="D4444" s="1" t="str">
        <f>VLOOKUP(Tabela1[[#This Row],[Cliente]],'BASE DE CLIENTES'!A:C,3,0)</f>
        <v>DF</v>
      </c>
      <c r="E4444" s="1" t="str">
        <f>CONCATENATE(Tabela1[[#This Row],[CIDADE]],",",Tabela1[[#This Row],[UF]])</f>
        <v>Brasília,DF</v>
      </c>
      <c r="F4444" s="12">
        <v>46106</v>
      </c>
      <c r="G4444" s="14">
        <v>37.549999999999997</v>
      </c>
      <c r="H4444" s="14">
        <v>125</v>
      </c>
      <c r="I4444" s="7">
        <f>Tabela1[[#This Row],[Valor total]]-Tabela1[[#This Row],[Valor custo]]</f>
        <v>87.45</v>
      </c>
      <c r="J4444" s="3">
        <f>Tabela1[[#This Row],[MARGEM BRUTA]]/Tabela1[[#This Row],[Valor total]]</f>
        <v>0.6996</v>
      </c>
      <c r="K4444" s="1" t="str">
        <f>VLOOKUP(Tabela1[[#This Row],[Cliente]],'BASE DE CLIENTES'!A:D,4,0)</f>
        <v>SERRALHEIRO</v>
      </c>
      <c r="L4444" s="1" t="str">
        <f>VLOOKUP(Tabela1[[#This Row],[Cliente]],'BASE DE CLIENTES'!A:E,5,0)</f>
        <v>SETOR HABITACIONAL VICENTE PIRES</v>
      </c>
    </row>
    <row r="4445" spans="2:12" x14ac:dyDescent="0.3">
      <c r="B4445" t="s">
        <v>42</v>
      </c>
      <c r="C4445" s="1" t="str">
        <f>VLOOKUP(Tabela1[[#This Row],[Cliente]],'BASE DE CLIENTES'!A:E,2,0)</f>
        <v>Brasília</v>
      </c>
      <c r="D4445" s="1" t="str">
        <f>VLOOKUP(Tabela1[[#This Row],[Cliente]],'BASE DE CLIENTES'!A:C,3,0)</f>
        <v>DF</v>
      </c>
      <c r="E4445" s="1" t="str">
        <f>CONCATENATE(Tabela1[[#This Row],[CIDADE]],",",Tabela1[[#This Row],[UF]])</f>
        <v>Brasília,DF</v>
      </c>
      <c r="F4445" s="12">
        <v>46106</v>
      </c>
      <c r="G4445" s="14">
        <v>1060</v>
      </c>
      <c r="H4445" s="14">
        <v>1740</v>
      </c>
      <c r="I4445" s="7">
        <f>Tabela1[[#This Row],[Valor total]]-Tabela1[[#This Row],[Valor custo]]</f>
        <v>680</v>
      </c>
      <c r="J4445" s="3">
        <f>Tabela1[[#This Row],[MARGEM BRUTA]]/Tabela1[[#This Row],[Valor total]]</f>
        <v>0.39080459770114945</v>
      </c>
      <c r="K4445" s="1" t="str">
        <f>VLOOKUP(Tabela1[[#This Row],[Cliente]],'BASE DE CLIENTES'!A:D,4,0)</f>
        <v>EMPRESA SEM MAQUINA</v>
      </c>
      <c r="L4445" s="1" t="str">
        <f>VLOOKUP(Tabela1[[#This Row],[Cliente]],'BASE DE CLIENTES'!A:E,5,0)</f>
        <v>SAMAMBAIA</v>
      </c>
    </row>
    <row r="4446" spans="2:12" x14ac:dyDescent="0.3">
      <c r="B4446" t="s">
        <v>452</v>
      </c>
      <c r="C4446" s="1" t="str">
        <f>VLOOKUP(Tabela1[[#This Row],[Cliente]],'BASE DE CLIENTES'!A:E,2,0)</f>
        <v>Brasília</v>
      </c>
      <c r="D4446" s="1" t="str">
        <f>VLOOKUP(Tabela1[[#This Row],[Cliente]],'BASE DE CLIENTES'!A:C,3,0)</f>
        <v>DF</v>
      </c>
      <c r="E4446" s="1" t="str">
        <f>CONCATENATE(Tabela1[[#This Row],[CIDADE]],",",Tabela1[[#This Row],[UF]])</f>
        <v>Brasília,DF</v>
      </c>
      <c r="F4446" s="12">
        <v>46105</v>
      </c>
      <c r="G4446" s="14">
        <v>69.64</v>
      </c>
      <c r="H4446" s="14">
        <v>117</v>
      </c>
      <c r="I4446" s="7">
        <f>Tabela1[[#This Row],[Valor total]]-Tabela1[[#This Row],[Valor custo]]</f>
        <v>47.36</v>
      </c>
      <c r="J4446" s="3">
        <f>Tabela1[[#This Row],[MARGEM BRUTA]]/Tabela1[[#This Row],[Valor total]]</f>
        <v>0.40478632478632476</v>
      </c>
      <c r="K4446" s="1" t="str">
        <f>VLOOKUP(Tabela1[[#This Row],[Cliente]],'BASE DE CLIENTES'!A:D,4,0)</f>
        <v>INVESTIDOR</v>
      </c>
      <c r="L4446" s="1" t="str">
        <f>VLOOKUP(Tabela1[[#This Row],[Cliente]],'BASE DE CLIENTES'!A:E,5,0)</f>
        <v>Taguatinga Sul (Taguatinga)</v>
      </c>
    </row>
    <row r="4447" spans="2:12" x14ac:dyDescent="0.3">
      <c r="B4447" t="s">
        <v>236</v>
      </c>
      <c r="C4447" s="1" t="str">
        <f>VLOOKUP(Tabela1[[#This Row],[Cliente]],'BASE DE CLIENTES'!A:E,2,0)</f>
        <v>Goiânia</v>
      </c>
      <c r="D4447" s="1" t="str">
        <f>VLOOKUP(Tabela1[[#This Row],[Cliente]],'BASE DE CLIENTES'!A:C,3,0)</f>
        <v>GO</v>
      </c>
      <c r="E4447" s="1" t="str">
        <f>CONCATENATE(Tabela1[[#This Row],[CIDADE]],",",Tabela1[[#This Row],[UF]])</f>
        <v>Goiânia,GO</v>
      </c>
      <c r="F4447" s="12">
        <v>46105</v>
      </c>
      <c r="G4447" s="14">
        <v>2095.5700000000002</v>
      </c>
      <c r="H4447" s="14">
        <v>2770</v>
      </c>
      <c r="I4447" s="7">
        <f>Tabela1[[#This Row],[Valor total]]-Tabela1[[#This Row],[Valor custo]]</f>
        <v>674.42999999999984</v>
      </c>
      <c r="J4447" s="3">
        <f>Tabela1[[#This Row],[MARGEM BRUTA]]/Tabela1[[#This Row],[Valor total]]</f>
        <v>0.24347653429602883</v>
      </c>
      <c r="K4447" s="1" t="str">
        <f>VLOOKUP(Tabela1[[#This Row],[Cliente]],'BASE DE CLIENTES'!A:D,4,0)</f>
        <v>EMPRESA COM MAQUINA</v>
      </c>
      <c r="L4447" s="1" t="str">
        <f>VLOOKUP(Tabela1[[#This Row],[Cliente]],'BASE DE CLIENTES'!A:E,5,0)</f>
        <v>Goiânia</v>
      </c>
    </row>
    <row r="4448" spans="2:12" x14ac:dyDescent="0.3">
      <c r="B4448" t="s">
        <v>321</v>
      </c>
      <c r="C4448" s="1" t="str">
        <f>VLOOKUP(Tabela1[[#This Row],[Cliente]],'BASE DE CLIENTES'!A:E,2,0)</f>
        <v>Valparaíso de Goiás</v>
      </c>
      <c r="D4448" s="1" t="str">
        <f>VLOOKUP(Tabela1[[#This Row],[Cliente]],'BASE DE CLIENTES'!A:C,3,0)</f>
        <v>GO</v>
      </c>
      <c r="E4448" s="1" t="str">
        <f>CONCATENATE(Tabela1[[#This Row],[CIDADE]],",",Tabela1[[#This Row],[UF]])</f>
        <v>Valparaíso de Goiás,GO</v>
      </c>
      <c r="F4448" s="12">
        <v>46105</v>
      </c>
      <c r="G4448" s="14">
        <v>126</v>
      </c>
      <c r="H4448" s="14">
        <v>165</v>
      </c>
      <c r="I4448" s="7">
        <f>Tabela1[[#This Row],[Valor total]]-Tabela1[[#This Row],[Valor custo]]</f>
        <v>39</v>
      </c>
      <c r="J4448" s="3">
        <f>Tabela1[[#This Row],[MARGEM BRUTA]]/Tabela1[[#This Row],[Valor total]]</f>
        <v>0.23636363636363636</v>
      </c>
      <c r="K4448" s="1" t="str">
        <f>VLOOKUP(Tabela1[[#This Row],[Cliente]],'BASE DE CLIENTES'!A:D,4,0)</f>
        <v>EMPRESA COM MAQUINA</v>
      </c>
      <c r="L4448" s="1" t="str">
        <f>VLOOKUP(Tabela1[[#This Row],[Cliente]],'BASE DE CLIENTES'!A:E,5,0)</f>
        <v>Valparaíso de Goiás</v>
      </c>
    </row>
    <row r="4449" spans="2:12" x14ac:dyDescent="0.3">
      <c r="B4449" t="s">
        <v>190</v>
      </c>
      <c r="C4449" s="1" t="str">
        <f>VLOOKUP(Tabela1[[#This Row],[Cliente]],'BASE DE CLIENTES'!A:E,2,0)</f>
        <v>Brasília</v>
      </c>
      <c r="D4449" s="1" t="str">
        <f>VLOOKUP(Tabela1[[#This Row],[Cliente]],'BASE DE CLIENTES'!A:C,3,0)</f>
        <v>DF</v>
      </c>
      <c r="E4449" s="1" t="str">
        <f>CONCATENATE(Tabela1[[#This Row],[CIDADE]],",",Tabela1[[#This Row],[UF]])</f>
        <v>Brasília,DF</v>
      </c>
      <c r="F4449" s="12">
        <v>46105</v>
      </c>
      <c r="G4449" s="14">
        <v>960.59</v>
      </c>
      <c r="H4449" s="14">
        <v>1400</v>
      </c>
      <c r="I4449" s="7">
        <f>Tabela1[[#This Row],[Valor total]]-Tabela1[[#This Row],[Valor custo]]</f>
        <v>439.40999999999997</v>
      </c>
      <c r="J4449" s="3">
        <f>Tabela1[[#This Row],[MARGEM BRUTA]]/Tabela1[[#This Row],[Valor total]]</f>
        <v>0.31386428571428571</v>
      </c>
      <c r="K4449" s="1" t="str">
        <f>VLOOKUP(Tabela1[[#This Row],[Cliente]],'BASE DE CLIENTES'!A:D,4,0)</f>
        <v>EMPRESA COM MAQUINA</v>
      </c>
      <c r="L4449" s="1" t="str">
        <f>VLOOKUP(Tabela1[[#This Row],[Cliente]],'BASE DE CLIENTES'!A:E,5,0)</f>
        <v>RIACHO FUNDO I</v>
      </c>
    </row>
    <row r="4450" spans="2:12" x14ac:dyDescent="0.3">
      <c r="B4450" t="s">
        <v>36</v>
      </c>
      <c r="C4450" s="1" t="str">
        <f>VLOOKUP(Tabela1[[#This Row],[Cliente]],'BASE DE CLIENTES'!A:E,2,0)</f>
        <v>Brasília</v>
      </c>
      <c r="D4450" s="1" t="str">
        <f>VLOOKUP(Tabela1[[#This Row],[Cliente]],'BASE DE CLIENTES'!A:C,3,0)</f>
        <v>DF</v>
      </c>
      <c r="E4450" s="1" t="str">
        <f>CONCATENATE(Tabela1[[#This Row],[CIDADE]],",",Tabela1[[#This Row],[UF]])</f>
        <v>Brasília,DF</v>
      </c>
      <c r="F4450" s="12">
        <v>46105</v>
      </c>
      <c r="G4450" s="14">
        <v>15.02</v>
      </c>
      <c r="H4450" s="14">
        <v>60</v>
      </c>
      <c r="I4450" s="7">
        <f>Tabela1[[#This Row],[Valor total]]-Tabela1[[#This Row],[Valor custo]]</f>
        <v>44.980000000000004</v>
      </c>
      <c r="J4450" s="3">
        <f>Tabela1[[#This Row],[MARGEM BRUTA]]/Tabela1[[#This Row],[Valor total]]</f>
        <v>0.7496666666666667</v>
      </c>
      <c r="K4450" s="1" t="str">
        <f>VLOOKUP(Tabela1[[#This Row],[Cliente]],'BASE DE CLIENTES'!A:D,4,0)</f>
        <v>SERRALHEIRO</v>
      </c>
      <c r="L4450" s="1" t="str">
        <f>VLOOKUP(Tabela1[[#This Row],[Cliente]],'BASE DE CLIENTES'!A:E,5,0)</f>
        <v>CEILANDIA SUL (CEILANDIA)</v>
      </c>
    </row>
    <row r="4451" spans="2:12" x14ac:dyDescent="0.3">
      <c r="B4451" t="s">
        <v>52</v>
      </c>
      <c r="C4451" s="1" t="str">
        <f>VLOOKUP(Tabela1[[#This Row],[Cliente]],'BASE DE CLIENTES'!A:E,2,0)</f>
        <v>Brasília</v>
      </c>
      <c r="D4451" s="1" t="str">
        <f>VLOOKUP(Tabela1[[#This Row],[Cliente]],'BASE DE CLIENTES'!A:C,3,0)</f>
        <v>DF</v>
      </c>
      <c r="E4451" s="1" t="str">
        <f>CONCATENATE(Tabela1[[#This Row],[CIDADE]],",",Tabela1[[#This Row],[UF]])</f>
        <v>Brasília,DF</v>
      </c>
      <c r="F4451" s="12">
        <v>46105</v>
      </c>
      <c r="G4451" s="14">
        <v>180</v>
      </c>
      <c r="H4451" s="14">
        <v>200</v>
      </c>
      <c r="I4451" s="7">
        <f>Tabela1[[#This Row],[Valor total]]-Tabela1[[#This Row],[Valor custo]]</f>
        <v>20</v>
      </c>
      <c r="J4451" s="3">
        <f>Tabela1[[#This Row],[MARGEM BRUTA]]/Tabela1[[#This Row],[Valor total]]</f>
        <v>0.1</v>
      </c>
      <c r="K4451" s="1" t="str">
        <f>VLOOKUP(Tabela1[[#This Row],[Cliente]],'BASE DE CLIENTES'!A:D,4,0)</f>
        <v>SERRALHEIRO</v>
      </c>
      <c r="L4451" s="1" t="str">
        <f>VLOOKUP(Tabela1[[#This Row],[Cliente]],'BASE DE CLIENTES'!A:E,5,0)</f>
        <v>Ceilândia Sul (Ceilândia)</v>
      </c>
    </row>
    <row r="4452" spans="2:12" x14ac:dyDescent="0.3">
      <c r="B4452" t="s">
        <v>68</v>
      </c>
      <c r="C4452" s="1" t="str">
        <f>VLOOKUP(Tabela1[[#This Row],[Cliente]],'BASE DE CLIENTES'!A:E,2,0)</f>
        <v>Brasília</v>
      </c>
      <c r="D4452" s="1" t="str">
        <f>VLOOKUP(Tabela1[[#This Row],[Cliente]],'BASE DE CLIENTES'!A:C,3,0)</f>
        <v>DF</v>
      </c>
      <c r="E4452" s="1" t="str">
        <f>CONCATENATE(Tabela1[[#This Row],[CIDADE]],",",Tabela1[[#This Row],[UF]])</f>
        <v>Brasília,DF</v>
      </c>
      <c r="F4452" s="12">
        <v>46105</v>
      </c>
      <c r="G4452" s="14">
        <v>650</v>
      </c>
      <c r="H4452" s="14">
        <v>900</v>
      </c>
      <c r="I4452" s="7">
        <f>Tabela1[[#This Row],[Valor total]]-Tabela1[[#This Row],[Valor custo]]</f>
        <v>250</v>
      </c>
      <c r="J4452" s="3">
        <f>Tabela1[[#This Row],[MARGEM BRUTA]]/Tabela1[[#This Row],[Valor total]]</f>
        <v>0.27777777777777779</v>
      </c>
      <c r="K4452" s="1" t="str">
        <f>VLOOKUP(Tabela1[[#This Row],[Cliente]],'BASE DE CLIENTES'!A:D,4,0)</f>
        <v>EMPRESA COM MAQUINA</v>
      </c>
      <c r="L4452" s="1" t="str">
        <f>VLOOKUP(Tabela1[[#This Row],[Cliente]],'BASE DE CLIENTES'!A:E,5,0)</f>
        <v>SAMAMBAIA SUL (SAMAMBAIA)</v>
      </c>
    </row>
    <row r="4453" spans="2:12" x14ac:dyDescent="0.3">
      <c r="B4453" t="s">
        <v>27</v>
      </c>
      <c r="C4453" s="1" t="str">
        <f>VLOOKUP(Tabela1[[#This Row],[Cliente]],'BASE DE CLIENTES'!A:E,2,0)</f>
        <v>Brasília</v>
      </c>
      <c r="D4453" s="1" t="str">
        <f>VLOOKUP(Tabela1[[#This Row],[Cliente]],'BASE DE CLIENTES'!A:C,3,0)</f>
        <v>DF</v>
      </c>
      <c r="E4453" s="1" t="str">
        <f>CONCATENATE(Tabela1[[#This Row],[CIDADE]],",",Tabela1[[#This Row],[UF]])</f>
        <v>Brasília,DF</v>
      </c>
      <c r="F4453" s="12">
        <v>46105</v>
      </c>
      <c r="G4453" s="14">
        <v>90.06</v>
      </c>
      <c r="H4453" s="14">
        <v>170</v>
      </c>
      <c r="I4453" s="7">
        <f>Tabela1[[#This Row],[Valor total]]-Tabela1[[#This Row],[Valor custo]]</f>
        <v>79.94</v>
      </c>
      <c r="J4453" s="3">
        <f>Tabela1[[#This Row],[MARGEM BRUTA]]/Tabela1[[#This Row],[Valor total]]</f>
        <v>0.47023529411764703</v>
      </c>
      <c r="K4453" s="1" t="str">
        <f>VLOOKUP(Tabela1[[#This Row],[Cliente]],'BASE DE CLIENTES'!A:D,4,0)</f>
        <v>EMPRESA SEM MAQUINA</v>
      </c>
      <c r="L4453" s="1" t="str">
        <f>VLOOKUP(Tabela1[[#This Row],[Cliente]],'BASE DE CLIENTES'!A:E,5,0)</f>
        <v>RECANTO DAS EMAS</v>
      </c>
    </row>
    <row r="4454" spans="2:12" x14ac:dyDescent="0.3">
      <c r="B4454" t="s">
        <v>141</v>
      </c>
      <c r="C4454" s="1" t="str">
        <f>VLOOKUP(Tabela1[[#This Row],[Cliente]],'BASE DE CLIENTES'!A:E,2,0)</f>
        <v>Brasília</v>
      </c>
      <c r="D4454" s="1" t="str">
        <f>VLOOKUP(Tabela1[[#This Row],[Cliente]],'BASE DE CLIENTES'!A:C,3,0)</f>
        <v>DF</v>
      </c>
      <c r="E4454" s="1" t="str">
        <f>CONCATENATE(Tabela1[[#This Row],[CIDADE]],",",Tabela1[[#This Row],[UF]])</f>
        <v>Brasília,DF</v>
      </c>
      <c r="F4454" s="12">
        <v>46105</v>
      </c>
      <c r="G4454" s="14">
        <v>4160</v>
      </c>
      <c r="H4454" s="14">
        <v>6300</v>
      </c>
      <c r="I4454" s="7">
        <f>Tabela1[[#This Row],[Valor total]]-Tabela1[[#This Row],[Valor custo]]</f>
        <v>2140</v>
      </c>
      <c r="J4454" s="3">
        <f>Tabela1[[#This Row],[MARGEM BRUTA]]/Tabela1[[#This Row],[Valor total]]</f>
        <v>0.3396825396825397</v>
      </c>
      <c r="K4454" s="1" t="str">
        <f>VLOOKUP(Tabela1[[#This Row],[Cliente]],'BASE DE CLIENTES'!A:D,4,0)</f>
        <v>EMPRESA COM MAQUINA</v>
      </c>
      <c r="L4454" s="1" t="str">
        <f>VLOOKUP(Tabela1[[#This Row],[Cliente]],'BASE DE CLIENTES'!A:E,5,0)</f>
        <v>TAGUATINGA</v>
      </c>
    </row>
    <row r="4455" spans="2:12" x14ac:dyDescent="0.3">
      <c r="B4455" t="s">
        <v>183</v>
      </c>
      <c r="C4455" s="1" t="str">
        <f>VLOOKUP(Tabela1[[#This Row],[Cliente]],'BASE DE CLIENTES'!A:E,2,0)</f>
        <v>Caldas Novas</v>
      </c>
      <c r="D4455" s="1" t="str">
        <f>VLOOKUP(Tabela1[[#This Row],[Cliente]],'BASE DE CLIENTES'!A:C,3,0)</f>
        <v>GO</v>
      </c>
      <c r="E4455" s="1" t="str">
        <f>CONCATENATE(Tabela1[[#This Row],[CIDADE]],",",Tabela1[[#This Row],[UF]])</f>
        <v>Caldas Novas,GO</v>
      </c>
      <c r="F4455" s="12">
        <v>46105</v>
      </c>
      <c r="G4455" s="14">
        <v>945.57</v>
      </c>
      <c r="H4455" s="14">
        <v>1350</v>
      </c>
      <c r="I4455" s="7">
        <f>Tabela1[[#This Row],[Valor total]]-Tabela1[[#This Row],[Valor custo]]</f>
        <v>404.42999999999995</v>
      </c>
      <c r="J4455" s="3">
        <f>Tabela1[[#This Row],[MARGEM BRUTA]]/Tabela1[[#This Row],[Valor total]]</f>
        <v>0.29957777777777772</v>
      </c>
      <c r="K4455" s="1" t="str">
        <f>VLOOKUP(Tabela1[[#This Row],[Cliente]],'BASE DE CLIENTES'!A:D,4,0)</f>
        <v>EMPRESA COM MAQUINA</v>
      </c>
      <c r="L4455" s="1" t="str">
        <f>VLOOKUP(Tabela1[[#This Row],[Cliente]],'BASE DE CLIENTES'!A:E,5,0)</f>
        <v>Caldas Novas</v>
      </c>
    </row>
    <row r="4456" spans="2:12" x14ac:dyDescent="0.3">
      <c r="B4456" t="s">
        <v>190</v>
      </c>
      <c r="C4456" s="1" t="str">
        <f>VLOOKUP(Tabela1[[#This Row],[Cliente]],'BASE DE CLIENTES'!A:E,2,0)</f>
        <v>Brasília</v>
      </c>
      <c r="D4456" s="1" t="str">
        <f>VLOOKUP(Tabela1[[#This Row],[Cliente]],'BASE DE CLIENTES'!A:C,3,0)</f>
        <v>DF</v>
      </c>
      <c r="E4456" s="1" t="str">
        <f>CONCATENATE(Tabela1[[#This Row],[CIDADE]],",",Tabela1[[#This Row],[UF]])</f>
        <v>Brasília,DF</v>
      </c>
      <c r="F4456" s="12">
        <v>46105</v>
      </c>
      <c r="G4456" s="14">
        <v>290</v>
      </c>
      <c r="H4456" s="14">
        <v>500</v>
      </c>
      <c r="I4456" s="7">
        <f>Tabela1[[#This Row],[Valor total]]-Tabela1[[#This Row],[Valor custo]]</f>
        <v>210</v>
      </c>
      <c r="J4456" s="3">
        <f>Tabela1[[#This Row],[MARGEM BRUTA]]/Tabela1[[#This Row],[Valor total]]</f>
        <v>0.42</v>
      </c>
      <c r="K4456" s="1" t="str">
        <f>VLOOKUP(Tabela1[[#This Row],[Cliente]],'BASE DE CLIENTES'!A:D,4,0)</f>
        <v>EMPRESA COM MAQUINA</v>
      </c>
      <c r="L4456" s="1" t="str">
        <f>VLOOKUP(Tabela1[[#This Row],[Cliente]],'BASE DE CLIENTES'!A:E,5,0)</f>
        <v>RIACHO FUNDO I</v>
      </c>
    </row>
    <row r="4457" spans="2:12" x14ac:dyDescent="0.3">
      <c r="B4457" t="s">
        <v>152</v>
      </c>
      <c r="C4457" s="1" t="str">
        <f>VLOOKUP(Tabela1[[#This Row],[Cliente]],'BASE DE CLIENTES'!A:E,2,0)</f>
        <v>Aparecida de Goiânia</v>
      </c>
      <c r="D4457" s="1" t="str">
        <f>VLOOKUP(Tabela1[[#This Row],[Cliente]],'BASE DE CLIENTES'!A:C,3,0)</f>
        <v>GO</v>
      </c>
      <c r="E4457" s="1" t="str">
        <f>CONCATENATE(Tabela1[[#This Row],[CIDADE]],",",Tabela1[[#This Row],[UF]])</f>
        <v>Aparecida de Goiânia,GO</v>
      </c>
      <c r="F4457" s="12">
        <v>46105</v>
      </c>
      <c r="G4457" s="14">
        <v>210</v>
      </c>
      <c r="H4457" s="14">
        <v>375</v>
      </c>
      <c r="I4457" s="7">
        <f>Tabela1[[#This Row],[Valor total]]-Tabela1[[#This Row],[Valor custo]]</f>
        <v>165</v>
      </c>
      <c r="J4457" s="3">
        <f>Tabela1[[#This Row],[MARGEM BRUTA]]/Tabela1[[#This Row],[Valor total]]</f>
        <v>0.44</v>
      </c>
      <c r="K4457" s="1" t="str">
        <f>VLOOKUP(Tabela1[[#This Row],[Cliente]],'BASE DE CLIENTES'!A:D,4,0)</f>
        <v>TECNICO</v>
      </c>
      <c r="L4457" s="1" t="str">
        <f>VLOOKUP(Tabela1[[#This Row],[Cliente]],'BASE DE CLIENTES'!A:E,5,0)</f>
        <v>Aparecida de Goiânia</v>
      </c>
    </row>
    <row r="4458" spans="2:12" x14ac:dyDescent="0.3">
      <c r="B4458" t="s">
        <v>179</v>
      </c>
      <c r="C4458" s="1" t="str">
        <f>VLOOKUP(Tabela1[[#This Row],[Cliente]],'BASE DE CLIENTES'!A:E,2,0)</f>
        <v>Brasilândia de Minas</v>
      </c>
      <c r="D4458" s="1" t="str">
        <f>VLOOKUP(Tabela1[[#This Row],[Cliente]],'BASE DE CLIENTES'!A:C,3,0)</f>
        <v>MG</v>
      </c>
      <c r="E4458" s="1" t="str">
        <f>CONCATENATE(Tabela1[[#This Row],[CIDADE]],",",Tabela1[[#This Row],[UF]])</f>
        <v>Brasilândia de Minas,MG</v>
      </c>
      <c r="F4458" s="12">
        <v>46105</v>
      </c>
      <c r="G4458" s="14">
        <v>3936.6</v>
      </c>
      <c r="H4458" s="14">
        <v>3947</v>
      </c>
      <c r="I4458" s="7">
        <f>Tabela1[[#This Row],[Valor total]]-Tabela1[[#This Row],[Valor custo]]</f>
        <v>10.400000000000091</v>
      </c>
      <c r="J4458" s="3">
        <f>Tabela1[[#This Row],[MARGEM BRUTA]]/Tabela1[[#This Row],[Valor total]]</f>
        <v>2.6349125918419284E-3</v>
      </c>
      <c r="K4458" s="1" t="str">
        <f>VLOOKUP(Tabela1[[#This Row],[Cliente]],'BASE DE CLIENTES'!A:D,4,0)</f>
        <v>EMPRESA SEM MAQUINA</v>
      </c>
      <c r="L4458" s="1" t="str">
        <f>VLOOKUP(Tabela1[[#This Row],[Cliente]],'BASE DE CLIENTES'!A:E,5,0)</f>
        <v>Brasilândia de Minas</v>
      </c>
    </row>
    <row r="4459" spans="2:12" x14ac:dyDescent="0.3">
      <c r="B4459" t="s">
        <v>316</v>
      </c>
      <c r="C4459" s="1" t="str">
        <f>VLOOKUP(Tabela1[[#This Row],[Cliente]],'BASE DE CLIENTES'!A:E,2,0)</f>
        <v>Valparaíso de Goiás</v>
      </c>
      <c r="D4459" s="1" t="str">
        <f>VLOOKUP(Tabela1[[#This Row],[Cliente]],'BASE DE CLIENTES'!A:C,3,0)</f>
        <v>GO</v>
      </c>
      <c r="E4459" s="1" t="str">
        <f>CONCATENATE(Tabela1[[#This Row],[CIDADE]],",",Tabela1[[#This Row],[UF]])</f>
        <v>Valparaíso de Goiás,GO</v>
      </c>
      <c r="F4459" s="12">
        <v>46105</v>
      </c>
      <c r="G4459" s="14">
        <v>290</v>
      </c>
      <c r="H4459" s="14">
        <v>500</v>
      </c>
      <c r="I4459" s="7">
        <f>Tabela1[[#This Row],[Valor total]]-Tabela1[[#This Row],[Valor custo]]</f>
        <v>210</v>
      </c>
      <c r="J4459" s="3">
        <f>Tabela1[[#This Row],[MARGEM BRUTA]]/Tabela1[[#This Row],[Valor total]]</f>
        <v>0.42</v>
      </c>
      <c r="K4459" s="1" t="str">
        <f>VLOOKUP(Tabela1[[#This Row],[Cliente]],'BASE DE CLIENTES'!A:D,4,0)</f>
        <v>SERRALHEIRO</v>
      </c>
      <c r="L4459" s="1" t="str">
        <f>VLOOKUP(Tabela1[[#This Row],[Cliente]],'BASE DE CLIENTES'!A:E,5,0)</f>
        <v>Valparaíso de Goiás</v>
      </c>
    </row>
    <row r="4460" spans="2:12" x14ac:dyDescent="0.3">
      <c r="B4460" t="s">
        <v>152</v>
      </c>
      <c r="C4460" s="1" t="str">
        <f>VLOOKUP(Tabela1[[#This Row],[Cliente]],'BASE DE CLIENTES'!A:E,2,0)</f>
        <v>Aparecida de Goiânia</v>
      </c>
      <c r="D4460" s="1" t="str">
        <f>VLOOKUP(Tabela1[[#This Row],[Cliente]],'BASE DE CLIENTES'!A:C,3,0)</f>
        <v>GO</v>
      </c>
      <c r="E4460" s="1" t="str">
        <f>CONCATENATE(Tabela1[[#This Row],[CIDADE]],",",Tabela1[[#This Row],[UF]])</f>
        <v>Aparecida de Goiânia,GO</v>
      </c>
      <c r="F4460" s="12">
        <v>46105</v>
      </c>
      <c r="G4460" s="14">
        <v>250</v>
      </c>
      <c r="H4460" s="14">
        <v>300</v>
      </c>
      <c r="I4460" s="7">
        <f>Tabela1[[#This Row],[Valor total]]-Tabela1[[#This Row],[Valor custo]]</f>
        <v>50</v>
      </c>
      <c r="J4460" s="3">
        <f>Tabela1[[#This Row],[MARGEM BRUTA]]/Tabela1[[#This Row],[Valor total]]</f>
        <v>0.16666666666666666</v>
      </c>
      <c r="K4460" s="1" t="str">
        <f>VLOOKUP(Tabela1[[#This Row],[Cliente]],'BASE DE CLIENTES'!A:D,4,0)</f>
        <v>TECNICO</v>
      </c>
      <c r="L4460" s="1" t="str">
        <f>VLOOKUP(Tabela1[[#This Row],[Cliente]],'BASE DE CLIENTES'!A:E,5,0)</f>
        <v>Aparecida de Goiânia</v>
      </c>
    </row>
    <row r="4461" spans="2:12" x14ac:dyDescent="0.3">
      <c r="B4461" t="s">
        <v>321</v>
      </c>
      <c r="C4461" s="1" t="str">
        <f>VLOOKUP(Tabela1[[#This Row],[Cliente]],'BASE DE CLIENTES'!A:E,2,0)</f>
        <v>Valparaíso de Goiás</v>
      </c>
      <c r="D4461" s="1" t="str">
        <f>VLOOKUP(Tabela1[[#This Row],[Cliente]],'BASE DE CLIENTES'!A:C,3,0)</f>
        <v>GO</v>
      </c>
      <c r="E4461" s="1" t="str">
        <f>CONCATENATE(Tabela1[[#This Row],[CIDADE]],",",Tabela1[[#This Row],[UF]])</f>
        <v>Valparaíso de Goiás,GO</v>
      </c>
      <c r="F4461" s="12">
        <v>46104</v>
      </c>
      <c r="G4461" s="14">
        <v>670</v>
      </c>
      <c r="H4461" s="14">
        <v>1050</v>
      </c>
      <c r="I4461" s="7">
        <f>Tabela1[[#This Row],[Valor total]]-Tabela1[[#This Row],[Valor custo]]</f>
        <v>380</v>
      </c>
      <c r="J4461" s="3">
        <f>Tabela1[[#This Row],[MARGEM BRUTA]]/Tabela1[[#This Row],[Valor total]]</f>
        <v>0.3619047619047619</v>
      </c>
      <c r="K4461" s="1" t="str">
        <f>VLOOKUP(Tabela1[[#This Row],[Cliente]],'BASE DE CLIENTES'!A:D,4,0)</f>
        <v>EMPRESA COM MAQUINA</v>
      </c>
      <c r="L4461" s="1" t="str">
        <f>VLOOKUP(Tabela1[[#This Row],[Cliente]],'BASE DE CLIENTES'!A:E,5,0)</f>
        <v>Valparaíso de Goiás</v>
      </c>
    </row>
    <row r="4462" spans="2:12" x14ac:dyDescent="0.3">
      <c r="B4462" t="s">
        <v>765</v>
      </c>
      <c r="C4462" s="1" t="str">
        <f>VLOOKUP(Tabela1[[#This Row],[Cliente]],'BASE DE CLIENTES'!A:E,2,0)</f>
        <v>Brasília</v>
      </c>
      <c r="D4462" s="1" t="str">
        <f>VLOOKUP(Tabela1[[#This Row],[Cliente]],'BASE DE CLIENTES'!A:C,3,0)</f>
        <v>DF</v>
      </c>
      <c r="E4462" s="1" t="str">
        <f>CONCATENATE(Tabela1[[#This Row],[CIDADE]],",",Tabela1[[#This Row],[UF]])</f>
        <v>Brasília,DF</v>
      </c>
      <c r="F4462" s="12">
        <v>46104</v>
      </c>
      <c r="G4462" s="14">
        <v>56.28</v>
      </c>
      <c r="H4462" s="14">
        <v>150</v>
      </c>
      <c r="I4462" s="7">
        <f>Tabela1[[#This Row],[Valor total]]-Tabela1[[#This Row],[Valor custo]]</f>
        <v>93.72</v>
      </c>
      <c r="J4462" s="3">
        <f>Tabela1[[#This Row],[MARGEM BRUTA]]/Tabela1[[#This Row],[Valor total]]</f>
        <v>0.62480000000000002</v>
      </c>
      <c r="K4462" s="1" t="str">
        <f>VLOOKUP(Tabela1[[#This Row],[Cliente]],'BASE DE CLIENTES'!A:D,4,0)</f>
        <v>SEM CLASSIFICAÇÃO</v>
      </c>
      <c r="L4462" s="1" t="str">
        <f>VLOOKUP(Tabela1[[#This Row],[Cliente]],'BASE DE CLIENTES'!A:E,5,0)</f>
        <v>SOBRADINHO</v>
      </c>
    </row>
    <row r="4463" spans="2:12" x14ac:dyDescent="0.3">
      <c r="B4463" t="s">
        <v>152</v>
      </c>
      <c r="C4463" s="1" t="str">
        <f>VLOOKUP(Tabela1[[#This Row],[Cliente]],'BASE DE CLIENTES'!A:E,2,0)</f>
        <v>Aparecida de Goiânia</v>
      </c>
      <c r="D4463" s="1" t="str">
        <f>VLOOKUP(Tabela1[[#This Row],[Cliente]],'BASE DE CLIENTES'!A:C,3,0)</f>
        <v>GO</v>
      </c>
      <c r="E4463" s="1" t="str">
        <f>CONCATENATE(Tabela1[[#This Row],[CIDADE]],",",Tabela1[[#This Row],[UF]])</f>
        <v>Aparecida de Goiânia,GO</v>
      </c>
      <c r="F4463" s="12">
        <v>46104</v>
      </c>
      <c r="G4463" s="14">
        <v>940</v>
      </c>
      <c r="H4463" s="14">
        <v>1470</v>
      </c>
      <c r="I4463" s="7">
        <f>Tabela1[[#This Row],[Valor total]]-Tabela1[[#This Row],[Valor custo]]</f>
        <v>530</v>
      </c>
      <c r="J4463" s="3">
        <f>Tabela1[[#This Row],[MARGEM BRUTA]]/Tabela1[[#This Row],[Valor total]]</f>
        <v>0.36054421768707484</v>
      </c>
      <c r="K4463" s="1" t="str">
        <f>VLOOKUP(Tabela1[[#This Row],[Cliente]],'BASE DE CLIENTES'!A:D,4,0)</f>
        <v>TECNICO</v>
      </c>
      <c r="L4463" s="1" t="str">
        <f>VLOOKUP(Tabela1[[#This Row],[Cliente]],'BASE DE CLIENTES'!A:E,5,0)</f>
        <v>Aparecida de Goiânia</v>
      </c>
    </row>
    <row r="4464" spans="2:12" x14ac:dyDescent="0.3">
      <c r="B4464" t="s">
        <v>117</v>
      </c>
      <c r="C4464" s="1" t="str">
        <f>VLOOKUP(Tabela1[[#This Row],[Cliente]],'BASE DE CLIENTES'!A:E,2,0)</f>
        <v>Brasília</v>
      </c>
      <c r="D4464" s="1" t="str">
        <f>VLOOKUP(Tabela1[[#This Row],[Cliente]],'BASE DE CLIENTES'!A:C,3,0)</f>
        <v>DF</v>
      </c>
      <c r="E4464" s="1" t="str">
        <f>CONCATENATE(Tabela1[[#This Row],[CIDADE]],",",Tabela1[[#This Row],[UF]])</f>
        <v>Brasília,DF</v>
      </c>
      <c r="F4464" s="12">
        <v>46104</v>
      </c>
      <c r="G4464" s="14">
        <v>2302.88</v>
      </c>
      <c r="H4464" s="14">
        <v>3300</v>
      </c>
      <c r="I4464" s="7">
        <f>Tabela1[[#This Row],[Valor total]]-Tabela1[[#This Row],[Valor custo]]</f>
        <v>997.11999999999989</v>
      </c>
      <c r="J4464" s="3">
        <f>Tabela1[[#This Row],[MARGEM BRUTA]]/Tabela1[[#This Row],[Valor total]]</f>
        <v>0.30215757575757574</v>
      </c>
      <c r="K4464" s="1" t="str">
        <f>VLOOKUP(Tabela1[[#This Row],[Cliente]],'BASE DE CLIENTES'!A:D,4,0)</f>
        <v>EMPRESA COM MAQUINA</v>
      </c>
      <c r="L4464" s="1" t="str">
        <f>VLOOKUP(Tabela1[[#This Row],[Cliente]],'BASE DE CLIENTES'!A:E,5,0)</f>
        <v>SETOR HABITACIONAL ARNIQUEIRA (AGUAS CLARAS)</v>
      </c>
    </row>
    <row r="4465" spans="2:12" x14ac:dyDescent="0.3">
      <c r="B4465" t="s">
        <v>206</v>
      </c>
      <c r="C4465" s="1" t="str">
        <f>VLOOKUP(Tabela1[[#This Row],[Cliente]],'BASE DE CLIENTES'!A:E,2,0)</f>
        <v>Goiânia</v>
      </c>
      <c r="D4465" s="1" t="str">
        <f>VLOOKUP(Tabela1[[#This Row],[Cliente]],'BASE DE CLIENTES'!A:C,3,0)</f>
        <v>GO</v>
      </c>
      <c r="E4465" s="1" t="str">
        <f>CONCATENATE(Tabela1[[#This Row],[CIDADE]],",",Tabela1[[#This Row],[UF]])</f>
        <v>Goiânia,GO</v>
      </c>
      <c r="F4465" s="12">
        <v>46104</v>
      </c>
      <c r="G4465" s="14">
        <v>8670</v>
      </c>
      <c r="H4465" s="14">
        <v>10950</v>
      </c>
      <c r="I4465" s="7">
        <f>Tabela1[[#This Row],[Valor total]]-Tabela1[[#This Row],[Valor custo]]</f>
        <v>2280</v>
      </c>
      <c r="J4465" s="3">
        <f>Tabela1[[#This Row],[MARGEM BRUTA]]/Tabela1[[#This Row],[Valor total]]</f>
        <v>0.20821917808219179</v>
      </c>
      <c r="K4465" s="1" t="str">
        <f>VLOOKUP(Tabela1[[#This Row],[Cliente]],'BASE DE CLIENTES'!A:D,4,0)</f>
        <v>EMPRESA COM MAQUINA</v>
      </c>
      <c r="L4465" s="1" t="str">
        <f>VLOOKUP(Tabela1[[#This Row],[Cliente]],'BASE DE CLIENTES'!A:E,5,0)</f>
        <v>Goiânia</v>
      </c>
    </row>
    <row r="4466" spans="2:12" x14ac:dyDescent="0.3">
      <c r="B4466" t="s">
        <v>1170</v>
      </c>
      <c r="C4466" s="1" t="str">
        <f>VLOOKUP(Tabela1[[#This Row],[Cliente]],'BASE DE CLIENTES'!A:E,2,0)</f>
        <v>Brasília</v>
      </c>
      <c r="D4466" s="1" t="str">
        <f>VLOOKUP(Tabela1[[#This Row],[Cliente]],'BASE DE CLIENTES'!A:C,3,0)</f>
        <v>DF</v>
      </c>
      <c r="E4466" s="1" t="str">
        <f>CONCATENATE(Tabela1[[#This Row],[CIDADE]],",",Tabela1[[#This Row],[UF]])</f>
        <v>Brasília,DF</v>
      </c>
      <c r="F4466" s="12">
        <v>46104</v>
      </c>
      <c r="G4466" s="14">
        <v>191</v>
      </c>
      <c r="H4466" s="14">
        <v>350</v>
      </c>
      <c r="I4466" s="7">
        <f>Tabela1[[#This Row],[Valor total]]-Tabela1[[#This Row],[Valor custo]]</f>
        <v>159</v>
      </c>
      <c r="J4466" s="3">
        <f>Tabela1[[#This Row],[MARGEM BRUTA]]/Tabela1[[#This Row],[Valor total]]</f>
        <v>0.45428571428571429</v>
      </c>
      <c r="K4466" s="1" t="str">
        <f>VLOOKUP(Tabela1[[#This Row],[Cliente]],'BASE DE CLIENTES'!A:D,4,0)</f>
        <v>CLIENTE NOVO S/ IDENT.</v>
      </c>
      <c r="L4466" s="1" t="str">
        <f>VLOOKUP(Tabela1[[#This Row],[Cliente]],'BASE DE CLIENTES'!A:E,5,0)</f>
        <v>TAGUATINGA</v>
      </c>
    </row>
    <row r="4467" spans="2:12" x14ac:dyDescent="0.3">
      <c r="B4467" t="s">
        <v>42</v>
      </c>
      <c r="C4467" s="1" t="str">
        <f>VLOOKUP(Tabela1[[#This Row],[Cliente]],'BASE DE CLIENTES'!A:E,2,0)</f>
        <v>Brasília</v>
      </c>
      <c r="D4467" s="1" t="str">
        <f>VLOOKUP(Tabela1[[#This Row],[Cliente]],'BASE DE CLIENTES'!A:C,3,0)</f>
        <v>DF</v>
      </c>
      <c r="E4467" s="1" t="str">
        <f>CONCATENATE(Tabela1[[#This Row],[CIDADE]],",",Tabela1[[#This Row],[UF]])</f>
        <v>Brasília,DF</v>
      </c>
      <c r="F4467" s="12">
        <v>46104</v>
      </c>
      <c r="G4467" s="14">
        <v>1550</v>
      </c>
      <c r="H4467" s="14">
        <v>2400</v>
      </c>
      <c r="I4467" s="7">
        <f>Tabela1[[#This Row],[Valor total]]-Tabela1[[#This Row],[Valor custo]]</f>
        <v>850</v>
      </c>
      <c r="J4467" s="3">
        <f>Tabela1[[#This Row],[MARGEM BRUTA]]/Tabela1[[#This Row],[Valor total]]</f>
        <v>0.35416666666666669</v>
      </c>
      <c r="K4467" s="1" t="str">
        <f>VLOOKUP(Tabela1[[#This Row],[Cliente]],'BASE DE CLIENTES'!A:D,4,0)</f>
        <v>EMPRESA SEM MAQUINA</v>
      </c>
      <c r="L4467" s="1" t="str">
        <f>VLOOKUP(Tabela1[[#This Row],[Cliente]],'BASE DE CLIENTES'!A:E,5,0)</f>
        <v>SAMAMBAIA</v>
      </c>
    </row>
    <row r="4468" spans="2:12" x14ac:dyDescent="0.3">
      <c r="B4468" t="s">
        <v>55</v>
      </c>
      <c r="C4468" s="1" t="str">
        <f>VLOOKUP(Tabela1[[#This Row],[Cliente]],'BASE DE CLIENTES'!A:E,2,0)</f>
        <v>Brasília</v>
      </c>
      <c r="D4468" s="1" t="str">
        <f>VLOOKUP(Tabela1[[#This Row],[Cliente]],'BASE DE CLIENTES'!A:C,3,0)</f>
        <v>DF</v>
      </c>
      <c r="E4468" s="1" t="str">
        <f>CONCATENATE(Tabela1[[#This Row],[CIDADE]],",",Tabela1[[#This Row],[UF]])</f>
        <v>Brasília,DF</v>
      </c>
      <c r="F4468" s="12">
        <v>46104</v>
      </c>
      <c r="G4468" s="14">
        <v>571.28</v>
      </c>
      <c r="H4468" s="14">
        <v>950</v>
      </c>
      <c r="I4468" s="7">
        <f>Tabela1[[#This Row],[Valor total]]-Tabela1[[#This Row],[Valor custo]]</f>
        <v>378.72</v>
      </c>
      <c r="J4468" s="3">
        <f>Tabela1[[#This Row],[MARGEM BRUTA]]/Tabela1[[#This Row],[Valor total]]</f>
        <v>0.39865263157894737</v>
      </c>
      <c r="K4468" s="1" t="str">
        <f>VLOOKUP(Tabela1[[#This Row],[Cliente]],'BASE DE CLIENTES'!A:D,4,0)</f>
        <v>EMPRESA SEM MAQUINA</v>
      </c>
      <c r="L4468" s="1" t="str">
        <f>VLOOKUP(Tabela1[[#This Row],[Cliente]],'BASE DE CLIENTES'!A:E,5,0)</f>
        <v>RECANTO DAS EMAS</v>
      </c>
    </row>
    <row r="4469" spans="2:12" x14ac:dyDescent="0.3">
      <c r="B4469" t="s">
        <v>197</v>
      </c>
      <c r="C4469" s="1" t="str">
        <f>VLOOKUP(Tabela1[[#This Row],[Cliente]],'BASE DE CLIENTES'!A:E,2,0)</f>
        <v>Goiânia</v>
      </c>
      <c r="D4469" s="1" t="str">
        <f>VLOOKUP(Tabela1[[#This Row],[Cliente]],'BASE DE CLIENTES'!A:C,3,0)</f>
        <v>GO</v>
      </c>
      <c r="E4469" s="1" t="str">
        <f>CONCATENATE(Tabela1[[#This Row],[CIDADE]],",",Tabela1[[#This Row],[UF]])</f>
        <v>Goiânia,GO</v>
      </c>
      <c r="F4469" s="12">
        <v>46104</v>
      </c>
      <c r="G4469" s="14">
        <v>5114</v>
      </c>
      <c r="H4469" s="14">
        <v>8250</v>
      </c>
      <c r="I4469" s="7">
        <f>Tabela1[[#This Row],[Valor total]]-Tabela1[[#This Row],[Valor custo]]</f>
        <v>3136</v>
      </c>
      <c r="J4469" s="3">
        <f>Tabela1[[#This Row],[MARGEM BRUTA]]/Tabela1[[#This Row],[Valor total]]</f>
        <v>0.38012121212121214</v>
      </c>
      <c r="K4469" s="1" t="str">
        <f>VLOOKUP(Tabela1[[#This Row],[Cliente]],'BASE DE CLIENTES'!A:D,4,0)</f>
        <v>EMPRESA COM MAQUINA</v>
      </c>
      <c r="L4469" s="1" t="str">
        <f>VLOOKUP(Tabela1[[#This Row],[Cliente]],'BASE DE CLIENTES'!A:E,5,0)</f>
        <v>Goiânia</v>
      </c>
    </row>
    <row r="4470" spans="2:12" x14ac:dyDescent="0.3">
      <c r="B4470" t="s">
        <v>141</v>
      </c>
      <c r="C4470" s="1" t="str">
        <f>VLOOKUP(Tabela1[[#This Row],[Cliente]],'BASE DE CLIENTES'!A:E,2,0)</f>
        <v>Brasília</v>
      </c>
      <c r="D4470" s="1" t="str">
        <f>VLOOKUP(Tabela1[[#This Row],[Cliente]],'BASE DE CLIENTES'!A:C,3,0)</f>
        <v>DF</v>
      </c>
      <c r="E4470" s="1" t="str">
        <f>CONCATENATE(Tabela1[[#This Row],[CIDADE]],",",Tabela1[[#This Row],[UF]])</f>
        <v>Brasília,DF</v>
      </c>
      <c r="F4470" s="12">
        <v>46104</v>
      </c>
      <c r="G4470" s="14">
        <v>2562</v>
      </c>
      <c r="H4470" s="14">
        <v>3365</v>
      </c>
      <c r="I4470" s="7">
        <f>Tabela1[[#This Row],[Valor total]]-Tabela1[[#This Row],[Valor custo]]</f>
        <v>803</v>
      </c>
      <c r="J4470" s="3">
        <f>Tabela1[[#This Row],[MARGEM BRUTA]]/Tabela1[[#This Row],[Valor total]]</f>
        <v>0.2386329866270431</v>
      </c>
      <c r="K4470" s="1" t="str">
        <f>VLOOKUP(Tabela1[[#This Row],[Cliente]],'BASE DE CLIENTES'!A:D,4,0)</f>
        <v>EMPRESA COM MAQUINA</v>
      </c>
      <c r="L4470" s="1" t="str">
        <f>VLOOKUP(Tabela1[[#This Row],[Cliente]],'BASE DE CLIENTES'!A:E,5,0)</f>
        <v>TAGUATINGA</v>
      </c>
    </row>
    <row r="4471" spans="2:12" x14ac:dyDescent="0.3">
      <c r="B4471" t="s">
        <v>98</v>
      </c>
      <c r="C4471" s="1" t="str">
        <f>VLOOKUP(Tabela1[[#This Row],[Cliente]],'BASE DE CLIENTES'!A:E,2,0)</f>
        <v>Brasília</v>
      </c>
      <c r="D4471" s="1" t="str">
        <f>VLOOKUP(Tabela1[[#This Row],[Cliente]],'BASE DE CLIENTES'!A:C,3,0)</f>
        <v>DF</v>
      </c>
      <c r="E4471" s="1" t="str">
        <f>CONCATENATE(Tabela1[[#This Row],[CIDADE]],",",Tabela1[[#This Row],[UF]])</f>
        <v>Brasília,DF</v>
      </c>
      <c r="F4471" s="12">
        <v>46104</v>
      </c>
      <c r="G4471" s="14">
        <v>303.69</v>
      </c>
      <c r="H4471" s="14">
        <v>660</v>
      </c>
      <c r="I4471" s="7">
        <f>Tabela1[[#This Row],[Valor total]]-Tabela1[[#This Row],[Valor custo]]</f>
        <v>356.31</v>
      </c>
      <c r="J4471" s="3">
        <f>Tabela1[[#This Row],[MARGEM BRUTA]]/Tabela1[[#This Row],[Valor total]]</f>
        <v>0.53986363636363632</v>
      </c>
      <c r="K4471" s="1" t="str">
        <f>VLOOKUP(Tabela1[[#This Row],[Cliente]],'BASE DE CLIENTES'!A:D,4,0)</f>
        <v>SERRALHEIRO</v>
      </c>
      <c r="L4471" s="1" t="str">
        <f>VLOOKUP(Tabela1[[#This Row],[Cliente]],'BASE DE CLIENTES'!A:E,5,0)</f>
        <v>SANTA MARIA</v>
      </c>
    </row>
    <row r="4472" spans="2:12" x14ac:dyDescent="0.3">
      <c r="B4472" t="s">
        <v>161</v>
      </c>
      <c r="C4472" s="1" t="str">
        <f>VLOOKUP(Tabela1[[#This Row],[Cliente]],'BASE DE CLIENTES'!A:E,2,0)</f>
        <v>Brasília</v>
      </c>
      <c r="D4472" s="1" t="str">
        <f>VLOOKUP(Tabela1[[#This Row],[Cliente]],'BASE DE CLIENTES'!A:C,3,0)</f>
        <v>DF</v>
      </c>
      <c r="E4472" s="1" t="str">
        <f>CONCATENATE(Tabela1[[#This Row],[CIDADE]],",",Tabela1[[#This Row],[UF]])</f>
        <v>Brasília,DF</v>
      </c>
      <c r="F4472" s="12">
        <v>46104</v>
      </c>
      <c r="G4472" s="14">
        <v>225</v>
      </c>
      <c r="H4472" s="14">
        <v>279</v>
      </c>
      <c r="I4472" s="7">
        <f>Tabela1[[#This Row],[Valor total]]-Tabela1[[#This Row],[Valor custo]]</f>
        <v>54</v>
      </c>
      <c r="J4472" s="3">
        <f>Tabela1[[#This Row],[MARGEM BRUTA]]/Tabela1[[#This Row],[Valor total]]</f>
        <v>0.19354838709677419</v>
      </c>
      <c r="K4472" s="1" t="str">
        <f>VLOOKUP(Tabela1[[#This Row],[Cliente]],'BASE DE CLIENTES'!A:D,4,0)</f>
        <v>EMPRESA COM MAQUINA</v>
      </c>
      <c r="L4472" s="1" t="str">
        <f>VLOOKUP(Tabela1[[#This Row],[Cliente]],'BASE DE CLIENTES'!A:E,5,0)</f>
        <v>RIACHO FUNDO II</v>
      </c>
    </row>
    <row r="4473" spans="2:12" x14ac:dyDescent="0.3">
      <c r="B4473" t="s">
        <v>140</v>
      </c>
      <c r="C4473" s="1" t="str">
        <f>VLOOKUP(Tabela1[[#This Row],[Cliente]],'BASE DE CLIENTES'!A:E,2,0)</f>
        <v>Brasília</v>
      </c>
      <c r="D4473" s="1" t="str">
        <f>VLOOKUP(Tabela1[[#This Row],[Cliente]],'BASE DE CLIENTES'!A:C,3,0)</f>
        <v>DF</v>
      </c>
      <c r="E4473" s="1" t="str">
        <f>CONCATENATE(Tabela1[[#This Row],[CIDADE]],",",Tabela1[[#This Row],[UF]])</f>
        <v>Brasília,DF</v>
      </c>
      <c r="F4473" s="12">
        <v>46104</v>
      </c>
      <c r="G4473" s="14">
        <v>67.12</v>
      </c>
      <c r="H4473" s="14">
        <v>170</v>
      </c>
      <c r="I4473" s="7">
        <f>Tabela1[[#This Row],[Valor total]]-Tabela1[[#This Row],[Valor custo]]</f>
        <v>102.88</v>
      </c>
      <c r="J4473" s="3">
        <f>Tabela1[[#This Row],[MARGEM BRUTA]]/Tabela1[[#This Row],[Valor total]]</f>
        <v>0.60517647058823532</v>
      </c>
      <c r="K4473" s="1" t="str">
        <f>VLOOKUP(Tabela1[[#This Row],[Cliente]],'BASE DE CLIENTES'!A:D,4,0)</f>
        <v>EMPRESA COM MAQUINA</v>
      </c>
      <c r="L4473" s="1" t="str">
        <f>VLOOKUP(Tabela1[[#This Row],[Cliente]],'BASE DE CLIENTES'!A:E,5,0)</f>
        <v>RECANTO DAS EMAS</v>
      </c>
    </row>
    <row r="4474" spans="2:12" x14ac:dyDescent="0.3">
      <c r="B4474" t="s">
        <v>70</v>
      </c>
      <c r="C4474" s="1" t="str">
        <f>VLOOKUP(Tabela1[[#This Row],[Cliente]],'BASE DE CLIENTES'!A:E,2,0)</f>
        <v>Brasília</v>
      </c>
      <c r="D4474" s="1" t="str">
        <f>VLOOKUP(Tabela1[[#This Row],[Cliente]],'BASE DE CLIENTES'!A:C,3,0)</f>
        <v>DF</v>
      </c>
      <c r="E4474" s="1" t="str">
        <f>CONCATENATE(Tabela1[[#This Row],[CIDADE]],",",Tabela1[[#This Row],[UF]])</f>
        <v>Brasília,DF</v>
      </c>
      <c r="F4474" s="12">
        <v>46104</v>
      </c>
      <c r="G4474" s="14">
        <v>1710</v>
      </c>
      <c r="H4474" s="14">
        <v>2600</v>
      </c>
      <c r="I4474" s="7">
        <f>Tabela1[[#This Row],[Valor total]]-Tabela1[[#This Row],[Valor custo]]</f>
        <v>890</v>
      </c>
      <c r="J4474" s="3">
        <f>Tabela1[[#This Row],[MARGEM BRUTA]]/Tabela1[[#This Row],[Valor total]]</f>
        <v>0.34230769230769231</v>
      </c>
      <c r="K4474" s="1" t="str">
        <f>VLOOKUP(Tabela1[[#This Row],[Cliente]],'BASE DE CLIENTES'!A:D,4,0)</f>
        <v>EMPRESA COM MAQUINA</v>
      </c>
      <c r="L4474" s="1" t="str">
        <f>VLOOKUP(Tabela1[[#This Row],[Cliente]],'BASE DE CLIENTES'!A:E,5,0)</f>
        <v>TAGUATINGA NORTE (TAGUATINGA)</v>
      </c>
    </row>
    <row r="4475" spans="2:12" x14ac:dyDescent="0.3">
      <c r="B4475" t="s">
        <v>96</v>
      </c>
      <c r="C4475" s="1" t="str">
        <f>VLOOKUP(Tabela1[[#This Row],[Cliente]],'BASE DE CLIENTES'!A:E,2,0)</f>
        <v>Brasília</v>
      </c>
      <c r="D4475" s="1" t="str">
        <f>VLOOKUP(Tabela1[[#This Row],[Cliente]],'BASE DE CLIENTES'!A:C,3,0)</f>
        <v>DF</v>
      </c>
      <c r="E4475" s="1" t="str">
        <f>CONCATENATE(Tabela1[[#This Row],[CIDADE]],",",Tabela1[[#This Row],[UF]])</f>
        <v>Brasília,DF</v>
      </c>
      <c r="F4475" s="12">
        <v>46104</v>
      </c>
      <c r="G4475" s="14">
        <v>1302</v>
      </c>
      <c r="H4475" s="14">
        <v>1958</v>
      </c>
      <c r="I4475" s="7">
        <f>Tabela1[[#This Row],[Valor total]]-Tabela1[[#This Row],[Valor custo]]</f>
        <v>656</v>
      </c>
      <c r="J4475" s="3">
        <f>Tabela1[[#This Row],[MARGEM BRUTA]]/Tabela1[[#This Row],[Valor total]]</f>
        <v>0.33503575076608783</v>
      </c>
      <c r="K4475" s="1" t="str">
        <f>VLOOKUP(Tabela1[[#This Row],[Cliente]],'BASE DE CLIENTES'!A:D,4,0)</f>
        <v>EMPRESA SEM MAQUINA</v>
      </c>
      <c r="L4475" s="1" t="str">
        <f>VLOOKUP(Tabela1[[#This Row],[Cliente]],'BASE DE CLIENTES'!A:E,5,0)</f>
        <v>CEILANDIA NORTE (CEILANDIA)</v>
      </c>
    </row>
    <row r="4476" spans="2:12" x14ac:dyDescent="0.3">
      <c r="B4476" t="s">
        <v>236</v>
      </c>
      <c r="C4476" s="1" t="str">
        <f>VLOOKUP(Tabela1[[#This Row],[Cliente]],'BASE DE CLIENTES'!A:E,2,0)</f>
        <v>Goiânia</v>
      </c>
      <c r="D4476" s="1" t="str">
        <f>VLOOKUP(Tabela1[[#This Row],[Cliente]],'BASE DE CLIENTES'!A:C,3,0)</f>
        <v>GO</v>
      </c>
      <c r="E4476" s="1" t="str">
        <f>CONCATENATE(Tabela1[[#This Row],[CIDADE]],",",Tabela1[[#This Row],[UF]])</f>
        <v>Goiânia,GO</v>
      </c>
      <c r="F4476" s="12">
        <v>46104</v>
      </c>
      <c r="G4476" s="14">
        <v>1800</v>
      </c>
      <c r="H4476" s="14">
        <v>2740</v>
      </c>
      <c r="I4476" s="7">
        <f>Tabela1[[#This Row],[Valor total]]-Tabela1[[#This Row],[Valor custo]]</f>
        <v>940</v>
      </c>
      <c r="J4476" s="3">
        <f>Tabela1[[#This Row],[MARGEM BRUTA]]/Tabela1[[#This Row],[Valor total]]</f>
        <v>0.34306569343065696</v>
      </c>
      <c r="K4476" s="1" t="str">
        <f>VLOOKUP(Tabela1[[#This Row],[Cliente]],'BASE DE CLIENTES'!A:D,4,0)</f>
        <v>EMPRESA COM MAQUINA</v>
      </c>
      <c r="L4476" s="1" t="str">
        <f>VLOOKUP(Tabela1[[#This Row],[Cliente]],'BASE DE CLIENTES'!A:E,5,0)</f>
        <v>Goiânia</v>
      </c>
    </row>
    <row r="4477" spans="2:12" x14ac:dyDescent="0.3">
      <c r="B4477" t="s">
        <v>19</v>
      </c>
      <c r="C4477" s="1" t="str">
        <f>VLOOKUP(Tabela1[[#This Row],[Cliente]],'BASE DE CLIENTES'!A:E,2,0)</f>
        <v>Águas Lindas de Goiás</v>
      </c>
      <c r="D4477" s="1" t="str">
        <f>VLOOKUP(Tabela1[[#This Row],[Cliente]],'BASE DE CLIENTES'!A:C,3,0)</f>
        <v>GO</v>
      </c>
      <c r="E4477" s="1" t="str">
        <f>CONCATENATE(Tabela1[[#This Row],[CIDADE]],",",Tabela1[[#This Row],[UF]])</f>
        <v>Águas Lindas de Goiás,GO</v>
      </c>
      <c r="F4477" s="12">
        <v>46101</v>
      </c>
      <c r="G4477" s="14">
        <v>56.28</v>
      </c>
      <c r="H4477" s="14">
        <v>300</v>
      </c>
      <c r="I4477" s="7">
        <f>Tabela1[[#This Row],[Valor total]]-Tabela1[[#This Row],[Valor custo]]</f>
        <v>243.72</v>
      </c>
      <c r="J4477" s="3">
        <f>Tabela1[[#This Row],[MARGEM BRUTA]]/Tabela1[[#This Row],[Valor total]]</f>
        <v>0.81240000000000001</v>
      </c>
      <c r="K4477" s="1" t="str">
        <f>VLOOKUP(Tabela1[[#This Row],[Cliente]],'BASE DE CLIENTES'!A:D,4,0)</f>
        <v>SERRALHEIRO</v>
      </c>
      <c r="L4477" s="1" t="str">
        <f>VLOOKUP(Tabela1[[#This Row],[Cliente]],'BASE DE CLIENTES'!A:E,5,0)</f>
        <v>Águas Lindas de Goiás</v>
      </c>
    </row>
    <row r="4478" spans="2:12" x14ac:dyDescent="0.3">
      <c r="B4478" t="s">
        <v>1171</v>
      </c>
      <c r="C4478" s="1" t="str">
        <f>VLOOKUP(Tabela1[[#This Row],[Cliente]],'BASE DE CLIENTES'!A:E,2,0)</f>
        <v>Rio Verde</v>
      </c>
      <c r="D4478" s="1" t="str">
        <f>VLOOKUP(Tabela1[[#This Row],[Cliente]],'BASE DE CLIENTES'!A:C,3,0)</f>
        <v>GO</v>
      </c>
      <c r="E4478" s="1" t="str">
        <f>CONCATENATE(Tabela1[[#This Row],[CIDADE]],",",Tabela1[[#This Row],[UF]])</f>
        <v>Rio Verde,GO</v>
      </c>
      <c r="F4478" s="12">
        <v>46101</v>
      </c>
      <c r="G4478" s="14">
        <v>525.5</v>
      </c>
      <c r="H4478" s="14">
        <v>1190</v>
      </c>
      <c r="I4478" s="7">
        <f>Tabela1[[#This Row],[Valor total]]-Tabela1[[#This Row],[Valor custo]]</f>
        <v>664.5</v>
      </c>
      <c r="J4478" s="3">
        <f>Tabela1[[#This Row],[MARGEM BRUTA]]/Tabela1[[#This Row],[Valor total]]</f>
        <v>0.55840336134453783</v>
      </c>
      <c r="K4478" s="1" t="str">
        <f>VLOOKUP(Tabela1[[#This Row],[Cliente]],'BASE DE CLIENTES'!A:D,4,0)</f>
        <v>CLIENTE NOVO S/ IDENT.</v>
      </c>
      <c r="L4478" s="1" t="str">
        <f>VLOOKUP(Tabela1[[#This Row],[Cliente]],'BASE DE CLIENTES'!A:E,5,0)</f>
        <v>Rio Verde</v>
      </c>
    </row>
    <row r="4479" spans="2:12" x14ac:dyDescent="0.3">
      <c r="B4479" t="s">
        <v>152</v>
      </c>
      <c r="C4479" s="1" t="str">
        <f>VLOOKUP(Tabela1[[#This Row],[Cliente]],'BASE DE CLIENTES'!A:E,2,0)</f>
        <v>Aparecida de Goiânia</v>
      </c>
      <c r="D4479" s="1" t="str">
        <f>VLOOKUP(Tabela1[[#This Row],[Cliente]],'BASE DE CLIENTES'!A:C,3,0)</f>
        <v>GO</v>
      </c>
      <c r="E4479" s="1" t="str">
        <f>CONCATENATE(Tabela1[[#This Row],[CIDADE]],",",Tabela1[[#This Row],[UF]])</f>
        <v>Aparecida de Goiânia,GO</v>
      </c>
      <c r="F4479" s="12">
        <v>46101</v>
      </c>
      <c r="G4479" s="14">
        <v>500</v>
      </c>
      <c r="H4479" s="14">
        <v>600</v>
      </c>
      <c r="I4479" s="7">
        <f>Tabela1[[#This Row],[Valor total]]-Tabela1[[#This Row],[Valor custo]]</f>
        <v>100</v>
      </c>
      <c r="J4479" s="3">
        <f>Tabela1[[#This Row],[MARGEM BRUTA]]/Tabela1[[#This Row],[Valor total]]</f>
        <v>0.16666666666666666</v>
      </c>
      <c r="K4479" s="1" t="str">
        <f>VLOOKUP(Tabela1[[#This Row],[Cliente]],'BASE DE CLIENTES'!A:D,4,0)</f>
        <v>TECNICO</v>
      </c>
      <c r="L4479" s="1" t="str">
        <f>VLOOKUP(Tabela1[[#This Row],[Cliente]],'BASE DE CLIENTES'!A:E,5,0)</f>
        <v>Aparecida de Goiânia</v>
      </c>
    </row>
    <row r="4480" spans="2:12" x14ac:dyDescent="0.3">
      <c r="B4480" t="s">
        <v>68</v>
      </c>
      <c r="C4480" s="1" t="str">
        <f>VLOOKUP(Tabela1[[#This Row],[Cliente]],'BASE DE CLIENTES'!A:E,2,0)</f>
        <v>Brasília</v>
      </c>
      <c r="D4480" s="1" t="str">
        <f>VLOOKUP(Tabela1[[#This Row],[Cliente]],'BASE DE CLIENTES'!A:C,3,0)</f>
        <v>DF</v>
      </c>
      <c r="E4480" s="1" t="str">
        <f>CONCATENATE(Tabela1[[#This Row],[CIDADE]],",",Tabela1[[#This Row],[UF]])</f>
        <v>Brasília,DF</v>
      </c>
      <c r="F4480" s="12">
        <v>46101</v>
      </c>
      <c r="G4480" s="14">
        <v>52</v>
      </c>
      <c r="H4480" s="14">
        <v>175</v>
      </c>
      <c r="I4480" s="7">
        <f>Tabela1[[#This Row],[Valor total]]-Tabela1[[#This Row],[Valor custo]]</f>
        <v>123</v>
      </c>
      <c r="J4480" s="3">
        <f>Tabela1[[#This Row],[MARGEM BRUTA]]/Tabela1[[#This Row],[Valor total]]</f>
        <v>0.70285714285714285</v>
      </c>
      <c r="K4480" s="1" t="str">
        <f>VLOOKUP(Tabela1[[#This Row],[Cliente]],'BASE DE CLIENTES'!A:D,4,0)</f>
        <v>EMPRESA COM MAQUINA</v>
      </c>
      <c r="L4480" s="1" t="str">
        <f>VLOOKUP(Tabela1[[#This Row],[Cliente]],'BASE DE CLIENTES'!A:E,5,0)</f>
        <v>SAMAMBAIA SUL (SAMAMBAIA)</v>
      </c>
    </row>
    <row r="4481" spans="2:12" x14ac:dyDescent="0.3">
      <c r="B4481" t="s">
        <v>66</v>
      </c>
      <c r="C4481" s="1" t="str">
        <f>VLOOKUP(Tabela1[[#This Row],[Cliente]],'BASE DE CLIENTES'!A:E,2,0)</f>
        <v>Águas Lindas de Goiás</v>
      </c>
      <c r="D4481" s="1" t="str">
        <f>VLOOKUP(Tabela1[[#This Row],[Cliente]],'BASE DE CLIENTES'!A:C,3,0)</f>
        <v>GO</v>
      </c>
      <c r="E4481" s="1" t="str">
        <f>CONCATENATE(Tabela1[[#This Row],[CIDADE]],",",Tabela1[[#This Row],[UF]])</f>
        <v>Águas Lindas de Goiás,GO</v>
      </c>
      <c r="F4481" s="12">
        <v>46101</v>
      </c>
      <c r="G4481" s="14">
        <v>711</v>
      </c>
      <c r="H4481" s="14">
        <v>1080</v>
      </c>
      <c r="I4481" s="7">
        <f>Tabela1[[#This Row],[Valor total]]-Tabela1[[#This Row],[Valor custo]]</f>
        <v>369</v>
      </c>
      <c r="J4481" s="3">
        <f>Tabela1[[#This Row],[MARGEM BRUTA]]/Tabela1[[#This Row],[Valor total]]</f>
        <v>0.34166666666666667</v>
      </c>
      <c r="K4481" s="1" t="str">
        <f>VLOOKUP(Tabela1[[#This Row],[Cliente]],'BASE DE CLIENTES'!A:D,4,0)</f>
        <v>EMPRESA COM MAQUINA</v>
      </c>
      <c r="L4481" s="1" t="str">
        <f>VLOOKUP(Tabela1[[#This Row],[Cliente]],'BASE DE CLIENTES'!A:E,5,0)</f>
        <v>Águas Lindas de Goiás</v>
      </c>
    </row>
    <row r="4482" spans="2:12" x14ac:dyDescent="0.3">
      <c r="B4482" t="s">
        <v>321</v>
      </c>
      <c r="C4482" s="1" t="str">
        <f>VLOOKUP(Tabela1[[#This Row],[Cliente]],'BASE DE CLIENTES'!A:E,2,0)</f>
        <v>Valparaíso de Goiás</v>
      </c>
      <c r="D4482" s="1" t="str">
        <f>VLOOKUP(Tabela1[[#This Row],[Cliente]],'BASE DE CLIENTES'!A:C,3,0)</f>
        <v>GO</v>
      </c>
      <c r="E4482" s="1" t="str">
        <f>CONCATENATE(Tabela1[[#This Row],[CIDADE]],",",Tabela1[[#This Row],[UF]])</f>
        <v>Valparaíso de Goiás,GO</v>
      </c>
      <c r="F4482" s="12">
        <v>46101</v>
      </c>
      <c r="G4482" s="14">
        <v>2000</v>
      </c>
      <c r="H4482" s="14">
        <v>3200</v>
      </c>
      <c r="I4482" s="7">
        <f>Tabela1[[#This Row],[Valor total]]-Tabela1[[#This Row],[Valor custo]]</f>
        <v>1200</v>
      </c>
      <c r="J4482" s="3">
        <f>Tabela1[[#This Row],[MARGEM BRUTA]]/Tabela1[[#This Row],[Valor total]]</f>
        <v>0.375</v>
      </c>
      <c r="K4482" s="1" t="str">
        <f>VLOOKUP(Tabela1[[#This Row],[Cliente]],'BASE DE CLIENTES'!A:D,4,0)</f>
        <v>EMPRESA COM MAQUINA</v>
      </c>
      <c r="L4482" s="1" t="str">
        <f>VLOOKUP(Tabela1[[#This Row],[Cliente]],'BASE DE CLIENTES'!A:E,5,0)</f>
        <v>Valparaíso de Goiás</v>
      </c>
    </row>
    <row r="4483" spans="2:12" x14ac:dyDescent="0.3">
      <c r="B4483" t="s">
        <v>313</v>
      </c>
      <c r="C4483" s="1" t="str">
        <f>VLOOKUP(Tabela1[[#This Row],[Cliente]],'BASE DE CLIENTES'!A:E,2,0)</f>
        <v>Unaí</v>
      </c>
      <c r="D4483" s="1" t="str">
        <f>VLOOKUP(Tabela1[[#This Row],[Cliente]],'BASE DE CLIENTES'!A:C,3,0)</f>
        <v>MG</v>
      </c>
      <c r="E4483" s="1" t="str">
        <f>CONCATENATE(Tabela1[[#This Row],[CIDADE]],",",Tabela1[[#This Row],[UF]])</f>
        <v>Unaí,MG</v>
      </c>
      <c r="F4483" s="12">
        <v>46101</v>
      </c>
      <c r="G4483" s="14">
        <v>1017.8</v>
      </c>
      <c r="H4483" s="14">
        <v>1770</v>
      </c>
      <c r="I4483" s="7">
        <f>Tabela1[[#This Row],[Valor total]]-Tabela1[[#This Row],[Valor custo]]</f>
        <v>752.2</v>
      </c>
      <c r="J4483" s="3">
        <f>Tabela1[[#This Row],[MARGEM BRUTA]]/Tabela1[[#This Row],[Valor total]]</f>
        <v>0.42497175141242938</v>
      </c>
      <c r="K4483" s="1" t="str">
        <f>VLOOKUP(Tabela1[[#This Row],[Cliente]],'BASE DE CLIENTES'!A:D,4,0)</f>
        <v>SEM CLASSIFICAÇÃO</v>
      </c>
      <c r="L4483" s="1" t="str">
        <f>VLOOKUP(Tabela1[[#This Row],[Cliente]],'BASE DE CLIENTES'!A:E,5,0)</f>
        <v>Unaí</v>
      </c>
    </row>
    <row r="4484" spans="2:12" x14ac:dyDescent="0.3">
      <c r="B4484" t="s">
        <v>88</v>
      </c>
      <c r="C4484" s="1" t="str">
        <f>VLOOKUP(Tabela1[[#This Row],[Cliente]],'BASE DE CLIENTES'!A:E,2,0)</f>
        <v>Brasília</v>
      </c>
      <c r="D4484" s="1" t="str">
        <f>VLOOKUP(Tabela1[[#This Row],[Cliente]],'BASE DE CLIENTES'!A:C,3,0)</f>
        <v>DF</v>
      </c>
      <c r="E4484" s="1" t="str">
        <f>CONCATENATE(Tabela1[[#This Row],[CIDADE]],",",Tabela1[[#This Row],[UF]])</f>
        <v>Brasília,DF</v>
      </c>
      <c r="F4484" s="12">
        <v>46101</v>
      </c>
      <c r="G4484" s="14">
        <v>54.19</v>
      </c>
      <c r="H4484" s="14">
        <v>321</v>
      </c>
      <c r="I4484" s="7">
        <f>Tabela1[[#This Row],[Valor total]]-Tabela1[[#This Row],[Valor custo]]</f>
        <v>266.81</v>
      </c>
      <c r="J4484" s="3">
        <f>Tabela1[[#This Row],[MARGEM BRUTA]]/Tabela1[[#This Row],[Valor total]]</f>
        <v>0.83118380062305297</v>
      </c>
      <c r="K4484" s="1" t="str">
        <f>VLOOKUP(Tabela1[[#This Row],[Cliente]],'BASE DE CLIENTES'!A:D,4,0)</f>
        <v>SERRALHEIRO</v>
      </c>
      <c r="L4484" s="1" t="str">
        <f>VLOOKUP(Tabela1[[#This Row],[Cliente]],'BASE DE CLIENTES'!A:E,5,0)</f>
        <v>RECANTO DAS EMAS</v>
      </c>
    </row>
    <row r="4485" spans="2:12" x14ac:dyDescent="0.3">
      <c r="B4485" t="s">
        <v>183</v>
      </c>
      <c r="C4485" s="1" t="str">
        <f>VLOOKUP(Tabela1[[#This Row],[Cliente]],'BASE DE CLIENTES'!A:E,2,0)</f>
        <v>Caldas Novas</v>
      </c>
      <c r="D4485" s="1" t="str">
        <f>VLOOKUP(Tabela1[[#This Row],[Cliente]],'BASE DE CLIENTES'!A:C,3,0)</f>
        <v>GO</v>
      </c>
      <c r="E4485" s="1" t="str">
        <f>CONCATENATE(Tabela1[[#This Row],[CIDADE]],",",Tabela1[[#This Row],[UF]])</f>
        <v>Caldas Novas,GO</v>
      </c>
      <c r="F4485" s="12">
        <v>46101</v>
      </c>
      <c r="G4485" s="14">
        <v>670</v>
      </c>
      <c r="H4485" s="14">
        <v>1000</v>
      </c>
      <c r="I4485" s="7">
        <f>Tabela1[[#This Row],[Valor total]]-Tabela1[[#This Row],[Valor custo]]</f>
        <v>330</v>
      </c>
      <c r="J4485" s="3">
        <f>Tabela1[[#This Row],[MARGEM BRUTA]]/Tabela1[[#This Row],[Valor total]]</f>
        <v>0.33</v>
      </c>
      <c r="K4485" s="1" t="str">
        <f>VLOOKUP(Tabela1[[#This Row],[Cliente]],'BASE DE CLIENTES'!A:D,4,0)</f>
        <v>EMPRESA COM MAQUINA</v>
      </c>
      <c r="L4485" s="1" t="str">
        <f>VLOOKUP(Tabela1[[#This Row],[Cliente]],'BASE DE CLIENTES'!A:E,5,0)</f>
        <v>Caldas Novas</v>
      </c>
    </row>
    <row r="4486" spans="2:12" x14ac:dyDescent="0.3">
      <c r="B4486" t="s">
        <v>189</v>
      </c>
      <c r="C4486" s="1" t="str">
        <f>VLOOKUP(Tabela1[[#This Row],[Cliente]],'BASE DE CLIENTES'!A:E,2,0)</f>
        <v>Formosa</v>
      </c>
      <c r="D4486" s="1" t="str">
        <f>VLOOKUP(Tabela1[[#This Row],[Cliente]],'BASE DE CLIENTES'!A:C,3,0)</f>
        <v>GO</v>
      </c>
      <c r="E4486" s="1" t="str">
        <f>CONCATENATE(Tabela1[[#This Row],[CIDADE]],",",Tabela1[[#This Row],[UF]])</f>
        <v>Formosa,GO</v>
      </c>
      <c r="F4486" s="12">
        <v>46101</v>
      </c>
      <c r="G4486" s="14">
        <v>465</v>
      </c>
      <c r="H4486" s="14">
        <v>830</v>
      </c>
      <c r="I4486" s="7">
        <f>Tabela1[[#This Row],[Valor total]]-Tabela1[[#This Row],[Valor custo]]</f>
        <v>365</v>
      </c>
      <c r="J4486" s="3">
        <f>Tabela1[[#This Row],[MARGEM BRUTA]]/Tabela1[[#This Row],[Valor total]]</f>
        <v>0.43975903614457829</v>
      </c>
      <c r="K4486" s="1" t="str">
        <f>VLOOKUP(Tabela1[[#This Row],[Cliente]],'BASE DE CLIENTES'!A:D,4,0)</f>
        <v>SEM CLASSIFICAÇÃO</v>
      </c>
      <c r="L4486" s="1" t="str">
        <f>VLOOKUP(Tabela1[[#This Row],[Cliente]],'BASE DE CLIENTES'!A:E,5,0)</f>
        <v>Formosa</v>
      </c>
    </row>
    <row r="4487" spans="2:12" x14ac:dyDescent="0.3">
      <c r="B4487" t="s">
        <v>253</v>
      </c>
      <c r="C4487" s="1" t="str">
        <f>VLOOKUP(Tabela1[[#This Row],[Cliente]],'BASE DE CLIENTES'!A:E,2,0)</f>
        <v>Luziânia</v>
      </c>
      <c r="D4487" s="1" t="str">
        <f>VLOOKUP(Tabela1[[#This Row],[Cliente]],'BASE DE CLIENTES'!A:C,3,0)</f>
        <v>GO</v>
      </c>
      <c r="E4487" s="1" t="str">
        <f>CONCATENATE(Tabela1[[#This Row],[CIDADE]],",",Tabela1[[#This Row],[UF]])</f>
        <v>Luziânia,GO</v>
      </c>
      <c r="F4487" s="12">
        <v>46101</v>
      </c>
      <c r="G4487" s="14">
        <v>1031.56</v>
      </c>
      <c r="H4487" s="14">
        <v>1760</v>
      </c>
      <c r="I4487" s="7">
        <f>Tabela1[[#This Row],[Valor total]]-Tabela1[[#This Row],[Valor custo]]</f>
        <v>728.44</v>
      </c>
      <c r="J4487" s="3">
        <f>Tabela1[[#This Row],[MARGEM BRUTA]]/Tabela1[[#This Row],[Valor total]]</f>
        <v>0.41388636363636366</v>
      </c>
      <c r="K4487" s="1" t="str">
        <f>VLOOKUP(Tabela1[[#This Row],[Cliente]],'BASE DE CLIENTES'!A:D,4,0)</f>
        <v>EMPRESA COM MAQUINA</v>
      </c>
      <c r="L4487" s="1" t="str">
        <f>VLOOKUP(Tabela1[[#This Row],[Cliente]],'BASE DE CLIENTES'!A:E,5,0)</f>
        <v>Luziânia</v>
      </c>
    </row>
    <row r="4488" spans="2:12" x14ac:dyDescent="0.3">
      <c r="B4488" t="s">
        <v>55</v>
      </c>
      <c r="C4488" s="1" t="str">
        <f>VLOOKUP(Tabela1[[#This Row],[Cliente]],'BASE DE CLIENTES'!A:E,2,0)</f>
        <v>Brasília</v>
      </c>
      <c r="D4488" s="1" t="str">
        <f>VLOOKUP(Tabela1[[#This Row],[Cliente]],'BASE DE CLIENTES'!A:C,3,0)</f>
        <v>DF</v>
      </c>
      <c r="E4488" s="1" t="str">
        <f>CONCATENATE(Tabela1[[#This Row],[CIDADE]],",",Tabela1[[#This Row],[UF]])</f>
        <v>Brasília,DF</v>
      </c>
      <c r="F4488" s="12">
        <v>46101</v>
      </c>
      <c r="G4488" s="14">
        <v>191</v>
      </c>
      <c r="H4488" s="14">
        <v>400</v>
      </c>
      <c r="I4488" s="7">
        <f>Tabela1[[#This Row],[Valor total]]-Tabela1[[#This Row],[Valor custo]]</f>
        <v>209</v>
      </c>
      <c r="J4488" s="3">
        <f>Tabela1[[#This Row],[MARGEM BRUTA]]/Tabela1[[#This Row],[Valor total]]</f>
        <v>0.52249999999999996</v>
      </c>
      <c r="K4488" s="1" t="str">
        <f>VLOOKUP(Tabela1[[#This Row],[Cliente]],'BASE DE CLIENTES'!A:D,4,0)</f>
        <v>EMPRESA SEM MAQUINA</v>
      </c>
      <c r="L4488" s="1" t="str">
        <f>VLOOKUP(Tabela1[[#This Row],[Cliente]],'BASE DE CLIENTES'!A:E,5,0)</f>
        <v>RECANTO DAS EMAS</v>
      </c>
    </row>
    <row r="4489" spans="2:12" x14ac:dyDescent="0.3">
      <c r="B4489" t="s">
        <v>55</v>
      </c>
      <c r="C4489" s="1" t="str">
        <f>VLOOKUP(Tabela1[[#This Row],[Cliente]],'BASE DE CLIENTES'!A:E,2,0)</f>
        <v>Brasília</v>
      </c>
      <c r="D4489" s="1" t="str">
        <f>VLOOKUP(Tabela1[[#This Row],[Cliente]],'BASE DE CLIENTES'!A:C,3,0)</f>
        <v>DF</v>
      </c>
      <c r="E4489" s="1" t="str">
        <f>CONCATENATE(Tabela1[[#This Row],[CIDADE]],",",Tabela1[[#This Row],[UF]])</f>
        <v>Brasília,DF</v>
      </c>
      <c r="F4489" s="12">
        <v>46101</v>
      </c>
      <c r="G4489" s="14">
        <v>710</v>
      </c>
      <c r="H4489" s="14">
        <v>1105</v>
      </c>
      <c r="I4489" s="7">
        <f>Tabela1[[#This Row],[Valor total]]-Tabela1[[#This Row],[Valor custo]]</f>
        <v>395</v>
      </c>
      <c r="J4489" s="3">
        <f>Tabela1[[#This Row],[MARGEM BRUTA]]/Tabela1[[#This Row],[Valor total]]</f>
        <v>0.3574660633484163</v>
      </c>
      <c r="K4489" s="1" t="str">
        <f>VLOOKUP(Tabela1[[#This Row],[Cliente]],'BASE DE CLIENTES'!A:D,4,0)</f>
        <v>EMPRESA SEM MAQUINA</v>
      </c>
      <c r="L4489" s="1" t="str">
        <f>VLOOKUP(Tabela1[[#This Row],[Cliente]],'BASE DE CLIENTES'!A:E,5,0)</f>
        <v>RECANTO DAS EMAS</v>
      </c>
    </row>
    <row r="4490" spans="2:12" x14ac:dyDescent="0.3">
      <c r="B4490" t="s">
        <v>85</v>
      </c>
      <c r="C4490" s="1" t="str">
        <f>VLOOKUP(Tabela1[[#This Row],[Cliente]],'BASE DE CLIENTES'!A:E,2,0)</f>
        <v>Brasília</v>
      </c>
      <c r="D4490" s="1" t="str">
        <f>VLOOKUP(Tabela1[[#This Row],[Cliente]],'BASE DE CLIENTES'!A:C,3,0)</f>
        <v>DF</v>
      </c>
      <c r="E4490" s="1" t="str">
        <f>CONCATENATE(Tabela1[[#This Row],[CIDADE]],",",Tabela1[[#This Row],[UF]])</f>
        <v>Brasília,DF</v>
      </c>
      <c r="F4490" s="12">
        <v>46100</v>
      </c>
      <c r="G4490" s="14">
        <v>90</v>
      </c>
      <c r="H4490" s="14">
        <v>200</v>
      </c>
      <c r="I4490" s="7">
        <f>Tabela1[[#This Row],[Valor total]]-Tabela1[[#This Row],[Valor custo]]</f>
        <v>110</v>
      </c>
      <c r="J4490" s="3">
        <f>Tabela1[[#This Row],[MARGEM BRUTA]]/Tabela1[[#This Row],[Valor total]]</f>
        <v>0.55000000000000004</v>
      </c>
      <c r="K4490" s="1" t="str">
        <f>VLOOKUP(Tabela1[[#This Row],[Cliente]],'BASE DE CLIENTES'!A:D,4,0)</f>
        <v>SERRALHEIRO</v>
      </c>
      <c r="L4490" s="1" t="str">
        <f>VLOOKUP(Tabela1[[#This Row],[Cliente]],'BASE DE CLIENTES'!A:E,5,0)</f>
        <v>SAMAMBAIA NORTE (SAMAMBAIA)</v>
      </c>
    </row>
    <row r="4491" spans="2:12" x14ac:dyDescent="0.3">
      <c r="B4491" t="s">
        <v>70</v>
      </c>
      <c r="C4491" s="1" t="str">
        <f>VLOOKUP(Tabela1[[#This Row],[Cliente]],'BASE DE CLIENTES'!A:E,2,0)</f>
        <v>Brasília</v>
      </c>
      <c r="D4491" s="1" t="str">
        <f>VLOOKUP(Tabela1[[#This Row],[Cliente]],'BASE DE CLIENTES'!A:C,3,0)</f>
        <v>DF</v>
      </c>
      <c r="E4491" s="1" t="str">
        <f>CONCATENATE(Tabela1[[#This Row],[CIDADE]],",",Tabela1[[#This Row],[UF]])</f>
        <v>Brasília,DF</v>
      </c>
      <c r="F4491" s="12">
        <v>46101</v>
      </c>
      <c r="G4491" s="14">
        <v>596.28</v>
      </c>
      <c r="H4491" s="14">
        <v>880</v>
      </c>
      <c r="I4491" s="7">
        <f>Tabela1[[#This Row],[Valor total]]-Tabela1[[#This Row],[Valor custo]]</f>
        <v>283.72000000000003</v>
      </c>
      <c r="J4491" s="3">
        <f>Tabela1[[#This Row],[MARGEM BRUTA]]/Tabela1[[#This Row],[Valor total]]</f>
        <v>0.32240909090909092</v>
      </c>
      <c r="K4491" s="1" t="str">
        <f>VLOOKUP(Tabela1[[#This Row],[Cliente]],'BASE DE CLIENTES'!A:D,4,0)</f>
        <v>EMPRESA COM MAQUINA</v>
      </c>
      <c r="L4491" s="1" t="str">
        <f>VLOOKUP(Tabela1[[#This Row],[Cliente]],'BASE DE CLIENTES'!A:E,5,0)</f>
        <v>TAGUATINGA NORTE (TAGUATINGA)</v>
      </c>
    </row>
    <row r="4492" spans="2:12" x14ac:dyDescent="0.3">
      <c r="B4492" t="s">
        <v>161</v>
      </c>
      <c r="C4492" s="1" t="str">
        <f>VLOOKUP(Tabela1[[#This Row],[Cliente]],'BASE DE CLIENTES'!A:E,2,0)</f>
        <v>Brasília</v>
      </c>
      <c r="D4492" s="1" t="str">
        <f>VLOOKUP(Tabela1[[#This Row],[Cliente]],'BASE DE CLIENTES'!A:C,3,0)</f>
        <v>DF</v>
      </c>
      <c r="E4492" s="1" t="str">
        <f>CONCATENATE(Tabela1[[#This Row],[CIDADE]],",",Tabela1[[#This Row],[UF]])</f>
        <v>Brasília,DF</v>
      </c>
      <c r="F4492" s="12">
        <v>46101</v>
      </c>
      <c r="G4492" s="14">
        <v>13700</v>
      </c>
      <c r="H4492" s="14">
        <v>18250</v>
      </c>
      <c r="I4492" s="7">
        <f>Tabela1[[#This Row],[Valor total]]-Tabela1[[#This Row],[Valor custo]]</f>
        <v>4550</v>
      </c>
      <c r="J4492" s="3">
        <f>Tabela1[[#This Row],[MARGEM BRUTA]]/Tabela1[[#This Row],[Valor total]]</f>
        <v>0.24931506849315069</v>
      </c>
      <c r="K4492" s="1" t="str">
        <f>VLOOKUP(Tabela1[[#This Row],[Cliente]],'BASE DE CLIENTES'!A:D,4,0)</f>
        <v>EMPRESA COM MAQUINA</v>
      </c>
      <c r="L4492" s="1" t="str">
        <f>VLOOKUP(Tabela1[[#This Row],[Cliente]],'BASE DE CLIENTES'!A:E,5,0)</f>
        <v>RIACHO FUNDO II</v>
      </c>
    </row>
    <row r="4493" spans="2:12" x14ac:dyDescent="0.3">
      <c r="B4493" t="s">
        <v>120</v>
      </c>
      <c r="C4493" s="1" t="str">
        <f>VLOOKUP(Tabela1[[#This Row],[Cliente]],'BASE DE CLIENTES'!A:E,2,0)</f>
        <v>Brasília</v>
      </c>
      <c r="D4493" s="1" t="str">
        <f>VLOOKUP(Tabela1[[#This Row],[Cliente]],'BASE DE CLIENTES'!A:C,3,0)</f>
        <v>DF</v>
      </c>
      <c r="E4493" s="1" t="str">
        <f>CONCATENATE(Tabela1[[#This Row],[CIDADE]],",",Tabela1[[#This Row],[UF]])</f>
        <v>Brasília,DF</v>
      </c>
      <c r="F4493" s="12">
        <v>46101</v>
      </c>
      <c r="G4493" s="14">
        <v>1089</v>
      </c>
      <c r="H4493" s="14">
        <v>1555</v>
      </c>
      <c r="I4493" s="7">
        <f>Tabela1[[#This Row],[Valor total]]-Tabela1[[#This Row],[Valor custo]]</f>
        <v>466</v>
      </c>
      <c r="J4493" s="3">
        <f>Tabela1[[#This Row],[MARGEM BRUTA]]/Tabela1[[#This Row],[Valor total]]</f>
        <v>0.29967845659163989</v>
      </c>
      <c r="K4493" s="1" t="str">
        <f>VLOOKUP(Tabela1[[#This Row],[Cliente]],'BASE DE CLIENTES'!A:D,4,0)</f>
        <v>EMPRESA SEM MAQUINA</v>
      </c>
      <c r="L4493" s="1" t="str">
        <f>VLOOKUP(Tabela1[[#This Row],[Cliente]],'BASE DE CLIENTES'!A:E,5,0)</f>
        <v>SAMAMBAIA</v>
      </c>
    </row>
    <row r="4494" spans="2:12" x14ac:dyDescent="0.3">
      <c r="B4494" t="s">
        <v>264</v>
      </c>
      <c r="C4494" s="1" t="str">
        <f>VLOOKUP(Tabela1[[#This Row],[Cliente]],'BASE DE CLIENTES'!A:E,2,0)</f>
        <v>Brasília</v>
      </c>
      <c r="D4494" s="1" t="str">
        <f>VLOOKUP(Tabela1[[#This Row],[Cliente]],'BASE DE CLIENTES'!A:C,3,0)</f>
        <v>DF</v>
      </c>
      <c r="E4494" s="1" t="str">
        <f>CONCATENATE(Tabela1[[#This Row],[CIDADE]],",",Tabela1[[#This Row],[UF]])</f>
        <v>Brasília,DF</v>
      </c>
      <c r="F4494" s="12">
        <v>46101</v>
      </c>
      <c r="G4494" s="14">
        <v>45.6</v>
      </c>
      <c r="H4494" s="14">
        <v>70</v>
      </c>
      <c r="I4494" s="7">
        <f>Tabela1[[#This Row],[Valor total]]-Tabela1[[#This Row],[Valor custo]]</f>
        <v>24.4</v>
      </c>
      <c r="J4494" s="3">
        <f>Tabela1[[#This Row],[MARGEM BRUTA]]/Tabela1[[#This Row],[Valor total]]</f>
        <v>0.34857142857142853</v>
      </c>
      <c r="K4494" s="1" t="str">
        <f>VLOOKUP(Tabela1[[#This Row],[Cliente]],'BASE DE CLIENTES'!A:D,4,0)</f>
        <v>SERRALHEIRO</v>
      </c>
      <c r="L4494" s="1" t="str">
        <f>VLOOKUP(Tabela1[[#This Row],[Cliente]],'BASE DE CLIENTES'!A:E,5,0)</f>
        <v>Recanto das emas</v>
      </c>
    </row>
    <row r="4495" spans="2:12" x14ac:dyDescent="0.3">
      <c r="B4495" t="s">
        <v>149</v>
      </c>
      <c r="C4495" s="1" t="str">
        <f>VLOOKUP(Tabela1[[#This Row],[Cliente]],'BASE DE CLIENTES'!A:E,2,0)</f>
        <v>Anápolis</v>
      </c>
      <c r="D4495" s="1" t="str">
        <f>VLOOKUP(Tabela1[[#This Row],[Cliente]],'BASE DE CLIENTES'!A:C,3,0)</f>
        <v>GO</v>
      </c>
      <c r="E4495" s="1" t="str">
        <f>CONCATENATE(Tabela1[[#This Row],[CIDADE]],",",Tabela1[[#This Row],[UF]])</f>
        <v>Anápolis,GO</v>
      </c>
      <c r="F4495" s="12">
        <v>46101</v>
      </c>
      <c r="G4495" s="14">
        <v>1805</v>
      </c>
      <c r="H4495" s="14">
        <v>2650</v>
      </c>
      <c r="I4495" s="7">
        <f>Tabela1[[#This Row],[Valor total]]-Tabela1[[#This Row],[Valor custo]]</f>
        <v>845</v>
      </c>
      <c r="J4495" s="3">
        <f>Tabela1[[#This Row],[MARGEM BRUTA]]/Tabela1[[#This Row],[Valor total]]</f>
        <v>0.31886792452830187</v>
      </c>
      <c r="K4495" s="1" t="str">
        <f>VLOOKUP(Tabela1[[#This Row],[Cliente]],'BASE DE CLIENTES'!A:D,4,0)</f>
        <v>EMPRESA COM MAQUINA</v>
      </c>
      <c r="L4495" s="1" t="str">
        <f>VLOOKUP(Tabela1[[#This Row],[Cliente]],'BASE DE CLIENTES'!A:E,5,0)</f>
        <v>Anápolis</v>
      </c>
    </row>
    <row r="4496" spans="2:12" x14ac:dyDescent="0.3">
      <c r="B4496" t="s">
        <v>19</v>
      </c>
      <c r="C4496" s="1" t="str">
        <f>VLOOKUP(Tabela1[[#This Row],[Cliente]],'BASE DE CLIENTES'!A:E,2,0)</f>
        <v>Águas Lindas de Goiás</v>
      </c>
      <c r="D4496" s="1" t="str">
        <f>VLOOKUP(Tabela1[[#This Row],[Cliente]],'BASE DE CLIENTES'!A:C,3,0)</f>
        <v>GO</v>
      </c>
      <c r="E4496" s="1" t="str">
        <f>CONCATENATE(Tabela1[[#This Row],[CIDADE]],",",Tabela1[[#This Row],[UF]])</f>
        <v>Águas Lindas de Goiás,GO</v>
      </c>
      <c r="F4496" s="12">
        <v>46100</v>
      </c>
      <c r="G4496" s="14">
        <v>15.02</v>
      </c>
      <c r="H4496" s="14">
        <v>90</v>
      </c>
      <c r="I4496" s="7">
        <f>Tabela1[[#This Row],[Valor total]]-Tabela1[[#This Row],[Valor custo]]</f>
        <v>74.98</v>
      </c>
      <c r="J4496" s="3">
        <f>Tabela1[[#This Row],[MARGEM BRUTA]]/Tabela1[[#This Row],[Valor total]]</f>
        <v>0.83311111111111114</v>
      </c>
      <c r="K4496" s="1" t="str">
        <f>VLOOKUP(Tabela1[[#This Row],[Cliente]],'BASE DE CLIENTES'!A:D,4,0)</f>
        <v>SERRALHEIRO</v>
      </c>
      <c r="L4496" s="1" t="str">
        <f>VLOOKUP(Tabela1[[#This Row],[Cliente]],'BASE DE CLIENTES'!A:E,5,0)</f>
        <v>Águas Lindas de Goiás</v>
      </c>
    </row>
    <row r="4497" spans="2:12" x14ac:dyDescent="0.3">
      <c r="B4497" t="s">
        <v>38</v>
      </c>
      <c r="C4497" s="1" t="str">
        <f>VLOOKUP(Tabela1[[#This Row],[Cliente]],'BASE DE CLIENTES'!A:E,2,0)</f>
        <v>Brasília</v>
      </c>
      <c r="D4497" s="1" t="str">
        <f>VLOOKUP(Tabela1[[#This Row],[Cliente]],'BASE DE CLIENTES'!A:C,3,0)</f>
        <v>DF</v>
      </c>
      <c r="E4497" s="1" t="str">
        <f>CONCATENATE(Tabela1[[#This Row],[CIDADE]],",",Tabela1[[#This Row],[UF]])</f>
        <v>Brasília,DF</v>
      </c>
      <c r="F4497" s="12">
        <v>46100</v>
      </c>
      <c r="G4497" s="14">
        <v>290</v>
      </c>
      <c r="H4497" s="14">
        <v>550</v>
      </c>
      <c r="I4497" s="7">
        <f>Tabela1[[#This Row],[Valor total]]-Tabela1[[#This Row],[Valor custo]]</f>
        <v>260</v>
      </c>
      <c r="J4497" s="3">
        <f>Tabela1[[#This Row],[MARGEM BRUTA]]/Tabela1[[#This Row],[Valor total]]</f>
        <v>0.47272727272727272</v>
      </c>
      <c r="K4497" s="1" t="str">
        <f>VLOOKUP(Tabela1[[#This Row],[Cliente]],'BASE DE CLIENTES'!A:D,4,0)</f>
        <v>EMPRESA SEM MAQUINA</v>
      </c>
      <c r="L4497" s="1" t="str">
        <f>VLOOKUP(Tabela1[[#This Row],[Cliente]],'BASE DE CLIENTES'!A:E,5,0)</f>
        <v>PONTE ALTA NORTE (GAMA)</v>
      </c>
    </row>
    <row r="4498" spans="2:12" x14ac:dyDescent="0.3">
      <c r="B4498" t="s">
        <v>38</v>
      </c>
      <c r="C4498" s="1" t="str">
        <f>VLOOKUP(Tabela1[[#This Row],[Cliente]],'BASE DE CLIENTES'!A:E,2,0)</f>
        <v>Brasília</v>
      </c>
      <c r="D4498" s="1" t="str">
        <f>VLOOKUP(Tabela1[[#This Row],[Cliente]],'BASE DE CLIENTES'!A:C,3,0)</f>
        <v>DF</v>
      </c>
      <c r="E4498" s="1" t="str">
        <f>CONCATENATE(Tabela1[[#This Row],[CIDADE]],",",Tabela1[[#This Row],[UF]])</f>
        <v>Brasília,DF</v>
      </c>
      <c r="F4498" s="12">
        <v>46100</v>
      </c>
      <c r="G4498" s="14">
        <v>112.65</v>
      </c>
      <c r="H4498" s="14">
        <v>375</v>
      </c>
      <c r="I4498" s="7">
        <f>Tabela1[[#This Row],[Valor total]]-Tabela1[[#This Row],[Valor custo]]</f>
        <v>262.35000000000002</v>
      </c>
      <c r="J4498" s="3">
        <f>Tabela1[[#This Row],[MARGEM BRUTA]]/Tabela1[[#This Row],[Valor total]]</f>
        <v>0.69960000000000011</v>
      </c>
      <c r="K4498" s="1" t="str">
        <f>VLOOKUP(Tabela1[[#This Row],[Cliente]],'BASE DE CLIENTES'!A:D,4,0)</f>
        <v>EMPRESA SEM MAQUINA</v>
      </c>
      <c r="L4498" s="1" t="str">
        <f>VLOOKUP(Tabela1[[#This Row],[Cliente]],'BASE DE CLIENTES'!A:E,5,0)</f>
        <v>PONTE ALTA NORTE (GAMA)</v>
      </c>
    </row>
    <row r="4499" spans="2:12" x14ac:dyDescent="0.3">
      <c r="B4499" t="s">
        <v>70</v>
      </c>
      <c r="C4499" s="1" t="str">
        <f>VLOOKUP(Tabela1[[#This Row],[Cliente]],'BASE DE CLIENTES'!A:E,2,0)</f>
        <v>Brasília</v>
      </c>
      <c r="D4499" s="1" t="str">
        <f>VLOOKUP(Tabela1[[#This Row],[Cliente]],'BASE DE CLIENTES'!A:C,3,0)</f>
        <v>DF</v>
      </c>
      <c r="E4499" s="1" t="str">
        <f>CONCATENATE(Tabela1[[#This Row],[CIDADE]],",",Tabela1[[#This Row],[UF]])</f>
        <v>Brasília,DF</v>
      </c>
      <c r="F4499" s="12">
        <v>46100</v>
      </c>
      <c r="G4499" s="14">
        <v>1130</v>
      </c>
      <c r="H4499" s="14">
        <v>1800</v>
      </c>
      <c r="I4499" s="7">
        <f>Tabela1[[#This Row],[Valor total]]-Tabela1[[#This Row],[Valor custo]]</f>
        <v>670</v>
      </c>
      <c r="J4499" s="3">
        <f>Tabela1[[#This Row],[MARGEM BRUTA]]/Tabela1[[#This Row],[Valor total]]</f>
        <v>0.37222222222222223</v>
      </c>
      <c r="K4499" s="1" t="str">
        <f>VLOOKUP(Tabela1[[#This Row],[Cliente]],'BASE DE CLIENTES'!A:D,4,0)</f>
        <v>EMPRESA COM MAQUINA</v>
      </c>
      <c r="L4499" s="1" t="str">
        <f>VLOOKUP(Tabela1[[#This Row],[Cliente]],'BASE DE CLIENTES'!A:E,5,0)</f>
        <v>TAGUATINGA NORTE (TAGUATINGA)</v>
      </c>
    </row>
    <row r="4500" spans="2:12" x14ac:dyDescent="0.3">
      <c r="B4500" t="s">
        <v>183</v>
      </c>
      <c r="C4500" s="1" t="str">
        <f>VLOOKUP(Tabela1[[#This Row],[Cliente]],'BASE DE CLIENTES'!A:E,2,0)</f>
        <v>Caldas Novas</v>
      </c>
      <c r="D4500" s="1" t="str">
        <f>VLOOKUP(Tabela1[[#This Row],[Cliente]],'BASE DE CLIENTES'!A:C,3,0)</f>
        <v>GO</v>
      </c>
      <c r="E4500" s="1" t="str">
        <f>CONCATENATE(Tabela1[[#This Row],[CIDADE]],",",Tabela1[[#This Row],[UF]])</f>
        <v>Caldas Novas,GO</v>
      </c>
      <c r="F4500" s="12">
        <v>46100</v>
      </c>
      <c r="G4500" s="14">
        <v>6420</v>
      </c>
      <c r="H4500" s="14">
        <v>9780</v>
      </c>
      <c r="I4500" s="7">
        <f>Tabela1[[#This Row],[Valor total]]-Tabela1[[#This Row],[Valor custo]]</f>
        <v>3360</v>
      </c>
      <c r="J4500" s="3">
        <f>Tabela1[[#This Row],[MARGEM BRUTA]]/Tabela1[[#This Row],[Valor total]]</f>
        <v>0.34355828220858897</v>
      </c>
      <c r="K4500" s="1" t="str">
        <f>VLOOKUP(Tabela1[[#This Row],[Cliente]],'BASE DE CLIENTES'!A:D,4,0)</f>
        <v>EMPRESA COM MAQUINA</v>
      </c>
      <c r="L4500" s="1" t="str">
        <f>VLOOKUP(Tabela1[[#This Row],[Cliente]],'BASE DE CLIENTES'!A:E,5,0)</f>
        <v>Caldas Novas</v>
      </c>
    </row>
    <row r="4501" spans="2:12" x14ac:dyDescent="0.3">
      <c r="B4501" t="s">
        <v>98</v>
      </c>
      <c r="C4501" s="1" t="str">
        <f>VLOOKUP(Tabela1[[#This Row],[Cliente]],'BASE DE CLIENTES'!A:E,2,0)</f>
        <v>Brasília</v>
      </c>
      <c r="D4501" s="1" t="str">
        <f>VLOOKUP(Tabela1[[#This Row],[Cliente]],'BASE DE CLIENTES'!A:C,3,0)</f>
        <v>DF</v>
      </c>
      <c r="E4501" s="1" t="str">
        <f>CONCATENATE(Tabela1[[#This Row],[CIDADE]],",",Tabela1[[#This Row],[UF]])</f>
        <v>Brasília,DF</v>
      </c>
      <c r="F4501" s="12">
        <v>46100</v>
      </c>
      <c r="G4501" s="14">
        <v>303.69</v>
      </c>
      <c r="H4501" s="14">
        <v>660</v>
      </c>
      <c r="I4501" s="7">
        <f>Tabela1[[#This Row],[Valor total]]-Tabela1[[#This Row],[Valor custo]]</f>
        <v>356.31</v>
      </c>
      <c r="J4501" s="3">
        <f>Tabela1[[#This Row],[MARGEM BRUTA]]/Tabela1[[#This Row],[Valor total]]</f>
        <v>0.53986363636363632</v>
      </c>
      <c r="K4501" s="1" t="str">
        <f>VLOOKUP(Tabela1[[#This Row],[Cliente]],'BASE DE CLIENTES'!A:D,4,0)</f>
        <v>SERRALHEIRO</v>
      </c>
      <c r="L4501" s="1" t="str">
        <f>VLOOKUP(Tabela1[[#This Row],[Cliente]],'BASE DE CLIENTES'!A:E,5,0)</f>
        <v>SANTA MARIA</v>
      </c>
    </row>
    <row r="4502" spans="2:12" x14ac:dyDescent="0.3">
      <c r="B4502" t="s">
        <v>68</v>
      </c>
      <c r="C4502" s="1" t="str">
        <f>VLOOKUP(Tabela1[[#This Row],[Cliente]],'BASE DE CLIENTES'!A:E,2,0)</f>
        <v>Brasília</v>
      </c>
      <c r="D4502" s="1" t="str">
        <f>VLOOKUP(Tabela1[[#This Row],[Cliente]],'BASE DE CLIENTES'!A:C,3,0)</f>
        <v>DF</v>
      </c>
      <c r="E4502" s="1" t="str">
        <f>CONCATENATE(Tabela1[[#This Row],[CIDADE]],",",Tabela1[[#This Row],[UF]])</f>
        <v>Brasília,DF</v>
      </c>
      <c r="F4502" s="12">
        <v>46100</v>
      </c>
      <c r="G4502" s="14">
        <v>1970.57</v>
      </c>
      <c r="H4502" s="14">
        <v>2870</v>
      </c>
      <c r="I4502" s="7">
        <f>Tabela1[[#This Row],[Valor total]]-Tabela1[[#This Row],[Valor custo]]</f>
        <v>899.43000000000006</v>
      </c>
      <c r="J4502" s="3">
        <f>Tabela1[[#This Row],[MARGEM BRUTA]]/Tabela1[[#This Row],[Valor total]]</f>
        <v>0.31339024390243903</v>
      </c>
      <c r="K4502" s="1" t="str">
        <f>VLOOKUP(Tabela1[[#This Row],[Cliente]],'BASE DE CLIENTES'!A:D,4,0)</f>
        <v>EMPRESA COM MAQUINA</v>
      </c>
      <c r="L4502" s="1" t="str">
        <f>VLOOKUP(Tabela1[[#This Row],[Cliente]],'BASE DE CLIENTES'!A:E,5,0)</f>
        <v>SAMAMBAIA SUL (SAMAMBAIA)</v>
      </c>
    </row>
    <row r="4503" spans="2:12" x14ac:dyDescent="0.3">
      <c r="B4503" t="s">
        <v>27</v>
      </c>
      <c r="C4503" s="1" t="str">
        <f>VLOOKUP(Tabela1[[#This Row],[Cliente]],'BASE DE CLIENTES'!A:E,2,0)</f>
        <v>Brasília</v>
      </c>
      <c r="D4503" s="1" t="str">
        <f>VLOOKUP(Tabela1[[#This Row],[Cliente]],'BASE DE CLIENTES'!A:C,3,0)</f>
        <v>DF</v>
      </c>
      <c r="E4503" s="1" t="str">
        <f>CONCATENATE(Tabela1[[#This Row],[CIDADE]],",",Tabela1[[#This Row],[UF]])</f>
        <v>Brasília,DF</v>
      </c>
      <c r="F4503" s="12">
        <v>46100</v>
      </c>
      <c r="G4503" s="14">
        <v>450</v>
      </c>
      <c r="H4503" s="14">
        <v>700</v>
      </c>
      <c r="I4503" s="7">
        <f>Tabela1[[#This Row],[Valor total]]-Tabela1[[#This Row],[Valor custo]]</f>
        <v>250</v>
      </c>
      <c r="J4503" s="3">
        <f>Tabela1[[#This Row],[MARGEM BRUTA]]/Tabela1[[#This Row],[Valor total]]</f>
        <v>0.35714285714285715</v>
      </c>
      <c r="K4503" s="1" t="str">
        <f>VLOOKUP(Tabela1[[#This Row],[Cliente]],'BASE DE CLIENTES'!A:D,4,0)</f>
        <v>EMPRESA SEM MAQUINA</v>
      </c>
      <c r="L4503" s="1" t="str">
        <f>VLOOKUP(Tabela1[[#This Row],[Cliente]],'BASE DE CLIENTES'!A:E,5,0)</f>
        <v>RECANTO DAS EMAS</v>
      </c>
    </row>
    <row r="4504" spans="2:12" x14ac:dyDescent="0.3">
      <c r="B4504" t="s">
        <v>130</v>
      </c>
      <c r="C4504" s="1" t="str">
        <f>VLOOKUP(Tabela1[[#This Row],[Cliente]],'BASE DE CLIENTES'!A:E,2,0)</f>
        <v>Brasília</v>
      </c>
      <c r="D4504" s="1" t="str">
        <f>VLOOKUP(Tabela1[[#This Row],[Cliente]],'BASE DE CLIENTES'!A:C,3,0)</f>
        <v>DF</v>
      </c>
      <c r="E4504" s="1" t="str">
        <f>CONCATENATE(Tabela1[[#This Row],[CIDADE]],",",Tabela1[[#This Row],[UF]])</f>
        <v>Brasília,DF</v>
      </c>
      <c r="F4504" s="12">
        <v>46100</v>
      </c>
      <c r="G4504" s="14">
        <v>450</v>
      </c>
      <c r="H4504" s="14">
        <v>650</v>
      </c>
      <c r="I4504" s="7">
        <f>Tabela1[[#This Row],[Valor total]]-Tabela1[[#This Row],[Valor custo]]</f>
        <v>200</v>
      </c>
      <c r="J4504" s="3">
        <f>Tabela1[[#This Row],[MARGEM BRUTA]]/Tabela1[[#This Row],[Valor total]]</f>
        <v>0.30769230769230771</v>
      </c>
      <c r="K4504" s="1" t="str">
        <f>VLOOKUP(Tabela1[[#This Row],[Cliente]],'BASE DE CLIENTES'!A:D,4,0)</f>
        <v>EMPRESA SEM MAQUINA</v>
      </c>
      <c r="L4504" s="1" t="str">
        <f>VLOOKUP(Tabela1[[#This Row],[Cliente]],'BASE DE CLIENTES'!A:E,5,0)</f>
        <v>CEILANDIA NORTE (CEILANDIA)</v>
      </c>
    </row>
    <row r="4505" spans="2:12" x14ac:dyDescent="0.3">
      <c r="B4505" t="s">
        <v>1172</v>
      </c>
      <c r="C4505" s="1" t="str">
        <f>VLOOKUP(Tabela1[[#This Row],[Cliente]],'BASE DE CLIENTES'!A:E,2,0)</f>
        <v>Brasília</v>
      </c>
      <c r="D4505" s="1" t="str">
        <f>VLOOKUP(Tabela1[[#This Row],[Cliente]],'BASE DE CLIENTES'!A:C,3,0)</f>
        <v>DF</v>
      </c>
      <c r="E4505" s="1" t="str">
        <f>CONCATENATE(Tabela1[[#This Row],[CIDADE]],",",Tabela1[[#This Row],[UF]])</f>
        <v>Brasília,DF</v>
      </c>
      <c r="F4505" s="12">
        <v>46100</v>
      </c>
      <c r="G4505" s="14">
        <v>240.17</v>
      </c>
      <c r="H4505" s="14">
        <v>710</v>
      </c>
      <c r="I4505" s="7">
        <f>Tabela1[[#This Row],[Valor total]]-Tabela1[[#This Row],[Valor custo]]</f>
        <v>469.83000000000004</v>
      </c>
      <c r="J4505" s="3">
        <f>Tabela1[[#This Row],[MARGEM BRUTA]]/Tabela1[[#This Row],[Valor total]]</f>
        <v>0.66173239436619724</v>
      </c>
      <c r="K4505" s="1" t="str">
        <f>VLOOKUP(Tabela1[[#This Row],[Cliente]],'BASE DE CLIENTES'!A:D,4,0)</f>
        <v>CLIENTE NOVO S/ IDENT.</v>
      </c>
      <c r="L4505" s="1" t="str">
        <f>VLOOKUP(Tabela1[[#This Row],[Cliente]],'BASE DE CLIENTES'!A:E,5,0)</f>
        <v>ASA SUL</v>
      </c>
    </row>
    <row r="4506" spans="2:12" x14ac:dyDescent="0.3">
      <c r="B4506" t="s">
        <v>111</v>
      </c>
      <c r="C4506" s="1" t="str">
        <f>VLOOKUP(Tabela1[[#This Row],[Cliente]],'BASE DE CLIENTES'!A:E,2,0)</f>
        <v>Brasília</v>
      </c>
      <c r="D4506" s="1" t="str">
        <f>VLOOKUP(Tabela1[[#This Row],[Cliente]],'BASE DE CLIENTES'!A:C,3,0)</f>
        <v>DF</v>
      </c>
      <c r="E4506" s="1" t="str">
        <f>CONCATENATE(Tabela1[[#This Row],[CIDADE]],",",Tabela1[[#This Row],[UF]])</f>
        <v>Brasília,DF</v>
      </c>
      <c r="F4506" s="12">
        <v>46100</v>
      </c>
      <c r="G4506" s="14">
        <v>450</v>
      </c>
      <c r="H4506" s="14">
        <v>600</v>
      </c>
      <c r="I4506" s="7">
        <f>Tabela1[[#This Row],[Valor total]]-Tabela1[[#This Row],[Valor custo]]</f>
        <v>150</v>
      </c>
      <c r="J4506" s="3">
        <f>Tabela1[[#This Row],[MARGEM BRUTA]]/Tabela1[[#This Row],[Valor total]]</f>
        <v>0.25</v>
      </c>
      <c r="K4506" s="1" t="str">
        <f>VLOOKUP(Tabela1[[#This Row],[Cliente]],'BASE DE CLIENTES'!A:D,4,0)</f>
        <v>EMPRESA SEM MAQUINA</v>
      </c>
      <c r="L4506" s="1" t="str">
        <f>VLOOKUP(Tabela1[[#This Row],[Cliente]],'BASE DE CLIENTES'!A:E,5,0)</f>
        <v>TAGUATINGA SUL (TAGUATINGA)</v>
      </c>
    </row>
    <row r="4507" spans="2:12" x14ac:dyDescent="0.3">
      <c r="B4507" t="s">
        <v>70</v>
      </c>
      <c r="C4507" s="1" t="str">
        <f>VLOOKUP(Tabela1[[#This Row],[Cliente]],'BASE DE CLIENTES'!A:E,2,0)</f>
        <v>Brasília</v>
      </c>
      <c r="D4507" s="1" t="str">
        <f>VLOOKUP(Tabela1[[#This Row],[Cliente]],'BASE DE CLIENTES'!A:C,3,0)</f>
        <v>DF</v>
      </c>
      <c r="E4507" s="1" t="str">
        <f>CONCATENATE(Tabela1[[#This Row],[CIDADE]],",",Tabela1[[#This Row],[UF]])</f>
        <v>Brasília,DF</v>
      </c>
      <c r="F4507" s="12">
        <v>46100</v>
      </c>
      <c r="G4507" s="14">
        <v>450</v>
      </c>
      <c r="H4507" s="14">
        <v>680</v>
      </c>
      <c r="I4507" s="7">
        <f>Tabela1[[#This Row],[Valor total]]-Tabela1[[#This Row],[Valor custo]]</f>
        <v>230</v>
      </c>
      <c r="J4507" s="3">
        <f>Tabela1[[#This Row],[MARGEM BRUTA]]/Tabela1[[#This Row],[Valor total]]</f>
        <v>0.33823529411764708</v>
      </c>
      <c r="K4507" s="1" t="str">
        <f>VLOOKUP(Tabela1[[#This Row],[Cliente]],'BASE DE CLIENTES'!A:D,4,0)</f>
        <v>EMPRESA COM MAQUINA</v>
      </c>
      <c r="L4507" s="1" t="str">
        <f>VLOOKUP(Tabela1[[#This Row],[Cliente]],'BASE DE CLIENTES'!A:E,5,0)</f>
        <v>TAGUATINGA NORTE (TAGUATINGA)</v>
      </c>
    </row>
    <row r="4508" spans="2:12" x14ac:dyDescent="0.3">
      <c r="B4508" t="s">
        <v>1173</v>
      </c>
      <c r="C4508" s="1" t="str">
        <f>VLOOKUP(Tabela1[[#This Row],[Cliente]],'BASE DE CLIENTES'!A:E,2,0)</f>
        <v>Brasília</v>
      </c>
      <c r="D4508" s="1" t="str">
        <f>VLOOKUP(Tabela1[[#This Row],[Cliente]],'BASE DE CLIENTES'!A:C,3,0)</f>
        <v>DF</v>
      </c>
      <c r="E4508" s="1" t="str">
        <f>CONCATENATE(Tabela1[[#This Row],[CIDADE]],",",Tabela1[[#This Row],[UF]])</f>
        <v>Brasília,DF</v>
      </c>
      <c r="F4508" s="12">
        <v>46100</v>
      </c>
      <c r="G4508" s="14">
        <v>506.28</v>
      </c>
      <c r="H4508" s="14">
        <v>850</v>
      </c>
      <c r="I4508" s="7">
        <f>Tabela1[[#This Row],[Valor total]]-Tabela1[[#This Row],[Valor custo]]</f>
        <v>343.72</v>
      </c>
      <c r="J4508" s="3">
        <f>Tabela1[[#This Row],[MARGEM BRUTA]]/Tabela1[[#This Row],[Valor total]]</f>
        <v>0.40437647058823534</v>
      </c>
      <c r="K4508" s="1" t="str">
        <f>VLOOKUP(Tabela1[[#This Row],[Cliente]],'BASE DE CLIENTES'!A:D,4,0)</f>
        <v>CLIENTE NOVO S/ IDENT.</v>
      </c>
      <c r="L4508" s="1" t="str">
        <f>VLOOKUP(Tabela1[[#This Row],[Cliente]],'BASE DE CLIENTES'!A:E,5,0)</f>
        <v>Ceilândia</v>
      </c>
    </row>
    <row r="4509" spans="2:12" x14ac:dyDescent="0.3">
      <c r="B4509" t="s">
        <v>92</v>
      </c>
      <c r="C4509" s="1" t="str">
        <f>VLOOKUP(Tabela1[[#This Row],[Cliente]],'BASE DE CLIENTES'!A:E,2,0)</f>
        <v>Brasília</v>
      </c>
      <c r="D4509" s="1" t="str">
        <f>VLOOKUP(Tabela1[[#This Row],[Cliente]],'BASE DE CLIENTES'!A:C,3,0)</f>
        <v>DF</v>
      </c>
      <c r="E4509" s="1" t="str">
        <f>CONCATENATE(Tabela1[[#This Row],[CIDADE]],",",Tabela1[[#This Row],[UF]])</f>
        <v>Brasília,DF</v>
      </c>
      <c r="F4509" s="12">
        <v>46099</v>
      </c>
      <c r="G4509" s="14">
        <v>105.08</v>
      </c>
      <c r="H4509" s="14">
        <v>240</v>
      </c>
      <c r="I4509" s="7">
        <f>Tabela1[[#This Row],[Valor total]]-Tabela1[[#This Row],[Valor custo]]</f>
        <v>134.92000000000002</v>
      </c>
      <c r="J4509" s="3">
        <f>Tabela1[[#This Row],[MARGEM BRUTA]]/Tabela1[[#This Row],[Valor total]]</f>
        <v>0.5621666666666667</v>
      </c>
      <c r="K4509" s="1" t="str">
        <f>VLOOKUP(Tabela1[[#This Row],[Cliente]],'BASE DE CLIENTES'!A:D,4,0)</f>
        <v>EMPRESA SEM MAQUINA</v>
      </c>
      <c r="L4509" s="1" t="str">
        <f>VLOOKUP(Tabela1[[#This Row],[Cliente]],'BASE DE CLIENTES'!A:E,5,0)</f>
        <v>SOBRADINHO</v>
      </c>
    </row>
    <row r="4510" spans="2:12" x14ac:dyDescent="0.3">
      <c r="B4510" t="s">
        <v>110</v>
      </c>
      <c r="C4510" s="1" t="str">
        <f>VLOOKUP(Tabela1[[#This Row],[Cliente]],'BASE DE CLIENTES'!A:E,2,0)</f>
        <v>Brasília</v>
      </c>
      <c r="D4510" s="1" t="str">
        <f>VLOOKUP(Tabela1[[#This Row],[Cliente]],'BASE DE CLIENTES'!A:C,3,0)</f>
        <v>DF</v>
      </c>
      <c r="E4510" s="1" t="str">
        <f>CONCATENATE(Tabela1[[#This Row],[CIDADE]],",",Tabela1[[#This Row],[UF]])</f>
        <v>Brasília,DF</v>
      </c>
      <c r="F4510" s="12">
        <v>46099</v>
      </c>
      <c r="G4510" s="14">
        <v>573</v>
      </c>
      <c r="H4510" s="14">
        <v>899.7</v>
      </c>
      <c r="I4510" s="7">
        <f>Tabela1[[#This Row],[Valor total]]-Tabela1[[#This Row],[Valor custo]]</f>
        <v>326.70000000000005</v>
      </c>
      <c r="J4510" s="3">
        <f>Tabela1[[#This Row],[MARGEM BRUTA]]/Tabela1[[#This Row],[Valor total]]</f>
        <v>0.36312104034678228</v>
      </c>
      <c r="K4510" s="1" t="str">
        <f>VLOOKUP(Tabela1[[#This Row],[Cliente]],'BASE DE CLIENTES'!A:D,4,0)</f>
        <v>SERRALHEIRO</v>
      </c>
      <c r="L4510" s="1" t="str">
        <f>VLOOKUP(Tabela1[[#This Row],[Cliente]],'BASE DE CLIENTES'!A:E,5,0)</f>
        <v>Taguatinga sul</v>
      </c>
    </row>
    <row r="4511" spans="2:12" x14ac:dyDescent="0.3">
      <c r="B4511" t="s">
        <v>152</v>
      </c>
      <c r="C4511" s="1" t="str">
        <f>VLOOKUP(Tabela1[[#This Row],[Cliente]],'BASE DE CLIENTES'!A:E,2,0)</f>
        <v>Aparecida de Goiânia</v>
      </c>
      <c r="D4511" s="1" t="str">
        <f>VLOOKUP(Tabela1[[#This Row],[Cliente]],'BASE DE CLIENTES'!A:C,3,0)</f>
        <v>GO</v>
      </c>
      <c r="E4511" s="1" t="str">
        <f>CONCATENATE(Tabela1[[#This Row],[CIDADE]],",",Tabela1[[#This Row],[UF]])</f>
        <v>Aparecida de Goiânia,GO</v>
      </c>
      <c r="F4511" s="12">
        <v>46099</v>
      </c>
      <c r="G4511" s="14">
        <v>670</v>
      </c>
      <c r="H4511" s="14">
        <v>1100</v>
      </c>
      <c r="I4511" s="7">
        <f>Tabela1[[#This Row],[Valor total]]-Tabela1[[#This Row],[Valor custo]]</f>
        <v>430</v>
      </c>
      <c r="J4511" s="3">
        <f>Tabela1[[#This Row],[MARGEM BRUTA]]/Tabela1[[#This Row],[Valor total]]</f>
        <v>0.39090909090909093</v>
      </c>
      <c r="K4511" s="1" t="str">
        <f>VLOOKUP(Tabela1[[#This Row],[Cliente]],'BASE DE CLIENTES'!A:D,4,0)</f>
        <v>TECNICO</v>
      </c>
      <c r="L4511" s="1" t="str">
        <f>VLOOKUP(Tabela1[[#This Row],[Cliente]],'BASE DE CLIENTES'!A:E,5,0)</f>
        <v>Aparecida de Goiânia</v>
      </c>
    </row>
    <row r="4512" spans="2:12" x14ac:dyDescent="0.3">
      <c r="B4512" t="s">
        <v>42</v>
      </c>
      <c r="C4512" s="1" t="str">
        <f>VLOOKUP(Tabela1[[#This Row],[Cliente]],'BASE DE CLIENTES'!A:E,2,0)</f>
        <v>Brasília</v>
      </c>
      <c r="D4512" s="1" t="str">
        <f>VLOOKUP(Tabela1[[#This Row],[Cliente]],'BASE DE CLIENTES'!A:C,3,0)</f>
        <v>DF</v>
      </c>
      <c r="E4512" s="1" t="str">
        <f>CONCATENATE(Tabela1[[#This Row],[CIDADE]],",",Tabela1[[#This Row],[UF]])</f>
        <v>Brasília,DF</v>
      </c>
      <c r="F4512" s="12">
        <v>46099</v>
      </c>
      <c r="G4512" s="14">
        <v>900</v>
      </c>
      <c r="H4512" s="14">
        <v>1400</v>
      </c>
      <c r="I4512" s="7">
        <f>Tabela1[[#This Row],[Valor total]]-Tabela1[[#This Row],[Valor custo]]</f>
        <v>500</v>
      </c>
      <c r="J4512" s="3">
        <f>Tabela1[[#This Row],[MARGEM BRUTA]]/Tabela1[[#This Row],[Valor total]]</f>
        <v>0.35714285714285715</v>
      </c>
      <c r="K4512" s="1" t="str">
        <f>VLOOKUP(Tabela1[[#This Row],[Cliente]],'BASE DE CLIENTES'!A:D,4,0)</f>
        <v>EMPRESA SEM MAQUINA</v>
      </c>
      <c r="L4512" s="1" t="str">
        <f>VLOOKUP(Tabela1[[#This Row],[Cliente]],'BASE DE CLIENTES'!A:E,5,0)</f>
        <v>SAMAMBAIA</v>
      </c>
    </row>
    <row r="4513" spans="2:12" x14ac:dyDescent="0.3">
      <c r="B4513" t="s">
        <v>123</v>
      </c>
      <c r="C4513" s="1" t="str">
        <f>VLOOKUP(Tabela1[[#This Row],[Cliente]],'BASE DE CLIENTES'!A:E,2,0)</f>
        <v>Brasília</v>
      </c>
      <c r="D4513" s="1" t="str">
        <f>VLOOKUP(Tabela1[[#This Row],[Cliente]],'BASE DE CLIENTES'!A:C,3,0)</f>
        <v>DF</v>
      </c>
      <c r="E4513" s="1" t="str">
        <f>CONCATENATE(Tabela1[[#This Row],[CIDADE]],",",Tabela1[[#This Row],[UF]])</f>
        <v>Brasília,DF</v>
      </c>
      <c r="F4513" s="12">
        <v>46099</v>
      </c>
      <c r="G4513" s="14">
        <v>171.5</v>
      </c>
      <c r="H4513" s="14">
        <v>225</v>
      </c>
      <c r="I4513" s="7">
        <f>Tabela1[[#This Row],[Valor total]]-Tabela1[[#This Row],[Valor custo]]</f>
        <v>53.5</v>
      </c>
      <c r="J4513" s="3">
        <f>Tabela1[[#This Row],[MARGEM BRUTA]]/Tabela1[[#This Row],[Valor total]]</f>
        <v>0.23777777777777778</v>
      </c>
      <c r="K4513" s="1" t="str">
        <f>VLOOKUP(Tabela1[[#This Row],[Cliente]],'BASE DE CLIENTES'!A:D,4,0)</f>
        <v>EMPRESA COM MAQUINA</v>
      </c>
      <c r="L4513" s="1" t="str">
        <f>VLOOKUP(Tabela1[[#This Row],[Cliente]],'BASE DE CLIENTES'!A:E,5,0)</f>
        <v>ADE CEILÂNDIA</v>
      </c>
    </row>
    <row r="4514" spans="2:12" x14ac:dyDescent="0.3">
      <c r="B4514" t="s">
        <v>123</v>
      </c>
      <c r="C4514" s="1" t="str">
        <f>VLOOKUP(Tabela1[[#This Row],[Cliente]],'BASE DE CLIENTES'!A:E,2,0)</f>
        <v>Brasília</v>
      </c>
      <c r="D4514" s="1" t="str">
        <f>VLOOKUP(Tabela1[[#This Row],[Cliente]],'BASE DE CLIENTES'!A:C,3,0)</f>
        <v>DF</v>
      </c>
      <c r="E4514" s="1" t="str">
        <f>CONCATENATE(Tabela1[[#This Row],[CIDADE]],",",Tabela1[[#This Row],[UF]])</f>
        <v>Brasília,DF</v>
      </c>
      <c r="F4514" s="12">
        <v>46099</v>
      </c>
      <c r="G4514" s="14">
        <v>670</v>
      </c>
      <c r="H4514" s="14">
        <v>215</v>
      </c>
      <c r="I4514" s="7">
        <f>Tabela1[[#This Row],[Valor total]]-Tabela1[[#This Row],[Valor custo]]</f>
        <v>-455</v>
      </c>
      <c r="J4514" s="3">
        <f>Tabela1[[#This Row],[MARGEM BRUTA]]/Tabela1[[#This Row],[Valor total]]</f>
        <v>-2.1162790697674421</v>
      </c>
      <c r="K4514" s="1" t="str">
        <f>VLOOKUP(Tabela1[[#This Row],[Cliente]],'BASE DE CLIENTES'!A:D,4,0)</f>
        <v>EMPRESA COM MAQUINA</v>
      </c>
      <c r="L4514" s="1" t="str">
        <f>VLOOKUP(Tabela1[[#This Row],[Cliente]],'BASE DE CLIENTES'!A:E,5,0)</f>
        <v>ADE CEILÂNDIA</v>
      </c>
    </row>
    <row r="4515" spans="2:12" x14ac:dyDescent="0.3">
      <c r="B4515" t="s">
        <v>19</v>
      </c>
      <c r="C4515" s="1" t="str">
        <f>VLOOKUP(Tabela1[[#This Row],[Cliente]],'BASE DE CLIENTES'!A:E,2,0)</f>
        <v>Águas Lindas de Goiás</v>
      </c>
      <c r="D4515" s="1" t="str">
        <f>VLOOKUP(Tabela1[[#This Row],[Cliente]],'BASE DE CLIENTES'!A:C,3,0)</f>
        <v>GO</v>
      </c>
      <c r="E4515" s="1" t="str">
        <f>CONCATENATE(Tabela1[[#This Row],[CIDADE]],",",Tabela1[[#This Row],[UF]])</f>
        <v>Águas Lindas de Goiás,GO</v>
      </c>
      <c r="F4515" s="12">
        <v>46099</v>
      </c>
      <c r="G4515" s="14">
        <v>2785.1</v>
      </c>
      <c r="H4515" s="14">
        <v>4760</v>
      </c>
      <c r="I4515" s="7">
        <f>Tabela1[[#This Row],[Valor total]]-Tabela1[[#This Row],[Valor custo]]</f>
        <v>1974.9</v>
      </c>
      <c r="J4515" s="3">
        <f>Tabela1[[#This Row],[MARGEM BRUTA]]/Tabela1[[#This Row],[Valor total]]</f>
        <v>0.41489495798319331</v>
      </c>
      <c r="K4515" s="1" t="str">
        <f>VLOOKUP(Tabela1[[#This Row],[Cliente]],'BASE DE CLIENTES'!A:D,4,0)</f>
        <v>SERRALHEIRO</v>
      </c>
      <c r="L4515" s="1" t="str">
        <f>VLOOKUP(Tabela1[[#This Row],[Cliente]],'BASE DE CLIENTES'!A:E,5,0)</f>
        <v>Águas Lindas de Goiás</v>
      </c>
    </row>
    <row r="4516" spans="2:12" x14ac:dyDescent="0.3">
      <c r="B4516" t="s">
        <v>1151</v>
      </c>
      <c r="C4516" s="1" t="str">
        <f>VLOOKUP(Tabela1[[#This Row],[Cliente]],'BASE DE CLIENTES'!A:E,2,0)</f>
        <v>Brasília</v>
      </c>
      <c r="D4516" s="1" t="str">
        <f>VLOOKUP(Tabela1[[#This Row],[Cliente]],'BASE DE CLIENTES'!A:C,3,0)</f>
        <v>DF</v>
      </c>
      <c r="E4516" s="1" t="str">
        <f>CONCATENATE(Tabela1[[#This Row],[CIDADE]],",",Tabela1[[#This Row],[UF]])</f>
        <v>Brasília,DF</v>
      </c>
      <c r="F4516" s="12">
        <v>46099</v>
      </c>
      <c r="G4516" s="14">
        <v>191</v>
      </c>
      <c r="H4516" s="14">
        <v>400</v>
      </c>
      <c r="I4516" s="7">
        <f>Tabela1[[#This Row],[Valor total]]-Tabela1[[#This Row],[Valor custo]]</f>
        <v>209</v>
      </c>
      <c r="J4516" s="3">
        <f>Tabela1[[#This Row],[MARGEM BRUTA]]/Tabela1[[#This Row],[Valor total]]</f>
        <v>0.52249999999999996</v>
      </c>
      <c r="K4516" s="1" t="str">
        <f>VLOOKUP(Tabela1[[#This Row],[Cliente]],'BASE DE CLIENTES'!A:D,4,0)</f>
        <v>CLIENTE NOVO S/ IDENT.</v>
      </c>
      <c r="L4516" s="1" t="str">
        <f>VLOOKUP(Tabela1[[#This Row],[Cliente]],'BASE DE CLIENTES'!A:E,5,0)</f>
        <v>SAMAMBAIA SUL (SAMAMBAIA)</v>
      </c>
    </row>
    <row r="4517" spans="2:12" x14ac:dyDescent="0.3">
      <c r="B4517" t="s">
        <v>27</v>
      </c>
      <c r="C4517" s="1" t="str">
        <f>VLOOKUP(Tabela1[[#This Row],[Cliente]],'BASE DE CLIENTES'!A:E,2,0)</f>
        <v>Brasília</v>
      </c>
      <c r="D4517" s="1" t="str">
        <f>VLOOKUP(Tabela1[[#This Row],[Cliente]],'BASE DE CLIENTES'!A:C,3,0)</f>
        <v>DF</v>
      </c>
      <c r="E4517" s="1" t="str">
        <f>CONCATENATE(Tabela1[[#This Row],[CIDADE]],",",Tabela1[[#This Row],[UF]])</f>
        <v>Brasília,DF</v>
      </c>
      <c r="F4517" s="12">
        <v>46099</v>
      </c>
      <c r="G4517" s="14">
        <v>475</v>
      </c>
      <c r="H4517" s="14">
        <v>630</v>
      </c>
      <c r="I4517" s="7">
        <f>Tabela1[[#This Row],[Valor total]]-Tabela1[[#This Row],[Valor custo]]</f>
        <v>155</v>
      </c>
      <c r="J4517" s="3">
        <f>Tabela1[[#This Row],[MARGEM BRUTA]]/Tabela1[[#This Row],[Valor total]]</f>
        <v>0.24603174603174602</v>
      </c>
      <c r="K4517" s="1" t="str">
        <f>VLOOKUP(Tabela1[[#This Row],[Cliente]],'BASE DE CLIENTES'!A:D,4,0)</f>
        <v>EMPRESA SEM MAQUINA</v>
      </c>
      <c r="L4517" s="1" t="str">
        <f>VLOOKUP(Tabela1[[#This Row],[Cliente]],'BASE DE CLIENTES'!A:E,5,0)</f>
        <v>RECANTO DAS EMAS</v>
      </c>
    </row>
    <row r="4518" spans="2:12" x14ac:dyDescent="0.3">
      <c r="B4518" t="s">
        <v>120</v>
      </c>
      <c r="C4518" s="1" t="str">
        <f>VLOOKUP(Tabela1[[#This Row],[Cliente]],'BASE DE CLIENTES'!A:E,2,0)</f>
        <v>Brasília</v>
      </c>
      <c r="D4518" s="1" t="str">
        <f>VLOOKUP(Tabela1[[#This Row],[Cliente]],'BASE DE CLIENTES'!A:C,3,0)</f>
        <v>DF</v>
      </c>
      <c r="E4518" s="1" t="str">
        <f>CONCATENATE(Tabela1[[#This Row],[CIDADE]],",",Tabela1[[#This Row],[UF]])</f>
        <v>Brasília,DF</v>
      </c>
      <c r="F4518" s="12">
        <v>46099</v>
      </c>
      <c r="G4518" s="14">
        <v>1880</v>
      </c>
      <c r="H4518" s="14">
        <v>3020</v>
      </c>
      <c r="I4518" s="7">
        <f>Tabela1[[#This Row],[Valor total]]-Tabela1[[#This Row],[Valor custo]]</f>
        <v>1140</v>
      </c>
      <c r="J4518" s="3">
        <f>Tabela1[[#This Row],[MARGEM BRUTA]]/Tabela1[[#This Row],[Valor total]]</f>
        <v>0.37748344370860926</v>
      </c>
      <c r="K4518" s="1" t="str">
        <f>VLOOKUP(Tabela1[[#This Row],[Cliente]],'BASE DE CLIENTES'!A:D,4,0)</f>
        <v>EMPRESA SEM MAQUINA</v>
      </c>
      <c r="L4518" s="1" t="str">
        <f>VLOOKUP(Tabela1[[#This Row],[Cliente]],'BASE DE CLIENTES'!A:E,5,0)</f>
        <v>SAMAMBAIA</v>
      </c>
    </row>
    <row r="4519" spans="2:12" x14ac:dyDescent="0.3">
      <c r="B4519" t="s">
        <v>152</v>
      </c>
      <c r="C4519" s="1" t="str">
        <f>VLOOKUP(Tabela1[[#This Row],[Cliente]],'BASE DE CLIENTES'!A:E,2,0)</f>
        <v>Aparecida de Goiânia</v>
      </c>
      <c r="D4519" s="1" t="str">
        <f>VLOOKUP(Tabela1[[#This Row],[Cliente]],'BASE DE CLIENTES'!A:C,3,0)</f>
        <v>GO</v>
      </c>
      <c r="E4519" s="1" t="str">
        <f>CONCATENATE(Tabela1[[#This Row],[CIDADE]],",",Tabela1[[#This Row],[UF]])</f>
        <v>Aparecida de Goiânia,GO</v>
      </c>
      <c r="F4519" s="12">
        <v>46099</v>
      </c>
      <c r="G4519" s="14">
        <v>650</v>
      </c>
      <c r="H4519" s="14">
        <v>950</v>
      </c>
      <c r="I4519" s="7">
        <f>Tabela1[[#This Row],[Valor total]]-Tabela1[[#This Row],[Valor custo]]</f>
        <v>300</v>
      </c>
      <c r="J4519" s="3">
        <f>Tabela1[[#This Row],[MARGEM BRUTA]]/Tabela1[[#This Row],[Valor total]]</f>
        <v>0.31578947368421051</v>
      </c>
      <c r="K4519" s="1" t="str">
        <f>VLOOKUP(Tabela1[[#This Row],[Cliente]],'BASE DE CLIENTES'!A:D,4,0)</f>
        <v>TECNICO</v>
      </c>
      <c r="L4519" s="1" t="str">
        <f>VLOOKUP(Tabela1[[#This Row],[Cliente]],'BASE DE CLIENTES'!A:E,5,0)</f>
        <v>Aparecida de Goiânia</v>
      </c>
    </row>
    <row r="4520" spans="2:12" x14ac:dyDescent="0.3">
      <c r="B4520" t="s">
        <v>236</v>
      </c>
      <c r="C4520" s="1" t="str">
        <f>VLOOKUP(Tabela1[[#This Row],[Cliente]],'BASE DE CLIENTES'!A:E,2,0)</f>
        <v>Goiânia</v>
      </c>
      <c r="D4520" s="1" t="str">
        <f>VLOOKUP(Tabela1[[#This Row],[Cliente]],'BASE DE CLIENTES'!A:C,3,0)</f>
        <v>GO</v>
      </c>
      <c r="E4520" s="1" t="str">
        <f>CONCATENATE(Tabela1[[#This Row],[CIDADE]],",",Tabela1[[#This Row],[UF]])</f>
        <v>Goiânia,GO</v>
      </c>
      <c r="F4520" s="12">
        <v>46099</v>
      </c>
      <c r="G4520" s="14">
        <v>1676</v>
      </c>
      <c r="H4520" s="14">
        <v>2340</v>
      </c>
      <c r="I4520" s="7">
        <f>Tabela1[[#This Row],[Valor total]]-Tabela1[[#This Row],[Valor custo]]</f>
        <v>664</v>
      </c>
      <c r="J4520" s="3">
        <f>Tabela1[[#This Row],[MARGEM BRUTA]]/Tabela1[[#This Row],[Valor total]]</f>
        <v>0.28376068376068375</v>
      </c>
      <c r="K4520" s="1" t="str">
        <f>VLOOKUP(Tabela1[[#This Row],[Cliente]],'BASE DE CLIENTES'!A:D,4,0)</f>
        <v>EMPRESA COM MAQUINA</v>
      </c>
      <c r="L4520" s="1" t="str">
        <f>VLOOKUP(Tabela1[[#This Row],[Cliente]],'BASE DE CLIENTES'!A:E,5,0)</f>
        <v>Goiânia</v>
      </c>
    </row>
    <row r="4521" spans="2:12" x14ac:dyDescent="0.3">
      <c r="B4521" t="s">
        <v>316</v>
      </c>
      <c r="C4521" s="1" t="str">
        <f>VLOOKUP(Tabela1[[#This Row],[Cliente]],'BASE DE CLIENTES'!A:E,2,0)</f>
        <v>Valparaíso de Goiás</v>
      </c>
      <c r="D4521" s="1" t="str">
        <f>VLOOKUP(Tabela1[[#This Row],[Cliente]],'BASE DE CLIENTES'!A:C,3,0)</f>
        <v>GO</v>
      </c>
      <c r="E4521" s="1" t="str">
        <f>CONCATENATE(Tabela1[[#This Row],[CIDADE]],",",Tabela1[[#This Row],[UF]])</f>
        <v>Valparaíso de Goiás,GO</v>
      </c>
      <c r="F4521" s="12">
        <v>46099</v>
      </c>
      <c r="G4521" s="14">
        <v>3761.37</v>
      </c>
      <c r="H4521" s="14">
        <v>4230</v>
      </c>
      <c r="I4521" s="7">
        <f>Tabela1[[#This Row],[Valor total]]-Tabela1[[#This Row],[Valor custo]]</f>
        <v>468.63000000000011</v>
      </c>
      <c r="J4521" s="3">
        <f>Tabela1[[#This Row],[MARGEM BRUTA]]/Tabela1[[#This Row],[Valor total]]</f>
        <v>0.11078723404255322</v>
      </c>
      <c r="K4521" s="1" t="str">
        <f>VLOOKUP(Tabela1[[#This Row],[Cliente]],'BASE DE CLIENTES'!A:D,4,0)</f>
        <v>SERRALHEIRO</v>
      </c>
      <c r="L4521" s="1" t="str">
        <f>VLOOKUP(Tabela1[[#This Row],[Cliente]],'BASE DE CLIENTES'!A:E,5,0)</f>
        <v>Valparaíso de Goiás</v>
      </c>
    </row>
    <row r="4522" spans="2:12" x14ac:dyDescent="0.3">
      <c r="B4522" t="s">
        <v>36</v>
      </c>
      <c r="C4522" s="1" t="str">
        <f>VLOOKUP(Tabela1[[#This Row],[Cliente]],'BASE DE CLIENTES'!A:E,2,0)</f>
        <v>Brasília</v>
      </c>
      <c r="D4522" s="1" t="str">
        <f>VLOOKUP(Tabela1[[#This Row],[Cliente]],'BASE DE CLIENTES'!A:C,3,0)</f>
        <v>DF</v>
      </c>
      <c r="E4522" s="1" t="str">
        <f>CONCATENATE(Tabela1[[#This Row],[CIDADE]],",",Tabela1[[#This Row],[UF]])</f>
        <v>Brasília,DF</v>
      </c>
      <c r="F4522" s="12">
        <v>46099</v>
      </c>
      <c r="G4522" s="14">
        <v>81.599999999999994</v>
      </c>
      <c r="H4522" s="14">
        <v>160</v>
      </c>
      <c r="I4522" s="7">
        <f>Tabela1[[#This Row],[Valor total]]-Tabela1[[#This Row],[Valor custo]]</f>
        <v>78.400000000000006</v>
      </c>
      <c r="J4522" s="3">
        <f>Tabela1[[#This Row],[MARGEM BRUTA]]/Tabela1[[#This Row],[Valor total]]</f>
        <v>0.49000000000000005</v>
      </c>
      <c r="K4522" s="1" t="str">
        <f>VLOOKUP(Tabela1[[#This Row],[Cliente]],'BASE DE CLIENTES'!A:D,4,0)</f>
        <v>SERRALHEIRO</v>
      </c>
      <c r="L4522" s="1" t="str">
        <f>VLOOKUP(Tabela1[[#This Row],[Cliente]],'BASE DE CLIENTES'!A:E,5,0)</f>
        <v>CEILANDIA SUL (CEILANDIA)</v>
      </c>
    </row>
    <row r="4523" spans="2:12" x14ac:dyDescent="0.3">
      <c r="B4523" t="s">
        <v>252</v>
      </c>
      <c r="C4523" s="1" t="str">
        <f>VLOOKUP(Tabela1[[#This Row],[Cliente]],'BASE DE CLIENTES'!A:E,2,0)</f>
        <v>Luziânia</v>
      </c>
      <c r="D4523" s="1" t="str">
        <f>VLOOKUP(Tabela1[[#This Row],[Cliente]],'BASE DE CLIENTES'!A:C,3,0)</f>
        <v>GO</v>
      </c>
      <c r="E4523" s="1" t="str">
        <f>CONCATENATE(Tabela1[[#This Row],[CIDADE]],",",Tabela1[[#This Row],[UF]])</f>
        <v>Luziânia,GO</v>
      </c>
      <c r="F4523" s="12">
        <v>46099</v>
      </c>
      <c r="G4523" s="14">
        <v>305.02</v>
      </c>
      <c r="H4523" s="14">
        <v>620</v>
      </c>
      <c r="I4523" s="7">
        <f>Tabela1[[#This Row],[Valor total]]-Tabela1[[#This Row],[Valor custo]]</f>
        <v>314.98</v>
      </c>
      <c r="J4523" s="3">
        <f>Tabela1[[#This Row],[MARGEM BRUTA]]/Tabela1[[#This Row],[Valor total]]</f>
        <v>0.50803225806451613</v>
      </c>
      <c r="K4523" s="1" t="str">
        <f>VLOOKUP(Tabela1[[#This Row],[Cliente]],'BASE DE CLIENTES'!A:D,4,0)</f>
        <v>SERRALHEIRO</v>
      </c>
      <c r="L4523" s="1" t="str">
        <f>VLOOKUP(Tabela1[[#This Row],[Cliente]],'BASE DE CLIENTES'!A:E,5,0)</f>
        <v>Luziânia</v>
      </c>
    </row>
    <row r="4524" spans="2:12" x14ac:dyDescent="0.3">
      <c r="B4524" t="s">
        <v>66</v>
      </c>
      <c r="C4524" s="1" t="str">
        <f>VLOOKUP(Tabela1[[#This Row],[Cliente]],'BASE DE CLIENTES'!A:E,2,0)</f>
        <v>Águas Lindas de Goiás</v>
      </c>
      <c r="D4524" s="1" t="str">
        <f>VLOOKUP(Tabela1[[#This Row],[Cliente]],'BASE DE CLIENTES'!A:C,3,0)</f>
        <v>GO</v>
      </c>
      <c r="E4524" s="1" t="str">
        <f>CONCATENATE(Tabela1[[#This Row],[CIDADE]],",",Tabela1[[#This Row],[UF]])</f>
        <v>Águas Lindas de Goiás,GO</v>
      </c>
      <c r="F4524" s="12">
        <v>46098</v>
      </c>
      <c r="G4524" s="14">
        <v>650</v>
      </c>
      <c r="H4524" s="14">
        <v>1000</v>
      </c>
      <c r="I4524" s="7">
        <f>Tabela1[[#This Row],[Valor total]]-Tabela1[[#This Row],[Valor custo]]</f>
        <v>350</v>
      </c>
      <c r="J4524" s="3">
        <f>Tabela1[[#This Row],[MARGEM BRUTA]]/Tabela1[[#This Row],[Valor total]]</f>
        <v>0.35</v>
      </c>
      <c r="K4524" s="1" t="str">
        <f>VLOOKUP(Tabela1[[#This Row],[Cliente]],'BASE DE CLIENTES'!A:D,4,0)</f>
        <v>EMPRESA COM MAQUINA</v>
      </c>
      <c r="L4524" s="1" t="str">
        <f>VLOOKUP(Tabela1[[#This Row],[Cliente]],'BASE DE CLIENTES'!A:E,5,0)</f>
        <v>Águas Lindas de Goiás</v>
      </c>
    </row>
    <row r="4525" spans="2:12" x14ac:dyDescent="0.3">
      <c r="B4525" t="s">
        <v>1151</v>
      </c>
      <c r="C4525" s="1" t="str">
        <f>VLOOKUP(Tabela1[[#This Row],[Cliente]],'BASE DE CLIENTES'!A:E,2,0)</f>
        <v>Brasília</v>
      </c>
      <c r="D4525" s="1" t="str">
        <f>VLOOKUP(Tabela1[[#This Row],[Cliente]],'BASE DE CLIENTES'!A:C,3,0)</f>
        <v>DF</v>
      </c>
      <c r="E4525" s="1" t="str">
        <f>CONCATENATE(Tabela1[[#This Row],[CIDADE]],",",Tabela1[[#This Row],[UF]])</f>
        <v>Brasília,DF</v>
      </c>
      <c r="F4525" s="12">
        <v>46098</v>
      </c>
      <c r="G4525" s="14">
        <v>191</v>
      </c>
      <c r="H4525" s="14">
        <v>400</v>
      </c>
      <c r="I4525" s="7">
        <f>Tabela1[[#This Row],[Valor total]]-Tabela1[[#This Row],[Valor custo]]</f>
        <v>209</v>
      </c>
      <c r="J4525" s="3">
        <f>Tabela1[[#This Row],[MARGEM BRUTA]]/Tabela1[[#This Row],[Valor total]]</f>
        <v>0.52249999999999996</v>
      </c>
      <c r="K4525" s="1" t="str">
        <f>VLOOKUP(Tabela1[[#This Row],[Cliente]],'BASE DE CLIENTES'!A:D,4,0)</f>
        <v>CLIENTE NOVO S/ IDENT.</v>
      </c>
      <c r="L4525" s="1" t="str">
        <f>VLOOKUP(Tabela1[[#This Row],[Cliente]],'BASE DE CLIENTES'!A:E,5,0)</f>
        <v>SAMAMBAIA SUL (SAMAMBAIA)</v>
      </c>
    </row>
    <row r="4526" spans="2:12" x14ac:dyDescent="0.3">
      <c r="B4526" t="s">
        <v>52</v>
      </c>
      <c r="C4526" s="1" t="str">
        <f>VLOOKUP(Tabela1[[#This Row],[Cliente]],'BASE DE CLIENTES'!A:E,2,0)</f>
        <v>Brasília</v>
      </c>
      <c r="D4526" s="1" t="str">
        <f>VLOOKUP(Tabela1[[#This Row],[Cliente]],'BASE DE CLIENTES'!A:C,3,0)</f>
        <v>DF</v>
      </c>
      <c r="E4526" s="1" t="str">
        <f>CONCATENATE(Tabela1[[#This Row],[CIDADE]],",",Tabela1[[#This Row],[UF]])</f>
        <v>Brasília,DF</v>
      </c>
      <c r="F4526" s="12">
        <v>46098</v>
      </c>
      <c r="G4526" s="14">
        <v>180</v>
      </c>
      <c r="H4526" s="14">
        <v>200</v>
      </c>
      <c r="I4526" s="7">
        <f>Tabela1[[#This Row],[Valor total]]-Tabela1[[#This Row],[Valor custo]]</f>
        <v>20</v>
      </c>
      <c r="J4526" s="3">
        <f>Tabela1[[#This Row],[MARGEM BRUTA]]/Tabela1[[#This Row],[Valor total]]</f>
        <v>0.1</v>
      </c>
      <c r="K4526" s="1" t="str">
        <f>VLOOKUP(Tabela1[[#This Row],[Cliente]],'BASE DE CLIENTES'!A:D,4,0)</f>
        <v>SERRALHEIRO</v>
      </c>
      <c r="L4526" s="1" t="str">
        <f>VLOOKUP(Tabela1[[#This Row],[Cliente]],'BASE DE CLIENTES'!A:E,5,0)</f>
        <v>Ceilândia Sul (Ceilândia)</v>
      </c>
    </row>
    <row r="4527" spans="2:12" x14ac:dyDescent="0.3">
      <c r="B4527" t="s">
        <v>1174</v>
      </c>
      <c r="C4527" s="1" t="str">
        <f>VLOOKUP(Tabela1[[#This Row],[Cliente]],'BASE DE CLIENTES'!A:E,2,0)</f>
        <v>Águas Lindas de Goiás</v>
      </c>
      <c r="D4527" s="1" t="str">
        <f>VLOOKUP(Tabela1[[#This Row],[Cliente]],'BASE DE CLIENTES'!A:C,3,0)</f>
        <v>GO</v>
      </c>
      <c r="E4527" s="1" t="str">
        <f>CONCATENATE(Tabela1[[#This Row],[CIDADE]],",",Tabela1[[#This Row],[UF]])</f>
        <v>Águas Lindas de Goiás,GO</v>
      </c>
      <c r="F4527" s="12">
        <v>46098</v>
      </c>
      <c r="G4527" s="14">
        <v>1315</v>
      </c>
      <c r="H4527" s="14">
        <v>1750</v>
      </c>
      <c r="I4527" s="7">
        <f>Tabela1[[#This Row],[Valor total]]-Tabela1[[#This Row],[Valor custo]]</f>
        <v>435</v>
      </c>
      <c r="J4527" s="3">
        <f>Tabela1[[#This Row],[MARGEM BRUTA]]/Tabela1[[#This Row],[Valor total]]</f>
        <v>0.24857142857142858</v>
      </c>
      <c r="K4527" s="1" t="str">
        <f>VLOOKUP(Tabela1[[#This Row],[Cliente]],'BASE DE CLIENTES'!A:D,4,0)</f>
        <v>CLIENTE NOVO S/ IDENT.</v>
      </c>
      <c r="L4527" s="1" t="str">
        <f>VLOOKUP(Tabela1[[#This Row],[Cliente]],'BASE DE CLIENTES'!A:E,5,0)</f>
        <v>Águas Lindas de Goiás</v>
      </c>
    </row>
    <row r="4528" spans="2:12" x14ac:dyDescent="0.3">
      <c r="B4528" t="s">
        <v>133</v>
      </c>
      <c r="C4528" s="1" t="str">
        <f>VLOOKUP(Tabela1[[#This Row],[Cliente]],'BASE DE CLIENTES'!A:E,2,0)</f>
        <v>Brasília</v>
      </c>
      <c r="D4528" s="1" t="str">
        <f>VLOOKUP(Tabela1[[#This Row],[Cliente]],'BASE DE CLIENTES'!A:C,3,0)</f>
        <v>DF</v>
      </c>
      <c r="E4528" s="1" t="str">
        <f>CONCATENATE(Tabela1[[#This Row],[CIDADE]],",",Tabela1[[#This Row],[UF]])</f>
        <v>Brasília,DF</v>
      </c>
      <c r="F4528" s="12">
        <v>46098</v>
      </c>
      <c r="G4528" s="14">
        <v>450</v>
      </c>
      <c r="H4528" s="14">
        <v>750</v>
      </c>
      <c r="I4528" s="7">
        <f>Tabela1[[#This Row],[Valor total]]-Tabela1[[#This Row],[Valor custo]]</f>
        <v>300</v>
      </c>
      <c r="J4528" s="3">
        <f>Tabela1[[#This Row],[MARGEM BRUTA]]/Tabela1[[#This Row],[Valor total]]</f>
        <v>0.4</v>
      </c>
      <c r="K4528" s="1" t="str">
        <f>VLOOKUP(Tabela1[[#This Row],[Cliente]],'BASE DE CLIENTES'!A:D,4,0)</f>
        <v>SERRALHEIRO</v>
      </c>
      <c r="L4528" s="1" t="str">
        <f>VLOOKUP(Tabela1[[#This Row],[Cliente]],'BASE DE CLIENTES'!A:E,5,0)</f>
        <v>RECANTO DAS EMAS</v>
      </c>
    </row>
    <row r="4529" spans="2:12" x14ac:dyDescent="0.3">
      <c r="B4529" t="s">
        <v>66</v>
      </c>
      <c r="C4529" s="1" t="str">
        <f>VLOOKUP(Tabela1[[#This Row],[Cliente]],'BASE DE CLIENTES'!A:E,2,0)</f>
        <v>Águas Lindas de Goiás</v>
      </c>
      <c r="D4529" s="1" t="str">
        <f>VLOOKUP(Tabela1[[#This Row],[Cliente]],'BASE DE CLIENTES'!A:C,3,0)</f>
        <v>GO</v>
      </c>
      <c r="E4529" s="1" t="str">
        <f>CONCATENATE(Tabela1[[#This Row],[CIDADE]],",",Tabela1[[#This Row],[UF]])</f>
        <v>Águas Lindas de Goiás,GO</v>
      </c>
      <c r="F4529" s="12">
        <v>46098</v>
      </c>
      <c r="G4529" s="14">
        <v>1831.28</v>
      </c>
      <c r="H4529" s="14">
        <v>3160</v>
      </c>
      <c r="I4529" s="7">
        <f>Tabela1[[#This Row],[Valor total]]-Tabela1[[#This Row],[Valor custo]]</f>
        <v>1328.72</v>
      </c>
      <c r="J4529" s="3">
        <f>Tabela1[[#This Row],[MARGEM BRUTA]]/Tabela1[[#This Row],[Valor total]]</f>
        <v>0.42048101265822785</v>
      </c>
      <c r="K4529" s="1" t="str">
        <f>VLOOKUP(Tabela1[[#This Row],[Cliente]],'BASE DE CLIENTES'!A:D,4,0)</f>
        <v>EMPRESA COM MAQUINA</v>
      </c>
      <c r="L4529" s="1" t="str">
        <f>VLOOKUP(Tabela1[[#This Row],[Cliente]],'BASE DE CLIENTES'!A:E,5,0)</f>
        <v>Águas Lindas de Goiás</v>
      </c>
    </row>
    <row r="4530" spans="2:12" x14ac:dyDescent="0.3">
      <c r="B4530" t="s">
        <v>59</v>
      </c>
      <c r="C4530" s="1" t="str">
        <f>VLOOKUP(Tabela1[[#This Row],[Cliente]],'BASE DE CLIENTES'!A:E,2,0)</f>
        <v>Brasília</v>
      </c>
      <c r="D4530" s="1" t="str">
        <f>VLOOKUP(Tabela1[[#This Row],[Cliente]],'BASE DE CLIENTES'!A:C,3,0)</f>
        <v>DF</v>
      </c>
      <c r="E4530" s="1" t="str">
        <f>CONCATENATE(Tabela1[[#This Row],[CIDADE]],",",Tabela1[[#This Row],[UF]])</f>
        <v>Brasília,DF</v>
      </c>
      <c r="F4530" s="12">
        <v>46098</v>
      </c>
      <c r="G4530" s="14">
        <v>4200</v>
      </c>
      <c r="H4530" s="14">
        <v>6330</v>
      </c>
      <c r="I4530" s="7">
        <f>Tabela1[[#This Row],[Valor total]]-Tabela1[[#This Row],[Valor custo]]</f>
        <v>2130</v>
      </c>
      <c r="J4530" s="3">
        <f>Tabela1[[#This Row],[MARGEM BRUTA]]/Tabela1[[#This Row],[Valor total]]</f>
        <v>0.33649289099526064</v>
      </c>
      <c r="K4530" s="1" t="str">
        <f>VLOOKUP(Tabela1[[#This Row],[Cliente]],'BASE DE CLIENTES'!A:D,4,0)</f>
        <v>EMPRESA COM MAQUINA</v>
      </c>
      <c r="L4530" s="1" t="str">
        <f>VLOOKUP(Tabela1[[#This Row],[Cliente]],'BASE DE CLIENTES'!A:E,5,0)</f>
        <v>SETOR HABITACIONAL VICENTE PIRES</v>
      </c>
    </row>
    <row r="4531" spans="2:12" x14ac:dyDescent="0.3">
      <c r="B4531" t="s">
        <v>52</v>
      </c>
      <c r="C4531" s="1" t="str">
        <f>VLOOKUP(Tabela1[[#This Row],[Cliente]],'BASE DE CLIENTES'!A:E,2,0)</f>
        <v>Brasília</v>
      </c>
      <c r="D4531" s="1" t="str">
        <f>VLOOKUP(Tabela1[[#This Row],[Cliente]],'BASE DE CLIENTES'!A:C,3,0)</f>
        <v>DF</v>
      </c>
      <c r="E4531" s="1" t="str">
        <f>CONCATENATE(Tabela1[[#This Row],[CIDADE]],",",Tabela1[[#This Row],[UF]])</f>
        <v>Brasília,DF</v>
      </c>
      <c r="F4531" s="12">
        <v>46098</v>
      </c>
      <c r="G4531" s="14">
        <v>0</v>
      </c>
      <c r="H4531" s="14">
        <v>30</v>
      </c>
      <c r="I4531" s="7">
        <f>Tabela1[[#This Row],[Valor total]]-Tabela1[[#This Row],[Valor custo]]</f>
        <v>30</v>
      </c>
      <c r="J4531" s="3">
        <f>Tabela1[[#This Row],[MARGEM BRUTA]]/Tabela1[[#This Row],[Valor total]]</f>
        <v>1</v>
      </c>
      <c r="K4531" s="1" t="str">
        <f>VLOOKUP(Tabela1[[#This Row],[Cliente]],'BASE DE CLIENTES'!A:D,4,0)</f>
        <v>SERRALHEIRO</v>
      </c>
      <c r="L4531" s="1" t="str">
        <f>VLOOKUP(Tabela1[[#This Row],[Cliente]],'BASE DE CLIENTES'!A:E,5,0)</f>
        <v>Ceilândia Sul (Ceilândia)</v>
      </c>
    </row>
    <row r="4532" spans="2:12" x14ac:dyDescent="0.3">
      <c r="B4532" t="s">
        <v>52</v>
      </c>
      <c r="C4532" s="1" t="str">
        <f>VLOOKUP(Tabela1[[#This Row],[Cliente]],'BASE DE CLIENTES'!A:E,2,0)</f>
        <v>Brasília</v>
      </c>
      <c r="D4532" s="1" t="str">
        <f>VLOOKUP(Tabela1[[#This Row],[Cliente]],'BASE DE CLIENTES'!A:C,3,0)</f>
        <v>DF</v>
      </c>
      <c r="E4532" s="1" t="str">
        <f>CONCATENATE(Tabela1[[#This Row],[CIDADE]],",",Tabela1[[#This Row],[UF]])</f>
        <v>Brasília,DF</v>
      </c>
      <c r="F4532" s="12">
        <v>46098</v>
      </c>
      <c r="G4532" s="14">
        <v>0</v>
      </c>
      <c r="H4532" s="14">
        <v>200</v>
      </c>
      <c r="I4532" s="7">
        <f>Tabela1[[#This Row],[Valor total]]-Tabela1[[#This Row],[Valor custo]]</f>
        <v>200</v>
      </c>
      <c r="J4532" s="3">
        <f>Tabela1[[#This Row],[MARGEM BRUTA]]/Tabela1[[#This Row],[Valor total]]</f>
        <v>1</v>
      </c>
      <c r="K4532" s="1" t="str">
        <f>VLOOKUP(Tabela1[[#This Row],[Cliente]],'BASE DE CLIENTES'!A:D,4,0)</f>
        <v>SERRALHEIRO</v>
      </c>
      <c r="L4532" s="1" t="str">
        <f>VLOOKUP(Tabela1[[#This Row],[Cliente]],'BASE DE CLIENTES'!A:E,5,0)</f>
        <v>Ceilândia Sul (Ceilândia)</v>
      </c>
    </row>
    <row r="4533" spans="2:12" x14ac:dyDescent="0.3">
      <c r="B4533" t="s">
        <v>27</v>
      </c>
      <c r="C4533" s="1" t="str">
        <f>VLOOKUP(Tabela1[[#This Row],[Cliente]],'BASE DE CLIENTES'!A:E,2,0)</f>
        <v>Brasília</v>
      </c>
      <c r="D4533" s="1" t="str">
        <f>VLOOKUP(Tabela1[[#This Row],[Cliente]],'BASE DE CLIENTES'!A:C,3,0)</f>
        <v>DF</v>
      </c>
      <c r="E4533" s="1" t="str">
        <f>CONCATENATE(Tabela1[[#This Row],[CIDADE]],",",Tabela1[[#This Row],[UF]])</f>
        <v>Brasília,DF</v>
      </c>
      <c r="F4533" s="12">
        <v>46098</v>
      </c>
      <c r="G4533" s="14">
        <v>470</v>
      </c>
      <c r="H4533" s="14">
        <v>650</v>
      </c>
      <c r="I4533" s="7">
        <f>Tabela1[[#This Row],[Valor total]]-Tabela1[[#This Row],[Valor custo]]</f>
        <v>180</v>
      </c>
      <c r="J4533" s="3">
        <f>Tabela1[[#This Row],[MARGEM BRUTA]]/Tabela1[[#This Row],[Valor total]]</f>
        <v>0.27692307692307694</v>
      </c>
      <c r="K4533" s="1" t="str">
        <f>VLOOKUP(Tabela1[[#This Row],[Cliente]],'BASE DE CLIENTES'!A:D,4,0)</f>
        <v>EMPRESA SEM MAQUINA</v>
      </c>
      <c r="L4533" s="1" t="str">
        <f>VLOOKUP(Tabela1[[#This Row],[Cliente]],'BASE DE CLIENTES'!A:E,5,0)</f>
        <v>RECANTO DAS EMAS</v>
      </c>
    </row>
    <row r="4534" spans="2:12" x14ac:dyDescent="0.3">
      <c r="B4534" t="s">
        <v>30</v>
      </c>
      <c r="C4534" s="1" t="str">
        <f>VLOOKUP(Tabela1[[#This Row],[Cliente]],'BASE DE CLIENTES'!A:E,2,0)</f>
        <v>Águas Lindas de Goiás</v>
      </c>
      <c r="D4534" s="1" t="str">
        <f>VLOOKUP(Tabela1[[#This Row],[Cliente]],'BASE DE CLIENTES'!A:C,3,0)</f>
        <v>GO</v>
      </c>
      <c r="E4534" s="1" t="str">
        <f>CONCATENATE(Tabela1[[#This Row],[CIDADE]],",",Tabela1[[#This Row],[UF]])</f>
        <v>Águas Lindas de Goiás,GO</v>
      </c>
      <c r="F4534" s="12">
        <v>46098</v>
      </c>
      <c r="G4534" s="14">
        <v>60.08</v>
      </c>
      <c r="H4534" s="14">
        <v>200</v>
      </c>
      <c r="I4534" s="7">
        <f>Tabela1[[#This Row],[Valor total]]-Tabela1[[#This Row],[Valor custo]]</f>
        <v>139.92000000000002</v>
      </c>
      <c r="J4534" s="3">
        <f>Tabela1[[#This Row],[MARGEM BRUTA]]/Tabela1[[#This Row],[Valor total]]</f>
        <v>0.69960000000000011</v>
      </c>
      <c r="K4534" s="1" t="str">
        <f>VLOOKUP(Tabela1[[#This Row],[Cliente]],'BASE DE CLIENTES'!A:D,4,0)</f>
        <v>SERRALHEIRO</v>
      </c>
      <c r="L4534" s="1" t="str">
        <f>VLOOKUP(Tabela1[[#This Row],[Cliente]],'BASE DE CLIENTES'!A:E,5,0)</f>
        <v>Águas Lindas de Goiás</v>
      </c>
    </row>
    <row r="4535" spans="2:12" x14ac:dyDescent="0.3">
      <c r="B4535" t="s">
        <v>108</v>
      </c>
      <c r="C4535" s="1" t="str">
        <f>VLOOKUP(Tabela1[[#This Row],[Cliente]],'BASE DE CLIENTES'!A:E,2,0)</f>
        <v>Brasília</v>
      </c>
      <c r="D4535" s="1" t="str">
        <f>VLOOKUP(Tabela1[[#This Row],[Cliente]],'BASE DE CLIENTES'!A:C,3,0)</f>
        <v>DF</v>
      </c>
      <c r="E4535" s="1" t="str">
        <f>CONCATENATE(Tabela1[[#This Row],[CIDADE]],",",Tabela1[[#This Row],[UF]])</f>
        <v>Brasília,DF</v>
      </c>
      <c r="F4535" s="12">
        <v>46098</v>
      </c>
      <c r="G4535" s="14">
        <v>125</v>
      </c>
      <c r="H4535" s="14">
        <v>150</v>
      </c>
      <c r="I4535" s="7">
        <f>Tabela1[[#This Row],[Valor total]]-Tabela1[[#This Row],[Valor custo]]</f>
        <v>25</v>
      </c>
      <c r="J4535" s="3">
        <f>Tabela1[[#This Row],[MARGEM BRUTA]]/Tabela1[[#This Row],[Valor total]]</f>
        <v>0.16666666666666666</v>
      </c>
      <c r="K4535" s="1" t="str">
        <f>VLOOKUP(Tabela1[[#This Row],[Cliente]],'BASE DE CLIENTES'!A:D,4,0)</f>
        <v>SERRALHEIRO</v>
      </c>
      <c r="L4535" s="1" t="str">
        <f>VLOOKUP(Tabela1[[#This Row],[Cliente]],'BASE DE CLIENTES'!A:E,5,0)</f>
        <v>Vila Planalto</v>
      </c>
    </row>
    <row r="4536" spans="2:12" x14ac:dyDescent="0.3">
      <c r="B4536" t="s">
        <v>30</v>
      </c>
      <c r="C4536" s="1" t="str">
        <f>VLOOKUP(Tabela1[[#This Row],[Cliente]],'BASE DE CLIENTES'!A:E,2,0)</f>
        <v>Águas Lindas de Goiás</v>
      </c>
      <c r="D4536" s="1" t="str">
        <f>VLOOKUP(Tabela1[[#This Row],[Cliente]],'BASE DE CLIENTES'!A:C,3,0)</f>
        <v>GO</v>
      </c>
      <c r="E4536" s="1" t="str">
        <f>CONCATENATE(Tabela1[[#This Row],[CIDADE]],",",Tabela1[[#This Row],[UF]])</f>
        <v>Águas Lindas de Goiás,GO</v>
      </c>
      <c r="F4536" s="12">
        <v>46098</v>
      </c>
      <c r="G4536" s="14">
        <v>75.099999999999994</v>
      </c>
      <c r="H4536" s="14">
        <v>250</v>
      </c>
      <c r="I4536" s="7">
        <f>Tabela1[[#This Row],[Valor total]]-Tabela1[[#This Row],[Valor custo]]</f>
        <v>174.9</v>
      </c>
      <c r="J4536" s="3">
        <f>Tabela1[[#This Row],[MARGEM BRUTA]]/Tabela1[[#This Row],[Valor total]]</f>
        <v>0.6996</v>
      </c>
      <c r="K4536" s="1" t="str">
        <f>VLOOKUP(Tabela1[[#This Row],[Cliente]],'BASE DE CLIENTES'!A:D,4,0)</f>
        <v>SERRALHEIRO</v>
      </c>
      <c r="L4536" s="1" t="str">
        <f>VLOOKUP(Tabela1[[#This Row],[Cliente]],'BASE DE CLIENTES'!A:E,5,0)</f>
        <v>Águas Lindas de Goiás</v>
      </c>
    </row>
    <row r="4537" spans="2:12" x14ac:dyDescent="0.3">
      <c r="B4537" t="s">
        <v>30</v>
      </c>
      <c r="C4537" s="1" t="str">
        <f>VLOOKUP(Tabela1[[#This Row],[Cliente]],'BASE DE CLIENTES'!A:E,2,0)</f>
        <v>Águas Lindas de Goiás</v>
      </c>
      <c r="D4537" s="1" t="str">
        <f>VLOOKUP(Tabela1[[#This Row],[Cliente]],'BASE DE CLIENTES'!A:C,3,0)</f>
        <v>GO</v>
      </c>
      <c r="E4537" s="1" t="str">
        <f>CONCATENATE(Tabela1[[#This Row],[CIDADE]],",",Tabela1[[#This Row],[UF]])</f>
        <v>Águas Lindas de Goiás,GO</v>
      </c>
      <c r="F4537" s="12">
        <v>46098</v>
      </c>
      <c r="G4537" s="14">
        <v>483</v>
      </c>
      <c r="H4537" s="14">
        <v>850</v>
      </c>
      <c r="I4537" s="7">
        <f>Tabela1[[#This Row],[Valor total]]-Tabela1[[#This Row],[Valor custo]]</f>
        <v>367</v>
      </c>
      <c r="J4537" s="3">
        <f>Tabela1[[#This Row],[MARGEM BRUTA]]/Tabela1[[#This Row],[Valor total]]</f>
        <v>0.43176470588235294</v>
      </c>
      <c r="K4537" s="1" t="str">
        <f>VLOOKUP(Tabela1[[#This Row],[Cliente]],'BASE DE CLIENTES'!A:D,4,0)</f>
        <v>SERRALHEIRO</v>
      </c>
      <c r="L4537" s="1" t="str">
        <f>VLOOKUP(Tabela1[[#This Row],[Cliente]],'BASE DE CLIENTES'!A:E,5,0)</f>
        <v>Águas Lindas de Goiás</v>
      </c>
    </row>
    <row r="4538" spans="2:12" x14ac:dyDescent="0.3">
      <c r="B4538" t="s">
        <v>107</v>
      </c>
      <c r="C4538" s="1" t="str">
        <f>VLOOKUP(Tabela1[[#This Row],[Cliente]],'BASE DE CLIENTES'!A:E,2,0)</f>
        <v>Planaltina</v>
      </c>
      <c r="D4538" s="1" t="str">
        <f>VLOOKUP(Tabela1[[#This Row],[Cliente]],'BASE DE CLIENTES'!A:C,3,0)</f>
        <v>DF</v>
      </c>
      <c r="E4538" s="1" t="str">
        <f>CONCATENATE(Tabela1[[#This Row],[CIDADE]],",",Tabela1[[#This Row],[UF]])</f>
        <v>Planaltina,DF</v>
      </c>
      <c r="F4538" s="12">
        <v>46098</v>
      </c>
      <c r="G4538" s="14">
        <v>450</v>
      </c>
      <c r="H4538" s="14">
        <v>600</v>
      </c>
      <c r="I4538" s="7">
        <f>Tabela1[[#This Row],[Valor total]]-Tabela1[[#This Row],[Valor custo]]</f>
        <v>150</v>
      </c>
      <c r="J4538" s="3">
        <f>Tabela1[[#This Row],[MARGEM BRUTA]]/Tabela1[[#This Row],[Valor total]]</f>
        <v>0.25</v>
      </c>
      <c r="K4538" s="1" t="str">
        <f>VLOOKUP(Tabela1[[#This Row],[Cliente]],'BASE DE CLIENTES'!A:D,4,0)</f>
        <v>EMPRESA COM MAQUINA</v>
      </c>
      <c r="L4538" s="1" t="str">
        <f>VLOOKUP(Tabela1[[#This Row],[Cliente]],'BASE DE CLIENTES'!A:E,5,0)</f>
        <v>SETOR LESTE</v>
      </c>
    </row>
    <row r="4539" spans="2:12" x14ac:dyDescent="0.3">
      <c r="B4539" t="s">
        <v>70</v>
      </c>
      <c r="C4539" s="1" t="str">
        <f>VLOOKUP(Tabela1[[#This Row],[Cliente]],'BASE DE CLIENTES'!A:E,2,0)</f>
        <v>Brasília</v>
      </c>
      <c r="D4539" s="1" t="str">
        <f>VLOOKUP(Tabela1[[#This Row],[Cliente]],'BASE DE CLIENTES'!A:C,3,0)</f>
        <v>DF</v>
      </c>
      <c r="E4539" s="1" t="str">
        <f>CONCATENATE(Tabela1[[#This Row],[CIDADE]],",",Tabela1[[#This Row],[UF]])</f>
        <v>Brasília,DF</v>
      </c>
      <c r="F4539" s="12">
        <v>46098</v>
      </c>
      <c r="G4539" s="14">
        <v>1390</v>
      </c>
      <c r="H4539" s="14">
        <v>2320</v>
      </c>
      <c r="I4539" s="7">
        <f>Tabela1[[#This Row],[Valor total]]-Tabela1[[#This Row],[Valor custo]]</f>
        <v>930</v>
      </c>
      <c r="J4539" s="3">
        <f>Tabela1[[#This Row],[MARGEM BRUTA]]/Tabela1[[#This Row],[Valor total]]</f>
        <v>0.40086206896551724</v>
      </c>
      <c r="K4539" s="1" t="str">
        <f>VLOOKUP(Tabela1[[#This Row],[Cliente]],'BASE DE CLIENTES'!A:D,4,0)</f>
        <v>EMPRESA COM MAQUINA</v>
      </c>
      <c r="L4539" s="1" t="str">
        <f>VLOOKUP(Tabela1[[#This Row],[Cliente]],'BASE DE CLIENTES'!A:E,5,0)</f>
        <v>TAGUATINGA NORTE (TAGUATINGA)</v>
      </c>
    </row>
    <row r="4540" spans="2:12" x14ac:dyDescent="0.3">
      <c r="B4540" t="s">
        <v>55</v>
      </c>
      <c r="C4540" s="1" t="str">
        <f>VLOOKUP(Tabela1[[#This Row],[Cliente]],'BASE DE CLIENTES'!A:E,2,0)</f>
        <v>Brasília</v>
      </c>
      <c r="D4540" s="1" t="str">
        <f>VLOOKUP(Tabela1[[#This Row],[Cliente]],'BASE DE CLIENTES'!A:C,3,0)</f>
        <v>DF</v>
      </c>
      <c r="E4540" s="1" t="str">
        <f>CONCATENATE(Tabela1[[#This Row],[CIDADE]],",",Tabela1[[#This Row],[UF]])</f>
        <v>Brasília,DF</v>
      </c>
      <c r="F4540" s="12">
        <v>46098</v>
      </c>
      <c r="G4540" s="14">
        <v>670</v>
      </c>
      <c r="H4540" s="14">
        <v>1000</v>
      </c>
      <c r="I4540" s="7">
        <f>Tabela1[[#This Row],[Valor total]]-Tabela1[[#This Row],[Valor custo]]</f>
        <v>330</v>
      </c>
      <c r="J4540" s="3">
        <f>Tabela1[[#This Row],[MARGEM BRUTA]]/Tabela1[[#This Row],[Valor total]]</f>
        <v>0.33</v>
      </c>
      <c r="K4540" s="1" t="str">
        <f>VLOOKUP(Tabela1[[#This Row],[Cliente]],'BASE DE CLIENTES'!A:D,4,0)</f>
        <v>EMPRESA SEM MAQUINA</v>
      </c>
      <c r="L4540" s="1" t="str">
        <f>VLOOKUP(Tabela1[[#This Row],[Cliente]],'BASE DE CLIENTES'!A:E,5,0)</f>
        <v>RECANTO DAS EMAS</v>
      </c>
    </row>
    <row r="4541" spans="2:12" x14ac:dyDescent="0.3">
      <c r="B4541" t="s">
        <v>55</v>
      </c>
      <c r="C4541" s="1" t="str">
        <f>VLOOKUP(Tabela1[[#This Row],[Cliente]],'BASE DE CLIENTES'!A:E,2,0)</f>
        <v>Brasília</v>
      </c>
      <c r="D4541" s="1" t="str">
        <f>VLOOKUP(Tabela1[[#This Row],[Cliente]],'BASE DE CLIENTES'!A:C,3,0)</f>
        <v>DF</v>
      </c>
      <c r="E4541" s="1" t="str">
        <f>CONCATENATE(Tabela1[[#This Row],[CIDADE]],",",Tabela1[[#This Row],[UF]])</f>
        <v>Brasília,DF</v>
      </c>
      <c r="F4541" s="12">
        <v>46098</v>
      </c>
      <c r="G4541" s="14">
        <v>1590</v>
      </c>
      <c r="H4541" s="14">
        <v>2350</v>
      </c>
      <c r="I4541" s="7">
        <f>Tabela1[[#This Row],[Valor total]]-Tabela1[[#This Row],[Valor custo]]</f>
        <v>760</v>
      </c>
      <c r="J4541" s="3">
        <f>Tabela1[[#This Row],[MARGEM BRUTA]]/Tabela1[[#This Row],[Valor total]]</f>
        <v>0.32340425531914896</v>
      </c>
      <c r="K4541" s="1" t="str">
        <f>VLOOKUP(Tabela1[[#This Row],[Cliente]],'BASE DE CLIENTES'!A:D,4,0)</f>
        <v>EMPRESA SEM MAQUINA</v>
      </c>
      <c r="L4541" s="1" t="str">
        <f>VLOOKUP(Tabela1[[#This Row],[Cliente]],'BASE DE CLIENTES'!A:E,5,0)</f>
        <v>RECANTO DAS EMAS</v>
      </c>
    </row>
    <row r="4542" spans="2:12" x14ac:dyDescent="0.3">
      <c r="B4542" t="s">
        <v>1175</v>
      </c>
      <c r="C4542" s="1" t="str">
        <f>VLOOKUP(Tabela1[[#This Row],[Cliente]],'BASE DE CLIENTES'!A:E,2,0)</f>
        <v>Brasília</v>
      </c>
      <c r="D4542" s="1" t="str">
        <f>VLOOKUP(Tabela1[[#This Row],[Cliente]],'BASE DE CLIENTES'!A:C,3,0)</f>
        <v>DF</v>
      </c>
      <c r="E4542" s="1" t="str">
        <f>CONCATENATE(Tabela1[[#This Row],[CIDADE]],",",Tabela1[[#This Row],[UF]])</f>
        <v>Brasília,DF</v>
      </c>
      <c r="F4542" s="12">
        <v>46098</v>
      </c>
      <c r="G4542" s="14">
        <v>450</v>
      </c>
      <c r="H4542" s="14">
        <v>785</v>
      </c>
      <c r="I4542" s="7">
        <f>Tabela1[[#This Row],[Valor total]]-Tabela1[[#This Row],[Valor custo]]</f>
        <v>335</v>
      </c>
      <c r="J4542" s="3">
        <f>Tabela1[[#This Row],[MARGEM BRUTA]]/Tabela1[[#This Row],[Valor total]]</f>
        <v>0.42675159235668791</v>
      </c>
      <c r="K4542" s="1" t="str">
        <f>VLOOKUP(Tabela1[[#This Row],[Cliente]],'BASE DE CLIENTES'!A:D,4,0)</f>
        <v>CLIENTE NOVO S/ IDENT.</v>
      </c>
      <c r="L4542" s="1" t="str">
        <f>VLOOKUP(Tabela1[[#This Row],[Cliente]],'BASE DE CLIENTES'!A:E,5,0)</f>
        <v>Ceilândia</v>
      </c>
    </row>
    <row r="4543" spans="2:12" x14ac:dyDescent="0.3">
      <c r="B4543" t="s">
        <v>206</v>
      </c>
      <c r="C4543" s="1" t="str">
        <f>VLOOKUP(Tabela1[[#This Row],[Cliente]],'BASE DE CLIENTES'!A:E,2,0)</f>
        <v>Goiânia</v>
      </c>
      <c r="D4543" s="1" t="str">
        <f>VLOOKUP(Tabela1[[#This Row],[Cliente]],'BASE DE CLIENTES'!A:C,3,0)</f>
        <v>GO</v>
      </c>
      <c r="E4543" s="1" t="str">
        <f>CONCATENATE(Tabela1[[#This Row],[CIDADE]],",",Tabela1[[#This Row],[UF]])</f>
        <v>Goiânia,GO</v>
      </c>
      <c r="F4543" s="12">
        <v>46097</v>
      </c>
      <c r="G4543" s="14">
        <v>5867.6</v>
      </c>
      <c r="H4543" s="14">
        <v>11740</v>
      </c>
      <c r="I4543" s="7">
        <f>Tabela1[[#This Row],[Valor total]]-Tabela1[[#This Row],[Valor custo]]</f>
        <v>5872.4</v>
      </c>
      <c r="J4543" s="3">
        <f>Tabela1[[#This Row],[MARGEM BRUTA]]/Tabela1[[#This Row],[Valor total]]</f>
        <v>0.50020442930153319</v>
      </c>
      <c r="K4543" s="1" t="str">
        <f>VLOOKUP(Tabela1[[#This Row],[Cliente]],'BASE DE CLIENTES'!A:D,4,0)</f>
        <v>EMPRESA COM MAQUINA</v>
      </c>
      <c r="L4543" s="1" t="str">
        <f>VLOOKUP(Tabela1[[#This Row],[Cliente]],'BASE DE CLIENTES'!A:E,5,0)</f>
        <v>Goiânia</v>
      </c>
    </row>
    <row r="4544" spans="2:12" x14ac:dyDescent="0.3">
      <c r="B4544" t="s">
        <v>42</v>
      </c>
      <c r="C4544" s="1" t="str">
        <f>VLOOKUP(Tabela1[[#This Row],[Cliente]],'BASE DE CLIENTES'!A:E,2,0)</f>
        <v>Brasília</v>
      </c>
      <c r="D4544" s="1" t="str">
        <f>VLOOKUP(Tabela1[[#This Row],[Cliente]],'BASE DE CLIENTES'!A:C,3,0)</f>
        <v>DF</v>
      </c>
      <c r="E4544" s="1" t="str">
        <f>CONCATENATE(Tabela1[[#This Row],[CIDADE]],",",Tabela1[[#This Row],[UF]])</f>
        <v>Brasília,DF</v>
      </c>
      <c r="F4544" s="12">
        <v>46097</v>
      </c>
      <c r="G4544" s="14">
        <v>54.43</v>
      </c>
      <c r="H4544" s="14">
        <v>70</v>
      </c>
      <c r="I4544" s="7">
        <f>Tabela1[[#This Row],[Valor total]]-Tabela1[[#This Row],[Valor custo]]</f>
        <v>15.57</v>
      </c>
      <c r="J4544" s="3">
        <f>Tabela1[[#This Row],[MARGEM BRUTA]]/Tabela1[[#This Row],[Valor total]]</f>
        <v>0.22242857142857142</v>
      </c>
      <c r="K4544" s="1" t="str">
        <f>VLOOKUP(Tabela1[[#This Row],[Cliente]],'BASE DE CLIENTES'!A:D,4,0)</f>
        <v>EMPRESA SEM MAQUINA</v>
      </c>
      <c r="L4544" s="1" t="str">
        <f>VLOOKUP(Tabela1[[#This Row],[Cliente]],'BASE DE CLIENTES'!A:E,5,0)</f>
        <v>SAMAMBAIA</v>
      </c>
    </row>
    <row r="4545" spans="2:12" x14ac:dyDescent="0.3">
      <c r="B4545" t="s">
        <v>222</v>
      </c>
      <c r="C4545" s="1" t="str">
        <f>VLOOKUP(Tabela1[[#This Row],[Cliente]],'BASE DE CLIENTES'!A:E,2,0)</f>
        <v>Goiânia</v>
      </c>
      <c r="D4545" s="1" t="str">
        <f>VLOOKUP(Tabela1[[#This Row],[Cliente]],'BASE DE CLIENTES'!A:C,3,0)</f>
        <v>GO</v>
      </c>
      <c r="E4545" s="1" t="str">
        <f>CONCATENATE(Tabela1[[#This Row],[CIDADE]],",",Tabela1[[#This Row],[UF]])</f>
        <v>Goiânia,GO</v>
      </c>
      <c r="F4545" s="12">
        <v>46097</v>
      </c>
      <c r="G4545" s="14">
        <v>12730</v>
      </c>
      <c r="H4545" s="14">
        <v>16450</v>
      </c>
      <c r="I4545" s="7">
        <f>Tabela1[[#This Row],[Valor total]]-Tabela1[[#This Row],[Valor custo]]</f>
        <v>3720</v>
      </c>
      <c r="J4545" s="3">
        <f>Tabela1[[#This Row],[MARGEM BRUTA]]/Tabela1[[#This Row],[Valor total]]</f>
        <v>0.22613981762917934</v>
      </c>
      <c r="K4545" s="1" t="str">
        <f>VLOOKUP(Tabela1[[#This Row],[Cliente]],'BASE DE CLIENTES'!A:D,4,0)</f>
        <v>EMPRESA COM MAQUINA</v>
      </c>
      <c r="L4545" s="1" t="str">
        <f>VLOOKUP(Tabela1[[#This Row],[Cliente]],'BASE DE CLIENTES'!A:E,5,0)</f>
        <v>Goiânia</v>
      </c>
    </row>
    <row r="4546" spans="2:12" x14ac:dyDescent="0.3">
      <c r="B4546" t="s">
        <v>27</v>
      </c>
      <c r="C4546" s="1" t="str">
        <f>VLOOKUP(Tabela1[[#This Row],[Cliente]],'BASE DE CLIENTES'!A:E,2,0)</f>
        <v>Brasília</v>
      </c>
      <c r="D4546" s="1" t="str">
        <f>VLOOKUP(Tabela1[[#This Row],[Cliente]],'BASE DE CLIENTES'!A:C,3,0)</f>
        <v>DF</v>
      </c>
      <c r="E4546" s="1" t="str">
        <f>CONCATENATE(Tabela1[[#This Row],[CIDADE]],",",Tabela1[[#This Row],[UF]])</f>
        <v>Brasília,DF</v>
      </c>
      <c r="F4546" s="12">
        <v>46097</v>
      </c>
      <c r="G4546" s="14">
        <v>135.09</v>
      </c>
      <c r="H4546" s="14">
        <v>315</v>
      </c>
      <c r="I4546" s="7">
        <f>Tabela1[[#This Row],[Valor total]]-Tabela1[[#This Row],[Valor custo]]</f>
        <v>179.91</v>
      </c>
      <c r="J4546" s="3">
        <f>Tabela1[[#This Row],[MARGEM BRUTA]]/Tabela1[[#This Row],[Valor total]]</f>
        <v>0.57114285714285717</v>
      </c>
      <c r="K4546" s="1" t="str">
        <f>VLOOKUP(Tabela1[[#This Row],[Cliente]],'BASE DE CLIENTES'!A:D,4,0)</f>
        <v>EMPRESA SEM MAQUINA</v>
      </c>
      <c r="L4546" s="1" t="str">
        <f>VLOOKUP(Tabela1[[#This Row],[Cliente]],'BASE DE CLIENTES'!A:E,5,0)</f>
        <v>RECANTO DAS EMAS</v>
      </c>
    </row>
    <row r="4547" spans="2:12" x14ac:dyDescent="0.3">
      <c r="B4547" t="s">
        <v>52</v>
      </c>
      <c r="C4547" s="1" t="str">
        <f>VLOOKUP(Tabela1[[#This Row],[Cliente]],'BASE DE CLIENTES'!A:E,2,0)</f>
        <v>Brasília</v>
      </c>
      <c r="D4547" s="1" t="str">
        <f>VLOOKUP(Tabela1[[#This Row],[Cliente]],'BASE DE CLIENTES'!A:C,3,0)</f>
        <v>DF</v>
      </c>
      <c r="E4547" s="1" t="str">
        <f>CONCATENATE(Tabela1[[#This Row],[CIDADE]],",",Tabela1[[#This Row],[UF]])</f>
        <v>Brasília,DF</v>
      </c>
      <c r="F4547" s="12">
        <v>46097</v>
      </c>
      <c r="G4547" s="14">
        <v>450</v>
      </c>
      <c r="H4547" s="14">
        <v>1000</v>
      </c>
      <c r="I4547" s="7">
        <f>Tabela1[[#This Row],[Valor total]]-Tabela1[[#This Row],[Valor custo]]</f>
        <v>550</v>
      </c>
      <c r="J4547" s="3">
        <f>Tabela1[[#This Row],[MARGEM BRUTA]]/Tabela1[[#This Row],[Valor total]]</f>
        <v>0.55000000000000004</v>
      </c>
      <c r="K4547" s="1" t="str">
        <f>VLOOKUP(Tabela1[[#This Row],[Cliente]],'BASE DE CLIENTES'!A:D,4,0)</f>
        <v>SERRALHEIRO</v>
      </c>
      <c r="L4547" s="1" t="str">
        <f>VLOOKUP(Tabela1[[#This Row],[Cliente]],'BASE DE CLIENTES'!A:E,5,0)</f>
        <v>Ceilândia Sul (Ceilândia)</v>
      </c>
    </row>
    <row r="4548" spans="2:12" x14ac:dyDescent="0.3">
      <c r="B4548" t="s">
        <v>199</v>
      </c>
      <c r="C4548" s="1" t="str">
        <f>VLOOKUP(Tabela1[[#This Row],[Cliente]],'BASE DE CLIENTES'!A:E,2,0)</f>
        <v>Goiânia</v>
      </c>
      <c r="D4548" s="1" t="str">
        <f>VLOOKUP(Tabela1[[#This Row],[Cliente]],'BASE DE CLIENTES'!A:C,3,0)</f>
        <v>GO</v>
      </c>
      <c r="E4548" s="1" t="str">
        <f>CONCATENATE(Tabela1[[#This Row],[CIDADE]],",",Tabela1[[#This Row],[UF]])</f>
        <v>Goiânia,GO</v>
      </c>
      <c r="F4548" s="12">
        <v>46097</v>
      </c>
      <c r="G4548" s="14">
        <v>1676</v>
      </c>
      <c r="H4548" s="14">
        <v>2480</v>
      </c>
      <c r="I4548" s="7">
        <f>Tabela1[[#This Row],[Valor total]]-Tabela1[[#This Row],[Valor custo]]</f>
        <v>804</v>
      </c>
      <c r="J4548" s="3">
        <f>Tabela1[[#This Row],[MARGEM BRUTA]]/Tabela1[[#This Row],[Valor total]]</f>
        <v>0.3241935483870968</v>
      </c>
      <c r="K4548" s="1" t="str">
        <f>VLOOKUP(Tabela1[[#This Row],[Cliente]],'BASE DE CLIENTES'!A:D,4,0)</f>
        <v>EMPRESA COM MAQUINA</v>
      </c>
      <c r="L4548" s="1" t="str">
        <f>VLOOKUP(Tabela1[[#This Row],[Cliente]],'BASE DE CLIENTES'!A:E,5,0)</f>
        <v>Goiânia</v>
      </c>
    </row>
    <row r="4549" spans="2:12" x14ac:dyDescent="0.3">
      <c r="B4549" t="s">
        <v>36</v>
      </c>
      <c r="C4549" s="1" t="str">
        <f>VLOOKUP(Tabela1[[#This Row],[Cliente]],'BASE DE CLIENTES'!A:E,2,0)</f>
        <v>Brasília</v>
      </c>
      <c r="D4549" s="1" t="str">
        <f>VLOOKUP(Tabela1[[#This Row],[Cliente]],'BASE DE CLIENTES'!A:C,3,0)</f>
        <v>DF</v>
      </c>
      <c r="E4549" s="1" t="str">
        <f>CONCATENATE(Tabela1[[#This Row],[CIDADE]],",",Tabela1[[#This Row],[UF]])</f>
        <v>Brasília,DF</v>
      </c>
      <c r="F4549" s="12">
        <v>46097</v>
      </c>
      <c r="G4549" s="14">
        <v>1320</v>
      </c>
      <c r="H4549" s="14">
        <v>1500</v>
      </c>
      <c r="I4549" s="7">
        <f>Tabela1[[#This Row],[Valor total]]-Tabela1[[#This Row],[Valor custo]]</f>
        <v>180</v>
      </c>
      <c r="J4549" s="3">
        <f>Tabela1[[#This Row],[MARGEM BRUTA]]/Tabela1[[#This Row],[Valor total]]</f>
        <v>0.12</v>
      </c>
      <c r="K4549" s="1" t="str">
        <f>VLOOKUP(Tabela1[[#This Row],[Cliente]],'BASE DE CLIENTES'!A:D,4,0)</f>
        <v>SERRALHEIRO</v>
      </c>
      <c r="L4549" s="1" t="str">
        <f>VLOOKUP(Tabela1[[#This Row],[Cliente]],'BASE DE CLIENTES'!A:E,5,0)</f>
        <v>CEILANDIA SUL (CEILANDIA)</v>
      </c>
    </row>
    <row r="4550" spans="2:12" x14ac:dyDescent="0.3">
      <c r="B4550" t="s">
        <v>254</v>
      </c>
      <c r="C4550" s="1" t="str">
        <f>VLOOKUP(Tabela1[[#This Row],[Cliente]],'BASE DE CLIENTES'!A:E,2,0)</f>
        <v>Luziânia</v>
      </c>
      <c r="D4550" s="1" t="str">
        <f>VLOOKUP(Tabela1[[#This Row],[Cliente]],'BASE DE CLIENTES'!A:C,3,0)</f>
        <v>GO</v>
      </c>
      <c r="E4550" s="1" t="str">
        <f>CONCATENATE(Tabela1[[#This Row],[CIDADE]],",",Tabela1[[#This Row],[UF]])</f>
        <v>Luziânia,GO</v>
      </c>
      <c r="F4550" s="12">
        <v>46097</v>
      </c>
      <c r="G4550" s="14">
        <v>450</v>
      </c>
      <c r="H4550" s="14">
        <v>650</v>
      </c>
      <c r="I4550" s="7">
        <f>Tabela1[[#This Row],[Valor total]]-Tabela1[[#This Row],[Valor custo]]</f>
        <v>200</v>
      </c>
      <c r="J4550" s="3">
        <f>Tabela1[[#This Row],[MARGEM BRUTA]]/Tabela1[[#This Row],[Valor total]]</f>
        <v>0.30769230769230771</v>
      </c>
      <c r="K4550" s="1" t="str">
        <f>VLOOKUP(Tabela1[[#This Row],[Cliente]],'BASE DE CLIENTES'!A:D,4,0)</f>
        <v>SERRALHEIRO</v>
      </c>
      <c r="L4550" s="1" t="str">
        <f>VLOOKUP(Tabela1[[#This Row],[Cliente]],'BASE DE CLIENTES'!A:E,5,0)</f>
        <v>Luziânia</v>
      </c>
    </row>
    <row r="4551" spans="2:12" x14ac:dyDescent="0.3">
      <c r="B4551" t="s">
        <v>123</v>
      </c>
      <c r="C4551" s="1" t="str">
        <f>VLOOKUP(Tabela1[[#This Row],[Cliente]],'BASE DE CLIENTES'!A:E,2,0)</f>
        <v>Brasília</v>
      </c>
      <c r="D4551" s="1" t="str">
        <f>VLOOKUP(Tabela1[[#This Row],[Cliente]],'BASE DE CLIENTES'!A:C,3,0)</f>
        <v>DF</v>
      </c>
      <c r="E4551" s="1" t="str">
        <f>CONCATENATE(Tabela1[[#This Row],[CIDADE]],",",Tabela1[[#This Row],[UF]])</f>
        <v>Brasília,DF</v>
      </c>
      <c r="F4551" s="12">
        <v>46097</v>
      </c>
      <c r="G4551" s="14">
        <v>1580</v>
      </c>
      <c r="H4551" s="14">
        <v>2670</v>
      </c>
      <c r="I4551" s="7">
        <f>Tabela1[[#This Row],[Valor total]]-Tabela1[[#This Row],[Valor custo]]</f>
        <v>1090</v>
      </c>
      <c r="J4551" s="3">
        <f>Tabela1[[#This Row],[MARGEM BRUTA]]/Tabela1[[#This Row],[Valor total]]</f>
        <v>0.40823970037453183</v>
      </c>
      <c r="K4551" s="1" t="str">
        <f>VLOOKUP(Tabela1[[#This Row],[Cliente]],'BASE DE CLIENTES'!A:D,4,0)</f>
        <v>EMPRESA COM MAQUINA</v>
      </c>
      <c r="L4551" s="1" t="str">
        <f>VLOOKUP(Tabela1[[#This Row],[Cliente]],'BASE DE CLIENTES'!A:E,5,0)</f>
        <v>ADE CEILÂNDIA</v>
      </c>
    </row>
    <row r="4552" spans="2:12" x14ac:dyDescent="0.3">
      <c r="B4552" t="s">
        <v>303</v>
      </c>
      <c r="C4552" s="1" t="str">
        <f>VLOOKUP(Tabela1[[#This Row],[Cliente]],'BASE DE CLIENTES'!A:E,2,0)</f>
        <v>Trindade</v>
      </c>
      <c r="D4552" s="1" t="str">
        <f>VLOOKUP(Tabela1[[#This Row],[Cliente]],'BASE DE CLIENTES'!A:C,3,0)</f>
        <v>GO</v>
      </c>
      <c r="E4552" s="1" t="str">
        <f>CONCATENATE(Tabela1[[#This Row],[CIDADE]],",",Tabela1[[#This Row],[UF]])</f>
        <v>Trindade,GO</v>
      </c>
      <c r="F4552" s="12">
        <v>46097</v>
      </c>
      <c r="G4552" s="14">
        <v>234.92</v>
      </c>
      <c r="H4552" s="14">
        <v>560</v>
      </c>
      <c r="I4552" s="7">
        <f>Tabela1[[#This Row],[Valor total]]-Tabela1[[#This Row],[Valor custo]]</f>
        <v>325.08000000000004</v>
      </c>
      <c r="J4552" s="3">
        <f>Tabela1[[#This Row],[MARGEM BRUTA]]/Tabela1[[#This Row],[Valor total]]</f>
        <v>0.58050000000000013</v>
      </c>
      <c r="K4552" s="1" t="str">
        <f>VLOOKUP(Tabela1[[#This Row],[Cliente]],'BASE DE CLIENTES'!A:D,4,0)</f>
        <v>EMPRESA COM MAQUINA</v>
      </c>
      <c r="L4552" s="1" t="str">
        <f>VLOOKUP(Tabela1[[#This Row],[Cliente]],'BASE DE CLIENTES'!A:E,5,0)</f>
        <v>Trindade</v>
      </c>
    </row>
    <row r="4553" spans="2:12" x14ac:dyDescent="0.3">
      <c r="B4553" t="s">
        <v>127</v>
      </c>
      <c r="C4553" s="1" t="str">
        <f>VLOOKUP(Tabela1[[#This Row],[Cliente]],'BASE DE CLIENTES'!A:E,2,0)</f>
        <v>Brasília</v>
      </c>
      <c r="D4553" s="1" t="str">
        <f>VLOOKUP(Tabela1[[#This Row],[Cliente]],'BASE DE CLIENTES'!A:C,3,0)</f>
        <v>DF</v>
      </c>
      <c r="E4553" s="1" t="str">
        <f>CONCATENATE(Tabela1[[#This Row],[CIDADE]],",",Tabela1[[#This Row],[UF]])</f>
        <v>Brasília,DF</v>
      </c>
      <c r="F4553" s="12">
        <v>46097</v>
      </c>
      <c r="G4553" s="14">
        <v>463.69</v>
      </c>
      <c r="H4553" s="14">
        <v>780</v>
      </c>
      <c r="I4553" s="7">
        <f>Tabela1[[#This Row],[Valor total]]-Tabela1[[#This Row],[Valor custo]]</f>
        <v>316.31</v>
      </c>
      <c r="J4553" s="3">
        <f>Tabela1[[#This Row],[MARGEM BRUTA]]/Tabela1[[#This Row],[Valor total]]</f>
        <v>0.40552564102564104</v>
      </c>
      <c r="K4553" s="1" t="str">
        <f>VLOOKUP(Tabela1[[#This Row],[Cliente]],'BASE DE CLIENTES'!A:D,4,0)</f>
        <v>EMPRESA COM MAQUINA</v>
      </c>
      <c r="L4553" s="1" t="str">
        <f>VLOOKUP(Tabela1[[#This Row],[Cliente]],'BASE DE CLIENTES'!A:E,5,0)</f>
        <v>CEILANDIA SUL (CEILANDIA)</v>
      </c>
    </row>
    <row r="4554" spans="2:12" x14ac:dyDescent="0.3">
      <c r="B4554" t="s">
        <v>96</v>
      </c>
      <c r="C4554" s="1" t="str">
        <f>VLOOKUP(Tabela1[[#This Row],[Cliente]],'BASE DE CLIENTES'!A:E,2,0)</f>
        <v>Brasília</v>
      </c>
      <c r="D4554" s="1" t="str">
        <f>VLOOKUP(Tabela1[[#This Row],[Cliente]],'BASE DE CLIENTES'!A:C,3,0)</f>
        <v>DF</v>
      </c>
      <c r="E4554" s="1" t="str">
        <f>CONCATENATE(Tabela1[[#This Row],[CIDADE]],",",Tabela1[[#This Row],[UF]])</f>
        <v>Brasília,DF</v>
      </c>
      <c r="F4554" s="12">
        <v>46097</v>
      </c>
      <c r="G4554" s="14">
        <v>852</v>
      </c>
      <c r="H4554" s="14">
        <v>1309.8</v>
      </c>
      <c r="I4554" s="7">
        <f>Tabela1[[#This Row],[Valor total]]-Tabela1[[#This Row],[Valor custo]]</f>
        <v>457.79999999999995</v>
      </c>
      <c r="J4554" s="3">
        <f>Tabela1[[#This Row],[MARGEM BRUTA]]/Tabela1[[#This Row],[Valor total]]</f>
        <v>0.34951901053595968</v>
      </c>
      <c r="K4554" s="1" t="str">
        <f>VLOOKUP(Tabela1[[#This Row],[Cliente]],'BASE DE CLIENTES'!A:D,4,0)</f>
        <v>EMPRESA SEM MAQUINA</v>
      </c>
      <c r="L4554" s="1" t="str">
        <f>VLOOKUP(Tabela1[[#This Row],[Cliente]],'BASE DE CLIENTES'!A:E,5,0)</f>
        <v>CEILANDIA NORTE (CEILANDIA)</v>
      </c>
    </row>
    <row r="4555" spans="2:12" x14ac:dyDescent="0.3">
      <c r="B4555" t="s">
        <v>85</v>
      </c>
      <c r="C4555" s="1" t="str">
        <f>VLOOKUP(Tabela1[[#This Row],[Cliente]],'BASE DE CLIENTES'!A:E,2,0)</f>
        <v>Brasília</v>
      </c>
      <c r="D4555" s="1" t="str">
        <f>VLOOKUP(Tabela1[[#This Row],[Cliente]],'BASE DE CLIENTES'!A:C,3,0)</f>
        <v>DF</v>
      </c>
      <c r="E4555" s="1" t="str">
        <f>CONCATENATE(Tabela1[[#This Row],[CIDADE]],",",Tabela1[[#This Row],[UF]])</f>
        <v>Brasília,DF</v>
      </c>
      <c r="F4555" s="12">
        <v>46097</v>
      </c>
      <c r="G4555" s="14">
        <v>290</v>
      </c>
      <c r="H4555" s="14">
        <v>500</v>
      </c>
      <c r="I4555" s="7">
        <f>Tabela1[[#This Row],[Valor total]]-Tabela1[[#This Row],[Valor custo]]</f>
        <v>210</v>
      </c>
      <c r="J4555" s="3">
        <f>Tabela1[[#This Row],[MARGEM BRUTA]]/Tabela1[[#This Row],[Valor total]]</f>
        <v>0.42</v>
      </c>
      <c r="K4555" s="1" t="str">
        <f>VLOOKUP(Tabela1[[#This Row],[Cliente]],'BASE DE CLIENTES'!A:D,4,0)</f>
        <v>SERRALHEIRO</v>
      </c>
      <c r="L4555" s="1" t="str">
        <f>VLOOKUP(Tabela1[[#This Row],[Cliente]],'BASE DE CLIENTES'!A:E,5,0)</f>
        <v>SAMAMBAIA NORTE (SAMAMBAIA)</v>
      </c>
    </row>
    <row r="4556" spans="2:12" x14ac:dyDescent="0.3">
      <c r="B4556" t="s">
        <v>25</v>
      </c>
      <c r="C4556" s="1" t="str">
        <f>VLOOKUP(Tabela1[[#This Row],[Cliente]],'BASE DE CLIENTES'!A:E,2,0)</f>
        <v>Brasília</v>
      </c>
      <c r="D4556" s="1" t="str">
        <f>VLOOKUP(Tabela1[[#This Row],[Cliente]],'BASE DE CLIENTES'!A:C,3,0)</f>
        <v>DF</v>
      </c>
      <c r="E4556" s="1" t="str">
        <f>CONCATENATE(Tabela1[[#This Row],[CIDADE]],",",Tabela1[[#This Row],[UF]])</f>
        <v>Brasília,DF</v>
      </c>
      <c r="F4556" s="12">
        <v>46094</v>
      </c>
      <c r="G4556" s="14">
        <v>650</v>
      </c>
      <c r="H4556" s="14">
        <v>900</v>
      </c>
      <c r="I4556" s="7">
        <f>Tabela1[[#This Row],[Valor total]]-Tabela1[[#This Row],[Valor custo]]</f>
        <v>250</v>
      </c>
      <c r="J4556" s="3">
        <f>Tabela1[[#This Row],[MARGEM BRUTA]]/Tabela1[[#This Row],[Valor total]]</f>
        <v>0.27777777777777779</v>
      </c>
      <c r="K4556" s="1" t="str">
        <f>VLOOKUP(Tabela1[[#This Row],[Cliente]],'BASE DE CLIENTES'!A:D,4,0)</f>
        <v>EMPRESA COM MAQUINA</v>
      </c>
      <c r="L4556" s="1" t="str">
        <f>VLOOKUP(Tabela1[[#This Row],[Cliente]],'BASE DE CLIENTES'!A:E,5,0)</f>
        <v>CEILANDIA NORTE (CEILANDIA)</v>
      </c>
    </row>
    <row r="4557" spans="2:12" x14ac:dyDescent="0.3">
      <c r="B4557" t="s">
        <v>321</v>
      </c>
      <c r="C4557" s="1" t="str">
        <f>VLOOKUP(Tabela1[[#This Row],[Cliente]],'BASE DE CLIENTES'!A:E,2,0)</f>
        <v>Valparaíso de Goiás</v>
      </c>
      <c r="D4557" s="1" t="str">
        <f>VLOOKUP(Tabela1[[#This Row],[Cliente]],'BASE DE CLIENTES'!A:C,3,0)</f>
        <v>GO</v>
      </c>
      <c r="E4557" s="1" t="str">
        <f>CONCATENATE(Tabela1[[#This Row],[CIDADE]],",",Tabela1[[#This Row],[UF]])</f>
        <v>Valparaíso de Goiás,GO</v>
      </c>
      <c r="F4557" s="12">
        <v>46094</v>
      </c>
      <c r="G4557" s="14">
        <v>2420</v>
      </c>
      <c r="H4557" s="14">
        <v>3650</v>
      </c>
      <c r="I4557" s="7">
        <f>Tabela1[[#This Row],[Valor total]]-Tabela1[[#This Row],[Valor custo]]</f>
        <v>1230</v>
      </c>
      <c r="J4557" s="3">
        <f>Tabela1[[#This Row],[MARGEM BRUTA]]/Tabela1[[#This Row],[Valor total]]</f>
        <v>0.33698630136986302</v>
      </c>
      <c r="K4557" s="1" t="str">
        <f>VLOOKUP(Tabela1[[#This Row],[Cliente]],'BASE DE CLIENTES'!A:D,4,0)</f>
        <v>EMPRESA COM MAQUINA</v>
      </c>
      <c r="L4557" s="1" t="str">
        <f>VLOOKUP(Tabela1[[#This Row],[Cliente]],'BASE DE CLIENTES'!A:E,5,0)</f>
        <v>Valparaíso de Goiás</v>
      </c>
    </row>
    <row r="4558" spans="2:12" x14ac:dyDescent="0.3">
      <c r="B4558" t="s">
        <v>52</v>
      </c>
      <c r="C4558" s="1" t="str">
        <f>VLOOKUP(Tabela1[[#This Row],[Cliente]],'BASE DE CLIENTES'!A:E,2,0)</f>
        <v>Brasília</v>
      </c>
      <c r="D4558" s="1" t="str">
        <f>VLOOKUP(Tabela1[[#This Row],[Cliente]],'BASE DE CLIENTES'!A:C,3,0)</f>
        <v>DF</v>
      </c>
      <c r="E4558" s="1" t="str">
        <f>CONCATENATE(Tabela1[[#This Row],[CIDADE]],",",Tabela1[[#This Row],[UF]])</f>
        <v>Brasília,DF</v>
      </c>
      <c r="F4558" s="12">
        <v>46094</v>
      </c>
      <c r="G4558" s="14">
        <v>900</v>
      </c>
      <c r="H4558" s="14">
        <v>1200</v>
      </c>
      <c r="I4558" s="7">
        <f>Tabela1[[#This Row],[Valor total]]-Tabela1[[#This Row],[Valor custo]]</f>
        <v>300</v>
      </c>
      <c r="J4558" s="3">
        <f>Tabela1[[#This Row],[MARGEM BRUTA]]/Tabela1[[#This Row],[Valor total]]</f>
        <v>0.25</v>
      </c>
      <c r="K4558" s="1" t="str">
        <f>VLOOKUP(Tabela1[[#This Row],[Cliente]],'BASE DE CLIENTES'!A:D,4,0)</f>
        <v>SERRALHEIRO</v>
      </c>
      <c r="L4558" s="1" t="str">
        <f>VLOOKUP(Tabela1[[#This Row],[Cliente]],'BASE DE CLIENTES'!A:E,5,0)</f>
        <v>Ceilândia Sul (Ceilândia)</v>
      </c>
    </row>
    <row r="4559" spans="2:12" x14ac:dyDescent="0.3">
      <c r="B4559" t="s">
        <v>184</v>
      </c>
      <c r="C4559" s="1" t="str">
        <f>VLOOKUP(Tabela1[[#This Row],[Cliente]],'BASE DE CLIENTES'!A:E,2,0)</f>
        <v>Castanhal</v>
      </c>
      <c r="D4559" s="1" t="str">
        <f>VLOOKUP(Tabela1[[#This Row],[Cliente]],'BASE DE CLIENTES'!A:C,3,0)</f>
        <v>PA</v>
      </c>
      <c r="E4559" s="1" t="str">
        <f>CONCATENATE(Tabela1[[#This Row],[CIDADE]],",",Tabela1[[#This Row],[UF]])</f>
        <v>Castanhal,PA</v>
      </c>
      <c r="F4559" s="12">
        <v>46094</v>
      </c>
      <c r="G4559" s="14">
        <v>1092</v>
      </c>
      <c r="H4559" s="14">
        <v>1650</v>
      </c>
      <c r="I4559" s="7">
        <f>Tabela1[[#This Row],[Valor total]]-Tabela1[[#This Row],[Valor custo]]</f>
        <v>558</v>
      </c>
      <c r="J4559" s="3">
        <f>Tabela1[[#This Row],[MARGEM BRUTA]]/Tabela1[[#This Row],[Valor total]]</f>
        <v>0.33818181818181819</v>
      </c>
      <c r="K4559" s="1" t="str">
        <f>VLOOKUP(Tabela1[[#This Row],[Cliente]],'BASE DE CLIENTES'!A:D,4,0)</f>
        <v>EMPRESA COM MAQUINA</v>
      </c>
      <c r="L4559" s="1" t="str">
        <f>VLOOKUP(Tabela1[[#This Row],[Cliente]],'BASE DE CLIENTES'!A:E,5,0)</f>
        <v>Castanhal</v>
      </c>
    </row>
    <row r="4560" spans="2:12" x14ac:dyDescent="0.3">
      <c r="B4560" t="s">
        <v>30</v>
      </c>
      <c r="C4560" s="1" t="str">
        <f>VLOOKUP(Tabela1[[#This Row],[Cliente]],'BASE DE CLIENTES'!A:E,2,0)</f>
        <v>Águas Lindas de Goiás</v>
      </c>
      <c r="D4560" s="1" t="str">
        <f>VLOOKUP(Tabela1[[#This Row],[Cliente]],'BASE DE CLIENTES'!A:C,3,0)</f>
        <v>GO</v>
      </c>
      <c r="E4560" s="1" t="str">
        <f>CONCATENATE(Tabela1[[#This Row],[CIDADE]],",",Tabela1[[#This Row],[UF]])</f>
        <v>Águas Lindas de Goiás,GO</v>
      </c>
      <c r="F4560" s="12">
        <v>46094</v>
      </c>
      <c r="G4560" s="14">
        <v>650</v>
      </c>
      <c r="H4560" s="14">
        <v>900</v>
      </c>
      <c r="I4560" s="7">
        <f>Tabela1[[#This Row],[Valor total]]-Tabela1[[#This Row],[Valor custo]]</f>
        <v>250</v>
      </c>
      <c r="J4560" s="3">
        <f>Tabela1[[#This Row],[MARGEM BRUTA]]/Tabela1[[#This Row],[Valor total]]</f>
        <v>0.27777777777777779</v>
      </c>
      <c r="K4560" s="1" t="str">
        <f>VLOOKUP(Tabela1[[#This Row],[Cliente]],'BASE DE CLIENTES'!A:D,4,0)</f>
        <v>SERRALHEIRO</v>
      </c>
      <c r="L4560" s="1" t="str">
        <f>VLOOKUP(Tabela1[[#This Row],[Cliente]],'BASE DE CLIENTES'!A:E,5,0)</f>
        <v>Águas Lindas de Goiás</v>
      </c>
    </row>
    <row r="4561" spans="2:12" x14ac:dyDescent="0.3">
      <c r="B4561" t="s">
        <v>236</v>
      </c>
      <c r="C4561" s="1" t="str">
        <f>VLOOKUP(Tabela1[[#This Row],[Cliente]],'BASE DE CLIENTES'!A:E,2,0)</f>
        <v>Goiânia</v>
      </c>
      <c r="D4561" s="1" t="str">
        <f>VLOOKUP(Tabela1[[#This Row],[Cliente]],'BASE DE CLIENTES'!A:C,3,0)</f>
        <v>GO</v>
      </c>
      <c r="E4561" s="1" t="str">
        <f>CONCATENATE(Tabela1[[#This Row],[CIDADE]],",",Tabela1[[#This Row],[UF]])</f>
        <v>Goiânia,GO</v>
      </c>
      <c r="F4561" s="12">
        <v>46094</v>
      </c>
      <c r="G4561" s="14">
        <v>838</v>
      </c>
      <c r="H4561" s="14">
        <v>1170</v>
      </c>
      <c r="I4561" s="7">
        <f>Tabela1[[#This Row],[Valor total]]-Tabela1[[#This Row],[Valor custo]]</f>
        <v>332</v>
      </c>
      <c r="J4561" s="3">
        <f>Tabela1[[#This Row],[MARGEM BRUTA]]/Tabela1[[#This Row],[Valor total]]</f>
        <v>0.28376068376068375</v>
      </c>
      <c r="K4561" s="1" t="str">
        <f>VLOOKUP(Tabela1[[#This Row],[Cliente]],'BASE DE CLIENTES'!A:D,4,0)</f>
        <v>EMPRESA COM MAQUINA</v>
      </c>
      <c r="L4561" s="1" t="str">
        <f>VLOOKUP(Tabela1[[#This Row],[Cliente]],'BASE DE CLIENTES'!A:E,5,0)</f>
        <v>Goiânia</v>
      </c>
    </row>
    <row r="4562" spans="2:12" x14ac:dyDescent="0.3">
      <c r="B4562" t="s">
        <v>36</v>
      </c>
      <c r="C4562" s="1" t="str">
        <f>VLOOKUP(Tabela1[[#This Row],[Cliente]],'BASE DE CLIENTES'!A:E,2,0)</f>
        <v>Brasília</v>
      </c>
      <c r="D4562" s="1" t="str">
        <f>VLOOKUP(Tabela1[[#This Row],[Cliente]],'BASE DE CLIENTES'!A:C,3,0)</f>
        <v>DF</v>
      </c>
      <c r="E4562" s="1" t="str">
        <f>CONCATENATE(Tabela1[[#This Row],[CIDADE]],",",Tabela1[[#This Row],[UF]])</f>
        <v>Brasília,DF</v>
      </c>
      <c r="F4562" s="12">
        <v>46094</v>
      </c>
      <c r="G4562" s="14">
        <v>680</v>
      </c>
      <c r="H4562" s="14">
        <v>1300</v>
      </c>
      <c r="I4562" s="7">
        <f>Tabela1[[#This Row],[Valor total]]-Tabela1[[#This Row],[Valor custo]]</f>
        <v>620</v>
      </c>
      <c r="J4562" s="3">
        <f>Tabela1[[#This Row],[MARGEM BRUTA]]/Tabela1[[#This Row],[Valor total]]</f>
        <v>0.47692307692307695</v>
      </c>
      <c r="K4562" s="1" t="str">
        <f>VLOOKUP(Tabela1[[#This Row],[Cliente]],'BASE DE CLIENTES'!A:D,4,0)</f>
        <v>SERRALHEIRO</v>
      </c>
      <c r="L4562" s="1" t="str">
        <f>VLOOKUP(Tabela1[[#This Row],[Cliente]],'BASE DE CLIENTES'!A:E,5,0)</f>
        <v>CEILANDIA SUL (CEILANDIA)</v>
      </c>
    </row>
    <row r="4563" spans="2:12" x14ac:dyDescent="0.3">
      <c r="B4563" t="s">
        <v>66</v>
      </c>
      <c r="C4563" s="1" t="str">
        <f>VLOOKUP(Tabela1[[#This Row],[Cliente]],'BASE DE CLIENTES'!A:E,2,0)</f>
        <v>Águas Lindas de Goiás</v>
      </c>
      <c r="D4563" s="1" t="str">
        <f>VLOOKUP(Tabela1[[#This Row],[Cliente]],'BASE DE CLIENTES'!A:C,3,0)</f>
        <v>GO</v>
      </c>
      <c r="E4563" s="1" t="str">
        <f>CONCATENATE(Tabela1[[#This Row],[CIDADE]],",",Tabela1[[#This Row],[UF]])</f>
        <v>Águas Lindas de Goiás,GO</v>
      </c>
      <c r="F4563" s="12">
        <v>46094</v>
      </c>
      <c r="G4563" s="14">
        <v>838</v>
      </c>
      <c r="H4563" s="14">
        <v>1310</v>
      </c>
      <c r="I4563" s="7">
        <f>Tabela1[[#This Row],[Valor total]]-Tabela1[[#This Row],[Valor custo]]</f>
        <v>472</v>
      </c>
      <c r="J4563" s="3">
        <f>Tabela1[[#This Row],[MARGEM BRUTA]]/Tabela1[[#This Row],[Valor total]]</f>
        <v>0.36030534351145038</v>
      </c>
      <c r="K4563" s="1" t="str">
        <f>VLOOKUP(Tabela1[[#This Row],[Cliente]],'BASE DE CLIENTES'!A:D,4,0)</f>
        <v>EMPRESA COM MAQUINA</v>
      </c>
      <c r="L4563" s="1" t="str">
        <f>VLOOKUP(Tabela1[[#This Row],[Cliente]],'BASE DE CLIENTES'!A:E,5,0)</f>
        <v>Águas Lindas de Goiás</v>
      </c>
    </row>
    <row r="4564" spans="2:12" x14ac:dyDescent="0.3">
      <c r="B4564" t="s">
        <v>27</v>
      </c>
      <c r="C4564" s="1" t="str">
        <f>VLOOKUP(Tabela1[[#This Row],[Cliente]],'BASE DE CLIENTES'!A:E,2,0)</f>
        <v>Brasília</v>
      </c>
      <c r="D4564" s="1" t="str">
        <f>VLOOKUP(Tabela1[[#This Row],[Cliente]],'BASE DE CLIENTES'!A:C,3,0)</f>
        <v>DF</v>
      </c>
      <c r="E4564" s="1" t="str">
        <f>CONCATENATE(Tabela1[[#This Row],[CIDADE]],",",Tabela1[[#This Row],[UF]])</f>
        <v>Brasília,DF</v>
      </c>
      <c r="F4564" s="12">
        <v>46094</v>
      </c>
      <c r="G4564" s="14">
        <v>450</v>
      </c>
      <c r="H4564" s="14">
        <v>720</v>
      </c>
      <c r="I4564" s="7">
        <f>Tabela1[[#This Row],[Valor total]]-Tabela1[[#This Row],[Valor custo]]</f>
        <v>270</v>
      </c>
      <c r="J4564" s="3">
        <f>Tabela1[[#This Row],[MARGEM BRUTA]]/Tabela1[[#This Row],[Valor total]]</f>
        <v>0.375</v>
      </c>
      <c r="K4564" s="1" t="str">
        <f>VLOOKUP(Tabela1[[#This Row],[Cliente]],'BASE DE CLIENTES'!A:D,4,0)</f>
        <v>EMPRESA SEM MAQUINA</v>
      </c>
      <c r="L4564" s="1" t="str">
        <f>VLOOKUP(Tabela1[[#This Row],[Cliente]],'BASE DE CLIENTES'!A:E,5,0)</f>
        <v>RECANTO DAS EMAS</v>
      </c>
    </row>
    <row r="4565" spans="2:12" x14ac:dyDescent="0.3">
      <c r="B4565" t="s">
        <v>78</v>
      </c>
      <c r="C4565" s="1" t="str">
        <f>VLOOKUP(Tabela1[[#This Row],[Cliente]],'BASE DE CLIENTES'!A:E,2,0)</f>
        <v>Brasília</v>
      </c>
      <c r="D4565" s="1" t="str">
        <f>VLOOKUP(Tabela1[[#This Row],[Cliente]],'BASE DE CLIENTES'!A:C,3,0)</f>
        <v>DF</v>
      </c>
      <c r="E4565" s="1" t="str">
        <f>CONCATENATE(Tabela1[[#This Row],[CIDADE]],",",Tabela1[[#This Row],[UF]])</f>
        <v>Brasília,DF</v>
      </c>
      <c r="F4565" s="12">
        <v>46094</v>
      </c>
      <c r="G4565" s="14">
        <v>127.56</v>
      </c>
      <c r="H4565" s="14">
        <v>295</v>
      </c>
      <c r="I4565" s="7">
        <f>Tabela1[[#This Row],[Valor total]]-Tabela1[[#This Row],[Valor custo]]</f>
        <v>167.44</v>
      </c>
      <c r="J4565" s="3">
        <f>Tabela1[[#This Row],[MARGEM BRUTA]]/Tabela1[[#This Row],[Valor total]]</f>
        <v>0.56759322033898307</v>
      </c>
      <c r="K4565" s="1" t="str">
        <f>VLOOKUP(Tabela1[[#This Row],[Cliente]],'BASE DE CLIENTES'!A:D,4,0)</f>
        <v>SERRALHEIRO</v>
      </c>
      <c r="L4565" s="1" t="str">
        <f>VLOOKUP(Tabela1[[#This Row],[Cliente]],'BASE DE CLIENTES'!A:E,5,0)</f>
        <v>Vila do Boa (São Sebastião)</v>
      </c>
    </row>
    <row r="4566" spans="2:12" x14ac:dyDescent="0.3">
      <c r="B4566" t="s">
        <v>117</v>
      </c>
      <c r="C4566" s="1" t="str">
        <f>VLOOKUP(Tabela1[[#This Row],[Cliente]],'BASE DE CLIENTES'!A:E,2,0)</f>
        <v>Brasília</v>
      </c>
      <c r="D4566" s="1" t="str">
        <f>VLOOKUP(Tabela1[[#This Row],[Cliente]],'BASE DE CLIENTES'!A:C,3,0)</f>
        <v>DF</v>
      </c>
      <c r="E4566" s="1" t="str">
        <f>CONCATENATE(Tabela1[[#This Row],[CIDADE]],",",Tabela1[[#This Row],[UF]])</f>
        <v>Brasília,DF</v>
      </c>
      <c r="F4566" s="12">
        <v>46094</v>
      </c>
      <c r="G4566" s="14">
        <v>450</v>
      </c>
      <c r="H4566" s="14">
        <v>700</v>
      </c>
      <c r="I4566" s="7">
        <f>Tabela1[[#This Row],[Valor total]]-Tabela1[[#This Row],[Valor custo]]</f>
        <v>250</v>
      </c>
      <c r="J4566" s="3">
        <f>Tabela1[[#This Row],[MARGEM BRUTA]]/Tabela1[[#This Row],[Valor total]]</f>
        <v>0.35714285714285715</v>
      </c>
      <c r="K4566" s="1" t="str">
        <f>VLOOKUP(Tabela1[[#This Row],[Cliente]],'BASE DE CLIENTES'!A:D,4,0)</f>
        <v>EMPRESA COM MAQUINA</v>
      </c>
      <c r="L4566" s="1" t="str">
        <f>VLOOKUP(Tabela1[[#This Row],[Cliente]],'BASE DE CLIENTES'!A:E,5,0)</f>
        <v>SETOR HABITACIONAL ARNIQUEIRA (AGUAS CLARAS)</v>
      </c>
    </row>
    <row r="4567" spans="2:12" x14ac:dyDescent="0.3">
      <c r="B4567" t="s">
        <v>319</v>
      </c>
      <c r="C4567" s="1" t="str">
        <f>VLOOKUP(Tabela1[[#This Row],[Cliente]],'BASE DE CLIENTES'!A:E,2,0)</f>
        <v>Valparaíso de Goiás</v>
      </c>
      <c r="D4567" s="1" t="str">
        <f>VLOOKUP(Tabela1[[#This Row],[Cliente]],'BASE DE CLIENTES'!A:C,3,0)</f>
        <v>GO</v>
      </c>
      <c r="E4567" s="1" t="str">
        <f>CONCATENATE(Tabela1[[#This Row],[CIDADE]],",",Tabela1[[#This Row],[UF]])</f>
        <v>Valparaíso de Goiás,GO</v>
      </c>
      <c r="F4567" s="12">
        <v>46094</v>
      </c>
      <c r="G4567" s="14">
        <v>2372.2600000000002</v>
      </c>
      <c r="H4567" s="14">
        <v>3480</v>
      </c>
      <c r="I4567" s="7">
        <f>Tabela1[[#This Row],[Valor total]]-Tabela1[[#This Row],[Valor custo]]</f>
        <v>1107.7399999999998</v>
      </c>
      <c r="J4567" s="3">
        <f>Tabela1[[#This Row],[MARGEM BRUTA]]/Tabela1[[#This Row],[Valor total]]</f>
        <v>0.31831609195402294</v>
      </c>
      <c r="K4567" s="1" t="str">
        <f>VLOOKUP(Tabela1[[#This Row],[Cliente]],'BASE DE CLIENTES'!A:D,4,0)</f>
        <v>EMPRESA COM MAQUINA</v>
      </c>
      <c r="L4567" s="1" t="str">
        <f>VLOOKUP(Tabela1[[#This Row],[Cliente]],'BASE DE CLIENTES'!A:E,5,0)</f>
        <v>Valparaíso de Goiás</v>
      </c>
    </row>
    <row r="4568" spans="2:12" x14ac:dyDescent="0.3">
      <c r="B4568" t="s">
        <v>253</v>
      </c>
      <c r="C4568" s="1" t="str">
        <f>VLOOKUP(Tabela1[[#This Row],[Cliente]],'BASE DE CLIENTES'!A:E,2,0)</f>
        <v>Luziânia</v>
      </c>
      <c r="D4568" s="1" t="str">
        <f>VLOOKUP(Tabela1[[#This Row],[Cliente]],'BASE DE CLIENTES'!A:C,3,0)</f>
        <v>GO</v>
      </c>
      <c r="E4568" s="1" t="str">
        <f>CONCATENATE(Tabela1[[#This Row],[CIDADE]],",",Tabela1[[#This Row],[UF]])</f>
        <v>Luziânia,GO</v>
      </c>
      <c r="F4568" s="12">
        <v>46094</v>
      </c>
      <c r="G4568" s="14">
        <v>838</v>
      </c>
      <c r="H4568" s="14">
        <v>1260</v>
      </c>
      <c r="I4568" s="7">
        <f>Tabela1[[#This Row],[Valor total]]-Tabela1[[#This Row],[Valor custo]]</f>
        <v>422</v>
      </c>
      <c r="J4568" s="3">
        <f>Tabela1[[#This Row],[MARGEM BRUTA]]/Tabela1[[#This Row],[Valor total]]</f>
        <v>0.3349206349206349</v>
      </c>
      <c r="K4568" s="1" t="str">
        <f>VLOOKUP(Tabela1[[#This Row],[Cliente]],'BASE DE CLIENTES'!A:D,4,0)</f>
        <v>EMPRESA COM MAQUINA</v>
      </c>
      <c r="L4568" s="1" t="str">
        <f>VLOOKUP(Tabela1[[#This Row],[Cliente]],'BASE DE CLIENTES'!A:E,5,0)</f>
        <v>Luziânia</v>
      </c>
    </row>
    <row r="4569" spans="2:12" x14ac:dyDescent="0.3">
      <c r="B4569" t="s">
        <v>25</v>
      </c>
      <c r="C4569" s="1" t="str">
        <f>VLOOKUP(Tabela1[[#This Row],[Cliente]],'BASE DE CLIENTES'!A:E,2,0)</f>
        <v>Brasília</v>
      </c>
      <c r="D4569" s="1" t="str">
        <f>VLOOKUP(Tabela1[[#This Row],[Cliente]],'BASE DE CLIENTES'!A:C,3,0)</f>
        <v>DF</v>
      </c>
      <c r="E4569" s="1" t="str">
        <f>CONCATENATE(Tabela1[[#This Row],[CIDADE]],",",Tabela1[[#This Row],[UF]])</f>
        <v>Brasília,DF</v>
      </c>
      <c r="F4569" s="12">
        <v>46094</v>
      </c>
      <c r="G4569" s="14">
        <v>1676</v>
      </c>
      <c r="H4569" s="14">
        <v>2600</v>
      </c>
      <c r="I4569" s="7">
        <f>Tabela1[[#This Row],[Valor total]]-Tabela1[[#This Row],[Valor custo]]</f>
        <v>924</v>
      </c>
      <c r="J4569" s="3">
        <f>Tabela1[[#This Row],[MARGEM BRUTA]]/Tabela1[[#This Row],[Valor total]]</f>
        <v>0.35538461538461541</v>
      </c>
      <c r="K4569" s="1" t="str">
        <f>VLOOKUP(Tabela1[[#This Row],[Cliente]],'BASE DE CLIENTES'!A:D,4,0)</f>
        <v>EMPRESA COM MAQUINA</v>
      </c>
      <c r="L4569" s="1" t="str">
        <f>VLOOKUP(Tabela1[[#This Row],[Cliente]],'BASE DE CLIENTES'!A:E,5,0)</f>
        <v>CEILANDIA NORTE (CEILANDIA)</v>
      </c>
    </row>
    <row r="4570" spans="2:12" x14ac:dyDescent="0.3">
      <c r="B4570" t="s">
        <v>42</v>
      </c>
      <c r="C4570" s="1" t="str">
        <f>VLOOKUP(Tabela1[[#This Row],[Cliente]],'BASE DE CLIENTES'!A:E,2,0)</f>
        <v>Brasília</v>
      </c>
      <c r="D4570" s="1" t="str">
        <f>VLOOKUP(Tabela1[[#This Row],[Cliente]],'BASE DE CLIENTES'!A:C,3,0)</f>
        <v>DF</v>
      </c>
      <c r="E4570" s="1" t="str">
        <f>CONCATENATE(Tabela1[[#This Row],[CIDADE]],",",Tabela1[[#This Row],[UF]])</f>
        <v>Brasília,DF</v>
      </c>
      <c r="F4570" s="12">
        <v>46094</v>
      </c>
      <c r="G4570" s="14">
        <v>4523</v>
      </c>
      <c r="H4570" s="14">
        <v>6675</v>
      </c>
      <c r="I4570" s="7">
        <f>Tabela1[[#This Row],[Valor total]]-Tabela1[[#This Row],[Valor custo]]</f>
        <v>2152</v>
      </c>
      <c r="J4570" s="3">
        <f>Tabela1[[#This Row],[MARGEM BRUTA]]/Tabela1[[#This Row],[Valor total]]</f>
        <v>0.32239700374531838</v>
      </c>
      <c r="K4570" s="1" t="str">
        <f>VLOOKUP(Tabela1[[#This Row],[Cliente]],'BASE DE CLIENTES'!A:D,4,0)</f>
        <v>EMPRESA SEM MAQUINA</v>
      </c>
      <c r="L4570" s="1" t="str">
        <f>VLOOKUP(Tabela1[[#This Row],[Cliente]],'BASE DE CLIENTES'!A:E,5,0)</f>
        <v>SAMAMBAIA</v>
      </c>
    </row>
    <row r="4571" spans="2:12" x14ac:dyDescent="0.3">
      <c r="B4571" t="s">
        <v>316</v>
      </c>
      <c r="C4571" s="1" t="str">
        <f>VLOOKUP(Tabela1[[#This Row],[Cliente]],'BASE DE CLIENTES'!A:E,2,0)</f>
        <v>Valparaíso de Goiás</v>
      </c>
      <c r="D4571" s="1" t="str">
        <f>VLOOKUP(Tabela1[[#This Row],[Cliente]],'BASE DE CLIENTES'!A:C,3,0)</f>
        <v>GO</v>
      </c>
      <c r="E4571" s="1" t="str">
        <f>CONCATENATE(Tabela1[[#This Row],[CIDADE]],",",Tabela1[[#This Row],[UF]])</f>
        <v>Valparaíso de Goiás,GO</v>
      </c>
      <c r="F4571" s="12">
        <v>46094</v>
      </c>
      <c r="G4571" s="14">
        <v>470</v>
      </c>
      <c r="H4571" s="14">
        <v>810</v>
      </c>
      <c r="I4571" s="7">
        <f>Tabela1[[#This Row],[Valor total]]-Tabela1[[#This Row],[Valor custo]]</f>
        <v>340</v>
      </c>
      <c r="J4571" s="3">
        <f>Tabela1[[#This Row],[MARGEM BRUTA]]/Tabela1[[#This Row],[Valor total]]</f>
        <v>0.41975308641975306</v>
      </c>
      <c r="K4571" s="1" t="str">
        <f>VLOOKUP(Tabela1[[#This Row],[Cliente]],'BASE DE CLIENTES'!A:D,4,0)</f>
        <v>SERRALHEIRO</v>
      </c>
      <c r="L4571" s="1" t="str">
        <f>VLOOKUP(Tabela1[[#This Row],[Cliente]],'BASE DE CLIENTES'!A:E,5,0)</f>
        <v>Valparaíso de Goiás</v>
      </c>
    </row>
    <row r="4572" spans="2:12" x14ac:dyDescent="0.3">
      <c r="B4572" t="s">
        <v>264</v>
      </c>
      <c r="C4572" s="1" t="str">
        <f>VLOOKUP(Tabela1[[#This Row],[Cliente]],'BASE DE CLIENTES'!A:E,2,0)</f>
        <v>Brasília</v>
      </c>
      <c r="D4572" s="1" t="str">
        <f>VLOOKUP(Tabela1[[#This Row],[Cliente]],'BASE DE CLIENTES'!A:C,3,0)</f>
        <v>DF</v>
      </c>
      <c r="E4572" s="1" t="str">
        <f>CONCATENATE(Tabela1[[#This Row],[CIDADE]],",",Tabela1[[#This Row],[UF]])</f>
        <v>Brasília,DF</v>
      </c>
      <c r="F4572" s="12">
        <v>46094</v>
      </c>
      <c r="G4572" s="14">
        <v>419</v>
      </c>
      <c r="H4572" s="14">
        <v>700</v>
      </c>
      <c r="I4572" s="7">
        <f>Tabela1[[#This Row],[Valor total]]-Tabela1[[#This Row],[Valor custo]]</f>
        <v>281</v>
      </c>
      <c r="J4572" s="3">
        <f>Tabela1[[#This Row],[MARGEM BRUTA]]/Tabela1[[#This Row],[Valor total]]</f>
        <v>0.40142857142857141</v>
      </c>
      <c r="K4572" s="1" t="str">
        <f>VLOOKUP(Tabela1[[#This Row],[Cliente]],'BASE DE CLIENTES'!A:D,4,0)</f>
        <v>SERRALHEIRO</v>
      </c>
      <c r="L4572" s="1" t="str">
        <f>VLOOKUP(Tabela1[[#This Row],[Cliente]],'BASE DE CLIENTES'!A:E,5,0)</f>
        <v>Recanto das emas</v>
      </c>
    </row>
    <row r="4573" spans="2:12" x14ac:dyDescent="0.3">
      <c r="B4573" t="s">
        <v>236</v>
      </c>
      <c r="C4573" s="1" t="str">
        <f>VLOOKUP(Tabela1[[#This Row],[Cliente]],'BASE DE CLIENTES'!A:E,2,0)</f>
        <v>Goiânia</v>
      </c>
      <c r="D4573" s="1" t="str">
        <f>VLOOKUP(Tabela1[[#This Row],[Cliente]],'BASE DE CLIENTES'!A:C,3,0)</f>
        <v>GO</v>
      </c>
      <c r="E4573" s="1" t="str">
        <f>CONCATENATE(Tabela1[[#This Row],[CIDADE]],",",Tabela1[[#This Row],[UF]])</f>
        <v>Goiânia,GO</v>
      </c>
      <c r="F4573" s="12">
        <v>46094</v>
      </c>
      <c r="G4573" s="14">
        <v>1257</v>
      </c>
      <c r="H4573" s="14">
        <v>1755</v>
      </c>
      <c r="I4573" s="7">
        <f>Tabela1[[#This Row],[Valor total]]-Tabela1[[#This Row],[Valor custo]]</f>
        <v>498</v>
      </c>
      <c r="J4573" s="3">
        <f>Tabela1[[#This Row],[MARGEM BRUTA]]/Tabela1[[#This Row],[Valor total]]</f>
        <v>0.28376068376068375</v>
      </c>
      <c r="K4573" s="1" t="str">
        <f>VLOOKUP(Tabela1[[#This Row],[Cliente]],'BASE DE CLIENTES'!A:D,4,0)</f>
        <v>EMPRESA COM MAQUINA</v>
      </c>
      <c r="L4573" s="1" t="str">
        <f>VLOOKUP(Tabela1[[#This Row],[Cliente]],'BASE DE CLIENTES'!A:E,5,0)</f>
        <v>Goiânia</v>
      </c>
    </row>
    <row r="4574" spans="2:12" x14ac:dyDescent="0.3">
      <c r="B4574" t="s">
        <v>88</v>
      </c>
      <c r="C4574" s="1" t="str">
        <f>VLOOKUP(Tabela1[[#This Row],[Cliente]],'BASE DE CLIENTES'!A:E,2,0)</f>
        <v>Brasília</v>
      </c>
      <c r="D4574" s="1" t="str">
        <f>VLOOKUP(Tabela1[[#This Row],[Cliente]],'BASE DE CLIENTES'!A:C,3,0)</f>
        <v>DF</v>
      </c>
      <c r="E4574" s="1" t="str">
        <f>CONCATENATE(Tabela1[[#This Row],[CIDADE]],",",Tabela1[[#This Row],[UF]])</f>
        <v>Brasília,DF</v>
      </c>
      <c r="F4574" s="12">
        <v>46094</v>
      </c>
      <c r="G4574" s="14">
        <v>84</v>
      </c>
      <c r="H4574" s="14">
        <v>150</v>
      </c>
      <c r="I4574" s="7">
        <f>Tabela1[[#This Row],[Valor total]]-Tabela1[[#This Row],[Valor custo]]</f>
        <v>66</v>
      </c>
      <c r="J4574" s="3">
        <f>Tabela1[[#This Row],[MARGEM BRUTA]]/Tabela1[[#This Row],[Valor total]]</f>
        <v>0.44</v>
      </c>
      <c r="K4574" s="1" t="str">
        <f>VLOOKUP(Tabela1[[#This Row],[Cliente]],'BASE DE CLIENTES'!A:D,4,0)</f>
        <v>SERRALHEIRO</v>
      </c>
      <c r="L4574" s="1" t="str">
        <f>VLOOKUP(Tabela1[[#This Row],[Cliente]],'BASE DE CLIENTES'!A:E,5,0)</f>
        <v>RECANTO DAS EMAS</v>
      </c>
    </row>
    <row r="4575" spans="2:12" x14ac:dyDescent="0.3">
      <c r="B4575" t="s">
        <v>99</v>
      </c>
      <c r="C4575" s="1" t="str">
        <f>VLOOKUP(Tabela1[[#This Row],[Cliente]],'BASE DE CLIENTES'!A:E,2,0)</f>
        <v>Brasília</v>
      </c>
      <c r="D4575" s="1" t="str">
        <f>VLOOKUP(Tabela1[[#This Row],[Cliente]],'BASE DE CLIENTES'!A:C,3,0)</f>
        <v>DF</v>
      </c>
      <c r="E4575" s="1" t="str">
        <f>CONCATENATE(Tabela1[[#This Row],[CIDADE]],",",Tabela1[[#This Row],[UF]])</f>
        <v>Brasília,DF</v>
      </c>
      <c r="F4575" s="12">
        <v>46094</v>
      </c>
      <c r="G4575" s="14">
        <v>1976.14</v>
      </c>
      <c r="H4575" s="14">
        <v>3080</v>
      </c>
      <c r="I4575" s="7">
        <f>Tabela1[[#This Row],[Valor total]]-Tabela1[[#This Row],[Valor custo]]</f>
        <v>1103.8599999999999</v>
      </c>
      <c r="J4575" s="3">
        <f>Tabela1[[#This Row],[MARGEM BRUTA]]/Tabela1[[#This Row],[Valor total]]</f>
        <v>0.35839610389610388</v>
      </c>
      <c r="K4575" s="1" t="str">
        <f>VLOOKUP(Tabela1[[#This Row],[Cliente]],'BASE DE CLIENTES'!A:D,4,0)</f>
        <v>EMPRESA COM MAQUINA</v>
      </c>
      <c r="L4575" s="1" t="str">
        <f>VLOOKUP(Tabela1[[#This Row],[Cliente]],'BASE DE CLIENTES'!A:E,5,0)</f>
        <v>ARAPOANGA (PLANALTINA)</v>
      </c>
    </row>
    <row r="4576" spans="2:12" x14ac:dyDescent="0.3">
      <c r="B4576" t="s">
        <v>96</v>
      </c>
      <c r="C4576" s="1" t="str">
        <f>VLOOKUP(Tabela1[[#This Row],[Cliente]],'BASE DE CLIENTES'!A:E,2,0)</f>
        <v>Brasília</v>
      </c>
      <c r="D4576" s="1" t="str">
        <f>VLOOKUP(Tabela1[[#This Row],[Cliente]],'BASE DE CLIENTES'!A:C,3,0)</f>
        <v>DF</v>
      </c>
      <c r="E4576" s="1" t="str">
        <f>CONCATENATE(Tabela1[[#This Row],[CIDADE]],",",Tabela1[[#This Row],[UF]])</f>
        <v>Brasília,DF</v>
      </c>
      <c r="F4576" s="12">
        <v>46094</v>
      </c>
      <c r="G4576" s="14">
        <v>382</v>
      </c>
      <c r="H4576" s="14">
        <v>599.79999999999995</v>
      </c>
      <c r="I4576" s="7">
        <f>Tabela1[[#This Row],[Valor total]]-Tabela1[[#This Row],[Valor custo]]</f>
        <v>217.79999999999995</v>
      </c>
      <c r="J4576" s="3">
        <f>Tabela1[[#This Row],[MARGEM BRUTA]]/Tabela1[[#This Row],[Valor total]]</f>
        <v>0.36312104034678222</v>
      </c>
      <c r="K4576" s="1" t="str">
        <f>VLOOKUP(Tabela1[[#This Row],[Cliente]],'BASE DE CLIENTES'!A:D,4,0)</f>
        <v>EMPRESA SEM MAQUINA</v>
      </c>
      <c r="L4576" s="1" t="str">
        <f>VLOOKUP(Tabela1[[#This Row],[Cliente]],'BASE DE CLIENTES'!A:E,5,0)</f>
        <v>CEILANDIA NORTE (CEILANDIA)</v>
      </c>
    </row>
    <row r="4577" spans="2:12" x14ac:dyDescent="0.3">
      <c r="B4577" t="s">
        <v>149</v>
      </c>
      <c r="C4577" s="1" t="str">
        <f>VLOOKUP(Tabela1[[#This Row],[Cliente]],'BASE DE CLIENTES'!A:E,2,0)</f>
        <v>Anápolis</v>
      </c>
      <c r="D4577" s="1" t="str">
        <f>VLOOKUP(Tabela1[[#This Row],[Cliente]],'BASE DE CLIENTES'!A:C,3,0)</f>
        <v>GO</v>
      </c>
      <c r="E4577" s="1" t="str">
        <f>CONCATENATE(Tabela1[[#This Row],[CIDADE]],",",Tabela1[[#This Row],[UF]])</f>
        <v>Anápolis,GO</v>
      </c>
      <c r="F4577" s="12">
        <v>46094</v>
      </c>
      <c r="G4577" s="14">
        <v>1365</v>
      </c>
      <c r="H4577" s="14">
        <v>2090</v>
      </c>
      <c r="I4577" s="7">
        <f>Tabela1[[#This Row],[Valor total]]-Tabela1[[#This Row],[Valor custo]]</f>
        <v>725</v>
      </c>
      <c r="J4577" s="3">
        <f>Tabela1[[#This Row],[MARGEM BRUTA]]/Tabela1[[#This Row],[Valor total]]</f>
        <v>0.34688995215311003</v>
      </c>
      <c r="K4577" s="1" t="str">
        <f>VLOOKUP(Tabela1[[#This Row],[Cliente]],'BASE DE CLIENTES'!A:D,4,0)</f>
        <v>EMPRESA COM MAQUINA</v>
      </c>
      <c r="L4577" s="1" t="str">
        <f>VLOOKUP(Tabela1[[#This Row],[Cliente]],'BASE DE CLIENTES'!A:E,5,0)</f>
        <v>Anápolis</v>
      </c>
    </row>
    <row r="4578" spans="2:12" x14ac:dyDescent="0.3">
      <c r="B4578" t="s">
        <v>68</v>
      </c>
      <c r="C4578" s="1" t="str">
        <f>VLOOKUP(Tabela1[[#This Row],[Cliente]],'BASE DE CLIENTES'!A:E,2,0)</f>
        <v>Brasília</v>
      </c>
      <c r="D4578" s="1" t="str">
        <f>VLOOKUP(Tabela1[[#This Row],[Cliente]],'BASE DE CLIENTES'!A:C,3,0)</f>
        <v>DF</v>
      </c>
      <c r="E4578" s="1" t="str">
        <f>CONCATENATE(Tabela1[[#This Row],[CIDADE]],",",Tabela1[[#This Row],[UF]])</f>
        <v>Brasília,DF</v>
      </c>
      <c r="F4578" s="12">
        <v>46094</v>
      </c>
      <c r="G4578" s="14">
        <v>487.8</v>
      </c>
      <c r="H4578" s="14">
        <v>850</v>
      </c>
      <c r="I4578" s="7">
        <f>Tabela1[[#This Row],[Valor total]]-Tabela1[[#This Row],[Valor custo]]</f>
        <v>362.2</v>
      </c>
      <c r="J4578" s="3">
        <f>Tabela1[[#This Row],[MARGEM BRUTA]]/Tabela1[[#This Row],[Valor total]]</f>
        <v>0.42611764705882349</v>
      </c>
      <c r="K4578" s="1" t="str">
        <f>VLOOKUP(Tabela1[[#This Row],[Cliente]],'BASE DE CLIENTES'!A:D,4,0)</f>
        <v>EMPRESA COM MAQUINA</v>
      </c>
      <c r="L4578" s="1" t="str">
        <f>VLOOKUP(Tabela1[[#This Row],[Cliente]],'BASE DE CLIENTES'!A:E,5,0)</f>
        <v>SAMAMBAIA SUL (SAMAMBAIA)</v>
      </c>
    </row>
    <row r="4579" spans="2:12" x14ac:dyDescent="0.3">
      <c r="B4579" t="s">
        <v>222</v>
      </c>
      <c r="C4579" s="1" t="str">
        <f>VLOOKUP(Tabela1[[#This Row],[Cliente]],'BASE DE CLIENTES'!A:E,2,0)</f>
        <v>Goiânia</v>
      </c>
      <c r="D4579" s="1" t="str">
        <f>VLOOKUP(Tabela1[[#This Row],[Cliente]],'BASE DE CLIENTES'!A:C,3,0)</f>
        <v>GO</v>
      </c>
      <c r="E4579" s="1" t="str">
        <f>CONCATENATE(Tabela1[[#This Row],[CIDADE]],",",Tabela1[[#This Row],[UF]])</f>
        <v>Goiânia,GO</v>
      </c>
      <c r="F4579" s="12">
        <v>46093</v>
      </c>
      <c r="G4579" s="14">
        <v>650</v>
      </c>
      <c r="H4579" s="14">
        <v>940</v>
      </c>
      <c r="I4579" s="7">
        <f>Tabela1[[#This Row],[Valor total]]-Tabela1[[#This Row],[Valor custo]]</f>
        <v>290</v>
      </c>
      <c r="J4579" s="3">
        <f>Tabela1[[#This Row],[MARGEM BRUTA]]/Tabela1[[#This Row],[Valor total]]</f>
        <v>0.30851063829787234</v>
      </c>
      <c r="K4579" s="1" t="str">
        <f>VLOOKUP(Tabela1[[#This Row],[Cliente]],'BASE DE CLIENTES'!A:D,4,0)</f>
        <v>EMPRESA COM MAQUINA</v>
      </c>
      <c r="L4579" s="1" t="str">
        <f>VLOOKUP(Tabela1[[#This Row],[Cliente]],'BASE DE CLIENTES'!A:E,5,0)</f>
        <v>Goiânia</v>
      </c>
    </row>
    <row r="4580" spans="2:12" x14ac:dyDescent="0.3">
      <c r="B4580" t="s">
        <v>150</v>
      </c>
      <c r="C4580" s="1" t="str">
        <f>VLOOKUP(Tabela1[[#This Row],[Cliente]],'BASE DE CLIENTES'!A:E,2,0)</f>
        <v>Anápolis</v>
      </c>
      <c r="D4580" s="1" t="str">
        <f>VLOOKUP(Tabela1[[#This Row],[Cliente]],'BASE DE CLIENTES'!A:C,3,0)</f>
        <v>GO</v>
      </c>
      <c r="E4580" s="1" t="str">
        <f>CONCATENATE(Tabela1[[#This Row],[CIDADE]],",",Tabela1[[#This Row],[UF]])</f>
        <v>Anápolis,GO</v>
      </c>
      <c r="F4580" s="12">
        <v>46093</v>
      </c>
      <c r="G4580" s="14">
        <v>7474.76</v>
      </c>
      <c r="H4580" s="14">
        <v>12010</v>
      </c>
      <c r="I4580" s="7">
        <f>Tabela1[[#This Row],[Valor total]]-Tabela1[[#This Row],[Valor custo]]</f>
        <v>4535.24</v>
      </c>
      <c r="J4580" s="3">
        <f>Tabela1[[#This Row],[MARGEM BRUTA]]/Tabela1[[#This Row],[Valor total]]</f>
        <v>0.37762198168193173</v>
      </c>
      <c r="K4580" s="1" t="str">
        <f>VLOOKUP(Tabela1[[#This Row],[Cliente]],'BASE DE CLIENTES'!A:D,4,0)</f>
        <v>EMPRESA COM MAQUINA</v>
      </c>
      <c r="L4580" s="1" t="str">
        <f>VLOOKUP(Tabela1[[#This Row],[Cliente]],'BASE DE CLIENTES'!A:E,5,0)</f>
        <v>Anápolis</v>
      </c>
    </row>
    <row r="4581" spans="2:12" x14ac:dyDescent="0.3">
      <c r="B4581" t="s">
        <v>66</v>
      </c>
      <c r="C4581" s="1" t="str">
        <f>VLOOKUP(Tabela1[[#This Row],[Cliente]],'BASE DE CLIENTES'!A:E,2,0)</f>
        <v>Águas Lindas de Goiás</v>
      </c>
      <c r="D4581" s="1" t="str">
        <f>VLOOKUP(Tabela1[[#This Row],[Cliente]],'BASE DE CLIENTES'!A:C,3,0)</f>
        <v>GO</v>
      </c>
      <c r="E4581" s="1" t="str">
        <f>CONCATENATE(Tabela1[[#This Row],[CIDADE]],",",Tabela1[[#This Row],[UF]])</f>
        <v>Águas Lindas de Goiás,GO</v>
      </c>
      <c r="F4581" s="12">
        <v>46093</v>
      </c>
      <c r="G4581" s="14">
        <v>15.02</v>
      </c>
      <c r="H4581" s="14">
        <v>60</v>
      </c>
      <c r="I4581" s="7">
        <f>Tabela1[[#This Row],[Valor total]]-Tabela1[[#This Row],[Valor custo]]</f>
        <v>44.980000000000004</v>
      </c>
      <c r="J4581" s="3">
        <f>Tabela1[[#This Row],[MARGEM BRUTA]]/Tabela1[[#This Row],[Valor total]]</f>
        <v>0.7496666666666667</v>
      </c>
      <c r="K4581" s="1" t="str">
        <f>VLOOKUP(Tabela1[[#This Row],[Cliente]],'BASE DE CLIENTES'!A:D,4,0)</f>
        <v>EMPRESA COM MAQUINA</v>
      </c>
      <c r="L4581" s="1" t="str">
        <f>VLOOKUP(Tabela1[[#This Row],[Cliente]],'BASE DE CLIENTES'!A:E,5,0)</f>
        <v>Águas Lindas de Goiás</v>
      </c>
    </row>
    <row r="4582" spans="2:12" x14ac:dyDescent="0.3">
      <c r="B4582" t="s">
        <v>769</v>
      </c>
      <c r="C4582" s="1" t="str">
        <f>VLOOKUP(Tabela1[[#This Row],[Cliente]],'BASE DE CLIENTES'!A:E,2,0)</f>
        <v>Brasília</v>
      </c>
      <c r="D4582" s="1" t="str">
        <f>VLOOKUP(Tabela1[[#This Row],[Cliente]],'BASE DE CLIENTES'!A:C,3,0)</f>
        <v>DF</v>
      </c>
      <c r="E4582" s="1" t="str">
        <f>CONCATENATE(Tabela1[[#This Row],[CIDADE]],",",Tabela1[[#This Row],[UF]])</f>
        <v>Brasília,DF</v>
      </c>
      <c r="F4582" s="12">
        <v>46092</v>
      </c>
      <c r="G4582" s="14">
        <v>751</v>
      </c>
      <c r="H4582" s="14">
        <v>1700</v>
      </c>
      <c r="I4582" s="7">
        <f>Tabela1[[#This Row],[Valor total]]-Tabela1[[#This Row],[Valor custo]]</f>
        <v>949</v>
      </c>
      <c r="J4582" s="3">
        <f>Tabela1[[#This Row],[MARGEM BRUTA]]/Tabela1[[#This Row],[Valor total]]</f>
        <v>0.55823529411764705</v>
      </c>
      <c r="K4582" s="1" t="str">
        <f>VLOOKUP(Tabela1[[#This Row],[Cliente]],'BASE DE CLIENTES'!A:D,4,0)</f>
        <v>CLIENTE NOVO S/ IDENT.</v>
      </c>
      <c r="L4582" s="1" t="str">
        <f>VLOOKUP(Tabela1[[#This Row],[Cliente]],'BASE DE CLIENTES'!A:E,5,0)</f>
        <v>Taguatinga Sul (Taguatinga)</v>
      </c>
    </row>
    <row r="4583" spans="2:12" x14ac:dyDescent="0.3">
      <c r="B4583" t="s">
        <v>66</v>
      </c>
      <c r="C4583" s="1" t="str">
        <f>VLOOKUP(Tabela1[[#This Row],[Cliente]],'BASE DE CLIENTES'!A:E,2,0)</f>
        <v>Águas Lindas de Goiás</v>
      </c>
      <c r="D4583" s="1" t="str">
        <f>VLOOKUP(Tabela1[[#This Row],[Cliente]],'BASE DE CLIENTES'!A:C,3,0)</f>
        <v>GO</v>
      </c>
      <c r="E4583" s="1" t="str">
        <f>CONCATENATE(Tabela1[[#This Row],[CIDADE]],",",Tabela1[[#This Row],[UF]])</f>
        <v>Águas Lindas de Goiás,GO</v>
      </c>
      <c r="F4583" s="12">
        <v>46093</v>
      </c>
      <c r="G4583" s="14">
        <v>838</v>
      </c>
      <c r="H4583" s="14">
        <v>1310</v>
      </c>
      <c r="I4583" s="7">
        <f>Tabela1[[#This Row],[Valor total]]-Tabela1[[#This Row],[Valor custo]]</f>
        <v>472</v>
      </c>
      <c r="J4583" s="3">
        <f>Tabela1[[#This Row],[MARGEM BRUTA]]/Tabela1[[#This Row],[Valor total]]</f>
        <v>0.36030534351145038</v>
      </c>
      <c r="K4583" s="1" t="str">
        <f>VLOOKUP(Tabela1[[#This Row],[Cliente]],'BASE DE CLIENTES'!A:D,4,0)</f>
        <v>EMPRESA COM MAQUINA</v>
      </c>
      <c r="L4583" s="1" t="str">
        <f>VLOOKUP(Tabela1[[#This Row],[Cliente]],'BASE DE CLIENTES'!A:E,5,0)</f>
        <v>Águas Lindas de Goiás</v>
      </c>
    </row>
    <row r="4584" spans="2:12" x14ac:dyDescent="0.3">
      <c r="B4584" t="s">
        <v>1176</v>
      </c>
      <c r="C4584" s="1" t="str">
        <f>VLOOKUP(Tabela1[[#This Row],[Cliente]],'BASE DE CLIENTES'!A:E,2,0)</f>
        <v>Brasília</v>
      </c>
      <c r="D4584" s="1" t="str">
        <f>VLOOKUP(Tabela1[[#This Row],[Cliente]],'BASE DE CLIENTES'!A:C,3,0)</f>
        <v>DF</v>
      </c>
      <c r="E4584" s="1" t="str">
        <f>CONCATENATE(Tabela1[[#This Row],[CIDADE]],",",Tabela1[[#This Row],[UF]])</f>
        <v>Brasília,DF</v>
      </c>
      <c r="F4584" s="12">
        <v>46093</v>
      </c>
      <c r="G4584" s="14">
        <v>1877.5</v>
      </c>
      <c r="H4584" s="14">
        <v>3550</v>
      </c>
      <c r="I4584" s="7">
        <f>Tabela1[[#This Row],[Valor total]]-Tabela1[[#This Row],[Valor custo]]</f>
        <v>1672.5</v>
      </c>
      <c r="J4584" s="3">
        <f>Tabela1[[#This Row],[MARGEM BRUTA]]/Tabela1[[#This Row],[Valor total]]</f>
        <v>0.47112676056338026</v>
      </c>
      <c r="K4584" s="1" t="str">
        <f>VLOOKUP(Tabela1[[#This Row],[Cliente]],'BASE DE CLIENTES'!A:D,4,0)</f>
        <v>CLIENTE NOVO S/ IDENT.</v>
      </c>
      <c r="L4584" s="1" t="str">
        <f>VLOOKUP(Tabela1[[#This Row],[Cliente]],'BASE DE CLIENTES'!A:E,5,0)</f>
        <v>TAGUATINGA</v>
      </c>
    </row>
    <row r="4585" spans="2:12" x14ac:dyDescent="0.3">
      <c r="B4585" t="s">
        <v>1177</v>
      </c>
      <c r="C4585" s="1" t="str">
        <f>VLOOKUP(Tabela1[[#This Row],[Cliente]],'BASE DE CLIENTES'!A:E,2,0)</f>
        <v>Brasília</v>
      </c>
      <c r="D4585" s="1" t="str">
        <f>VLOOKUP(Tabela1[[#This Row],[Cliente]],'BASE DE CLIENTES'!A:C,3,0)</f>
        <v>DF</v>
      </c>
      <c r="E4585" s="1" t="str">
        <f>CONCATENATE(Tabela1[[#This Row],[CIDADE]],",",Tabela1[[#This Row],[UF]])</f>
        <v>Brasília,DF</v>
      </c>
      <c r="F4585" s="12">
        <v>46093</v>
      </c>
      <c r="G4585" s="14">
        <v>191</v>
      </c>
      <c r="H4585" s="14">
        <v>299.89999999999998</v>
      </c>
      <c r="I4585" s="7">
        <f>Tabela1[[#This Row],[Valor total]]-Tabela1[[#This Row],[Valor custo]]</f>
        <v>108.89999999999998</v>
      </c>
      <c r="J4585" s="3">
        <f>Tabela1[[#This Row],[MARGEM BRUTA]]/Tabela1[[#This Row],[Valor total]]</f>
        <v>0.36312104034678222</v>
      </c>
      <c r="K4585" s="1" t="str">
        <f>VLOOKUP(Tabela1[[#This Row],[Cliente]],'BASE DE CLIENTES'!A:D,4,0)</f>
        <v>CLIENTE NOVO S/ IDENT.</v>
      </c>
      <c r="L4585" s="1" t="str">
        <f>VLOOKUP(Tabela1[[#This Row],[Cliente]],'BASE DE CLIENTES'!A:E,5,0)</f>
        <v>TAGUATINGA</v>
      </c>
    </row>
    <row r="4586" spans="2:12" x14ac:dyDescent="0.3">
      <c r="B4586" t="s">
        <v>1176</v>
      </c>
      <c r="C4586" s="1" t="str">
        <f>VLOOKUP(Tabela1[[#This Row],[Cliente]],'BASE DE CLIENTES'!A:E,2,0)</f>
        <v>Brasília</v>
      </c>
      <c r="D4586" s="1" t="str">
        <f>VLOOKUP(Tabela1[[#This Row],[Cliente]],'BASE DE CLIENTES'!A:C,3,0)</f>
        <v>DF</v>
      </c>
      <c r="E4586" s="1" t="str">
        <f>CONCATENATE(Tabela1[[#This Row],[CIDADE]],",",Tabela1[[#This Row],[UF]])</f>
        <v>Brasília,DF</v>
      </c>
      <c r="F4586" s="12">
        <v>46093</v>
      </c>
      <c r="G4586" s="14">
        <v>426.51</v>
      </c>
      <c r="H4586" s="14">
        <v>720</v>
      </c>
      <c r="I4586" s="7">
        <f>Tabela1[[#This Row],[Valor total]]-Tabela1[[#This Row],[Valor custo]]</f>
        <v>293.49</v>
      </c>
      <c r="J4586" s="3">
        <f>Tabela1[[#This Row],[MARGEM BRUTA]]/Tabela1[[#This Row],[Valor total]]</f>
        <v>0.40762500000000002</v>
      </c>
      <c r="K4586" s="1" t="str">
        <f>VLOOKUP(Tabela1[[#This Row],[Cliente]],'BASE DE CLIENTES'!A:D,4,0)</f>
        <v>CLIENTE NOVO S/ IDENT.</v>
      </c>
      <c r="L4586" s="1" t="str">
        <f>VLOOKUP(Tabela1[[#This Row],[Cliente]],'BASE DE CLIENTES'!A:E,5,0)</f>
        <v>TAGUATINGA</v>
      </c>
    </row>
    <row r="4587" spans="2:12" x14ac:dyDescent="0.3">
      <c r="B4587" t="s">
        <v>96</v>
      </c>
      <c r="C4587" s="1" t="str">
        <f>VLOOKUP(Tabela1[[#This Row],[Cliente]],'BASE DE CLIENTES'!A:E,2,0)</f>
        <v>Brasília</v>
      </c>
      <c r="D4587" s="1" t="str">
        <f>VLOOKUP(Tabela1[[#This Row],[Cliente]],'BASE DE CLIENTES'!A:C,3,0)</f>
        <v>DF</v>
      </c>
      <c r="E4587" s="1" t="str">
        <f>CONCATENATE(Tabela1[[#This Row],[CIDADE]],",",Tabela1[[#This Row],[UF]])</f>
        <v>Brasília,DF</v>
      </c>
      <c r="F4587" s="12">
        <v>46093</v>
      </c>
      <c r="G4587" s="14">
        <v>54.76</v>
      </c>
      <c r="H4587" s="14">
        <v>384</v>
      </c>
      <c r="I4587" s="7">
        <f>Tabela1[[#This Row],[Valor total]]-Tabela1[[#This Row],[Valor custo]]</f>
        <v>329.24</v>
      </c>
      <c r="J4587" s="3">
        <f>Tabela1[[#This Row],[MARGEM BRUTA]]/Tabela1[[#This Row],[Valor total]]</f>
        <v>0.85739583333333336</v>
      </c>
      <c r="K4587" s="1" t="str">
        <f>VLOOKUP(Tabela1[[#This Row],[Cliente]],'BASE DE CLIENTES'!A:D,4,0)</f>
        <v>EMPRESA SEM MAQUINA</v>
      </c>
      <c r="L4587" s="1" t="str">
        <f>VLOOKUP(Tabela1[[#This Row],[Cliente]],'BASE DE CLIENTES'!A:E,5,0)</f>
        <v>CEILANDIA NORTE (CEILANDIA)</v>
      </c>
    </row>
    <row r="4588" spans="2:12" x14ac:dyDescent="0.3">
      <c r="B4588" t="s">
        <v>128</v>
      </c>
      <c r="C4588" s="1" t="str">
        <f>VLOOKUP(Tabela1[[#This Row],[Cliente]],'BASE DE CLIENTES'!A:E,2,0)</f>
        <v>Brasília</v>
      </c>
      <c r="D4588" s="1" t="str">
        <f>VLOOKUP(Tabela1[[#This Row],[Cliente]],'BASE DE CLIENTES'!A:C,3,0)</f>
        <v>DF</v>
      </c>
      <c r="E4588" s="1" t="str">
        <f>CONCATENATE(Tabela1[[#This Row],[CIDADE]],",",Tabela1[[#This Row],[UF]])</f>
        <v>Brasília,DF</v>
      </c>
      <c r="F4588" s="12">
        <v>46093</v>
      </c>
      <c r="G4588" s="14">
        <v>75</v>
      </c>
      <c r="H4588" s="14">
        <v>200</v>
      </c>
      <c r="I4588" s="7">
        <f>Tabela1[[#This Row],[Valor total]]-Tabela1[[#This Row],[Valor custo]]</f>
        <v>125</v>
      </c>
      <c r="J4588" s="3">
        <f>Tabela1[[#This Row],[MARGEM BRUTA]]/Tabela1[[#This Row],[Valor total]]</f>
        <v>0.625</v>
      </c>
      <c r="K4588" s="1" t="str">
        <f>VLOOKUP(Tabela1[[#This Row],[Cliente]],'BASE DE CLIENTES'!A:D,4,0)</f>
        <v>SERRALHEIRO</v>
      </c>
      <c r="L4588" s="1" t="str">
        <f>VLOOKUP(Tabela1[[#This Row],[Cliente]],'BASE DE CLIENTES'!A:E,5,0)</f>
        <v>TAGUATINGA NORTE</v>
      </c>
    </row>
    <row r="4589" spans="2:12" x14ac:dyDescent="0.3">
      <c r="B4589" t="s">
        <v>128</v>
      </c>
      <c r="C4589" s="1" t="str">
        <f>VLOOKUP(Tabela1[[#This Row],[Cliente]],'BASE DE CLIENTES'!A:E,2,0)</f>
        <v>Brasília</v>
      </c>
      <c r="D4589" s="1" t="str">
        <f>VLOOKUP(Tabela1[[#This Row],[Cliente]],'BASE DE CLIENTES'!A:C,3,0)</f>
        <v>DF</v>
      </c>
      <c r="E4589" s="1" t="str">
        <f>CONCATENATE(Tabela1[[#This Row],[CIDADE]],",",Tabela1[[#This Row],[UF]])</f>
        <v>Brasília,DF</v>
      </c>
      <c r="F4589" s="12">
        <v>46093</v>
      </c>
      <c r="G4589" s="14">
        <v>15.02</v>
      </c>
      <c r="H4589" s="14">
        <v>60</v>
      </c>
      <c r="I4589" s="7">
        <f>Tabela1[[#This Row],[Valor total]]-Tabela1[[#This Row],[Valor custo]]</f>
        <v>44.980000000000004</v>
      </c>
      <c r="J4589" s="3">
        <f>Tabela1[[#This Row],[MARGEM BRUTA]]/Tabela1[[#This Row],[Valor total]]</f>
        <v>0.7496666666666667</v>
      </c>
      <c r="K4589" s="1" t="str">
        <f>VLOOKUP(Tabela1[[#This Row],[Cliente]],'BASE DE CLIENTES'!A:D,4,0)</f>
        <v>SERRALHEIRO</v>
      </c>
      <c r="L4589" s="1" t="str">
        <f>VLOOKUP(Tabela1[[#This Row],[Cliente]],'BASE DE CLIENTES'!A:E,5,0)</f>
        <v>TAGUATINGA NORTE</v>
      </c>
    </row>
    <row r="4590" spans="2:12" x14ac:dyDescent="0.3">
      <c r="B4590" t="s">
        <v>68</v>
      </c>
      <c r="C4590" s="1" t="str">
        <f>VLOOKUP(Tabela1[[#This Row],[Cliente]],'BASE DE CLIENTES'!A:E,2,0)</f>
        <v>Brasília</v>
      </c>
      <c r="D4590" s="1" t="str">
        <f>VLOOKUP(Tabela1[[#This Row],[Cliente]],'BASE DE CLIENTES'!A:C,3,0)</f>
        <v>DF</v>
      </c>
      <c r="E4590" s="1" t="str">
        <f>CONCATENATE(Tabela1[[#This Row],[CIDADE]],",",Tabela1[[#This Row],[UF]])</f>
        <v>Brasília,DF</v>
      </c>
      <c r="F4590" s="12">
        <v>46093</v>
      </c>
      <c r="G4590" s="14">
        <v>838</v>
      </c>
      <c r="H4590" s="14">
        <v>1250</v>
      </c>
      <c r="I4590" s="7">
        <f>Tabela1[[#This Row],[Valor total]]-Tabela1[[#This Row],[Valor custo]]</f>
        <v>412</v>
      </c>
      <c r="J4590" s="3">
        <f>Tabela1[[#This Row],[MARGEM BRUTA]]/Tabela1[[#This Row],[Valor total]]</f>
        <v>0.3296</v>
      </c>
      <c r="K4590" s="1" t="str">
        <f>VLOOKUP(Tabela1[[#This Row],[Cliente]],'BASE DE CLIENTES'!A:D,4,0)</f>
        <v>EMPRESA COM MAQUINA</v>
      </c>
      <c r="L4590" s="1" t="str">
        <f>VLOOKUP(Tabela1[[#This Row],[Cliente]],'BASE DE CLIENTES'!A:E,5,0)</f>
        <v>SAMAMBAIA SUL (SAMAMBAIA)</v>
      </c>
    </row>
    <row r="4591" spans="2:12" x14ac:dyDescent="0.3">
      <c r="B4591" t="s">
        <v>236</v>
      </c>
      <c r="C4591" s="1" t="str">
        <f>VLOOKUP(Tabela1[[#This Row],[Cliente]],'BASE DE CLIENTES'!A:E,2,0)</f>
        <v>Goiânia</v>
      </c>
      <c r="D4591" s="1" t="str">
        <f>VLOOKUP(Tabela1[[#This Row],[Cliente]],'BASE DE CLIENTES'!A:C,3,0)</f>
        <v>GO</v>
      </c>
      <c r="E4591" s="1" t="str">
        <f>CONCATENATE(Tabela1[[#This Row],[CIDADE]],",",Tabela1[[#This Row],[UF]])</f>
        <v>Goiânia,GO</v>
      </c>
      <c r="F4591" s="12">
        <v>46093</v>
      </c>
      <c r="G4591" s="14">
        <v>838</v>
      </c>
      <c r="H4591" s="14">
        <v>1170</v>
      </c>
      <c r="I4591" s="7">
        <f>Tabela1[[#This Row],[Valor total]]-Tabela1[[#This Row],[Valor custo]]</f>
        <v>332</v>
      </c>
      <c r="J4591" s="3">
        <f>Tabela1[[#This Row],[MARGEM BRUTA]]/Tabela1[[#This Row],[Valor total]]</f>
        <v>0.28376068376068375</v>
      </c>
      <c r="K4591" s="1" t="str">
        <f>VLOOKUP(Tabela1[[#This Row],[Cliente]],'BASE DE CLIENTES'!A:D,4,0)</f>
        <v>EMPRESA COM MAQUINA</v>
      </c>
      <c r="L4591" s="1" t="str">
        <f>VLOOKUP(Tabela1[[#This Row],[Cliente]],'BASE DE CLIENTES'!A:E,5,0)</f>
        <v>Goiânia</v>
      </c>
    </row>
    <row r="4592" spans="2:12" x14ac:dyDescent="0.3">
      <c r="B4592" t="s">
        <v>184</v>
      </c>
      <c r="C4592" s="1" t="str">
        <f>VLOOKUP(Tabela1[[#This Row],[Cliente]],'BASE DE CLIENTES'!A:E,2,0)</f>
        <v>Castanhal</v>
      </c>
      <c r="D4592" s="1" t="str">
        <f>VLOOKUP(Tabela1[[#This Row],[Cliente]],'BASE DE CLIENTES'!A:C,3,0)</f>
        <v>PA</v>
      </c>
      <c r="E4592" s="1" t="str">
        <f>CONCATENATE(Tabela1[[#This Row],[CIDADE]],",",Tabela1[[#This Row],[UF]])</f>
        <v>Castanhal,PA</v>
      </c>
      <c r="F4592" s="12">
        <v>46093</v>
      </c>
      <c r="G4592" s="14">
        <v>1891.14</v>
      </c>
      <c r="H4592" s="14">
        <v>2780</v>
      </c>
      <c r="I4592" s="7">
        <f>Tabela1[[#This Row],[Valor total]]-Tabela1[[#This Row],[Valor custo]]</f>
        <v>888.8599999999999</v>
      </c>
      <c r="J4592" s="3">
        <f>Tabela1[[#This Row],[MARGEM BRUTA]]/Tabela1[[#This Row],[Valor total]]</f>
        <v>0.31973381294964026</v>
      </c>
      <c r="K4592" s="1" t="str">
        <f>VLOOKUP(Tabela1[[#This Row],[Cliente]],'BASE DE CLIENTES'!A:D,4,0)</f>
        <v>EMPRESA COM MAQUINA</v>
      </c>
      <c r="L4592" s="1" t="str">
        <f>VLOOKUP(Tabela1[[#This Row],[Cliente]],'BASE DE CLIENTES'!A:E,5,0)</f>
        <v>Castanhal</v>
      </c>
    </row>
    <row r="4593" spans="2:12" x14ac:dyDescent="0.3">
      <c r="B4593" t="s">
        <v>178</v>
      </c>
      <c r="C4593" s="1" t="str">
        <f>VLOOKUP(Tabela1[[#This Row],[Cliente]],'BASE DE CLIENTES'!A:E,2,0)</f>
        <v xml:space="preserve">Belém </v>
      </c>
      <c r="D4593" s="1" t="str">
        <f>VLOOKUP(Tabela1[[#This Row],[Cliente]],'BASE DE CLIENTES'!A:C,3,0)</f>
        <v>PA</v>
      </c>
      <c r="E4593" s="1" t="str">
        <f>CONCATENATE(Tabela1[[#This Row],[CIDADE]],",",Tabela1[[#This Row],[UF]])</f>
        <v>Belém ,PA</v>
      </c>
      <c r="F4593" s="12">
        <v>46093</v>
      </c>
      <c r="G4593" s="14">
        <v>9252.7999999999993</v>
      </c>
      <c r="H4593" s="14">
        <v>15400</v>
      </c>
      <c r="I4593" s="7">
        <f>Tabela1[[#This Row],[Valor total]]-Tabela1[[#This Row],[Valor custo]]</f>
        <v>6147.2000000000007</v>
      </c>
      <c r="J4593" s="3">
        <f>Tabela1[[#This Row],[MARGEM BRUTA]]/Tabela1[[#This Row],[Valor total]]</f>
        <v>0.39916883116883123</v>
      </c>
      <c r="K4593" s="1" t="str">
        <f>VLOOKUP(Tabela1[[#This Row],[Cliente]],'BASE DE CLIENTES'!A:D,4,0)</f>
        <v>EMPRESA COM MAQUINA</v>
      </c>
      <c r="L4593" s="1" t="str">
        <f>VLOOKUP(Tabela1[[#This Row],[Cliente]],'BASE DE CLIENTES'!A:E,5,0)</f>
        <v xml:space="preserve">Belém </v>
      </c>
    </row>
    <row r="4594" spans="2:12" x14ac:dyDescent="0.3">
      <c r="B4594" t="s">
        <v>38</v>
      </c>
      <c r="C4594" s="1" t="str">
        <f>VLOOKUP(Tabela1[[#This Row],[Cliente]],'BASE DE CLIENTES'!A:E,2,0)</f>
        <v>Brasília</v>
      </c>
      <c r="D4594" s="1" t="str">
        <f>VLOOKUP(Tabela1[[#This Row],[Cliente]],'BASE DE CLIENTES'!A:C,3,0)</f>
        <v>DF</v>
      </c>
      <c r="E4594" s="1" t="str">
        <f>CONCATENATE(Tabela1[[#This Row],[CIDADE]],",",Tabela1[[#This Row],[UF]])</f>
        <v>Brasília,DF</v>
      </c>
      <c r="F4594" s="12">
        <v>46093</v>
      </c>
      <c r="G4594" s="14">
        <v>8499.57</v>
      </c>
      <c r="H4594" s="14">
        <v>14080</v>
      </c>
      <c r="I4594" s="7">
        <f>Tabela1[[#This Row],[Valor total]]-Tabela1[[#This Row],[Valor custo]]</f>
        <v>5580.43</v>
      </c>
      <c r="J4594" s="3">
        <f>Tabela1[[#This Row],[MARGEM BRUTA]]/Tabela1[[#This Row],[Valor total]]</f>
        <v>0.3963373579545455</v>
      </c>
      <c r="K4594" s="1" t="str">
        <f>VLOOKUP(Tabela1[[#This Row],[Cliente]],'BASE DE CLIENTES'!A:D,4,0)</f>
        <v>EMPRESA SEM MAQUINA</v>
      </c>
      <c r="L4594" s="1" t="str">
        <f>VLOOKUP(Tabela1[[#This Row],[Cliente]],'BASE DE CLIENTES'!A:E,5,0)</f>
        <v>PONTE ALTA NORTE (GAMA)</v>
      </c>
    </row>
    <row r="4595" spans="2:12" x14ac:dyDescent="0.3">
      <c r="B4595" t="s">
        <v>68</v>
      </c>
      <c r="C4595" s="1" t="str">
        <f>VLOOKUP(Tabela1[[#This Row],[Cliente]],'BASE DE CLIENTES'!A:E,2,0)</f>
        <v>Brasília</v>
      </c>
      <c r="D4595" s="1" t="str">
        <f>VLOOKUP(Tabela1[[#This Row],[Cliente]],'BASE DE CLIENTES'!A:C,3,0)</f>
        <v>DF</v>
      </c>
      <c r="E4595" s="1" t="str">
        <f>CONCATENATE(Tabela1[[#This Row],[CIDADE]],",",Tabela1[[#This Row],[UF]])</f>
        <v>Brasília,DF</v>
      </c>
      <c r="F4595" s="12">
        <v>46093</v>
      </c>
      <c r="G4595" s="14">
        <v>46.5</v>
      </c>
      <c r="H4595" s="14">
        <v>65</v>
      </c>
      <c r="I4595" s="7">
        <f>Tabela1[[#This Row],[Valor total]]-Tabela1[[#This Row],[Valor custo]]</f>
        <v>18.5</v>
      </c>
      <c r="J4595" s="3">
        <f>Tabela1[[#This Row],[MARGEM BRUTA]]/Tabela1[[#This Row],[Valor total]]</f>
        <v>0.2846153846153846</v>
      </c>
      <c r="K4595" s="1" t="str">
        <f>VLOOKUP(Tabela1[[#This Row],[Cliente]],'BASE DE CLIENTES'!A:D,4,0)</f>
        <v>EMPRESA COM MAQUINA</v>
      </c>
      <c r="L4595" s="1" t="str">
        <f>VLOOKUP(Tabela1[[#This Row],[Cliente]],'BASE DE CLIENTES'!A:E,5,0)</f>
        <v>SAMAMBAIA SUL (SAMAMBAIA)</v>
      </c>
    </row>
    <row r="4596" spans="2:12" x14ac:dyDescent="0.3">
      <c r="B4596" t="s">
        <v>107</v>
      </c>
      <c r="C4596" s="1" t="str">
        <f>VLOOKUP(Tabela1[[#This Row],[Cliente]],'BASE DE CLIENTES'!A:E,2,0)</f>
        <v>Planaltina</v>
      </c>
      <c r="D4596" s="1" t="str">
        <f>VLOOKUP(Tabela1[[#This Row],[Cliente]],'BASE DE CLIENTES'!A:C,3,0)</f>
        <v>DF</v>
      </c>
      <c r="E4596" s="1" t="str">
        <f>CONCATENATE(Tabela1[[#This Row],[CIDADE]],",",Tabela1[[#This Row],[UF]])</f>
        <v>Planaltina,DF</v>
      </c>
      <c r="F4596" s="12">
        <v>46092</v>
      </c>
      <c r="G4596" s="14">
        <v>919</v>
      </c>
      <c r="H4596" s="14">
        <v>1300</v>
      </c>
      <c r="I4596" s="7">
        <f>Tabela1[[#This Row],[Valor total]]-Tabela1[[#This Row],[Valor custo]]</f>
        <v>381</v>
      </c>
      <c r="J4596" s="3">
        <f>Tabela1[[#This Row],[MARGEM BRUTA]]/Tabela1[[#This Row],[Valor total]]</f>
        <v>0.29307692307692307</v>
      </c>
      <c r="K4596" s="1" t="str">
        <f>VLOOKUP(Tabela1[[#This Row],[Cliente]],'BASE DE CLIENTES'!A:D,4,0)</f>
        <v>EMPRESA COM MAQUINA</v>
      </c>
      <c r="L4596" s="1" t="str">
        <f>VLOOKUP(Tabela1[[#This Row],[Cliente]],'BASE DE CLIENTES'!A:E,5,0)</f>
        <v>SETOR LESTE</v>
      </c>
    </row>
    <row r="4597" spans="2:12" x14ac:dyDescent="0.3">
      <c r="B4597" t="s">
        <v>117</v>
      </c>
      <c r="C4597" s="1" t="str">
        <f>VLOOKUP(Tabela1[[#This Row],[Cliente]],'BASE DE CLIENTES'!A:E,2,0)</f>
        <v>Brasília</v>
      </c>
      <c r="D4597" s="1" t="str">
        <f>VLOOKUP(Tabela1[[#This Row],[Cliente]],'BASE DE CLIENTES'!A:C,3,0)</f>
        <v>DF</v>
      </c>
      <c r="E4597" s="1" t="str">
        <f>CONCATENATE(Tabela1[[#This Row],[CIDADE]],",",Tabela1[[#This Row],[UF]])</f>
        <v>Brasília,DF</v>
      </c>
      <c r="F4597" s="12">
        <v>46092</v>
      </c>
      <c r="G4597" s="14">
        <v>1180</v>
      </c>
      <c r="H4597" s="14">
        <v>1550</v>
      </c>
      <c r="I4597" s="7">
        <f>Tabela1[[#This Row],[Valor total]]-Tabela1[[#This Row],[Valor custo]]</f>
        <v>370</v>
      </c>
      <c r="J4597" s="3">
        <f>Tabela1[[#This Row],[MARGEM BRUTA]]/Tabela1[[#This Row],[Valor total]]</f>
        <v>0.23870967741935484</v>
      </c>
      <c r="K4597" s="1" t="str">
        <f>VLOOKUP(Tabela1[[#This Row],[Cliente]],'BASE DE CLIENTES'!A:D,4,0)</f>
        <v>EMPRESA COM MAQUINA</v>
      </c>
      <c r="L4597" s="1" t="str">
        <f>VLOOKUP(Tabela1[[#This Row],[Cliente]],'BASE DE CLIENTES'!A:E,5,0)</f>
        <v>SETOR HABITACIONAL ARNIQUEIRA (AGUAS CLARAS)</v>
      </c>
    </row>
    <row r="4598" spans="2:12" x14ac:dyDescent="0.3">
      <c r="B4598" t="s">
        <v>152</v>
      </c>
      <c r="C4598" s="1" t="str">
        <f>VLOOKUP(Tabela1[[#This Row],[Cliente]],'BASE DE CLIENTES'!A:E,2,0)</f>
        <v>Aparecida de Goiânia</v>
      </c>
      <c r="D4598" s="1" t="str">
        <f>VLOOKUP(Tabela1[[#This Row],[Cliente]],'BASE DE CLIENTES'!A:C,3,0)</f>
        <v>GO</v>
      </c>
      <c r="E4598" s="1" t="str">
        <f>CONCATENATE(Tabela1[[#This Row],[CIDADE]],",",Tabela1[[#This Row],[UF]])</f>
        <v>Aparecida de Goiânia,GO</v>
      </c>
      <c r="F4598" s="12">
        <v>46092</v>
      </c>
      <c r="G4598" s="14">
        <v>940</v>
      </c>
      <c r="H4598" s="14">
        <v>1470</v>
      </c>
      <c r="I4598" s="7">
        <f>Tabela1[[#This Row],[Valor total]]-Tabela1[[#This Row],[Valor custo]]</f>
        <v>530</v>
      </c>
      <c r="J4598" s="3">
        <f>Tabela1[[#This Row],[MARGEM BRUTA]]/Tabela1[[#This Row],[Valor total]]</f>
        <v>0.36054421768707484</v>
      </c>
      <c r="K4598" s="1" t="str">
        <f>VLOOKUP(Tabela1[[#This Row],[Cliente]],'BASE DE CLIENTES'!A:D,4,0)</f>
        <v>TECNICO</v>
      </c>
      <c r="L4598" s="1" t="str">
        <f>VLOOKUP(Tabela1[[#This Row],[Cliente]],'BASE DE CLIENTES'!A:E,5,0)</f>
        <v>Aparecida de Goiânia</v>
      </c>
    </row>
    <row r="4599" spans="2:12" x14ac:dyDescent="0.3">
      <c r="B4599" t="s">
        <v>152</v>
      </c>
      <c r="C4599" s="1" t="str">
        <f>VLOOKUP(Tabela1[[#This Row],[Cliente]],'BASE DE CLIENTES'!A:E,2,0)</f>
        <v>Aparecida de Goiânia</v>
      </c>
      <c r="D4599" s="1" t="str">
        <f>VLOOKUP(Tabela1[[#This Row],[Cliente]],'BASE DE CLIENTES'!A:C,3,0)</f>
        <v>GO</v>
      </c>
      <c r="E4599" s="1" t="str">
        <f>CONCATENATE(Tabela1[[#This Row],[CIDADE]],",",Tabela1[[#This Row],[UF]])</f>
        <v>Aparecida de Goiânia,GO</v>
      </c>
      <c r="F4599" s="12">
        <v>46092</v>
      </c>
      <c r="G4599" s="14">
        <v>838</v>
      </c>
      <c r="H4599" s="14">
        <v>1230</v>
      </c>
      <c r="I4599" s="7">
        <f>Tabela1[[#This Row],[Valor total]]-Tabela1[[#This Row],[Valor custo]]</f>
        <v>392</v>
      </c>
      <c r="J4599" s="3">
        <f>Tabela1[[#This Row],[MARGEM BRUTA]]/Tabela1[[#This Row],[Valor total]]</f>
        <v>0.31869918699186994</v>
      </c>
      <c r="K4599" s="1" t="str">
        <f>VLOOKUP(Tabela1[[#This Row],[Cliente]],'BASE DE CLIENTES'!A:D,4,0)</f>
        <v>TECNICO</v>
      </c>
      <c r="L4599" s="1" t="str">
        <f>VLOOKUP(Tabela1[[#This Row],[Cliente]],'BASE DE CLIENTES'!A:E,5,0)</f>
        <v>Aparecida de Goiânia</v>
      </c>
    </row>
    <row r="4600" spans="2:12" x14ac:dyDescent="0.3">
      <c r="B4600" t="s">
        <v>88</v>
      </c>
      <c r="C4600" s="1" t="str">
        <f>VLOOKUP(Tabela1[[#This Row],[Cliente]],'BASE DE CLIENTES'!A:E,2,0)</f>
        <v>Brasília</v>
      </c>
      <c r="D4600" s="1" t="str">
        <f>VLOOKUP(Tabela1[[#This Row],[Cliente]],'BASE DE CLIENTES'!A:C,3,0)</f>
        <v>DF</v>
      </c>
      <c r="E4600" s="1" t="str">
        <f>CONCATENATE(Tabela1[[#This Row],[CIDADE]],",",Tabela1[[#This Row],[UF]])</f>
        <v>Brasília,DF</v>
      </c>
      <c r="F4600" s="12">
        <v>46092</v>
      </c>
      <c r="G4600" s="14">
        <v>2670</v>
      </c>
      <c r="H4600" s="14">
        <v>3500</v>
      </c>
      <c r="I4600" s="7">
        <f>Tabela1[[#This Row],[Valor total]]-Tabela1[[#This Row],[Valor custo]]</f>
        <v>830</v>
      </c>
      <c r="J4600" s="3">
        <f>Tabela1[[#This Row],[MARGEM BRUTA]]/Tabela1[[#This Row],[Valor total]]</f>
        <v>0.23714285714285716</v>
      </c>
      <c r="K4600" s="1" t="str">
        <f>VLOOKUP(Tabela1[[#This Row],[Cliente]],'BASE DE CLIENTES'!A:D,4,0)</f>
        <v>SERRALHEIRO</v>
      </c>
      <c r="L4600" s="1" t="str">
        <f>VLOOKUP(Tabela1[[#This Row],[Cliente]],'BASE DE CLIENTES'!A:E,5,0)</f>
        <v>RECANTO DAS EMAS</v>
      </c>
    </row>
    <row r="4601" spans="2:12" x14ac:dyDescent="0.3">
      <c r="B4601" t="s">
        <v>256</v>
      </c>
      <c r="C4601" s="1" t="str">
        <f>VLOOKUP(Tabela1[[#This Row],[Cliente]],'BASE DE CLIENTES'!A:E,2,0)</f>
        <v>Luziânia</v>
      </c>
      <c r="D4601" s="1" t="str">
        <f>VLOOKUP(Tabela1[[#This Row],[Cliente]],'BASE DE CLIENTES'!A:C,3,0)</f>
        <v>GO</v>
      </c>
      <c r="E4601" s="1" t="str">
        <f>CONCATENATE(Tabela1[[#This Row],[CIDADE]],",",Tabela1[[#This Row],[UF]])</f>
        <v>Luziânia,GO</v>
      </c>
      <c r="F4601" s="12">
        <v>46092</v>
      </c>
      <c r="G4601" s="14">
        <v>290</v>
      </c>
      <c r="H4601" s="14">
        <v>500</v>
      </c>
      <c r="I4601" s="7">
        <f>Tabela1[[#This Row],[Valor total]]-Tabela1[[#This Row],[Valor custo]]</f>
        <v>210</v>
      </c>
      <c r="J4601" s="3">
        <f>Tabela1[[#This Row],[MARGEM BRUTA]]/Tabela1[[#This Row],[Valor total]]</f>
        <v>0.42</v>
      </c>
      <c r="K4601" s="1" t="str">
        <f>VLOOKUP(Tabela1[[#This Row],[Cliente]],'BASE DE CLIENTES'!A:D,4,0)</f>
        <v>SERRALHEIRO</v>
      </c>
      <c r="L4601" s="1" t="str">
        <f>VLOOKUP(Tabela1[[#This Row],[Cliente]],'BASE DE CLIENTES'!A:E,5,0)</f>
        <v>Luziânia</v>
      </c>
    </row>
    <row r="4602" spans="2:12" x14ac:dyDescent="0.3">
      <c r="B4602" t="s">
        <v>70</v>
      </c>
      <c r="C4602" s="1" t="str">
        <f>VLOOKUP(Tabela1[[#This Row],[Cliente]],'BASE DE CLIENTES'!A:E,2,0)</f>
        <v>Brasília</v>
      </c>
      <c r="D4602" s="1" t="str">
        <f>VLOOKUP(Tabela1[[#This Row],[Cliente]],'BASE DE CLIENTES'!A:C,3,0)</f>
        <v>DF</v>
      </c>
      <c r="E4602" s="1" t="str">
        <f>CONCATENATE(Tabela1[[#This Row],[CIDADE]],",",Tabela1[[#This Row],[UF]])</f>
        <v>Brasília,DF</v>
      </c>
      <c r="F4602" s="12">
        <v>46092</v>
      </c>
      <c r="G4602" s="14">
        <v>650</v>
      </c>
      <c r="H4602" s="14">
        <v>850</v>
      </c>
      <c r="I4602" s="7">
        <f>Tabela1[[#This Row],[Valor total]]-Tabela1[[#This Row],[Valor custo]]</f>
        <v>200</v>
      </c>
      <c r="J4602" s="3">
        <f>Tabela1[[#This Row],[MARGEM BRUTA]]/Tabela1[[#This Row],[Valor total]]</f>
        <v>0.23529411764705882</v>
      </c>
      <c r="K4602" s="1" t="str">
        <f>VLOOKUP(Tabela1[[#This Row],[Cliente]],'BASE DE CLIENTES'!A:D,4,0)</f>
        <v>EMPRESA COM MAQUINA</v>
      </c>
      <c r="L4602" s="1" t="str">
        <f>VLOOKUP(Tabela1[[#This Row],[Cliente]],'BASE DE CLIENTES'!A:E,5,0)</f>
        <v>TAGUATINGA NORTE (TAGUATINGA)</v>
      </c>
    </row>
    <row r="4603" spans="2:12" x14ac:dyDescent="0.3">
      <c r="B4603" t="s">
        <v>68</v>
      </c>
      <c r="C4603" s="1" t="str">
        <f>VLOOKUP(Tabela1[[#This Row],[Cliente]],'BASE DE CLIENTES'!A:E,2,0)</f>
        <v>Brasília</v>
      </c>
      <c r="D4603" s="1" t="str">
        <f>VLOOKUP(Tabela1[[#This Row],[Cliente]],'BASE DE CLIENTES'!A:C,3,0)</f>
        <v>DF</v>
      </c>
      <c r="E4603" s="1" t="str">
        <f>CONCATENATE(Tabela1[[#This Row],[CIDADE]],",",Tabela1[[#This Row],[UF]])</f>
        <v>Brasília,DF</v>
      </c>
      <c r="F4603" s="12">
        <v>46092</v>
      </c>
      <c r="G4603" s="14">
        <v>250</v>
      </c>
      <c r="H4603" s="14">
        <v>300</v>
      </c>
      <c r="I4603" s="7">
        <f>Tabela1[[#This Row],[Valor total]]-Tabela1[[#This Row],[Valor custo]]</f>
        <v>50</v>
      </c>
      <c r="J4603" s="3">
        <f>Tabela1[[#This Row],[MARGEM BRUTA]]/Tabela1[[#This Row],[Valor total]]</f>
        <v>0.16666666666666666</v>
      </c>
      <c r="K4603" s="1" t="str">
        <f>VLOOKUP(Tabela1[[#This Row],[Cliente]],'BASE DE CLIENTES'!A:D,4,0)</f>
        <v>EMPRESA COM MAQUINA</v>
      </c>
      <c r="L4603" s="1" t="str">
        <f>VLOOKUP(Tabela1[[#This Row],[Cliente]],'BASE DE CLIENTES'!A:E,5,0)</f>
        <v>SAMAMBAIA SUL (SAMAMBAIA)</v>
      </c>
    </row>
    <row r="4604" spans="2:12" x14ac:dyDescent="0.3">
      <c r="B4604" t="s">
        <v>183</v>
      </c>
      <c r="C4604" s="1" t="str">
        <f>VLOOKUP(Tabela1[[#This Row],[Cliente]],'BASE DE CLIENTES'!A:E,2,0)</f>
        <v>Caldas Novas</v>
      </c>
      <c r="D4604" s="1" t="str">
        <f>VLOOKUP(Tabela1[[#This Row],[Cliente]],'BASE DE CLIENTES'!A:C,3,0)</f>
        <v>GO</v>
      </c>
      <c r="E4604" s="1" t="str">
        <f>CONCATENATE(Tabela1[[#This Row],[CIDADE]],",",Tabela1[[#This Row],[UF]])</f>
        <v>Caldas Novas,GO</v>
      </c>
      <c r="F4604" s="12">
        <v>46092</v>
      </c>
      <c r="G4604" s="14">
        <v>1430</v>
      </c>
      <c r="H4604" s="14">
        <v>2297</v>
      </c>
      <c r="I4604" s="7">
        <f>Tabela1[[#This Row],[Valor total]]-Tabela1[[#This Row],[Valor custo]]</f>
        <v>867</v>
      </c>
      <c r="J4604" s="3">
        <f>Tabela1[[#This Row],[MARGEM BRUTA]]/Tabela1[[#This Row],[Valor total]]</f>
        <v>0.37744884632128861</v>
      </c>
      <c r="K4604" s="1" t="str">
        <f>VLOOKUP(Tabela1[[#This Row],[Cliente]],'BASE DE CLIENTES'!A:D,4,0)</f>
        <v>EMPRESA COM MAQUINA</v>
      </c>
      <c r="L4604" s="1" t="str">
        <f>VLOOKUP(Tabela1[[#This Row],[Cliente]],'BASE DE CLIENTES'!A:E,5,0)</f>
        <v>Caldas Novas</v>
      </c>
    </row>
    <row r="4605" spans="2:12" x14ac:dyDescent="0.3">
      <c r="B4605" t="s">
        <v>106</v>
      </c>
      <c r="C4605" s="1" t="str">
        <f>VLOOKUP(Tabela1[[#This Row],[Cliente]],'BASE DE CLIENTES'!A:E,2,0)</f>
        <v>Brasília</v>
      </c>
      <c r="D4605" s="1" t="str">
        <f>VLOOKUP(Tabela1[[#This Row],[Cliente]],'BASE DE CLIENTES'!A:C,3,0)</f>
        <v>DF</v>
      </c>
      <c r="E4605" s="1" t="str">
        <f>CONCATENATE(Tabela1[[#This Row],[CIDADE]],",",Tabela1[[#This Row],[UF]])</f>
        <v>Brasília,DF</v>
      </c>
      <c r="F4605" s="12">
        <v>46092</v>
      </c>
      <c r="G4605" s="14">
        <v>162.5</v>
      </c>
      <c r="H4605" s="14">
        <v>560</v>
      </c>
      <c r="I4605" s="7">
        <f>Tabela1[[#This Row],[Valor total]]-Tabela1[[#This Row],[Valor custo]]</f>
        <v>397.5</v>
      </c>
      <c r="J4605" s="3">
        <f>Tabela1[[#This Row],[MARGEM BRUTA]]/Tabela1[[#This Row],[Valor total]]</f>
        <v>0.7098214285714286</v>
      </c>
      <c r="K4605" s="1" t="str">
        <f>VLOOKUP(Tabela1[[#This Row],[Cliente]],'BASE DE CLIENTES'!A:D,4,0)</f>
        <v>EMPRESA COM MAQUINA</v>
      </c>
      <c r="L4605" s="1" t="str">
        <f>VLOOKUP(Tabela1[[#This Row],[Cliente]],'BASE DE CLIENTES'!A:E,5,0)</f>
        <v>26 DE SETEMBRO</v>
      </c>
    </row>
    <row r="4606" spans="2:12" x14ac:dyDescent="0.3">
      <c r="B4606" t="s">
        <v>236</v>
      </c>
      <c r="C4606" s="1" t="str">
        <f>VLOOKUP(Tabela1[[#This Row],[Cliente]],'BASE DE CLIENTES'!A:E,2,0)</f>
        <v>Goiânia</v>
      </c>
      <c r="D4606" s="1" t="str">
        <f>VLOOKUP(Tabela1[[#This Row],[Cliente]],'BASE DE CLIENTES'!A:C,3,0)</f>
        <v>GO</v>
      </c>
      <c r="E4606" s="1" t="str">
        <f>CONCATENATE(Tabela1[[#This Row],[CIDADE]],",",Tabela1[[#This Row],[UF]])</f>
        <v>Goiânia,GO</v>
      </c>
      <c r="F4606" s="12">
        <v>46092</v>
      </c>
      <c r="G4606" s="14">
        <v>1660</v>
      </c>
      <c r="H4606" s="14">
        <v>2410</v>
      </c>
      <c r="I4606" s="7">
        <f>Tabela1[[#This Row],[Valor total]]-Tabela1[[#This Row],[Valor custo]]</f>
        <v>750</v>
      </c>
      <c r="J4606" s="3">
        <f>Tabela1[[#This Row],[MARGEM BRUTA]]/Tabela1[[#This Row],[Valor total]]</f>
        <v>0.31120331950207469</v>
      </c>
      <c r="K4606" s="1" t="str">
        <f>VLOOKUP(Tabela1[[#This Row],[Cliente]],'BASE DE CLIENTES'!A:D,4,0)</f>
        <v>EMPRESA COM MAQUINA</v>
      </c>
      <c r="L4606" s="1" t="str">
        <f>VLOOKUP(Tabela1[[#This Row],[Cliente]],'BASE DE CLIENTES'!A:E,5,0)</f>
        <v>Goiânia</v>
      </c>
    </row>
    <row r="4607" spans="2:12" x14ac:dyDescent="0.3">
      <c r="B4607" t="s">
        <v>1178</v>
      </c>
      <c r="C4607" s="1" t="str">
        <f>VLOOKUP(Tabela1[[#This Row],[Cliente]],'BASE DE CLIENTES'!A:E,2,0)</f>
        <v>Brasília</v>
      </c>
      <c r="D4607" s="1" t="str">
        <f>VLOOKUP(Tabela1[[#This Row],[Cliente]],'BASE DE CLIENTES'!A:C,3,0)</f>
        <v>DF</v>
      </c>
      <c r="E4607" s="1" t="str">
        <f>CONCATENATE(Tabela1[[#This Row],[CIDADE]],",",Tabela1[[#This Row],[UF]])</f>
        <v>Brasília,DF</v>
      </c>
      <c r="F4607" s="12">
        <v>46091</v>
      </c>
      <c r="G4607" s="14">
        <v>7.51</v>
      </c>
      <c r="H4607" s="14">
        <v>40</v>
      </c>
      <c r="I4607" s="7">
        <f>Tabela1[[#This Row],[Valor total]]-Tabela1[[#This Row],[Valor custo]]</f>
        <v>32.49</v>
      </c>
      <c r="J4607" s="3">
        <f>Tabela1[[#This Row],[MARGEM BRUTA]]/Tabela1[[#This Row],[Valor total]]</f>
        <v>0.81225000000000003</v>
      </c>
      <c r="K4607" s="1" t="str">
        <f>VLOOKUP(Tabela1[[#This Row],[Cliente]],'BASE DE CLIENTES'!A:D,4,0)</f>
        <v>CLIENTE NOVO S/ IDENT.</v>
      </c>
      <c r="L4607" s="1" t="str">
        <f>VLOOKUP(Tabela1[[#This Row],[Cliente]],'BASE DE CLIENTES'!A:E,5,0)</f>
        <v>VICENTE PIRES</v>
      </c>
    </row>
    <row r="4608" spans="2:12" x14ac:dyDescent="0.3">
      <c r="B4608" t="s">
        <v>68</v>
      </c>
      <c r="C4608" s="1" t="str">
        <f>VLOOKUP(Tabela1[[#This Row],[Cliente]],'BASE DE CLIENTES'!A:E,2,0)</f>
        <v>Brasília</v>
      </c>
      <c r="D4608" s="1" t="str">
        <f>VLOOKUP(Tabela1[[#This Row],[Cliente]],'BASE DE CLIENTES'!A:C,3,0)</f>
        <v>DF</v>
      </c>
      <c r="E4608" s="1" t="str">
        <f>CONCATENATE(Tabela1[[#This Row],[CIDADE]],",",Tabela1[[#This Row],[UF]])</f>
        <v>Brasília,DF</v>
      </c>
      <c r="F4608" s="12">
        <v>46090</v>
      </c>
      <c r="G4608" s="14">
        <v>290</v>
      </c>
      <c r="H4608" s="14">
        <v>550</v>
      </c>
      <c r="I4608" s="7">
        <f>Tabela1[[#This Row],[Valor total]]-Tabela1[[#This Row],[Valor custo]]</f>
        <v>260</v>
      </c>
      <c r="J4608" s="3">
        <f>Tabela1[[#This Row],[MARGEM BRUTA]]/Tabela1[[#This Row],[Valor total]]</f>
        <v>0.47272727272727272</v>
      </c>
      <c r="K4608" s="1" t="str">
        <f>VLOOKUP(Tabela1[[#This Row],[Cliente]],'BASE DE CLIENTES'!A:D,4,0)</f>
        <v>EMPRESA COM MAQUINA</v>
      </c>
      <c r="L4608" s="1" t="str">
        <f>VLOOKUP(Tabela1[[#This Row],[Cliente]],'BASE DE CLIENTES'!A:E,5,0)</f>
        <v>SAMAMBAIA SUL (SAMAMBAIA)</v>
      </c>
    </row>
    <row r="4609" spans="2:12" x14ac:dyDescent="0.3">
      <c r="B4609" t="s">
        <v>165</v>
      </c>
      <c r="C4609" s="1" t="str">
        <f>VLOOKUP(Tabela1[[#This Row],[Cliente]],'BASE DE CLIENTES'!A:E,2,0)</f>
        <v>Brasília</v>
      </c>
      <c r="D4609" s="1" t="str">
        <f>VLOOKUP(Tabela1[[#This Row],[Cliente]],'BASE DE CLIENTES'!A:C,3,0)</f>
        <v>DF</v>
      </c>
      <c r="E4609" s="1" t="str">
        <f>CONCATENATE(Tabela1[[#This Row],[CIDADE]],",",Tabela1[[#This Row],[UF]])</f>
        <v>Brasília,DF</v>
      </c>
      <c r="F4609" s="12">
        <v>46092</v>
      </c>
      <c r="G4609" s="14">
        <v>650</v>
      </c>
      <c r="H4609" s="14">
        <v>800</v>
      </c>
      <c r="I4609" s="7">
        <f>Tabela1[[#This Row],[Valor total]]-Tabela1[[#This Row],[Valor custo]]</f>
        <v>150</v>
      </c>
      <c r="J4609" s="3">
        <f>Tabela1[[#This Row],[MARGEM BRUTA]]/Tabela1[[#This Row],[Valor total]]</f>
        <v>0.1875</v>
      </c>
      <c r="K4609" s="1" t="str">
        <f>VLOOKUP(Tabela1[[#This Row],[Cliente]],'BASE DE CLIENTES'!A:D,4,0)</f>
        <v>EMPRESA SEM MAQUINA</v>
      </c>
      <c r="L4609" s="1" t="str">
        <f>VLOOKUP(Tabela1[[#This Row],[Cliente]],'BASE DE CLIENTES'!A:E,5,0)</f>
        <v>SETOR HABITACIONAL VICENTE PIRES</v>
      </c>
    </row>
    <row r="4610" spans="2:12" x14ac:dyDescent="0.3">
      <c r="B4610" t="s">
        <v>52</v>
      </c>
      <c r="C4610" s="1" t="str">
        <f>VLOOKUP(Tabela1[[#This Row],[Cliente]],'BASE DE CLIENTES'!A:E,2,0)</f>
        <v>Brasília</v>
      </c>
      <c r="D4610" s="1" t="str">
        <f>VLOOKUP(Tabela1[[#This Row],[Cliente]],'BASE DE CLIENTES'!A:C,3,0)</f>
        <v>DF</v>
      </c>
      <c r="E4610" s="1" t="str">
        <f>CONCATENATE(Tabela1[[#This Row],[CIDADE]],",",Tabela1[[#This Row],[UF]])</f>
        <v>Brasília,DF</v>
      </c>
      <c r="F4610" s="12">
        <v>46092</v>
      </c>
      <c r="G4610" s="14">
        <v>1257</v>
      </c>
      <c r="H4610" s="14">
        <v>1740</v>
      </c>
      <c r="I4610" s="7">
        <f>Tabela1[[#This Row],[Valor total]]-Tabela1[[#This Row],[Valor custo]]</f>
        <v>483</v>
      </c>
      <c r="J4610" s="3">
        <f>Tabela1[[#This Row],[MARGEM BRUTA]]/Tabela1[[#This Row],[Valor total]]</f>
        <v>0.27758620689655172</v>
      </c>
      <c r="K4610" s="1" t="str">
        <f>VLOOKUP(Tabela1[[#This Row],[Cliente]],'BASE DE CLIENTES'!A:D,4,0)</f>
        <v>SERRALHEIRO</v>
      </c>
      <c r="L4610" s="1" t="str">
        <f>VLOOKUP(Tabela1[[#This Row],[Cliente]],'BASE DE CLIENTES'!A:E,5,0)</f>
        <v>Ceilândia Sul (Ceilândia)</v>
      </c>
    </row>
    <row r="4611" spans="2:12" x14ac:dyDescent="0.3">
      <c r="B4611" t="s">
        <v>127</v>
      </c>
      <c r="C4611" s="1" t="str">
        <f>VLOOKUP(Tabela1[[#This Row],[Cliente]],'BASE DE CLIENTES'!A:E,2,0)</f>
        <v>Brasília</v>
      </c>
      <c r="D4611" s="1" t="str">
        <f>VLOOKUP(Tabela1[[#This Row],[Cliente]],'BASE DE CLIENTES'!A:C,3,0)</f>
        <v>DF</v>
      </c>
      <c r="E4611" s="1" t="str">
        <f>CONCATENATE(Tabela1[[#This Row],[CIDADE]],",",Tabela1[[#This Row],[UF]])</f>
        <v>Brasília,DF</v>
      </c>
      <c r="F4611" s="12">
        <v>46092</v>
      </c>
      <c r="G4611" s="14">
        <v>1350</v>
      </c>
      <c r="H4611" s="14">
        <v>1800</v>
      </c>
      <c r="I4611" s="7">
        <f>Tabela1[[#This Row],[Valor total]]-Tabela1[[#This Row],[Valor custo]]</f>
        <v>450</v>
      </c>
      <c r="J4611" s="3">
        <f>Tabela1[[#This Row],[MARGEM BRUTA]]/Tabela1[[#This Row],[Valor total]]</f>
        <v>0.25</v>
      </c>
      <c r="K4611" s="1" t="str">
        <f>VLOOKUP(Tabela1[[#This Row],[Cliente]],'BASE DE CLIENTES'!A:D,4,0)</f>
        <v>EMPRESA COM MAQUINA</v>
      </c>
      <c r="L4611" s="1" t="str">
        <f>VLOOKUP(Tabela1[[#This Row],[Cliente]],'BASE DE CLIENTES'!A:E,5,0)</f>
        <v>CEILANDIA SUL (CEILANDIA)</v>
      </c>
    </row>
    <row r="4612" spans="2:12" x14ac:dyDescent="0.3">
      <c r="B4612" t="s">
        <v>68</v>
      </c>
      <c r="C4612" s="1" t="str">
        <f>VLOOKUP(Tabela1[[#This Row],[Cliente]],'BASE DE CLIENTES'!A:E,2,0)</f>
        <v>Brasília</v>
      </c>
      <c r="D4612" s="1" t="str">
        <f>VLOOKUP(Tabela1[[#This Row],[Cliente]],'BASE DE CLIENTES'!A:C,3,0)</f>
        <v>DF</v>
      </c>
      <c r="E4612" s="1" t="str">
        <f>CONCATENATE(Tabela1[[#This Row],[CIDADE]],",",Tabela1[[#This Row],[UF]])</f>
        <v>Brasília,DF</v>
      </c>
      <c r="F4612" s="12">
        <v>46092</v>
      </c>
      <c r="G4612" s="14">
        <v>1257</v>
      </c>
      <c r="H4612" s="14">
        <v>1875</v>
      </c>
      <c r="I4612" s="7">
        <f>Tabela1[[#This Row],[Valor total]]-Tabela1[[#This Row],[Valor custo]]</f>
        <v>618</v>
      </c>
      <c r="J4612" s="3">
        <f>Tabela1[[#This Row],[MARGEM BRUTA]]/Tabela1[[#This Row],[Valor total]]</f>
        <v>0.3296</v>
      </c>
      <c r="K4612" s="1" t="str">
        <f>VLOOKUP(Tabela1[[#This Row],[Cliente]],'BASE DE CLIENTES'!A:D,4,0)</f>
        <v>EMPRESA COM MAQUINA</v>
      </c>
      <c r="L4612" s="1" t="str">
        <f>VLOOKUP(Tabela1[[#This Row],[Cliente]],'BASE DE CLIENTES'!A:E,5,0)</f>
        <v>SAMAMBAIA SUL (SAMAMBAIA)</v>
      </c>
    </row>
    <row r="4613" spans="2:12" x14ac:dyDescent="0.3">
      <c r="B4613" t="s">
        <v>161</v>
      </c>
      <c r="C4613" s="1" t="str">
        <f>VLOOKUP(Tabela1[[#This Row],[Cliente]],'BASE DE CLIENTES'!A:E,2,0)</f>
        <v>Brasília</v>
      </c>
      <c r="D4613" s="1" t="str">
        <f>VLOOKUP(Tabela1[[#This Row],[Cliente]],'BASE DE CLIENTES'!A:C,3,0)</f>
        <v>DF</v>
      </c>
      <c r="E4613" s="1" t="str">
        <f>CONCATENATE(Tabela1[[#This Row],[CIDADE]],",",Tabela1[[#This Row],[UF]])</f>
        <v>Brasília,DF</v>
      </c>
      <c r="F4613" s="12">
        <v>46092</v>
      </c>
      <c r="G4613" s="14">
        <v>24760</v>
      </c>
      <c r="H4613" s="14">
        <v>35190</v>
      </c>
      <c r="I4613" s="7">
        <f>Tabela1[[#This Row],[Valor total]]-Tabela1[[#This Row],[Valor custo]]</f>
        <v>10430</v>
      </c>
      <c r="J4613" s="3">
        <f>Tabela1[[#This Row],[MARGEM BRUTA]]/Tabela1[[#This Row],[Valor total]]</f>
        <v>0.2963910201761864</v>
      </c>
      <c r="K4613" s="1" t="str">
        <f>VLOOKUP(Tabela1[[#This Row],[Cliente]],'BASE DE CLIENTES'!A:D,4,0)</f>
        <v>EMPRESA COM MAQUINA</v>
      </c>
      <c r="L4613" s="1" t="str">
        <f>VLOOKUP(Tabela1[[#This Row],[Cliente]],'BASE DE CLIENTES'!A:E,5,0)</f>
        <v>RIACHO FUNDO II</v>
      </c>
    </row>
    <row r="4614" spans="2:12" x14ac:dyDescent="0.3">
      <c r="B4614" t="s">
        <v>1179</v>
      </c>
      <c r="C4614" s="1" t="str">
        <f>VLOOKUP(Tabela1[[#This Row],[Cliente]],'BASE DE CLIENTES'!A:E,2,0)</f>
        <v>Aparecida de Goiânia</v>
      </c>
      <c r="D4614" s="1" t="str">
        <f>VLOOKUP(Tabela1[[#This Row],[Cliente]],'BASE DE CLIENTES'!A:C,3,0)</f>
        <v>GO</v>
      </c>
      <c r="E4614" s="1" t="str">
        <f>CONCATENATE(Tabela1[[#This Row],[CIDADE]],",",Tabela1[[#This Row],[UF]])</f>
        <v>Aparecida de Goiânia,GO</v>
      </c>
      <c r="F4614" s="12">
        <v>46091</v>
      </c>
      <c r="G4614" s="14">
        <v>2650</v>
      </c>
      <c r="H4614" s="14">
        <v>4125</v>
      </c>
      <c r="I4614" s="7">
        <f>Tabela1[[#This Row],[Valor total]]-Tabela1[[#This Row],[Valor custo]]</f>
        <v>1475</v>
      </c>
      <c r="J4614" s="3">
        <f>Tabela1[[#This Row],[MARGEM BRUTA]]/Tabela1[[#This Row],[Valor total]]</f>
        <v>0.3575757575757576</v>
      </c>
      <c r="K4614" s="1" t="str">
        <f>VLOOKUP(Tabela1[[#This Row],[Cliente]],'BASE DE CLIENTES'!A:D,4,0)</f>
        <v>CLIENTE NOVO S/ IDENT.</v>
      </c>
      <c r="L4614" s="1" t="str">
        <f>VLOOKUP(Tabela1[[#This Row],[Cliente]],'BASE DE CLIENTES'!A:E,5,0)</f>
        <v>Aparecida de Goiânia</v>
      </c>
    </row>
    <row r="4615" spans="2:12" x14ac:dyDescent="0.3">
      <c r="B4615" t="s">
        <v>25</v>
      </c>
      <c r="C4615" s="1" t="str">
        <f>VLOOKUP(Tabela1[[#This Row],[Cliente]],'BASE DE CLIENTES'!A:E,2,0)</f>
        <v>Brasília</v>
      </c>
      <c r="D4615" s="1" t="str">
        <f>VLOOKUP(Tabela1[[#This Row],[Cliente]],'BASE DE CLIENTES'!A:C,3,0)</f>
        <v>DF</v>
      </c>
      <c r="E4615" s="1" t="str">
        <f>CONCATENATE(Tabela1[[#This Row],[CIDADE]],",",Tabela1[[#This Row],[UF]])</f>
        <v>Brasília,DF</v>
      </c>
      <c r="F4615" s="12">
        <v>46091</v>
      </c>
      <c r="G4615" s="14">
        <v>838</v>
      </c>
      <c r="H4615" s="14">
        <v>1310</v>
      </c>
      <c r="I4615" s="7">
        <f>Tabela1[[#This Row],[Valor total]]-Tabela1[[#This Row],[Valor custo]]</f>
        <v>472</v>
      </c>
      <c r="J4615" s="3">
        <f>Tabela1[[#This Row],[MARGEM BRUTA]]/Tabela1[[#This Row],[Valor total]]</f>
        <v>0.36030534351145038</v>
      </c>
      <c r="K4615" s="1" t="str">
        <f>VLOOKUP(Tabela1[[#This Row],[Cliente]],'BASE DE CLIENTES'!A:D,4,0)</f>
        <v>EMPRESA COM MAQUINA</v>
      </c>
      <c r="L4615" s="1" t="str">
        <f>VLOOKUP(Tabela1[[#This Row],[Cliente]],'BASE DE CLIENTES'!A:E,5,0)</f>
        <v>CEILANDIA NORTE (CEILANDIA)</v>
      </c>
    </row>
    <row r="4616" spans="2:12" x14ac:dyDescent="0.3">
      <c r="B4616" t="s">
        <v>195</v>
      </c>
      <c r="C4616" s="1" t="str">
        <f>VLOOKUP(Tabela1[[#This Row],[Cliente]],'BASE DE CLIENTES'!A:E,2,0)</f>
        <v>Goiânia</v>
      </c>
      <c r="D4616" s="1" t="str">
        <f>VLOOKUP(Tabela1[[#This Row],[Cliente]],'BASE DE CLIENTES'!A:C,3,0)</f>
        <v>GO</v>
      </c>
      <c r="E4616" s="1" t="str">
        <f>CONCATENATE(Tabela1[[#This Row],[CIDADE]],",",Tabela1[[#This Row],[UF]])</f>
        <v>Goiânia,GO</v>
      </c>
      <c r="F4616" s="12">
        <v>46091</v>
      </c>
      <c r="G4616" s="14">
        <v>1891.14</v>
      </c>
      <c r="H4616" s="14">
        <v>2780</v>
      </c>
      <c r="I4616" s="7">
        <f>Tabela1[[#This Row],[Valor total]]-Tabela1[[#This Row],[Valor custo]]</f>
        <v>888.8599999999999</v>
      </c>
      <c r="J4616" s="3">
        <f>Tabela1[[#This Row],[MARGEM BRUTA]]/Tabela1[[#This Row],[Valor total]]</f>
        <v>0.31973381294964026</v>
      </c>
      <c r="K4616" s="1" t="str">
        <f>VLOOKUP(Tabela1[[#This Row],[Cliente]],'BASE DE CLIENTES'!A:D,4,0)</f>
        <v>EMPRESA COM MAQUINA</v>
      </c>
      <c r="L4616" s="1" t="str">
        <f>VLOOKUP(Tabela1[[#This Row],[Cliente]],'BASE DE CLIENTES'!A:E,5,0)</f>
        <v>Goiânia</v>
      </c>
    </row>
    <row r="4617" spans="2:12" x14ac:dyDescent="0.3">
      <c r="B4617" t="s">
        <v>276</v>
      </c>
      <c r="C4617" s="1" t="str">
        <f>VLOOKUP(Tabela1[[#This Row],[Cliente]],'BASE DE CLIENTES'!A:E,2,0)</f>
        <v>Parauapebas</v>
      </c>
      <c r="D4617" s="1" t="str">
        <f>VLOOKUP(Tabela1[[#This Row],[Cliente]],'BASE DE CLIENTES'!A:C,3,0)</f>
        <v>PA</v>
      </c>
      <c r="E4617" s="1" t="str">
        <f>CONCATENATE(Tabela1[[#This Row],[CIDADE]],",",Tabela1[[#This Row],[UF]])</f>
        <v>Parauapebas,PA</v>
      </c>
      <c r="F4617" s="12">
        <v>46091</v>
      </c>
      <c r="G4617" s="14">
        <v>6262.36</v>
      </c>
      <c r="H4617" s="14">
        <v>10545</v>
      </c>
      <c r="I4617" s="7">
        <f>Tabela1[[#This Row],[Valor total]]-Tabela1[[#This Row],[Valor custo]]</f>
        <v>4282.6400000000003</v>
      </c>
      <c r="J4617" s="3">
        <f>Tabela1[[#This Row],[MARGEM BRUTA]]/Tabela1[[#This Row],[Valor total]]</f>
        <v>0.4061299193930773</v>
      </c>
      <c r="K4617" s="1" t="str">
        <f>VLOOKUP(Tabela1[[#This Row],[Cliente]],'BASE DE CLIENTES'!A:D,4,0)</f>
        <v>EMPRESA COM MAQUINA</v>
      </c>
      <c r="L4617" s="1" t="str">
        <f>VLOOKUP(Tabela1[[#This Row],[Cliente]],'BASE DE CLIENTES'!A:E,5,0)</f>
        <v>Parauapebas</v>
      </c>
    </row>
    <row r="4618" spans="2:12" x14ac:dyDescent="0.3">
      <c r="B4618" t="s">
        <v>42</v>
      </c>
      <c r="C4618" s="1" t="str">
        <f>VLOOKUP(Tabela1[[#This Row],[Cliente]],'BASE DE CLIENTES'!A:E,2,0)</f>
        <v>Brasília</v>
      </c>
      <c r="D4618" s="1" t="str">
        <f>VLOOKUP(Tabela1[[#This Row],[Cliente]],'BASE DE CLIENTES'!A:C,3,0)</f>
        <v>DF</v>
      </c>
      <c r="E4618" s="1" t="str">
        <f>CONCATENATE(Tabela1[[#This Row],[CIDADE]],",",Tabela1[[#This Row],[UF]])</f>
        <v>Brasília,DF</v>
      </c>
      <c r="F4618" s="12">
        <v>46091</v>
      </c>
      <c r="G4618" s="14">
        <v>1288</v>
      </c>
      <c r="H4618" s="14">
        <v>2020</v>
      </c>
      <c r="I4618" s="7">
        <f>Tabela1[[#This Row],[Valor total]]-Tabela1[[#This Row],[Valor custo]]</f>
        <v>732</v>
      </c>
      <c r="J4618" s="3">
        <f>Tabela1[[#This Row],[MARGEM BRUTA]]/Tabela1[[#This Row],[Valor total]]</f>
        <v>0.36237623762376237</v>
      </c>
      <c r="K4618" s="1" t="str">
        <f>VLOOKUP(Tabela1[[#This Row],[Cliente]],'BASE DE CLIENTES'!A:D,4,0)</f>
        <v>EMPRESA SEM MAQUINA</v>
      </c>
      <c r="L4618" s="1" t="str">
        <f>VLOOKUP(Tabela1[[#This Row],[Cliente]],'BASE DE CLIENTES'!A:E,5,0)</f>
        <v>SAMAMBAIA</v>
      </c>
    </row>
    <row r="4619" spans="2:12" x14ac:dyDescent="0.3">
      <c r="B4619" t="s">
        <v>19</v>
      </c>
      <c r="C4619" s="1" t="str">
        <f>VLOOKUP(Tabela1[[#This Row],[Cliente]],'BASE DE CLIENTES'!A:E,2,0)</f>
        <v>Águas Lindas de Goiás</v>
      </c>
      <c r="D4619" s="1" t="str">
        <f>VLOOKUP(Tabela1[[#This Row],[Cliente]],'BASE DE CLIENTES'!A:C,3,0)</f>
        <v>GO</v>
      </c>
      <c r="E4619" s="1" t="str">
        <f>CONCATENATE(Tabela1[[#This Row],[CIDADE]],",",Tabela1[[#This Row],[UF]])</f>
        <v>Águas Lindas de Goiás,GO</v>
      </c>
      <c r="F4619" s="12">
        <v>46091</v>
      </c>
      <c r="G4619" s="14">
        <v>2550</v>
      </c>
      <c r="H4619" s="14">
        <v>4640</v>
      </c>
      <c r="I4619" s="7">
        <f>Tabela1[[#This Row],[Valor total]]-Tabela1[[#This Row],[Valor custo]]</f>
        <v>2090</v>
      </c>
      <c r="J4619" s="3">
        <f>Tabela1[[#This Row],[MARGEM BRUTA]]/Tabela1[[#This Row],[Valor total]]</f>
        <v>0.45043103448275862</v>
      </c>
      <c r="K4619" s="1" t="str">
        <f>VLOOKUP(Tabela1[[#This Row],[Cliente]],'BASE DE CLIENTES'!A:D,4,0)</f>
        <v>SERRALHEIRO</v>
      </c>
      <c r="L4619" s="1" t="str">
        <f>VLOOKUP(Tabela1[[#This Row],[Cliente]],'BASE DE CLIENTES'!A:E,5,0)</f>
        <v>Águas Lindas de Goiás</v>
      </c>
    </row>
    <row r="4620" spans="2:12" x14ac:dyDescent="0.3">
      <c r="B4620" t="s">
        <v>255</v>
      </c>
      <c r="C4620" s="1" t="str">
        <f>VLOOKUP(Tabela1[[#This Row],[Cliente]],'BASE DE CLIENTES'!A:E,2,0)</f>
        <v>Brasília</v>
      </c>
      <c r="D4620" s="1" t="str">
        <f>VLOOKUP(Tabela1[[#This Row],[Cliente]],'BASE DE CLIENTES'!A:C,3,0)</f>
        <v>DF</v>
      </c>
      <c r="E4620" s="1" t="str">
        <f>CONCATENATE(Tabela1[[#This Row],[CIDADE]],",",Tabela1[[#This Row],[UF]])</f>
        <v>Brasília,DF</v>
      </c>
      <c r="F4620" s="12">
        <v>46091</v>
      </c>
      <c r="G4620" s="14">
        <v>547.6</v>
      </c>
      <c r="H4620" s="14">
        <v>4000</v>
      </c>
      <c r="I4620" s="7">
        <f>Tabela1[[#This Row],[Valor total]]-Tabela1[[#This Row],[Valor custo]]</f>
        <v>3452.4</v>
      </c>
      <c r="J4620" s="3">
        <f>Tabela1[[#This Row],[MARGEM BRUTA]]/Tabela1[[#This Row],[Valor total]]</f>
        <v>0.86309999999999998</v>
      </c>
      <c r="K4620" s="1" t="str">
        <f>VLOOKUP(Tabela1[[#This Row],[Cliente]],'BASE DE CLIENTES'!A:D,4,0)</f>
        <v>EMPRESA COM MAQUINA</v>
      </c>
      <c r="L4620" s="1" t="str">
        <f>VLOOKUP(Tabela1[[#This Row],[Cliente]],'BASE DE CLIENTES'!A:E,5,0)</f>
        <v>ADE ÁGUAS CLARAS</v>
      </c>
    </row>
    <row r="4621" spans="2:12" x14ac:dyDescent="0.3">
      <c r="B4621" t="s">
        <v>76</v>
      </c>
      <c r="C4621" s="1" t="str">
        <f>VLOOKUP(Tabela1[[#This Row],[Cliente]],'BASE DE CLIENTES'!A:E,2,0)</f>
        <v>Brasília</v>
      </c>
      <c r="D4621" s="1" t="str">
        <f>VLOOKUP(Tabela1[[#This Row],[Cliente]],'BASE DE CLIENTES'!A:C,3,0)</f>
        <v>DF</v>
      </c>
      <c r="E4621" s="1" t="str">
        <f>CONCATENATE(Tabela1[[#This Row],[CIDADE]],",",Tabela1[[#This Row],[UF]])</f>
        <v>Brasília,DF</v>
      </c>
      <c r="F4621" s="12">
        <v>46091</v>
      </c>
      <c r="G4621" s="14">
        <v>9014</v>
      </c>
      <c r="H4621" s="14">
        <v>13288</v>
      </c>
      <c r="I4621" s="7">
        <f>Tabela1[[#This Row],[Valor total]]-Tabela1[[#This Row],[Valor custo]]</f>
        <v>4274</v>
      </c>
      <c r="J4621" s="3">
        <f>Tabela1[[#This Row],[MARGEM BRUTA]]/Tabela1[[#This Row],[Valor total]]</f>
        <v>0.32164358819987959</v>
      </c>
      <c r="K4621" s="1" t="str">
        <f>VLOOKUP(Tabela1[[#This Row],[Cliente]],'BASE DE CLIENTES'!A:D,4,0)</f>
        <v>EMPRESA COM MAQUINA</v>
      </c>
      <c r="L4621" s="1" t="str">
        <f>VLOOKUP(Tabela1[[#This Row],[Cliente]],'BASE DE CLIENTES'!A:E,5,0)</f>
        <v>Setor Placa da Mercedes (Núcleo Bandeirante)</v>
      </c>
    </row>
    <row r="4622" spans="2:12" x14ac:dyDescent="0.3">
      <c r="B4622" t="s">
        <v>120</v>
      </c>
      <c r="C4622" s="1" t="str">
        <f>VLOOKUP(Tabela1[[#This Row],[Cliente]],'BASE DE CLIENTES'!A:E,2,0)</f>
        <v>Brasília</v>
      </c>
      <c r="D4622" s="1" t="str">
        <f>VLOOKUP(Tabela1[[#This Row],[Cliente]],'BASE DE CLIENTES'!A:C,3,0)</f>
        <v>DF</v>
      </c>
      <c r="E4622" s="1" t="str">
        <f>CONCATENATE(Tabela1[[#This Row],[CIDADE]],",",Tabela1[[#This Row],[UF]])</f>
        <v>Brasília,DF</v>
      </c>
      <c r="F4622" s="12">
        <v>46091</v>
      </c>
      <c r="G4622" s="14">
        <v>838</v>
      </c>
      <c r="H4622" s="14">
        <v>1280</v>
      </c>
      <c r="I4622" s="7">
        <f>Tabela1[[#This Row],[Valor total]]-Tabela1[[#This Row],[Valor custo]]</f>
        <v>442</v>
      </c>
      <c r="J4622" s="3">
        <f>Tabela1[[#This Row],[MARGEM BRUTA]]/Tabela1[[#This Row],[Valor total]]</f>
        <v>0.34531250000000002</v>
      </c>
      <c r="K4622" s="1" t="str">
        <f>VLOOKUP(Tabela1[[#This Row],[Cliente]],'BASE DE CLIENTES'!A:D,4,0)</f>
        <v>EMPRESA SEM MAQUINA</v>
      </c>
      <c r="L4622" s="1" t="str">
        <f>VLOOKUP(Tabela1[[#This Row],[Cliente]],'BASE DE CLIENTES'!A:E,5,0)</f>
        <v>SAMAMBAIA</v>
      </c>
    </row>
    <row r="4623" spans="2:12" x14ac:dyDescent="0.3">
      <c r="B4623" t="s">
        <v>236</v>
      </c>
      <c r="C4623" s="1" t="str">
        <f>VLOOKUP(Tabela1[[#This Row],[Cliente]],'BASE DE CLIENTES'!A:E,2,0)</f>
        <v>Goiânia</v>
      </c>
      <c r="D4623" s="1" t="str">
        <f>VLOOKUP(Tabela1[[#This Row],[Cliente]],'BASE DE CLIENTES'!A:C,3,0)</f>
        <v>GO</v>
      </c>
      <c r="E4623" s="1" t="str">
        <f>CONCATENATE(Tabela1[[#This Row],[CIDADE]],",",Tabela1[[#This Row],[UF]])</f>
        <v>Goiânia,GO</v>
      </c>
      <c r="F4623" s="12">
        <v>46091</v>
      </c>
      <c r="G4623" s="14">
        <v>530</v>
      </c>
      <c r="H4623" s="14">
        <v>790</v>
      </c>
      <c r="I4623" s="7">
        <f>Tabela1[[#This Row],[Valor total]]-Tabela1[[#This Row],[Valor custo]]</f>
        <v>260</v>
      </c>
      <c r="J4623" s="3">
        <f>Tabela1[[#This Row],[MARGEM BRUTA]]/Tabela1[[#This Row],[Valor total]]</f>
        <v>0.32911392405063289</v>
      </c>
      <c r="K4623" s="1" t="str">
        <f>VLOOKUP(Tabela1[[#This Row],[Cliente]],'BASE DE CLIENTES'!A:D,4,0)</f>
        <v>EMPRESA COM MAQUINA</v>
      </c>
      <c r="L4623" s="1" t="str">
        <f>VLOOKUP(Tabela1[[#This Row],[Cliente]],'BASE DE CLIENTES'!A:E,5,0)</f>
        <v>Goiânia</v>
      </c>
    </row>
    <row r="4624" spans="2:12" x14ac:dyDescent="0.3">
      <c r="B4624" t="s">
        <v>1180</v>
      </c>
      <c r="C4624" s="1" t="str">
        <f>VLOOKUP(Tabela1[[#This Row],[Cliente]],'BASE DE CLIENTES'!A:E,2,0)</f>
        <v>Brasília</v>
      </c>
      <c r="D4624" s="1" t="str">
        <f>VLOOKUP(Tabela1[[#This Row],[Cliente]],'BASE DE CLIENTES'!A:C,3,0)</f>
        <v>DF</v>
      </c>
      <c r="E4624" s="1" t="str">
        <f>CONCATENATE(Tabela1[[#This Row],[CIDADE]],",",Tabela1[[#This Row],[UF]])</f>
        <v>Brasília,DF</v>
      </c>
      <c r="F4624" s="12">
        <v>46091</v>
      </c>
      <c r="G4624" s="14">
        <v>54.43</v>
      </c>
      <c r="H4624" s="14">
        <v>70</v>
      </c>
      <c r="I4624" s="7">
        <f>Tabela1[[#This Row],[Valor total]]-Tabela1[[#This Row],[Valor custo]]</f>
        <v>15.57</v>
      </c>
      <c r="J4624" s="3">
        <f>Tabela1[[#This Row],[MARGEM BRUTA]]/Tabela1[[#This Row],[Valor total]]</f>
        <v>0.22242857142857142</v>
      </c>
      <c r="K4624" s="1" t="str">
        <f>VLOOKUP(Tabela1[[#This Row],[Cliente]],'BASE DE CLIENTES'!A:D,4,0)</f>
        <v>CLIENTE NOVO S/ IDENT.</v>
      </c>
      <c r="L4624" s="1" t="str">
        <f>VLOOKUP(Tabela1[[#This Row],[Cliente]],'BASE DE CLIENTES'!A:E,5,0)</f>
        <v>SAMAMBAIA</v>
      </c>
    </row>
    <row r="4625" spans="2:12" x14ac:dyDescent="0.3">
      <c r="B4625" t="s">
        <v>52</v>
      </c>
      <c r="C4625" s="1" t="str">
        <f>VLOOKUP(Tabela1[[#This Row],[Cliente]],'BASE DE CLIENTES'!A:E,2,0)</f>
        <v>Brasília</v>
      </c>
      <c r="D4625" s="1" t="str">
        <f>VLOOKUP(Tabela1[[#This Row],[Cliente]],'BASE DE CLIENTES'!A:C,3,0)</f>
        <v>DF</v>
      </c>
      <c r="E4625" s="1" t="str">
        <f>CONCATENATE(Tabela1[[#This Row],[CIDADE]],",",Tabela1[[#This Row],[UF]])</f>
        <v>Brasília,DF</v>
      </c>
      <c r="F4625" s="12">
        <v>46091</v>
      </c>
      <c r="G4625" s="14">
        <v>434.02</v>
      </c>
      <c r="H4625" s="14">
        <v>740</v>
      </c>
      <c r="I4625" s="7">
        <f>Tabela1[[#This Row],[Valor total]]-Tabela1[[#This Row],[Valor custo]]</f>
        <v>305.98</v>
      </c>
      <c r="J4625" s="3">
        <f>Tabela1[[#This Row],[MARGEM BRUTA]]/Tabela1[[#This Row],[Valor total]]</f>
        <v>0.4134864864864865</v>
      </c>
      <c r="K4625" s="1" t="str">
        <f>VLOOKUP(Tabela1[[#This Row],[Cliente]],'BASE DE CLIENTES'!A:D,4,0)</f>
        <v>SERRALHEIRO</v>
      </c>
      <c r="L4625" s="1" t="str">
        <f>VLOOKUP(Tabela1[[#This Row],[Cliente]],'BASE DE CLIENTES'!A:E,5,0)</f>
        <v>Ceilândia Sul (Ceilândia)</v>
      </c>
    </row>
    <row r="4626" spans="2:12" x14ac:dyDescent="0.3">
      <c r="B4626" t="s">
        <v>30</v>
      </c>
      <c r="C4626" s="1" t="str">
        <f>VLOOKUP(Tabela1[[#This Row],[Cliente]],'BASE DE CLIENTES'!A:E,2,0)</f>
        <v>Águas Lindas de Goiás</v>
      </c>
      <c r="D4626" s="1" t="str">
        <f>VLOOKUP(Tabela1[[#This Row],[Cliente]],'BASE DE CLIENTES'!A:C,3,0)</f>
        <v>GO</v>
      </c>
      <c r="E4626" s="1" t="str">
        <f>CONCATENATE(Tabela1[[#This Row],[CIDADE]],",",Tabela1[[#This Row],[UF]])</f>
        <v>Águas Lindas de Goiás,GO</v>
      </c>
      <c r="F4626" s="12">
        <v>46091</v>
      </c>
      <c r="G4626" s="14">
        <v>1069</v>
      </c>
      <c r="H4626" s="14">
        <v>1470</v>
      </c>
      <c r="I4626" s="7">
        <f>Tabela1[[#This Row],[Valor total]]-Tabela1[[#This Row],[Valor custo]]</f>
        <v>401</v>
      </c>
      <c r="J4626" s="3">
        <f>Tabela1[[#This Row],[MARGEM BRUTA]]/Tabela1[[#This Row],[Valor total]]</f>
        <v>0.27278911564625852</v>
      </c>
      <c r="K4626" s="1" t="str">
        <f>VLOOKUP(Tabela1[[#This Row],[Cliente]],'BASE DE CLIENTES'!A:D,4,0)</f>
        <v>SERRALHEIRO</v>
      </c>
      <c r="L4626" s="1" t="str">
        <f>VLOOKUP(Tabela1[[#This Row],[Cliente]],'BASE DE CLIENTES'!A:E,5,0)</f>
        <v>Águas Lindas de Goiás</v>
      </c>
    </row>
    <row r="4627" spans="2:12" x14ac:dyDescent="0.3">
      <c r="B4627" t="s">
        <v>149</v>
      </c>
      <c r="C4627" s="1" t="str">
        <f>VLOOKUP(Tabela1[[#This Row],[Cliente]],'BASE DE CLIENTES'!A:E,2,0)</f>
        <v>Anápolis</v>
      </c>
      <c r="D4627" s="1" t="str">
        <f>VLOOKUP(Tabela1[[#This Row],[Cliente]],'BASE DE CLIENTES'!A:C,3,0)</f>
        <v>GO</v>
      </c>
      <c r="E4627" s="1" t="str">
        <f>CONCATENATE(Tabela1[[#This Row],[CIDADE]],",",Tabela1[[#This Row],[UF]])</f>
        <v>Anápolis,GO</v>
      </c>
      <c r="F4627" s="12">
        <v>46091</v>
      </c>
      <c r="G4627" s="14">
        <v>1950</v>
      </c>
      <c r="H4627" s="14">
        <v>2250</v>
      </c>
      <c r="I4627" s="7">
        <f>Tabela1[[#This Row],[Valor total]]-Tabela1[[#This Row],[Valor custo]]</f>
        <v>300</v>
      </c>
      <c r="J4627" s="3">
        <f>Tabela1[[#This Row],[MARGEM BRUTA]]/Tabela1[[#This Row],[Valor total]]</f>
        <v>0.13333333333333333</v>
      </c>
      <c r="K4627" s="1" t="str">
        <f>VLOOKUP(Tabela1[[#This Row],[Cliente]],'BASE DE CLIENTES'!A:D,4,0)</f>
        <v>EMPRESA COM MAQUINA</v>
      </c>
      <c r="L4627" s="1" t="str">
        <f>VLOOKUP(Tabela1[[#This Row],[Cliente]],'BASE DE CLIENTES'!A:E,5,0)</f>
        <v>Anápolis</v>
      </c>
    </row>
    <row r="4628" spans="2:12" x14ac:dyDescent="0.3">
      <c r="B4628" t="s">
        <v>70</v>
      </c>
      <c r="C4628" s="1" t="str">
        <f>VLOOKUP(Tabela1[[#This Row],[Cliente]],'BASE DE CLIENTES'!A:E,2,0)</f>
        <v>Brasília</v>
      </c>
      <c r="D4628" s="1" t="str">
        <f>VLOOKUP(Tabela1[[#This Row],[Cliente]],'BASE DE CLIENTES'!A:C,3,0)</f>
        <v>DF</v>
      </c>
      <c r="E4628" s="1" t="str">
        <f>CONCATENATE(Tabela1[[#This Row],[CIDADE]],",",Tabela1[[#This Row],[UF]])</f>
        <v>Brasília,DF</v>
      </c>
      <c r="F4628" s="12">
        <v>46091</v>
      </c>
      <c r="G4628" s="14">
        <v>48.72</v>
      </c>
      <c r="H4628" s="14">
        <v>86.4</v>
      </c>
      <c r="I4628" s="7">
        <f>Tabela1[[#This Row],[Valor total]]-Tabela1[[#This Row],[Valor custo]]</f>
        <v>37.680000000000007</v>
      </c>
      <c r="J4628" s="3">
        <f>Tabela1[[#This Row],[MARGEM BRUTA]]/Tabela1[[#This Row],[Valor total]]</f>
        <v>0.43611111111111117</v>
      </c>
      <c r="K4628" s="1" t="str">
        <f>VLOOKUP(Tabela1[[#This Row],[Cliente]],'BASE DE CLIENTES'!A:D,4,0)</f>
        <v>EMPRESA COM MAQUINA</v>
      </c>
      <c r="L4628" s="1" t="str">
        <f>VLOOKUP(Tabela1[[#This Row],[Cliente]],'BASE DE CLIENTES'!A:E,5,0)</f>
        <v>TAGUATINGA NORTE (TAGUATINGA)</v>
      </c>
    </row>
    <row r="4629" spans="2:12" x14ac:dyDescent="0.3">
      <c r="B4629" t="s">
        <v>111</v>
      </c>
      <c r="C4629" s="1" t="str">
        <f>VLOOKUP(Tabela1[[#This Row],[Cliente]],'BASE DE CLIENTES'!A:E,2,0)</f>
        <v>Brasília</v>
      </c>
      <c r="D4629" s="1" t="str">
        <f>VLOOKUP(Tabela1[[#This Row],[Cliente]],'BASE DE CLIENTES'!A:C,3,0)</f>
        <v>DF</v>
      </c>
      <c r="E4629" s="1" t="str">
        <f>CONCATENATE(Tabela1[[#This Row],[CIDADE]],",",Tabela1[[#This Row],[UF]])</f>
        <v>Brasília,DF</v>
      </c>
      <c r="F4629" s="12">
        <v>46091</v>
      </c>
      <c r="G4629" s="14">
        <v>120.6</v>
      </c>
      <c r="H4629" s="14">
        <v>160</v>
      </c>
      <c r="I4629" s="7">
        <f>Tabela1[[#This Row],[Valor total]]-Tabela1[[#This Row],[Valor custo]]</f>
        <v>39.400000000000006</v>
      </c>
      <c r="J4629" s="3">
        <f>Tabela1[[#This Row],[MARGEM BRUTA]]/Tabela1[[#This Row],[Valor total]]</f>
        <v>0.24625000000000002</v>
      </c>
      <c r="K4629" s="1" t="str">
        <f>VLOOKUP(Tabela1[[#This Row],[Cliente]],'BASE DE CLIENTES'!A:D,4,0)</f>
        <v>EMPRESA SEM MAQUINA</v>
      </c>
      <c r="L4629" s="1" t="str">
        <f>VLOOKUP(Tabela1[[#This Row],[Cliente]],'BASE DE CLIENTES'!A:E,5,0)</f>
        <v>TAGUATINGA SUL (TAGUATINGA)</v>
      </c>
    </row>
    <row r="4630" spans="2:12" x14ac:dyDescent="0.3">
      <c r="B4630" t="s">
        <v>1141</v>
      </c>
      <c r="C4630" s="1" t="str">
        <f>VLOOKUP(Tabela1[[#This Row],[Cliente]],'BASE DE CLIENTES'!A:E,2,0)</f>
        <v>Aparecida de Goiânia</v>
      </c>
      <c r="D4630" s="1" t="str">
        <f>VLOOKUP(Tabela1[[#This Row],[Cliente]],'BASE DE CLIENTES'!A:C,3,0)</f>
        <v>GO</v>
      </c>
      <c r="E4630" s="1" t="str">
        <f>CONCATENATE(Tabela1[[#This Row],[CIDADE]],",",Tabela1[[#This Row],[UF]])</f>
        <v>Aparecida de Goiânia,GO</v>
      </c>
      <c r="F4630" s="12">
        <v>46091</v>
      </c>
      <c r="G4630" s="14">
        <v>23200</v>
      </c>
      <c r="H4630" s="14">
        <v>27000</v>
      </c>
      <c r="I4630" s="7">
        <f>Tabela1[[#This Row],[Valor total]]-Tabela1[[#This Row],[Valor custo]]</f>
        <v>3800</v>
      </c>
      <c r="J4630" s="3">
        <f>Tabela1[[#This Row],[MARGEM BRUTA]]/Tabela1[[#This Row],[Valor total]]</f>
        <v>0.14074074074074075</v>
      </c>
      <c r="K4630" s="1" t="str">
        <f>VLOOKUP(Tabela1[[#This Row],[Cliente]],'BASE DE CLIENTES'!A:D,4,0)</f>
        <v>CLIENTE NOVO S/ IDENT.</v>
      </c>
      <c r="L4630" s="1" t="str">
        <f>VLOOKUP(Tabela1[[#This Row],[Cliente]],'BASE DE CLIENTES'!A:E,5,0)</f>
        <v>Aparecida de Goiânia</v>
      </c>
    </row>
    <row r="4631" spans="2:12" x14ac:dyDescent="0.3">
      <c r="B4631" t="s">
        <v>70</v>
      </c>
      <c r="C4631" s="1" t="str">
        <f>VLOOKUP(Tabela1[[#This Row],[Cliente]],'BASE DE CLIENTES'!A:E,2,0)</f>
        <v>Brasília</v>
      </c>
      <c r="D4631" s="1" t="str">
        <f>VLOOKUP(Tabela1[[#This Row],[Cliente]],'BASE DE CLIENTES'!A:C,3,0)</f>
        <v>DF</v>
      </c>
      <c r="E4631" s="1" t="str">
        <f>CONCATENATE(Tabela1[[#This Row],[CIDADE]],",",Tabela1[[#This Row],[UF]])</f>
        <v>Brasília,DF</v>
      </c>
      <c r="F4631" s="12">
        <v>46091</v>
      </c>
      <c r="G4631" s="14">
        <v>1598</v>
      </c>
      <c r="H4631" s="14">
        <v>2540</v>
      </c>
      <c r="I4631" s="7">
        <f>Tabela1[[#This Row],[Valor total]]-Tabela1[[#This Row],[Valor custo]]</f>
        <v>942</v>
      </c>
      <c r="J4631" s="3">
        <f>Tabela1[[#This Row],[MARGEM BRUTA]]/Tabela1[[#This Row],[Valor total]]</f>
        <v>0.37086614173228344</v>
      </c>
      <c r="K4631" s="1" t="str">
        <f>VLOOKUP(Tabela1[[#This Row],[Cliente]],'BASE DE CLIENTES'!A:D,4,0)</f>
        <v>EMPRESA COM MAQUINA</v>
      </c>
      <c r="L4631" s="1" t="str">
        <f>VLOOKUP(Tabela1[[#This Row],[Cliente]],'BASE DE CLIENTES'!A:E,5,0)</f>
        <v>TAGUATINGA NORTE (TAGUATINGA)</v>
      </c>
    </row>
    <row r="4632" spans="2:12" x14ac:dyDescent="0.3">
      <c r="B4632" t="s">
        <v>151</v>
      </c>
      <c r="C4632" s="1" t="str">
        <f>VLOOKUP(Tabela1[[#This Row],[Cliente]],'BASE DE CLIENTES'!A:E,2,0)</f>
        <v>Aparecida de Goiânia</v>
      </c>
      <c r="D4632" s="1" t="str">
        <f>VLOOKUP(Tabela1[[#This Row],[Cliente]],'BASE DE CLIENTES'!A:C,3,0)</f>
        <v>GO</v>
      </c>
      <c r="E4632" s="1" t="str">
        <f>CONCATENATE(Tabela1[[#This Row],[CIDADE]],",",Tabela1[[#This Row],[UF]])</f>
        <v>Aparecida de Goiânia,GO</v>
      </c>
      <c r="F4632" s="12">
        <v>46090</v>
      </c>
      <c r="G4632" s="14">
        <v>1500</v>
      </c>
      <c r="H4632" s="14">
        <v>2100</v>
      </c>
      <c r="I4632" s="7">
        <f>Tabela1[[#This Row],[Valor total]]-Tabela1[[#This Row],[Valor custo]]</f>
        <v>600</v>
      </c>
      <c r="J4632" s="3">
        <f>Tabela1[[#This Row],[MARGEM BRUTA]]/Tabela1[[#This Row],[Valor total]]</f>
        <v>0.2857142857142857</v>
      </c>
      <c r="K4632" s="1" t="str">
        <f>VLOOKUP(Tabela1[[#This Row],[Cliente]],'BASE DE CLIENTES'!A:D,4,0)</f>
        <v>EMPRESA COM MAQUINA</v>
      </c>
      <c r="L4632" s="1" t="str">
        <f>VLOOKUP(Tabela1[[#This Row],[Cliente]],'BASE DE CLIENTES'!A:E,5,0)</f>
        <v>Aparecida de Goiânia</v>
      </c>
    </row>
    <row r="4633" spans="2:12" x14ac:dyDescent="0.3">
      <c r="B4633" t="s">
        <v>96</v>
      </c>
      <c r="C4633" s="1" t="str">
        <f>VLOOKUP(Tabela1[[#This Row],[Cliente]],'BASE DE CLIENTES'!A:E,2,0)</f>
        <v>Brasília</v>
      </c>
      <c r="D4633" s="1" t="str">
        <f>VLOOKUP(Tabela1[[#This Row],[Cliente]],'BASE DE CLIENTES'!A:C,3,0)</f>
        <v>DF</v>
      </c>
      <c r="E4633" s="1" t="str">
        <f>CONCATENATE(Tabela1[[#This Row],[CIDADE]],",",Tabela1[[#This Row],[UF]])</f>
        <v>Brasília,DF</v>
      </c>
      <c r="F4633" s="12">
        <v>46090</v>
      </c>
      <c r="G4633" s="14">
        <v>400</v>
      </c>
      <c r="H4633" s="14">
        <v>650</v>
      </c>
      <c r="I4633" s="7">
        <f>Tabela1[[#This Row],[Valor total]]-Tabela1[[#This Row],[Valor custo]]</f>
        <v>250</v>
      </c>
      <c r="J4633" s="3">
        <f>Tabela1[[#This Row],[MARGEM BRUTA]]/Tabela1[[#This Row],[Valor total]]</f>
        <v>0.38461538461538464</v>
      </c>
      <c r="K4633" s="1" t="str">
        <f>VLOOKUP(Tabela1[[#This Row],[Cliente]],'BASE DE CLIENTES'!A:D,4,0)</f>
        <v>EMPRESA SEM MAQUINA</v>
      </c>
      <c r="L4633" s="1" t="str">
        <f>VLOOKUP(Tabela1[[#This Row],[Cliente]],'BASE DE CLIENTES'!A:E,5,0)</f>
        <v>CEILANDIA NORTE (CEILANDIA)</v>
      </c>
    </row>
    <row r="4634" spans="2:12" x14ac:dyDescent="0.3">
      <c r="B4634" t="s">
        <v>17</v>
      </c>
      <c r="C4634" s="1" t="str">
        <f>VLOOKUP(Tabela1[[#This Row],[Cliente]],'BASE DE CLIENTES'!A:E,2,0)</f>
        <v>Águas Lindas de Goiás</v>
      </c>
      <c r="D4634" s="1" t="str">
        <f>VLOOKUP(Tabela1[[#This Row],[Cliente]],'BASE DE CLIENTES'!A:C,3,0)</f>
        <v>GO</v>
      </c>
      <c r="E4634" s="1" t="str">
        <f>CONCATENATE(Tabela1[[#This Row],[CIDADE]],",",Tabela1[[#This Row],[UF]])</f>
        <v>Águas Lindas de Goiás,GO</v>
      </c>
      <c r="F4634" s="12">
        <v>46090</v>
      </c>
      <c r="G4634" s="14">
        <v>900</v>
      </c>
      <c r="H4634" s="14">
        <v>1530</v>
      </c>
      <c r="I4634" s="7">
        <f>Tabela1[[#This Row],[Valor total]]-Tabela1[[#This Row],[Valor custo]]</f>
        <v>630</v>
      </c>
      <c r="J4634" s="3">
        <f>Tabela1[[#This Row],[MARGEM BRUTA]]/Tabela1[[#This Row],[Valor total]]</f>
        <v>0.41176470588235292</v>
      </c>
      <c r="K4634" s="1" t="str">
        <f>VLOOKUP(Tabela1[[#This Row],[Cliente]],'BASE DE CLIENTES'!A:D,4,0)</f>
        <v>SERRALHEIRO</v>
      </c>
      <c r="L4634" s="1" t="str">
        <f>VLOOKUP(Tabela1[[#This Row],[Cliente]],'BASE DE CLIENTES'!A:E,5,0)</f>
        <v>Águas Lindas de Goiás</v>
      </c>
    </row>
    <row r="4635" spans="2:12" x14ac:dyDescent="0.3">
      <c r="B4635" t="s">
        <v>195</v>
      </c>
      <c r="C4635" s="1" t="str">
        <f>VLOOKUP(Tabela1[[#This Row],[Cliente]],'BASE DE CLIENTES'!A:E,2,0)</f>
        <v>Goiânia</v>
      </c>
      <c r="D4635" s="1" t="str">
        <f>VLOOKUP(Tabela1[[#This Row],[Cliente]],'BASE DE CLIENTES'!A:C,3,0)</f>
        <v>GO</v>
      </c>
      <c r="E4635" s="1" t="str">
        <f>CONCATENATE(Tabela1[[#This Row],[CIDADE]],",",Tabela1[[#This Row],[UF]])</f>
        <v>Goiânia,GO</v>
      </c>
      <c r="F4635" s="12">
        <v>46090</v>
      </c>
      <c r="G4635" s="14">
        <v>205.35</v>
      </c>
      <c r="H4635" s="14">
        <v>1650</v>
      </c>
      <c r="I4635" s="7">
        <f>Tabela1[[#This Row],[Valor total]]-Tabela1[[#This Row],[Valor custo]]</f>
        <v>1444.65</v>
      </c>
      <c r="J4635" s="3">
        <f>Tabela1[[#This Row],[MARGEM BRUTA]]/Tabela1[[#This Row],[Valor total]]</f>
        <v>0.87554545454545463</v>
      </c>
      <c r="K4635" s="1" t="str">
        <f>VLOOKUP(Tabela1[[#This Row],[Cliente]],'BASE DE CLIENTES'!A:D,4,0)</f>
        <v>EMPRESA COM MAQUINA</v>
      </c>
      <c r="L4635" s="1" t="str">
        <f>VLOOKUP(Tabela1[[#This Row],[Cliente]],'BASE DE CLIENTES'!A:E,5,0)</f>
        <v>Goiânia</v>
      </c>
    </row>
    <row r="4636" spans="2:12" x14ac:dyDescent="0.3">
      <c r="B4636" t="s">
        <v>68</v>
      </c>
      <c r="C4636" s="1" t="str">
        <f>VLOOKUP(Tabela1[[#This Row],[Cliente]],'BASE DE CLIENTES'!A:E,2,0)</f>
        <v>Brasília</v>
      </c>
      <c r="D4636" s="1" t="str">
        <f>VLOOKUP(Tabela1[[#This Row],[Cliente]],'BASE DE CLIENTES'!A:C,3,0)</f>
        <v>DF</v>
      </c>
      <c r="E4636" s="1" t="str">
        <f>CONCATENATE(Tabela1[[#This Row],[CIDADE]],",",Tabela1[[#This Row],[UF]])</f>
        <v>Brasília,DF</v>
      </c>
      <c r="F4636" s="12">
        <v>46090</v>
      </c>
      <c r="G4636" s="14">
        <v>1950</v>
      </c>
      <c r="H4636" s="14">
        <v>2250</v>
      </c>
      <c r="I4636" s="7">
        <f>Tabela1[[#This Row],[Valor total]]-Tabela1[[#This Row],[Valor custo]]</f>
        <v>300</v>
      </c>
      <c r="J4636" s="3">
        <f>Tabela1[[#This Row],[MARGEM BRUTA]]/Tabela1[[#This Row],[Valor total]]</f>
        <v>0.13333333333333333</v>
      </c>
      <c r="K4636" s="1" t="str">
        <f>VLOOKUP(Tabela1[[#This Row],[Cliente]],'BASE DE CLIENTES'!A:D,4,0)</f>
        <v>EMPRESA COM MAQUINA</v>
      </c>
      <c r="L4636" s="1" t="str">
        <f>VLOOKUP(Tabela1[[#This Row],[Cliente]],'BASE DE CLIENTES'!A:E,5,0)</f>
        <v>SAMAMBAIA SUL (SAMAMBAIA)</v>
      </c>
    </row>
    <row r="4637" spans="2:12" x14ac:dyDescent="0.3">
      <c r="B4637" t="s">
        <v>216</v>
      </c>
      <c r="C4637" s="1" t="str">
        <f>VLOOKUP(Tabela1[[#This Row],[Cliente]],'BASE DE CLIENTES'!A:E,2,0)</f>
        <v>Brasília</v>
      </c>
      <c r="D4637" s="1" t="str">
        <f>VLOOKUP(Tabela1[[#This Row],[Cliente]],'BASE DE CLIENTES'!A:C,3,0)</f>
        <v>DF</v>
      </c>
      <c r="E4637" s="1" t="str">
        <f>CONCATENATE(Tabela1[[#This Row],[CIDADE]],",",Tabela1[[#This Row],[UF]])</f>
        <v>Brasília,DF</v>
      </c>
      <c r="F4637" s="12">
        <v>46090</v>
      </c>
      <c r="G4637" s="14">
        <v>3800</v>
      </c>
      <c r="H4637" s="14">
        <v>5850</v>
      </c>
      <c r="I4637" s="7">
        <f>Tabela1[[#This Row],[Valor total]]-Tabela1[[#This Row],[Valor custo]]</f>
        <v>2050</v>
      </c>
      <c r="J4637" s="3">
        <f>Tabela1[[#This Row],[MARGEM BRUTA]]/Tabela1[[#This Row],[Valor total]]</f>
        <v>0.3504273504273504</v>
      </c>
      <c r="K4637" s="1" t="str">
        <f>VLOOKUP(Tabela1[[#This Row],[Cliente]],'BASE DE CLIENTES'!A:D,4,0)</f>
        <v>EMPRESA COM MAQUINA</v>
      </c>
      <c r="L4637" s="1" t="str">
        <f>VLOOKUP(Tabela1[[#This Row],[Cliente]],'BASE DE CLIENTES'!A:E,5,0)</f>
        <v>RIACHO FUNDO II</v>
      </c>
    </row>
    <row r="4638" spans="2:12" x14ac:dyDescent="0.3">
      <c r="B4638" t="s">
        <v>68</v>
      </c>
      <c r="C4638" s="1" t="str">
        <f>VLOOKUP(Tabela1[[#This Row],[Cliente]],'BASE DE CLIENTES'!A:E,2,0)</f>
        <v>Brasília</v>
      </c>
      <c r="D4638" s="1" t="str">
        <f>VLOOKUP(Tabela1[[#This Row],[Cliente]],'BASE DE CLIENTES'!A:C,3,0)</f>
        <v>DF</v>
      </c>
      <c r="E4638" s="1" t="str">
        <f>CONCATENATE(Tabela1[[#This Row],[CIDADE]],",",Tabela1[[#This Row],[UF]])</f>
        <v>Brasília,DF</v>
      </c>
      <c r="F4638" s="12">
        <v>46090</v>
      </c>
      <c r="G4638" s="14">
        <v>685.12</v>
      </c>
      <c r="H4638" s="14">
        <v>1035</v>
      </c>
      <c r="I4638" s="7">
        <f>Tabela1[[#This Row],[Valor total]]-Tabela1[[#This Row],[Valor custo]]</f>
        <v>349.88</v>
      </c>
      <c r="J4638" s="3">
        <f>Tabela1[[#This Row],[MARGEM BRUTA]]/Tabela1[[#This Row],[Valor total]]</f>
        <v>0.33804830917874396</v>
      </c>
      <c r="K4638" s="1" t="str">
        <f>VLOOKUP(Tabela1[[#This Row],[Cliente]],'BASE DE CLIENTES'!A:D,4,0)</f>
        <v>EMPRESA COM MAQUINA</v>
      </c>
      <c r="L4638" s="1" t="str">
        <f>VLOOKUP(Tabela1[[#This Row],[Cliente]],'BASE DE CLIENTES'!A:E,5,0)</f>
        <v>SAMAMBAIA SUL (SAMAMBAIA)</v>
      </c>
    </row>
    <row r="4639" spans="2:12" x14ac:dyDescent="0.3">
      <c r="B4639" t="s">
        <v>179</v>
      </c>
      <c r="C4639" s="1" t="str">
        <f>VLOOKUP(Tabela1[[#This Row],[Cliente]],'BASE DE CLIENTES'!A:E,2,0)</f>
        <v>Brasilândia de Minas</v>
      </c>
      <c r="D4639" s="1" t="str">
        <f>VLOOKUP(Tabela1[[#This Row],[Cliente]],'BASE DE CLIENTES'!A:C,3,0)</f>
        <v>MG</v>
      </c>
      <c r="E4639" s="1" t="str">
        <f>CONCATENATE(Tabela1[[#This Row],[CIDADE]],",",Tabela1[[#This Row],[UF]])</f>
        <v>Brasilândia de Minas,MG</v>
      </c>
      <c r="F4639" s="12">
        <v>46090</v>
      </c>
      <c r="G4639" s="14">
        <v>1079.73</v>
      </c>
      <c r="H4639" s="14">
        <v>1500</v>
      </c>
      <c r="I4639" s="7">
        <f>Tabela1[[#This Row],[Valor total]]-Tabela1[[#This Row],[Valor custo]]</f>
        <v>420.27</v>
      </c>
      <c r="J4639" s="3">
        <f>Tabela1[[#This Row],[MARGEM BRUTA]]/Tabela1[[#This Row],[Valor total]]</f>
        <v>0.28017999999999998</v>
      </c>
      <c r="K4639" s="1" t="str">
        <f>VLOOKUP(Tabela1[[#This Row],[Cliente]],'BASE DE CLIENTES'!A:D,4,0)</f>
        <v>EMPRESA SEM MAQUINA</v>
      </c>
      <c r="L4639" s="1" t="str">
        <f>VLOOKUP(Tabela1[[#This Row],[Cliente]],'BASE DE CLIENTES'!A:E,5,0)</f>
        <v>Brasilândia de Minas</v>
      </c>
    </row>
    <row r="4640" spans="2:12" x14ac:dyDescent="0.3">
      <c r="B4640" t="s">
        <v>189</v>
      </c>
      <c r="C4640" s="1" t="str">
        <f>VLOOKUP(Tabela1[[#This Row],[Cliente]],'BASE DE CLIENTES'!A:E,2,0)</f>
        <v>Formosa</v>
      </c>
      <c r="D4640" s="1" t="str">
        <f>VLOOKUP(Tabela1[[#This Row],[Cliente]],'BASE DE CLIENTES'!A:C,3,0)</f>
        <v>GO</v>
      </c>
      <c r="E4640" s="1" t="str">
        <f>CONCATENATE(Tabela1[[#This Row],[CIDADE]],",",Tabela1[[#This Row],[UF]])</f>
        <v>Formosa,GO</v>
      </c>
      <c r="F4640" s="12">
        <v>46087</v>
      </c>
      <c r="G4640" s="14">
        <v>1089</v>
      </c>
      <c r="H4640" s="14">
        <v>1570</v>
      </c>
      <c r="I4640" s="7">
        <f>Tabela1[[#This Row],[Valor total]]-Tabela1[[#This Row],[Valor custo]]</f>
        <v>481</v>
      </c>
      <c r="J4640" s="3">
        <f>Tabela1[[#This Row],[MARGEM BRUTA]]/Tabela1[[#This Row],[Valor total]]</f>
        <v>0.30636942675159234</v>
      </c>
      <c r="K4640" s="1" t="str">
        <f>VLOOKUP(Tabela1[[#This Row],[Cliente]],'BASE DE CLIENTES'!A:D,4,0)</f>
        <v>SEM CLASSIFICAÇÃO</v>
      </c>
      <c r="L4640" s="1" t="str">
        <f>VLOOKUP(Tabela1[[#This Row],[Cliente]],'BASE DE CLIENTES'!A:E,5,0)</f>
        <v>Formosa</v>
      </c>
    </row>
    <row r="4641" spans="2:12" x14ac:dyDescent="0.3">
      <c r="B4641" t="s">
        <v>236</v>
      </c>
      <c r="C4641" s="1" t="str">
        <f>VLOOKUP(Tabela1[[#This Row],[Cliente]],'BASE DE CLIENTES'!A:E,2,0)</f>
        <v>Goiânia</v>
      </c>
      <c r="D4641" s="1" t="str">
        <f>VLOOKUP(Tabela1[[#This Row],[Cliente]],'BASE DE CLIENTES'!A:C,3,0)</f>
        <v>GO</v>
      </c>
      <c r="E4641" s="1" t="str">
        <f>CONCATENATE(Tabela1[[#This Row],[CIDADE]],",",Tabela1[[#This Row],[UF]])</f>
        <v>Goiânia,GO</v>
      </c>
      <c r="F4641" s="12">
        <v>46087</v>
      </c>
      <c r="G4641" s="14">
        <v>940</v>
      </c>
      <c r="H4641" s="14">
        <v>1470</v>
      </c>
      <c r="I4641" s="7">
        <f>Tabela1[[#This Row],[Valor total]]-Tabela1[[#This Row],[Valor custo]]</f>
        <v>530</v>
      </c>
      <c r="J4641" s="3">
        <f>Tabela1[[#This Row],[MARGEM BRUTA]]/Tabela1[[#This Row],[Valor total]]</f>
        <v>0.36054421768707484</v>
      </c>
      <c r="K4641" s="1" t="str">
        <f>VLOOKUP(Tabela1[[#This Row],[Cliente]],'BASE DE CLIENTES'!A:D,4,0)</f>
        <v>EMPRESA COM MAQUINA</v>
      </c>
      <c r="L4641" s="1" t="str">
        <f>VLOOKUP(Tabela1[[#This Row],[Cliente]],'BASE DE CLIENTES'!A:E,5,0)</f>
        <v>Goiânia</v>
      </c>
    </row>
    <row r="4642" spans="2:12" x14ac:dyDescent="0.3">
      <c r="B4642" t="s">
        <v>321</v>
      </c>
      <c r="C4642" s="1" t="str">
        <f>VLOOKUP(Tabela1[[#This Row],[Cliente]],'BASE DE CLIENTES'!A:E,2,0)</f>
        <v>Valparaíso de Goiás</v>
      </c>
      <c r="D4642" s="1" t="str">
        <f>VLOOKUP(Tabela1[[#This Row],[Cliente]],'BASE DE CLIENTES'!A:C,3,0)</f>
        <v>GO</v>
      </c>
      <c r="E4642" s="1" t="str">
        <f>CONCATENATE(Tabela1[[#This Row],[CIDADE]],",",Tabela1[[#This Row],[UF]])</f>
        <v>Valparaíso de Goiás,GO</v>
      </c>
      <c r="F4642" s="12">
        <v>46087</v>
      </c>
      <c r="G4642" s="14">
        <v>1970</v>
      </c>
      <c r="H4642" s="14">
        <v>2350</v>
      </c>
      <c r="I4642" s="7">
        <f>Tabela1[[#This Row],[Valor total]]-Tabela1[[#This Row],[Valor custo]]</f>
        <v>380</v>
      </c>
      <c r="J4642" s="3">
        <f>Tabela1[[#This Row],[MARGEM BRUTA]]/Tabela1[[#This Row],[Valor total]]</f>
        <v>0.16170212765957448</v>
      </c>
      <c r="K4642" s="1" t="str">
        <f>VLOOKUP(Tabela1[[#This Row],[Cliente]],'BASE DE CLIENTES'!A:D,4,0)</f>
        <v>EMPRESA COM MAQUINA</v>
      </c>
      <c r="L4642" s="1" t="str">
        <f>VLOOKUP(Tabela1[[#This Row],[Cliente]],'BASE DE CLIENTES'!A:E,5,0)</f>
        <v>Valparaíso de Goiás</v>
      </c>
    </row>
    <row r="4643" spans="2:12" x14ac:dyDescent="0.3">
      <c r="B4643" t="s">
        <v>187</v>
      </c>
      <c r="C4643" s="1" t="str">
        <f>VLOOKUP(Tabela1[[#This Row],[Cliente]],'BASE DE CLIENTES'!A:E,2,0)</f>
        <v>Brasília</v>
      </c>
      <c r="D4643" s="1" t="str">
        <f>VLOOKUP(Tabela1[[#This Row],[Cliente]],'BASE DE CLIENTES'!A:C,3,0)</f>
        <v>DF</v>
      </c>
      <c r="E4643" s="1" t="str">
        <f>CONCATENATE(Tabela1[[#This Row],[CIDADE]],",",Tabela1[[#This Row],[UF]])</f>
        <v>Brasília,DF</v>
      </c>
      <c r="F4643" s="12">
        <v>46087</v>
      </c>
      <c r="G4643" s="14">
        <v>290</v>
      </c>
      <c r="H4643" s="14">
        <v>500</v>
      </c>
      <c r="I4643" s="7">
        <f>Tabela1[[#This Row],[Valor total]]-Tabela1[[#This Row],[Valor custo]]</f>
        <v>210</v>
      </c>
      <c r="J4643" s="3">
        <f>Tabela1[[#This Row],[MARGEM BRUTA]]/Tabela1[[#This Row],[Valor total]]</f>
        <v>0.42</v>
      </c>
      <c r="K4643" s="1" t="str">
        <f>VLOOKUP(Tabela1[[#This Row],[Cliente]],'BASE DE CLIENTES'!A:D,4,0)</f>
        <v>SERRALHEIRO</v>
      </c>
      <c r="L4643" s="1" t="str">
        <f>VLOOKUP(Tabela1[[#This Row],[Cliente]],'BASE DE CLIENTES'!A:E,5,0)</f>
        <v>CEILANDIA SUL (CEILANDIA)</v>
      </c>
    </row>
    <row r="4644" spans="2:12" x14ac:dyDescent="0.3">
      <c r="B4644" t="s">
        <v>190</v>
      </c>
      <c r="C4644" s="1" t="str">
        <f>VLOOKUP(Tabela1[[#This Row],[Cliente]],'BASE DE CLIENTES'!A:E,2,0)</f>
        <v>Brasília</v>
      </c>
      <c r="D4644" s="1" t="str">
        <f>VLOOKUP(Tabela1[[#This Row],[Cliente]],'BASE DE CLIENTES'!A:C,3,0)</f>
        <v>DF</v>
      </c>
      <c r="E4644" s="1" t="str">
        <f>CONCATENATE(Tabela1[[#This Row],[CIDADE]],",",Tabela1[[#This Row],[UF]])</f>
        <v>Brasília,DF</v>
      </c>
      <c r="F4644" s="12">
        <v>46087</v>
      </c>
      <c r="G4644" s="14">
        <v>1320</v>
      </c>
      <c r="H4644" s="14">
        <v>1600</v>
      </c>
      <c r="I4644" s="7">
        <f>Tabela1[[#This Row],[Valor total]]-Tabela1[[#This Row],[Valor custo]]</f>
        <v>280</v>
      </c>
      <c r="J4644" s="3">
        <f>Tabela1[[#This Row],[MARGEM BRUTA]]/Tabela1[[#This Row],[Valor total]]</f>
        <v>0.17499999999999999</v>
      </c>
      <c r="K4644" s="1" t="str">
        <f>VLOOKUP(Tabela1[[#This Row],[Cliente]],'BASE DE CLIENTES'!A:D,4,0)</f>
        <v>EMPRESA COM MAQUINA</v>
      </c>
      <c r="L4644" s="1" t="str">
        <f>VLOOKUP(Tabela1[[#This Row],[Cliente]],'BASE DE CLIENTES'!A:E,5,0)</f>
        <v>RIACHO FUNDO I</v>
      </c>
    </row>
    <row r="4645" spans="2:12" x14ac:dyDescent="0.3">
      <c r="B4645" t="s">
        <v>1147</v>
      </c>
      <c r="C4645" s="1" t="str">
        <f>VLOOKUP(Tabela1[[#This Row],[Cliente]],'BASE DE CLIENTES'!A:E,2,0)</f>
        <v>Salvador</v>
      </c>
      <c r="D4645" s="1" t="str">
        <f>VLOOKUP(Tabela1[[#This Row],[Cliente]],'BASE DE CLIENTES'!A:C,3,0)</f>
        <v>BA</v>
      </c>
      <c r="E4645" s="1" t="str">
        <f>CONCATENATE(Tabela1[[#This Row],[CIDADE]],",",Tabela1[[#This Row],[UF]])</f>
        <v>Salvador,BA</v>
      </c>
      <c r="F4645" s="12">
        <v>46087</v>
      </c>
      <c r="G4645" s="14">
        <v>11760</v>
      </c>
      <c r="H4645" s="14">
        <v>15750</v>
      </c>
      <c r="I4645" s="7">
        <f>Tabela1[[#This Row],[Valor total]]-Tabela1[[#This Row],[Valor custo]]</f>
        <v>3990</v>
      </c>
      <c r="J4645" s="3">
        <f>Tabela1[[#This Row],[MARGEM BRUTA]]/Tabela1[[#This Row],[Valor total]]</f>
        <v>0.25333333333333335</v>
      </c>
      <c r="K4645" s="1" t="str">
        <f>VLOOKUP(Tabela1[[#This Row],[Cliente]],'BASE DE CLIENTES'!A:D,4,0)</f>
        <v>CLIENTE NOVO S/ IDENT.</v>
      </c>
      <c r="L4645" s="1" t="str">
        <f>VLOOKUP(Tabela1[[#This Row],[Cliente]],'BASE DE CLIENTES'!A:E,5,0)</f>
        <v>Salvador</v>
      </c>
    </row>
    <row r="4646" spans="2:12" x14ac:dyDescent="0.3">
      <c r="B4646" t="s">
        <v>290</v>
      </c>
      <c r="C4646" s="1" t="str">
        <f>VLOOKUP(Tabela1[[#This Row],[Cliente]],'BASE DE CLIENTES'!A:E,2,0)</f>
        <v>Rio Verde</v>
      </c>
      <c r="D4646" s="1" t="str">
        <f>VLOOKUP(Tabela1[[#This Row],[Cliente]],'BASE DE CLIENTES'!A:C,3,0)</f>
        <v>GO</v>
      </c>
      <c r="E4646" s="1" t="str">
        <f>CONCATENATE(Tabela1[[#This Row],[CIDADE]],",",Tabela1[[#This Row],[UF]])</f>
        <v>Rio Verde,GO</v>
      </c>
      <c r="F4646" s="12">
        <v>46087</v>
      </c>
      <c r="G4646" s="14">
        <v>720</v>
      </c>
      <c r="H4646" s="14">
        <v>1150</v>
      </c>
      <c r="I4646" s="7">
        <f>Tabela1[[#This Row],[Valor total]]-Tabela1[[#This Row],[Valor custo]]</f>
        <v>430</v>
      </c>
      <c r="J4646" s="3">
        <f>Tabela1[[#This Row],[MARGEM BRUTA]]/Tabela1[[#This Row],[Valor total]]</f>
        <v>0.37391304347826088</v>
      </c>
      <c r="K4646" s="1" t="str">
        <f>VLOOKUP(Tabela1[[#This Row],[Cliente]],'BASE DE CLIENTES'!A:D,4,0)</f>
        <v>EMPRESA COM MAQUINA</v>
      </c>
      <c r="L4646" s="1" t="str">
        <f>VLOOKUP(Tabela1[[#This Row],[Cliente]],'BASE DE CLIENTES'!A:E,5,0)</f>
        <v>Rio Verde</v>
      </c>
    </row>
    <row r="4647" spans="2:12" x14ac:dyDescent="0.3">
      <c r="B4647" t="s">
        <v>55</v>
      </c>
      <c r="C4647" s="1" t="str">
        <f>VLOOKUP(Tabela1[[#This Row],[Cliente]],'BASE DE CLIENTES'!A:E,2,0)</f>
        <v>Brasília</v>
      </c>
      <c r="D4647" s="1" t="str">
        <f>VLOOKUP(Tabela1[[#This Row],[Cliente]],'BASE DE CLIENTES'!A:C,3,0)</f>
        <v>DF</v>
      </c>
      <c r="E4647" s="1" t="str">
        <f>CONCATENATE(Tabela1[[#This Row],[CIDADE]],",",Tabela1[[#This Row],[UF]])</f>
        <v>Brasília,DF</v>
      </c>
      <c r="F4647" s="12">
        <v>46087</v>
      </c>
      <c r="G4647" s="14">
        <v>1440</v>
      </c>
      <c r="H4647" s="14">
        <v>2180</v>
      </c>
      <c r="I4647" s="7">
        <f>Tabela1[[#This Row],[Valor total]]-Tabela1[[#This Row],[Valor custo]]</f>
        <v>740</v>
      </c>
      <c r="J4647" s="3">
        <f>Tabela1[[#This Row],[MARGEM BRUTA]]/Tabela1[[#This Row],[Valor total]]</f>
        <v>0.33944954128440369</v>
      </c>
      <c r="K4647" s="1" t="str">
        <f>VLOOKUP(Tabela1[[#This Row],[Cliente]],'BASE DE CLIENTES'!A:D,4,0)</f>
        <v>EMPRESA SEM MAQUINA</v>
      </c>
      <c r="L4647" s="1" t="str">
        <f>VLOOKUP(Tabela1[[#This Row],[Cliente]],'BASE DE CLIENTES'!A:E,5,0)</f>
        <v>RECANTO DAS EMAS</v>
      </c>
    </row>
    <row r="4648" spans="2:12" x14ac:dyDescent="0.3">
      <c r="B4648" t="s">
        <v>27</v>
      </c>
      <c r="C4648" s="1" t="str">
        <f>VLOOKUP(Tabela1[[#This Row],[Cliente]],'BASE DE CLIENTES'!A:E,2,0)</f>
        <v>Brasília</v>
      </c>
      <c r="D4648" s="1" t="str">
        <f>VLOOKUP(Tabela1[[#This Row],[Cliente]],'BASE DE CLIENTES'!A:C,3,0)</f>
        <v>DF</v>
      </c>
      <c r="E4648" s="1" t="str">
        <f>CONCATENATE(Tabela1[[#This Row],[CIDADE]],",",Tabela1[[#This Row],[UF]])</f>
        <v>Brasília,DF</v>
      </c>
      <c r="F4648" s="12">
        <v>46087</v>
      </c>
      <c r="G4648" s="14">
        <v>2075</v>
      </c>
      <c r="H4648" s="14">
        <v>3285</v>
      </c>
      <c r="I4648" s="7">
        <f>Tabela1[[#This Row],[Valor total]]-Tabela1[[#This Row],[Valor custo]]</f>
        <v>1210</v>
      </c>
      <c r="J4648" s="3">
        <f>Tabela1[[#This Row],[MARGEM BRUTA]]/Tabela1[[#This Row],[Valor total]]</f>
        <v>0.36834094368340942</v>
      </c>
      <c r="K4648" s="1" t="str">
        <f>VLOOKUP(Tabela1[[#This Row],[Cliente]],'BASE DE CLIENTES'!A:D,4,0)</f>
        <v>EMPRESA SEM MAQUINA</v>
      </c>
      <c r="L4648" s="1" t="str">
        <f>VLOOKUP(Tabela1[[#This Row],[Cliente]],'BASE DE CLIENTES'!A:E,5,0)</f>
        <v>RECANTO DAS EMAS</v>
      </c>
    </row>
    <row r="4649" spans="2:12" x14ac:dyDescent="0.3">
      <c r="B4649" t="s">
        <v>230</v>
      </c>
      <c r="C4649" s="1" t="str">
        <f>VLOOKUP(Tabela1[[#This Row],[Cliente]],'BASE DE CLIENTES'!A:E,2,0)</f>
        <v>Brasília</v>
      </c>
      <c r="D4649" s="1" t="str">
        <f>VLOOKUP(Tabela1[[#This Row],[Cliente]],'BASE DE CLIENTES'!A:C,3,0)</f>
        <v>DF</v>
      </c>
      <c r="E4649" s="1" t="str">
        <f>CONCATENATE(Tabela1[[#This Row],[CIDADE]],",",Tabela1[[#This Row],[UF]])</f>
        <v>Brasília,DF</v>
      </c>
      <c r="F4649" s="12">
        <v>46087</v>
      </c>
      <c r="G4649" s="14">
        <v>15</v>
      </c>
      <c r="H4649" s="14">
        <v>60</v>
      </c>
      <c r="I4649" s="7">
        <f>Tabela1[[#This Row],[Valor total]]-Tabela1[[#This Row],[Valor custo]]</f>
        <v>45</v>
      </c>
      <c r="J4649" s="3">
        <f>Tabela1[[#This Row],[MARGEM BRUTA]]/Tabela1[[#This Row],[Valor total]]</f>
        <v>0.75</v>
      </c>
      <c r="K4649" s="1" t="str">
        <f>VLOOKUP(Tabela1[[#This Row],[Cliente]],'BASE DE CLIENTES'!A:D,4,0)</f>
        <v>SERRALHEIRO</v>
      </c>
      <c r="L4649" s="1" t="str">
        <f>VLOOKUP(Tabela1[[#This Row],[Cliente]],'BASE DE CLIENTES'!A:E,5,0)</f>
        <v>SETOR HABITACIONAL SAMAMBAIA (VICENTE PIRES)</v>
      </c>
    </row>
    <row r="4650" spans="2:12" x14ac:dyDescent="0.3">
      <c r="B4650" t="s">
        <v>206</v>
      </c>
      <c r="C4650" s="1" t="str">
        <f>VLOOKUP(Tabela1[[#This Row],[Cliente]],'BASE DE CLIENTES'!A:E,2,0)</f>
        <v>Goiânia</v>
      </c>
      <c r="D4650" s="1" t="str">
        <f>VLOOKUP(Tabela1[[#This Row],[Cliente]],'BASE DE CLIENTES'!A:C,3,0)</f>
        <v>GO</v>
      </c>
      <c r="E4650" s="1" t="str">
        <f>CONCATENATE(Tabela1[[#This Row],[CIDADE]],",",Tabela1[[#This Row],[UF]])</f>
        <v>Goiânia,GO</v>
      </c>
      <c r="F4650" s="12">
        <v>46087</v>
      </c>
      <c r="G4650" s="14">
        <v>6160</v>
      </c>
      <c r="H4650" s="14">
        <v>8550</v>
      </c>
      <c r="I4650" s="7">
        <f>Tabela1[[#This Row],[Valor total]]-Tabela1[[#This Row],[Valor custo]]</f>
        <v>2390</v>
      </c>
      <c r="J4650" s="3">
        <f>Tabela1[[#This Row],[MARGEM BRUTA]]/Tabela1[[#This Row],[Valor total]]</f>
        <v>0.27953216374269008</v>
      </c>
      <c r="K4650" s="1" t="str">
        <f>VLOOKUP(Tabela1[[#This Row],[Cliente]],'BASE DE CLIENTES'!A:D,4,0)</f>
        <v>EMPRESA COM MAQUINA</v>
      </c>
      <c r="L4650" s="1" t="str">
        <f>VLOOKUP(Tabela1[[#This Row],[Cliente]],'BASE DE CLIENTES'!A:E,5,0)</f>
        <v>Goiânia</v>
      </c>
    </row>
    <row r="4651" spans="2:12" x14ac:dyDescent="0.3">
      <c r="B4651" t="s">
        <v>222</v>
      </c>
      <c r="C4651" s="1" t="str">
        <f>VLOOKUP(Tabela1[[#This Row],[Cliente]],'BASE DE CLIENTES'!A:E,2,0)</f>
        <v>Goiânia</v>
      </c>
      <c r="D4651" s="1" t="str">
        <f>VLOOKUP(Tabela1[[#This Row],[Cliente]],'BASE DE CLIENTES'!A:C,3,0)</f>
        <v>GO</v>
      </c>
      <c r="E4651" s="1" t="str">
        <f>CONCATENATE(Tabela1[[#This Row],[CIDADE]],",",Tabela1[[#This Row],[UF]])</f>
        <v>Goiânia,GO</v>
      </c>
      <c r="F4651" s="12">
        <v>46087</v>
      </c>
      <c r="G4651" s="14">
        <v>12900</v>
      </c>
      <c r="H4651" s="14">
        <v>17450</v>
      </c>
      <c r="I4651" s="7">
        <f>Tabela1[[#This Row],[Valor total]]-Tabela1[[#This Row],[Valor custo]]</f>
        <v>4550</v>
      </c>
      <c r="J4651" s="3">
        <f>Tabela1[[#This Row],[MARGEM BRUTA]]/Tabela1[[#This Row],[Valor total]]</f>
        <v>0.26074498567335241</v>
      </c>
      <c r="K4651" s="1" t="str">
        <f>VLOOKUP(Tabela1[[#This Row],[Cliente]],'BASE DE CLIENTES'!A:D,4,0)</f>
        <v>EMPRESA COM MAQUINA</v>
      </c>
      <c r="L4651" s="1" t="str">
        <f>VLOOKUP(Tabela1[[#This Row],[Cliente]],'BASE DE CLIENTES'!A:E,5,0)</f>
        <v>Goiânia</v>
      </c>
    </row>
    <row r="4652" spans="2:12" x14ac:dyDescent="0.3">
      <c r="B4652" t="s">
        <v>140</v>
      </c>
      <c r="C4652" s="1" t="str">
        <f>VLOOKUP(Tabela1[[#This Row],[Cliente]],'BASE DE CLIENTES'!A:E,2,0)</f>
        <v>Brasília</v>
      </c>
      <c r="D4652" s="1" t="str">
        <f>VLOOKUP(Tabela1[[#This Row],[Cliente]],'BASE DE CLIENTES'!A:C,3,0)</f>
        <v>DF</v>
      </c>
      <c r="E4652" s="1" t="str">
        <f>CONCATENATE(Tabela1[[#This Row],[CIDADE]],",",Tabela1[[#This Row],[UF]])</f>
        <v>Brasília,DF</v>
      </c>
      <c r="F4652" s="12">
        <v>46087</v>
      </c>
      <c r="G4652" s="14">
        <v>6225.57</v>
      </c>
      <c r="H4652" s="14">
        <v>7800</v>
      </c>
      <c r="I4652" s="7">
        <f>Tabela1[[#This Row],[Valor total]]-Tabela1[[#This Row],[Valor custo]]</f>
        <v>1574.4300000000003</v>
      </c>
      <c r="J4652" s="3">
        <f>Tabela1[[#This Row],[MARGEM BRUTA]]/Tabela1[[#This Row],[Valor total]]</f>
        <v>0.20185000000000003</v>
      </c>
      <c r="K4652" s="1" t="str">
        <f>VLOOKUP(Tabela1[[#This Row],[Cliente]],'BASE DE CLIENTES'!A:D,4,0)</f>
        <v>EMPRESA COM MAQUINA</v>
      </c>
      <c r="L4652" s="1" t="str">
        <f>VLOOKUP(Tabela1[[#This Row],[Cliente]],'BASE DE CLIENTES'!A:E,5,0)</f>
        <v>RECANTO DAS EMAS</v>
      </c>
    </row>
    <row r="4653" spans="2:12" x14ac:dyDescent="0.3">
      <c r="B4653" t="s">
        <v>128</v>
      </c>
      <c r="C4653" s="1" t="str">
        <f>VLOOKUP(Tabela1[[#This Row],[Cliente]],'BASE DE CLIENTES'!A:E,2,0)</f>
        <v>Brasília</v>
      </c>
      <c r="D4653" s="1" t="str">
        <f>VLOOKUP(Tabela1[[#This Row],[Cliente]],'BASE DE CLIENTES'!A:C,3,0)</f>
        <v>DF</v>
      </c>
      <c r="E4653" s="1" t="str">
        <f>CONCATENATE(Tabela1[[#This Row],[CIDADE]],",",Tabela1[[#This Row],[UF]])</f>
        <v>Brasília,DF</v>
      </c>
      <c r="F4653" s="12">
        <v>46087</v>
      </c>
      <c r="G4653" s="14">
        <v>503.56</v>
      </c>
      <c r="H4653" s="14">
        <v>900</v>
      </c>
      <c r="I4653" s="7">
        <f>Tabela1[[#This Row],[Valor total]]-Tabela1[[#This Row],[Valor custo]]</f>
        <v>396.44</v>
      </c>
      <c r="J4653" s="3">
        <f>Tabela1[[#This Row],[MARGEM BRUTA]]/Tabela1[[#This Row],[Valor total]]</f>
        <v>0.44048888888888887</v>
      </c>
      <c r="K4653" s="1" t="str">
        <f>VLOOKUP(Tabela1[[#This Row],[Cliente]],'BASE DE CLIENTES'!A:D,4,0)</f>
        <v>SERRALHEIRO</v>
      </c>
      <c r="L4653" s="1" t="str">
        <f>VLOOKUP(Tabela1[[#This Row],[Cliente]],'BASE DE CLIENTES'!A:E,5,0)</f>
        <v>TAGUATINGA NORTE</v>
      </c>
    </row>
    <row r="4654" spans="2:12" x14ac:dyDescent="0.3">
      <c r="B4654" t="s">
        <v>254</v>
      </c>
      <c r="C4654" s="1" t="str">
        <f>VLOOKUP(Tabela1[[#This Row],[Cliente]],'BASE DE CLIENTES'!A:E,2,0)</f>
        <v>Luziânia</v>
      </c>
      <c r="D4654" s="1" t="str">
        <f>VLOOKUP(Tabela1[[#This Row],[Cliente]],'BASE DE CLIENTES'!A:C,3,0)</f>
        <v>GO</v>
      </c>
      <c r="E4654" s="1" t="str">
        <f>CONCATENATE(Tabela1[[#This Row],[CIDADE]],",",Tabela1[[#This Row],[UF]])</f>
        <v>Luziânia,GO</v>
      </c>
      <c r="F4654" s="12">
        <v>46087</v>
      </c>
      <c r="G4654" s="14">
        <v>380</v>
      </c>
      <c r="H4654" s="14">
        <v>650</v>
      </c>
      <c r="I4654" s="7">
        <f>Tabela1[[#This Row],[Valor total]]-Tabela1[[#This Row],[Valor custo]]</f>
        <v>270</v>
      </c>
      <c r="J4654" s="3">
        <f>Tabela1[[#This Row],[MARGEM BRUTA]]/Tabela1[[#This Row],[Valor total]]</f>
        <v>0.41538461538461541</v>
      </c>
      <c r="K4654" s="1" t="str">
        <f>VLOOKUP(Tabela1[[#This Row],[Cliente]],'BASE DE CLIENTES'!A:D,4,0)</f>
        <v>SERRALHEIRO</v>
      </c>
      <c r="L4654" s="1" t="str">
        <f>VLOOKUP(Tabela1[[#This Row],[Cliente]],'BASE DE CLIENTES'!A:E,5,0)</f>
        <v>Luziânia</v>
      </c>
    </row>
    <row r="4655" spans="2:12" x14ac:dyDescent="0.3">
      <c r="B4655" t="s">
        <v>342</v>
      </c>
      <c r="C4655" s="1" t="str">
        <f>VLOOKUP(Tabela1[[#This Row],[Cliente]],'BASE DE CLIENTES'!A:E,2,0)</f>
        <v>Santo Antônio Descoberto</v>
      </c>
      <c r="D4655" s="1" t="str">
        <f>VLOOKUP(Tabela1[[#This Row],[Cliente]],'BASE DE CLIENTES'!A:C,3,0)</f>
        <v>GO</v>
      </c>
      <c r="E4655" s="1" t="str">
        <f>CONCATENATE(Tabela1[[#This Row],[CIDADE]],",",Tabela1[[#This Row],[UF]])</f>
        <v>Santo Antônio Descoberto,GO</v>
      </c>
      <c r="F4655" s="12">
        <v>46087</v>
      </c>
      <c r="G4655" s="14">
        <v>2158</v>
      </c>
      <c r="H4655" s="14">
        <v>2910</v>
      </c>
      <c r="I4655" s="7">
        <f>Tabela1[[#This Row],[Valor total]]-Tabela1[[#This Row],[Valor custo]]</f>
        <v>752</v>
      </c>
      <c r="J4655" s="3">
        <f>Tabela1[[#This Row],[MARGEM BRUTA]]/Tabela1[[#This Row],[Valor total]]</f>
        <v>0.25841924398625432</v>
      </c>
      <c r="K4655" s="1" t="str">
        <f>VLOOKUP(Tabela1[[#This Row],[Cliente]],'BASE DE CLIENTES'!A:D,4,0)</f>
        <v>CLIENTE NOVO S/ IDENT.</v>
      </c>
      <c r="L4655" s="1" t="str">
        <f>VLOOKUP(Tabela1[[#This Row],[Cliente]],'BASE DE CLIENTES'!A:E,5,0)</f>
        <v>Santo Antônio Descoberto</v>
      </c>
    </row>
    <row r="4656" spans="2:12" x14ac:dyDescent="0.3">
      <c r="B4656" t="s">
        <v>316</v>
      </c>
      <c r="C4656" s="1" t="str">
        <f>VLOOKUP(Tabela1[[#This Row],[Cliente]],'BASE DE CLIENTES'!A:E,2,0)</f>
        <v>Valparaíso de Goiás</v>
      </c>
      <c r="D4656" s="1" t="str">
        <f>VLOOKUP(Tabela1[[#This Row],[Cliente]],'BASE DE CLIENTES'!A:C,3,0)</f>
        <v>GO</v>
      </c>
      <c r="E4656" s="1" t="str">
        <f>CONCATENATE(Tabela1[[#This Row],[CIDADE]],",",Tabela1[[#This Row],[UF]])</f>
        <v>Valparaíso de Goiás,GO</v>
      </c>
      <c r="F4656" s="12">
        <v>46087</v>
      </c>
      <c r="G4656" s="14">
        <v>1120</v>
      </c>
      <c r="H4656" s="14">
        <v>1600</v>
      </c>
      <c r="I4656" s="7">
        <f>Tabela1[[#This Row],[Valor total]]-Tabela1[[#This Row],[Valor custo]]</f>
        <v>480</v>
      </c>
      <c r="J4656" s="3">
        <f>Tabela1[[#This Row],[MARGEM BRUTA]]/Tabela1[[#This Row],[Valor total]]</f>
        <v>0.3</v>
      </c>
      <c r="K4656" s="1" t="str">
        <f>VLOOKUP(Tabela1[[#This Row],[Cliente]],'BASE DE CLIENTES'!A:D,4,0)</f>
        <v>SERRALHEIRO</v>
      </c>
      <c r="L4656" s="1" t="str">
        <f>VLOOKUP(Tabela1[[#This Row],[Cliente]],'BASE DE CLIENTES'!A:E,5,0)</f>
        <v>Valparaíso de Goiás</v>
      </c>
    </row>
    <row r="4657" spans="2:12" x14ac:dyDescent="0.3">
      <c r="B4657" t="s">
        <v>68</v>
      </c>
      <c r="C4657" s="1" t="str">
        <f>VLOOKUP(Tabela1[[#This Row],[Cliente]],'BASE DE CLIENTES'!A:E,2,0)</f>
        <v>Brasília</v>
      </c>
      <c r="D4657" s="1" t="str">
        <f>VLOOKUP(Tabela1[[#This Row],[Cliente]],'BASE DE CLIENTES'!A:C,3,0)</f>
        <v>DF</v>
      </c>
      <c r="E4657" s="1" t="str">
        <f>CONCATENATE(Tabela1[[#This Row],[CIDADE]],",",Tabela1[[#This Row],[UF]])</f>
        <v>Brasília,DF</v>
      </c>
      <c r="F4657" s="12">
        <v>46085</v>
      </c>
      <c r="G4657" s="14">
        <v>419</v>
      </c>
      <c r="H4657" s="14">
        <v>625</v>
      </c>
      <c r="I4657" s="7">
        <f>Tabela1[[#This Row],[Valor total]]-Tabela1[[#This Row],[Valor custo]]</f>
        <v>206</v>
      </c>
      <c r="J4657" s="3">
        <f>Tabela1[[#This Row],[MARGEM BRUTA]]/Tabela1[[#This Row],[Valor total]]</f>
        <v>0.3296</v>
      </c>
      <c r="K4657" s="1" t="str">
        <f>VLOOKUP(Tabela1[[#This Row],[Cliente]],'BASE DE CLIENTES'!A:D,4,0)</f>
        <v>EMPRESA COM MAQUINA</v>
      </c>
      <c r="L4657" s="1" t="str">
        <f>VLOOKUP(Tabela1[[#This Row],[Cliente]],'BASE DE CLIENTES'!A:E,5,0)</f>
        <v>SAMAMBAIA SUL (SAMAMBAIA)</v>
      </c>
    </row>
    <row r="4658" spans="2:12" x14ac:dyDescent="0.3">
      <c r="B4658" t="s">
        <v>110</v>
      </c>
      <c r="C4658" s="1" t="str">
        <f>VLOOKUP(Tabela1[[#This Row],[Cliente]],'BASE DE CLIENTES'!A:E,2,0)</f>
        <v>Brasília</v>
      </c>
      <c r="D4658" s="1" t="str">
        <f>VLOOKUP(Tabela1[[#This Row],[Cliente]],'BASE DE CLIENTES'!A:C,3,0)</f>
        <v>DF</v>
      </c>
      <c r="E4658" s="1" t="str">
        <f>CONCATENATE(Tabela1[[#This Row],[CIDADE]],",",Tabela1[[#This Row],[UF]])</f>
        <v>Brasília,DF</v>
      </c>
      <c r="F4658" s="12">
        <v>46087</v>
      </c>
      <c r="G4658" s="14">
        <v>382</v>
      </c>
      <c r="H4658" s="14">
        <v>600</v>
      </c>
      <c r="I4658" s="7">
        <f>Tabela1[[#This Row],[Valor total]]-Tabela1[[#This Row],[Valor custo]]</f>
        <v>218</v>
      </c>
      <c r="J4658" s="3">
        <f>Tabela1[[#This Row],[MARGEM BRUTA]]/Tabela1[[#This Row],[Valor total]]</f>
        <v>0.36333333333333334</v>
      </c>
      <c r="K4658" s="1" t="str">
        <f>VLOOKUP(Tabela1[[#This Row],[Cliente]],'BASE DE CLIENTES'!A:D,4,0)</f>
        <v>SERRALHEIRO</v>
      </c>
      <c r="L4658" s="1" t="str">
        <f>VLOOKUP(Tabela1[[#This Row],[Cliente]],'BASE DE CLIENTES'!A:E,5,0)</f>
        <v>Taguatinga sul</v>
      </c>
    </row>
    <row r="4659" spans="2:12" x14ac:dyDescent="0.3">
      <c r="B4659" t="s">
        <v>187</v>
      </c>
      <c r="C4659" s="1" t="str">
        <f>VLOOKUP(Tabela1[[#This Row],[Cliente]],'BASE DE CLIENTES'!A:E,2,0)</f>
        <v>Brasília</v>
      </c>
      <c r="D4659" s="1" t="str">
        <f>VLOOKUP(Tabela1[[#This Row],[Cliente]],'BASE DE CLIENTES'!A:C,3,0)</f>
        <v>DF</v>
      </c>
      <c r="E4659" s="1" t="str">
        <f>CONCATENATE(Tabela1[[#This Row],[CIDADE]],",",Tabela1[[#This Row],[UF]])</f>
        <v>Brasília,DF</v>
      </c>
      <c r="F4659" s="12">
        <v>46087</v>
      </c>
      <c r="G4659" s="14">
        <v>650</v>
      </c>
      <c r="H4659" s="14">
        <v>850</v>
      </c>
      <c r="I4659" s="7">
        <f>Tabela1[[#This Row],[Valor total]]-Tabela1[[#This Row],[Valor custo]]</f>
        <v>200</v>
      </c>
      <c r="J4659" s="3">
        <f>Tabela1[[#This Row],[MARGEM BRUTA]]/Tabela1[[#This Row],[Valor total]]</f>
        <v>0.23529411764705882</v>
      </c>
      <c r="K4659" s="1" t="str">
        <f>VLOOKUP(Tabela1[[#This Row],[Cliente]],'BASE DE CLIENTES'!A:D,4,0)</f>
        <v>SERRALHEIRO</v>
      </c>
      <c r="L4659" s="1" t="str">
        <f>VLOOKUP(Tabela1[[#This Row],[Cliente]],'BASE DE CLIENTES'!A:E,5,0)</f>
        <v>CEILANDIA SUL (CEILANDIA)</v>
      </c>
    </row>
    <row r="4660" spans="2:12" x14ac:dyDescent="0.3">
      <c r="B4660" t="s">
        <v>68</v>
      </c>
      <c r="C4660" s="1" t="str">
        <f>VLOOKUP(Tabela1[[#This Row],[Cliente]],'BASE DE CLIENTES'!A:E,2,0)</f>
        <v>Brasília</v>
      </c>
      <c r="D4660" s="1" t="str">
        <f>VLOOKUP(Tabela1[[#This Row],[Cliente]],'BASE DE CLIENTES'!A:C,3,0)</f>
        <v>DF</v>
      </c>
      <c r="E4660" s="1" t="str">
        <f>CONCATENATE(Tabela1[[#This Row],[CIDADE]],",",Tabela1[[#This Row],[UF]])</f>
        <v>Brasília,DF</v>
      </c>
      <c r="F4660" s="12">
        <v>46086</v>
      </c>
      <c r="G4660" s="14">
        <v>1632.12</v>
      </c>
      <c r="H4660" s="14">
        <v>2920</v>
      </c>
      <c r="I4660" s="7">
        <f>Tabela1[[#This Row],[Valor total]]-Tabela1[[#This Row],[Valor custo]]</f>
        <v>1287.8800000000001</v>
      </c>
      <c r="J4660" s="3">
        <f>Tabela1[[#This Row],[MARGEM BRUTA]]/Tabela1[[#This Row],[Valor total]]</f>
        <v>0.44105479452054797</v>
      </c>
      <c r="K4660" s="1" t="str">
        <f>VLOOKUP(Tabela1[[#This Row],[Cliente]],'BASE DE CLIENTES'!A:D,4,0)</f>
        <v>EMPRESA COM MAQUINA</v>
      </c>
      <c r="L4660" s="1" t="str">
        <f>VLOOKUP(Tabela1[[#This Row],[Cliente]],'BASE DE CLIENTES'!A:E,5,0)</f>
        <v>SAMAMBAIA SUL (SAMAMBAIA)</v>
      </c>
    </row>
    <row r="4661" spans="2:12" x14ac:dyDescent="0.3">
      <c r="B4661" t="s">
        <v>96</v>
      </c>
      <c r="C4661" s="1" t="str">
        <f>VLOOKUP(Tabela1[[#This Row],[Cliente]],'BASE DE CLIENTES'!A:E,2,0)</f>
        <v>Brasília</v>
      </c>
      <c r="D4661" s="1" t="str">
        <f>VLOOKUP(Tabela1[[#This Row],[Cliente]],'BASE DE CLIENTES'!A:C,3,0)</f>
        <v>DF</v>
      </c>
      <c r="E4661" s="1" t="str">
        <f>CONCATENATE(Tabela1[[#This Row],[CIDADE]],",",Tabela1[[#This Row],[UF]])</f>
        <v>Brasília,DF</v>
      </c>
      <c r="F4661" s="12">
        <v>46086</v>
      </c>
      <c r="G4661" s="14">
        <v>400</v>
      </c>
      <c r="H4661" s="14">
        <v>645</v>
      </c>
      <c r="I4661" s="7">
        <f>Tabela1[[#This Row],[Valor total]]-Tabela1[[#This Row],[Valor custo]]</f>
        <v>245</v>
      </c>
      <c r="J4661" s="3">
        <f>Tabela1[[#This Row],[MARGEM BRUTA]]/Tabela1[[#This Row],[Valor total]]</f>
        <v>0.37984496124031009</v>
      </c>
      <c r="K4661" s="1" t="str">
        <f>VLOOKUP(Tabela1[[#This Row],[Cliente]],'BASE DE CLIENTES'!A:D,4,0)</f>
        <v>EMPRESA SEM MAQUINA</v>
      </c>
      <c r="L4661" s="1" t="str">
        <f>VLOOKUP(Tabela1[[#This Row],[Cliente]],'BASE DE CLIENTES'!A:E,5,0)</f>
        <v>CEILANDIA NORTE (CEILANDIA)</v>
      </c>
    </row>
    <row r="4662" spans="2:12" x14ac:dyDescent="0.3">
      <c r="B4662" t="s">
        <v>127</v>
      </c>
      <c r="C4662" s="1" t="str">
        <f>VLOOKUP(Tabela1[[#This Row],[Cliente]],'BASE DE CLIENTES'!A:E,2,0)</f>
        <v>Brasília</v>
      </c>
      <c r="D4662" s="1" t="str">
        <f>VLOOKUP(Tabela1[[#This Row],[Cliente]],'BASE DE CLIENTES'!A:C,3,0)</f>
        <v>DF</v>
      </c>
      <c r="E4662" s="1" t="str">
        <f>CONCATENATE(Tabela1[[#This Row],[CIDADE]],",",Tabela1[[#This Row],[UF]])</f>
        <v>Brasília,DF</v>
      </c>
      <c r="F4662" s="12">
        <v>46086</v>
      </c>
      <c r="G4662" s="14">
        <v>470</v>
      </c>
      <c r="H4662" s="14">
        <v>810</v>
      </c>
      <c r="I4662" s="7">
        <f>Tabela1[[#This Row],[Valor total]]-Tabela1[[#This Row],[Valor custo]]</f>
        <v>340</v>
      </c>
      <c r="J4662" s="3">
        <f>Tabela1[[#This Row],[MARGEM BRUTA]]/Tabela1[[#This Row],[Valor total]]</f>
        <v>0.41975308641975306</v>
      </c>
      <c r="K4662" s="1" t="str">
        <f>VLOOKUP(Tabela1[[#This Row],[Cliente]],'BASE DE CLIENTES'!A:D,4,0)</f>
        <v>EMPRESA COM MAQUINA</v>
      </c>
      <c r="L4662" s="1" t="str">
        <f>VLOOKUP(Tabela1[[#This Row],[Cliente]],'BASE DE CLIENTES'!A:E,5,0)</f>
        <v>CEILANDIA SUL (CEILANDIA)</v>
      </c>
    </row>
    <row r="4663" spans="2:12" x14ac:dyDescent="0.3">
      <c r="B4663" t="s">
        <v>66</v>
      </c>
      <c r="C4663" s="1" t="str">
        <f>VLOOKUP(Tabela1[[#This Row],[Cliente]],'BASE DE CLIENTES'!A:E,2,0)</f>
        <v>Águas Lindas de Goiás</v>
      </c>
      <c r="D4663" s="1" t="str">
        <f>VLOOKUP(Tabela1[[#This Row],[Cliente]],'BASE DE CLIENTES'!A:C,3,0)</f>
        <v>GO</v>
      </c>
      <c r="E4663" s="1" t="str">
        <f>CONCATENATE(Tabela1[[#This Row],[CIDADE]],",",Tabela1[[#This Row],[UF]])</f>
        <v>Águas Lindas de Goiás,GO</v>
      </c>
      <c r="F4663" s="12">
        <v>46086</v>
      </c>
      <c r="G4663" s="14">
        <v>1064.42</v>
      </c>
      <c r="H4663" s="14">
        <v>1690</v>
      </c>
      <c r="I4663" s="7">
        <f>Tabela1[[#This Row],[Valor total]]-Tabela1[[#This Row],[Valor custo]]</f>
        <v>625.57999999999993</v>
      </c>
      <c r="J4663" s="3">
        <f>Tabela1[[#This Row],[MARGEM BRUTA]]/Tabela1[[#This Row],[Valor total]]</f>
        <v>0.37016568047337273</v>
      </c>
      <c r="K4663" s="1" t="str">
        <f>VLOOKUP(Tabela1[[#This Row],[Cliente]],'BASE DE CLIENTES'!A:D,4,0)</f>
        <v>EMPRESA COM MAQUINA</v>
      </c>
      <c r="L4663" s="1" t="str">
        <f>VLOOKUP(Tabela1[[#This Row],[Cliente]],'BASE DE CLIENTES'!A:E,5,0)</f>
        <v>Águas Lindas de Goiás</v>
      </c>
    </row>
    <row r="4664" spans="2:12" x14ac:dyDescent="0.3">
      <c r="B4664" t="s">
        <v>27</v>
      </c>
      <c r="C4664" s="1" t="str">
        <f>VLOOKUP(Tabela1[[#This Row],[Cliente]],'BASE DE CLIENTES'!A:E,2,0)</f>
        <v>Brasília</v>
      </c>
      <c r="D4664" s="1" t="str">
        <f>VLOOKUP(Tabela1[[#This Row],[Cliente]],'BASE DE CLIENTES'!A:C,3,0)</f>
        <v>DF</v>
      </c>
      <c r="E4664" s="1" t="str">
        <f>CONCATENATE(Tabela1[[#This Row],[CIDADE]],",",Tabela1[[#This Row],[UF]])</f>
        <v>Brasília,DF</v>
      </c>
      <c r="F4664" s="12">
        <v>46086</v>
      </c>
      <c r="G4664" s="14">
        <v>74.38</v>
      </c>
      <c r="H4664" s="14">
        <v>93</v>
      </c>
      <c r="I4664" s="7">
        <f>Tabela1[[#This Row],[Valor total]]-Tabela1[[#This Row],[Valor custo]]</f>
        <v>18.620000000000005</v>
      </c>
      <c r="J4664" s="3">
        <f>Tabela1[[#This Row],[MARGEM BRUTA]]/Tabela1[[#This Row],[Valor total]]</f>
        <v>0.2002150537634409</v>
      </c>
      <c r="K4664" s="1" t="str">
        <f>VLOOKUP(Tabela1[[#This Row],[Cliente]],'BASE DE CLIENTES'!A:D,4,0)</f>
        <v>EMPRESA SEM MAQUINA</v>
      </c>
      <c r="L4664" s="1" t="str">
        <f>VLOOKUP(Tabela1[[#This Row],[Cliente]],'BASE DE CLIENTES'!A:E,5,0)</f>
        <v>RECANTO DAS EMAS</v>
      </c>
    </row>
    <row r="4665" spans="2:12" x14ac:dyDescent="0.3">
      <c r="B4665" t="s">
        <v>232</v>
      </c>
      <c r="C4665" s="1" t="str">
        <f>VLOOKUP(Tabela1[[#This Row],[Cliente]],'BASE DE CLIENTES'!A:E,2,0)</f>
        <v>Brasília</v>
      </c>
      <c r="D4665" s="1" t="str">
        <f>VLOOKUP(Tabela1[[#This Row],[Cliente]],'BASE DE CLIENTES'!A:C,3,0)</f>
        <v>DF</v>
      </c>
      <c r="E4665" s="1" t="str">
        <f>CONCATENATE(Tabela1[[#This Row],[CIDADE]],",",Tabela1[[#This Row],[UF]])</f>
        <v>Brasília,DF</v>
      </c>
      <c r="F4665" s="12">
        <v>46086</v>
      </c>
      <c r="G4665" s="14">
        <v>191</v>
      </c>
      <c r="H4665" s="14">
        <v>300</v>
      </c>
      <c r="I4665" s="7">
        <f>Tabela1[[#This Row],[Valor total]]-Tabela1[[#This Row],[Valor custo]]</f>
        <v>109</v>
      </c>
      <c r="J4665" s="3">
        <f>Tabela1[[#This Row],[MARGEM BRUTA]]/Tabela1[[#This Row],[Valor total]]</f>
        <v>0.36333333333333334</v>
      </c>
      <c r="K4665" s="1" t="str">
        <f>VLOOKUP(Tabela1[[#This Row],[Cliente]],'BASE DE CLIENTES'!A:D,4,0)</f>
        <v>CHAVEIRO</v>
      </c>
      <c r="L4665" s="1" t="str">
        <f>VLOOKUP(Tabela1[[#This Row],[Cliente]],'BASE DE CLIENTES'!A:E,5,0)</f>
        <v>Areal (Águas Claras)</v>
      </c>
    </row>
    <row r="4666" spans="2:12" x14ac:dyDescent="0.3">
      <c r="B4666" t="s">
        <v>99</v>
      </c>
      <c r="C4666" s="1" t="str">
        <f>VLOOKUP(Tabela1[[#This Row],[Cliente]],'BASE DE CLIENTES'!A:E,2,0)</f>
        <v>Brasília</v>
      </c>
      <c r="D4666" s="1" t="str">
        <f>VLOOKUP(Tabela1[[#This Row],[Cliente]],'BASE DE CLIENTES'!A:C,3,0)</f>
        <v>DF</v>
      </c>
      <c r="E4666" s="1" t="str">
        <f>CONCATENATE(Tabela1[[#This Row],[CIDADE]],",",Tabela1[[#This Row],[UF]])</f>
        <v>Brasília,DF</v>
      </c>
      <c r="F4666" s="12">
        <v>46086</v>
      </c>
      <c r="G4666" s="14">
        <v>2197</v>
      </c>
      <c r="H4666" s="14">
        <v>3080</v>
      </c>
      <c r="I4666" s="7">
        <f>Tabela1[[#This Row],[Valor total]]-Tabela1[[#This Row],[Valor custo]]</f>
        <v>883</v>
      </c>
      <c r="J4666" s="3">
        <f>Tabela1[[#This Row],[MARGEM BRUTA]]/Tabela1[[#This Row],[Valor total]]</f>
        <v>0.28668831168831171</v>
      </c>
      <c r="K4666" s="1" t="str">
        <f>VLOOKUP(Tabela1[[#This Row],[Cliente]],'BASE DE CLIENTES'!A:D,4,0)</f>
        <v>EMPRESA COM MAQUINA</v>
      </c>
      <c r="L4666" s="1" t="str">
        <f>VLOOKUP(Tabela1[[#This Row],[Cliente]],'BASE DE CLIENTES'!A:E,5,0)</f>
        <v>ARAPOANGA (PLANALTINA)</v>
      </c>
    </row>
    <row r="4667" spans="2:12" x14ac:dyDescent="0.3">
      <c r="B4667" t="s">
        <v>27</v>
      </c>
      <c r="C4667" s="1" t="str">
        <f>VLOOKUP(Tabela1[[#This Row],[Cliente]],'BASE DE CLIENTES'!A:E,2,0)</f>
        <v>Brasília</v>
      </c>
      <c r="D4667" s="1" t="str">
        <f>VLOOKUP(Tabela1[[#This Row],[Cliente]],'BASE DE CLIENTES'!A:C,3,0)</f>
        <v>DF</v>
      </c>
      <c r="E4667" s="1" t="str">
        <f>CONCATENATE(Tabela1[[#This Row],[CIDADE]],",",Tabela1[[#This Row],[UF]])</f>
        <v>Brasília,DF</v>
      </c>
      <c r="F4667" s="12">
        <v>46086</v>
      </c>
      <c r="G4667" s="14">
        <v>900</v>
      </c>
      <c r="H4667" s="14">
        <v>1500</v>
      </c>
      <c r="I4667" s="7">
        <f>Tabela1[[#This Row],[Valor total]]-Tabela1[[#This Row],[Valor custo]]</f>
        <v>600</v>
      </c>
      <c r="J4667" s="3">
        <f>Tabela1[[#This Row],[MARGEM BRUTA]]/Tabela1[[#This Row],[Valor total]]</f>
        <v>0.4</v>
      </c>
      <c r="K4667" s="1" t="str">
        <f>VLOOKUP(Tabela1[[#This Row],[Cliente]],'BASE DE CLIENTES'!A:D,4,0)</f>
        <v>EMPRESA SEM MAQUINA</v>
      </c>
      <c r="L4667" s="1" t="str">
        <f>VLOOKUP(Tabela1[[#This Row],[Cliente]],'BASE DE CLIENTES'!A:E,5,0)</f>
        <v>RECANTO DAS EMAS</v>
      </c>
    </row>
    <row r="4668" spans="2:12" x14ac:dyDescent="0.3">
      <c r="B4668" t="s">
        <v>27</v>
      </c>
      <c r="C4668" s="1" t="str">
        <f>VLOOKUP(Tabela1[[#This Row],[Cliente]],'BASE DE CLIENTES'!A:E,2,0)</f>
        <v>Brasília</v>
      </c>
      <c r="D4668" s="1" t="str">
        <f>VLOOKUP(Tabela1[[#This Row],[Cliente]],'BASE DE CLIENTES'!A:C,3,0)</f>
        <v>DF</v>
      </c>
      <c r="E4668" s="1" t="str">
        <f>CONCATENATE(Tabela1[[#This Row],[CIDADE]],",",Tabela1[[#This Row],[UF]])</f>
        <v>Brasília,DF</v>
      </c>
      <c r="F4668" s="12">
        <v>46086</v>
      </c>
      <c r="G4668" s="14">
        <v>920</v>
      </c>
      <c r="H4668" s="14">
        <v>1260</v>
      </c>
      <c r="I4668" s="7">
        <f>Tabela1[[#This Row],[Valor total]]-Tabela1[[#This Row],[Valor custo]]</f>
        <v>340</v>
      </c>
      <c r="J4668" s="3">
        <f>Tabela1[[#This Row],[MARGEM BRUTA]]/Tabela1[[#This Row],[Valor total]]</f>
        <v>0.26984126984126983</v>
      </c>
      <c r="K4668" s="1" t="str">
        <f>VLOOKUP(Tabela1[[#This Row],[Cliente]],'BASE DE CLIENTES'!A:D,4,0)</f>
        <v>EMPRESA SEM MAQUINA</v>
      </c>
      <c r="L4668" s="1" t="str">
        <f>VLOOKUP(Tabela1[[#This Row],[Cliente]],'BASE DE CLIENTES'!A:E,5,0)</f>
        <v>RECANTO DAS EMAS</v>
      </c>
    </row>
    <row r="4669" spans="2:12" x14ac:dyDescent="0.3">
      <c r="B4669" t="s">
        <v>111</v>
      </c>
      <c r="C4669" s="1" t="str">
        <f>VLOOKUP(Tabela1[[#This Row],[Cliente]],'BASE DE CLIENTES'!A:E,2,0)</f>
        <v>Brasília</v>
      </c>
      <c r="D4669" s="1" t="str">
        <f>VLOOKUP(Tabela1[[#This Row],[Cliente]],'BASE DE CLIENTES'!A:C,3,0)</f>
        <v>DF</v>
      </c>
      <c r="E4669" s="1" t="str">
        <f>CONCATENATE(Tabela1[[#This Row],[CIDADE]],",",Tabela1[[#This Row],[UF]])</f>
        <v>Brasília,DF</v>
      </c>
      <c r="F4669" s="12">
        <v>46086</v>
      </c>
      <c r="G4669" s="14">
        <v>6297</v>
      </c>
      <c r="H4669" s="14">
        <v>10300</v>
      </c>
      <c r="I4669" s="7">
        <f>Tabela1[[#This Row],[Valor total]]-Tabela1[[#This Row],[Valor custo]]</f>
        <v>4003</v>
      </c>
      <c r="J4669" s="3">
        <f>Tabela1[[#This Row],[MARGEM BRUTA]]/Tabela1[[#This Row],[Valor total]]</f>
        <v>0.38864077669902913</v>
      </c>
      <c r="K4669" s="1" t="str">
        <f>VLOOKUP(Tabela1[[#This Row],[Cliente]],'BASE DE CLIENTES'!A:D,4,0)</f>
        <v>EMPRESA SEM MAQUINA</v>
      </c>
      <c r="L4669" s="1" t="str">
        <f>VLOOKUP(Tabela1[[#This Row],[Cliente]],'BASE DE CLIENTES'!A:E,5,0)</f>
        <v>TAGUATINGA SUL (TAGUATINGA)</v>
      </c>
    </row>
    <row r="4670" spans="2:12" x14ac:dyDescent="0.3">
      <c r="B4670" t="s">
        <v>55</v>
      </c>
      <c r="C4670" s="1" t="str">
        <f>VLOOKUP(Tabela1[[#This Row],[Cliente]],'BASE DE CLIENTES'!A:E,2,0)</f>
        <v>Brasília</v>
      </c>
      <c r="D4670" s="1" t="str">
        <f>VLOOKUP(Tabela1[[#This Row],[Cliente]],'BASE DE CLIENTES'!A:C,3,0)</f>
        <v>DF</v>
      </c>
      <c r="E4670" s="1" t="str">
        <f>CONCATENATE(Tabela1[[#This Row],[CIDADE]],",",Tabela1[[#This Row],[UF]])</f>
        <v>Brasília,DF</v>
      </c>
      <c r="F4670" s="12">
        <v>46086</v>
      </c>
      <c r="G4670" s="14">
        <v>135.66</v>
      </c>
      <c r="H4670" s="14">
        <v>230</v>
      </c>
      <c r="I4670" s="7">
        <f>Tabela1[[#This Row],[Valor total]]-Tabela1[[#This Row],[Valor custo]]</f>
        <v>94.34</v>
      </c>
      <c r="J4670" s="3">
        <f>Tabela1[[#This Row],[MARGEM BRUTA]]/Tabela1[[#This Row],[Valor total]]</f>
        <v>0.41017391304347828</v>
      </c>
      <c r="K4670" s="1" t="str">
        <f>VLOOKUP(Tabela1[[#This Row],[Cliente]],'BASE DE CLIENTES'!A:D,4,0)</f>
        <v>EMPRESA SEM MAQUINA</v>
      </c>
      <c r="L4670" s="1" t="str">
        <f>VLOOKUP(Tabela1[[#This Row],[Cliente]],'BASE DE CLIENTES'!A:E,5,0)</f>
        <v>RECANTO DAS EMAS</v>
      </c>
    </row>
    <row r="4671" spans="2:12" x14ac:dyDescent="0.3">
      <c r="B4671" t="s">
        <v>55</v>
      </c>
      <c r="C4671" s="1" t="str">
        <f>VLOOKUP(Tabela1[[#This Row],[Cliente]],'BASE DE CLIENTES'!A:E,2,0)</f>
        <v>Brasília</v>
      </c>
      <c r="D4671" s="1" t="str">
        <f>VLOOKUP(Tabela1[[#This Row],[Cliente]],'BASE DE CLIENTES'!A:C,3,0)</f>
        <v>DF</v>
      </c>
      <c r="E4671" s="1" t="str">
        <f>CONCATENATE(Tabela1[[#This Row],[CIDADE]],",",Tabela1[[#This Row],[UF]])</f>
        <v>Brasília,DF</v>
      </c>
      <c r="F4671" s="12">
        <v>46086</v>
      </c>
      <c r="G4671" s="14">
        <v>2153</v>
      </c>
      <c r="H4671" s="14">
        <v>3400</v>
      </c>
      <c r="I4671" s="7">
        <f>Tabela1[[#This Row],[Valor total]]-Tabela1[[#This Row],[Valor custo]]</f>
        <v>1247</v>
      </c>
      <c r="J4671" s="3">
        <f>Tabela1[[#This Row],[MARGEM BRUTA]]/Tabela1[[#This Row],[Valor total]]</f>
        <v>0.36676470588235294</v>
      </c>
      <c r="K4671" s="1" t="str">
        <f>VLOOKUP(Tabela1[[#This Row],[Cliente]],'BASE DE CLIENTES'!A:D,4,0)</f>
        <v>EMPRESA SEM MAQUINA</v>
      </c>
      <c r="L4671" s="1" t="str">
        <f>VLOOKUP(Tabela1[[#This Row],[Cliente]],'BASE DE CLIENTES'!A:E,5,0)</f>
        <v>RECANTO DAS EMAS</v>
      </c>
    </row>
    <row r="4672" spans="2:12" x14ac:dyDescent="0.3">
      <c r="B4672" t="s">
        <v>42</v>
      </c>
      <c r="C4672" s="1" t="str">
        <f>VLOOKUP(Tabela1[[#This Row],[Cliente]],'BASE DE CLIENTES'!A:E,2,0)</f>
        <v>Brasília</v>
      </c>
      <c r="D4672" s="1" t="str">
        <f>VLOOKUP(Tabela1[[#This Row],[Cliente]],'BASE DE CLIENTES'!A:C,3,0)</f>
        <v>DF</v>
      </c>
      <c r="E4672" s="1" t="str">
        <f>CONCATENATE(Tabela1[[#This Row],[CIDADE]],",",Tabela1[[#This Row],[UF]])</f>
        <v>Brasília,DF</v>
      </c>
      <c r="F4672" s="12">
        <v>46086</v>
      </c>
      <c r="G4672" s="14">
        <v>1290</v>
      </c>
      <c r="H4672" s="14">
        <v>2100</v>
      </c>
      <c r="I4672" s="7">
        <f>Tabela1[[#This Row],[Valor total]]-Tabela1[[#This Row],[Valor custo]]</f>
        <v>810</v>
      </c>
      <c r="J4672" s="3">
        <f>Tabela1[[#This Row],[MARGEM BRUTA]]/Tabela1[[#This Row],[Valor total]]</f>
        <v>0.38571428571428573</v>
      </c>
      <c r="K4672" s="1" t="str">
        <f>VLOOKUP(Tabela1[[#This Row],[Cliente]],'BASE DE CLIENTES'!A:D,4,0)</f>
        <v>EMPRESA SEM MAQUINA</v>
      </c>
      <c r="L4672" s="1" t="str">
        <f>VLOOKUP(Tabela1[[#This Row],[Cliente]],'BASE DE CLIENTES'!A:E,5,0)</f>
        <v>SAMAMBAIA</v>
      </c>
    </row>
    <row r="4673" spans="2:12" x14ac:dyDescent="0.3">
      <c r="B4673" t="s">
        <v>314</v>
      </c>
      <c r="C4673" s="1" t="str">
        <f>VLOOKUP(Tabela1[[#This Row],[Cliente]],'BASE DE CLIENTES'!A:E,2,0)</f>
        <v xml:space="preserve">Valparaíso </v>
      </c>
      <c r="D4673" s="1" t="str">
        <f>VLOOKUP(Tabela1[[#This Row],[Cliente]],'BASE DE CLIENTES'!A:C,3,0)</f>
        <v>GO</v>
      </c>
      <c r="E4673" s="1" t="str">
        <f>CONCATENATE(Tabela1[[#This Row],[CIDADE]],",",Tabela1[[#This Row],[UF]])</f>
        <v>Valparaíso ,GO</v>
      </c>
      <c r="F4673" s="12">
        <v>46085</v>
      </c>
      <c r="G4673" s="14">
        <v>380</v>
      </c>
      <c r="H4673" s="14">
        <v>400</v>
      </c>
      <c r="I4673" s="7">
        <f>Tabela1[[#This Row],[Valor total]]-Tabela1[[#This Row],[Valor custo]]</f>
        <v>20</v>
      </c>
      <c r="J4673" s="3">
        <f>Tabela1[[#This Row],[MARGEM BRUTA]]/Tabela1[[#This Row],[Valor total]]</f>
        <v>0.05</v>
      </c>
      <c r="K4673" s="1" t="str">
        <f>VLOOKUP(Tabela1[[#This Row],[Cliente]],'BASE DE CLIENTES'!A:D,4,0)</f>
        <v>SERRALHEIRO</v>
      </c>
      <c r="L4673" s="1" t="str">
        <f>VLOOKUP(Tabela1[[#This Row],[Cliente]],'BASE DE CLIENTES'!A:E,5,0)</f>
        <v xml:space="preserve">Valparaíso </v>
      </c>
    </row>
    <row r="4674" spans="2:12" x14ac:dyDescent="0.3">
      <c r="B4674" t="s">
        <v>66</v>
      </c>
      <c r="C4674" s="1" t="str">
        <f>VLOOKUP(Tabela1[[#This Row],[Cliente]],'BASE DE CLIENTES'!A:E,2,0)</f>
        <v>Águas Lindas de Goiás</v>
      </c>
      <c r="D4674" s="1" t="str">
        <f>VLOOKUP(Tabela1[[#This Row],[Cliente]],'BASE DE CLIENTES'!A:C,3,0)</f>
        <v>GO</v>
      </c>
      <c r="E4674" s="1" t="str">
        <f>CONCATENATE(Tabela1[[#This Row],[CIDADE]],",",Tabela1[[#This Row],[UF]])</f>
        <v>Águas Lindas de Goiás,GO</v>
      </c>
      <c r="F4674" s="12">
        <v>46085</v>
      </c>
      <c r="G4674" s="14">
        <v>410.49</v>
      </c>
      <c r="H4674" s="14">
        <v>760</v>
      </c>
      <c r="I4674" s="7">
        <f>Tabela1[[#This Row],[Valor total]]-Tabela1[[#This Row],[Valor custo]]</f>
        <v>349.51</v>
      </c>
      <c r="J4674" s="3">
        <f>Tabela1[[#This Row],[MARGEM BRUTA]]/Tabela1[[#This Row],[Valor total]]</f>
        <v>0.45988157894736842</v>
      </c>
      <c r="K4674" s="1" t="str">
        <f>VLOOKUP(Tabela1[[#This Row],[Cliente]],'BASE DE CLIENTES'!A:D,4,0)</f>
        <v>EMPRESA COM MAQUINA</v>
      </c>
      <c r="L4674" s="1" t="str">
        <f>VLOOKUP(Tabela1[[#This Row],[Cliente]],'BASE DE CLIENTES'!A:E,5,0)</f>
        <v>Águas Lindas de Goiás</v>
      </c>
    </row>
    <row r="4675" spans="2:12" x14ac:dyDescent="0.3">
      <c r="B4675" t="s">
        <v>140</v>
      </c>
      <c r="C4675" s="1" t="str">
        <f>VLOOKUP(Tabela1[[#This Row],[Cliente]],'BASE DE CLIENTES'!A:E,2,0)</f>
        <v>Brasília</v>
      </c>
      <c r="D4675" s="1" t="str">
        <f>VLOOKUP(Tabela1[[#This Row],[Cliente]],'BASE DE CLIENTES'!A:C,3,0)</f>
        <v>DF</v>
      </c>
      <c r="E4675" s="1" t="str">
        <f>CONCATENATE(Tabela1[[#This Row],[CIDADE]],",",Tabela1[[#This Row],[UF]])</f>
        <v>Brasília,DF</v>
      </c>
      <c r="F4675" s="12">
        <v>46085</v>
      </c>
      <c r="G4675" s="14">
        <v>1730</v>
      </c>
      <c r="H4675" s="14">
        <v>3100</v>
      </c>
      <c r="I4675" s="7">
        <f>Tabela1[[#This Row],[Valor total]]-Tabela1[[#This Row],[Valor custo]]</f>
        <v>1370</v>
      </c>
      <c r="J4675" s="3">
        <f>Tabela1[[#This Row],[MARGEM BRUTA]]/Tabela1[[#This Row],[Valor total]]</f>
        <v>0.44193548387096776</v>
      </c>
      <c r="K4675" s="1" t="str">
        <f>VLOOKUP(Tabela1[[#This Row],[Cliente]],'BASE DE CLIENTES'!A:D,4,0)</f>
        <v>EMPRESA COM MAQUINA</v>
      </c>
      <c r="L4675" s="1" t="str">
        <f>VLOOKUP(Tabela1[[#This Row],[Cliente]],'BASE DE CLIENTES'!A:E,5,0)</f>
        <v>RECANTO DAS EMAS</v>
      </c>
    </row>
    <row r="4676" spans="2:12" x14ac:dyDescent="0.3">
      <c r="B4676" t="s">
        <v>1179</v>
      </c>
      <c r="C4676" s="1" t="str">
        <f>VLOOKUP(Tabela1[[#This Row],[Cliente]],'BASE DE CLIENTES'!A:E,2,0)</f>
        <v>Aparecida de Goiânia</v>
      </c>
      <c r="D4676" s="1" t="str">
        <f>VLOOKUP(Tabela1[[#This Row],[Cliente]],'BASE DE CLIENTES'!A:C,3,0)</f>
        <v>GO</v>
      </c>
      <c r="E4676" s="1" t="str">
        <f>CONCATENATE(Tabela1[[#This Row],[CIDADE]],",",Tabela1[[#This Row],[UF]])</f>
        <v>Aparecida de Goiânia,GO</v>
      </c>
      <c r="F4676" s="12">
        <v>46085</v>
      </c>
      <c r="G4676" s="14">
        <v>2188</v>
      </c>
      <c r="H4676" s="14">
        <v>3425</v>
      </c>
      <c r="I4676" s="7">
        <f>Tabela1[[#This Row],[Valor total]]-Tabela1[[#This Row],[Valor custo]]</f>
        <v>1237</v>
      </c>
      <c r="J4676" s="3">
        <f>Tabela1[[#This Row],[MARGEM BRUTA]]/Tabela1[[#This Row],[Valor total]]</f>
        <v>0.36116788321167881</v>
      </c>
      <c r="K4676" s="1" t="str">
        <f>VLOOKUP(Tabela1[[#This Row],[Cliente]],'BASE DE CLIENTES'!A:D,4,0)</f>
        <v>CLIENTE NOVO S/ IDENT.</v>
      </c>
      <c r="L4676" s="1" t="str">
        <f>VLOOKUP(Tabela1[[#This Row],[Cliente]],'BASE DE CLIENTES'!A:E,5,0)</f>
        <v>Aparecida de Goiânia</v>
      </c>
    </row>
    <row r="4677" spans="2:12" x14ac:dyDescent="0.3">
      <c r="B4677" t="s">
        <v>190</v>
      </c>
      <c r="C4677" s="1" t="str">
        <f>VLOOKUP(Tabela1[[#This Row],[Cliente]],'BASE DE CLIENTES'!A:E,2,0)</f>
        <v>Brasília</v>
      </c>
      <c r="D4677" s="1" t="str">
        <f>VLOOKUP(Tabela1[[#This Row],[Cliente]],'BASE DE CLIENTES'!A:C,3,0)</f>
        <v>DF</v>
      </c>
      <c r="E4677" s="1" t="str">
        <f>CONCATENATE(Tabela1[[#This Row],[CIDADE]],",",Tabela1[[#This Row],[UF]])</f>
        <v>Brasília,DF</v>
      </c>
      <c r="F4677" s="12">
        <v>46085</v>
      </c>
      <c r="G4677" s="14">
        <v>670</v>
      </c>
      <c r="H4677" s="14">
        <v>100</v>
      </c>
      <c r="I4677" s="7">
        <f>Tabela1[[#This Row],[Valor total]]-Tabela1[[#This Row],[Valor custo]]</f>
        <v>-570</v>
      </c>
      <c r="J4677" s="3">
        <f>Tabela1[[#This Row],[MARGEM BRUTA]]/Tabela1[[#This Row],[Valor total]]</f>
        <v>-5.7</v>
      </c>
      <c r="K4677" s="1" t="str">
        <f>VLOOKUP(Tabela1[[#This Row],[Cliente]],'BASE DE CLIENTES'!A:D,4,0)</f>
        <v>EMPRESA COM MAQUINA</v>
      </c>
      <c r="L4677" s="1" t="str">
        <f>VLOOKUP(Tabela1[[#This Row],[Cliente]],'BASE DE CLIENTES'!A:E,5,0)</f>
        <v>RIACHO FUNDO I</v>
      </c>
    </row>
    <row r="4678" spans="2:12" x14ac:dyDescent="0.3">
      <c r="B4678" t="s">
        <v>25</v>
      </c>
      <c r="C4678" s="1" t="str">
        <f>VLOOKUP(Tabela1[[#This Row],[Cliente]],'BASE DE CLIENTES'!A:E,2,0)</f>
        <v>Brasília</v>
      </c>
      <c r="D4678" s="1" t="str">
        <f>VLOOKUP(Tabela1[[#This Row],[Cliente]],'BASE DE CLIENTES'!A:C,3,0)</f>
        <v>DF</v>
      </c>
      <c r="E4678" s="1" t="str">
        <f>CONCATENATE(Tabela1[[#This Row],[CIDADE]],",",Tabela1[[#This Row],[UF]])</f>
        <v>Brasília,DF</v>
      </c>
      <c r="F4678" s="12">
        <v>46085</v>
      </c>
      <c r="G4678" s="14">
        <v>380</v>
      </c>
      <c r="H4678" s="14">
        <v>615</v>
      </c>
      <c r="I4678" s="7">
        <f>Tabela1[[#This Row],[Valor total]]-Tabela1[[#This Row],[Valor custo]]</f>
        <v>235</v>
      </c>
      <c r="J4678" s="3">
        <f>Tabela1[[#This Row],[MARGEM BRUTA]]/Tabela1[[#This Row],[Valor total]]</f>
        <v>0.38211382113821141</v>
      </c>
      <c r="K4678" s="1" t="str">
        <f>VLOOKUP(Tabela1[[#This Row],[Cliente]],'BASE DE CLIENTES'!A:D,4,0)</f>
        <v>EMPRESA COM MAQUINA</v>
      </c>
      <c r="L4678" s="1" t="str">
        <f>VLOOKUP(Tabela1[[#This Row],[Cliente]],'BASE DE CLIENTES'!A:E,5,0)</f>
        <v>CEILANDIA NORTE (CEILANDIA)</v>
      </c>
    </row>
    <row r="4679" spans="2:12" x14ac:dyDescent="0.3">
      <c r="B4679" t="s">
        <v>120</v>
      </c>
      <c r="C4679" s="1" t="str">
        <f>VLOOKUP(Tabela1[[#This Row],[Cliente]],'BASE DE CLIENTES'!A:E,2,0)</f>
        <v>Brasília</v>
      </c>
      <c r="D4679" s="1" t="str">
        <f>VLOOKUP(Tabela1[[#This Row],[Cliente]],'BASE DE CLIENTES'!A:C,3,0)</f>
        <v>DF</v>
      </c>
      <c r="E4679" s="1" t="str">
        <f>CONCATENATE(Tabela1[[#This Row],[CIDADE]],",",Tabela1[[#This Row],[UF]])</f>
        <v>Brasília,DF</v>
      </c>
      <c r="F4679" s="12">
        <v>46085</v>
      </c>
      <c r="G4679" s="14">
        <v>2219</v>
      </c>
      <c r="H4679" s="14">
        <v>3655</v>
      </c>
      <c r="I4679" s="7">
        <f>Tabela1[[#This Row],[Valor total]]-Tabela1[[#This Row],[Valor custo]]</f>
        <v>1436</v>
      </c>
      <c r="J4679" s="3">
        <f>Tabela1[[#This Row],[MARGEM BRUTA]]/Tabela1[[#This Row],[Valor total]]</f>
        <v>0.39288645690834473</v>
      </c>
      <c r="K4679" s="1" t="str">
        <f>VLOOKUP(Tabela1[[#This Row],[Cliente]],'BASE DE CLIENTES'!A:D,4,0)</f>
        <v>EMPRESA SEM MAQUINA</v>
      </c>
      <c r="L4679" s="1" t="str">
        <f>VLOOKUP(Tabela1[[#This Row],[Cliente]],'BASE DE CLIENTES'!A:E,5,0)</f>
        <v>SAMAMBAIA</v>
      </c>
    </row>
    <row r="4680" spans="2:12" x14ac:dyDescent="0.3">
      <c r="B4680" t="s">
        <v>1181</v>
      </c>
      <c r="C4680" s="1" t="str">
        <f>VLOOKUP(Tabela1[[#This Row],[Cliente]],'BASE DE CLIENTES'!A:E,2,0)</f>
        <v>Brasília</v>
      </c>
      <c r="D4680" s="1" t="str">
        <f>VLOOKUP(Tabela1[[#This Row],[Cliente]],'BASE DE CLIENTES'!A:C,3,0)</f>
        <v>DF</v>
      </c>
      <c r="E4680" s="1" t="str">
        <f>CONCATENATE(Tabela1[[#This Row],[CIDADE]],",",Tabela1[[#This Row],[UF]])</f>
        <v>Brasília,DF</v>
      </c>
      <c r="F4680" s="12">
        <v>46085</v>
      </c>
      <c r="G4680" s="14">
        <v>191</v>
      </c>
      <c r="H4680" s="14">
        <v>600</v>
      </c>
      <c r="I4680" s="7">
        <f>Tabela1[[#This Row],[Valor total]]-Tabela1[[#This Row],[Valor custo]]</f>
        <v>409</v>
      </c>
      <c r="J4680" s="3">
        <f>Tabela1[[#This Row],[MARGEM BRUTA]]/Tabela1[[#This Row],[Valor total]]</f>
        <v>0.68166666666666664</v>
      </c>
      <c r="K4680" s="1" t="str">
        <f>VLOOKUP(Tabela1[[#This Row],[Cliente]],'BASE DE CLIENTES'!A:D,4,0)</f>
        <v>CLIENTE NOVO S/ IDENT.</v>
      </c>
      <c r="L4680" s="1" t="str">
        <f>VLOOKUP(Tabela1[[#This Row],[Cliente]],'BASE DE CLIENTES'!A:E,5,0)</f>
        <v>ÁGUAS CLARAS</v>
      </c>
    </row>
    <row r="4681" spans="2:12" x14ac:dyDescent="0.3">
      <c r="B4681" t="s">
        <v>152</v>
      </c>
      <c r="C4681" s="1" t="str">
        <f>VLOOKUP(Tabela1[[#This Row],[Cliente]],'BASE DE CLIENTES'!A:E,2,0)</f>
        <v>Aparecida de Goiânia</v>
      </c>
      <c r="D4681" s="1" t="str">
        <f>VLOOKUP(Tabela1[[#This Row],[Cliente]],'BASE DE CLIENTES'!A:C,3,0)</f>
        <v>GO</v>
      </c>
      <c r="E4681" s="1" t="str">
        <f>CONCATENATE(Tabela1[[#This Row],[CIDADE]],",",Tabela1[[#This Row],[UF]])</f>
        <v>Aparecida de Goiânia,GO</v>
      </c>
      <c r="F4681" s="12">
        <v>46085</v>
      </c>
      <c r="G4681" s="14">
        <v>295.60000000000002</v>
      </c>
      <c r="H4681" s="14">
        <v>370</v>
      </c>
      <c r="I4681" s="7">
        <f>Tabela1[[#This Row],[Valor total]]-Tabela1[[#This Row],[Valor custo]]</f>
        <v>74.399999999999977</v>
      </c>
      <c r="J4681" s="3">
        <f>Tabela1[[#This Row],[MARGEM BRUTA]]/Tabela1[[#This Row],[Valor total]]</f>
        <v>0.20108108108108103</v>
      </c>
      <c r="K4681" s="1" t="str">
        <f>VLOOKUP(Tabela1[[#This Row],[Cliente]],'BASE DE CLIENTES'!A:D,4,0)</f>
        <v>TECNICO</v>
      </c>
      <c r="L4681" s="1" t="str">
        <f>VLOOKUP(Tabela1[[#This Row],[Cliente]],'BASE DE CLIENTES'!A:E,5,0)</f>
        <v>Aparecida de Goiânia</v>
      </c>
    </row>
    <row r="4682" spans="2:12" x14ac:dyDescent="0.3">
      <c r="B4682" t="s">
        <v>183</v>
      </c>
      <c r="C4682" s="1" t="str">
        <f>VLOOKUP(Tabela1[[#This Row],[Cliente]],'BASE DE CLIENTES'!A:E,2,0)</f>
        <v>Caldas Novas</v>
      </c>
      <c r="D4682" s="1" t="str">
        <f>VLOOKUP(Tabela1[[#This Row],[Cliente]],'BASE DE CLIENTES'!A:C,3,0)</f>
        <v>GO</v>
      </c>
      <c r="E4682" s="1" t="str">
        <f>CONCATENATE(Tabela1[[#This Row],[CIDADE]],",",Tabela1[[#This Row],[UF]])</f>
        <v>Caldas Novas,GO</v>
      </c>
      <c r="F4682" s="12">
        <v>46085</v>
      </c>
      <c r="G4682" s="14">
        <v>4151</v>
      </c>
      <c r="H4682" s="14">
        <v>6305</v>
      </c>
      <c r="I4682" s="7">
        <f>Tabela1[[#This Row],[Valor total]]-Tabela1[[#This Row],[Valor custo]]</f>
        <v>2154</v>
      </c>
      <c r="J4682" s="3">
        <f>Tabela1[[#This Row],[MARGEM BRUTA]]/Tabela1[[#This Row],[Valor total]]</f>
        <v>0.34163362410785092</v>
      </c>
      <c r="K4682" s="1" t="str">
        <f>VLOOKUP(Tabela1[[#This Row],[Cliente]],'BASE DE CLIENTES'!A:D,4,0)</f>
        <v>EMPRESA COM MAQUINA</v>
      </c>
      <c r="L4682" s="1" t="str">
        <f>VLOOKUP(Tabela1[[#This Row],[Cliente]],'BASE DE CLIENTES'!A:E,5,0)</f>
        <v>Caldas Novas</v>
      </c>
    </row>
    <row r="4683" spans="2:12" x14ac:dyDescent="0.3">
      <c r="B4683" t="s">
        <v>68</v>
      </c>
      <c r="C4683" s="1" t="str">
        <f>VLOOKUP(Tabela1[[#This Row],[Cliente]],'BASE DE CLIENTES'!A:E,2,0)</f>
        <v>Brasília</v>
      </c>
      <c r="D4683" s="1" t="str">
        <f>VLOOKUP(Tabela1[[#This Row],[Cliente]],'BASE DE CLIENTES'!A:C,3,0)</f>
        <v>DF</v>
      </c>
      <c r="E4683" s="1" t="str">
        <f>CONCATENATE(Tabela1[[#This Row],[CIDADE]],",",Tabela1[[#This Row],[UF]])</f>
        <v>Brasília,DF</v>
      </c>
      <c r="F4683" s="12">
        <v>46085</v>
      </c>
      <c r="G4683" s="14">
        <v>380</v>
      </c>
      <c r="H4683" s="14">
        <v>575</v>
      </c>
      <c r="I4683" s="7">
        <f>Tabela1[[#This Row],[Valor total]]-Tabela1[[#This Row],[Valor custo]]</f>
        <v>195</v>
      </c>
      <c r="J4683" s="3">
        <f>Tabela1[[#This Row],[MARGEM BRUTA]]/Tabela1[[#This Row],[Valor total]]</f>
        <v>0.33913043478260868</v>
      </c>
      <c r="K4683" s="1" t="str">
        <f>VLOOKUP(Tabela1[[#This Row],[Cliente]],'BASE DE CLIENTES'!A:D,4,0)</f>
        <v>EMPRESA COM MAQUINA</v>
      </c>
      <c r="L4683" s="1" t="str">
        <f>VLOOKUP(Tabela1[[#This Row],[Cliente]],'BASE DE CLIENTES'!A:E,5,0)</f>
        <v>SAMAMBAIA SUL (SAMAMBAIA)</v>
      </c>
    </row>
    <row r="4684" spans="2:12" x14ac:dyDescent="0.3">
      <c r="B4684" t="s">
        <v>1147</v>
      </c>
      <c r="C4684" s="1" t="str">
        <f>VLOOKUP(Tabela1[[#This Row],[Cliente]],'BASE DE CLIENTES'!A:E,2,0)</f>
        <v>Salvador</v>
      </c>
      <c r="D4684" s="1" t="str">
        <f>VLOOKUP(Tabela1[[#This Row],[Cliente]],'BASE DE CLIENTES'!A:C,3,0)</f>
        <v>BA</v>
      </c>
      <c r="E4684" s="1" t="str">
        <f>CONCATENATE(Tabela1[[#This Row],[CIDADE]],",",Tabela1[[#This Row],[UF]])</f>
        <v>Salvador,BA</v>
      </c>
      <c r="F4684" s="12">
        <v>46085</v>
      </c>
      <c r="G4684" s="14">
        <v>3800</v>
      </c>
      <c r="H4684" s="14">
        <v>5850</v>
      </c>
      <c r="I4684" s="7">
        <f>Tabela1[[#This Row],[Valor total]]-Tabela1[[#This Row],[Valor custo]]</f>
        <v>2050</v>
      </c>
      <c r="J4684" s="3">
        <f>Tabela1[[#This Row],[MARGEM BRUTA]]/Tabela1[[#This Row],[Valor total]]</f>
        <v>0.3504273504273504</v>
      </c>
      <c r="K4684" s="1" t="str">
        <f>VLOOKUP(Tabela1[[#This Row],[Cliente]],'BASE DE CLIENTES'!A:D,4,0)</f>
        <v>CLIENTE NOVO S/ IDENT.</v>
      </c>
      <c r="L4684" s="1" t="str">
        <f>VLOOKUP(Tabela1[[#This Row],[Cliente]],'BASE DE CLIENTES'!A:E,5,0)</f>
        <v>Salvador</v>
      </c>
    </row>
    <row r="4685" spans="2:12" x14ac:dyDescent="0.3">
      <c r="B4685" t="s">
        <v>199</v>
      </c>
      <c r="C4685" s="1" t="str">
        <f>VLOOKUP(Tabela1[[#This Row],[Cliente]],'BASE DE CLIENTES'!A:E,2,0)</f>
        <v>Goiânia</v>
      </c>
      <c r="D4685" s="1" t="str">
        <f>VLOOKUP(Tabela1[[#This Row],[Cliente]],'BASE DE CLIENTES'!A:C,3,0)</f>
        <v>GO</v>
      </c>
      <c r="E4685" s="1" t="str">
        <f>CONCATENATE(Tabela1[[#This Row],[CIDADE]],",",Tabela1[[#This Row],[UF]])</f>
        <v>Goiânia,GO</v>
      </c>
      <c r="F4685" s="12">
        <v>46085</v>
      </c>
      <c r="G4685" s="14">
        <v>2085.4499999999998</v>
      </c>
      <c r="H4685" s="14">
        <v>3515</v>
      </c>
      <c r="I4685" s="7">
        <f>Tabela1[[#This Row],[Valor total]]-Tabela1[[#This Row],[Valor custo]]</f>
        <v>1429.5500000000002</v>
      </c>
      <c r="J4685" s="3">
        <f>Tabela1[[#This Row],[MARGEM BRUTA]]/Tabela1[[#This Row],[Valor total]]</f>
        <v>0.4066998577524894</v>
      </c>
      <c r="K4685" s="1" t="str">
        <f>VLOOKUP(Tabela1[[#This Row],[Cliente]],'BASE DE CLIENTES'!A:D,4,0)</f>
        <v>EMPRESA COM MAQUINA</v>
      </c>
      <c r="L4685" s="1" t="str">
        <f>VLOOKUP(Tabela1[[#This Row],[Cliente]],'BASE DE CLIENTES'!A:E,5,0)</f>
        <v>Goiânia</v>
      </c>
    </row>
    <row r="4686" spans="2:12" x14ac:dyDescent="0.3">
      <c r="B4686" t="s">
        <v>149</v>
      </c>
      <c r="C4686" s="1" t="str">
        <f>VLOOKUP(Tabela1[[#This Row],[Cliente]],'BASE DE CLIENTES'!A:E,2,0)</f>
        <v>Anápolis</v>
      </c>
      <c r="D4686" s="1" t="str">
        <f>VLOOKUP(Tabela1[[#This Row],[Cliente]],'BASE DE CLIENTES'!A:C,3,0)</f>
        <v>GO</v>
      </c>
      <c r="E4686" s="1" t="str">
        <f>CONCATENATE(Tabela1[[#This Row],[CIDADE]],",",Tabela1[[#This Row],[UF]])</f>
        <v>Anápolis,GO</v>
      </c>
      <c r="F4686" s="12">
        <v>46085</v>
      </c>
      <c r="G4686" s="14">
        <v>8005.5</v>
      </c>
      <c r="H4686" s="14">
        <v>12460</v>
      </c>
      <c r="I4686" s="7">
        <f>Tabela1[[#This Row],[Valor total]]-Tabela1[[#This Row],[Valor custo]]</f>
        <v>4454.5</v>
      </c>
      <c r="J4686" s="3">
        <f>Tabela1[[#This Row],[MARGEM BRUTA]]/Tabela1[[#This Row],[Valor total]]</f>
        <v>0.35750401284109151</v>
      </c>
      <c r="K4686" s="1" t="str">
        <f>VLOOKUP(Tabela1[[#This Row],[Cliente]],'BASE DE CLIENTES'!A:D,4,0)</f>
        <v>EMPRESA COM MAQUINA</v>
      </c>
      <c r="L4686" s="1" t="str">
        <f>VLOOKUP(Tabela1[[#This Row],[Cliente]],'BASE DE CLIENTES'!A:E,5,0)</f>
        <v>Anápolis</v>
      </c>
    </row>
    <row r="4687" spans="2:12" x14ac:dyDescent="0.3">
      <c r="B4687" t="s">
        <v>150</v>
      </c>
      <c r="C4687" s="1" t="str">
        <f>VLOOKUP(Tabela1[[#This Row],[Cliente]],'BASE DE CLIENTES'!A:E,2,0)</f>
        <v>Anápolis</v>
      </c>
      <c r="D4687" s="1" t="str">
        <f>VLOOKUP(Tabela1[[#This Row],[Cliente]],'BASE DE CLIENTES'!A:C,3,0)</f>
        <v>GO</v>
      </c>
      <c r="E4687" s="1" t="str">
        <f>CONCATENATE(Tabela1[[#This Row],[CIDADE]],",",Tabela1[[#This Row],[UF]])</f>
        <v>Anápolis,GO</v>
      </c>
      <c r="F4687" s="12">
        <v>46085</v>
      </c>
      <c r="G4687" s="14">
        <v>3438</v>
      </c>
      <c r="H4687" s="14">
        <v>5660</v>
      </c>
      <c r="I4687" s="7">
        <f>Tabela1[[#This Row],[Valor total]]-Tabela1[[#This Row],[Valor custo]]</f>
        <v>2222</v>
      </c>
      <c r="J4687" s="3">
        <f>Tabela1[[#This Row],[MARGEM BRUTA]]/Tabela1[[#This Row],[Valor total]]</f>
        <v>0.39257950530035335</v>
      </c>
      <c r="K4687" s="1" t="str">
        <f>VLOOKUP(Tabela1[[#This Row],[Cliente]],'BASE DE CLIENTES'!A:D,4,0)</f>
        <v>EMPRESA COM MAQUINA</v>
      </c>
      <c r="L4687" s="1" t="str">
        <f>VLOOKUP(Tabela1[[#This Row],[Cliente]],'BASE DE CLIENTES'!A:E,5,0)</f>
        <v>Anápolis</v>
      </c>
    </row>
    <row r="4688" spans="2:12" x14ac:dyDescent="0.3">
      <c r="B4688" t="s">
        <v>227</v>
      </c>
      <c r="C4688" s="1" t="str">
        <f>VLOOKUP(Tabela1[[#This Row],[Cliente]],'BASE DE CLIENTES'!A:E,2,0)</f>
        <v>Goiânia</v>
      </c>
      <c r="D4688" s="1" t="str">
        <f>VLOOKUP(Tabela1[[#This Row],[Cliente]],'BASE DE CLIENTES'!A:C,3,0)</f>
        <v>GO</v>
      </c>
      <c r="E4688" s="1" t="str">
        <f>CONCATENATE(Tabela1[[#This Row],[CIDADE]],",",Tabela1[[#This Row],[UF]])</f>
        <v>Goiânia,GO</v>
      </c>
      <c r="F4688" s="12">
        <v>46085</v>
      </c>
      <c r="G4688" s="14">
        <v>10880</v>
      </c>
      <c r="H4688" s="14">
        <v>16900</v>
      </c>
      <c r="I4688" s="7">
        <f>Tabela1[[#This Row],[Valor total]]-Tabela1[[#This Row],[Valor custo]]</f>
        <v>6020</v>
      </c>
      <c r="J4688" s="3">
        <f>Tabela1[[#This Row],[MARGEM BRUTA]]/Tabela1[[#This Row],[Valor total]]</f>
        <v>0.35621301775147929</v>
      </c>
      <c r="K4688" s="1" t="str">
        <f>VLOOKUP(Tabela1[[#This Row],[Cliente]],'BASE DE CLIENTES'!A:D,4,0)</f>
        <v>EMPRESA SEM MAQUINA</v>
      </c>
      <c r="L4688" s="1" t="str">
        <f>VLOOKUP(Tabela1[[#This Row],[Cliente]],'BASE DE CLIENTES'!A:E,5,0)</f>
        <v>Goiânia</v>
      </c>
    </row>
    <row r="4689" spans="2:12" x14ac:dyDescent="0.3">
      <c r="B4689" t="s">
        <v>1141</v>
      </c>
      <c r="C4689" s="1" t="str">
        <f>VLOOKUP(Tabela1[[#This Row],[Cliente]],'BASE DE CLIENTES'!A:E,2,0)</f>
        <v>Aparecida de Goiânia</v>
      </c>
      <c r="D4689" s="1" t="str">
        <f>VLOOKUP(Tabela1[[#This Row],[Cliente]],'BASE DE CLIENTES'!A:C,3,0)</f>
        <v>GO</v>
      </c>
      <c r="E4689" s="1" t="str">
        <f>CONCATENATE(Tabela1[[#This Row],[CIDADE]],",",Tabela1[[#This Row],[UF]])</f>
        <v>Aparecida de Goiânia,GO</v>
      </c>
      <c r="F4689" s="12">
        <v>46085</v>
      </c>
      <c r="G4689" s="14">
        <v>4031</v>
      </c>
      <c r="H4689" s="14">
        <v>6200</v>
      </c>
      <c r="I4689" s="7">
        <f>Tabela1[[#This Row],[Valor total]]-Tabela1[[#This Row],[Valor custo]]</f>
        <v>2169</v>
      </c>
      <c r="J4689" s="3">
        <f>Tabela1[[#This Row],[MARGEM BRUTA]]/Tabela1[[#This Row],[Valor total]]</f>
        <v>0.34983870967741937</v>
      </c>
      <c r="K4689" s="1" t="str">
        <f>VLOOKUP(Tabela1[[#This Row],[Cliente]],'BASE DE CLIENTES'!A:D,4,0)</f>
        <v>CLIENTE NOVO S/ IDENT.</v>
      </c>
      <c r="L4689" s="1" t="str">
        <f>VLOOKUP(Tabela1[[#This Row],[Cliente]],'BASE DE CLIENTES'!A:E,5,0)</f>
        <v>Aparecida de Goiânia</v>
      </c>
    </row>
    <row r="4690" spans="2:12" x14ac:dyDescent="0.3">
      <c r="B4690" t="s">
        <v>111</v>
      </c>
      <c r="C4690" s="1" t="str">
        <f>VLOOKUP(Tabela1[[#This Row],[Cliente]],'BASE DE CLIENTES'!A:E,2,0)</f>
        <v>Brasília</v>
      </c>
      <c r="D4690" s="1" t="str">
        <f>VLOOKUP(Tabela1[[#This Row],[Cliente]],'BASE DE CLIENTES'!A:C,3,0)</f>
        <v>DF</v>
      </c>
      <c r="E4690" s="1" t="str">
        <f>CONCATENATE(Tabela1[[#This Row],[CIDADE]],",",Tabela1[[#This Row],[UF]])</f>
        <v>Brasília,DF</v>
      </c>
      <c r="F4690" s="12">
        <v>46084</v>
      </c>
      <c r="G4690" s="14">
        <v>75.099999999999994</v>
      </c>
      <c r="H4690" s="14">
        <v>300</v>
      </c>
      <c r="I4690" s="7">
        <f>Tabela1[[#This Row],[Valor total]]-Tabela1[[#This Row],[Valor custo]]</f>
        <v>224.9</v>
      </c>
      <c r="J4690" s="3">
        <f>Tabela1[[#This Row],[MARGEM BRUTA]]/Tabela1[[#This Row],[Valor total]]</f>
        <v>0.7496666666666667</v>
      </c>
      <c r="K4690" s="1" t="str">
        <f>VLOOKUP(Tabela1[[#This Row],[Cliente]],'BASE DE CLIENTES'!A:D,4,0)</f>
        <v>EMPRESA SEM MAQUINA</v>
      </c>
      <c r="L4690" s="1" t="str">
        <f>VLOOKUP(Tabela1[[#This Row],[Cliente]],'BASE DE CLIENTES'!A:E,5,0)</f>
        <v>TAGUATINGA SUL (TAGUATINGA)</v>
      </c>
    </row>
    <row r="4691" spans="2:12" x14ac:dyDescent="0.3">
      <c r="B4691" t="s">
        <v>161</v>
      </c>
      <c r="C4691" s="1" t="str">
        <f>VLOOKUP(Tabela1[[#This Row],[Cliente]],'BASE DE CLIENTES'!A:E,2,0)</f>
        <v>Brasília</v>
      </c>
      <c r="D4691" s="1" t="str">
        <f>VLOOKUP(Tabela1[[#This Row],[Cliente]],'BASE DE CLIENTES'!A:C,3,0)</f>
        <v>DF</v>
      </c>
      <c r="E4691" s="1" t="str">
        <f>CONCATENATE(Tabela1[[#This Row],[CIDADE]],",",Tabela1[[#This Row],[UF]])</f>
        <v>Brasília,DF</v>
      </c>
      <c r="F4691" s="12">
        <v>46084</v>
      </c>
      <c r="G4691" s="14">
        <v>1300</v>
      </c>
      <c r="H4691" s="14">
        <v>1800</v>
      </c>
      <c r="I4691" s="7">
        <f>Tabela1[[#This Row],[Valor total]]-Tabela1[[#This Row],[Valor custo]]</f>
        <v>500</v>
      </c>
      <c r="J4691" s="3">
        <f>Tabela1[[#This Row],[MARGEM BRUTA]]/Tabela1[[#This Row],[Valor total]]</f>
        <v>0.27777777777777779</v>
      </c>
      <c r="K4691" s="1" t="str">
        <f>VLOOKUP(Tabela1[[#This Row],[Cliente]],'BASE DE CLIENTES'!A:D,4,0)</f>
        <v>EMPRESA COM MAQUINA</v>
      </c>
      <c r="L4691" s="1" t="str">
        <f>VLOOKUP(Tabela1[[#This Row],[Cliente]],'BASE DE CLIENTES'!A:E,5,0)</f>
        <v>RIACHO FUNDO II</v>
      </c>
    </row>
    <row r="4692" spans="2:12" x14ac:dyDescent="0.3">
      <c r="B4692" t="s">
        <v>98</v>
      </c>
      <c r="C4692" s="1" t="str">
        <f>VLOOKUP(Tabela1[[#This Row],[Cliente]],'BASE DE CLIENTES'!A:E,2,0)</f>
        <v>Brasília</v>
      </c>
      <c r="D4692" s="1" t="str">
        <f>VLOOKUP(Tabela1[[#This Row],[Cliente]],'BASE DE CLIENTES'!A:C,3,0)</f>
        <v>DF</v>
      </c>
      <c r="E4692" s="1" t="str">
        <f>CONCATENATE(Tabela1[[#This Row],[CIDADE]],",",Tabela1[[#This Row],[UF]])</f>
        <v>Brasília,DF</v>
      </c>
      <c r="F4692" s="12">
        <v>46084</v>
      </c>
      <c r="G4692" s="14">
        <v>131.38</v>
      </c>
      <c r="H4692" s="14">
        <v>410</v>
      </c>
      <c r="I4692" s="7">
        <f>Tabela1[[#This Row],[Valor total]]-Tabela1[[#This Row],[Valor custo]]</f>
        <v>278.62</v>
      </c>
      <c r="J4692" s="3">
        <f>Tabela1[[#This Row],[MARGEM BRUTA]]/Tabela1[[#This Row],[Valor total]]</f>
        <v>0.67956097560975615</v>
      </c>
      <c r="K4692" s="1" t="str">
        <f>VLOOKUP(Tabela1[[#This Row],[Cliente]],'BASE DE CLIENTES'!A:D,4,0)</f>
        <v>SERRALHEIRO</v>
      </c>
      <c r="L4692" s="1" t="str">
        <f>VLOOKUP(Tabela1[[#This Row],[Cliente]],'BASE DE CLIENTES'!A:E,5,0)</f>
        <v>SANTA MARIA</v>
      </c>
    </row>
    <row r="4693" spans="2:12" x14ac:dyDescent="0.3">
      <c r="B4693" t="s">
        <v>97</v>
      </c>
      <c r="C4693" s="1" t="str">
        <f>VLOOKUP(Tabela1[[#This Row],[Cliente]],'BASE DE CLIENTES'!A:E,2,0)</f>
        <v>Brasília</v>
      </c>
      <c r="D4693" s="1" t="str">
        <f>VLOOKUP(Tabela1[[#This Row],[Cliente]],'BASE DE CLIENTES'!A:C,3,0)</f>
        <v>DF</v>
      </c>
      <c r="E4693" s="1" t="str">
        <f>CONCATENATE(Tabela1[[#This Row],[CIDADE]],",",Tabela1[[#This Row],[UF]])</f>
        <v>Brasília,DF</v>
      </c>
      <c r="F4693" s="12">
        <v>46084</v>
      </c>
      <c r="G4693" s="14">
        <v>1071.07</v>
      </c>
      <c r="H4693" s="14">
        <v>2000</v>
      </c>
      <c r="I4693" s="7">
        <f>Tabela1[[#This Row],[Valor total]]-Tabela1[[#This Row],[Valor custo]]</f>
        <v>928.93000000000006</v>
      </c>
      <c r="J4693" s="3">
        <f>Tabela1[[#This Row],[MARGEM BRUTA]]/Tabela1[[#This Row],[Valor total]]</f>
        <v>0.46446500000000002</v>
      </c>
      <c r="K4693" s="1" t="str">
        <f>VLOOKUP(Tabela1[[#This Row],[Cliente]],'BASE DE CLIENTES'!A:D,4,0)</f>
        <v>SERRALHEIRO</v>
      </c>
      <c r="L4693" s="1" t="str">
        <f>VLOOKUP(Tabela1[[#This Row],[Cliente]],'BASE DE CLIENTES'!A:E,5,0)</f>
        <v>CEILANDIA NORTE</v>
      </c>
    </row>
    <row r="4694" spans="2:12" x14ac:dyDescent="0.3">
      <c r="B4694" t="s">
        <v>76</v>
      </c>
      <c r="C4694" s="1" t="str">
        <f>VLOOKUP(Tabela1[[#This Row],[Cliente]],'BASE DE CLIENTES'!A:E,2,0)</f>
        <v>Brasília</v>
      </c>
      <c r="D4694" s="1" t="str">
        <f>VLOOKUP(Tabela1[[#This Row],[Cliente]],'BASE DE CLIENTES'!A:C,3,0)</f>
        <v>DF</v>
      </c>
      <c r="E4694" s="1" t="str">
        <f>CONCATENATE(Tabela1[[#This Row],[CIDADE]],",",Tabela1[[#This Row],[UF]])</f>
        <v>Brasília,DF</v>
      </c>
      <c r="F4694" s="12">
        <v>46084</v>
      </c>
      <c r="G4694" s="14">
        <v>3183</v>
      </c>
      <c r="H4694" s="14">
        <v>4668</v>
      </c>
      <c r="I4694" s="7">
        <f>Tabela1[[#This Row],[Valor total]]-Tabela1[[#This Row],[Valor custo]]</f>
        <v>1485</v>
      </c>
      <c r="J4694" s="3">
        <f>Tabela1[[#This Row],[MARGEM BRUTA]]/Tabela1[[#This Row],[Valor total]]</f>
        <v>0.31812339331619538</v>
      </c>
      <c r="K4694" s="1" t="str">
        <f>VLOOKUP(Tabela1[[#This Row],[Cliente]],'BASE DE CLIENTES'!A:D,4,0)</f>
        <v>EMPRESA COM MAQUINA</v>
      </c>
      <c r="L4694" s="1" t="str">
        <f>VLOOKUP(Tabela1[[#This Row],[Cliente]],'BASE DE CLIENTES'!A:E,5,0)</f>
        <v>Setor Placa da Mercedes (Núcleo Bandeirante)</v>
      </c>
    </row>
    <row r="4695" spans="2:12" x14ac:dyDescent="0.3">
      <c r="B4695" t="s">
        <v>117</v>
      </c>
      <c r="C4695" s="1" t="str">
        <f>VLOOKUP(Tabela1[[#This Row],[Cliente]],'BASE DE CLIENTES'!A:E,2,0)</f>
        <v>Brasília</v>
      </c>
      <c r="D4695" s="1" t="str">
        <f>VLOOKUP(Tabela1[[#This Row],[Cliente]],'BASE DE CLIENTES'!A:C,3,0)</f>
        <v>DF</v>
      </c>
      <c r="E4695" s="1" t="str">
        <f>CONCATENATE(Tabela1[[#This Row],[CIDADE]],",",Tabela1[[#This Row],[UF]])</f>
        <v>Brasília,DF</v>
      </c>
      <c r="F4695" s="12">
        <v>46084</v>
      </c>
      <c r="G4695" s="14">
        <v>530</v>
      </c>
      <c r="H4695" s="14">
        <v>890</v>
      </c>
      <c r="I4695" s="7">
        <f>Tabela1[[#This Row],[Valor total]]-Tabela1[[#This Row],[Valor custo]]</f>
        <v>360</v>
      </c>
      <c r="J4695" s="3">
        <f>Tabela1[[#This Row],[MARGEM BRUTA]]/Tabela1[[#This Row],[Valor total]]</f>
        <v>0.4044943820224719</v>
      </c>
      <c r="K4695" s="1" t="str">
        <f>VLOOKUP(Tabela1[[#This Row],[Cliente]],'BASE DE CLIENTES'!A:D,4,0)</f>
        <v>EMPRESA COM MAQUINA</v>
      </c>
      <c r="L4695" s="1" t="str">
        <f>VLOOKUP(Tabela1[[#This Row],[Cliente]],'BASE DE CLIENTES'!A:E,5,0)</f>
        <v>SETOR HABITACIONAL ARNIQUEIRA (AGUAS CLARAS)</v>
      </c>
    </row>
    <row r="4696" spans="2:12" x14ac:dyDescent="0.3">
      <c r="B4696" t="s">
        <v>151</v>
      </c>
      <c r="C4696" s="1" t="str">
        <f>VLOOKUP(Tabela1[[#This Row],[Cliente]],'BASE DE CLIENTES'!A:E,2,0)</f>
        <v>Aparecida de Goiânia</v>
      </c>
      <c r="D4696" s="1" t="str">
        <f>VLOOKUP(Tabela1[[#This Row],[Cliente]],'BASE DE CLIENTES'!A:C,3,0)</f>
        <v>GO</v>
      </c>
      <c r="E4696" s="1" t="str">
        <f>CONCATENATE(Tabela1[[#This Row],[CIDADE]],",",Tabela1[[#This Row],[UF]])</f>
        <v>Aparecida de Goiânia,GO</v>
      </c>
      <c r="F4696" s="12">
        <v>46084</v>
      </c>
      <c r="G4696" s="14">
        <v>1170</v>
      </c>
      <c r="H4696" s="14">
        <v>1950</v>
      </c>
      <c r="I4696" s="7">
        <f>Tabela1[[#This Row],[Valor total]]-Tabela1[[#This Row],[Valor custo]]</f>
        <v>780</v>
      </c>
      <c r="J4696" s="3">
        <f>Tabela1[[#This Row],[MARGEM BRUTA]]/Tabela1[[#This Row],[Valor total]]</f>
        <v>0.4</v>
      </c>
      <c r="K4696" s="1" t="str">
        <f>VLOOKUP(Tabela1[[#This Row],[Cliente]],'BASE DE CLIENTES'!A:D,4,0)</f>
        <v>EMPRESA COM MAQUINA</v>
      </c>
      <c r="L4696" s="1" t="str">
        <f>VLOOKUP(Tabela1[[#This Row],[Cliente]],'BASE DE CLIENTES'!A:E,5,0)</f>
        <v>Aparecida de Goiânia</v>
      </c>
    </row>
    <row r="4697" spans="2:12" x14ac:dyDescent="0.3">
      <c r="B4697" t="s">
        <v>42</v>
      </c>
      <c r="C4697" s="1" t="str">
        <f>VLOOKUP(Tabela1[[#This Row],[Cliente]],'BASE DE CLIENTES'!A:E,2,0)</f>
        <v>Brasília</v>
      </c>
      <c r="D4697" s="1" t="str">
        <f>VLOOKUP(Tabela1[[#This Row],[Cliente]],'BASE DE CLIENTES'!A:C,3,0)</f>
        <v>DF</v>
      </c>
      <c r="E4697" s="1" t="str">
        <f>CONCATENATE(Tabela1[[#This Row],[CIDADE]],",",Tabela1[[#This Row],[UF]])</f>
        <v>Brasília,DF</v>
      </c>
      <c r="F4697" s="12">
        <v>46084</v>
      </c>
      <c r="G4697" s="14">
        <v>530</v>
      </c>
      <c r="H4697" s="14">
        <v>890</v>
      </c>
      <c r="I4697" s="7">
        <f>Tabela1[[#This Row],[Valor total]]-Tabela1[[#This Row],[Valor custo]]</f>
        <v>360</v>
      </c>
      <c r="J4697" s="3">
        <f>Tabela1[[#This Row],[MARGEM BRUTA]]/Tabela1[[#This Row],[Valor total]]</f>
        <v>0.4044943820224719</v>
      </c>
      <c r="K4697" s="1" t="str">
        <f>VLOOKUP(Tabela1[[#This Row],[Cliente]],'BASE DE CLIENTES'!A:D,4,0)</f>
        <v>EMPRESA SEM MAQUINA</v>
      </c>
      <c r="L4697" s="1" t="str">
        <f>VLOOKUP(Tabela1[[#This Row],[Cliente]],'BASE DE CLIENTES'!A:E,5,0)</f>
        <v>SAMAMBAIA</v>
      </c>
    </row>
    <row r="4698" spans="2:12" x14ac:dyDescent="0.3">
      <c r="B4698" t="s">
        <v>92</v>
      </c>
      <c r="C4698" s="1" t="str">
        <f>VLOOKUP(Tabela1[[#This Row],[Cliente]],'BASE DE CLIENTES'!A:E,2,0)</f>
        <v>Brasília</v>
      </c>
      <c r="D4698" s="1" t="str">
        <f>VLOOKUP(Tabela1[[#This Row],[Cliente]],'BASE DE CLIENTES'!A:C,3,0)</f>
        <v>DF</v>
      </c>
      <c r="E4698" s="1" t="str">
        <f>CONCATENATE(Tabela1[[#This Row],[CIDADE]],",",Tabela1[[#This Row],[UF]])</f>
        <v>Brasília,DF</v>
      </c>
      <c r="F4698" s="12">
        <v>46084</v>
      </c>
      <c r="G4698" s="14">
        <v>919</v>
      </c>
      <c r="H4698" s="14">
        <v>1400</v>
      </c>
      <c r="I4698" s="7">
        <f>Tabela1[[#This Row],[Valor total]]-Tabela1[[#This Row],[Valor custo]]</f>
        <v>481</v>
      </c>
      <c r="J4698" s="3">
        <f>Tabela1[[#This Row],[MARGEM BRUTA]]/Tabela1[[#This Row],[Valor total]]</f>
        <v>0.34357142857142858</v>
      </c>
      <c r="K4698" s="1" t="str">
        <f>VLOOKUP(Tabela1[[#This Row],[Cliente]],'BASE DE CLIENTES'!A:D,4,0)</f>
        <v>EMPRESA SEM MAQUINA</v>
      </c>
      <c r="L4698" s="1" t="str">
        <f>VLOOKUP(Tabela1[[#This Row],[Cliente]],'BASE DE CLIENTES'!A:E,5,0)</f>
        <v>SOBRADINHO</v>
      </c>
    </row>
    <row r="4699" spans="2:12" x14ac:dyDescent="0.3">
      <c r="B4699" t="s">
        <v>92</v>
      </c>
      <c r="C4699" s="1" t="str">
        <f>VLOOKUP(Tabela1[[#This Row],[Cliente]],'BASE DE CLIENTES'!A:E,2,0)</f>
        <v>Brasília</v>
      </c>
      <c r="D4699" s="1" t="str">
        <f>VLOOKUP(Tabela1[[#This Row],[Cliente]],'BASE DE CLIENTES'!A:C,3,0)</f>
        <v>DF</v>
      </c>
      <c r="E4699" s="1" t="str">
        <f>CONCATENATE(Tabela1[[#This Row],[CIDADE]],",",Tabela1[[#This Row],[UF]])</f>
        <v>Brasília,DF</v>
      </c>
      <c r="F4699" s="12">
        <v>46084</v>
      </c>
      <c r="G4699" s="14">
        <v>467.1</v>
      </c>
      <c r="H4699" s="14">
        <v>700</v>
      </c>
      <c r="I4699" s="7">
        <f>Tabela1[[#This Row],[Valor total]]-Tabela1[[#This Row],[Valor custo]]</f>
        <v>232.89999999999998</v>
      </c>
      <c r="J4699" s="3">
        <f>Tabela1[[#This Row],[MARGEM BRUTA]]/Tabela1[[#This Row],[Valor total]]</f>
        <v>0.33271428571428568</v>
      </c>
      <c r="K4699" s="1" t="str">
        <f>VLOOKUP(Tabela1[[#This Row],[Cliente]],'BASE DE CLIENTES'!A:D,4,0)</f>
        <v>EMPRESA SEM MAQUINA</v>
      </c>
      <c r="L4699" s="1" t="str">
        <f>VLOOKUP(Tabela1[[#This Row],[Cliente]],'BASE DE CLIENTES'!A:E,5,0)</f>
        <v>SOBRADINHO</v>
      </c>
    </row>
    <row r="4700" spans="2:12" x14ac:dyDescent="0.3">
      <c r="B4700" t="s">
        <v>189</v>
      </c>
      <c r="C4700" s="1" t="str">
        <f>VLOOKUP(Tabela1[[#This Row],[Cliente]],'BASE DE CLIENTES'!A:E,2,0)</f>
        <v>Formosa</v>
      </c>
      <c r="D4700" s="1" t="str">
        <f>VLOOKUP(Tabela1[[#This Row],[Cliente]],'BASE DE CLIENTES'!A:C,3,0)</f>
        <v>GO</v>
      </c>
      <c r="E4700" s="1" t="str">
        <f>CONCATENATE(Tabela1[[#This Row],[CIDADE]],",",Tabela1[[#This Row],[UF]])</f>
        <v>Formosa,GO</v>
      </c>
      <c r="F4700" s="12">
        <v>46084</v>
      </c>
      <c r="G4700" s="14">
        <v>380</v>
      </c>
      <c r="H4700" s="14">
        <v>645</v>
      </c>
      <c r="I4700" s="7">
        <f>Tabela1[[#This Row],[Valor total]]-Tabela1[[#This Row],[Valor custo]]</f>
        <v>265</v>
      </c>
      <c r="J4700" s="3">
        <f>Tabela1[[#This Row],[MARGEM BRUTA]]/Tabela1[[#This Row],[Valor total]]</f>
        <v>0.41085271317829458</v>
      </c>
      <c r="K4700" s="1" t="str">
        <f>VLOOKUP(Tabela1[[#This Row],[Cliente]],'BASE DE CLIENTES'!A:D,4,0)</f>
        <v>SEM CLASSIFICAÇÃO</v>
      </c>
      <c r="L4700" s="1" t="str">
        <f>VLOOKUP(Tabela1[[#This Row],[Cliente]],'BASE DE CLIENTES'!A:E,5,0)</f>
        <v>Formosa</v>
      </c>
    </row>
    <row r="4701" spans="2:12" x14ac:dyDescent="0.3">
      <c r="B4701" t="s">
        <v>55</v>
      </c>
      <c r="C4701" s="1" t="str">
        <f>VLOOKUP(Tabela1[[#This Row],[Cliente]],'BASE DE CLIENTES'!A:E,2,0)</f>
        <v>Brasília</v>
      </c>
      <c r="D4701" s="1" t="str">
        <f>VLOOKUP(Tabela1[[#This Row],[Cliente]],'BASE DE CLIENTES'!A:C,3,0)</f>
        <v>DF</v>
      </c>
      <c r="E4701" s="1" t="str">
        <f>CONCATENATE(Tabela1[[#This Row],[CIDADE]],",",Tabela1[[#This Row],[UF]])</f>
        <v>Brasília,DF</v>
      </c>
      <c r="F4701" s="12">
        <v>46084</v>
      </c>
      <c r="G4701" s="14">
        <v>1483</v>
      </c>
      <c r="H4701" s="14">
        <v>2400</v>
      </c>
      <c r="I4701" s="7">
        <f>Tabela1[[#This Row],[Valor total]]-Tabela1[[#This Row],[Valor custo]]</f>
        <v>917</v>
      </c>
      <c r="J4701" s="3">
        <f>Tabela1[[#This Row],[MARGEM BRUTA]]/Tabela1[[#This Row],[Valor total]]</f>
        <v>0.38208333333333333</v>
      </c>
      <c r="K4701" s="1" t="str">
        <f>VLOOKUP(Tabela1[[#This Row],[Cliente]],'BASE DE CLIENTES'!A:D,4,0)</f>
        <v>EMPRESA SEM MAQUINA</v>
      </c>
      <c r="L4701" s="1" t="str">
        <f>VLOOKUP(Tabela1[[#This Row],[Cliente]],'BASE DE CLIENTES'!A:E,5,0)</f>
        <v>RECANTO DAS EMAS</v>
      </c>
    </row>
    <row r="4702" spans="2:12" x14ac:dyDescent="0.3">
      <c r="B4702" t="s">
        <v>120</v>
      </c>
      <c r="C4702" s="1" t="str">
        <f>VLOOKUP(Tabela1[[#This Row],[Cliente]],'BASE DE CLIENTES'!A:E,2,0)</f>
        <v>Brasília</v>
      </c>
      <c r="D4702" s="1" t="str">
        <f>VLOOKUP(Tabela1[[#This Row],[Cliente]],'BASE DE CLIENTES'!A:C,3,0)</f>
        <v>DF</v>
      </c>
      <c r="E4702" s="1" t="str">
        <f>CONCATENATE(Tabela1[[#This Row],[CIDADE]],",",Tabela1[[#This Row],[UF]])</f>
        <v>Brasília,DF</v>
      </c>
      <c r="F4702" s="12">
        <v>46084</v>
      </c>
      <c r="G4702" s="14">
        <v>84</v>
      </c>
      <c r="H4702" s="14">
        <v>110</v>
      </c>
      <c r="I4702" s="7">
        <f>Tabela1[[#This Row],[Valor total]]-Tabela1[[#This Row],[Valor custo]]</f>
        <v>26</v>
      </c>
      <c r="J4702" s="3">
        <f>Tabela1[[#This Row],[MARGEM BRUTA]]/Tabela1[[#This Row],[Valor total]]</f>
        <v>0.23636363636363636</v>
      </c>
      <c r="K4702" s="1" t="str">
        <f>VLOOKUP(Tabela1[[#This Row],[Cliente]],'BASE DE CLIENTES'!A:D,4,0)</f>
        <v>EMPRESA SEM MAQUINA</v>
      </c>
      <c r="L4702" s="1" t="str">
        <f>VLOOKUP(Tabela1[[#This Row],[Cliente]],'BASE DE CLIENTES'!A:E,5,0)</f>
        <v>SAMAMBAIA</v>
      </c>
    </row>
    <row r="4703" spans="2:12" x14ac:dyDescent="0.3">
      <c r="B4703" t="s">
        <v>59</v>
      </c>
      <c r="C4703" s="1" t="str">
        <f>VLOOKUP(Tabela1[[#This Row],[Cliente]],'BASE DE CLIENTES'!A:E,2,0)</f>
        <v>Brasília</v>
      </c>
      <c r="D4703" s="1" t="str">
        <f>VLOOKUP(Tabela1[[#This Row],[Cliente]],'BASE DE CLIENTES'!A:C,3,0)</f>
        <v>DF</v>
      </c>
      <c r="E4703" s="1" t="str">
        <f>CONCATENATE(Tabela1[[#This Row],[CIDADE]],",",Tabela1[[#This Row],[UF]])</f>
        <v>Brasília,DF</v>
      </c>
      <c r="F4703" s="12">
        <v>46084</v>
      </c>
      <c r="G4703" s="14">
        <v>4330.6000000000004</v>
      </c>
      <c r="H4703" s="14">
        <v>6625</v>
      </c>
      <c r="I4703" s="7">
        <f>Tabela1[[#This Row],[Valor total]]-Tabela1[[#This Row],[Valor custo]]</f>
        <v>2294.3999999999996</v>
      </c>
      <c r="J4703" s="3">
        <f>Tabela1[[#This Row],[MARGEM BRUTA]]/Tabela1[[#This Row],[Valor total]]</f>
        <v>0.34632452830188676</v>
      </c>
      <c r="K4703" s="1" t="str">
        <f>VLOOKUP(Tabela1[[#This Row],[Cliente]],'BASE DE CLIENTES'!A:D,4,0)</f>
        <v>EMPRESA COM MAQUINA</v>
      </c>
      <c r="L4703" s="1" t="str">
        <f>VLOOKUP(Tabela1[[#This Row],[Cliente]],'BASE DE CLIENTES'!A:E,5,0)</f>
        <v>SETOR HABITACIONAL VICENTE PIRES</v>
      </c>
    </row>
    <row r="4704" spans="2:12" x14ac:dyDescent="0.3">
      <c r="B4704" t="s">
        <v>68</v>
      </c>
      <c r="C4704" s="1" t="str">
        <f>VLOOKUP(Tabela1[[#This Row],[Cliente]],'BASE DE CLIENTES'!A:E,2,0)</f>
        <v>Brasília</v>
      </c>
      <c r="D4704" s="1" t="str">
        <f>VLOOKUP(Tabela1[[#This Row],[Cliente]],'BASE DE CLIENTES'!A:C,3,0)</f>
        <v>DF</v>
      </c>
      <c r="E4704" s="1" t="str">
        <f>CONCATENATE(Tabela1[[#This Row],[CIDADE]],",",Tabela1[[#This Row],[UF]])</f>
        <v>Brasília,DF</v>
      </c>
      <c r="F4704" s="12">
        <v>46084</v>
      </c>
      <c r="G4704" s="14">
        <v>2002.8</v>
      </c>
      <c r="H4704" s="14">
        <v>2175</v>
      </c>
      <c r="I4704" s="7">
        <f>Tabela1[[#This Row],[Valor total]]-Tabela1[[#This Row],[Valor custo]]</f>
        <v>172.20000000000005</v>
      </c>
      <c r="J4704" s="3">
        <f>Tabela1[[#This Row],[MARGEM BRUTA]]/Tabela1[[#This Row],[Valor total]]</f>
        <v>7.9172413793103469E-2</v>
      </c>
      <c r="K4704" s="1" t="str">
        <f>VLOOKUP(Tabela1[[#This Row],[Cliente]],'BASE DE CLIENTES'!A:D,4,0)</f>
        <v>EMPRESA COM MAQUINA</v>
      </c>
      <c r="L4704" s="1" t="str">
        <f>VLOOKUP(Tabela1[[#This Row],[Cliente]],'BASE DE CLIENTES'!A:E,5,0)</f>
        <v>SAMAMBAIA SUL (SAMAMBAIA)</v>
      </c>
    </row>
    <row r="4705" spans="2:12" x14ac:dyDescent="0.3">
      <c r="B4705" t="s">
        <v>190</v>
      </c>
      <c r="C4705" s="1" t="str">
        <f>VLOOKUP(Tabela1[[#This Row],[Cliente]],'BASE DE CLIENTES'!A:E,2,0)</f>
        <v>Brasília</v>
      </c>
      <c r="D4705" s="1" t="str">
        <f>VLOOKUP(Tabela1[[#This Row],[Cliente]],'BASE DE CLIENTES'!A:C,3,0)</f>
        <v>DF</v>
      </c>
      <c r="E4705" s="1" t="str">
        <f>CONCATENATE(Tabela1[[#This Row],[CIDADE]],",",Tabela1[[#This Row],[UF]])</f>
        <v>Brasília,DF</v>
      </c>
      <c r="F4705" s="12">
        <v>46083</v>
      </c>
      <c r="G4705" s="14">
        <v>650</v>
      </c>
      <c r="H4705" s="14">
        <v>1000</v>
      </c>
      <c r="I4705" s="7">
        <f>Tabela1[[#This Row],[Valor total]]-Tabela1[[#This Row],[Valor custo]]</f>
        <v>350</v>
      </c>
      <c r="J4705" s="3">
        <f>Tabela1[[#This Row],[MARGEM BRUTA]]/Tabela1[[#This Row],[Valor total]]</f>
        <v>0.35</v>
      </c>
      <c r="K4705" s="1" t="str">
        <f>VLOOKUP(Tabela1[[#This Row],[Cliente]],'BASE DE CLIENTES'!A:D,4,0)</f>
        <v>EMPRESA COM MAQUINA</v>
      </c>
      <c r="L4705" s="1" t="str">
        <f>VLOOKUP(Tabela1[[#This Row],[Cliente]],'BASE DE CLIENTES'!A:E,5,0)</f>
        <v>RIACHO FUNDO I</v>
      </c>
    </row>
    <row r="4706" spans="2:12" x14ac:dyDescent="0.3">
      <c r="B4706" t="s">
        <v>322</v>
      </c>
      <c r="C4706" s="1" t="str">
        <f>VLOOKUP(Tabela1[[#This Row],[Cliente]],'BASE DE CLIENTES'!A:E,2,0)</f>
        <v>Brasília</v>
      </c>
      <c r="D4706" s="1" t="str">
        <f>VLOOKUP(Tabela1[[#This Row],[Cliente]],'BASE DE CLIENTES'!A:C,3,0)</f>
        <v>DF</v>
      </c>
      <c r="E4706" s="1" t="str">
        <f>CONCATENATE(Tabela1[[#This Row],[CIDADE]],",",Tabela1[[#This Row],[UF]])</f>
        <v>Brasília,DF</v>
      </c>
      <c r="F4706" s="12">
        <v>46083</v>
      </c>
      <c r="G4706" s="14">
        <v>191</v>
      </c>
      <c r="H4706" s="14">
        <v>300</v>
      </c>
      <c r="I4706" s="7">
        <f>Tabela1[[#This Row],[Valor total]]-Tabela1[[#This Row],[Valor custo]]</f>
        <v>109</v>
      </c>
      <c r="J4706" s="3">
        <f>Tabela1[[#This Row],[MARGEM BRUTA]]/Tabela1[[#This Row],[Valor total]]</f>
        <v>0.36333333333333334</v>
      </c>
      <c r="K4706" s="1" t="str">
        <f>VLOOKUP(Tabela1[[#This Row],[Cliente]],'BASE DE CLIENTES'!A:D,4,0)</f>
        <v>SERRALHEIRO</v>
      </c>
      <c r="L4706" s="1" t="str">
        <f>VLOOKUP(Tabela1[[#This Row],[Cliente]],'BASE DE CLIENTES'!A:E,5,0)</f>
        <v>RIACHO FUNDO I</v>
      </c>
    </row>
    <row r="4707" spans="2:12" x14ac:dyDescent="0.3">
      <c r="B4707" t="s">
        <v>183</v>
      </c>
      <c r="C4707" s="1" t="str">
        <f>VLOOKUP(Tabela1[[#This Row],[Cliente]],'BASE DE CLIENTES'!A:E,2,0)</f>
        <v>Caldas Novas</v>
      </c>
      <c r="D4707" s="1" t="str">
        <f>VLOOKUP(Tabela1[[#This Row],[Cliente]],'BASE DE CLIENTES'!A:C,3,0)</f>
        <v>GO</v>
      </c>
      <c r="E4707" s="1" t="str">
        <f>CONCATENATE(Tabela1[[#This Row],[CIDADE]],",",Tabela1[[#This Row],[UF]])</f>
        <v>Caldas Novas,GO</v>
      </c>
      <c r="F4707" s="12">
        <v>46083</v>
      </c>
      <c r="G4707" s="14">
        <v>3620</v>
      </c>
      <c r="H4707" s="14">
        <v>5700</v>
      </c>
      <c r="I4707" s="7">
        <f>Tabela1[[#This Row],[Valor total]]-Tabela1[[#This Row],[Valor custo]]</f>
        <v>2080</v>
      </c>
      <c r="J4707" s="3">
        <f>Tabela1[[#This Row],[MARGEM BRUTA]]/Tabela1[[#This Row],[Valor total]]</f>
        <v>0.36491228070175441</v>
      </c>
      <c r="K4707" s="1" t="str">
        <f>VLOOKUP(Tabela1[[#This Row],[Cliente]],'BASE DE CLIENTES'!A:D,4,0)</f>
        <v>EMPRESA COM MAQUINA</v>
      </c>
      <c r="L4707" s="1" t="str">
        <f>VLOOKUP(Tabela1[[#This Row],[Cliente]],'BASE DE CLIENTES'!A:E,5,0)</f>
        <v>Caldas Novas</v>
      </c>
    </row>
    <row r="4708" spans="2:12" x14ac:dyDescent="0.3">
      <c r="B4708" t="s">
        <v>19</v>
      </c>
      <c r="C4708" s="1" t="str">
        <f>VLOOKUP(Tabela1[[#This Row],[Cliente]],'BASE DE CLIENTES'!A:E,2,0)</f>
        <v>Águas Lindas de Goiás</v>
      </c>
      <c r="D4708" s="1" t="str">
        <f>VLOOKUP(Tabela1[[#This Row],[Cliente]],'BASE DE CLIENTES'!A:C,3,0)</f>
        <v>GO</v>
      </c>
      <c r="E4708" s="1" t="str">
        <f>CONCATENATE(Tabela1[[#This Row],[CIDADE]],",",Tabela1[[#This Row],[UF]])</f>
        <v>Águas Lindas de Goiás,GO</v>
      </c>
      <c r="F4708" s="12">
        <v>46083</v>
      </c>
      <c r="G4708" s="14">
        <v>33</v>
      </c>
      <c r="H4708" s="14">
        <v>150</v>
      </c>
      <c r="I4708" s="7">
        <f>Tabela1[[#This Row],[Valor total]]-Tabela1[[#This Row],[Valor custo]]</f>
        <v>117</v>
      </c>
      <c r="J4708" s="3">
        <f>Tabela1[[#This Row],[MARGEM BRUTA]]/Tabela1[[#This Row],[Valor total]]</f>
        <v>0.78</v>
      </c>
      <c r="K4708" s="1" t="str">
        <f>VLOOKUP(Tabela1[[#This Row],[Cliente]],'BASE DE CLIENTES'!A:D,4,0)</f>
        <v>SERRALHEIRO</v>
      </c>
      <c r="L4708" s="1" t="str">
        <f>VLOOKUP(Tabela1[[#This Row],[Cliente]],'BASE DE CLIENTES'!A:E,5,0)</f>
        <v>Águas Lindas de Goiás</v>
      </c>
    </row>
    <row r="4709" spans="2:12" x14ac:dyDescent="0.3">
      <c r="B4709" t="s">
        <v>19</v>
      </c>
      <c r="C4709" s="1" t="str">
        <f>VLOOKUP(Tabela1[[#This Row],[Cliente]],'BASE DE CLIENTES'!A:E,2,0)</f>
        <v>Águas Lindas de Goiás</v>
      </c>
      <c r="D4709" s="1" t="str">
        <f>VLOOKUP(Tabela1[[#This Row],[Cliente]],'BASE DE CLIENTES'!A:C,3,0)</f>
        <v>GO</v>
      </c>
      <c r="E4709" s="1" t="str">
        <f>CONCATENATE(Tabela1[[#This Row],[CIDADE]],",",Tabela1[[#This Row],[UF]])</f>
        <v>Águas Lindas de Goiás,GO</v>
      </c>
      <c r="F4709" s="12">
        <v>46083</v>
      </c>
      <c r="G4709" s="14">
        <v>1650</v>
      </c>
      <c r="H4709" s="14">
        <v>2870</v>
      </c>
      <c r="I4709" s="7">
        <f>Tabela1[[#This Row],[Valor total]]-Tabela1[[#This Row],[Valor custo]]</f>
        <v>1220</v>
      </c>
      <c r="J4709" s="3">
        <f>Tabela1[[#This Row],[MARGEM BRUTA]]/Tabela1[[#This Row],[Valor total]]</f>
        <v>0.42508710801393729</v>
      </c>
      <c r="K4709" s="1" t="str">
        <f>VLOOKUP(Tabela1[[#This Row],[Cliente]],'BASE DE CLIENTES'!A:D,4,0)</f>
        <v>SERRALHEIRO</v>
      </c>
      <c r="L4709" s="1" t="str">
        <f>VLOOKUP(Tabela1[[#This Row],[Cliente]],'BASE DE CLIENTES'!A:E,5,0)</f>
        <v>Águas Lindas de Goiás</v>
      </c>
    </row>
    <row r="4710" spans="2:12" x14ac:dyDescent="0.3">
      <c r="B4710" t="s">
        <v>230</v>
      </c>
      <c r="C4710" s="1" t="str">
        <f>VLOOKUP(Tabela1[[#This Row],[Cliente]],'BASE DE CLIENTES'!A:E,2,0)</f>
        <v>Brasília</v>
      </c>
      <c r="D4710" s="1" t="str">
        <f>VLOOKUP(Tabela1[[#This Row],[Cliente]],'BASE DE CLIENTES'!A:C,3,0)</f>
        <v>DF</v>
      </c>
      <c r="E4710" s="1" t="str">
        <f>CONCATENATE(Tabela1[[#This Row],[CIDADE]],",",Tabela1[[#This Row],[UF]])</f>
        <v>Brasília,DF</v>
      </c>
      <c r="F4710" s="12">
        <v>46083</v>
      </c>
      <c r="G4710" s="14">
        <v>22.5</v>
      </c>
      <c r="H4710" s="14">
        <v>75</v>
      </c>
      <c r="I4710" s="7">
        <f>Tabela1[[#This Row],[Valor total]]-Tabela1[[#This Row],[Valor custo]]</f>
        <v>52.5</v>
      </c>
      <c r="J4710" s="3">
        <f>Tabela1[[#This Row],[MARGEM BRUTA]]/Tabela1[[#This Row],[Valor total]]</f>
        <v>0.7</v>
      </c>
      <c r="K4710" s="1" t="str">
        <f>VLOOKUP(Tabela1[[#This Row],[Cliente]],'BASE DE CLIENTES'!A:D,4,0)</f>
        <v>SERRALHEIRO</v>
      </c>
      <c r="L4710" s="1" t="str">
        <f>VLOOKUP(Tabela1[[#This Row],[Cliente]],'BASE DE CLIENTES'!A:E,5,0)</f>
        <v>SETOR HABITACIONAL SAMAMBAIA (VICENTE PIRES)</v>
      </c>
    </row>
    <row r="4711" spans="2:12" x14ac:dyDescent="0.3">
      <c r="B4711" t="s">
        <v>23</v>
      </c>
      <c r="C4711" s="1" t="str">
        <f>VLOOKUP(Tabela1[[#This Row],[Cliente]],'BASE DE CLIENTES'!A:E,2,0)</f>
        <v>Brasília</v>
      </c>
      <c r="D4711" s="1" t="str">
        <f>VLOOKUP(Tabela1[[#This Row],[Cliente]],'BASE DE CLIENTES'!A:C,3,0)</f>
        <v>DF</v>
      </c>
      <c r="E4711" s="1" t="str">
        <f>CONCATENATE(Tabela1[[#This Row],[CIDADE]],",",Tabela1[[#This Row],[UF]])</f>
        <v>Brasília,DF</v>
      </c>
      <c r="F4711" s="12">
        <v>46083</v>
      </c>
      <c r="G4711" s="14">
        <v>117</v>
      </c>
      <c r="H4711" s="14">
        <v>145</v>
      </c>
      <c r="I4711" s="7">
        <f>Tabela1[[#This Row],[Valor total]]-Tabela1[[#This Row],[Valor custo]]</f>
        <v>28</v>
      </c>
      <c r="J4711" s="3">
        <f>Tabela1[[#This Row],[MARGEM BRUTA]]/Tabela1[[#This Row],[Valor total]]</f>
        <v>0.19310344827586207</v>
      </c>
      <c r="K4711" s="1" t="str">
        <f>VLOOKUP(Tabela1[[#This Row],[Cliente]],'BASE DE CLIENTES'!A:D,4,0)</f>
        <v>EMPRESA SEM MAQUINA</v>
      </c>
      <c r="L4711" s="1" t="str">
        <f>VLOOKUP(Tabela1[[#This Row],[Cliente]],'BASE DE CLIENTES'!A:E,5,0)</f>
        <v>SETOR INDUSTRIAL (TAGUATINGA)</v>
      </c>
    </row>
    <row r="4712" spans="2:12" x14ac:dyDescent="0.3">
      <c r="B4712" t="s">
        <v>120</v>
      </c>
      <c r="C4712" s="1" t="str">
        <f>VLOOKUP(Tabela1[[#This Row],[Cliente]],'BASE DE CLIENTES'!A:E,2,0)</f>
        <v>Brasília</v>
      </c>
      <c r="D4712" s="1" t="str">
        <f>VLOOKUP(Tabela1[[#This Row],[Cliente]],'BASE DE CLIENTES'!A:C,3,0)</f>
        <v>DF</v>
      </c>
      <c r="E4712" s="1" t="str">
        <f>CONCATENATE(Tabela1[[#This Row],[CIDADE]],",",Tabela1[[#This Row],[UF]])</f>
        <v>Brasília,DF</v>
      </c>
      <c r="F4712" s="12">
        <v>46083</v>
      </c>
      <c r="G4712" s="14">
        <v>974</v>
      </c>
      <c r="H4712" s="14">
        <v>1520</v>
      </c>
      <c r="I4712" s="7">
        <f>Tabela1[[#This Row],[Valor total]]-Tabela1[[#This Row],[Valor custo]]</f>
        <v>546</v>
      </c>
      <c r="J4712" s="3">
        <f>Tabela1[[#This Row],[MARGEM BRUTA]]/Tabela1[[#This Row],[Valor total]]</f>
        <v>0.35921052631578948</v>
      </c>
      <c r="K4712" s="1" t="str">
        <f>VLOOKUP(Tabela1[[#This Row],[Cliente]],'BASE DE CLIENTES'!A:D,4,0)</f>
        <v>EMPRESA SEM MAQUINA</v>
      </c>
      <c r="L4712" s="1" t="str">
        <f>VLOOKUP(Tabela1[[#This Row],[Cliente]],'BASE DE CLIENTES'!A:E,5,0)</f>
        <v>SAMAMBAIA</v>
      </c>
    </row>
    <row r="4713" spans="2:12" x14ac:dyDescent="0.3">
      <c r="B4713" t="s">
        <v>236</v>
      </c>
      <c r="C4713" s="1" t="str">
        <f>VLOOKUP(Tabela1[[#This Row],[Cliente]],'BASE DE CLIENTES'!A:E,2,0)</f>
        <v>Goiânia</v>
      </c>
      <c r="D4713" s="1" t="str">
        <f>VLOOKUP(Tabela1[[#This Row],[Cliente]],'BASE DE CLIENTES'!A:C,3,0)</f>
        <v>GO</v>
      </c>
      <c r="E4713" s="1" t="str">
        <f>CONCATENATE(Tabela1[[#This Row],[CIDADE]],",",Tabela1[[#This Row],[UF]])</f>
        <v>Goiânia,GO</v>
      </c>
      <c r="F4713" s="12">
        <v>46083</v>
      </c>
      <c r="G4713" s="14">
        <v>450</v>
      </c>
      <c r="H4713" s="14">
        <v>685</v>
      </c>
      <c r="I4713" s="7">
        <f>Tabela1[[#This Row],[Valor total]]-Tabela1[[#This Row],[Valor custo]]</f>
        <v>235</v>
      </c>
      <c r="J4713" s="3">
        <f>Tabela1[[#This Row],[MARGEM BRUTA]]/Tabela1[[#This Row],[Valor total]]</f>
        <v>0.34306569343065696</v>
      </c>
      <c r="K4713" s="1" t="str">
        <f>VLOOKUP(Tabela1[[#This Row],[Cliente]],'BASE DE CLIENTES'!A:D,4,0)</f>
        <v>EMPRESA COM MAQUINA</v>
      </c>
      <c r="L4713" s="1" t="str">
        <f>VLOOKUP(Tabela1[[#This Row],[Cliente]],'BASE DE CLIENTES'!A:E,5,0)</f>
        <v>Goiânia</v>
      </c>
    </row>
    <row r="4714" spans="2:12" x14ac:dyDescent="0.3">
      <c r="B4714" t="s">
        <v>137</v>
      </c>
      <c r="C4714" s="1" t="str">
        <f>VLOOKUP(Tabela1[[#This Row],[Cliente]],'BASE DE CLIENTES'!A:E,2,0)</f>
        <v>Brasília</v>
      </c>
      <c r="D4714" s="1" t="str">
        <f>VLOOKUP(Tabela1[[#This Row],[Cliente]],'BASE DE CLIENTES'!A:C,3,0)</f>
        <v>DF</v>
      </c>
      <c r="E4714" s="1" t="str">
        <f>CONCATENATE(Tabela1[[#This Row],[CIDADE]],",",Tabela1[[#This Row],[UF]])</f>
        <v>Brasília,DF</v>
      </c>
      <c r="F4714" s="12">
        <v>46083</v>
      </c>
      <c r="G4714" s="14">
        <v>380</v>
      </c>
      <c r="H4714" s="14">
        <v>20</v>
      </c>
      <c r="I4714" s="7">
        <f>Tabela1[[#This Row],[Valor total]]-Tabela1[[#This Row],[Valor custo]]</f>
        <v>-360</v>
      </c>
      <c r="J4714" s="3">
        <f>Tabela1[[#This Row],[MARGEM BRUTA]]/Tabela1[[#This Row],[Valor total]]</f>
        <v>-18</v>
      </c>
      <c r="K4714" s="1" t="str">
        <f>VLOOKUP(Tabela1[[#This Row],[Cliente]],'BASE DE CLIENTES'!A:D,4,0)</f>
        <v>SÓCIO</v>
      </c>
      <c r="L4714" s="1" t="str">
        <f>VLOOKUP(Tabela1[[#This Row],[Cliente]],'BASE DE CLIENTES'!A:E,5,0)</f>
        <v>Taguatinga Sul (Taguatinga)</v>
      </c>
    </row>
    <row r="4715" spans="2:12" x14ac:dyDescent="0.3">
      <c r="B4715" t="s">
        <v>254</v>
      </c>
      <c r="C4715" s="1" t="str">
        <f>VLOOKUP(Tabela1[[#This Row],[Cliente]],'BASE DE CLIENTES'!A:E,2,0)</f>
        <v>Luziânia</v>
      </c>
      <c r="D4715" s="1" t="str">
        <f>VLOOKUP(Tabela1[[#This Row],[Cliente]],'BASE DE CLIENTES'!A:C,3,0)</f>
        <v>GO</v>
      </c>
      <c r="E4715" s="1" t="str">
        <f>CONCATENATE(Tabela1[[#This Row],[CIDADE]],",",Tabela1[[#This Row],[UF]])</f>
        <v>Luziânia,GO</v>
      </c>
      <c r="F4715" s="12">
        <v>46083</v>
      </c>
      <c r="G4715" s="14">
        <v>1732.52</v>
      </c>
      <c r="H4715" s="14">
        <v>2895</v>
      </c>
      <c r="I4715" s="7">
        <f>Tabela1[[#This Row],[Valor total]]-Tabela1[[#This Row],[Valor custo]]</f>
        <v>1162.48</v>
      </c>
      <c r="J4715" s="3">
        <f>Tabela1[[#This Row],[MARGEM BRUTA]]/Tabela1[[#This Row],[Valor total]]</f>
        <v>0.40154749568221071</v>
      </c>
      <c r="K4715" s="1" t="str">
        <f>VLOOKUP(Tabela1[[#This Row],[Cliente]],'BASE DE CLIENTES'!A:D,4,0)</f>
        <v>SERRALHEIRO</v>
      </c>
      <c r="L4715" s="1" t="str">
        <f>VLOOKUP(Tabela1[[#This Row],[Cliente]],'BASE DE CLIENTES'!A:E,5,0)</f>
        <v>Luziânia</v>
      </c>
    </row>
    <row r="4716" spans="2:12" x14ac:dyDescent="0.3">
      <c r="B4716" t="s">
        <v>66</v>
      </c>
      <c r="C4716" s="1" t="str">
        <f>VLOOKUP(Tabela1[[#This Row],[Cliente]],'BASE DE CLIENTES'!A:E,2,0)</f>
        <v>Águas Lindas de Goiás</v>
      </c>
      <c r="D4716" s="1" t="str">
        <f>VLOOKUP(Tabela1[[#This Row],[Cliente]],'BASE DE CLIENTES'!A:C,3,0)</f>
        <v>GO</v>
      </c>
      <c r="E4716" s="1" t="str">
        <f>CONCATENATE(Tabela1[[#This Row],[CIDADE]],",",Tabela1[[#This Row],[UF]])</f>
        <v>Águas Lindas de Goiás,GO</v>
      </c>
      <c r="F4716" s="12">
        <v>46083</v>
      </c>
      <c r="G4716" s="14">
        <v>423</v>
      </c>
      <c r="H4716" s="14">
        <v>700</v>
      </c>
      <c r="I4716" s="7">
        <f>Tabela1[[#This Row],[Valor total]]-Tabela1[[#This Row],[Valor custo]]</f>
        <v>277</v>
      </c>
      <c r="J4716" s="3">
        <f>Tabela1[[#This Row],[MARGEM BRUTA]]/Tabela1[[#This Row],[Valor total]]</f>
        <v>0.39571428571428574</v>
      </c>
      <c r="K4716" s="1" t="str">
        <f>VLOOKUP(Tabela1[[#This Row],[Cliente]],'BASE DE CLIENTES'!A:D,4,0)</f>
        <v>EMPRESA COM MAQUINA</v>
      </c>
      <c r="L4716" s="1" t="str">
        <f>VLOOKUP(Tabela1[[#This Row],[Cliente]],'BASE DE CLIENTES'!A:E,5,0)</f>
        <v>Águas Lindas de Goiás</v>
      </c>
    </row>
    <row r="4717" spans="2:12" x14ac:dyDescent="0.3">
      <c r="B4717" t="s">
        <v>66</v>
      </c>
      <c r="C4717" s="1" t="str">
        <f>VLOOKUP(Tabela1[[#This Row],[Cliente]],'BASE DE CLIENTES'!A:E,2,0)</f>
        <v>Águas Lindas de Goiás</v>
      </c>
      <c r="D4717" s="1" t="str">
        <f>VLOOKUP(Tabela1[[#This Row],[Cliente]],'BASE DE CLIENTES'!A:C,3,0)</f>
        <v>GO</v>
      </c>
      <c r="E4717" s="1" t="str">
        <f>CONCATENATE(Tabela1[[#This Row],[CIDADE]],",",Tabela1[[#This Row],[UF]])</f>
        <v>Águas Lindas de Goiás,GO</v>
      </c>
      <c r="F4717" s="12">
        <v>46083</v>
      </c>
      <c r="G4717" s="14">
        <v>724</v>
      </c>
      <c r="H4717" s="14">
        <v>1240</v>
      </c>
      <c r="I4717" s="7">
        <f>Tabela1[[#This Row],[Valor total]]-Tabela1[[#This Row],[Valor custo]]</f>
        <v>516</v>
      </c>
      <c r="J4717" s="3">
        <f>Tabela1[[#This Row],[MARGEM BRUTA]]/Tabela1[[#This Row],[Valor total]]</f>
        <v>0.41612903225806452</v>
      </c>
      <c r="K4717" s="1" t="str">
        <f>VLOOKUP(Tabela1[[#This Row],[Cliente]],'BASE DE CLIENTES'!A:D,4,0)</f>
        <v>EMPRESA COM MAQUINA</v>
      </c>
      <c r="L4717" s="1" t="str">
        <f>VLOOKUP(Tabela1[[#This Row],[Cliente]],'BASE DE CLIENTES'!A:E,5,0)</f>
        <v>Águas Lindas de Goiás</v>
      </c>
    </row>
    <row r="4718" spans="2:12" x14ac:dyDescent="0.3">
      <c r="B4718" t="s">
        <v>321</v>
      </c>
      <c r="C4718" s="1" t="str">
        <f>VLOOKUP(Tabela1[[#This Row],[Cliente]],'BASE DE CLIENTES'!A:E,2,0)</f>
        <v>Valparaíso de Goiás</v>
      </c>
      <c r="D4718" s="1" t="str">
        <f>VLOOKUP(Tabela1[[#This Row],[Cliente]],'BASE DE CLIENTES'!A:C,3,0)</f>
        <v>GO</v>
      </c>
      <c r="E4718" s="1" t="str">
        <f>CONCATENATE(Tabela1[[#This Row],[CIDADE]],",",Tabela1[[#This Row],[UF]])</f>
        <v>Valparaíso de Goiás,GO</v>
      </c>
      <c r="F4718" s="12">
        <v>46083</v>
      </c>
      <c r="G4718" s="14">
        <v>362</v>
      </c>
      <c r="H4718" s="14">
        <v>595</v>
      </c>
      <c r="I4718" s="7">
        <f>Tabela1[[#This Row],[Valor total]]-Tabela1[[#This Row],[Valor custo]]</f>
        <v>233</v>
      </c>
      <c r="J4718" s="3">
        <f>Tabela1[[#This Row],[MARGEM BRUTA]]/Tabela1[[#This Row],[Valor total]]</f>
        <v>0.39159663865546218</v>
      </c>
      <c r="K4718" s="1" t="str">
        <f>VLOOKUP(Tabela1[[#This Row],[Cliente]],'BASE DE CLIENTES'!A:D,4,0)</f>
        <v>EMPRESA COM MAQUINA</v>
      </c>
      <c r="L4718" s="1" t="str">
        <f>VLOOKUP(Tabela1[[#This Row],[Cliente]],'BASE DE CLIENTES'!A:E,5,0)</f>
        <v>Valparaíso de Goiás</v>
      </c>
    </row>
    <row r="4719" spans="2:12" x14ac:dyDescent="0.3">
      <c r="B4719" t="s">
        <v>106</v>
      </c>
      <c r="C4719" s="1" t="str">
        <f>VLOOKUP(Tabela1[[#This Row],[Cliente]],'BASE DE CLIENTES'!A:E,2,0)</f>
        <v>Brasília</v>
      </c>
      <c r="D4719" s="1" t="str">
        <f>VLOOKUP(Tabela1[[#This Row],[Cliente]],'BASE DE CLIENTES'!A:C,3,0)</f>
        <v>DF</v>
      </c>
      <c r="E4719" s="1" t="str">
        <f>CONCATENATE(Tabela1[[#This Row],[CIDADE]],",",Tabela1[[#This Row],[UF]])</f>
        <v>Brasília,DF</v>
      </c>
      <c r="F4719" s="12">
        <v>46083</v>
      </c>
      <c r="G4719" s="14">
        <v>1562</v>
      </c>
      <c r="H4719" s="14">
        <v>2540</v>
      </c>
      <c r="I4719" s="7">
        <f>Tabela1[[#This Row],[Valor total]]-Tabela1[[#This Row],[Valor custo]]</f>
        <v>978</v>
      </c>
      <c r="J4719" s="3">
        <f>Tabela1[[#This Row],[MARGEM BRUTA]]/Tabela1[[#This Row],[Valor total]]</f>
        <v>0.38503937007874017</v>
      </c>
      <c r="K4719" s="1" t="str">
        <f>VLOOKUP(Tabela1[[#This Row],[Cliente]],'BASE DE CLIENTES'!A:D,4,0)</f>
        <v>EMPRESA COM MAQUINA</v>
      </c>
      <c r="L4719" s="1" t="str">
        <f>VLOOKUP(Tabela1[[#This Row],[Cliente]],'BASE DE CLIENTES'!A:E,5,0)</f>
        <v>26 DE SETEMBRO</v>
      </c>
    </row>
    <row r="4720" spans="2:12" x14ac:dyDescent="0.3">
      <c r="B4720" t="s">
        <v>76</v>
      </c>
      <c r="C4720" s="1" t="str">
        <f>VLOOKUP(Tabela1[[#This Row],[Cliente]],'BASE DE CLIENTES'!A:E,2,0)</f>
        <v>Brasília</v>
      </c>
      <c r="D4720" s="1" t="str">
        <f>VLOOKUP(Tabela1[[#This Row],[Cliente]],'BASE DE CLIENTES'!A:C,3,0)</f>
        <v>DF</v>
      </c>
      <c r="E4720" s="1" t="str">
        <f>CONCATENATE(Tabela1[[#This Row],[CIDADE]],",",Tabela1[[#This Row],[UF]])</f>
        <v>Brasília,DF</v>
      </c>
      <c r="F4720" s="12">
        <v>46083</v>
      </c>
      <c r="G4720" s="14">
        <v>1832.5</v>
      </c>
      <c r="H4720" s="14">
        <v>2935</v>
      </c>
      <c r="I4720" s="7">
        <f>Tabela1[[#This Row],[Valor total]]-Tabela1[[#This Row],[Valor custo]]</f>
        <v>1102.5</v>
      </c>
      <c r="J4720" s="3">
        <f>Tabela1[[#This Row],[MARGEM BRUTA]]/Tabela1[[#This Row],[Valor total]]</f>
        <v>0.37563884156729133</v>
      </c>
      <c r="K4720" s="1" t="str">
        <f>VLOOKUP(Tabela1[[#This Row],[Cliente]],'BASE DE CLIENTES'!A:D,4,0)</f>
        <v>EMPRESA COM MAQUINA</v>
      </c>
      <c r="L4720" s="1" t="str">
        <f>VLOOKUP(Tabela1[[#This Row],[Cliente]],'BASE DE CLIENTES'!A:E,5,0)</f>
        <v>Setor Placa da Mercedes (Núcleo Bandeirante)</v>
      </c>
    </row>
    <row r="4721" spans="2:12" x14ac:dyDescent="0.3">
      <c r="B4721" t="s">
        <v>297</v>
      </c>
      <c r="C4721" s="1" t="str">
        <f>VLOOKUP(Tabela1[[#This Row],[Cliente]],'BASE DE CLIENTES'!A:E,2,0)</f>
        <v>Brasília</v>
      </c>
      <c r="D4721" s="1" t="str">
        <f>VLOOKUP(Tabela1[[#This Row],[Cliente]],'BASE DE CLIENTES'!A:C,3,0)</f>
        <v>DF</v>
      </c>
      <c r="E4721" s="1" t="str">
        <f>CONCATENATE(Tabela1[[#This Row],[CIDADE]],",",Tabela1[[#This Row],[UF]])</f>
        <v>Brasília,DF</v>
      </c>
      <c r="F4721" s="12">
        <v>46083</v>
      </c>
      <c r="G4721" s="14">
        <v>650</v>
      </c>
      <c r="H4721" s="14">
        <v>1050</v>
      </c>
      <c r="I4721" s="7">
        <f>Tabela1[[#This Row],[Valor total]]-Tabela1[[#This Row],[Valor custo]]</f>
        <v>400</v>
      </c>
      <c r="J4721" s="3">
        <f>Tabela1[[#This Row],[MARGEM BRUTA]]/Tabela1[[#This Row],[Valor total]]</f>
        <v>0.38095238095238093</v>
      </c>
      <c r="K4721" s="1" t="str">
        <f>VLOOKUP(Tabela1[[#This Row],[Cliente]],'BASE DE CLIENTES'!A:D,4,0)</f>
        <v>SERRALHEIRO</v>
      </c>
      <c r="L4721" s="1" t="str">
        <f>VLOOKUP(Tabela1[[#This Row],[Cliente]],'BASE DE CLIENTES'!A:E,5,0)</f>
        <v>NA</v>
      </c>
    </row>
    <row r="4722" spans="2:12" x14ac:dyDescent="0.3">
      <c r="B4722" t="s">
        <v>161</v>
      </c>
      <c r="C4722" s="1" t="str">
        <f>VLOOKUP(Tabela1[[#This Row],[Cliente]],'BASE DE CLIENTES'!A:E,2,0)</f>
        <v>Brasília</v>
      </c>
      <c r="D4722" s="1" t="str">
        <f>VLOOKUP(Tabela1[[#This Row],[Cliente]],'BASE DE CLIENTES'!A:C,3,0)</f>
        <v>DF</v>
      </c>
      <c r="E4722" s="1" t="str">
        <f>CONCATENATE(Tabela1[[#This Row],[CIDADE]],",",Tabela1[[#This Row],[UF]])</f>
        <v>Brasília,DF</v>
      </c>
      <c r="F4722" s="12">
        <v>46083</v>
      </c>
      <c r="G4722" s="14">
        <v>29665.8</v>
      </c>
      <c r="H4722" s="14">
        <v>47300</v>
      </c>
      <c r="I4722" s="7">
        <f>Tabela1[[#This Row],[Valor total]]-Tabela1[[#This Row],[Valor custo]]</f>
        <v>17634.2</v>
      </c>
      <c r="J4722" s="3">
        <f>Tabela1[[#This Row],[MARGEM BRUTA]]/Tabela1[[#This Row],[Valor total]]</f>
        <v>0.37281606765327696</v>
      </c>
      <c r="K4722" s="1" t="str">
        <f>VLOOKUP(Tabela1[[#This Row],[Cliente]],'BASE DE CLIENTES'!A:D,4,0)</f>
        <v>EMPRESA COM MAQUINA</v>
      </c>
      <c r="L4722" s="1" t="str">
        <f>VLOOKUP(Tabela1[[#This Row],[Cliente]],'BASE DE CLIENTES'!A:E,5,0)</f>
        <v>RIACHO FUNDO II</v>
      </c>
    </row>
    <row r="4723" spans="2:12" x14ac:dyDescent="0.3">
      <c r="B4723" t="s">
        <v>17</v>
      </c>
      <c r="C4723" s="1" t="str">
        <f>VLOOKUP(Tabela1[[#This Row],[Cliente]],'BASE DE CLIENTES'!A:E,2,0)</f>
        <v>Águas Lindas de Goiás</v>
      </c>
      <c r="D4723" s="1" t="str">
        <f>VLOOKUP(Tabela1[[#This Row],[Cliente]],'BASE DE CLIENTES'!A:C,3,0)</f>
        <v>GO</v>
      </c>
      <c r="E4723" s="1" t="str">
        <f>CONCATENATE(Tabela1[[#This Row],[CIDADE]],",",Tabela1[[#This Row],[UF]])</f>
        <v>Águas Lindas de Goiás,GO</v>
      </c>
      <c r="F4723" s="12">
        <v>46083</v>
      </c>
      <c r="G4723" s="14">
        <v>1207.51</v>
      </c>
      <c r="H4723" s="14">
        <v>2080</v>
      </c>
      <c r="I4723" s="7">
        <f>Tabela1[[#This Row],[Valor total]]-Tabela1[[#This Row],[Valor custo]]</f>
        <v>872.49</v>
      </c>
      <c r="J4723" s="3">
        <f>Tabela1[[#This Row],[MARGEM BRUTA]]/Tabela1[[#This Row],[Valor total]]</f>
        <v>0.41946634615384615</v>
      </c>
      <c r="K4723" s="1" t="str">
        <f>VLOOKUP(Tabela1[[#This Row],[Cliente]],'BASE DE CLIENTES'!A:D,4,0)</f>
        <v>SERRALHEIRO</v>
      </c>
      <c r="L4723" s="1" t="str">
        <f>VLOOKUP(Tabela1[[#This Row],[Cliente]],'BASE DE CLIENTES'!A:E,5,0)</f>
        <v>Águas Lindas de Goiás</v>
      </c>
    </row>
    <row r="4724" spans="2:12" x14ac:dyDescent="0.3">
      <c r="B4724" t="s">
        <v>88</v>
      </c>
      <c r="C4724" s="1" t="str">
        <f>VLOOKUP(Tabela1[[#This Row],[Cliente]],'BASE DE CLIENTES'!A:E,2,0)</f>
        <v>Brasília</v>
      </c>
      <c r="D4724" s="1" t="str">
        <f>VLOOKUP(Tabela1[[#This Row],[Cliente]],'BASE DE CLIENTES'!A:C,3,0)</f>
        <v>DF</v>
      </c>
      <c r="E4724" s="1" t="str">
        <f>CONCATENATE(Tabela1[[#This Row],[CIDADE]],",",Tabela1[[#This Row],[UF]])</f>
        <v>Brasília,DF</v>
      </c>
      <c r="F4724" s="12">
        <v>46083</v>
      </c>
      <c r="G4724" s="14">
        <v>103.69</v>
      </c>
      <c r="H4724" s="14">
        <v>300</v>
      </c>
      <c r="I4724" s="7">
        <f>Tabela1[[#This Row],[Valor total]]-Tabela1[[#This Row],[Valor custo]]</f>
        <v>196.31</v>
      </c>
      <c r="J4724" s="3">
        <f>Tabela1[[#This Row],[MARGEM BRUTA]]/Tabela1[[#This Row],[Valor total]]</f>
        <v>0.65436666666666665</v>
      </c>
      <c r="K4724" s="1" t="str">
        <f>VLOOKUP(Tabela1[[#This Row],[Cliente]],'BASE DE CLIENTES'!A:D,4,0)</f>
        <v>SERRALHEIRO</v>
      </c>
      <c r="L4724" s="1" t="str">
        <f>VLOOKUP(Tabela1[[#This Row],[Cliente]],'BASE DE CLIENTES'!A:E,5,0)</f>
        <v>RECANTO DAS EMAS</v>
      </c>
    </row>
    <row r="4725" spans="2:12" x14ac:dyDescent="0.3">
      <c r="B4725" t="s">
        <v>52</v>
      </c>
      <c r="C4725" s="1" t="str">
        <f>VLOOKUP(Tabela1[[#This Row],[Cliente]],'BASE DE CLIENTES'!A:E,2,0)</f>
        <v>Brasília</v>
      </c>
      <c r="D4725" s="1" t="str">
        <f>VLOOKUP(Tabela1[[#This Row],[Cliente]],'BASE DE CLIENTES'!A:C,3,0)</f>
        <v>DF</v>
      </c>
      <c r="E4725" s="1" t="str">
        <f>CONCATENATE(Tabela1[[#This Row],[CIDADE]],",",Tabela1[[#This Row],[UF]])</f>
        <v>Brasília,DF</v>
      </c>
      <c r="F4725" s="12">
        <v>46083</v>
      </c>
      <c r="G4725" s="14">
        <v>419</v>
      </c>
      <c r="H4725" s="14">
        <v>680</v>
      </c>
      <c r="I4725" s="7">
        <f>Tabela1[[#This Row],[Valor total]]-Tabela1[[#This Row],[Valor custo]]</f>
        <v>261</v>
      </c>
      <c r="J4725" s="3">
        <f>Tabela1[[#This Row],[MARGEM BRUTA]]/Tabela1[[#This Row],[Valor total]]</f>
        <v>0.38382352941176473</v>
      </c>
      <c r="K4725" s="1" t="str">
        <f>VLOOKUP(Tabela1[[#This Row],[Cliente]],'BASE DE CLIENTES'!A:D,4,0)</f>
        <v>SERRALHEIRO</v>
      </c>
      <c r="L4725" s="1" t="str">
        <f>VLOOKUP(Tabela1[[#This Row],[Cliente]],'BASE DE CLIENTES'!A:E,5,0)</f>
        <v>Ceilândia Sul (Ceilândia)</v>
      </c>
    </row>
    <row r="4726" spans="2:12" x14ac:dyDescent="0.3">
      <c r="B4726" t="s">
        <v>25</v>
      </c>
      <c r="C4726" s="1" t="str">
        <f>VLOOKUP(Tabela1[[#This Row],[Cliente]],'BASE DE CLIENTES'!A:E,2,0)</f>
        <v>Brasília</v>
      </c>
      <c r="D4726" s="1" t="str">
        <f>VLOOKUP(Tabela1[[#This Row],[Cliente]],'BASE DE CLIENTES'!A:C,3,0)</f>
        <v>DF</v>
      </c>
      <c r="E4726" s="1" t="str">
        <f>CONCATENATE(Tabela1[[#This Row],[CIDADE]],",",Tabela1[[#This Row],[UF]])</f>
        <v>Brasília,DF</v>
      </c>
      <c r="F4726" s="12">
        <v>46083</v>
      </c>
      <c r="G4726" s="14">
        <v>362</v>
      </c>
      <c r="H4726" s="14">
        <v>615</v>
      </c>
      <c r="I4726" s="7">
        <f>Tabela1[[#This Row],[Valor total]]-Tabela1[[#This Row],[Valor custo]]</f>
        <v>253</v>
      </c>
      <c r="J4726" s="3">
        <f>Tabela1[[#This Row],[MARGEM BRUTA]]/Tabela1[[#This Row],[Valor total]]</f>
        <v>0.41138211382113821</v>
      </c>
      <c r="K4726" s="1" t="str">
        <f>VLOOKUP(Tabela1[[#This Row],[Cliente]],'BASE DE CLIENTES'!A:D,4,0)</f>
        <v>EMPRESA COM MAQUINA</v>
      </c>
      <c r="L4726" s="1" t="str">
        <f>VLOOKUP(Tabela1[[#This Row],[Cliente]],'BASE DE CLIENTES'!A:E,5,0)</f>
        <v>CEILANDIA NORTE (CEILANDIA)</v>
      </c>
    </row>
    <row r="4727" spans="2:12" x14ac:dyDescent="0.3">
      <c r="B4727" t="s">
        <v>276</v>
      </c>
      <c r="C4727" s="1" t="str">
        <f>VLOOKUP(Tabela1[[#This Row],[Cliente]],'BASE DE CLIENTES'!A:E,2,0)</f>
        <v>Parauapebas</v>
      </c>
      <c r="D4727" s="1" t="str">
        <f>VLOOKUP(Tabela1[[#This Row],[Cliente]],'BASE DE CLIENTES'!A:C,3,0)</f>
        <v>PA</v>
      </c>
      <c r="E4727" s="1" t="str">
        <f>CONCATENATE(Tabela1[[#This Row],[CIDADE]],",",Tabela1[[#This Row],[UF]])</f>
        <v>Parauapebas,PA</v>
      </c>
      <c r="F4727" s="12">
        <v>46083</v>
      </c>
      <c r="G4727" s="14">
        <v>4804</v>
      </c>
      <c r="H4727" s="14">
        <v>7770</v>
      </c>
      <c r="I4727" s="7">
        <f>Tabela1[[#This Row],[Valor total]]-Tabela1[[#This Row],[Valor custo]]</f>
        <v>2966</v>
      </c>
      <c r="J4727" s="3">
        <f>Tabela1[[#This Row],[MARGEM BRUTA]]/Tabela1[[#This Row],[Valor total]]</f>
        <v>0.38172458172458174</v>
      </c>
      <c r="K4727" s="1" t="str">
        <f>VLOOKUP(Tabela1[[#This Row],[Cliente]],'BASE DE CLIENTES'!A:D,4,0)</f>
        <v>EMPRESA COM MAQUINA</v>
      </c>
      <c r="L4727" s="1" t="str">
        <f>VLOOKUP(Tabela1[[#This Row],[Cliente]],'BASE DE CLIENTES'!A:E,5,0)</f>
        <v>Parauapebas</v>
      </c>
    </row>
    <row r="4728" spans="2:12" x14ac:dyDescent="0.3">
      <c r="B4728" t="s">
        <v>70</v>
      </c>
      <c r="C4728" s="1" t="str">
        <f>VLOOKUP(Tabela1[[#This Row],[Cliente]],'BASE DE CLIENTES'!A:E,2,0)</f>
        <v>Brasília</v>
      </c>
      <c r="D4728" s="1" t="str">
        <f>VLOOKUP(Tabela1[[#This Row],[Cliente]],'BASE DE CLIENTES'!A:C,3,0)</f>
        <v>DF</v>
      </c>
      <c r="E4728" s="1" t="str">
        <f>CONCATENATE(Tabela1[[#This Row],[CIDADE]],",",Tabela1[[#This Row],[UF]])</f>
        <v>Brasília,DF</v>
      </c>
      <c r="F4728" s="12">
        <v>46083</v>
      </c>
      <c r="G4728" s="14">
        <v>1708.28</v>
      </c>
      <c r="H4728" s="14">
        <v>2880</v>
      </c>
      <c r="I4728" s="7">
        <f>Tabela1[[#This Row],[Valor total]]-Tabela1[[#This Row],[Valor custo]]</f>
        <v>1171.72</v>
      </c>
      <c r="J4728" s="3">
        <f>Tabela1[[#This Row],[MARGEM BRUTA]]/Tabela1[[#This Row],[Valor total]]</f>
        <v>0.40684722222222225</v>
      </c>
      <c r="K4728" s="1" t="str">
        <f>VLOOKUP(Tabela1[[#This Row],[Cliente]],'BASE DE CLIENTES'!A:D,4,0)</f>
        <v>EMPRESA COM MAQUINA</v>
      </c>
      <c r="L4728" s="1" t="str">
        <f>VLOOKUP(Tabela1[[#This Row],[Cliente]],'BASE DE CLIENTES'!A:E,5,0)</f>
        <v>TAGUATINGA NORTE (TAGUATINGA)</v>
      </c>
    </row>
    <row r="4729" spans="2:12" x14ac:dyDescent="0.3">
      <c r="B4729" t="s">
        <v>80</v>
      </c>
      <c r="C4729" s="1" t="str">
        <f>VLOOKUP(Tabela1[[#This Row],[Cliente]],'BASE DE CLIENTES'!A:E,2,0)</f>
        <v>Brasília</v>
      </c>
      <c r="D4729" s="1" t="str">
        <f>VLOOKUP(Tabela1[[#This Row],[Cliente]],'BASE DE CLIENTES'!A:C,3,0)</f>
        <v>DF</v>
      </c>
      <c r="E4729" s="1" t="str">
        <f>CONCATENATE(Tabela1[[#This Row],[CIDADE]],",",Tabela1[[#This Row],[UF]])</f>
        <v>Brasília,DF</v>
      </c>
      <c r="F4729" s="12">
        <v>46083</v>
      </c>
      <c r="G4729" s="14">
        <v>1060</v>
      </c>
      <c r="H4729" s="14">
        <v>1800</v>
      </c>
      <c r="I4729" s="7">
        <f>Tabela1[[#This Row],[Valor total]]-Tabela1[[#This Row],[Valor custo]]</f>
        <v>740</v>
      </c>
      <c r="J4729" s="3">
        <f>Tabela1[[#This Row],[MARGEM BRUTA]]/Tabela1[[#This Row],[Valor total]]</f>
        <v>0.41111111111111109</v>
      </c>
      <c r="K4729" s="1" t="str">
        <f>VLOOKUP(Tabela1[[#This Row],[Cliente]],'BASE DE CLIENTES'!A:D,4,0)</f>
        <v>EMPRESA SEM MAQUINA</v>
      </c>
      <c r="L4729" s="1" t="str">
        <f>VLOOKUP(Tabela1[[#This Row],[Cliente]],'BASE DE CLIENTES'!A:E,5,0)</f>
        <v>JOKEY</v>
      </c>
    </row>
    <row r="4730" spans="2:12" x14ac:dyDescent="0.3">
      <c r="B4730" t="s">
        <v>68</v>
      </c>
      <c r="C4730" s="1" t="str">
        <f>VLOOKUP(Tabela1[[#This Row],[Cliente]],'BASE DE CLIENTES'!A:E,2,0)</f>
        <v>Brasília</v>
      </c>
      <c r="D4730" s="1" t="str">
        <f>VLOOKUP(Tabela1[[#This Row],[Cliente]],'BASE DE CLIENTES'!A:C,3,0)</f>
        <v>DF</v>
      </c>
      <c r="E4730" s="1" t="str">
        <f>CONCATENATE(Tabela1[[#This Row],[CIDADE]],",",Tabela1[[#This Row],[UF]])</f>
        <v>Brasília,DF</v>
      </c>
      <c r="F4730" s="12">
        <v>46083</v>
      </c>
      <c r="G4730" s="14">
        <v>1143</v>
      </c>
      <c r="H4730" s="14">
        <v>1760</v>
      </c>
      <c r="I4730" s="7">
        <f>Tabela1[[#This Row],[Valor total]]-Tabela1[[#This Row],[Valor custo]]</f>
        <v>617</v>
      </c>
      <c r="J4730" s="3">
        <f>Tabela1[[#This Row],[MARGEM BRUTA]]/Tabela1[[#This Row],[Valor total]]</f>
        <v>0.35056818181818183</v>
      </c>
      <c r="K4730" s="1" t="str">
        <f>VLOOKUP(Tabela1[[#This Row],[Cliente]],'BASE DE CLIENTES'!A:D,4,0)</f>
        <v>EMPRESA COM MAQUINA</v>
      </c>
      <c r="L4730" s="1" t="str">
        <f>VLOOKUP(Tabela1[[#This Row],[Cliente]],'BASE DE CLIENTES'!A:E,5,0)</f>
        <v>SAMAMBAIA SUL (SAMAMBAIA)</v>
      </c>
    </row>
    <row r="4731" spans="2:12" x14ac:dyDescent="0.3">
      <c r="B4731" t="s">
        <v>236</v>
      </c>
      <c r="C4731" s="1" t="str">
        <f>VLOOKUP(Tabela1[[#This Row],[Cliente]],'BASE DE CLIENTES'!A:E,2,0)</f>
        <v>Goiânia</v>
      </c>
      <c r="D4731" s="1" t="str">
        <f>VLOOKUP(Tabela1[[#This Row],[Cliente]],'BASE DE CLIENTES'!A:C,3,0)</f>
        <v>GO</v>
      </c>
      <c r="E4731" s="1" t="str">
        <f>CONCATENATE(Tabela1[[#This Row],[CIDADE]],",",Tabela1[[#This Row],[UF]])</f>
        <v>Goiânia,GO</v>
      </c>
      <c r="F4731" s="12">
        <v>46142</v>
      </c>
      <c r="G4731" s="14">
        <v>1980</v>
      </c>
      <c r="H4731" s="14">
        <v>3000</v>
      </c>
      <c r="I4731" s="7">
        <f>Tabela1[[#This Row],[Valor total]]-Tabela1[[#This Row],[Valor custo]]</f>
        <v>1020</v>
      </c>
      <c r="J4731" s="3">
        <f>Tabela1[[#This Row],[MARGEM BRUTA]]/Tabela1[[#This Row],[Valor total]]</f>
        <v>0.34</v>
      </c>
      <c r="K4731" s="1" t="str">
        <f>VLOOKUP(Tabela1[[#This Row],[Cliente]],'BASE DE CLIENTES'!A:D,4,0)</f>
        <v>EMPRESA COM MAQUINA</v>
      </c>
      <c r="L4731" s="1" t="str">
        <f>VLOOKUP(Tabela1[[#This Row],[Cliente]],'BASE DE CLIENTES'!A:E,5,0)</f>
        <v>Goiânia</v>
      </c>
    </row>
    <row r="4732" spans="2:12" x14ac:dyDescent="0.3">
      <c r="B4732" t="s">
        <v>236</v>
      </c>
      <c r="C4732" s="1" t="str">
        <f>VLOOKUP(Tabela1[[#This Row],[Cliente]],'BASE DE CLIENTES'!A:E,2,0)</f>
        <v>Goiânia</v>
      </c>
      <c r="D4732" s="1" t="str">
        <f>VLOOKUP(Tabela1[[#This Row],[Cliente]],'BASE DE CLIENTES'!A:C,3,0)</f>
        <v>GO</v>
      </c>
      <c r="E4732" s="1" t="str">
        <f>CONCATENATE(Tabela1[[#This Row],[CIDADE]],",",Tabela1[[#This Row],[UF]])</f>
        <v>Goiânia,GO</v>
      </c>
      <c r="F4732" s="12">
        <v>46141</v>
      </c>
      <c r="G4732" s="14">
        <v>1440</v>
      </c>
      <c r="H4732" s="14">
        <v>2100</v>
      </c>
      <c r="I4732" s="7">
        <f>Tabela1[[#This Row],[Valor total]]-Tabela1[[#This Row],[Valor custo]]</f>
        <v>660</v>
      </c>
      <c r="J4732" s="3">
        <f>Tabela1[[#This Row],[MARGEM BRUTA]]/Tabela1[[#This Row],[Valor total]]</f>
        <v>0.31428571428571428</v>
      </c>
      <c r="K4732" s="1" t="str">
        <f>VLOOKUP(Tabela1[[#This Row],[Cliente]],'BASE DE CLIENTES'!A:D,4,0)</f>
        <v>EMPRESA COM MAQUINA</v>
      </c>
      <c r="L4732" s="1" t="str">
        <f>VLOOKUP(Tabela1[[#This Row],[Cliente]],'BASE DE CLIENTES'!A:E,5,0)</f>
        <v>Goiânia</v>
      </c>
    </row>
    <row r="4733" spans="2:12" x14ac:dyDescent="0.3">
      <c r="B4733" t="s">
        <v>1196</v>
      </c>
      <c r="C4733" s="1" t="str">
        <f>VLOOKUP(Tabela1[[#This Row],[Cliente]],'BASE DE CLIENTES'!A:E,2,0)</f>
        <v>Brasília</v>
      </c>
      <c r="D4733" s="1" t="str">
        <f>VLOOKUP(Tabela1[[#This Row],[Cliente]],'BASE DE CLIENTES'!A:C,3,0)</f>
        <v>DF</v>
      </c>
      <c r="E4733" s="1" t="str">
        <f>CONCATENATE(Tabela1[[#This Row],[CIDADE]],",",Tabela1[[#This Row],[UF]])</f>
        <v>Brasília,DF</v>
      </c>
      <c r="F4733" s="12">
        <v>46141</v>
      </c>
      <c r="G4733" s="14">
        <v>955</v>
      </c>
      <c r="H4733" s="14">
        <v>1450</v>
      </c>
      <c r="I4733" s="7">
        <f>Tabela1[[#This Row],[Valor total]]-Tabela1[[#This Row],[Valor custo]]</f>
        <v>495</v>
      </c>
      <c r="J4733" s="3">
        <f>Tabela1[[#This Row],[MARGEM BRUTA]]/Tabela1[[#This Row],[Valor total]]</f>
        <v>0.3413793103448276</v>
      </c>
      <c r="K4733" s="1" t="str">
        <f>VLOOKUP(Tabela1[[#This Row],[Cliente]],'BASE DE CLIENTES'!A:D,4,0)</f>
        <v>CLIENTE NOVO S/ IDENT.</v>
      </c>
      <c r="L4733" s="1" t="str">
        <f>VLOOKUP(Tabela1[[#This Row],[Cliente]],'BASE DE CLIENTES'!A:E,5,0)</f>
        <v>TAGUATINGA</v>
      </c>
    </row>
    <row r="4734" spans="2:12" x14ac:dyDescent="0.3">
      <c r="B4734" t="s">
        <v>1197</v>
      </c>
      <c r="C4734" s="1" t="str">
        <f>VLOOKUP(Tabela1[[#This Row],[Cliente]],'BASE DE CLIENTES'!A:E,2,0)</f>
        <v>Brasília</v>
      </c>
      <c r="D4734" s="1" t="str">
        <f>VLOOKUP(Tabela1[[#This Row],[Cliente]],'BASE DE CLIENTES'!A:C,3,0)</f>
        <v>DF</v>
      </c>
      <c r="E4734" s="1" t="str">
        <f>CONCATENATE(Tabela1[[#This Row],[CIDADE]],",",Tabela1[[#This Row],[UF]])</f>
        <v>Brasília,DF</v>
      </c>
      <c r="F4734" s="12">
        <v>46141</v>
      </c>
      <c r="G4734" s="14">
        <v>168</v>
      </c>
      <c r="H4734" s="14">
        <v>220</v>
      </c>
      <c r="I4734" s="7">
        <f>Tabela1[[#This Row],[Valor total]]-Tabela1[[#This Row],[Valor custo]]</f>
        <v>52</v>
      </c>
      <c r="J4734" s="3">
        <f>Tabela1[[#This Row],[MARGEM BRUTA]]/Tabela1[[#This Row],[Valor total]]</f>
        <v>0.23636363636363636</v>
      </c>
      <c r="K4734" s="1" t="str">
        <f>VLOOKUP(Tabela1[[#This Row],[Cliente]],'BASE DE CLIENTES'!A:D,4,0)</f>
        <v>CLIENTE NOVO S/ IDENT.</v>
      </c>
      <c r="L4734" s="1" t="str">
        <f>VLOOKUP(Tabela1[[#This Row],[Cliente]],'BASE DE CLIENTES'!A:E,5,0)</f>
        <v>ASA SUL</v>
      </c>
    </row>
    <row r="4735" spans="2:12" x14ac:dyDescent="0.3">
      <c r="B4735" t="s">
        <v>236</v>
      </c>
      <c r="C4735" s="1" t="str">
        <f>VLOOKUP(Tabela1[[#This Row],[Cliente]],'BASE DE CLIENTES'!A:E,2,0)</f>
        <v>Goiânia</v>
      </c>
      <c r="D4735" s="1" t="str">
        <f>VLOOKUP(Tabela1[[#This Row],[Cliente]],'BASE DE CLIENTES'!A:C,3,0)</f>
        <v>GO</v>
      </c>
      <c r="E4735" s="1" t="str">
        <f>CONCATENATE(Tabela1[[#This Row],[CIDADE]],",",Tabela1[[#This Row],[UF]])</f>
        <v>Goiânia,GO</v>
      </c>
      <c r="F4735" s="12">
        <v>46141</v>
      </c>
      <c r="G4735" s="14">
        <v>3108</v>
      </c>
      <c r="H4735" s="14">
        <v>4475</v>
      </c>
      <c r="I4735" s="7">
        <f>Tabela1[[#This Row],[Valor total]]-Tabela1[[#This Row],[Valor custo]]</f>
        <v>1367</v>
      </c>
      <c r="J4735" s="3">
        <f>Tabela1[[#This Row],[MARGEM BRUTA]]/Tabela1[[#This Row],[Valor total]]</f>
        <v>0.30547486033519555</v>
      </c>
      <c r="K4735" s="1" t="str">
        <f>VLOOKUP(Tabela1[[#This Row],[Cliente]],'BASE DE CLIENTES'!A:D,4,0)</f>
        <v>EMPRESA COM MAQUINA</v>
      </c>
      <c r="L4735" s="1" t="str">
        <f>VLOOKUP(Tabela1[[#This Row],[Cliente]],'BASE DE CLIENTES'!A:E,5,0)</f>
        <v>Goiânia</v>
      </c>
    </row>
    <row r="4736" spans="2:12" x14ac:dyDescent="0.3">
      <c r="B4736" t="s">
        <v>303</v>
      </c>
      <c r="C4736" s="1" t="str">
        <f>VLOOKUP(Tabela1[[#This Row],[Cliente]],'BASE DE CLIENTES'!A:E,2,0)</f>
        <v>Trindade</v>
      </c>
      <c r="D4736" s="1" t="str">
        <f>VLOOKUP(Tabela1[[#This Row],[Cliente]],'BASE DE CLIENTES'!A:C,3,0)</f>
        <v>GO</v>
      </c>
      <c r="E4736" s="1" t="str">
        <f>CONCATENATE(Tabela1[[#This Row],[CIDADE]],",",Tabela1[[#This Row],[UF]])</f>
        <v>Trindade,GO</v>
      </c>
      <c r="F4736" s="12">
        <v>46141</v>
      </c>
      <c r="G4736" s="14">
        <v>1615.57</v>
      </c>
      <c r="H4736" s="14">
        <v>2200</v>
      </c>
      <c r="I4736" s="7">
        <f>Tabela1[[#This Row],[Valor total]]-Tabela1[[#This Row],[Valor custo]]</f>
        <v>584.43000000000006</v>
      </c>
      <c r="J4736" s="3">
        <f>Tabela1[[#This Row],[MARGEM BRUTA]]/Tabela1[[#This Row],[Valor total]]</f>
        <v>0.26565000000000005</v>
      </c>
      <c r="K4736" s="1" t="str">
        <f>VLOOKUP(Tabela1[[#This Row],[Cliente]],'BASE DE CLIENTES'!A:D,4,0)</f>
        <v>EMPRESA COM MAQUINA</v>
      </c>
      <c r="L4736" s="1" t="str">
        <f>VLOOKUP(Tabela1[[#This Row],[Cliente]],'BASE DE CLIENTES'!A:E,5,0)</f>
        <v>Trindade</v>
      </c>
    </row>
    <row r="4737" spans="2:12" x14ac:dyDescent="0.3">
      <c r="B4737" t="s">
        <v>152</v>
      </c>
      <c r="C4737" s="1" t="str">
        <f>VLOOKUP(Tabela1[[#This Row],[Cliente]],'BASE DE CLIENTES'!A:E,2,0)</f>
        <v>Aparecida de Goiânia</v>
      </c>
      <c r="D4737" s="1" t="str">
        <f>VLOOKUP(Tabela1[[#This Row],[Cliente]],'BASE DE CLIENTES'!A:C,3,0)</f>
        <v>GO</v>
      </c>
      <c r="E4737" s="1" t="str">
        <f>CONCATENATE(Tabela1[[#This Row],[CIDADE]],",",Tabela1[[#This Row],[UF]])</f>
        <v>Aparecida de Goiânia,GO</v>
      </c>
      <c r="F4737" s="12">
        <v>46141</v>
      </c>
      <c r="G4737" s="14">
        <v>75.099999999999994</v>
      </c>
      <c r="H4737" s="14">
        <v>300</v>
      </c>
      <c r="I4737" s="7">
        <f>Tabela1[[#This Row],[Valor total]]-Tabela1[[#This Row],[Valor custo]]</f>
        <v>224.9</v>
      </c>
      <c r="J4737" s="3">
        <f>Tabela1[[#This Row],[MARGEM BRUTA]]/Tabela1[[#This Row],[Valor total]]</f>
        <v>0.7496666666666667</v>
      </c>
      <c r="K4737" s="1" t="str">
        <f>VLOOKUP(Tabela1[[#This Row],[Cliente]],'BASE DE CLIENTES'!A:D,4,0)</f>
        <v>TECNICO</v>
      </c>
      <c r="L4737" s="1" t="str">
        <f>VLOOKUP(Tabela1[[#This Row],[Cliente]],'BASE DE CLIENTES'!A:E,5,0)</f>
        <v>Aparecida de Goiânia</v>
      </c>
    </row>
    <row r="4738" spans="2:12" x14ac:dyDescent="0.3">
      <c r="B4738" t="s">
        <v>152</v>
      </c>
      <c r="C4738" s="1" t="str">
        <f>VLOOKUP(Tabela1[[#This Row],[Cliente]],'BASE DE CLIENTES'!A:E,2,0)</f>
        <v>Aparecida de Goiânia</v>
      </c>
      <c r="D4738" s="1" t="str">
        <f>VLOOKUP(Tabela1[[#This Row],[Cliente]],'BASE DE CLIENTES'!A:C,3,0)</f>
        <v>GO</v>
      </c>
      <c r="E4738" s="1" t="str">
        <f>CONCATENATE(Tabela1[[#This Row],[CIDADE]],",",Tabela1[[#This Row],[UF]])</f>
        <v>Aparecida de Goiânia,GO</v>
      </c>
      <c r="F4738" s="12">
        <v>46141</v>
      </c>
      <c r="G4738" s="14">
        <v>470</v>
      </c>
      <c r="H4738" s="14">
        <v>850</v>
      </c>
      <c r="I4738" s="7">
        <f>Tabela1[[#This Row],[Valor total]]-Tabela1[[#This Row],[Valor custo]]</f>
        <v>380</v>
      </c>
      <c r="J4738" s="3">
        <f>Tabela1[[#This Row],[MARGEM BRUTA]]/Tabela1[[#This Row],[Valor total]]</f>
        <v>0.44705882352941179</v>
      </c>
      <c r="K4738" s="1" t="str">
        <f>VLOOKUP(Tabela1[[#This Row],[Cliente]],'BASE DE CLIENTES'!A:D,4,0)</f>
        <v>TECNICO</v>
      </c>
      <c r="L4738" s="1" t="str">
        <f>VLOOKUP(Tabela1[[#This Row],[Cliente]],'BASE DE CLIENTES'!A:E,5,0)</f>
        <v>Aparecida de Goiânia</v>
      </c>
    </row>
    <row r="4739" spans="2:12" x14ac:dyDescent="0.3">
      <c r="B4739" t="s">
        <v>152</v>
      </c>
      <c r="C4739" s="1" t="str">
        <f>VLOOKUP(Tabela1[[#This Row],[Cliente]],'BASE DE CLIENTES'!A:E,2,0)</f>
        <v>Aparecida de Goiânia</v>
      </c>
      <c r="D4739" s="1" t="str">
        <f>VLOOKUP(Tabela1[[#This Row],[Cliente]],'BASE DE CLIENTES'!A:C,3,0)</f>
        <v>GO</v>
      </c>
      <c r="E4739" s="1" t="str">
        <f>CONCATENATE(Tabela1[[#This Row],[CIDADE]],",",Tabela1[[#This Row],[UF]])</f>
        <v>Aparecida de Goiânia,GO</v>
      </c>
      <c r="F4739" s="12">
        <v>46141</v>
      </c>
      <c r="G4739" s="14">
        <v>75.099999999999994</v>
      </c>
      <c r="H4739" s="14">
        <v>300</v>
      </c>
      <c r="I4739" s="7">
        <f>Tabela1[[#This Row],[Valor total]]-Tabela1[[#This Row],[Valor custo]]</f>
        <v>224.9</v>
      </c>
      <c r="J4739" s="3">
        <f>Tabela1[[#This Row],[MARGEM BRUTA]]/Tabela1[[#This Row],[Valor total]]</f>
        <v>0.7496666666666667</v>
      </c>
      <c r="K4739" s="1" t="str">
        <f>VLOOKUP(Tabela1[[#This Row],[Cliente]],'BASE DE CLIENTES'!A:D,4,0)</f>
        <v>TECNICO</v>
      </c>
      <c r="L4739" s="1" t="str">
        <f>VLOOKUP(Tabela1[[#This Row],[Cliente]],'BASE DE CLIENTES'!A:E,5,0)</f>
        <v>Aparecida de Goiânia</v>
      </c>
    </row>
    <row r="4740" spans="2:12" x14ac:dyDescent="0.3">
      <c r="B4740" t="s">
        <v>152</v>
      </c>
      <c r="C4740" s="1" t="str">
        <f>VLOOKUP(Tabela1[[#This Row],[Cliente]],'BASE DE CLIENTES'!A:E,2,0)</f>
        <v>Aparecida de Goiânia</v>
      </c>
      <c r="D4740" s="1" t="str">
        <f>VLOOKUP(Tabela1[[#This Row],[Cliente]],'BASE DE CLIENTES'!A:C,3,0)</f>
        <v>GO</v>
      </c>
      <c r="E4740" s="1" t="str">
        <f>CONCATENATE(Tabela1[[#This Row],[CIDADE]],",",Tabela1[[#This Row],[UF]])</f>
        <v>Aparecida de Goiânia,GO</v>
      </c>
      <c r="F4740" s="12">
        <v>46141</v>
      </c>
      <c r="G4740" s="14">
        <v>470</v>
      </c>
      <c r="H4740" s="14">
        <v>850</v>
      </c>
      <c r="I4740" s="7">
        <f>Tabela1[[#This Row],[Valor total]]-Tabela1[[#This Row],[Valor custo]]</f>
        <v>380</v>
      </c>
      <c r="J4740" s="3">
        <f>Tabela1[[#This Row],[MARGEM BRUTA]]/Tabela1[[#This Row],[Valor total]]</f>
        <v>0.44705882352941179</v>
      </c>
      <c r="K4740" s="1" t="str">
        <f>VLOOKUP(Tabela1[[#This Row],[Cliente]],'BASE DE CLIENTES'!A:D,4,0)</f>
        <v>TECNICO</v>
      </c>
      <c r="L4740" s="1" t="str">
        <f>VLOOKUP(Tabela1[[#This Row],[Cliente]],'BASE DE CLIENTES'!A:E,5,0)</f>
        <v>Aparecida de Goiânia</v>
      </c>
    </row>
    <row r="4741" spans="2:12" x14ac:dyDescent="0.3">
      <c r="B4741" t="s">
        <v>152</v>
      </c>
      <c r="C4741" s="1" t="str">
        <f>VLOOKUP(Tabela1[[#This Row],[Cliente]],'BASE DE CLIENTES'!A:E,2,0)</f>
        <v>Aparecida de Goiânia</v>
      </c>
      <c r="D4741" s="1" t="str">
        <f>VLOOKUP(Tabela1[[#This Row],[Cliente]],'BASE DE CLIENTES'!A:C,3,0)</f>
        <v>GO</v>
      </c>
      <c r="E4741" s="1" t="str">
        <f>CONCATENATE(Tabela1[[#This Row],[CIDADE]],",",Tabela1[[#This Row],[UF]])</f>
        <v>Aparecida de Goiânia,GO</v>
      </c>
      <c r="F4741" s="12">
        <v>46140</v>
      </c>
      <c r="G4741" s="14">
        <v>838</v>
      </c>
      <c r="H4741" s="14">
        <v>1400</v>
      </c>
      <c r="I4741" s="7">
        <f>Tabela1[[#This Row],[Valor total]]-Tabela1[[#This Row],[Valor custo]]</f>
        <v>562</v>
      </c>
      <c r="J4741" s="3">
        <f>Tabela1[[#This Row],[MARGEM BRUTA]]/Tabela1[[#This Row],[Valor total]]</f>
        <v>0.40142857142857141</v>
      </c>
      <c r="K4741" s="1" t="str">
        <f>VLOOKUP(Tabela1[[#This Row],[Cliente]],'BASE DE CLIENTES'!A:D,4,0)</f>
        <v>TECNICO</v>
      </c>
      <c r="L4741" s="1" t="str">
        <f>VLOOKUP(Tabela1[[#This Row],[Cliente]],'BASE DE CLIENTES'!A:E,5,0)</f>
        <v>Aparecida de Goiânia</v>
      </c>
    </row>
    <row r="4742" spans="2:12" x14ac:dyDescent="0.3">
      <c r="B4742" t="s">
        <v>236</v>
      </c>
      <c r="C4742" s="1" t="str">
        <f>VLOOKUP(Tabela1[[#This Row],[Cliente]],'BASE DE CLIENTES'!A:E,2,0)</f>
        <v>Goiânia</v>
      </c>
      <c r="D4742" s="1" t="str">
        <f>VLOOKUP(Tabela1[[#This Row],[Cliente]],'BASE DE CLIENTES'!A:C,3,0)</f>
        <v>GO</v>
      </c>
      <c r="E4742" s="1" t="str">
        <f>CONCATENATE(Tabela1[[#This Row],[CIDADE]],",",Tabela1[[#This Row],[UF]])</f>
        <v>Goiânia,GO</v>
      </c>
      <c r="F4742" s="12">
        <v>46140</v>
      </c>
      <c r="G4742" s="14">
        <v>3782.28</v>
      </c>
      <c r="H4742" s="14">
        <v>4800</v>
      </c>
      <c r="I4742" s="7">
        <f>Tabela1[[#This Row],[Valor total]]-Tabela1[[#This Row],[Valor custo]]</f>
        <v>1017.7199999999998</v>
      </c>
      <c r="J4742" s="3">
        <f>Tabela1[[#This Row],[MARGEM BRUTA]]/Tabela1[[#This Row],[Valor total]]</f>
        <v>0.21202499999999996</v>
      </c>
      <c r="K4742" s="1" t="str">
        <f>VLOOKUP(Tabela1[[#This Row],[Cliente]],'BASE DE CLIENTES'!A:D,4,0)</f>
        <v>EMPRESA COM MAQUINA</v>
      </c>
      <c r="L4742" s="1" t="str">
        <f>VLOOKUP(Tabela1[[#This Row],[Cliente]],'BASE DE CLIENTES'!A:E,5,0)</f>
        <v>Goiânia</v>
      </c>
    </row>
    <row r="4743" spans="2:12" x14ac:dyDescent="0.3">
      <c r="B4743" t="s">
        <v>236</v>
      </c>
      <c r="C4743" s="1" t="str">
        <f>VLOOKUP(Tabela1[[#This Row],[Cliente]],'BASE DE CLIENTES'!A:E,2,0)</f>
        <v>Goiânia</v>
      </c>
      <c r="D4743" s="1" t="str">
        <f>VLOOKUP(Tabela1[[#This Row],[Cliente]],'BASE DE CLIENTES'!A:C,3,0)</f>
        <v>GO</v>
      </c>
      <c r="E4743" s="1" t="str">
        <f>CONCATENATE(Tabela1[[#This Row],[CIDADE]],",",Tabela1[[#This Row],[UF]])</f>
        <v>Goiânia,GO</v>
      </c>
      <c r="F4743" s="12">
        <v>46140</v>
      </c>
      <c r="G4743" s="14">
        <v>530</v>
      </c>
      <c r="H4743" s="14">
        <v>790</v>
      </c>
      <c r="I4743" s="7">
        <f>Tabela1[[#This Row],[Valor total]]-Tabela1[[#This Row],[Valor custo]]</f>
        <v>260</v>
      </c>
      <c r="J4743" s="3">
        <f>Tabela1[[#This Row],[MARGEM BRUTA]]/Tabela1[[#This Row],[Valor total]]</f>
        <v>0.32911392405063289</v>
      </c>
      <c r="K4743" s="1" t="str">
        <f>VLOOKUP(Tabela1[[#This Row],[Cliente]],'BASE DE CLIENTES'!A:D,4,0)</f>
        <v>EMPRESA COM MAQUINA</v>
      </c>
      <c r="L4743" s="1" t="str">
        <f>VLOOKUP(Tabela1[[#This Row],[Cliente]],'BASE DE CLIENTES'!A:E,5,0)</f>
        <v>Goiânia</v>
      </c>
    </row>
    <row r="4744" spans="2:12" x14ac:dyDescent="0.3">
      <c r="B4744" t="s">
        <v>303</v>
      </c>
      <c r="C4744" s="1" t="str">
        <f>VLOOKUP(Tabela1[[#This Row],[Cliente]],'BASE DE CLIENTES'!A:E,2,0)</f>
        <v>Trindade</v>
      </c>
      <c r="D4744" s="1" t="str">
        <f>VLOOKUP(Tabela1[[#This Row],[Cliente]],'BASE DE CLIENTES'!A:C,3,0)</f>
        <v>GO</v>
      </c>
      <c r="E4744" s="1" t="str">
        <f>CONCATENATE(Tabela1[[#This Row],[CIDADE]],",",Tabela1[[#This Row],[UF]])</f>
        <v>Trindade,GO</v>
      </c>
      <c r="F4744" s="12">
        <v>46139</v>
      </c>
      <c r="G4744" s="14">
        <v>838</v>
      </c>
      <c r="H4744" s="14">
        <v>1300</v>
      </c>
      <c r="I4744" s="7">
        <f>Tabela1[[#This Row],[Valor total]]-Tabela1[[#This Row],[Valor custo]]</f>
        <v>462</v>
      </c>
      <c r="J4744" s="3">
        <f>Tabela1[[#This Row],[MARGEM BRUTA]]/Tabela1[[#This Row],[Valor total]]</f>
        <v>0.35538461538461541</v>
      </c>
      <c r="K4744" s="1" t="str">
        <f>VLOOKUP(Tabela1[[#This Row],[Cliente]],'BASE DE CLIENTES'!A:D,4,0)</f>
        <v>EMPRESA COM MAQUINA</v>
      </c>
      <c r="L4744" s="1" t="str">
        <f>VLOOKUP(Tabela1[[#This Row],[Cliente]],'BASE DE CLIENTES'!A:E,5,0)</f>
        <v>Trindade</v>
      </c>
    </row>
    <row r="4745" spans="2:12" x14ac:dyDescent="0.3">
      <c r="B4745" t="s">
        <v>199</v>
      </c>
      <c r="C4745" s="1" t="str">
        <f>VLOOKUP(Tabela1[[#This Row],[Cliente]],'BASE DE CLIENTES'!A:E,2,0)</f>
        <v>Goiânia</v>
      </c>
      <c r="D4745" s="1" t="str">
        <f>VLOOKUP(Tabela1[[#This Row],[Cliente]],'BASE DE CLIENTES'!A:C,3,0)</f>
        <v>GO</v>
      </c>
      <c r="E4745" s="1" t="str">
        <f>CONCATENATE(Tabela1[[#This Row],[CIDADE]],",",Tabela1[[#This Row],[UF]])</f>
        <v>Goiânia,GO</v>
      </c>
      <c r="F4745" s="12">
        <v>46139</v>
      </c>
      <c r="G4745" s="14">
        <v>2720</v>
      </c>
      <c r="H4745" s="14">
        <v>4000</v>
      </c>
      <c r="I4745" s="7">
        <f>Tabela1[[#This Row],[Valor total]]-Tabela1[[#This Row],[Valor custo]]</f>
        <v>1280</v>
      </c>
      <c r="J4745" s="3">
        <f>Tabela1[[#This Row],[MARGEM BRUTA]]/Tabela1[[#This Row],[Valor total]]</f>
        <v>0.32</v>
      </c>
      <c r="K4745" s="1" t="str">
        <f>VLOOKUP(Tabela1[[#This Row],[Cliente]],'BASE DE CLIENTES'!A:D,4,0)</f>
        <v>EMPRESA COM MAQUINA</v>
      </c>
      <c r="L4745" s="1" t="str">
        <f>VLOOKUP(Tabela1[[#This Row],[Cliente]],'BASE DE CLIENTES'!A:E,5,0)</f>
        <v>Goiânia</v>
      </c>
    </row>
    <row r="4746" spans="2:12" x14ac:dyDescent="0.3">
      <c r="B4746" t="s">
        <v>152</v>
      </c>
      <c r="C4746" s="1" t="str">
        <f>VLOOKUP(Tabela1[[#This Row],[Cliente]],'BASE DE CLIENTES'!A:E,2,0)</f>
        <v>Aparecida de Goiânia</v>
      </c>
      <c r="D4746" s="1" t="str">
        <f>VLOOKUP(Tabela1[[#This Row],[Cliente]],'BASE DE CLIENTES'!A:C,3,0)</f>
        <v>GO</v>
      </c>
      <c r="E4746" s="1" t="str">
        <f>CONCATENATE(Tabela1[[#This Row],[CIDADE]],",",Tabela1[[#This Row],[UF]])</f>
        <v>Aparecida de Goiânia,GO</v>
      </c>
      <c r="F4746" s="12">
        <v>46136</v>
      </c>
      <c r="G4746" s="14">
        <v>450</v>
      </c>
      <c r="H4746" s="14">
        <v>750</v>
      </c>
      <c r="I4746" s="7">
        <f>Tabela1[[#This Row],[Valor total]]-Tabela1[[#This Row],[Valor custo]]</f>
        <v>300</v>
      </c>
      <c r="J4746" s="3">
        <f>Tabela1[[#This Row],[MARGEM BRUTA]]/Tabela1[[#This Row],[Valor total]]</f>
        <v>0.4</v>
      </c>
      <c r="K4746" s="1" t="str">
        <f>VLOOKUP(Tabela1[[#This Row],[Cliente]],'BASE DE CLIENTES'!A:D,4,0)</f>
        <v>TECNICO</v>
      </c>
      <c r="L4746" s="1" t="str">
        <f>VLOOKUP(Tabela1[[#This Row],[Cliente]],'BASE DE CLIENTES'!A:E,5,0)</f>
        <v>Aparecida de Goiânia</v>
      </c>
    </row>
    <row r="4747" spans="2:12" x14ac:dyDescent="0.3">
      <c r="B4747" t="s">
        <v>356</v>
      </c>
      <c r="C4747" s="1" t="str">
        <f>VLOOKUP(Tabela1[[#This Row],[Cliente]],'BASE DE CLIENTES'!A:E,2,0)</f>
        <v>Trindade</v>
      </c>
      <c r="D4747" s="1" t="str">
        <f>VLOOKUP(Tabela1[[#This Row],[Cliente]],'BASE DE CLIENTES'!A:C,3,0)</f>
        <v>GO</v>
      </c>
      <c r="E4747" s="1" t="str">
        <f>CONCATENATE(Tabela1[[#This Row],[CIDADE]],",",Tabela1[[#This Row],[UF]])</f>
        <v>Trindade,GO</v>
      </c>
      <c r="F4747" s="12">
        <v>46136</v>
      </c>
      <c r="G4747" s="14">
        <v>90.06</v>
      </c>
      <c r="H4747" s="14">
        <v>170</v>
      </c>
      <c r="I4747" s="7">
        <f>Tabela1[[#This Row],[Valor total]]-Tabela1[[#This Row],[Valor custo]]</f>
        <v>79.94</v>
      </c>
      <c r="J4747" s="3">
        <f>Tabela1[[#This Row],[MARGEM BRUTA]]/Tabela1[[#This Row],[Valor total]]</f>
        <v>0.47023529411764703</v>
      </c>
      <c r="K4747" s="1" t="str">
        <f>VLOOKUP(Tabela1[[#This Row],[Cliente]],'BASE DE CLIENTES'!A:D,4,0)</f>
        <v>SERRALHEIRO</v>
      </c>
      <c r="L4747" s="1" t="str">
        <f>VLOOKUP(Tabela1[[#This Row],[Cliente]],'BASE DE CLIENTES'!A:E,5,0)</f>
        <v>Trindade</v>
      </c>
    </row>
    <row r="4748" spans="2:12" x14ac:dyDescent="0.3">
      <c r="B4748" t="s">
        <v>152</v>
      </c>
      <c r="C4748" s="1" t="str">
        <f>VLOOKUP(Tabela1[[#This Row],[Cliente]],'BASE DE CLIENTES'!A:E,2,0)</f>
        <v>Aparecida de Goiânia</v>
      </c>
      <c r="D4748" s="1" t="str">
        <f>VLOOKUP(Tabela1[[#This Row],[Cliente]],'BASE DE CLIENTES'!A:C,3,0)</f>
        <v>GO</v>
      </c>
      <c r="E4748" s="1" t="str">
        <f>CONCATENATE(Tabela1[[#This Row],[CIDADE]],",",Tabela1[[#This Row],[UF]])</f>
        <v>Aparecida de Goiânia,GO</v>
      </c>
      <c r="F4748" s="12">
        <v>46136</v>
      </c>
      <c r="G4748" s="14">
        <v>1650</v>
      </c>
      <c r="H4748" s="14">
        <v>2760</v>
      </c>
      <c r="I4748" s="7">
        <f>Tabela1[[#This Row],[Valor total]]-Tabela1[[#This Row],[Valor custo]]</f>
        <v>1110</v>
      </c>
      <c r="J4748" s="3">
        <f>Tabela1[[#This Row],[MARGEM BRUTA]]/Tabela1[[#This Row],[Valor total]]</f>
        <v>0.40217391304347827</v>
      </c>
      <c r="K4748" s="1" t="str">
        <f>VLOOKUP(Tabela1[[#This Row],[Cliente]],'BASE DE CLIENTES'!A:D,4,0)</f>
        <v>TECNICO</v>
      </c>
      <c r="L4748" s="1" t="str">
        <f>VLOOKUP(Tabela1[[#This Row],[Cliente]],'BASE DE CLIENTES'!A:E,5,0)</f>
        <v>Aparecida de Goiânia</v>
      </c>
    </row>
    <row r="4749" spans="2:12" x14ac:dyDescent="0.3">
      <c r="B4749" t="s">
        <v>85</v>
      </c>
      <c r="C4749" s="1" t="str">
        <f>VLOOKUP(Tabela1[[#This Row],[Cliente]],'BASE DE CLIENTES'!A:E,2,0)</f>
        <v>Brasília</v>
      </c>
      <c r="D4749" s="1" t="str">
        <f>VLOOKUP(Tabela1[[#This Row],[Cliente]],'BASE DE CLIENTES'!A:C,3,0)</f>
        <v>DF</v>
      </c>
      <c r="E4749" s="1" t="str">
        <f>CONCATENATE(Tabela1[[#This Row],[CIDADE]],",",Tabela1[[#This Row],[UF]])</f>
        <v>Brasília,DF</v>
      </c>
      <c r="F4749" s="12">
        <v>46136</v>
      </c>
      <c r="G4749" s="14">
        <v>290</v>
      </c>
      <c r="H4749" s="14">
        <v>550</v>
      </c>
      <c r="I4749" s="7">
        <f>Tabela1[[#This Row],[Valor total]]-Tabela1[[#This Row],[Valor custo]]</f>
        <v>260</v>
      </c>
      <c r="J4749" s="3">
        <f>Tabela1[[#This Row],[MARGEM BRUTA]]/Tabela1[[#This Row],[Valor total]]</f>
        <v>0.47272727272727272</v>
      </c>
      <c r="K4749" s="1" t="str">
        <f>VLOOKUP(Tabela1[[#This Row],[Cliente]],'BASE DE CLIENTES'!A:D,4,0)</f>
        <v>SERRALHEIRO</v>
      </c>
      <c r="L4749" s="1" t="str">
        <f>VLOOKUP(Tabela1[[#This Row],[Cliente]],'BASE DE CLIENTES'!A:E,5,0)</f>
        <v>SAMAMBAIA NORTE (SAMAMBAIA)</v>
      </c>
    </row>
    <row r="4750" spans="2:12" x14ac:dyDescent="0.3">
      <c r="B4750" t="s">
        <v>236</v>
      </c>
      <c r="C4750" s="1" t="str">
        <f>VLOOKUP(Tabela1[[#This Row],[Cliente]],'BASE DE CLIENTES'!A:E,2,0)</f>
        <v>Goiânia</v>
      </c>
      <c r="D4750" s="1" t="str">
        <f>VLOOKUP(Tabela1[[#This Row],[Cliente]],'BASE DE CLIENTES'!A:C,3,0)</f>
        <v>GO</v>
      </c>
      <c r="E4750" s="1" t="str">
        <f>CONCATENATE(Tabela1[[#This Row],[CIDADE]],",",Tabela1[[#This Row],[UF]])</f>
        <v>Goiânia,GO</v>
      </c>
      <c r="F4750" s="12">
        <v>46135</v>
      </c>
      <c r="G4750" s="14">
        <v>1738</v>
      </c>
      <c r="H4750" s="14">
        <v>2540</v>
      </c>
      <c r="I4750" s="7">
        <f>Tabela1[[#This Row],[Valor total]]-Tabela1[[#This Row],[Valor custo]]</f>
        <v>802</v>
      </c>
      <c r="J4750" s="3">
        <f>Tabela1[[#This Row],[MARGEM BRUTA]]/Tabela1[[#This Row],[Valor total]]</f>
        <v>0.31574803149606301</v>
      </c>
      <c r="K4750" s="1" t="str">
        <f>VLOOKUP(Tabela1[[#This Row],[Cliente]],'BASE DE CLIENTES'!A:D,4,0)</f>
        <v>EMPRESA COM MAQUINA</v>
      </c>
      <c r="L4750" s="1" t="str">
        <f>VLOOKUP(Tabela1[[#This Row],[Cliente]],'BASE DE CLIENTES'!A:E,5,0)</f>
        <v>Goiânia</v>
      </c>
    </row>
    <row r="4751" spans="2:12" x14ac:dyDescent="0.3">
      <c r="B4751" t="s">
        <v>1147</v>
      </c>
      <c r="C4751" s="1" t="str">
        <f>VLOOKUP(Tabela1[[#This Row],[Cliente]],'BASE DE CLIENTES'!A:E,2,0)</f>
        <v>Salvador</v>
      </c>
      <c r="D4751" s="1" t="str">
        <f>VLOOKUP(Tabela1[[#This Row],[Cliente]],'BASE DE CLIENTES'!A:C,3,0)</f>
        <v>BA</v>
      </c>
      <c r="E4751" s="1" t="str">
        <f>CONCATENATE(Tabela1[[#This Row],[CIDADE]],",",Tabela1[[#This Row],[UF]])</f>
        <v>Salvador,BA</v>
      </c>
      <c r="F4751" s="12">
        <v>46135</v>
      </c>
      <c r="G4751" s="14">
        <v>3196</v>
      </c>
      <c r="H4751" s="14">
        <v>4940</v>
      </c>
      <c r="I4751" s="7">
        <f>Tabela1[[#This Row],[Valor total]]-Tabela1[[#This Row],[Valor custo]]</f>
        <v>1744</v>
      </c>
      <c r="J4751" s="3">
        <f>Tabela1[[#This Row],[MARGEM BRUTA]]/Tabela1[[#This Row],[Valor total]]</f>
        <v>0.35303643724696354</v>
      </c>
      <c r="K4751" s="1" t="str">
        <f>VLOOKUP(Tabela1[[#This Row],[Cliente]],'BASE DE CLIENTES'!A:D,4,0)</f>
        <v>CLIENTE NOVO S/ IDENT.</v>
      </c>
      <c r="L4751" s="1" t="str">
        <f>VLOOKUP(Tabela1[[#This Row],[Cliente]],'BASE DE CLIENTES'!A:E,5,0)</f>
        <v>Salvador</v>
      </c>
    </row>
    <row r="4752" spans="2:12" x14ac:dyDescent="0.3">
      <c r="B4752" t="s">
        <v>291</v>
      </c>
      <c r="C4752" s="1" t="str">
        <f>VLOOKUP(Tabela1[[#This Row],[Cliente]],'BASE DE CLIENTES'!A:E,2,0)</f>
        <v>Rio Verde</v>
      </c>
      <c r="D4752" s="1" t="str">
        <f>VLOOKUP(Tabela1[[#This Row],[Cliente]],'BASE DE CLIENTES'!A:C,3,0)</f>
        <v>GO</v>
      </c>
      <c r="E4752" s="1" t="str">
        <f>CONCATENATE(Tabela1[[#This Row],[CIDADE]],",",Tabela1[[#This Row],[UF]])</f>
        <v>Rio Verde,GO</v>
      </c>
      <c r="F4752" s="12">
        <v>46135</v>
      </c>
      <c r="G4752" s="14">
        <v>1180</v>
      </c>
      <c r="H4752" s="14">
        <v>1750</v>
      </c>
      <c r="I4752" s="7">
        <f>Tabela1[[#This Row],[Valor total]]-Tabela1[[#This Row],[Valor custo]]</f>
        <v>570</v>
      </c>
      <c r="J4752" s="3">
        <f>Tabela1[[#This Row],[MARGEM BRUTA]]/Tabela1[[#This Row],[Valor total]]</f>
        <v>0.32571428571428573</v>
      </c>
      <c r="K4752" s="1" t="str">
        <f>VLOOKUP(Tabela1[[#This Row],[Cliente]],'BASE DE CLIENTES'!A:D,4,0)</f>
        <v>EMPRESA COM MAQUINA</v>
      </c>
      <c r="L4752" s="1" t="str">
        <f>VLOOKUP(Tabela1[[#This Row],[Cliente]],'BASE DE CLIENTES'!A:E,5,0)</f>
        <v>Rio Verde</v>
      </c>
    </row>
    <row r="4753" spans="2:12" x14ac:dyDescent="0.3">
      <c r="B4753" t="s">
        <v>152</v>
      </c>
      <c r="C4753" s="1" t="str">
        <f>VLOOKUP(Tabela1[[#This Row],[Cliente]],'BASE DE CLIENTES'!A:E,2,0)</f>
        <v>Aparecida de Goiânia</v>
      </c>
      <c r="D4753" s="1" t="str">
        <f>VLOOKUP(Tabela1[[#This Row],[Cliente]],'BASE DE CLIENTES'!A:C,3,0)</f>
        <v>GO</v>
      </c>
      <c r="E4753" s="1" t="str">
        <f>CONCATENATE(Tabela1[[#This Row],[CIDADE]],",",Tabela1[[#This Row],[UF]])</f>
        <v>Aparecida de Goiânia,GO</v>
      </c>
      <c r="F4753" s="12">
        <v>46135</v>
      </c>
      <c r="G4753" s="14">
        <v>650</v>
      </c>
      <c r="H4753" s="14">
        <v>1000</v>
      </c>
      <c r="I4753" s="7">
        <f>Tabela1[[#This Row],[Valor total]]-Tabela1[[#This Row],[Valor custo]]</f>
        <v>350</v>
      </c>
      <c r="J4753" s="3">
        <f>Tabela1[[#This Row],[MARGEM BRUTA]]/Tabela1[[#This Row],[Valor total]]</f>
        <v>0.35</v>
      </c>
      <c r="K4753" s="1" t="str">
        <f>VLOOKUP(Tabela1[[#This Row],[Cliente]],'BASE DE CLIENTES'!A:D,4,0)</f>
        <v>TECNICO</v>
      </c>
      <c r="L4753" s="1" t="str">
        <f>VLOOKUP(Tabela1[[#This Row],[Cliente]],'BASE DE CLIENTES'!A:E,5,0)</f>
        <v>Aparecida de Goiânia</v>
      </c>
    </row>
    <row r="4754" spans="2:12" x14ac:dyDescent="0.3">
      <c r="B4754" t="s">
        <v>197</v>
      </c>
      <c r="C4754" s="1" t="str">
        <f>VLOOKUP(Tabela1[[#This Row],[Cliente]],'BASE DE CLIENTES'!A:E,2,0)</f>
        <v>Goiânia</v>
      </c>
      <c r="D4754" s="1" t="str">
        <f>VLOOKUP(Tabela1[[#This Row],[Cliente]],'BASE DE CLIENTES'!A:C,3,0)</f>
        <v>GO</v>
      </c>
      <c r="E4754" s="1" t="str">
        <f>CONCATENATE(Tabela1[[#This Row],[CIDADE]],",",Tabela1[[#This Row],[UF]])</f>
        <v>Goiânia,GO</v>
      </c>
      <c r="F4754" s="12">
        <v>46135</v>
      </c>
      <c r="G4754" s="14">
        <v>1400</v>
      </c>
      <c r="H4754" s="14">
        <v>2400</v>
      </c>
      <c r="I4754" s="7">
        <f>Tabela1[[#This Row],[Valor total]]-Tabela1[[#This Row],[Valor custo]]</f>
        <v>1000</v>
      </c>
      <c r="J4754" s="3">
        <f>Tabela1[[#This Row],[MARGEM BRUTA]]/Tabela1[[#This Row],[Valor total]]</f>
        <v>0.41666666666666669</v>
      </c>
      <c r="K4754" s="1" t="str">
        <f>VLOOKUP(Tabela1[[#This Row],[Cliente]],'BASE DE CLIENTES'!A:D,4,0)</f>
        <v>EMPRESA COM MAQUINA</v>
      </c>
      <c r="L4754" s="1" t="str">
        <f>VLOOKUP(Tabela1[[#This Row],[Cliente]],'BASE DE CLIENTES'!A:E,5,0)</f>
        <v>Goiânia</v>
      </c>
    </row>
    <row r="4755" spans="2:12" x14ac:dyDescent="0.3">
      <c r="B4755" t="s">
        <v>236</v>
      </c>
      <c r="C4755" s="1" t="str">
        <f>VLOOKUP(Tabela1[[#This Row],[Cliente]],'BASE DE CLIENTES'!A:E,2,0)</f>
        <v>Goiânia</v>
      </c>
      <c r="D4755" s="1" t="str">
        <f>VLOOKUP(Tabela1[[#This Row],[Cliente]],'BASE DE CLIENTES'!A:C,3,0)</f>
        <v>GO</v>
      </c>
      <c r="E4755" s="1" t="str">
        <f>CONCATENATE(Tabela1[[#This Row],[CIDADE]],",",Tabela1[[#This Row],[UF]])</f>
        <v>Goiânia,GO</v>
      </c>
      <c r="F4755" s="12">
        <v>46134</v>
      </c>
      <c r="G4755" s="14">
        <v>4230</v>
      </c>
      <c r="H4755" s="14">
        <v>6615</v>
      </c>
      <c r="I4755" s="7">
        <f>Tabela1[[#This Row],[Valor total]]-Tabela1[[#This Row],[Valor custo]]</f>
        <v>2385</v>
      </c>
      <c r="J4755" s="3">
        <f>Tabela1[[#This Row],[MARGEM BRUTA]]/Tabela1[[#This Row],[Valor total]]</f>
        <v>0.36054421768707484</v>
      </c>
      <c r="K4755" s="1" t="str">
        <f>VLOOKUP(Tabela1[[#This Row],[Cliente]],'BASE DE CLIENTES'!A:D,4,0)</f>
        <v>EMPRESA COM MAQUINA</v>
      </c>
      <c r="L4755" s="1" t="str">
        <f>VLOOKUP(Tabela1[[#This Row],[Cliente]],'BASE DE CLIENTES'!A:E,5,0)</f>
        <v>Goiânia</v>
      </c>
    </row>
    <row r="4756" spans="2:12" x14ac:dyDescent="0.3">
      <c r="B4756" t="s">
        <v>236</v>
      </c>
      <c r="C4756" s="1" t="str">
        <f>VLOOKUP(Tabela1[[#This Row],[Cliente]],'BASE DE CLIENTES'!A:E,2,0)</f>
        <v>Goiânia</v>
      </c>
      <c r="D4756" s="1" t="str">
        <f>VLOOKUP(Tabela1[[#This Row],[Cliente]],'BASE DE CLIENTES'!A:C,3,0)</f>
        <v>GO</v>
      </c>
      <c r="E4756" s="1" t="str">
        <f>CONCATENATE(Tabela1[[#This Row],[CIDADE]],",",Tabela1[[#This Row],[UF]])</f>
        <v>Goiânia,GO</v>
      </c>
      <c r="F4756" s="12">
        <v>46132</v>
      </c>
      <c r="G4756" s="14">
        <v>2017</v>
      </c>
      <c r="H4756" s="14">
        <v>2780</v>
      </c>
      <c r="I4756" s="7">
        <f>Tabela1[[#This Row],[Valor total]]-Tabela1[[#This Row],[Valor custo]]</f>
        <v>763</v>
      </c>
      <c r="J4756" s="3">
        <f>Tabela1[[#This Row],[MARGEM BRUTA]]/Tabela1[[#This Row],[Valor total]]</f>
        <v>0.27446043165467626</v>
      </c>
      <c r="K4756" s="1" t="str">
        <f>VLOOKUP(Tabela1[[#This Row],[Cliente]],'BASE DE CLIENTES'!A:D,4,0)</f>
        <v>EMPRESA COM MAQUINA</v>
      </c>
      <c r="L4756" s="1" t="str">
        <f>VLOOKUP(Tabela1[[#This Row],[Cliente]],'BASE DE CLIENTES'!A:E,5,0)</f>
        <v>Goiânia</v>
      </c>
    </row>
    <row r="4757" spans="2:12" x14ac:dyDescent="0.3">
      <c r="B4757" t="s">
        <v>152</v>
      </c>
      <c r="C4757" s="1" t="str">
        <f>VLOOKUP(Tabela1[[#This Row],[Cliente]],'BASE DE CLIENTES'!A:E,2,0)</f>
        <v>Aparecida de Goiânia</v>
      </c>
      <c r="D4757" s="1" t="str">
        <f>VLOOKUP(Tabela1[[#This Row],[Cliente]],'BASE DE CLIENTES'!A:C,3,0)</f>
        <v>GO</v>
      </c>
      <c r="E4757" s="1" t="str">
        <f>CONCATENATE(Tabela1[[#This Row],[CIDADE]],",",Tabela1[[#This Row],[UF]])</f>
        <v>Aparecida de Goiânia,GO</v>
      </c>
      <c r="F4757" s="12">
        <v>46128</v>
      </c>
      <c r="G4757" s="14">
        <v>530</v>
      </c>
      <c r="H4757" s="14">
        <v>900</v>
      </c>
      <c r="I4757" s="7">
        <f>Tabela1[[#This Row],[Valor total]]-Tabela1[[#This Row],[Valor custo]]</f>
        <v>370</v>
      </c>
      <c r="J4757" s="3">
        <f>Tabela1[[#This Row],[MARGEM BRUTA]]/Tabela1[[#This Row],[Valor total]]</f>
        <v>0.41111111111111109</v>
      </c>
      <c r="K4757" s="1" t="str">
        <f>VLOOKUP(Tabela1[[#This Row],[Cliente]],'BASE DE CLIENTES'!A:D,4,0)</f>
        <v>TECNICO</v>
      </c>
      <c r="L4757" s="1" t="str">
        <f>VLOOKUP(Tabela1[[#This Row],[Cliente]],'BASE DE CLIENTES'!A:E,5,0)</f>
        <v>Aparecida de Goiânia</v>
      </c>
    </row>
    <row r="4758" spans="2:12" x14ac:dyDescent="0.3">
      <c r="B4758" t="s">
        <v>291</v>
      </c>
      <c r="C4758" s="1" t="str">
        <f>VLOOKUP(Tabela1[[#This Row],[Cliente]],'BASE DE CLIENTES'!A:E,2,0)</f>
        <v>Rio Verde</v>
      </c>
      <c r="D4758" s="1" t="str">
        <f>VLOOKUP(Tabela1[[#This Row],[Cliente]],'BASE DE CLIENTES'!A:C,3,0)</f>
        <v>GO</v>
      </c>
      <c r="E4758" s="1" t="str">
        <f>CONCATENATE(Tabela1[[#This Row],[CIDADE]],",",Tabela1[[#This Row],[UF]])</f>
        <v>Rio Verde,GO</v>
      </c>
      <c r="F4758" s="12">
        <v>46128</v>
      </c>
      <c r="G4758" s="14">
        <v>650</v>
      </c>
      <c r="H4758" s="14">
        <v>900</v>
      </c>
      <c r="I4758" s="7">
        <f>Tabela1[[#This Row],[Valor total]]-Tabela1[[#This Row],[Valor custo]]</f>
        <v>250</v>
      </c>
      <c r="J4758" s="3">
        <f>Tabela1[[#This Row],[MARGEM BRUTA]]/Tabela1[[#This Row],[Valor total]]</f>
        <v>0.27777777777777779</v>
      </c>
      <c r="K4758" s="1" t="str">
        <f>VLOOKUP(Tabela1[[#This Row],[Cliente]],'BASE DE CLIENTES'!A:D,4,0)</f>
        <v>EMPRESA COM MAQUINA</v>
      </c>
      <c r="L4758" s="1" t="str">
        <f>VLOOKUP(Tabela1[[#This Row],[Cliente]],'BASE DE CLIENTES'!A:E,5,0)</f>
        <v>Rio Verde</v>
      </c>
    </row>
    <row r="4759" spans="2:12" x14ac:dyDescent="0.3">
      <c r="B4759" t="s">
        <v>354</v>
      </c>
      <c r="C4759" s="1" t="str">
        <f>VLOOKUP(Tabela1[[#This Row],[Cliente]],'BASE DE CLIENTES'!A:E,2,0)</f>
        <v>Goiânia</v>
      </c>
      <c r="D4759" s="1" t="str">
        <f>VLOOKUP(Tabela1[[#This Row],[Cliente]],'BASE DE CLIENTES'!A:C,3,0)</f>
        <v>GO</v>
      </c>
      <c r="E4759" s="1" t="str">
        <f>CONCATENATE(Tabela1[[#This Row],[CIDADE]],",",Tabela1[[#This Row],[UF]])</f>
        <v>Goiânia,GO</v>
      </c>
      <c r="F4759" s="12">
        <v>46128</v>
      </c>
      <c r="G4759" s="14">
        <v>1950</v>
      </c>
      <c r="H4759" s="14">
        <v>2700</v>
      </c>
      <c r="I4759" s="7">
        <f>Tabela1[[#This Row],[Valor total]]-Tabela1[[#This Row],[Valor custo]]</f>
        <v>750</v>
      </c>
      <c r="J4759" s="3">
        <f>Tabela1[[#This Row],[MARGEM BRUTA]]/Tabela1[[#This Row],[Valor total]]</f>
        <v>0.27777777777777779</v>
      </c>
      <c r="K4759" s="1" t="str">
        <f>VLOOKUP(Tabela1[[#This Row],[Cliente]],'BASE DE CLIENTES'!A:D,4,0)</f>
        <v>CLIENTE NOVO S/ IDENT.</v>
      </c>
      <c r="L4759" s="1" t="str">
        <f>VLOOKUP(Tabela1[[#This Row],[Cliente]],'BASE DE CLIENTES'!A:E,5,0)</f>
        <v>Goiânia</v>
      </c>
    </row>
    <row r="4760" spans="2:12" x14ac:dyDescent="0.3">
      <c r="B4760" t="s">
        <v>152</v>
      </c>
      <c r="C4760" s="1" t="str">
        <f>VLOOKUP(Tabela1[[#This Row],[Cliente]],'BASE DE CLIENTES'!A:E,2,0)</f>
        <v>Aparecida de Goiânia</v>
      </c>
      <c r="D4760" s="1" t="str">
        <f>VLOOKUP(Tabela1[[#This Row],[Cliente]],'BASE DE CLIENTES'!A:C,3,0)</f>
        <v>GO</v>
      </c>
      <c r="E4760" s="1" t="str">
        <f>CONCATENATE(Tabela1[[#This Row],[CIDADE]],",",Tabela1[[#This Row],[UF]])</f>
        <v>Aparecida de Goiânia,GO</v>
      </c>
      <c r="F4760" s="12">
        <v>46128</v>
      </c>
      <c r="G4760" s="14">
        <v>1880</v>
      </c>
      <c r="H4760" s="14">
        <v>3000</v>
      </c>
      <c r="I4760" s="7">
        <f>Tabela1[[#This Row],[Valor total]]-Tabela1[[#This Row],[Valor custo]]</f>
        <v>1120</v>
      </c>
      <c r="J4760" s="3">
        <f>Tabela1[[#This Row],[MARGEM BRUTA]]/Tabela1[[#This Row],[Valor total]]</f>
        <v>0.37333333333333335</v>
      </c>
      <c r="K4760" s="1" t="str">
        <f>VLOOKUP(Tabela1[[#This Row],[Cliente]],'BASE DE CLIENTES'!A:D,4,0)</f>
        <v>TECNICO</v>
      </c>
      <c r="L4760" s="1" t="str">
        <f>VLOOKUP(Tabela1[[#This Row],[Cliente]],'BASE DE CLIENTES'!A:E,5,0)</f>
        <v>Aparecida de Goiânia</v>
      </c>
    </row>
    <row r="4761" spans="2:12" x14ac:dyDescent="0.3">
      <c r="B4761" t="s">
        <v>236</v>
      </c>
      <c r="C4761" s="1" t="str">
        <f>VLOOKUP(Tabela1[[#This Row],[Cliente]],'BASE DE CLIENTES'!A:E,2,0)</f>
        <v>Goiânia</v>
      </c>
      <c r="D4761" s="1" t="str">
        <f>VLOOKUP(Tabela1[[#This Row],[Cliente]],'BASE DE CLIENTES'!A:C,3,0)</f>
        <v>GO</v>
      </c>
      <c r="E4761" s="1" t="str">
        <f>CONCATENATE(Tabela1[[#This Row],[CIDADE]],",",Tabela1[[#This Row],[UF]])</f>
        <v>Goiânia,GO</v>
      </c>
      <c r="F4761" s="12">
        <v>46126</v>
      </c>
      <c r="G4761" s="14">
        <v>1350</v>
      </c>
      <c r="H4761" s="14">
        <v>2055</v>
      </c>
      <c r="I4761" s="7">
        <f>Tabela1[[#This Row],[Valor total]]-Tabela1[[#This Row],[Valor custo]]</f>
        <v>705</v>
      </c>
      <c r="J4761" s="3">
        <f>Tabela1[[#This Row],[MARGEM BRUTA]]/Tabela1[[#This Row],[Valor total]]</f>
        <v>0.34306569343065696</v>
      </c>
      <c r="K4761" s="1" t="str">
        <f>VLOOKUP(Tabela1[[#This Row],[Cliente]],'BASE DE CLIENTES'!A:D,4,0)</f>
        <v>EMPRESA COM MAQUINA</v>
      </c>
      <c r="L4761" s="1" t="str">
        <f>VLOOKUP(Tabela1[[#This Row],[Cliente]],'BASE DE CLIENTES'!A:E,5,0)</f>
        <v>Goiânia</v>
      </c>
    </row>
    <row r="4762" spans="2:12" x14ac:dyDescent="0.3">
      <c r="B4762" t="s">
        <v>152</v>
      </c>
      <c r="C4762" s="1" t="str">
        <f>VLOOKUP(Tabela1[[#This Row],[Cliente]],'BASE DE CLIENTES'!A:E,2,0)</f>
        <v>Aparecida de Goiânia</v>
      </c>
      <c r="D4762" s="1" t="str">
        <f>VLOOKUP(Tabela1[[#This Row],[Cliente]],'BASE DE CLIENTES'!A:C,3,0)</f>
        <v>GO</v>
      </c>
      <c r="E4762" s="1" t="str">
        <f>CONCATENATE(Tabela1[[#This Row],[CIDADE]],",",Tabela1[[#This Row],[UF]])</f>
        <v>Aparecida de Goiânia,GO</v>
      </c>
      <c r="F4762" s="12">
        <v>46126</v>
      </c>
      <c r="G4762" s="14">
        <v>900</v>
      </c>
      <c r="H4762" s="14">
        <v>1370</v>
      </c>
      <c r="I4762" s="7">
        <f>Tabela1[[#This Row],[Valor total]]-Tabela1[[#This Row],[Valor custo]]</f>
        <v>470</v>
      </c>
      <c r="J4762" s="3">
        <f>Tabela1[[#This Row],[MARGEM BRUTA]]/Tabela1[[#This Row],[Valor total]]</f>
        <v>0.34306569343065696</v>
      </c>
      <c r="K4762" s="1" t="str">
        <f>VLOOKUP(Tabela1[[#This Row],[Cliente]],'BASE DE CLIENTES'!A:D,4,0)</f>
        <v>TECNICO</v>
      </c>
      <c r="L4762" s="1" t="str">
        <f>VLOOKUP(Tabela1[[#This Row],[Cliente]],'BASE DE CLIENTES'!A:E,5,0)</f>
        <v>Aparecida de Goiânia</v>
      </c>
    </row>
    <row r="4763" spans="2:12" x14ac:dyDescent="0.3">
      <c r="B4763" t="s">
        <v>152</v>
      </c>
      <c r="C4763" s="1" t="str">
        <f>VLOOKUP(Tabela1[[#This Row],[Cliente]],'BASE DE CLIENTES'!A:E,2,0)</f>
        <v>Aparecida de Goiânia</v>
      </c>
      <c r="D4763" s="1" t="str">
        <f>VLOOKUP(Tabela1[[#This Row],[Cliente]],'BASE DE CLIENTES'!A:C,3,0)</f>
        <v>GO</v>
      </c>
      <c r="E4763" s="1" t="str">
        <f>CONCATENATE(Tabela1[[#This Row],[CIDADE]],",",Tabela1[[#This Row],[UF]])</f>
        <v>Aparecida de Goiânia,GO</v>
      </c>
      <c r="F4763" s="12">
        <v>46126</v>
      </c>
      <c r="G4763" s="14">
        <v>900</v>
      </c>
      <c r="H4763" s="14">
        <v>1500</v>
      </c>
      <c r="I4763" s="7">
        <f>Tabela1[[#This Row],[Valor total]]-Tabela1[[#This Row],[Valor custo]]</f>
        <v>600</v>
      </c>
      <c r="J4763" s="3">
        <f>Tabela1[[#This Row],[MARGEM BRUTA]]/Tabela1[[#This Row],[Valor total]]</f>
        <v>0.4</v>
      </c>
      <c r="K4763" s="1" t="str">
        <f>VLOOKUP(Tabela1[[#This Row],[Cliente]],'BASE DE CLIENTES'!A:D,4,0)</f>
        <v>TECNICO</v>
      </c>
      <c r="L4763" s="1" t="str">
        <f>VLOOKUP(Tabela1[[#This Row],[Cliente]],'BASE DE CLIENTES'!A:E,5,0)</f>
        <v>Aparecida de Goiânia</v>
      </c>
    </row>
    <row r="4764" spans="2:12" x14ac:dyDescent="0.3">
      <c r="B4764" t="s">
        <v>183</v>
      </c>
      <c r="C4764" s="1" t="str">
        <f>VLOOKUP(Tabela1[[#This Row],[Cliente]],'BASE DE CLIENTES'!A:E,2,0)</f>
        <v>Caldas Novas</v>
      </c>
      <c r="D4764" s="1" t="str">
        <f>VLOOKUP(Tabela1[[#This Row],[Cliente]],'BASE DE CLIENTES'!A:C,3,0)</f>
        <v>GO</v>
      </c>
      <c r="E4764" s="1" t="str">
        <f>CONCATENATE(Tabela1[[#This Row],[CIDADE]],",",Tabela1[[#This Row],[UF]])</f>
        <v>Caldas Novas,GO</v>
      </c>
      <c r="F4764" s="12">
        <v>46126</v>
      </c>
      <c r="G4764" s="14">
        <v>1637.8</v>
      </c>
      <c r="H4764" s="14">
        <v>0</v>
      </c>
      <c r="I4764" s="7">
        <f>Tabela1[[#This Row],[Valor total]]-Tabela1[[#This Row],[Valor custo]]</f>
        <v>-1637.8</v>
      </c>
      <c r="J4764" s="3" t="e">
        <f>Tabela1[[#This Row],[MARGEM BRUTA]]/Tabela1[[#This Row],[Valor total]]</f>
        <v>#DIV/0!</v>
      </c>
      <c r="K4764" s="1" t="str">
        <f>VLOOKUP(Tabela1[[#This Row],[Cliente]],'BASE DE CLIENTES'!A:D,4,0)</f>
        <v>EMPRESA COM MAQUINA</v>
      </c>
      <c r="L4764" s="1" t="str">
        <f>VLOOKUP(Tabela1[[#This Row],[Cliente]],'BASE DE CLIENTES'!A:E,5,0)</f>
        <v>Caldas Novas</v>
      </c>
    </row>
    <row r="4765" spans="2:12" x14ac:dyDescent="0.3">
      <c r="B4765" t="s">
        <v>236</v>
      </c>
      <c r="C4765" s="1" t="str">
        <f>VLOOKUP(Tabela1[[#This Row],[Cliente]],'BASE DE CLIENTES'!A:E,2,0)</f>
        <v>Goiânia</v>
      </c>
      <c r="D4765" s="1" t="str">
        <f>VLOOKUP(Tabela1[[#This Row],[Cliente]],'BASE DE CLIENTES'!A:C,3,0)</f>
        <v>GO</v>
      </c>
      <c r="E4765" s="1" t="str">
        <f>CONCATENATE(Tabela1[[#This Row],[CIDADE]],",",Tabela1[[#This Row],[UF]])</f>
        <v>Goiânia,GO</v>
      </c>
      <c r="F4765" s="12">
        <v>46126</v>
      </c>
      <c r="G4765" s="14">
        <v>1590</v>
      </c>
      <c r="H4765" s="14">
        <v>2370</v>
      </c>
      <c r="I4765" s="7">
        <f>Tabela1[[#This Row],[Valor total]]-Tabela1[[#This Row],[Valor custo]]</f>
        <v>780</v>
      </c>
      <c r="J4765" s="3">
        <f>Tabela1[[#This Row],[MARGEM BRUTA]]/Tabela1[[#This Row],[Valor total]]</f>
        <v>0.32911392405063289</v>
      </c>
      <c r="K4765" s="1" t="str">
        <f>VLOOKUP(Tabela1[[#This Row],[Cliente]],'BASE DE CLIENTES'!A:D,4,0)</f>
        <v>EMPRESA COM MAQUINA</v>
      </c>
      <c r="L4765" s="1" t="str">
        <f>VLOOKUP(Tabela1[[#This Row],[Cliente]],'BASE DE CLIENTES'!A:E,5,0)</f>
        <v>Goiânia</v>
      </c>
    </row>
    <row r="4766" spans="2:12" x14ac:dyDescent="0.3">
      <c r="B4766" t="s">
        <v>220</v>
      </c>
      <c r="C4766" s="1" t="str">
        <f>VLOOKUP(Tabela1[[#This Row],[Cliente]],'BASE DE CLIENTES'!A:E,2,0)</f>
        <v>Goiânia</v>
      </c>
      <c r="D4766" s="1" t="str">
        <f>VLOOKUP(Tabela1[[#This Row],[Cliente]],'BASE DE CLIENTES'!A:C,3,0)</f>
        <v>GO</v>
      </c>
      <c r="E4766" s="1" t="str">
        <f>CONCATENATE(Tabela1[[#This Row],[CIDADE]],",",Tabela1[[#This Row],[UF]])</f>
        <v>Goiânia,GO</v>
      </c>
      <c r="F4766" s="12">
        <v>46125</v>
      </c>
      <c r="G4766" s="14">
        <v>1060</v>
      </c>
      <c r="H4766" s="14">
        <v>1740</v>
      </c>
      <c r="I4766" s="7">
        <f>Tabela1[[#This Row],[Valor total]]-Tabela1[[#This Row],[Valor custo]]</f>
        <v>680</v>
      </c>
      <c r="J4766" s="3">
        <f>Tabela1[[#This Row],[MARGEM BRUTA]]/Tabela1[[#This Row],[Valor total]]</f>
        <v>0.39080459770114945</v>
      </c>
      <c r="K4766" s="1" t="str">
        <f>VLOOKUP(Tabela1[[#This Row],[Cliente]],'BASE DE CLIENTES'!A:D,4,0)</f>
        <v>EMPRESA COM MAQUINA</v>
      </c>
      <c r="L4766" s="1" t="str">
        <f>VLOOKUP(Tabela1[[#This Row],[Cliente]],'BASE DE CLIENTES'!A:E,5,0)</f>
        <v>Goiânia</v>
      </c>
    </row>
    <row r="4767" spans="2:12" x14ac:dyDescent="0.3">
      <c r="B4767" t="s">
        <v>236</v>
      </c>
      <c r="C4767" s="1" t="str">
        <f>VLOOKUP(Tabela1[[#This Row],[Cliente]],'BASE DE CLIENTES'!A:E,2,0)</f>
        <v>Goiânia</v>
      </c>
      <c r="D4767" s="1" t="str">
        <f>VLOOKUP(Tabela1[[#This Row],[Cliente]],'BASE DE CLIENTES'!A:C,3,0)</f>
        <v>GO</v>
      </c>
      <c r="E4767" s="1" t="str">
        <f>CONCATENATE(Tabela1[[#This Row],[CIDADE]],",",Tabela1[[#This Row],[UF]])</f>
        <v>Goiânia,GO</v>
      </c>
      <c r="F4767" s="12">
        <v>46125</v>
      </c>
      <c r="G4767" s="14">
        <v>3352</v>
      </c>
      <c r="H4767" s="14">
        <v>4680</v>
      </c>
      <c r="I4767" s="7">
        <f>Tabela1[[#This Row],[Valor total]]-Tabela1[[#This Row],[Valor custo]]</f>
        <v>1328</v>
      </c>
      <c r="J4767" s="3">
        <f>Tabela1[[#This Row],[MARGEM BRUTA]]/Tabela1[[#This Row],[Valor total]]</f>
        <v>0.28376068376068375</v>
      </c>
      <c r="K4767" s="1" t="str">
        <f>VLOOKUP(Tabela1[[#This Row],[Cliente]],'BASE DE CLIENTES'!A:D,4,0)</f>
        <v>EMPRESA COM MAQUINA</v>
      </c>
      <c r="L4767" s="1" t="str">
        <f>VLOOKUP(Tabela1[[#This Row],[Cliente]],'BASE DE CLIENTES'!A:E,5,0)</f>
        <v>Goiânia</v>
      </c>
    </row>
    <row r="4768" spans="2:12" x14ac:dyDescent="0.3">
      <c r="B4768" t="s">
        <v>236</v>
      </c>
      <c r="C4768" s="1" t="str">
        <f>VLOOKUP(Tabela1[[#This Row],[Cliente]],'BASE DE CLIENTES'!A:E,2,0)</f>
        <v>Goiânia</v>
      </c>
      <c r="D4768" s="1" t="str">
        <f>VLOOKUP(Tabela1[[#This Row],[Cliente]],'BASE DE CLIENTES'!A:C,3,0)</f>
        <v>GO</v>
      </c>
      <c r="E4768" s="1" t="str">
        <f>CONCATENATE(Tabela1[[#This Row],[CIDADE]],",",Tabela1[[#This Row],[UF]])</f>
        <v>Goiânia,GO</v>
      </c>
      <c r="F4768" s="12">
        <v>46125</v>
      </c>
      <c r="G4768" s="14">
        <v>1140</v>
      </c>
      <c r="H4768" s="14">
        <v>1560</v>
      </c>
      <c r="I4768" s="7">
        <f>Tabela1[[#This Row],[Valor total]]-Tabela1[[#This Row],[Valor custo]]</f>
        <v>420</v>
      </c>
      <c r="J4768" s="3">
        <f>Tabela1[[#This Row],[MARGEM BRUTA]]/Tabela1[[#This Row],[Valor total]]</f>
        <v>0.26923076923076922</v>
      </c>
      <c r="K4768" s="1" t="str">
        <f>VLOOKUP(Tabela1[[#This Row],[Cliente]],'BASE DE CLIENTES'!A:D,4,0)</f>
        <v>EMPRESA COM MAQUINA</v>
      </c>
      <c r="L4768" s="1" t="str">
        <f>VLOOKUP(Tabela1[[#This Row],[Cliente]],'BASE DE CLIENTES'!A:E,5,0)</f>
        <v>Goiânia</v>
      </c>
    </row>
    <row r="4769" spans="2:12" x14ac:dyDescent="0.3">
      <c r="B4769" t="s">
        <v>152</v>
      </c>
      <c r="C4769" s="1" t="str">
        <f>VLOOKUP(Tabela1[[#This Row],[Cliente]],'BASE DE CLIENTES'!A:E,2,0)</f>
        <v>Aparecida de Goiânia</v>
      </c>
      <c r="D4769" s="1" t="str">
        <f>VLOOKUP(Tabela1[[#This Row],[Cliente]],'BASE DE CLIENTES'!A:C,3,0)</f>
        <v>GO</v>
      </c>
      <c r="E4769" s="1" t="str">
        <f>CONCATENATE(Tabela1[[#This Row],[CIDADE]],",",Tabela1[[#This Row],[UF]])</f>
        <v>Aparecida de Goiânia,GO</v>
      </c>
      <c r="F4769" s="12">
        <v>46122</v>
      </c>
      <c r="G4769" s="14">
        <v>940</v>
      </c>
      <c r="H4769" s="14">
        <v>1600</v>
      </c>
      <c r="I4769" s="7">
        <f>Tabela1[[#This Row],[Valor total]]-Tabela1[[#This Row],[Valor custo]]</f>
        <v>660</v>
      </c>
      <c r="J4769" s="3">
        <f>Tabela1[[#This Row],[MARGEM BRUTA]]/Tabela1[[#This Row],[Valor total]]</f>
        <v>0.41249999999999998</v>
      </c>
      <c r="K4769" s="1" t="str">
        <f>VLOOKUP(Tabela1[[#This Row],[Cliente]],'BASE DE CLIENTES'!A:D,4,0)</f>
        <v>TECNICO</v>
      </c>
      <c r="L4769" s="1" t="str">
        <f>VLOOKUP(Tabela1[[#This Row],[Cliente]],'BASE DE CLIENTES'!A:E,5,0)</f>
        <v>Aparecida de Goiânia</v>
      </c>
    </row>
    <row r="4770" spans="2:12" x14ac:dyDescent="0.3">
      <c r="B4770" t="s">
        <v>236</v>
      </c>
      <c r="C4770" s="1" t="str">
        <f>VLOOKUP(Tabela1[[#This Row],[Cliente]],'BASE DE CLIENTES'!A:E,2,0)</f>
        <v>Goiânia</v>
      </c>
      <c r="D4770" s="1" t="str">
        <f>VLOOKUP(Tabela1[[#This Row],[Cliente]],'BASE DE CLIENTES'!A:C,3,0)</f>
        <v>GO</v>
      </c>
      <c r="E4770" s="1" t="str">
        <f>CONCATENATE(Tabela1[[#This Row],[CIDADE]],",",Tabela1[[#This Row],[UF]])</f>
        <v>Goiânia,GO</v>
      </c>
      <c r="F4770" s="12">
        <v>46122</v>
      </c>
      <c r="G4770" s="14">
        <v>1280</v>
      </c>
      <c r="H4770" s="14">
        <v>1690</v>
      </c>
      <c r="I4770" s="7">
        <f>Tabela1[[#This Row],[Valor total]]-Tabela1[[#This Row],[Valor custo]]</f>
        <v>410</v>
      </c>
      <c r="J4770" s="3">
        <f>Tabela1[[#This Row],[MARGEM BRUTA]]/Tabela1[[#This Row],[Valor total]]</f>
        <v>0.24260355029585798</v>
      </c>
      <c r="K4770" s="1" t="str">
        <f>VLOOKUP(Tabela1[[#This Row],[Cliente]],'BASE DE CLIENTES'!A:D,4,0)</f>
        <v>EMPRESA COM MAQUINA</v>
      </c>
      <c r="L4770" s="1" t="str">
        <f>VLOOKUP(Tabela1[[#This Row],[Cliente]],'BASE DE CLIENTES'!A:E,5,0)</f>
        <v>Goiânia</v>
      </c>
    </row>
    <row r="4771" spans="2:12" x14ac:dyDescent="0.3">
      <c r="B4771" t="s">
        <v>303</v>
      </c>
      <c r="C4771" s="1" t="str">
        <f>VLOOKUP(Tabela1[[#This Row],[Cliente]],'BASE DE CLIENTES'!A:E,2,0)</f>
        <v>Trindade</v>
      </c>
      <c r="D4771" s="1" t="str">
        <f>VLOOKUP(Tabela1[[#This Row],[Cliente]],'BASE DE CLIENTES'!A:C,3,0)</f>
        <v>GO</v>
      </c>
      <c r="E4771" s="1" t="str">
        <f>CONCATENATE(Tabela1[[#This Row],[CIDADE]],",",Tabela1[[#This Row],[UF]])</f>
        <v>Trindade,GO</v>
      </c>
      <c r="F4771" s="12">
        <v>46122</v>
      </c>
      <c r="G4771" s="14">
        <v>700</v>
      </c>
      <c r="H4771" s="14">
        <v>1200</v>
      </c>
      <c r="I4771" s="7">
        <f>Tabela1[[#This Row],[Valor total]]-Tabela1[[#This Row],[Valor custo]]</f>
        <v>500</v>
      </c>
      <c r="J4771" s="3">
        <f>Tabela1[[#This Row],[MARGEM BRUTA]]/Tabela1[[#This Row],[Valor total]]</f>
        <v>0.41666666666666669</v>
      </c>
      <c r="K4771" s="1" t="str">
        <f>VLOOKUP(Tabela1[[#This Row],[Cliente]],'BASE DE CLIENTES'!A:D,4,0)</f>
        <v>EMPRESA COM MAQUINA</v>
      </c>
      <c r="L4771" s="1" t="str">
        <f>VLOOKUP(Tabela1[[#This Row],[Cliente]],'BASE DE CLIENTES'!A:E,5,0)</f>
        <v>Trindade</v>
      </c>
    </row>
    <row r="4772" spans="2:12" x14ac:dyDescent="0.3">
      <c r="B4772" t="s">
        <v>183</v>
      </c>
      <c r="C4772" s="1" t="str">
        <f>VLOOKUP(Tabela1[[#This Row],[Cliente]],'BASE DE CLIENTES'!A:E,2,0)</f>
        <v>Caldas Novas</v>
      </c>
      <c r="D4772" s="1" t="str">
        <f>VLOOKUP(Tabela1[[#This Row],[Cliente]],'BASE DE CLIENTES'!A:C,3,0)</f>
        <v>GO</v>
      </c>
      <c r="E4772" s="1" t="str">
        <f>CONCATENATE(Tabela1[[#This Row],[CIDADE]],",",Tabela1[[#This Row],[UF]])</f>
        <v>Caldas Novas,GO</v>
      </c>
      <c r="F4772" s="12">
        <v>46121</v>
      </c>
      <c r="G4772" s="14">
        <v>2628</v>
      </c>
      <c r="H4772" s="14">
        <v>4015</v>
      </c>
      <c r="I4772" s="7">
        <f>Tabela1[[#This Row],[Valor total]]-Tabela1[[#This Row],[Valor custo]]</f>
        <v>1387</v>
      </c>
      <c r="J4772" s="3">
        <f>Tabela1[[#This Row],[MARGEM BRUTA]]/Tabela1[[#This Row],[Valor total]]</f>
        <v>0.34545454545454546</v>
      </c>
      <c r="K4772" s="1" t="str">
        <f>VLOOKUP(Tabela1[[#This Row],[Cliente]],'BASE DE CLIENTES'!A:D,4,0)</f>
        <v>EMPRESA COM MAQUINA</v>
      </c>
      <c r="L4772" s="1" t="str">
        <f>VLOOKUP(Tabela1[[#This Row],[Cliente]],'BASE DE CLIENTES'!A:E,5,0)</f>
        <v>Caldas Novas</v>
      </c>
    </row>
    <row r="4773" spans="2:12" x14ac:dyDescent="0.3">
      <c r="B4773" t="s">
        <v>236</v>
      </c>
      <c r="C4773" s="1" t="str">
        <f>VLOOKUP(Tabela1[[#This Row],[Cliente]],'BASE DE CLIENTES'!A:E,2,0)</f>
        <v>Goiânia</v>
      </c>
      <c r="D4773" s="1" t="str">
        <f>VLOOKUP(Tabela1[[#This Row],[Cliente]],'BASE DE CLIENTES'!A:C,3,0)</f>
        <v>GO</v>
      </c>
      <c r="E4773" s="1" t="str">
        <f>CONCATENATE(Tabela1[[#This Row],[CIDADE]],",",Tabela1[[#This Row],[UF]])</f>
        <v>Goiânia,GO</v>
      </c>
      <c r="F4773" s="12">
        <v>46121</v>
      </c>
      <c r="G4773" s="14">
        <v>380</v>
      </c>
      <c r="H4773" s="14">
        <v>615</v>
      </c>
      <c r="I4773" s="7">
        <f>Tabela1[[#This Row],[Valor total]]-Tabela1[[#This Row],[Valor custo]]</f>
        <v>235</v>
      </c>
      <c r="J4773" s="3">
        <f>Tabela1[[#This Row],[MARGEM BRUTA]]/Tabela1[[#This Row],[Valor total]]</f>
        <v>0.38211382113821141</v>
      </c>
      <c r="K4773" s="1" t="str">
        <f>VLOOKUP(Tabela1[[#This Row],[Cliente]],'BASE DE CLIENTES'!A:D,4,0)</f>
        <v>EMPRESA COM MAQUINA</v>
      </c>
      <c r="L4773" s="1" t="str">
        <f>VLOOKUP(Tabela1[[#This Row],[Cliente]],'BASE DE CLIENTES'!A:E,5,0)</f>
        <v>Goiânia</v>
      </c>
    </row>
    <row r="4774" spans="2:12" x14ac:dyDescent="0.3">
      <c r="B4774" t="s">
        <v>236</v>
      </c>
      <c r="C4774" s="1" t="str">
        <f>VLOOKUP(Tabela1[[#This Row],[Cliente]],'BASE DE CLIENTES'!A:E,2,0)</f>
        <v>Goiânia</v>
      </c>
      <c r="D4774" s="1" t="str">
        <f>VLOOKUP(Tabela1[[#This Row],[Cliente]],'BASE DE CLIENTES'!A:C,3,0)</f>
        <v>GO</v>
      </c>
      <c r="E4774" s="1" t="str">
        <f>CONCATENATE(Tabela1[[#This Row],[CIDADE]],",",Tabela1[[#This Row],[UF]])</f>
        <v>Goiânia,GO</v>
      </c>
      <c r="F4774" s="12">
        <v>46121</v>
      </c>
      <c r="G4774" s="14">
        <v>630</v>
      </c>
      <c r="H4774" s="14">
        <v>820</v>
      </c>
      <c r="I4774" s="7">
        <f>Tabela1[[#This Row],[Valor total]]-Tabela1[[#This Row],[Valor custo]]</f>
        <v>190</v>
      </c>
      <c r="J4774" s="3">
        <f>Tabela1[[#This Row],[MARGEM BRUTA]]/Tabela1[[#This Row],[Valor total]]</f>
        <v>0.23170731707317074</v>
      </c>
      <c r="K4774" s="1" t="str">
        <f>VLOOKUP(Tabela1[[#This Row],[Cliente]],'BASE DE CLIENTES'!A:D,4,0)</f>
        <v>EMPRESA COM MAQUINA</v>
      </c>
      <c r="L4774" s="1" t="str">
        <f>VLOOKUP(Tabela1[[#This Row],[Cliente]],'BASE DE CLIENTES'!A:E,5,0)</f>
        <v>Goiânia</v>
      </c>
    </row>
    <row r="4775" spans="2:12" x14ac:dyDescent="0.3">
      <c r="B4775" t="s">
        <v>25</v>
      </c>
      <c r="C4775" s="1" t="str">
        <f>VLOOKUP(Tabela1[[#This Row],[Cliente]],'BASE DE CLIENTES'!A:E,2,0)</f>
        <v>Brasília</v>
      </c>
      <c r="D4775" s="1" t="str">
        <f>VLOOKUP(Tabela1[[#This Row],[Cliente]],'BASE DE CLIENTES'!A:C,3,0)</f>
        <v>DF</v>
      </c>
      <c r="E4775" s="1" t="str">
        <f>CONCATENATE(Tabela1[[#This Row],[CIDADE]],",",Tabela1[[#This Row],[UF]])</f>
        <v>Brasília,DF</v>
      </c>
      <c r="F4775" s="12">
        <v>46120</v>
      </c>
      <c r="G4775" s="14">
        <v>419</v>
      </c>
      <c r="H4775" s="14">
        <v>655</v>
      </c>
      <c r="I4775" s="7">
        <f>Tabela1[[#This Row],[Valor total]]-Tabela1[[#This Row],[Valor custo]]</f>
        <v>236</v>
      </c>
      <c r="J4775" s="3">
        <f>Tabela1[[#This Row],[MARGEM BRUTA]]/Tabela1[[#This Row],[Valor total]]</f>
        <v>0.36030534351145038</v>
      </c>
      <c r="K4775" s="1" t="str">
        <f>VLOOKUP(Tabela1[[#This Row],[Cliente]],'BASE DE CLIENTES'!A:D,4,0)</f>
        <v>EMPRESA COM MAQUINA</v>
      </c>
      <c r="L4775" s="1" t="str">
        <f>VLOOKUP(Tabela1[[#This Row],[Cliente]],'BASE DE CLIENTES'!A:E,5,0)</f>
        <v>CEILANDIA NORTE (CEILANDIA)</v>
      </c>
    </row>
    <row r="4776" spans="2:12" x14ac:dyDescent="0.3">
      <c r="B4776" t="s">
        <v>220</v>
      </c>
      <c r="C4776" s="1" t="str">
        <f>VLOOKUP(Tabela1[[#This Row],[Cliente]],'BASE DE CLIENTES'!A:E,2,0)</f>
        <v>Goiânia</v>
      </c>
      <c r="D4776" s="1" t="str">
        <f>VLOOKUP(Tabela1[[#This Row],[Cliente]],'BASE DE CLIENTES'!A:C,3,0)</f>
        <v>GO</v>
      </c>
      <c r="E4776" s="1" t="str">
        <f>CONCATENATE(Tabela1[[#This Row],[CIDADE]],",",Tabela1[[#This Row],[UF]])</f>
        <v>Goiânia,GO</v>
      </c>
      <c r="F4776" s="12">
        <v>46120</v>
      </c>
      <c r="G4776" s="14">
        <v>290</v>
      </c>
      <c r="H4776" s="14">
        <v>500</v>
      </c>
      <c r="I4776" s="7">
        <f>Tabela1[[#This Row],[Valor total]]-Tabela1[[#This Row],[Valor custo]]</f>
        <v>210</v>
      </c>
      <c r="J4776" s="3">
        <f>Tabela1[[#This Row],[MARGEM BRUTA]]/Tabela1[[#This Row],[Valor total]]</f>
        <v>0.42</v>
      </c>
      <c r="K4776" s="1" t="str">
        <f>VLOOKUP(Tabela1[[#This Row],[Cliente]],'BASE DE CLIENTES'!A:D,4,0)</f>
        <v>EMPRESA COM MAQUINA</v>
      </c>
      <c r="L4776" s="1" t="str">
        <f>VLOOKUP(Tabela1[[#This Row],[Cliente]],'BASE DE CLIENTES'!A:E,5,0)</f>
        <v>Goiânia</v>
      </c>
    </row>
    <row r="4777" spans="2:12" x14ac:dyDescent="0.3">
      <c r="B4777" t="s">
        <v>236</v>
      </c>
      <c r="C4777" s="1" t="str">
        <f>VLOOKUP(Tabela1[[#This Row],[Cliente]],'BASE DE CLIENTES'!A:E,2,0)</f>
        <v>Goiânia</v>
      </c>
      <c r="D4777" s="1" t="str">
        <f>VLOOKUP(Tabela1[[#This Row],[Cliente]],'BASE DE CLIENTES'!A:C,3,0)</f>
        <v>GO</v>
      </c>
      <c r="E4777" s="1" t="str">
        <f>CONCATENATE(Tabela1[[#This Row],[CIDADE]],",",Tabela1[[#This Row],[UF]])</f>
        <v>Goiânia,GO</v>
      </c>
      <c r="F4777" s="12">
        <v>46120</v>
      </c>
      <c r="G4777" s="14">
        <v>1060</v>
      </c>
      <c r="H4777" s="14">
        <v>1580</v>
      </c>
      <c r="I4777" s="7">
        <f>Tabela1[[#This Row],[Valor total]]-Tabela1[[#This Row],[Valor custo]]</f>
        <v>520</v>
      </c>
      <c r="J4777" s="3">
        <f>Tabela1[[#This Row],[MARGEM BRUTA]]/Tabela1[[#This Row],[Valor total]]</f>
        <v>0.32911392405063289</v>
      </c>
      <c r="K4777" s="1" t="str">
        <f>VLOOKUP(Tabela1[[#This Row],[Cliente]],'BASE DE CLIENTES'!A:D,4,0)</f>
        <v>EMPRESA COM MAQUINA</v>
      </c>
      <c r="L4777" s="1" t="str">
        <f>VLOOKUP(Tabela1[[#This Row],[Cliente]],'BASE DE CLIENTES'!A:E,5,0)</f>
        <v>Goiânia</v>
      </c>
    </row>
    <row r="4778" spans="2:12" x14ac:dyDescent="0.3">
      <c r="B4778" t="s">
        <v>236</v>
      </c>
      <c r="C4778" s="1" t="str">
        <f>VLOOKUP(Tabela1[[#This Row],[Cliente]],'BASE DE CLIENTES'!A:E,2,0)</f>
        <v>Goiânia</v>
      </c>
      <c r="D4778" s="1" t="str">
        <f>VLOOKUP(Tabela1[[#This Row],[Cliente]],'BASE DE CLIENTES'!A:C,3,0)</f>
        <v>GO</v>
      </c>
      <c r="E4778" s="1" t="str">
        <f>CONCATENATE(Tabela1[[#This Row],[CIDADE]],",",Tabela1[[#This Row],[UF]])</f>
        <v>Goiânia,GO</v>
      </c>
      <c r="F4778" s="12">
        <v>46119</v>
      </c>
      <c r="G4778" s="14">
        <v>1060</v>
      </c>
      <c r="H4778" s="14">
        <v>1580</v>
      </c>
      <c r="I4778" s="7">
        <f>Tabela1[[#This Row],[Valor total]]-Tabela1[[#This Row],[Valor custo]]</f>
        <v>520</v>
      </c>
      <c r="J4778" s="3">
        <f>Tabela1[[#This Row],[MARGEM BRUTA]]/Tabela1[[#This Row],[Valor total]]</f>
        <v>0.32911392405063289</v>
      </c>
      <c r="K4778" s="1" t="str">
        <f>VLOOKUP(Tabela1[[#This Row],[Cliente]],'BASE DE CLIENTES'!A:D,4,0)</f>
        <v>EMPRESA COM MAQUINA</v>
      </c>
      <c r="L4778" s="1" t="str">
        <f>VLOOKUP(Tabela1[[#This Row],[Cliente]],'BASE DE CLIENTES'!A:E,5,0)</f>
        <v>Goiânia</v>
      </c>
    </row>
    <row r="4779" spans="2:12" x14ac:dyDescent="0.3">
      <c r="B4779" t="s">
        <v>290</v>
      </c>
      <c r="C4779" s="1" t="str">
        <f>VLOOKUP(Tabela1[[#This Row],[Cliente]],'BASE DE CLIENTES'!A:E,2,0)</f>
        <v>Rio Verde</v>
      </c>
      <c r="D4779" s="1" t="str">
        <f>VLOOKUP(Tabela1[[#This Row],[Cliente]],'BASE DE CLIENTES'!A:C,3,0)</f>
        <v>GO</v>
      </c>
      <c r="E4779" s="1" t="str">
        <f>CONCATENATE(Tabela1[[#This Row],[CIDADE]],",",Tabela1[[#This Row],[UF]])</f>
        <v>Rio Verde,GO</v>
      </c>
      <c r="F4779" s="12">
        <v>46118</v>
      </c>
      <c r="G4779" s="14">
        <v>650</v>
      </c>
      <c r="H4779" s="14">
        <v>900</v>
      </c>
      <c r="I4779" s="7">
        <f>Tabela1[[#This Row],[Valor total]]-Tabela1[[#This Row],[Valor custo]]</f>
        <v>250</v>
      </c>
      <c r="J4779" s="3">
        <f>Tabela1[[#This Row],[MARGEM BRUTA]]/Tabela1[[#This Row],[Valor total]]</f>
        <v>0.27777777777777779</v>
      </c>
      <c r="K4779" s="1" t="str">
        <f>VLOOKUP(Tabela1[[#This Row],[Cliente]],'BASE DE CLIENTES'!A:D,4,0)</f>
        <v>EMPRESA COM MAQUINA</v>
      </c>
      <c r="L4779" s="1" t="str">
        <f>VLOOKUP(Tabela1[[#This Row],[Cliente]],'BASE DE CLIENTES'!A:E,5,0)</f>
        <v>Rio Verde</v>
      </c>
    </row>
    <row r="4780" spans="2:12" x14ac:dyDescent="0.3">
      <c r="B4780" t="s">
        <v>183</v>
      </c>
      <c r="C4780" s="1" t="str">
        <f>VLOOKUP(Tabela1[[#This Row],[Cliente]],'BASE DE CLIENTES'!A:E,2,0)</f>
        <v>Caldas Novas</v>
      </c>
      <c r="D4780" s="1" t="str">
        <f>VLOOKUP(Tabela1[[#This Row],[Cliente]],'BASE DE CLIENTES'!A:C,3,0)</f>
        <v>GO</v>
      </c>
      <c r="E4780" s="1" t="str">
        <f>CONCATENATE(Tabela1[[#This Row],[CIDADE]],",",Tabela1[[#This Row],[UF]])</f>
        <v>Caldas Novas,GO</v>
      </c>
      <c r="F4780" s="12">
        <v>46118</v>
      </c>
      <c r="G4780" s="14">
        <v>3108</v>
      </c>
      <c r="H4780" s="14">
        <v>5082</v>
      </c>
      <c r="I4780" s="7">
        <f>Tabela1[[#This Row],[Valor total]]-Tabela1[[#This Row],[Valor custo]]</f>
        <v>1974</v>
      </c>
      <c r="J4780" s="3">
        <f>Tabela1[[#This Row],[MARGEM BRUTA]]/Tabela1[[#This Row],[Valor total]]</f>
        <v>0.38842975206611569</v>
      </c>
      <c r="K4780" s="1" t="str">
        <f>VLOOKUP(Tabela1[[#This Row],[Cliente]],'BASE DE CLIENTES'!A:D,4,0)</f>
        <v>EMPRESA COM MAQUINA</v>
      </c>
      <c r="L4780" s="1" t="str">
        <f>VLOOKUP(Tabela1[[#This Row],[Cliente]],'BASE DE CLIENTES'!A:E,5,0)</f>
        <v>Caldas Novas</v>
      </c>
    </row>
    <row r="4781" spans="2:12" x14ac:dyDescent="0.3">
      <c r="B4781" t="s">
        <v>236</v>
      </c>
      <c r="C4781" s="1" t="str">
        <f>VLOOKUP(Tabela1[[#This Row],[Cliente]],'BASE DE CLIENTES'!A:E,2,0)</f>
        <v>Goiânia</v>
      </c>
      <c r="D4781" s="1" t="str">
        <f>VLOOKUP(Tabela1[[#This Row],[Cliente]],'BASE DE CLIENTES'!A:C,3,0)</f>
        <v>GO</v>
      </c>
      <c r="E4781" s="1" t="str">
        <f>CONCATENATE(Tabela1[[#This Row],[CIDADE]],",",Tabela1[[#This Row],[UF]])</f>
        <v>Goiânia,GO</v>
      </c>
      <c r="F4781" s="12">
        <v>46118</v>
      </c>
      <c r="G4781" s="14">
        <v>1350</v>
      </c>
      <c r="H4781" s="14">
        <v>2055</v>
      </c>
      <c r="I4781" s="7">
        <f>Tabela1[[#This Row],[Valor total]]-Tabela1[[#This Row],[Valor custo]]</f>
        <v>705</v>
      </c>
      <c r="J4781" s="3">
        <f>Tabela1[[#This Row],[MARGEM BRUTA]]/Tabela1[[#This Row],[Valor total]]</f>
        <v>0.34306569343065696</v>
      </c>
      <c r="K4781" s="1" t="str">
        <f>VLOOKUP(Tabela1[[#This Row],[Cliente]],'BASE DE CLIENTES'!A:D,4,0)</f>
        <v>EMPRESA COM MAQUINA</v>
      </c>
      <c r="L4781" s="1" t="str">
        <f>VLOOKUP(Tabela1[[#This Row],[Cliente]],'BASE DE CLIENTES'!A:E,5,0)</f>
        <v>Goiânia</v>
      </c>
    </row>
    <row r="4782" spans="2:12" x14ac:dyDescent="0.3">
      <c r="B4782" t="s">
        <v>152</v>
      </c>
      <c r="C4782" s="1" t="str">
        <f>VLOOKUP(Tabela1[[#This Row],[Cliente]],'BASE DE CLIENTES'!A:E,2,0)</f>
        <v>Aparecida de Goiânia</v>
      </c>
      <c r="D4782" s="1" t="str">
        <f>VLOOKUP(Tabela1[[#This Row],[Cliente]],'BASE DE CLIENTES'!A:C,3,0)</f>
        <v>GO</v>
      </c>
      <c r="E4782" s="1" t="str">
        <f>CONCATENATE(Tabela1[[#This Row],[CIDADE]],",",Tabela1[[#This Row],[UF]])</f>
        <v>Aparecida de Goiânia,GO</v>
      </c>
      <c r="F4782" s="12">
        <v>46118</v>
      </c>
      <c r="G4782" s="14">
        <v>380</v>
      </c>
      <c r="H4782" s="14">
        <v>615</v>
      </c>
      <c r="I4782" s="7">
        <f>Tabela1[[#This Row],[Valor total]]-Tabela1[[#This Row],[Valor custo]]</f>
        <v>235</v>
      </c>
      <c r="J4782" s="3">
        <f>Tabela1[[#This Row],[MARGEM BRUTA]]/Tabela1[[#This Row],[Valor total]]</f>
        <v>0.38211382113821141</v>
      </c>
      <c r="K4782" s="1" t="str">
        <f>VLOOKUP(Tabela1[[#This Row],[Cliente]],'BASE DE CLIENTES'!A:D,4,0)</f>
        <v>TECNICO</v>
      </c>
      <c r="L4782" s="1" t="str">
        <f>VLOOKUP(Tabela1[[#This Row],[Cliente]],'BASE DE CLIENTES'!A:E,5,0)</f>
        <v>Aparecida de Goiânia</v>
      </c>
    </row>
    <row r="4783" spans="2:12" x14ac:dyDescent="0.3">
      <c r="B4783" t="s">
        <v>236</v>
      </c>
      <c r="C4783" s="1" t="str">
        <f>VLOOKUP(Tabela1[[#This Row],[Cliente]],'BASE DE CLIENTES'!A:E,2,0)</f>
        <v>Goiânia</v>
      </c>
      <c r="D4783" s="1" t="str">
        <f>VLOOKUP(Tabela1[[#This Row],[Cliente]],'BASE DE CLIENTES'!A:C,3,0)</f>
        <v>GO</v>
      </c>
      <c r="E4783" s="1" t="str">
        <f>CONCATENATE(Tabela1[[#This Row],[CIDADE]],",",Tabela1[[#This Row],[UF]])</f>
        <v>Goiânia,GO</v>
      </c>
      <c r="F4783" s="12">
        <v>46118</v>
      </c>
      <c r="G4783" s="14">
        <v>1140</v>
      </c>
      <c r="H4783" s="14">
        <v>1560</v>
      </c>
      <c r="I4783" s="7">
        <f>Tabela1[[#This Row],[Valor total]]-Tabela1[[#This Row],[Valor custo]]</f>
        <v>420</v>
      </c>
      <c r="J4783" s="3">
        <f>Tabela1[[#This Row],[MARGEM BRUTA]]/Tabela1[[#This Row],[Valor total]]</f>
        <v>0.26923076923076922</v>
      </c>
      <c r="K4783" s="1" t="str">
        <f>VLOOKUP(Tabela1[[#This Row],[Cliente]],'BASE DE CLIENTES'!A:D,4,0)</f>
        <v>EMPRESA COM MAQUINA</v>
      </c>
      <c r="L4783" s="1" t="str">
        <f>VLOOKUP(Tabela1[[#This Row],[Cliente]],'BASE DE CLIENTES'!A:E,5,0)</f>
        <v>Goiânia</v>
      </c>
    </row>
    <row r="4784" spans="2:12" x14ac:dyDescent="0.3">
      <c r="B4784" t="s">
        <v>152</v>
      </c>
      <c r="C4784" s="1" t="str">
        <f>VLOOKUP(Tabela1[[#This Row],[Cliente]],'BASE DE CLIENTES'!A:E,2,0)</f>
        <v>Aparecida de Goiânia</v>
      </c>
      <c r="D4784" s="1" t="str">
        <f>VLOOKUP(Tabela1[[#This Row],[Cliente]],'BASE DE CLIENTES'!A:C,3,0)</f>
        <v>GO</v>
      </c>
      <c r="E4784" s="1" t="str">
        <f>CONCATENATE(Tabela1[[#This Row],[CIDADE]],",",Tabela1[[#This Row],[UF]])</f>
        <v>Aparecida de Goiânia,GO</v>
      </c>
      <c r="F4784" s="12">
        <v>46114</v>
      </c>
      <c r="G4784" s="14">
        <v>700</v>
      </c>
      <c r="H4784" s="14">
        <v>1050</v>
      </c>
      <c r="I4784" s="7">
        <f>Tabela1[[#This Row],[Valor total]]-Tabela1[[#This Row],[Valor custo]]</f>
        <v>350</v>
      </c>
      <c r="J4784" s="3">
        <f>Tabela1[[#This Row],[MARGEM BRUTA]]/Tabela1[[#This Row],[Valor total]]</f>
        <v>0.33333333333333331</v>
      </c>
      <c r="K4784" s="1" t="str">
        <f>VLOOKUP(Tabela1[[#This Row],[Cliente]],'BASE DE CLIENTES'!A:D,4,0)</f>
        <v>TECNICO</v>
      </c>
      <c r="L4784" s="1" t="str">
        <f>VLOOKUP(Tabela1[[#This Row],[Cliente]],'BASE DE CLIENTES'!A:E,5,0)</f>
        <v>Aparecida de Goiânia</v>
      </c>
    </row>
    <row r="4785" spans="2:12" x14ac:dyDescent="0.3">
      <c r="B4785" t="s">
        <v>236</v>
      </c>
      <c r="C4785" s="1" t="str">
        <f>VLOOKUP(Tabela1[[#This Row],[Cliente]],'BASE DE CLIENTES'!A:E,2,0)</f>
        <v>Goiânia</v>
      </c>
      <c r="D4785" s="1" t="str">
        <f>VLOOKUP(Tabela1[[#This Row],[Cliente]],'BASE DE CLIENTES'!A:C,3,0)</f>
        <v>GO</v>
      </c>
      <c r="E4785" s="1" t="str">
        <f>CONCATENATE(Tabela1[[#This Row],[CIDADE]],",",Tabela1[[#This Row],[UF]])</f>
        <v>Goiânia,GO</v>
      </c>
      <c r="F4785" s="12">
        <v>46114</v>
      </c>
      <c r="G4785" s="14">
        <v>760</v>
      </c>
      <c r="H4785" s="14">
        <v>1040</v>
      </c>
      <c r="I4785" s="7">
        <f>Tabela1[[#This Row],[Valor total]]-Tabela1[[#This Row],[Valor custo]]</f>
        <v>280</v>
      </c>
      <c r="J4785" s="3">
        <f>Tabela1[[#This Row],[MARGEM BRUTA]]/Tabela1[[#This Row],[Valor total]]</f>
        <v>0.26923076923076922</v>
      </c>
      <c r="K4785" s="1" t="str">
        <f>VLOOKUP(Tabela1[[#This Row],[Cliente]],'BASE DE CLIENTES'!A:D,4,0)</f>
        <v>EMPRESA COM MAQUINA</v>
      </c>
      <c r="L4785" s="1" t="str">
        <f>VLOOKUP(Tabela1[[#This Row],[Cliente]],'BASE DE CLIENTES'!A:E,5,0)</f>
        <v>Goiânia</v>
      </c>
    </row>
    <row r="4786" spans="2:12" x14ac:dyDescent="0.3">
      <c r="B4786" t="s">
        <v>152</v>
      </c>
      <c r="C4786" s="1" t="str">
        <f>VLOOKUP(Tabela1[[#This Row],[Cliente]],'BASE DE CLIENTES'!A:E,2,0)</f>
        <v>Aparecida de Goiânia</v>
      </c>
      <c r="D4786" s="1" t="str">
        <f>VLOOKUP(Tabela1[[#This Row],[Cliente]],'BASE DE CLIENTES'!A:C,3,0)</f>
        <v>GO</v>
      </c>
      <c r="E4786" s="1" t="str">
        <f>CONCATENATE(Tabela1[[#This Row],[CIDADE]],",",Tabela1[[#This Row],[UF]])</f>
        <v>Aparecida de Goiânia,GO</v>
      </c>
      <c r="F4786" s="12">
        <v>46114</v>
      </c>
      <c r="G4786" s="14">
        <v>1000</v>
      </c>
      <c r="H4786" s="14">
        <v>1500</v>
      </c>
      <c r="I4786" s="7">
        <f>Tabela1[[#This Row],[Valor total]]-Tabela1[[#This Row],[Valor custo]]</f>
        <v>500</v>
      </c>
      <c r="J4786" s="3">
        <f>Tabela1[[#This Row],[MARGEM BRUTA]]/Tabela1[[#This Row],[Valor total]]</f>
        <v>0.33333333333333331</v>
      </c>
      <c r="K4786" s="1" t="str">
        <f>VLOOKUP(Tabela1[[#This Row],[Cliente]],'BASE DE CLIENTES'!A:D,4,0)</f>
        <v>TECNICO</v>
      </c>
      <c r="L4786" s="1" t="str">
        <f>VLOOKUP(Tabela1[[#This Row],[Cliente]],'BASE DE CLIENTES'!A:E,5,0)</f>
        <v>Aparecida de Goiânia</v>
      </c>
    </row>
    <row r="4787" spans="2:12" x14ac:dyDescent="0.3">
      <c r="B4787" t="s">
        <v>161</v>
      </c>
      <c r="C4787" s="1" t="str">
        <f>VLOOKUP(Tabela1[[#This Row],[Cliente]],'BASE DE CLIENTES'!A:E,2,0)</f>
        <v>Brasília</v>
      </c>
      <c r="D4787" s="1" t="str">
        <f>VLOOKUP(Tabela1[[#This Row],[Cliente]],'BASE DE CLIENTES'!A:C,3,0)</f>
        <v>DF</v>
      </c>
      <c r="E4787" s="1" t="str">
        <f>CONCATENATE(Tabela1[[#This Row],[CIDADE]],",",Tabela1[[#This Row],[UF]])</f>
        <v>Brasília,DF</v>
      </c>
      <c r="F4787" s="12">
        <v>46142</v>
      </c>
      <c r="G4787" s="14">
        <v>12570</v>
      </c>
      <c r="H4787" s="14">
        <v>18000</v>
      </c>
      <c r="I4787" s="7">
        <f>Tabela1[[#This Row],[Valor total]]-Tabela1[[#This Row],[Valor custo]]</f>
        <v>5430</v>
      </c>
      <c r="J4787" s="3">
        <f>Tabela1[[#This Row],[MARGEM BRUTA]]/Tabela1[[#This Row],[Valor total]]</f>
        <v>0.30166666666666669</v>
      </c>
      <c r="K4787" s="1" t="str">
        <f>VLOOKUP(Tabela1[[#This Row],[Cliente]],'BASE DE CLIENTES'!A:D,4,0)</f>
        <v>EMPRESA COM MAQUINA</v>
      </c>
      <c r="L4787" s="1" t="str">
        <f>VLOOKUP(Tabela1[[#This Row],[Cliente]],'BASE DE CLIENTES'!A:E,5,0)</f>
        <v>RIACHO FUNDO II</v>
      </c>
    </row>
    <row r="4788" spans="2:12" x14ac:dyDescent="0.3">
      <c r="B4788" t="s">
        <v>68</v>
      </c>
      <c r="C4788" s="1" t="str">
        <f>VLOOKUP(Tabela1[[#This Row],[Cliente]],'BASE DE CLIENTES'!A:E,2,0)</f>
        <v>Brasília</v>
      </c>
      <c r="D4788" s="1" t="str">
        <f>VLOOKUP(Tabela1[[#This Row],[Cliente]],'BASE DE CLIENTES'!A:C,3,0)</f>
        <v>DF</v>
      </c>
      <c r="E4788" s="1" t="str">
        <f>CONCATENATE(Tabela1[[#This Row],[CIDADE]],",",Tabela1[[#This Row],[UF]])</f>
        <v>Brasília,DF</v>
      </c>
      <c r="F4788" s="12">
        <v>46142</v>
      </c>
      <c r="G4788" s="14">
        <v>380</v>
      </c>
      <c r="H4788" s="14">
        <v>575</v>
      </c>
      <c r="I4788" s="7">
        <f>Tabela1[[#This Row],[Valor total]]-Tabela1[[#This Row],[Valor custo]]</f>
        <v>195</v>
      </c>
      <c r="J4788" s="3">
        <f>Tabela1[[#This Row],[MARGEM BRUTA]]/Tabela1[[#This Row],[Valor total]]</f>
        <v>0.33913043478260868</v>
      </c>
      <c r="K4788" s="1" t="str">
        <f>VLOOKUP(Tabela1[[#This Row],[Cliente]],'BASE DE CLIENTES'!A:D,4,0)</f>
        <v>EMPRESA COM MAQUINA</v>
      </c>
      <c r="L4788" s="1" t="str">
        <f>VLOOKUP(Tabela1[[#This Row],[Cliente]],'BASE DE CLIENTES'!A:E,5,0)</f>
        <v>SAMAMBAIA SUL (SAMAMBAIA)</v>
      </c>
    </row>
    <row r="4789" spans="2:12" x14ac:dyDescent="0.3">
      <c r="B4789" t="s">
        <v>169</v>
      </c>
      <c r="C4789" s="1" t="str">
        <f>VLOOKUP(Tabela1[[#This Row],[Cliente]],'BASE DE CLIENTES'!A:E,2,0)</f>
        <v>Planaltina</v>
      </c>
      <c r="D4789" s="1" t="str">
        <f>VLOOKUP(Tabela1[[#This Row],[Cliente]],'BASE DE CLIENTES'!A:C,3,0)</f>
        <v>GO</v>
      </c>
      <c r="E4789" s="1" t="str">
        <f>CONCATENATE(Tabela1[[#This Row],[CIDADE]],",",Tabela1[[#This Row],[UF]])</f>
        <v>Planaltina,GO</v>
      </c>
      <c r="F4789" s="12">
        <v>46142</v>
      </c>
      <c r="G4789" s="14">
        <v>380</v>
      </c>
      <c r="H4789" s="14">
        <v>645</v>
      </c>
      <c r="I4789" s="7">
        <f>Tabela1[[#This Row],[Valor total]]-Tabela1[[#This Row],[Valor custo]]</f>
        <v>265</v>
      </c>
      <c r="J4789" s="3">
        <f>Tabela1[[#This Row],[MARGEM BRUTA]]/Tabela1[[#This Row],[Valor total]]</f>
        <v>0.41085271317829458</v>
      </c>
      <c r="K4789" s="1" t="str">
        <f>VLOOKUP(Tabela1[[#This Row],[Cliente]],'BASE DE CLIENTES'!A:D,4,0)</f>
        <v>SERRALHEIRO</v>
      </c>
      <c r="L4789" s="1" t="str">
        <f>VLOOKUP(Tabela1[[#This Row],[Cliente]],'BASE DE CLIENTES'!A:E,5,0)</f>
        <v>Planaltina</v>
      </c>
    </row>
    <row r="4790" spans="2:12" x14ac:dyDescent="0.3">
      <c r="B4790" t="s">
        <v>321</v>
      </c>
      <c r="C4790" s="1" t="str">
        <f>VLOOKUP(Tabela1[[#This Row],[Cliente]],'BASE DE CLIENTES'!A:E,2,0)</f>
        <v>Valparaíso de Goiás</v>
      </c>
      <c r="D4790" s="1" t="str">
        <f>VLOOKUP(Tabela1[[#This Row],[Cliente]],'BASE DE CLIENTES'!A:C,3,0)</f>
        <v>GO</v>
      </c>
      <c r="E4790" s="1" t="str">
        <f>CONCATENATE(Tabela1[[#This Row],[CIDADE]],",",Tabela1[[#This Row],[UF]])</f>
        <v>Valparaíso de Goiás,GO</v>
      </c>
      <c r="F4790" s="12">
        <v>46142</v>
      </c>
      <c r="G4790" s="14">
        <v>56.28</v>
      </c>
      <c r="H4790" s="14">
        <v>150</v>
      </c>
      <c r="I4790" s="7">
        <f>Tabela1[[#This Row],[Valor total]]-Tabela1[[#This Row],[Valor custo]]</f>
        <v>93.72</v>
      </c>
      <c r="J4790" s="3">
        <f>Tabela1[[#This Row],[MARGEM BRUTA]]/Tabela1[[#This Row],[Valor total]]</f>
        <v>0.62480000000000002</v>
      </c>
      <c r="K4790" s="1" t="str">
        <f>VLOOKUP(Tabela1[[#This Row],[Cliente]],'BASE DE CLIENTES'!A:D,4,0)</f>
        <v>EMPRESA COM MAQUINA</v>
      </c>
      <c r="L4790" s="1" t="str">
        <f>VLOOKUP(Tabela1[[#This Row],[Cliente]],'BASE DE CLIENTES'!A:E,5,0)</f>
        <v>Valparaíso de Goiás</v>
      </c>
    </row>
    <row r="4791" spans="2:12" x14ac:dyDescent="0.3">
      <c r="B4791" t="s">
        <v>252</v>
      </c>
      <c r="C4791" s="1" t="str">
        <f>VLOOKUP(Tabela1[[#This Row],[Cliente]],'BASE DE CLIENTES'!A:E,2,0)</f>
        <v>Luziânia</v>
      </c>
      <c r="D4791" s="1" t="str">
        <f>VLOOKUP(Tabela1[[#This Row],[Cliente]],'BASE DE CLIENTES'!A:C,3,0)</f>
        <v>GO</v>
      </c>
      <c r="E4791" s="1" t="str">
        <f>CONCATENATE(Tabela1[[#This Row],[CIDADE]],",",Tabela1[[#This Row],[UF]])</f>
        <v>Luziânia,GO</v>
      </c>
      <c r="F4791" s="12">
        <v>46142</v>
      </c>
      <c r="G4791" s="14">
        <v>13.69</v>
      </c>
      <c r="H4791" s="14">
        <v>110</v>
      </c>
      <c r="I4791" s="7">
        <f>Tabela1[[#This Row],[Valor total]]-Tabela1[[#This Row],[Valor custo]]</f>
        <v>96.31</v>
      </c>
      <c r="J4791" s="3">
        <f>Tabela1[[#This Row],[MARGEM BRUTA]]/Tabela1[[#This Row],[Valor total]]</f>
        <v>0.87554545454545452</v>
      </c>
      <c r="K4791" s="1" t="str">
        <f>VLOOKUP(Tabela1[[#This Row],[Cliente]],'BASE DE CLIENTES'!A:D,4,0)</f>
        <v>SERRALHEIRO</v>
      </c>
      <c r="L4791" s="1" t="str">
        <f>VLOOKUP(Tabela1[[#This Row],[Cliente]],'BASE DE CLIENTES'!A:E,5,0)</f>
        <v>Luziânia</v>
      </c>
    </row>
    <row r="4792" spans="2:12" x14ac:dyDescent="0.3">
      <c r="B4792" t="s">
        <v>111</v>
      </c>
      <c r="C4792" s="1" t="str">
        <f>VLOOKUP(Tabela1[[#This Row],[Cliente]],'BASE DE CLIENTES'!A:E,2,0)</f>
        <v>Brasília</v>
      </c>
      <c r="D4792" s="1" t="str">
        <f>VLOOKUP(Tabela1[[#This Row],[Cliente]],'BASE DE CLIENTES'!A:C,3,0)</f>
        <v>DF</v>
      </c>
      <c r="E4792" s="1" t="str">
        <f>CONCATENATE(Tabela1[[#This Row],[CIDADE]],",",Tabela1[[#This Row],[UF]])</f>
        <v>Brasília,DF</v>
      </c>
      <c r="F4792" s="12">
        <v>46142</v>
      </c>
      <c r="G4792" s="14">
        <v>1115.1199999999999</v>
      </c>
      <c r="H4792" s="14">
        <v>1835</v>
      </c>
      <c r="I4792" s="7">
        <f>Tabela1[[#This Row],[Valor total]]-Tabela1[[#This Row],[Valor custo]]</f>
        <v>719.88000000000011</v>
      </c>
      <c r="J4792" s="3">
        <f>Tabela1[[#This Row],[MARGEM BRUTA]]/Tabela1[[#This Row],[Valor total]]</f>
        <v>0.3923051771117167</v>
      </c>
      <c r="K4792" s="1" t="str">
        <f>VLOOKUP(Tabela1[[#This Row],[Cliente]],'BASE DE CLIENTES'!A:D,4,0)</f>
        <v>EMPRESA SEM MAQUINA</v>
      </c>
      <c r="L4792" s="1" t="str">
        <f>VLOOKUP(Tabela1[[#This Row],[Cliente]],'BASE DE CLIENTES'!A:E,5,0)</f>
        <v>TAGUATINGA SUL (TAGUATINGA)</v>
      </c>
    </row>
    <row r="4793" spans="2:12" x14ac:dyDescent="0.3">
      <c r="B4793" t="s">
        <v>1147</v>
      </c>
      <c r="C4793" s="1" t="str">
        <f>VLOOKUP(Tabela1[[#This Row],[Cliente]],'BASE DE CLIENTES'!A:E,2,0)</f>
        <v>Salvador</v>
      </c>
      <c r="D4793" s="1" t="str">
        <f>VLOOKUP(Tabela1[[#This Row],[Cliente]],'BASE DE CLIENTES'!A:C,3,0)</f>
        <v>BA</v>
      </c>
      <c r="E4793" s="1" t="str">
        <f>CONCATENATE(Tabela1[[#This Row],[CIDADE]],",",Tabela1[[#This Row],[UF]])</f>
        <v>Salvador,BA</v>
      </c>
      <c r="F4793" s="12">
        <v>46142</v>
      </c>
      <c r="G4793" s="14">
        <v>11312</v>
      </c>
      <c r="H4793" s="14">
        <v>17990.849999999999</v>
      </c>
      <c r="I4793" s="7">
        <f>Tabela1[[#This Row],[Valor total]]-Tabela1[[#This Row],[Valor custo]]</f>
        <v>6678.8499999999985</v>
      </c>
      <c r="J4793" s="3">
        <f>Tabela1[[#This Row],[MARGEM BRUTA]]/Tabela1[[#This Row],[Valor total]]</f>
        <v>0.371235933821915</v>
      </c>
      <c r="K4793" s="1" t="str">
        <f>VLOOKUP(Tabela1[[#This Row],[Cliente]],'BASE DE CLIENTES'!A:D,4,0)</f>
        <v>CLIENTE NOVO S/ IDENT.</v>
      </c>
      <c r="L4793" s="1" t="str">
        <f>VLOOKUP(Tabela1[[#This Row],[Cliente]],'BASE DE CLIENTES'!A:E,5,0)</f>
        <v>Salvador</v>
      </c>
    </row>
    <row r="4794" spans="2:12" x14ac:dyDescent="0.3">
      <c r="B4794" t="s">
        <v>27</v>
      </c>
      <c r="C4794" s="1" t="str">
        <f>VLOOKUP(Tabela1[[#This Row],[Cliente]],'BASE DE CLIENTES'!A:E,2,0)</f>
        <v>Brasília</v>
      </c>
      <c r="D4794" s="1" t="str">
        <f>VLOOKUP(Tabela1[[#This Row],[Cliente]],'BASE DE CLIENTES'!A:C,3,0)</f>
        <v>DF</v>
      </c>
      <c r="E4794" s="1" t="str">
        <f>CONCATENATE(Tabela1[[#This Row],[CIDADE]],",",Tabela1[[#This Row],[UF]])</f>
        <v>Brasília,DF</v>
      </c>
      <c r="F4794" s="12">
        <v>46142</v>
      </c>
      <c r="G4794" s="14">
        <v>1430</v>
      </c>
      <c r="H4794" s="14">
        <v>1930</v>
      </c>
      <c r="I4794" s="7">
        <f>Tabela1[[#This Row],[Valor total]]-Tabela1[[#This Row],[Valor custo]]</f>
        <v>500</v>
      </c>
      <c r="J4794" s="3">
        <f>Tabela1[[#This Row],[MARGEM BRUTA]]/Tabela1[[#This Row],[Valor total]]</f>
        <v>0.25906735751295334</v>
      </c>
      <c r="K4794" s="1" t="str">
        <f>VLOOKUP(Tabela1[[#This Row],[Cliente]],'BASE DE CLIENTES'!A:D,4,0)</f>
        <v>EMPRESA SEM MAQUINA</v>
      </c>
      <c r="L4794" s="1" t="str">
        <f>VLOOKUP(Tabela1[[#This Row],[Cliente]],'BASE DE CLIENTES'!A:E,5,0)</f>
        <v>RECANTO DAS EMAS</v>
      </c>
    </row>
    <row r="4795" spans="2:12" x14ac:dyDescent="0.3">
      <c r="B4795" t="s">
        <v>108</v>
      </c>
      <c r="C4795" s="1" t="str">
        <f>VLOOKUP(Tabela1[[#This Row],[Cliente]],'BASE DE CLIENTES'!A:E,2,0)</f>
        <v>Brasília</v>
      </c>
      <c r="D4795" s="1" t="str">
        <f>VLOOKUP(Tabela1[[#This Row],[Cliente]],'BASE DE CLIENTES'!A:C,3,0)</f>
        <v>DF</v>
      </c>
      <c r="E4795" s="1" t="str">
        <f>CONCATENATE(Tabela1[[#This Row],[CIDADE]],",",Tabela1[[#This Row],[UF]])</f>
        <v>Brasília,DF</v>
      </c>
      <c r="F4795" s="12">
        <v>46142</v>
      </c>
      <c r="G4795" s="14">
        <v>146.34</v>
      </c>
      <c r="H4795" s="14">
        <v>480</v>
      </c>
      <c r="I4795" s="7">
        <f>Tabela1[[#This Row],[Valor total]]-Tabela1[[#This Row],[Valor custo]]</f>
        <v>333.65999999999997</v>
      </c>
      <c r="J4795" s="3">
        <f>Tabela1[[#This Row],[MARGEM BRUTA]]/Tabela1[[#This Row],[Valor total]]</f>
        <v>0.69512499999999988</v>
      </c>
      <c r="K4795" s="1" t="str">
        <f>VLOOKUP(Tabela1[[#This Row],[Cliente]],'BASE DE CLIENTES'!A:D,4,0)</f>
        <v>SERRALHEIRO</v>
      </c>
      <c r="L4795" s="1" t="str">
        <f>VLOOKUP(Tabela1[[#This Row],[Cliente]],'BASE DE CLIENTES'!A:E,5,0)</f>
        <v>Vila Planalto</v>
      </c>
    </row>
    <row r="4796" spans="2:12" x14ac:dyDescent="0.3">
      <c r="B4796" t="s">
        <v>253</v>
      </c>
      <c r="C4796" s="1" t="str">
        <f>VLOOKUP(Tabela1[[#This Row],[Cliente]],'BASE DE CLIENTES'!A:E,2,0)</f>
        <v>Luziânia</v>
      </c>
      <c r="D4796" s="1" t="str">
        <f>VLOOKUP(Tabela1[[#This Row],[Cliente]],'BASE DE CLIENTES'!A:C,3,0)</f>
        <v>GO</v>
      </c>
      <c r="E4796" s="1" t="str">
        <f>CONCATENATE(Tabela1[[#This Row],[CIDADE]],",",Tabela1[[#This Row],[UF]])</f>
        <v>Luziânia,GO</v>
      </c>
      <c r="F4796" s="12">
        <v>46142</v>
      </c>
      <c r="G4796" s="14">
        <v>4181.76</v>
      </c>
      <c r="H4796" s="14">
        <v>6900</v>
      </c>
      <c r="I4796" s="7">
        <f>Tabela1[[#This Row],[Valor total]]-Tabela1[[#This Row],[Valor custo]]</f>
        <v>2718.24</v>
      </c>
      <c r="J4796" s="3">
        <f>Tabela1[[#This Row],[MARGEM BRUTA]]/Tabela1[[#This Row],[Valor total]]</f>
        <v>0.3939478260869565</v>
      </c>
      <c r="K4796" s="1" t="str">
        <f>VLOOKUP(Tabela1[[#This Row],[Cliente]],'BASE DE CLIENTES'!A:D,4,0)</f>
        <v>EMPRESA COM MAQUINA</v>
      </c>
      <c r="L4796" s="1" t="str">
        <f>VLOOKUP(Tabela1[[#This Row],[Cliente]],'BASE DE CLIENTES'!A:E,5,0)</f>
        <v>Luziânia</v>
      </c>
    </row>
    <row r="4797" spans="2:12" x14ac:dyDescent="0.3">
      <c r="B4797" t="s">
        <v>161</v>
      </c>
      <c r="C4797" s="1" t="str">
        <f>VLOOKUP(Tabela1[[#This Row],[Cliente]],'BASE DE CLIENTES'!A:E,2,0)</f>
        <v>Brasília</v>
      </c>
      <c r="D4797" s="1" t="str">
        <f>VLOOKUP(Tabela1[[#This Row],[Cliente]],'BASE DE CLIENTES'!A:C,3,0)</f>
        <v>DF</v>
      </c>
      <c r="E4797" s="1" t="str">
        <f>CONCATENATE(Tabela1[[#This Row],[CIDADE]],",",Tabela1[[#This Row],[UF]])</f>
        <v>Brasília,DF</v>
      </c>
      <c r="F4797" s="12">
        <v>46142</v>
      </c>
      <c r="G4797" s="14">
        <v>276.72000000000003</v>
      </c>
      <c r="H4797" s="14">
        <v>448</v>
      </c>
      <c r="I4797" s="7">
        <f>Tabela1[[#This Row],[Valor total]]-Tabela1[[#This Row],[Valor custo]]</f>
        <v>171.27999999999997</v>
      </c>
      <c r="J4797" s="3">
        <f>Tabela1[[#This Row],[MARGEM BRUTA]]/Tabela1[[#This Row],[Valor total]]</f>
        <v>0.38232142857142853</v>
      </c>
      <c r="K4797" s="1" t="str">
        <f>VLOOKUP(Tabela1[[#This Row],[Cliente]],'BASE DE CLIENTES'!A:D,4,0)</f>
        <v>EMPRESA COM MAQUINA</v>
      </c>
      <c r="L4797" s="1" t="str">
        <f>VLOOKUP(Tabela1[[#This Row],[Cliente]],'BASE DE CLIENTES'!A:E,5,0)</f>
        <v>RIACHO FUNDO II</v>
      </c>
    </row>
    <row r="4798" spans="2:12" x14ac:dyDescent="0.3">
      <c r="B4798" t="s">
        <v>96</v>
      </c>
      <c r="C4798" s="1" t="str">
        <f>VLOOKUP(Tabela1[[#This Row],[Cliente]],'BASE DE CLIENTES'!A:E,2,0)</f>
        <v>Brasília</v>
      </c>
      <c r="D4798" s="1" t="str">
        <f>VLOOKUP(Tabela1[[#This Row],[Cliente]],'BASE DE CLIENTES'!A:C,3,0)</f>
        <v>DF</v>
      </c>
      <c r="E4798" s="1" t="str">
        <f>CONCATENATE(Tabela1[[#This Row],[CIDADE]],",",Tabela1[[#This Row],[UF]])</f>
        <v>Brasília,DF</v>
      </c>
      <c r="F4798" s="12">
        <v>46142</v>
      </c>
      <c r="G4798" s="14">
        <v>506</v>
      </c>
      <c r="H4798" s="14">
        <v>895</v>
      </c>
      <c r="I4798" s="7">
        <f>Tabela1[[#This Row],[Valor total]]-Tabela1[[#This Row],[Valor custo]]</f>
        <v>389</v>
      </c>
      <c r="J4798" s="3">
        <f>Tabela1[[#This Row],[MARGEM BRUTA]]/Tabela1[[#This Row],[Valor total]]</f>
        <v>0.43463687150837987</v>
      </c>
      <c r="K4798" s="1" t="str">
        <f>VLOOKUP(Tabela1[[#This Row],[Cliente]],'BASE DE CLIENTES'!A:D,4,0)</f>
        <v>EMPRESA SEM MAQUINA</v>
      </c>
      <c r="L4798" s="1" t="str">
        <f>VLOOKUP(Tabela1[[#This Row],[Cliente]],'BASE DE CLIENTES'!A:E,5,0)</f>
        <v>CEILANDIA NORTE (CEILANDIA)</v>
      </c>
    </row>
    <row r="4799" spans="2:12" x14ac:dyDescent="0.3">
      <c r="B4799" t="s">
        <v>765</v>
      </c>
      <c r="C4799" s="1" t="str">
        <f>VLOOKUP(Tabela1[[#This Row],[Cliente]],'BASE DE CLIENTES'!A:E,2,0)</f>
        <v>Brasília</v>
      </c>
      <c r="D4799" s="1" t="str">
        <f>VLOOKUP(Tabela1[[#This Row],[Cliente]],'BASE DE CLIENTES'!A:C,3,0)</f>
        <v>DF</v>
      </c>
      <c r="E4799" s="1" t="str">
        <f>CONCATENATE(Tabela1[[#This Row],[CIDADE]],",",Tabela1[[#This Row],[UF]])</f>
        <v>Brasília,DF</v>
      </c>
      <c r="F4799" s="12">
        <v>46141</v>
      </c>
      <c r="G4799" s="14">
        <v>450</v>
      </c>
      <c r="H4799" s="14">
        <v>775</v>
      </c>
      <c r="I4799" s="7">
        <f>Tabela1[[#This Row],[Valor total]]-Tabela1[[#This Row],[Valor custo]]</f>
        <v>325</v>
      </c>
      <c r="J4799" s="3">
        <f>Tabela1[[#This Row],[MARGEM BRUTA]]/Tabela1[[#This Row],[Valor total]]</f>
        <v>0.41935483870967744</v>
      </c>
      <c r="K4799" s="1" t="str">
        <f>VLOOKUP(Tabela1[[#This Row],[Cliente]],'BASE DE CLIENTES'!A:D,4,0)</f>
        <v>SEM CLASSIFICAÇÃO</v>
      </c>
      <c r="L4799" s="1" t="str">
        <f>VLOOKUP(Tabela1[[#This Row],[Cliente]],'BASE DE CLIENTES'!A:E,5,0)</f>
        <v>SOBRADINHO</v>
      </c>
    </row>
    <row r="4800" spans="2:12" x14ac:dyDescent="0.3">
      <c r="B4800" t="s">
        <v>27</v>
      </c>
      <c r="C4800" s="1" t="str">
        <f>VLOOKUP(Tabela1[[#This Row],[Cliente]],'BASE DE CLIENTES'!A:E,2,0)</f>
        <v>Brasília</v>
      </c>
      <c r="D4800" s="1" t="str">
        <f>VLOOKUP(Tabela1[[#This Row],[Cliente]],'BASE DE CLIENTES'!A:C,3,0)</f>
        <v>DF</v>
      </c>
      <c r="E4800" s="1" t="str">
        <f>CONCATENATE(Tabela1[[#This Row],[CIDADE]],",",Tabela1[[#This Row],[UF]])</f>
        <v>Brasília,DF</v>
      </c>
      <c r="F4800" s="12">
        <v>46141</v>
      </c>
      <c r="G4800" s="14">
        <v>270</v>
      </c>
      <c r="H4800" s="14">
        <v>300</v>
      </c>
      <c r="I4800" s="7">
        <f>Tabela1[[#This Row],[Valor total]]-Tabela1[[#This Row],[Valor custo]]</f>
        <v>30</v>
      </c>
      <c r="J4800" s="3">
        <f>Tabela1[[#This Row],[MARGEM BRUTA]]/Tabela1[[#This Row],[Valor total]]</f>
        <v>0.1</v>
      </c>
      <c r="K4800" s="1" t="str">
        <f>VLOOKUP(Tabela1[[#This Row],[Cliente]],'BASE DE CLIENTES'!A:D,4,0)</f>
        <v>EMPRESA SEM MAQUINA</v>
      </c>
      <c r="L4800" s="1" t="str">
        <f>VLOOKUP(Tabela1[[#This Row],[Cliente]],'BASE DE CLIENTES'!A:E,5,0)</f>
        <v>RECANTO DAS EMAS</v>
      </c>
    </row>
    <row r="4801" spans="2:12" x14ac:dyDescent="0.3">
      <c r="B4801" t="s">
        <v>68</v>
      </c>
      <c r="C4801" s="1" t="str">
        <f>VLOOKUP(Tabela1[[#This Row],[Cliente]],'BASE DE CLIENTES'!A:E,2,0)</f>
        <v>Brasília</v>
      </c>
      <c r="D4801" s="1" t="str">
        <f>VLOOKUP(Tabela1[[#This Row],[Cliente]],'BASE DE CLIENTES'!A:C,3,0)</f>
        <v>DF</v>
      </c>
      <c r="E4801" s="1" t="str">
        <f>CONCATENATE(Tabela1[[#This Row],[CIDADE]],",",Tabela1[[#This Row],[UF]])</f>
        <v>Brasília,DF</v>
      </c>
      <c r="F4801" s="12">
        <v>46141</v>
      </c>
      <c r="G4801" s="14">
        <v>56.28</v>
      </c>
      <c r="H4801" s="14">
        <v>120</v>
      </c>
      <c r="I4801" s="7">
        <f>Tabela1[[#This Row],[Valor total]]-Tabela1[[#This Row],[Valor custo]]</f>
        <v>63.72</v>
      </c>
      <c r="J4801" s="3">
        <f>Tabela1[[#This Row],[MARGEM BRUTA]]/Tabela1[[#This Row],[Valor total]]</f>
        <v>0.53100000000000003</v>
      </c>
      <c r="K4801" s="1" t="str">
        <f>VLOOKUP(Tabela1[[#This Row],[Cliente]],'BASE DE CLIENTES'!A:D,4,0)</f>
        <v>EMPRESA COM MAQUINA</v>
      </c>
      <c r="L4801" s="1" t="str">
        <f>VLOOKUP(Tabela1[[#This Row],[Cliente]],'BASE DE CLIENTES'!A:E,5,0)</f>
        <v>SAMAMBAIA SUL (SAMAMBAIA)</v>
      </c>
    </row>
    <row r="4802" spans="2:12" x14ac:dyDescent="0.3">
      <c r="B4802" t="s">
        <v>340</v>
      </c>
      <c r="C4802" s="1" t="str">
        <f>VLOOKUP(Tabela1[[#This Row],[Cliente]],'BASE DE CLIENTES'!A:E,2,0)</f>
        <v>Brasília</v>
      </c>
      <c r="D4802" s="1" t="str">
        <f>VLOOKUP(Tabela1[[#This Row],[Cliente]],'BASE DE CLIENTES'!A:C,3,0)</f>
        <v>DF</v>
      </c>
      <c r="E4802" s="1" t="str">
        <f>CONCATENATE(Tabela1[[#This Row],[CIDADE]],",",Tabela1[[#This Row],[UF]])</f>
        <v>Brasília,DF</v>
      </c>
      <c r="F4802" s="12">
        <v>46141</v>
      </c>
      <c r="G4802" s="14">
        <v>56.28</v>
      </c>
      <c r="H4802" s="14">
        <v>150</v>
      </c>
      <c r="I4802" s="7">
        <f>Tabela1[[#This Row],[Valor total]]-Tabela1[[#This Row],[Valor custo]]</f>
        <v>93.72</v>
      </c>
      <c r="J4802" s="3">
        <f>Tabela1[[#This Row],[MARGEM BRUTA]]/Tabela1[[#This Row],[Valor total]]</f>
        <v>0.62480000000000002</v>
      </c>
      <c r="K4802" s="1" t="str">
        <f>VLOOKUP(Tabela1[[#This Row],[Cliente]],'BASE DE CLIENTES'!A:D,4,0)</f>
        <v>CLIENTE NOVO S/ IDENT.</v>
      </c>
      <c r="L4802" s="1" t="str">
        <f>VLOOKUP(Tabela1[[#This Row],[Cliente]],'BASE DE CLIENTES'!A:E,5,0)</f>
        <v>Brasília</v>
      </c>
    </row>
    <row r="4803" spans="2:12" x14ac:dyDescent="0.3">
      <c r="B4803" t="s">
        <v>340</v>
      </c>
      <c r="C4803" s="1" t="str">
        <f>VLOOKUP(Tabela1[[#This Row],[Cliente]],'BASE DE CLIENTES'!A:E,2,0)</f>
        <v>Brasília</v>
      </c>
      <c r="D4803" s="1" t="str">
        <f>VLOOKUP(Tabela1[[#This Row],[Cliente]],'BASE DE CLIENTES'!A:C,3,0)</f>
        <v>DF</v>
      </c>
      <c r="E4803" s="1" t="str">
        <f>CONCATENATE(Tabela1[[#This Row],[CIDADE]],",",Tabela1[[#This Row],[UF]])</f>
        <v>Brasília,DF</v>
      </c>
      <c r="F4803" s="12">
        <v>46141</v>
      </c>
      <c r="G4803" s="14">
        <v>47.25</v>
      </c>
      <c r="H4803" s="14">
        <v>320</v>
      </c>
      <c r="I4803" s="7">
        <f>Tabela1[[#This Row],[Valor total]]-Tabela1[[#This Row],[Valor custo]]</f>
        <v>272.75</v>
      </c>
      <c r="J4803" s="3">
        <f>Tabela1[[#This Row],[MARGEM BRUTA]]/Tabela1[[#This Row],[Valor total]]</f>
        <v>0.85234374999999996</v>
      </c>
      <c r="K4803" s="1" t="str">
        <f>VLOOKUP(Tabela1[[#This Row],[Cliente]],'BASE DE CLIENTES'!A:D,4,0)</f>
        <v>CLIENTE NOVO S/ IDENT.</v>
      </c>
      <c r="L4803" s="1" t="str">
        <f>VLOOKUP(Tabela1[[#This Row],[Cliente]],'BASE DE CLIENTES'!A:E,5,0)</f>
        <v>Brasília</v>
      </c>
    </row>
    <row r="4804" spans="2:12" x14ac:dyDescent="0.3">
      <c r="B4804" t="s">
        <v>15</v>
      </c>
      <c r="C4804" s="1" t="str">
        <f>VLOOKUP(Tabela1[[#This Row],[Cliente]],'BASE DE CLIENTES'!A:E,2,0)</f>
        <v>Brasília</v>
      </c>
      <c r="D4804" s="1" t="str">
        <f>VLOOKUP(Tabela1[[#This Row],[Cliente]],'BASE DE CLIENTES'!A:C,3,0)</f>
        <v>DF</v>
      </c>
      <c r="E4804" s="1" t="str">
        <f>CONCATENATE(Tabela1[[#This Row],[CIDADE]],",",Tabela1[[#This Row],[UF]])</f>
        <v>Brasília,DF</v>
      </c>
      <c r="F4804" s="12">
        <v>46141</v>
      </c>
      <c r="G4804" s="14">
        <v>1030</v>
      </c>
      <c r="H4804" s="14">
        <v>1650</v>
      </c>
      <c r="I4804" s="7">
        <f>Tabela1[[#This Row],[Valor total]]-Tabela1[[#This Row],[Valor custo]]</f>
        <v>620</v>
      </c>
      <c r="J4804" s="3">
        <f>Tabela1[[#This Row],[MARGEM BRUTA]]/Tabela1[[#This Row],[Valor total]]</f>
        <v>0.37575757575757573</v>
      </c>
      <c r="K4804" s="1" t="str">
        <f>VLOOKUP(Tabela1[[#This Row],[Cliente]],'BASE DE CLIENTES'!A:D,4,0)</f>
        <v>SERRALHEIRO</v>
      </c>
      <c r="L4804" s="1" t="str">
        <f>VLOOKUP(Tabela1[[#This Row],[Cliente]],'BASE DE CLIENTES'!A:E,5,0)</f>
        <v>SETOR HABITACIONAL VICENTE PIRES</v>
      </c>
    </row>
    <row r="4805" spans="2:12" x14ac:dyDescent="0.3">
      <c r="B4805" t="s">
        <v>354</v>
      </c>
      <c r="C4805" s="1" t="str">
        <f>VLOOKUP(Tabela1[[#This Row],[Cliente]],'BASE DE CLIENTES'!A:E,2,0)</f>
        <v>Goiânia</v>
      </c>
      <c r="D4805" s="1" t="str">
        <f>VLOOKUP(Tabela1[[#This Row],[Cliente]],'BASE DE CLIENTES'!A:C,3,0)</f>
        <v>GO</v>
      </c>
      <c r="E4805" s="1" t="str">
        <f>CONCATENATE(Tabela1[[#This Row],[CIDADE]],",",Tabela1[[#This Row],[UF]])</f>
        <v>Goiânia,GO</v>
      </c>
      <c r="F4805" s="12">
        <v>46141</v>
      </c>
      <c r="G4805" s="14">
        <v>1520</v>
      </c>
      <c r="H4805" s="14">
        <v>2200</v>
      </c>
      <c r="I4805" s="7">
        <f>Tabela1[[#This Row],[Valor total]]-Tabela1[[#This Row],[Valor custo]]</f>
        <v>680</v>
      </c>
      <c r="J4805" s="3">
        <f>Tabela1[[#This Row],[MARGEM BRUTA]]/Tabela1[[#This Row],[Valor total]]</f>
        <v>0.30909090909090908</v>
      </c>
      <c r="K4805" s="1" t="str">
        <f>VLOOKUP(Tabela1[[#This Row],[Cliente]],'BASE DE CLIENTES'!A:D,4,0)</f>
        <v>CLIENTE NOVO S/ IDENT.</v>
      </c>
      <c r="L4805" s="1" t="str">
        <f>VLOOKUP(Tabela1[[#This Row],[Cliente]],'BASE DE CLIENTES'!A:E,5,0)</f>
        <v>Goiânia</v>
      </c>
    </row>
    <row r="4806" spans="2:12" x14ac:dyDescent="0.3">
      <c r="B4806" t="s">
        <v>68</v>
      </c>
      <c r="C4806" s="1" t="str">
        <f>VLOOKUP(Tabela1[[#This Row],[Cliente]],'BASE DE CLIENTES'!A:E,2,0)</f>
        <v>Brasília</v>
      </c>
      <c r="D4806" s="1" t="str">
        <f>VLOOKUP(Tabela1[[#This Row],[Cliente]],'BASE DE CLIENTES'!A:C,3,0)</f>
        <v>DF</v>
      </c>
      <c r="E4806" s="1" t="str">
        <f>CONCATENATE(Tabela1[[#This Row],[CIDADE]],",",Tabela1[[#This Row],[UF]])</f>
        <v>Brasília,DF</v>
      </c>
      <c r="F4806" s="12">
        <v>46141</v>
      </c>
      <c r="G4806" s="14">
        <v>405</v>
      </c>
      <c r="H4806" s="14">
        <v>605</v>
      </c>
      <c r="I4806" s="7">
        <f>Tabela1[[#This Row],[Valor total]]-Tabela1[[#This Row],[Valor custo]]</f>
        <v>200</v>
      </c>
      <c r="J4806" s="3">
        <f>Tabela1[[#This Row],[MARGEM BRUTA]]/Tabela1[[#This Row],[Valor total]]</f>
        <v>0.33057851239669422</v>
      </c>
      <c r="K4806" s="1" t="str">
        <f>VLOOKUP(Tabela1[[#This Row],[Cliente]],'BASE DE CLIENTES'!A:D,4,0)</f>
        <v>EMPRESA COM MAQUINA</v>
      </c>
      <c r="L4806" s="1" t="str">
        <f>VLOOKUP(Tabela1[[#This Row],[Cliente]],'BASE DE CLIENTES'!A:E,5,0)</f>
        <v>SAMAMBAIA SUL (SAMAMBAIA)</v>
      </c>
    </row>
    <row r="4807" spans="2:12" x14ac:dyDescent="0.3">
      <c r="B4807" t="s">
        <v>36</v>
      </c>
      <c r="C4807" s="1" t="str">
        <f>VLOOKUP(Tabela1[[#This Row],[Cliente]],'BASE DE CLIENTES'!A:E,2,0)</f>
        <v>Brasília</v>
      </c>
      <c r="D4807" s="1" t="str">
        <f>VLOOKUP(Tabela1[[#This Row],[Cliente]],'BASE DE CLIENTES'!A:C,3,0)</f>
        <v>DF</v>
      </c>
      <c r="E4807" s="1" t="str">
        <f>CONCATENATE(Tabela1[[#This Row],[CIDADE]],",",Tabela1[[#This Row],[UF]])</f>
        <v>Brasília,DF</v>
      </c>
      <c r="F4807" s="12">
        <v>46141</v>
      </c>
      <c r="G4807" s="14">
        <v>12.2</v>
      </c>
      <c r="H4807" s="14">
        <v>16</v>
      </c>
      <c r="I4807" s="7">
        <f>Tabela1[[#This Row],[Valor total]]-Tabela1[[#This Row],[Valor custo]]</f>
        <v>3.8000000000000007</v>
      </c>
      <c r="J4807" s="3">
        <f>Tabela1[[#This Row],[MARGEM BRUTA]]/Tabela1[[#This Row],[Valor total]]</f>
        <v>0.23750000000000004</v>
      </c>
      <c r="K4807" s="1" t="str">
        <f>VLOOKUP(Tabela1[[#This Row],[Cliente]],'BASE DE CLIENTES'!A:D,4,0)</f>
        <v>SERRALHEIRO</v>
      </c>
      <c r="L4807" s="1" t="str">
        <f>VLOOKUP(Tabela1[[#This Row],[Cliente]],'BASE DE CLIENTES'!A:E,5,0)</f>
        <v>CEILANDIA SUL (CEILANDIA)</v>
      </c>
    </row>
    <row r="4808" spans="2:12" x14ac:dyDescent="0.3">
      <c r="B4808" t="s">
        <v>66</v>
      </c>
      <c r="C4808" s="1" t="str">
        <f>VLOOKUP(Tabela1[[#This Row],[Cliente]],'BASE DE CLIENTES'!A:E,2,0)</f>
        <v>Águas Lindas de Goiás</v>
      </c>
      <c r="D4808" s="1" t="str">
        <f>VLOOKUP(Tabela1[[#This Row],[Cliente]],'BASE DE CLIENTES'!A:C,3,0)</f>
        <v>GO</v>
      </c>
      <c r="E4808" s="1" t="str">
        <f>CONCATENATE(Tabela1[[#This Row],[CIDADE]],",",Tabela1[[#This Row],[UF]])</f>
        <v>Águas Lindas de Goiás,GO</v>
      </c>
      <c r="F4808" s="12">
        <v>46141</v>
      </c>
      <c r="G4808" s="14">
        <v>816.28</v>
      </c>
      <c r="H4808" s="14">
        <v>1390</v>
      </c>
      <c r="I4808" s="7">
        <f>Tabela1[[#This Row],[Valor total]]-Tabela1[[#This Row],[Valor custo]]</f>
        <v>573.72</v>
      </c>
      <c r="J4808" s="3">
        <f>Tabela1[[#This Row],[MARGEM BRUTA]]/Tabela1[[#This Row],[Valor total]]</f>
        <v>0.41274820143884894</v>
      </c>
      <c r="K4808" s="1" t="str">
        <f>VLOOKUP(Tabela1[[#This Row],[Cliente]],'BASE DE CLIENTES'!A:D,4,0)</f>
        <v>EMPRESA COM MAQUINA</v>
      </c>
      <c r="L4808" s="1" t="str">
        <f>VLOOKUP(Tabela1[[#This Row],[Cliente]],'BASE DE CLIENTES'!A:E,5,0)</f>
        <v>Águas Lindas de Goiás</v>
      </c>
    </row>
    <row r="4809" spans="2:12" x14ac:dyDescent="0.3">
      <c r="B4809" t="s">
        <v>66</v>
      </c>
      <c r="C4809" s="1" t="str">
        <f>VLOOKUP(Tabela1[[#This Row],[Cliente]],'BASE DE CLIENTES'!A:E,2,0)</f>
        <v>Águas Lindas de Goiás</v>
      </c>
      <c r="D4809" s="1" t="str">
        <f>VLOOKUP(Tabela1[[#This Row],[Cliente]],'BASE DE CLIENTES'!A:C,3,0)</f>
        <v>GO</v>
      </c>
      <c r="E4809" s="1" t="str">
        <f>CONCATENATE(Tabela1[[#This Row],[CIDADE]],",",Tabela1[[#This Row],[UF]])</f>
        <v>Águas Lindas de Goiás,GO</v>
      </c>
      <c r="F4809" s="12">
        <v>46141</v>
      </c>
      <c r="G4809" s="14">
        <v>45.6</v>
      </c>
      <c r="H4809" s="14">
        <v>70</v>
      </c>
      <c r="I4809" s="7">
        <f>Tabela1[[#This Row],[Valor total]]-Tabela1[[#This Row],[Valor custo]]</f>
        <v>24.4</v>
      </c>
      <c r="J4809" s="3">
        <f>Tabela1[[#This Row],[MARGEM BRUTA]]/Tabela1[[#This Row],[Valor total]]</f>
        <v>0.34857142857142853</v>
      </c>
      <c r="K4809" s="1" t="str">
        <f>VLOOKUP(Tabela1[[#This Row],[Cliente]],'BASE DE CLIENTES'!A:D,4,0)</f>
        <v>EMPRESA COM MAQUINA</v>
      </c>
      <c r="L4809" s="1" t="str">
        <f>VLOOKUP(Tabela1[[#This Row],[Cliente]],'BASE DE CLIENTES'!A:E,5,0)</f>
        <v>Águas Lindas de Goiás</v>
      </c>
    </row>
    <row r="4810" spans="2:12" x14ac:dyDescent="0.3">
      <c r="B4810" t="s">
        <v>19</v>
      </c>
      <c r="C4810" s="1" t="str">
        <f>VLOOKUP(Tabela1[[#This Row],[Cliente]],'BASE DE CLIENTES'!A:E,2,0)</f>
        <v>Águas Lindas de Goiás</v>
      </c>
      <c r="D4810" s="1" t="str">
        <f>VLOOKUP(Tabela1[[#This Row],[Cliente]],'BASE DE CLIENTES'!A:C,3,0)</f>
        <v>GO</v>
      </c>
      <c r="E4810" s="1" t="str">
        <f>CONCATENATE(Tabela1[[#This Row],[CIDADE]],",",Tabela1[[#This Row],[UF]])</f>
        <v>Águas Lindas de Goiás,GO</v>
      </c>
      <c r="F4810" s="12">
        <v>46141</v>
      </c>
      <c r="G4810" s="14">
        <v>1089</v>
      </c>
      <c r="H4810" s="14">
        <v>1820</v>
      </c>
      <c r="I4810" s="7">
        <f>Tabela1[[#This Row],[Valor total]]-Tabela1[[#This Row],[Valor custo]]</f>
        <v>731</v>
      </c>
      <c r="J4810" s="3">
        <f>Tabela1[[#This Row],[MARGEM BRUTA]]/Tabela1[[#This Row],[Valor total]]</f>
        <v>0.40164835164835166</v>
      </c>
      <c r="K4810" s="1" t="str">
        <f>VLOOKUP(Tabela1[[#This Row],[Cliente]],'BASE DE CLIENTES'!A:D,4,0)</f>
        <v>SERRALHEIRO</v>
      </c>
      <c r="L4810" s="1" t="str">
        <f>VLOOKUP(Tabela1[[#This Row],[Cliente]],'BASE DE CLIENTES'!A:E,5,0)</f>
        <v>Águas Lindas de Goiás</v>
      </c>
    </row>
    <row r="4811" spans="2:12" x14ac:dyDescent="0.3">
      <c r="B4811" t="s">
        <v>42</v>
      </c>
      <c r="C4811" s="1" t="str">
        <f>VLOOKUP(Tabela1[[#This Row],[Cliente]],'BASE DE CLIENTES'!A:E,2,0)</f>
        <v>Brasília</v>
      </c>
      <c r="D4811" s="1" t="str">
        <f>VLOOKUP(Tabela1[[#This Row],[Cliente]],'BASE DE CLIENTES'!A:C,3,0)</f>
        <v>DF</v>
      </c>
      <c r="E4811" s="1" t="str">
        <f>CONCATENATE(Tabela1[[#This Row],[CIDADE]],",",Tabela1[[#This Row],[UF]])</f>
        <v>Brasília,DF</v>
      </c>
      <c r="F4811" s="12">
        <v>46141</v>
      </c>
      <c r="G4811" s="14">
        <v>63.79</v>
      </c>
      <c r="H4811" s="14">
        <v>160</v>
      </c>
      <c r="I4811" s="7">
        <f>Tabela1[[#This Row],[Valor total]]-Tabela1[[#This Row],[Valor custo]]</f>
        <v>96.210000000000008</v>
      </c>
      <c r="J4811" s="3">
        <f>Tabela1[[#This Row],[MARGEM BRUTA]]/Tabela1[[#This Row],[Valor total]]</f>
        <v>0.60131250000000003</v>
      </c>
      <c r="K4811" s="1" t="str">
        <f>VLOOKUP(Tabela1[[#This Row],[Cliente]],'BASE DE CLIENTES'!A:D,4,0)</f>
        <v>EMPRESA SEM MAQUINA</v>
      </c>
      <c r="L4811" s="1" t="str">
        <f>VLOOKUP(Tabela1[[#This Row],[Cliente]],'BASE DE CLIENTES'!A:E,5,0)</f>
        <v>SAMAMBAIA</v>
      </c>
    </row>
    <row r="4812" spans="2:12" x14ac:dyDescent="0.3">
      <c r="B4812" t="s">
        <v>127</v>
      </c>
      <c r="C4812" s="1" t="str">
        <f>VLOOKUP(Tabela1[[#This Row],[Cliente]],'BASE DE CLIENTES'!A:E,2,0)</f>
        <v>Brasília</v>
      </c>
      <c r="D4812" s="1" t="str">
        <f>VLOOKUP(Tabela1[[#This Row],[Cliente]],'BASE DE CLIENTES'!A:C,3,0)</f>
        <v>DF</v>
      </c>
      <c r="E4812" s="1" t="str">
        <f>CONCATENATE(Tabela1[[#This Row],[CIDADE]],",",Tabela1[[#This Row],[UF]])</f>
        <v>Brasília,DF</v>
      </c>
      <c r="F4812" s="12">
        <v>46141</v>
      </c>
      <c r="G4812" s="14">
        <v>186</v>
      </c>
      <c r="H4812" s="14">
        <v>260</v>
      </c>
      <c r="I4812" s="7">
        <f>Tabela1[[#This Row],[Valor total]]-Tabela1[[#This Row],[Valor custo]]</f>
        <v>74</v>
      </c>
      <c r="J4812" s="3">
        <f>Tabela1[[#This Row],[MARGEM BRUTA]]/Tabela1[[#This Row],[Valor total]]</f>
        <v>0.2846153846153846</v>
      </c>
      <c r="K4812" s="1" t="str">
        <f>VLOOKUP(Tabela1[[#This Row],[Cliente]],'BASE DE CLIENTES'!A:D,4,0)</f>
        <v>EMPRESA COM MAQUINA</v>
      </c>
      <c r="L4812" s="1" t="str">
        <f>VLOOKUP(Tabela1[[#This Row],[Cliente]],'BASE DE CLIENTES'!A:E,5,0)</f>
        <v>CEILANDIA SUL (CEILANDIA)</v>
      </c>
    </row>
    <row r="4813" spans="2:12" x14ac:dyDescent="0.3">
      <c r="B4813" t="s">
        <v>68</v>
      </c>
      <c r="C4813" s="1" t="str">
        <f>VLOOKUP(Tabela1[[#This Row],[Cliente]],'BASE DE CLIENTES'!A:E,2,0)</f>
        <v>Brasília</v>
      </c>
      <c r="D4813" s="1" t="str">
        <f>VLOOKUP(Tabela1[[#This Row],[Cliente]],'BASE DE CLIENTES'!A:C,3,0)</f>
        <v>DF</v>
      </c>
      <c r="E4813" s="1" t="str">
        <f>CONCATENATE(Tabela1[[#This Row],[CIDADE]],",",Tabela1[[#This Row],[UF]])</f>
        <v>Brasília,DF</v>
      </c>
      <c r="F4813" s="12">
        <v>46141</v>
      </c>
      <c r="G4813" s="14">
        <v>56.28</v>
      </c>
      <c r="H4813" s="14">
        <v>120</v>
      </c>
      <c r="I4813" s="7">
        <f>Tabela1[[#This Row],[Valor total]]-Tabela1[[#This Row],[Valor custo]]</f>
        <v>63.72</v>
      </c>
      <c r="J4813" s="3">
        <f>Tabela1[[#This Row],[MARGEM BRUTA]]/Tabela1[[#This Row],[Valor total]]</f>
        <v>0.53100000000000003</v>
      </c>
      <c r="K4813" s="1" t="str">
        <f>VLOOKUP(Tabela1[[#This Row],[Cliente]],'BASE DE CLIENTES'!A:D,4,0)</f>
        <v>EMPRESA COM MAQUINA</v>
      </c>
      <c r="L4813" s="1" t="str">
        <f>VLOOKUP(Tabela1[[#This Row],[Cliente]],'BASE DE CLIENTES'!A:E,5,0)</f>
        <v>SAMAMBAIA SUL (SAMAMBAIA)</v>
      </c>
    </row>
    <row r="4814" spans="2:12" x14ac:dyDescent="0.3">
      <c r="B4814" t="s">
        <v>319</v>
      </c>
      <c r="C4814" s="1" t="str">
        <f>VLOOKUP(Tabela1[[#This Row],[Cliente]],'BASE DE CLIENTES'!A:E,2,0)</f>
        <v>Valparaíso de Goiás</v>
      </c>
      <c r="D4814" s="1" t="str">
        <f>VLOOKUP(Tabela1[[#This Row],[Cliente]],'BASE DE CLIENTES'!A:C,3,0)</f>
        <v>GO</v>
      </c>
      <c r="E4814" s="1" t="str">
        <f>CONCATENATE(Tabela1[[#This Row],[CIDADE]],",",Tabela1[[#This Row],[UF]])</f>
        <v>Valparaíso de Goiás,GO</v>
      </c>
      <c r="F4814" s="12">
        <v>46141</v>
      </c>
      <c r="G4814" s="14">
        <v>670</v>
      </c>
      <c r="H4814" s="14">
        <v>940</v>
      </c>
      <c r="I4814" s="7">
        <f>Tabela1[[#This Row],[Valor total]]-Tabela1[[#This Row],[Valor custo]]</f>
        <v>270</v>
      </c>
      <c r="J4814" s="3">
        <f>Tabela1[[#This Row],[MARGEM BRUTA]]/Tabela1[[#This Row],[Valor total]]</f>
        <v>0.28723404255319152</v>
      </c>
      <c r="K4814" s="1" t="str">
        <f>VLOOKUP(Tabela1[[#This Row],[Cliente]],'BASE DE CLIENTES'!A:D,4,0)</f>
        <v>EMPRESA COM MAQUINA</v>
      </c>
      <c r="L4814" s="1" t="str">
        <f>VLOOKUP(Tabela1[[#This Row],[Cliente]],'BASE DE CLIENTES'!A:E,5,0)</f>
        <v>Valparaíso de Goiás</v>
      </c>
    </row>
    <row r="4815" spans="2:12" x14ac:dyDescent="0.3">
      <c r="B4815" t="s">
        <v>232</v>
      </c>
      <c r="C4815" s="1" t="str">
        <f>VLOOKUP(Tabela1[[#This Row],[Cliente]],'BASE DE CLIENTES'!A:E,2,0)</f>
        <v>Brasília</v>
      </c>
      <c r="D4815" s="1" t="str">
        <f>VLOOKUP(Tabela1[[#This Row],[Cliente]],'BASE DE CLIENTES'!A:C,3,0)</f>
        <v>DF</v>
      </c>
      <c r="E4815" s="1" t="str">
        <f>CONCATENATE(Tabela1[[#This Row],[CIDADE]],",",Tabela1[[#This Row],[UF]])</f>
        <v>Brasília,DF</v>
      </c>
      <c r="F4815" s="12">
        <v>46141</v>
      </c>
      <c r="G4815" s="14">
        <v>191</v>
      </c>
      <c r="H4815" s="14">
        <v>300</v>
      </c>
      <c r="I4815" s="7">
        <f>Tabela1[[#This Row],[Valor total]]-Tabela1[[#This Row],[Valor custo]]</f>
        <v>109</v>
      </c>
      <c r="J4815" s="3">
        <f>Tabela1[[#This Row],[MARGEM BRUTA]]/Tabela1[[#This Row],[Valor total]]</f>
        <v>0.36333333333333334</v>
      </c>
      <c r="K4815" s="1" t="str">
        <f>VLOOKUP(Tabela1[[#This Row],[Cliente]],'BASE DE CLIENTES'!A:D,4,0)</f>
        <v>CHAVEIRO</v>
      </c>
      <c r="L4815" s="1" t="str">
        <f>VLOOKUP(Tabela1[[#This Row],[Cliente]],'BASE DE CLIENTES'!A:E,5,0)</f>
        <v>Areal (Águas Claras)</v>
      </c>
    </row>
    <row r="4816" spans="2:12" x14ac:dyDescent="0.3">
      <c r="B4816" t="s">
        <v>52</v>
      </c>
      <c r="C4816" s="1" t="str">
        <f>VLOOKUP(Tabela1[[#This Row],[Cliente]],'BASE DE CLIENTES'!A:E,2,0)</f>
        <v>Brasília</v>
      </c>
      <c r="D4816" s="1" t="str">
        <f>VLOOKUP(Tabela1[[#This Row],[Cliente]],'BASE DE CLIENTES'!A:C,3,0)</f>
        <v>DF</v>
      </c>
      <c r="E4816" s="1" t="str">
        <f>CONCATENATE(Tabela1[[#This Row],[CIDADE]],",",Tabela1[[#This Row],[UF]])</f>
        <v>Brasília,DF</v>
      </c>
      <c r="F4816" s="12">
        <v>46141</v>
      </c>
      <c r="G4816" s="14">
        <v>380</v>
      </c>
      <c r="H4816" s="14">
        <v>550</v>
      </c>
      <c r="I4816" s="7">
        <f>Tabela1[[#This Row],[Valor total]]-Tabela1[[#This Row],[Valor custo]]</f>
        <v>170</v>
      </c>
      <c r="J4816" s="3">
        <f>Tabela1[[#This Row],[MARGEM BRUTA]]/Tabela1[[#This Row],[Valor total]]</f>
        <v>0.30909090909090908</v>
      </c>
      <c r="K4816" s="1" t="str">
        <f>VLOOKUP(Tabela1[[#This Row],[Cliente]],'BASE DE CLIENTES'!A:D,4,0)</f>
        <v>SERRALHEIRO</v>
      </c>
      <c r="L4816" s="1" t="str">
        <f>VLOOKUP(Tabela1[[#This Row],[Cliente]],'BASE DE CLIENTES'!A:E,5,0)</f>
        <v>Ceilândia Sul (Ceilândia)</v>
      </c>
    </row>
    <row r="4817" spans="2:12" x14ac:dyDescent="0.3">
      <c r="B4817" t="s">
        <v>186</v>
      </c>
      <c r="C4817" s="1" t="str">
        <f>VLOOKUP(Tabela1[[#This Row],[Cliente]],'BASE DE CLIENTES'!A:E,2,0)</f>
        <v>Eunápolis</v>
      </c>
      <c r="D4817" s="1" t="str">
        <f>VLOOKUP(Tabela1[[#This Row],[Cliente]],'BASE DE CLIENTES'!A:C,3,0)</f>
        <v>BA</v>
      </c>
      <c r="E4817" s="1" t="str">
        <f>CONCATENATE(Tabela1[[#This Row],[CIDADE]],",",Tabela1[[#This Row],[UF]])</f>
        <v>Eunápolis,BA</v>
      </c>
      <c r="F4817" s="12">
        <v>46141</v>
      </c>
      <c r="G4817" s="14">
        <v>2980</v>
      </c>
      <c r="H4817" s="14">
        <v>5600</v>
      </c>
      <c r="I4817" s="7">
        <f>Tabela1[[#This Row],[Valor total]]-Tabela1[[#This Row],[Valor custo]]</f>
        <v>2620</v>
      </c>
      <c r="J4817" s="3">
        <f>Tabela1[[#This Row],[MARGEM BRUTA]]/Tabela1[[#This Row],[Valor total]]</f>
        <v>0.46785714285714286</v>
      </c>
      <c r="K4817" s="1" t="str">
        <f>VLOOKUP(Tabela1[[#This Row],[Cliente]],'BASE DE CLIENTES'!A:D,4,0)</f>
        <v>EMPRESA SEM MAQUINA</v>
      </c>
      <c r="L4817" s="1" t="str">
        <f>VLOOKUP(Tabela1[[#This Row],[Cliente]],'BASE DE CLIENTES'!A:E,5,0)</f>
        <v>Eunápolis</v>
      </c>
    </row>
    <row r="4818" spans="2:12" x14ac:dyDescent="0.3">
      <c r="B4818" t="s">
        <v>1198</v>
      </c>
      <c r="C4818" s="1" t="str">
        <f>VLOOKUP(Tabela1[[#This Row],[Cliente]],'BASE DE CLIENTES'!A:E,2,0)</f>
        <v>Brasília</v>
      </c>
      <c r="D4818" s="1" t="str">
        <f>VLOOKUP(Tabela1[[#This Row],[Cliente]],'BASE DE CLIENTES'!A:C,3,0)</f>
        <v>DF</v>
      </c>
      <c r="E4818" s="1" t="str">
        <f>CONCATENATE(Tabela1[[#This Row],[CIDADE]],",",Tabela1[[#This Row],[UF]])</f>
        <v>Brasília,DF</v>
      </c>
      <c r="F4818" s="12">
        <v>46141</v>
      </c>
      <c r="G4818" s="14">
        <v>0</v>
      </c>
      <c r="H4818" s="14">
        <v>75</v>
      </c>
      <c r="I4818" s="7">
        <f>Tabela1[[#This Row],[Valor total]]-Tabela1[[#This Row],[Valor custo]]</f>
        <v>75</v>
      </c>
      <c r="J4818" s="3">
        <f>Tabela1[[#This Row],[MARGEM BRUTA]]/Tabela1[[#This Row],[Valor total]]</f>
        <v>1</v>
      </c>
      <c r="K4818" s="1" t="str">
        <f>VLOOKUP(Tabela1[[#This Row],[Cliente]],'BASE DE CLIENTES'!A:D,4,0)</f>
        <v>CLIENTE NOVO S/ IDENT.</v>
      </c>
      <c r="L4818" s="1" t="str">
        <f>VLOOKUP(Tabela1[[#This Row],[Cliente]],'BASE DE CLIENTES'!A:E,5,0)</f>
        <v>Guará</v>
      </c>
    </row>
    <row r="4819" spans="2:12" x14ac:dyDescent="0.3">
      <c r="B4819" t="s">
        <v>232</v>
      </c>
      <c r="C4819" s="1" t="str">
        <f>VLOOKUP(Tabela1[[#This Row],[Cliente]],'BASE DE CLIENTES'!A:E,2,0)</f>
        <v>Brasília</v>
      </c>
      <c r="D4819" s="1" t="str">
        <f>VLOOKUP(Tabela1[[#This Row],[Cliente]],'BASE DE CLIENTES'!A:C,3,0)</f>
        <v>DF</v>
      </c>
      <c r="E4819" s="1" t="str">
        <f>CONCATENATE(Tabela1[[#This Row],[CIDADE]],",",Tabela1[[#This Row],[UF]])</f>
        <v>Brasília,DF</v>
      </c>
      <c r="F4819" s="12">
        <v>46140</v>
      </c>
      <c r="G4819" s="14">
        <v>191</v>
      </c>
      <c r="H4819" s="14">
        <v>300</v>
      </c>
      <c r="I4819" s="7">
        <f>Tabela1[[#This Row],[Valor total]]-Tabela1[[#This Row],[Valor custo]]</f>
        <v>109</v>
      </c>
      <c r="J4819" s="3">
        <f>Tabela1[[#This Row],[MARGEM BRUTA]]/Tabela1[[#This Row],[Valor total]]</f>
        <v>0.36333333333333334</v>
      </c>
      <c r="K4819" s="1" t="str">
        <f>VLOOKUP(Tabela1[[#This Row],[Cliente]],'BASE DE CLIENTES'!A:D,4,0)</f>
        <v>CHAVEIRO</v>
      </c>
      <c r="L4819" s="1" t="str">
        <f>VLOOKUP(Tabela1[[#This Row],[Cliente]],'BASE DE CLIENTES'!A:E,5,0)</f>
        <v>Areal (Águas Claras)</v>
      </c>
    </row>
    <row r="4820" spans="2:12" x14ac:dyDescent="0.3">
      <c r="B4820" t="s">
        <v>111</v>
      </c>
      <c r="C4820" s="1" t="str">
        <f>VLOOKUP(Tabela1[[#This Row],[Cliente]],'BASE DE CLIENTES'!A:E,2,0)</f>
        <v>Brasília</v>
      </c>
      <c r="D4820" s="1" t="str">
        <f>VLOOKUP(Tabela1[[#This Row],[Cliente]],'BASE DE CLIENTES'!A:C,3,0)</f>
        <v>DF</v>
      </c>
      <c r="E4820" s="1" t="str">
        <f>CONCATENATE(Tabela1[[#This Row],[CIDADE]],",",Tabela1[[#This Row],[UF]])</f>
        <v>Brasília,DF</v>
      </c>
      <c r="F4820" s="12">
        <v>46140</v>
      </c>
      <c r="G4820" s="14">
        <v>180</v>
      </c>
      <c r="H4820" s="14">
        <v>200</v>
      </c>
      <c r="I4820" s="7">
        <f>Tabela1[[#This Row],[Valor total]]-Tabela1[[#This Row],[Valor custo]]</f>
        <v>20</v>
      </c>
      <c r="J4820" s="3">
        <f>Tabela1[[#This Row],[MARGEM BRUTA]]/Tabela1[[#This Row],[Valor total]]</f>
        <v>0.1</v>
      </c>
      <c r="K4820" s="1" t="str">
        <f>VLOOKUP(Tabela1[[#This Row],[Cliente]],'BASE DE CLIENTES'!A:D,4,0)</f>
        <v>EMPRESA SEM MAQUINA</v>
      </c>
      <c r="L4820" s="1" t="str">
        <f>VLOOKUP(Tabela1[[#This Row],[Cliente]],'BASE DE CLIENTES'!A:E,5,0)</f>
        <v>TAGUATINGA SUL (TAGUATINGA)</v>
      </c>
    </row>
    <row r="4821" spans="2:12" x14ac:dyDescent="0.3">
      <c r="B4821" t="s">
        <v>27</v>
      </c>
      <c r="C4821" s="1" t="str">
        <f>VLOOKUP(Tabela1[[#This Row],[Cliente]],'BASE DE CLIENTES'!A:E,2,0)</f>
        <v>Brasília</v>
      </c>
      <c r="D4821" s="1" t="str">
        <f>VLOOKUP(Tabela1[[#This Row],[Cliente]],'BASE DE CLIENTES'!A:C,3,0)</f>
        <v>DF</v>
      </c>
      <c r="E4821" s="1" t="str">
        <f>CONCATENATE(Tabela1[[#This Row],[CIDADE]],",",Tabela1[[#This Row],[UF]])</f>
        <v>Brasília,DF</v>
      </c>
      <c r="F4821" s="12">
        <v>46140</v>
      </c>
      <c r="G4821" s="14">
        <v>380</v>
      </c>
      <c r="H4821" s="14">
        <v>515</v>
      </c>
      <c r="I4821" s="7">
        <f>Tabela1[[#This Row],[Valor total]]-Tabela1[[#This Row],[Valor custo]]</f>
        <v>135</v>
      </c>
      <c r="J4821" s="3">
        <f>Tabela1[[#This Row],[MARGEM BRUTA]]/Tabela1[[#This Row],[Valor total]]</f>
        <v>0.26213592233009708</v>
      </c>
      <c r="K4821" s="1" t="str">
        <f>VLOOKUP(Tabela1[[#This Row],[Cliente]],'BASE DE CLIENTES'!A:D,4,0)</f>
        <v>EMPRESA SEM MAQUINA</v>
      </c>
      <c r="L4821" s="1" t="str">
        <f>VLOOKUP(Tabela1[[#This Row],[Cliente]],'BASE DE CLIENTES'!A:E,5,0)</f>
        <v>RECANTO DAS EMAS</v>
      </c>
    </row>
    <row r="4822" spans="2:12" x14ac:dyDescent="0.3">
      <c r="B4822" t="s">
        <v>68</v>
      </c>
      <c r="C4822" s="1" t="str">
        <f>VLOOKUP(Tabela1[[#This Row],[Cliente]],'BASE DE CLIENTES'!A:E,2,0)</f>
        <v>Brasília</v>
      </c>
      <c r="D4822" s="1" t="str">
        <f>VLOOKUP(Tabela1[[#This Row],[Cliente]],'BASE DE CLIENTES'!A:C,3,0)</f>
        <v>DF</v>
      </c>
      <c r="E4822" s="1" t="str">
        <f>CONCATENATE(Tabela1[[#This Row],[CIDADE]],",",Tabela1[[#This Row],[UF]])</f>
        <v>Brasília,DF</v>
      </c>
      <c r="F4822" s="12">
        <v>46140</v>
      </c>
      <c r="G4822" s="14">
        <v>25</v>
      </c>
      <c r="H4822" s="14">
        <v>30</v>
      </c>
      <c r="I4822" s="7">
        <f>Tabela1[[#This Row],[Valor total]]-Tabela1[[#This Row],[Valor custo]]</f>
        <v>5</v>
      </c>
      <c r="J4822" s="3">
        <f>Tabela1[[#This Row],[MARGEM BRUTA]]/Tabela1[[#This Row],[Valor total]]</f>
        <v>0.16666666666666666</v>
      </c>
      <c r="K4822" s="1" t="str">
        <f>VLOOKUP(Tabela1[[#This Row],[Cliente]],'BASE DE CLIENTES'!A:D,4,0)</f>
        <v>EMPRESA COM MAQUINA</v>
      </c>
      <c r="L4822" s="1" t="str">
        <f>VLOOKUP(Tabela1[[#This Row],[Cliente]],'BASE DE CLIENTES'!A:E,5,0)</f>
        <v>SAMAMBAIA SUL (SAMAMBAIA)</v>
      </c>
    </row>
    <row r="4823" spans="2:12" x14ac:dyDescent="0.3">
      <c r="B4823" t="s">
        <v>68</v>
      </c>
      <c r="C4823" s="1" t="str">
        <f>VLOOKUP(Tabela1[[#This Row],[Cliente]],'BASE DE CLIENTES'!A:E,2,0)</f>
        <v>Brasília</v>
      </c>
      <c r="D4823" s="1" t="str">
        <f>VLOOKUP(Tabela1[[#This Row],[Cliente]],'BASE DE CLIENTES'!A:C,3,0)</f>
        <v>DF</v>
      </c>
      <c r="E4823" s="1" t="str">
        <f>CONCATENATE(Tabela1[[#This Row],[CIDADE]],",",Tabela1[[#This Row],[UF]])</f>
        <v>Brasília,DF</v>
      </c>
      <c r="F4823" s="12">
        <v>46140</v>
      </c>
      <c r="G4823" s="14">
        <v>1622</v>
      </c>
      <c r="H4823" s="14">
        <v>2385</v>
      </c>
      <c r="I4823" s="7">
        <f>Tabela1[[#This Row],[Valor total]]-Tabela1[[#This Row],[Valor custo]]</f>
        <v>763</v>
      </c>
      <c r="J4823" s="3">
        <f>Tabela1[[#This Row],[MARGEM BRUTA]]/Tabela1[[#This Row],[Valor total]]</f>
        <v>0.31991614255765199</v>
      </c>
      <c r="K4823" s="1" t="str">
        <f>VLOOKUP(Tabela1[[#This Row],[Cliente]],'BASE DE CLIENTES'!A:D,4,0)</f>
        <v>EMPRESA COM MAQUINA</v>
      </c>
      <c r="L4823" s="1" t="str">
        <f>VLOOKUP(Tabela1[[#This Row],[Cliente]],'BASE DE CLIENTES'!A:E,5,0)</f>
        <v>SAMAMBAIA SUL (SAMAMBAIA)</v>
      </c>
    </row>
    <row r="4824" spans="2:12" x14ac:dyDescent="0.3">
      <c r="B4824" t="s">
        <v>42</v>
      </c>
      <c r="C4824" s="1" t="str">
        <f>VLOOKUP(Tabela1[[#This Row],[Cliente]],'BASE DE CLIENTES'!A:E,2,0)</f>
        <v>Brasília</v>
      </c>
      <c r="D4824" s="1" t="str">
        <f>VLOOKUP(Tabela1[[#This Row],[Cliente]],'BASE DE CLIENTES'!A:C,3,0)</f>
        <v>DF</v>
      </c>
      <c r="E4824" s="1" t="str">
        <f>CONCATENATE(Tabela1[[#This Row],[CIDADE]],",",Tabela1[[#This Row],[UF]])</f>
        <v>Brasília,DF</v>
      </c>
      <c r="F4824" s="12">
        <v>46140</v>
      </c>
      <c r="G4824" s="14">
        <v>519.02</v>
      </c>
      <c r="H4824" s="14">
        <v>869</v>
      </c>
      <c r="I4824" s="7">
        <f>Tabela1[[#This Row],[Valor total]]-Tabela1[[#This Row],[Valor custo]]</f>
        <v>349.98</v>
      </c>
      <c r="J4824" s="3">
        <f>Tabela1[[#This Row],[MARGEM BRUTA]]/Tabela1[[#This Row],[Valor total]]</f>
        <v>0.40273878020713466</v>
      </c>
      <c r="K4824" s="1" t="str">
        <f>VLOOKUP(Tabela1[[#This Row],[Cliente]],'BASE DE CLIENTES'!A:D,4,0)</f>
        <v>EMPRESA SEM MAQUINA</v>
      </c>
      <c r="L4824" s="1" t="str">
        <f>VLOOKUP(Tabela1[[#This Row],[Cliente]],'BASE DE CLIENTES'!A:E,5,0)</f>
        <v>SAMAMBAIA</v>
      </c>
    </row>
    <row r="4825" spans="2:12" x14ac:dyDescent="0.3">
      <c r="B4825" t="s">
        <v>169</v>
      </c>
      <c r="C4825" s="1" t="str">
        <f>VLOOKUP(Tabela1[[#This Row],[Cliente]],'BASE DE CLIENTES'!A:E,2,0)</f>
        <v>Planaltina</v>
      </c>
      <c r="D4825" s="1" t="str">
        <f>VLOOKUP(Tabela1[[#This Row],[Cliente]],'BASE DE CLIENTES'!A:C,3,0)</f>
        <v>GO</v>
      </c>
      <c r="E4825" s="1" t="str">
        <f>CONCATENATE(Tabela1[[#This Row],[CIDADE]],",",Tabela1[[#This Row],[UF]])</f>
        <v>Planaltina,GO</v>
      </c>
      <c r="F4825" s="12">
        <v>46140</v>
      </c>
      <c r="G4825" s="14">
        <v>900</v>
      </c>
      <c r="H4825" s="14">
        <v>1570</v>
      </c>
      <c r="I4825" s="7">
        <f>Tabela1[[#This Row],[Valor total]]-Tabela1[[#This Row],[Valor custo]]</f>
        <v>670</v>
      </c>
      <c r="J4825" s="3">
        <f>Tabela1[[#This Row],[MARGEM BRUTA]]/Tabela1[[#This Row],[Valor total]]</f>
        <v>0.42675159235668791</v>
      </c>
      <c r="K4825" s="1" t="str">
        <f>VLOOKUP(Tabela1[[#This Row],[Cliente]],'BASE DE CLIENTES'!A:D,4,0)</f>
        <v>SERRALHEIRO</v>
      </c>
      <c r="L4825" s="1" t="str">
        <f>VLOOKUP(Tabela1[[#This Row],[Cliente]],'BASE DE CLIENTES'!A:E,5,0)</f>
        <v>Planaltina</v>
      </c>
    </row>
    <row r="4826" spans="2:12" x14ac:dyDescent="0.3">
      <c r="B4826" t="s">
        <v>111</v>
      </c>
      <c r="C4826" s="1" t="str">
        <f>VLOOKUP(Tabela1[[#This Row],[Cliente]],'BASE DE CLIENTES'!A:E,2,0)</f>
        <v>Brasília</v>
      </c>
      <c r="D4826" s="1" t="str">
        <f>VLOOKUP(Tabela1[[#This Row],[Cliente]],'BASE DE CLIENTES'!A:C,3,0)</f>
        <v>DF</v>
      </c>
      <c r="E4826" s="1" t="str">
        <f>CONCATENATE(Tabela1[[#This Row],[CIDADE]],",",Tabela1[[#This Row],[UF]])</f>
        <v>Brasília,DF</v>
      </c>
      <c r="F4826" s="12">
        <v>46140</v>
      </c>
      <c r="G4826" s="14">
        <v>1340</v>
      </c>
      <c r="H4826" s="14">
        <v>2000</v>
      </c>
      <c r="I4826" s="7">
        <f>Tabela1[[#This Row],[Valor total]]-Tabela1[[#This Row],[Valor custo]]</f>
        <v>660</v>
      </c>
      <c r="J4826" s="3">
        <f>Tabela1[[#This Row],[MARGEM BRUTA]]/Tabela1[[#This Row],[Valor total]]</f>
        <v>0.33</v>
      </c>
      <c r="K4826" s="1" t="str">
        <f>VLOOKUP(Tabela1[[#This Row],[Cliente]],'BASE DE CLIENTES'!A:D,4,0)</f>
        <v>EMPRESA SEM MAQUINA</v>
      </c>
      <c r="L4826" s="1" t="str">
        <f>VLOOKUP(Tabela1[[#This Row],[Cliente]],'BASE DE CLIENTES'!A:E,5,0)</f>
        <v>TAGUATINGA SUL (TAGUATINGA)</v>
      </c>
    </row>
    <row r="4827" spans="2:12" x14ac:dyDescent="0.3">
      <c r="B4827" t="s">
        <v>68</v>
      </c>
      <c r="C4827" s="1" t="str">
        <f>VLOOKUP(Tabela1[[#This Row],[Cliente]],'BASE DE CLIENTES'!A:E,2,0)</f>
        <v>Brasília</v>
      </c>
      <c r="D4827" s="1" t="str">
        <f>VLOOKUP(Tabela1[[#This Row],[Cliente]],'BASE DE CLIENTES'!A:C,3,0)</f>
        <v>DF</v>
      </c>
      <c r="E4827" s="1" t="str">
        <f>CONCATENATE(Tabela1[[#This Row],[CIDADE]],",",Tabela1[[#This Row],[UF]])</f>
        <v>Brasília,DF</v>
      </c>
      <c r="F4827" s="12">
        <v>46140</v>
      </c>
      <c r="G4827" s="14">
        <v>419</v>
      </c>
      <c r="H4827" s="14">
        <v>625</v>
      </c>
      <c r="I4827" s="7">
        <f>Tabela1[[#This Row],[Valor total]]-Tabela1[[#This Row],[Valor custo]]</f>
        <v>206</v>
      </c>
      <c r="J4827" s="3">
        <f>Tabela1[[#This Row],[MARGEM BRUTA]]/Tabela1[[#This Row],[Valor total]]</f>
        <v>0.3296</v>
      </c>
      <c r="K4827" s="1" t="str">
        <f>VLOOKUP(Tabela1[[#This Row],[Cliente]],'BASE DE CLIENTES'!A:D,4,0)</f>
        <v>EMPRESA COM MAQUINA</v>
      </c>
      <c r="L4827" s="1" t="str">
        <f>VLOOKUP(Tabela1[[#This Row],[Cliente]],'BASE DE CLIENTES'!A:E,5,0)</f>
        <v>SAMAMBAIA SUL (SAMAMBAIA)</v>
      </c>
    </row>
    <row r="4828" spans="2:12" x14ac:dyDescent="0.3">
      <c r="B4828" t="s">
        <v>99</v>
      </c>
      <c r="C4828" s="1" t="str">
        <f>VLOOKUP(Tabela1[[#This Row],[Cliente]],'BASE DE CLIENTES'!A:E,2,0)</f>
        <v>Brasília</v>
      </c>
      <c r="D4828" s="1" t="str">
        <f>VLOOKUP(Tabela1[[#This Row],[Cliente]],'BASE DE CLIENTES'!A:C,3,0)</f>
        <v>DF</v>
      </c>
      <c r="E4828" s="1" t="str">
        <f>CONCATENATE(Tabela1[[#This Row],[CIDADE]],",",Tabela1[[#This Row],[UF]])</f>
        <v>Brasília,DF</v>
      </c>
      <c r="F4828" s="12">
        <v>46140</v>
      </c>
      <c r="G4828" s="14">
        <v>3488.14</v>
      </c>
      <c r="H4828" s="14">
        <v>5466</v>
      </c>
      <c r="I4828" s="7">
        <f>Tabela1[[#This Row],[Valor total]]-Tabela1[[#This Row],[Valor custo]]</f>
        <v>1977.8600000000001</v>
      </c>
      <c r="J4828" s="3">
        <f>Tabela1[[#This Row],[MARGEM BRUTA]]/Tabela1[[#This Row],[Valor total]]</f>
        <v>0.36184778631540432</v>
      </c>
      <c r="K4828" s="1" t="str">
        <f>VLOOKUP(Tabela1[[#This Row],[Cliente]],'BASE DE CLIENTES'!A:D,4,0)</f>
        <v>EMPRESA COM MAQUINA</v>
      </c>
      <c r="L4828" s="1" t="str">
        <f>VLOOKUP(Tabela1[[#This Row],[Cliente]],'BASE DE CLIENTES'!A:E,5,0)</f>
        <v>ARAPOANGA (PLANALTINA)</v>
      </c>
    </row>
    <row r="4829" spans="2:12" x14ac:dyDescent="0.3">
      <c r="B4829" t="s">
        <v>161</v>
      </c>
      <c r="C4829" s="1" t="str">
        <f>VLOOKUP(Tabela1[[#This Row],[Cliente]],'BASE DE CLIENTES'!A:E,2,0)</f>
        <v>Brasília</v>
      </c>
      <c r="D4829" s="1" t="str">
        <f>VLOOKUP(Tabela1[[#This Row],[Cliente]],'BASE DE CLIENTES'!A:C,3,0)</f>
        <v>DF</v>
      </c>
      <c r="E4829" s="1" t="str">
        <f>CONCATENATE(Tabela1[[#This Row],[CIDADE]],",",Tabela1[[#This Row],[UF]])</f>
        <v>Brasília,DF</v>
      </c>
      <c r="F4829" s="12">
        <v>46140</v>
      </c>
      <c r="G4829" s="14">
        <v>12940</v>
      </c>
      <c r="H4829" s="14">
        <v>19040</v>
      </c>
      <c r="I4829" s="7">
        <f>Tabela1[[#This Row],[Valor total]]-Tabela1[[#This Row],[Valor custo]]</f>
        <v>6100</v>
      </c>
      <c r="J4829" s="3">
        <f>Tabela1[[#This Row],[MARGEM BRUTA]]/Tabela1[[#This Row],[Valor total]]</f>
        <v>0.32037815126050423</v>
      </c>
      <c r="K4829" s="1" t="str">
        <f>VLOOKUP(Tabela1[[#This Row],[Cliente]],'BASE DE CLIENTES'!A:D,4,0)</f>
        <v>EMPRESA COM MAQUINA</v>
      </c>
      <c r="L4829" s="1" t="str">
        <f>VLOOKUP(Tabela1[[#This Row],[Cliente]],'BASE DE CLIENTES'!A:E,5,0)</f>
        <v>RIACHO FUNDO II</v>
      </c>
    </row>
    <row r="4830" spans="2:12" x14ac:dyDescent="0.3">
      <c r="B4830" t="s">
        <v>321</v>
      </c>
      <c r="C4830" s="1" t="str">
        <f>VLOOKUP(Tabela1[[#This Row],[Cliente]],'BASE DE CLIENTES'!A:E,2,0)</f>
        <v>Valparaíso de Goiás</v>
      </c>
      <c r="D4830" s="1" t="str">
        <f>VLOOKUP(Tabela1[[#This Row],[Cliente]],'BASE DE CLIENTES'!A:C,3,0)</f>
        <v>GO</v>
      </c>
      <c r="E4830" s="1" t="str">
        <f>CONCATENATE(Tabela1[[#This Row],[CIDADE]],",",Tabela1[[#This Row],[UF]])</f>
        <v>Valparaíso de Goiás,GO</v>
      </c>
      <c r="F4830" s="12">
        <v>46140</v>
      </c>
      <c r="G4830" s="14">
        <v>8930</v>
      </c>
      <c r="H4830" s="14">
        <v>10700</v>
      </c>
      <c r="I4830" s="7">
        <f>Tabela1[[#This Row],[Valor total]]-Tabela1[[#This Row],[Valor custo]]</f>
        <v>1770</v>
      </c>
      <c r="J4830" s="3">
        <f>Tabela1[[#This Row],[MARGEM BRUTA]]/Tabela1[[#This Row],[Valor total]]</f>
        <v>0.16542056074766356</v>
      </c>
      <c r="K4830" s="1" t="str">
        <f>VLOOKUP(Tabela1[[#This Row],[Cliente]],'BASE DE CLIENTES'!A:D,4,0)</f>
        <v>EMPRESA COM MAQUINA</v>
      </c>
      <c r="L4830" s="1" t="str">
        <f>VLOOKUP(Tabela1[[#This Row],[Cliente]],'BASE DE CLIENTES'!A:E,5,0)</f>
        <v>Valparaíso de Goiás</v>
      </c>
    </row>
    <row r="4831" spans="2:12" x14ac:dyDescent="0.3">
      <c r="B4831" t="s">
        <v>256</v>
      </c>
      <c r="C4831" s="1" t="str">
        <f>VLOOKUP(Tabela1[[#This Row],[Cliente]],'BASE DE CLIENTES'!A:E,2,0)</f>
        <v>Luziânia</v>
      </c>
      <c r="D4831" s="1" t="str">
        <f>VLOOKUP(Tabela1[[#This Row],[Cliente]],'BASE DE CLIENTES'!A:C,3,0)</f>
        <v>GO</v>
      </c>
      <c r="E4831" s="1" t="str">
        <f>CONCATENATE(Tabela1[[#This Row],[CIDADE]],",",Tabela1[[#This Row],[UF]])</f>
        <v>Luziânia,GO</v>
      </c>
      <c r="F4831" s="12">
        <v>46140</v>
      </c>
      <c r="G4831" s="14">
        <v>695.52</v>
      </c>
      <c r="H4831" s="14">
        <v>1100</v>
      </c>
      <c r="I4831" s="7">
        <f>Tabela1[[#This Row],[Valor total]]-Tabela1[[#This Row],[Valor custo]]</f>
        <v>404.48</v>
      </c>
      <c r="J4831" s="3">
        <f>Tabela1[[#This Row],[MARGEM BRUTA]]/Tabela1[[#This Row],[Valor total]]</f>
        <v>0.36770909090909093</v>
      </c>
      <c r="K4831" s="1" t="str">
        <f>VLOOKUP(Tabela1[[#This Row],[Cliente]],'BASE DE CLIENTES'!A:D,4,0)</f>
        <v>SERRALHEIRO</v>
      </c>
      <c r="L4831" s="1" t="str">
        <f>VLOOKUP(Tabela1[[#This Row],[Cliente]],'BASE DE CLIENTES'!A:E,5,0)</f>
        <v>Luziânia</v>
      </c>
    </row>
    <row r="4832" spans="2:12" x14ac:dyDescent="0.3">
      <c r="B4832" t="s">
        <v>120</v>
      </c>
      <c r="C4832" s="1" t="str">
        <f>VLOOKUP(Tabela1[[#This Row],[Cliente]],'BASE DE CLIENTES'!A:E,2,0)</f>
        <v>Brasília</v>
      </c>
      <c r="D4832" s="1" t="str">
        <f>VLOOKUP(Tabela1[[#This Row],[Cliente]],'BASE DE CLIENTES'!A:C,3,0)</f>
        <v>DF</v>
      </c>
      <c r="E4832" s="1" t="str">
        <f>CONCATENATE(Tabela1[[#This Row],[CIDADE]],",",Tabela1[[#This Row],[UF]])</f>
        <v>Brasília,DF</v>
      </c>
      <c r="F4832" s="12">
        <v>46140</v>
      </c>
      <c r="G4832" s="14">
        <v>869</v>
      </c>
      <c r="H4832" s="14">
        <v>1350</v>
      </c>
      <c r="I4832" s="7">
        <f>Tabela1[[#This Row],[Valor total]]-Tabela1[[#This Row],[Valor custo]]</f>
        <v>481</v>
      </c>
      <c r="J4832" s="3">
        <f>Tabela1[[#This Row],[MARGEM BRUTA]]/Tabela1[[#This Row],[Valor total]]</f>
        <v>0.35629629629629628</v>
      </c>
      <c r="K4832" s="1" t="str">
        <f>VLOOKUP(Tabela1[[#This Row],[Cliente]],'BASE DE CLIENTES'!A:D,4,0)</f>
        <v>EMPRESA SEM MAQUINA</v>
      </c>
      <c r="L4832" s="1" t="str">
        <f>VLOOKUP(Tabela1[[#This Row],[Cliente]],'BASE DE CLIENTES'!A:E,5,0)</f>
        <v>SAMAMBAIA</v>
      </c>
    </row>
    <row r="4833" spans="2:12" x14ac:dyDescent="0.3">
      <c r="B4833" t="s">
        <v>25</v>
      </c>
      <c r="C4833" s="1" t="str">
        <f>VLOOKUP(Tabela1[[#This Row],[Cliente]],'BASE DE CLIENTES'!A:E,2,0)</f>
        <v>Brasília</v>
      </c>
      <c r="D4833" s="1" t="str">
        <f>VLOOKUP(Tabela1[[#This Row],[Cliente]],'BASE DE CLIENTES'!A:C,3,0)</f>
        <v>DF</v>
      </c>
      <c r="E4833" s="1" t="str">
        <f>CONCATENATE(Tabela1[[#This Row],[CIDADE]],",",Tabela1[[#This Row],[UF]])</f>
        <v>Brasília,DF</v>
      </c>
      <c r="F4833" s="12">
        <v>46140</v>
      </c>
      <c r="G4833" s="14">
        <v>500</v>
      </c>
      <c r="H4833" s="14">
        <v>730</v>
      </c>
      <c r="I4833" s="7">
        <f>Tabela1[[#This Row],[Valor total]]-Tabela1[[#This Row],[Valor custo]]</f>
        <v>230</v>
      </c>
      <c r="J4833" s="3">
        <f>Tabela1[[#This Row],[MARGEM BRUTA]]/Tabela1[[#This Row],[Valor total]]</f>
        <v>0.31506849315068491</v>
      </c>
      <c r="K4833" s="1" t="str">
        <f>VLOOKUP(Tabela1[[#This Row],[Cliente]],'BASE DE CLIENTES'!A:D,4,0)</f>
        <v>EMPRESA COM MAQUINA</v>
      </c>
      <c r="L4833" s="1" t="str">
        <f>VLOOKUP(Tabela1[[#This Row],[Cliente]],'BASE DE CLIENTES'!A:E,5,0)</f>
        <v>CEILANDIA NORTE (CEILANDIA)</v>
      </c>
    </row>
    <row r="4834" spans="2:12" x14ac:dyDescent="0.3">
      <c r="B4834" t="s">
        <v>30</v>
      </c>
      <c r="C4834" s="1" t="str">
        <f>VLOOKUP(Tabela1[[#This Row],[Cliente]],'BASE DE CLIENTES'!A:E,2,0)</f>
        <v>Águas Lindas de Goiás</v>
      </c>
      <c r="D4834" s="1" t="str">
        <f>VLOOKUP(Tabela1[[#This Row],[Cliente]],'BASE DE CLIENTES'!A:C,3,0)</f>
        <v>GO</v>
      </c>
      <c r="E4834" s="1" t="str">
        <f>CONCATENATE(Tabela1[[#This Row],[CIDADE]],",",Tabela1[[#This Row],[UF]])</f>
        <v>Águas Lindas de Goiás,GO</v>
      </c>
      <c r="F4834" s="12">
        <v>46140</v>
      </c>
      <c r="G4834" s="14">
        <v>450</v>
      </c>
      <c r="H4834" s="14">
        <v>750</v>
      </c>
      <c r="I4834" s="7">
        <f>Tabela1[[#This Row],[Valor total]]-Tabela1[[#This Row],[Valor custo]]</f>
        <v>300</v>
      </c>
      <c r="J4834" s="3">
        <f>Tabela1[[#This Row],[MARGEM BRUTA]]/Tabela1[[#This Row],[Valor total]]</f>
        <v>0.4</v>
      </c>
      <c r="K4834" s="1" t="str">
        <f>VLOOKUP(Tabela1[[#This Row],[Cliente]],'BASE DE CLIENTES'!A:D,4,0)</f>
        <v>SERRALHEIRO</v>
      </c>
      <c r="L4834" s="1" t="str">
        <f>VLOOKUP(Tabela1[[#This Row],[Cliente]],'BASE DE CLIENTES'!A:E,5,0)</f>
        <v>Águas Lindas de Goiás</v>
      </c>
    </row>
    <row r="4835" spans="2:12" x14ac:dyDescent="0.3">
      <c r="B4835" t="s">
        <v>109</v>
      </c>
      <c r="C4835" s="1" t="str">
        <f>VLOOKUP(Tabela1[[#This Row],[Cliente]],'BASE DE CLIENTES'!A:E,2,0)</f>
        <v>Águas Lindas de Goiás</v>
      </c>
      <c r="D4835" s="1" t="str">
        <f>VLOOKUP(Tabela1[[#This Row],[Cliente]],'BASE DE CLIENTES'!A:C,3,0)</f>
        <v>GO</v>
      </c>
      <c r="E4835" s="1" t="str">
        <f>CONCATENATE(Tabela1[[#This Row],[CIDADE]],",",Tabela1[[#This Row],[UF]])</f>
        <v>Águas Lindas de Goiás,GO</v>
      </c>
      <c r="F4835" s="12">
        <v>46140</v>
      </c>
      <c r="G4835" s="14">
        <v>1790</v>
      </c>
      <c r="H4835" s="14">
        <v>2900</v>
      </c>
      <c r="I4835" s="7">
        <f>Tabela1[[#This Row],[Valor total]]-Tabela1[[#This Row],[Valor custo]]</f>
        <v>1110</v>
      </c>
      <c r="J4835" s="3">
        <f>Tabela1[[#This Row],[MARGEM BRUTA]]/Tabela1[[#This Row],[Valor total]]</f>
        <v>0.38275862068965516</v>
      </c>
      <c r="K4835" s="1" t="str">
        <f>VLOOKUP(Tabela1[[#This Row],[Cliente]],'BASE DE CLIENTES'!A:D,4,0)</f>
        <v>SERRALHEIRO</v>
      </c>
      <c r="L4835" s="1" t="str">
        <f>VLOOKUP(Tabela1[[#This Row],[Cliente]],'BASE DE CLIENTES'!A:E,5,0)</f>
        <v>Águas Lindas de Goiás</v>
      </c>
    </row>
    <row r="4836" spans="2:12" x14ac:dyDescent="0.3">
      <c r="B4836" t="s">
        <v>30</v>
      </c>
      <c r="C4836" s="1" t="str">
        <f>VLOOKUP(Tabela1[[#This Row],[Cliente]],'BASE DE CLIENTES'!A:E,2,0)</f>
        <v>Águas Lindas de Goiás</v>
      </c>
      <c r="D4836" s="1" t="str">
        <f>VLOOKUP(Tabela1[[#This Row],[Cliente]],'BASE DE CLIENTES'!A:C,3,0)</f>
        <v>GO</v>
      </c>
      <c r="E4836" s="1" t="str">
        <f>CONCATENATE(Tabela1[[#This Row],[CIDADE]],",",Tabela1[[#This Row],[UF]])</f>
        <v>Águas Lindas de Goiás,GO</v>
      </c>
      <c r="F4836" s="12">
        <v>46140</v>
      </c>
      <c r="G4836" s="14">
        <v>380</v>
      </c>
      <c r="H4836" s="14">
        <v>660</v>
      </c>
      <c r="I4836" s="7">
        <f>Tabela1[[#This Row],[Valor total]]-Tabela1[[#This Row],[Valor custo]]</f>
        <v>280</v>
      </c>
      <c r="J4836" s="3">
        <f>Tabela1[[#This Row],[MARGEM BRUTA]]/Tabela1[[#This Row],[Valor total]]</f>
        <v>0.42424242424242425</v>
      </c>
      <c r="K4836" s="1" t="str">
        <f>VLOOKUP(Tabela1[[#This Row],[Cliente]],'BASE DE CLIENTES'!A:D,4,0)</f>
        <v>SERRALHEIRO</v>
      </c>
      <c r="L4836" s="1" t="str">
        <f>VLOOKUP(Tabela1[[#This Row],[Cliente]],'BASE DE CLIENTES'!A:E,5,0)</f>
        <v>Águas Lindas de Goiás</v>
      </c>
    </row>
    <row r="4837" spans="2:12" x14ac:dyDescent="0.3">
      <c r="B4837" t="s">
        <v>255</v>
      </c>
      <c r="C4837" s="1" t="str">
        <f>VLOOKUP(Tabela1[[#This Row],[Cliente]],'BASE DE CLIENTES'!A:E,2,0)</f>
        <v>Brasília</v>
      </c>
      <c r="D4837" s="1" t="str">
        <f>VLOOKUP(Tabela1[[#This Row],[Cliente]],'BASE DE CLIENTES'!A:C,3,0)</f>
        <v>DF</v>
      </c>
      <c r="E4837" s="1" t="str">
        <f>CONCATENATE(Tabela1[[#This Row],[CIDADE]],",",Tabela1[[#This Row],[UF]])</f>
        <v>Brasília,DF</v>
      </c>
      <c r="F4837" s="12">
        <v>46140</v>
      </c>
      <c r="G4837" s="14">
        <v>419</v>
      </c>
      <c r="H4837" s="14">
        <v>655</v>
      </c>
      <c r="I4837" s="7">
        <f>Tabela1[[#This Row],[Valor total]]-Tabela1[[#This Row],[Valor custo]]</f>
        <v>236</v>
      </c>
      <c r="J4837" s="3">
        <f>Tabela1[[#This Row],[MARGEM BRUTA]]/Tabela1[[#This Row],[Valor total]]</f>
        <v>0.36030534351145038</v>
      </c>
      <c r="K4837" s="1" t="str">
        <f>VLOOKUP(Tabela1[[#This Row],[Cliente]],'BASE DE CLIENTES'!A:D,4,0)</f>
        <v>EMPRESA COM MAQUINA</v>
      </c>
      <c r="L4837" s="1" t="str">
        <f>VLOOKUP(Tabela1[[#This Row],[Cliente]],'BASE DE CLIENTES'!A:E,5,0)</f>
        <v>ADE ÁGUAS CLARAS</v>
      </c>
    </row>
    <row r="4838" spans="2:12" x14ac:dyDescent="0.3">
      <c r="B4838" t="s">
        <v>70</v>
      </c>
      <c r="C4838" s="1" t="str">
        <f>VLOOKUP(Tabela1[[#This Row],[Cliente]],'BASE DE CLIENTES'!A:E,2,0)</f>
        <v>Brasília</v>
      </c>
      <c r="D4838" s="1" t="str">
        <f>VLOOKUP(Tabela1[[#This Row],[Cliente]],'BASE DE CLIENTES'!A:C,3,0)</f>
        <v>DF</v>
      </c>
      <c r="E4838" s="1" t="str">
        <f>CONCATENATE(Tabela1[[#This Row],[CIDADE]],",",Tabela1[[#This Row],[UF]])</f>
        <v>Brasília,DF</v>
      </c>
      <c r="F4838" s="12">
        <v>46140</v>
      </c>
      <c r="G4838" s="14">
        <v>650</v>
      </c>
      <c r="H4838" s="14">
        <v>900</v>
      </c>
      <c r="I4838" s="7">
        <f>Tabela1[[#This Row],[Valor total]]-Tabela1[[#This Row],[Valor custo]]</f>
        <v>250</v>
      </c>
      <c r="J4838" s="3">
        <f>Tabela1[[#This Row],[MARGEM BRUTA]]/Tabela1[[#This Row],[Valor total]]</f>
        <v>0.27777777777777779</v>
      </c>
      <c r="K4838" s="1" t="str">
        <f>VLOOKUP(Tabela1[[#This Row],[Cliente]],'BASE DE CLIENTES'!A:D,4,0)</f>
        <v>EMPRESA COM MAQUINA</v>
      </c>
      <c r="L4838" s="1" t="str">
        <f>VLOOKUP(Tabela1[[#This Row],[Cliente]],'BASE DE CLIENTES'!A:E,5,0)</f>
        <v>TAGUATINGA NORTE (TAGUATINGA)</v>
      </c>
    </row>
    <row r="4839" spans="2:12" x14ac:dyDescent="0.3">
      <c r="B4839" t="s">
        <v>165</v>
      </c>
      <c r="C4839" s="1" t="str">
        <f>VLOOKUP(Tabela1[[#This Row],[Cliente]],'BASE DE CLIENTES'!A:E,2,0)</f>
        <v>Brasília</v>
      </c>
      <c r="D4839" s="1" t="str">
        <f>VLOOKUP(Tabela1[[#This Row],[Cliente]],'BASE DE CLIENTES'!A:C,3,0)</f>
        <v>DF</v>
      </c>
      <c r="E4839" s="1" t="str">
        <f>CONCATENATE(Tabela1[[#This Row],[CIDADE]],",",Tabela1[[#This Row],[UF]])</f>
        <v>Brasília,DF</v>
      </c>
      <c r="F4839" s="12">
        <v>46140</v>
      </c>
      <c r="G4839" s="14">
        <v>470</v>
      </c>
      <c r="H4839" s="14">
        <v>820</v>
      </c>
      <c r="I4839" s="7">
        <f>Tabela1[[#This Row],[Valor total]]-Tabela1[[#This Row],[Valor custo]]</f>
        <v>350</v>
      </c>
      <c r="J4839" s="3">
        <f>Tabela1[[#This Row],[MARGEM BRUTA]]/Tabela1[[#This Row],[Valor total]]</f>
        <v>0.42682926829268292</v>
      </c>
      <c r="K4839" s="1" t="str">
        <f>VLOOKUP(Tabela1[[#This Row],[Cliente]],'BASE DE CLIENTES'!A:D,4,0)</f>
        <v>EMPRESA SEM MAQUINA</v>
      </c>
      <c r="L4839" s="1" t="str">
        <f>VLOOKUP(Tabela1[[#This Row],[Cliente]],'BASE DE CLIENTES'!A:E,5,0)</f>
        <v>SETOR HABITACIONAL VICENTE PIRES</v>
      </c>
    </row>
    <row r="4840" spans="2:12" x14ac:dyDescent="0.3">
      <c r="B4840" t="s">
        <v>30</v>
      </c>
      <c r="C4840" s="1" t="str">
        <f>VLOOKUP(Tabela1[[#This Row],[Cliente]],'BASE DE CLIENTES'!A:E,2,0)</f>
        <v>Águas Lindas de Goiás</v>
      </c>
      <c r="D4840" s="1" t="str">
        <f>VLOOKUP(Tabela1[[#This Row],[Cliente]],'BASE DE CLIENTES'!A:C,3,0)</f>
        <v>GO</v>
      </c>
      <c r="E4840" s="1" t="str">
        <f>CONCATENATE(Tabela1[[#This Row],[CIDADE]],",",Tabela1[[#This Row],[UF]])</f>
        <v>Águas Lindas de Goiás,GO</v>
      </c>
      <c r="F4840" s="12">
        <v>46140</v>
      </c>
      <c r="G4840" s="14">
        <v>419</v>
      </c>
      <c r="H4840" s="14">
        <v>655</v>
      </c>
      <c r="I4840" s="7">
        <f>Tabela1[[#This Row],[Valor total]]-Tabela1[[#This Row],[Valor custo]]</f>
        <v>236</v>
      </c>
      <c r="J4840" s="3">
        <f>Tabela1[[#This Row],[MARGEM BRUTA]]/Tabela1[[#This Row],[Valor total]]</f>
        <v>0.36030534351145038</v>
      </c>
      <c r="K4840" s="1" t="str">
        <f>VLOOKUP(Tabela1[[#This Row],[Cliente]],'BASE DE CLIENTES'!A:D,4,0)</f>
        <v>SERRALHEIRO</v>
      </c>
      <c r="L4840" s="1" t="str">
        <f>VLOOKUP(Tabela1[[#This Row],[Cliente]],'BASE DE CLIENTES'!A:E,5,0)</f>
        <v>Águas Lindas de Goiás</v>
      </c>
    </row>
    <row r="4841" spans="2:12" x14ac:dyDescent="0.3">
      <c r="B4841" t="s">
        <v>161</v>
      </c>
      <c r="C4841" s="1" t="str">
        <f>VLOOKUP(Tabela1[[#This Row],[Cliente]],'BASE DE CLIENTES'!A:E,2,0)</f>
        <v>Brasília</v>
      </c>
      <c r="D4841" s="1" t="str">
        <f>VLOOKUP(Tabela1[[#This Row],[Cliente]],'BASE DE CLIENTES'!A:C,3,0)</f>
        <v>DF</v>
      </c>
      <c r="E4841" s="1" t="str">
        <f>CONCATENATE(Tabela1[[#This Row],[CIDADE]],",",Tabela1[[#This Row],[UF]])</f>
        <v>Brasília,DF</v>
      </c>
      <c r="F4841" s="12">
        <v>46140</v>
      </c>
      <c r="G4841" s="14">
        <v>3161.71</v>
      </c>
      <c r="H4841" s="14">
        <v>4316</v>
      </c>
      <c r="I4841" s="7">
        <f>Tabela1[[#This Row],[Valor total]]-Tabela1[[#This Row],[Valor custo]]</f>
        <v>1154.29</v>
      </c>
      <c r="J4841" s="3">
        <f>Tabela1[[#This Row],[MARGEM BRUTA]]/Tabela1[[#This Row],[Valor total]]</f>
        <v>0.26744439295644112</v>
      </c>
      <c r="K4841" s="1" t="str">
        <f>VLOOKUP(Tabela1[[#This Row],[Cliente]],'BASE DE CLIENTES'!A:D,4,0)</f>
        <v>EMPRESA COM MAQUINA</v>
      </c>
      <c r="L4841" s="1" t="str">
        <f>VLOOKUP(Tabela1[[#This Row],[Cliente]],'BASE DE CLIENTES'!A:E,5,0)</f>
        <v>RIACHO FUNDO II</v>
      </c>
    </row>
    <row r="4842" spans="2:12" x14ac:dyDescent="0.3">
      <c r="B4842" t="s">
        <v>66</v>
      </c>
      <c r="C4842" s="1" t="str">
        <f>VLOOKUP(Tabela1[[#This Row],[Cliente]],'BASE DE CLIENTES'!A:E,2,0)</f>
        <v>Águas Lindas de Goiás</v>
      </c>
      <c r="D4842" s="1" t="str">
        <f>VLOOKUP(Tabela1[[#This Row],[Cliente]],'BASE DE CLIENTES'!A:C,3,0)</f>
        <v>GO</v>
      </c>
      <c r="E4842" s="1" t="str">
        <f>CONCATENATE(Tabela1[[#This Row],[CIDADE]],",",Tabela1[[#This Row],[UF]])</f>
        <v>Águas Lindas de Goiás,GO</v>
      </c>
      <c r="F4842" s="12">
        <v>46139</v>
      </c>
      <c r="G4842" s="14">
        <v>1649</v>
      </c>
      <c r="H4842" s="14">
        <v>2705</v>
      </c>
      <c r="I4842" s="7">
        <f>Tabela1[[#This Row],[Valor total]]-Tabela1[[#This Row],[Valor custo]]</f>
        <v>1056</v>
      </c>
      <c r="J4842" s="3">
        <f>Tabela1[[#This Row],[MARGEM BRUTA]]/Tabela1[[#This Row],[Valor total]]</f>
        <v>0.39038817005545284</v>
      </c>
      <c r="K4842" s="1" t="str">
        <f>VLOOKUP(Tabela1[[#This Row],[Cliente]],'BASE DE CLIENTES'!A:D,4,0)</f>
        <v>EMPRESA COM MAQUINA</v>
      </c>
      <c r="L4842" s="1" t="str">
        <f>VLOOKUP(Tabela1[[#This Row],[Cliente]],'BASE DE CLIENTES'!A:E,5,0)</f>
        <v>Águas Lindas de Goiás</v>
      </c>
    </row>
    <row r="4843" spans="2:12" x14ac:dyDescent="0.3">
      <c r="B4843" t="s">
        <v>255</v>
      </c>
      <c r="C4843" s="1" t="str">
        <f>VLOOKUP(Tabela1[[#This Row],[Cliente]],'BASE DE CLIENTES'!A:E,2,0)</f>
        <v>Brasília</v>
      </c>
      <c r="D4843" s="1" t="str">
        <f>VLOOKUP(Tabela1[[#This Row],[Cliente]],'BASE DE CLIENTES'!A:C,3,0)</f>
        <v>DF</v>
      </c>
      <c r="E4843" s="1" t="str">
        <f>CONCATENATE(Tabela1[[#This Row],[CIDADE]],",",Tabela1[[#This Row],[UF]])</f>
        <v>Brasília,DF</v>
      </c>
      <c r="F4843" s="12">
        <v>46139</v>
      </c>
      <c r="G4843" s="14">
        <v>760</v>
      </c>
      <c r="H4843" s="14">
        <v>1230</v>
      </c>
      <c r="I4843" s="7">
        <f>Tabela1[[#This Row],[Valor total]]-Tabela1[[#This Row],[Valor custo]]</f>
        <v>470</v>
      </c>
      <c r="J4843" s="3">
        <f>Tabela1[[#This Row],[MARGEM BRUTA]]/Tabela1[[#This Row],[Valor total]]</f>
        <v>0.38211382113821141</v>
      </c>
      <c r="K4843" s="1" t="str">
        <f>VLOOKUP(Tabela1[[#This Row],[Cliente]],'BASE DE CLIENTES'!A:D,4,0)</f>
        <v>EMPRESA COM MAQUINA</v>
      </c>
      <c r="L4843" s="1" t="str">
        <f>VLOOKUP(Tabela1[[#This Row],[Cliente]],'BASE DE CLIENTES'!A:E,5,0)</f>
        <v>ADE ÁGUAS CLARAS</v>
      </c>
    </row>
    <row r="4844" spans="2:12" x14ac:dyDescent="0.3">
      <c r="B4844" t="s">
        <v>340</v>
      </c>
      <c r="C4844" s="1" t="str">
        <f>VLOOKUP(Tabela1[[#This Row],[Cliente]],'BASE DE CLIENTES'!A:E,2,0)</f>
        <v>Brasília</v>
      </c>
      <c r="D4844" s="1" t="str">
        <f>VLOOKUP(Tabela1[[#This Row],[Cliente]],'BASE DE CLIENTES'!A:C,3,0)</f>
        <v>DF</v>
      </c>
      <c r="E4844" s="1" t="str">
        <f>CONCATENATE(Tabela1[[#This Row],[CIDADE]],",",Tabela1[[#This Row],[UF]])</f>
        <v>Brasília,DF</v>
      </c>
      <c r="F4844" s="12">
        <v>46139</v>
      </c>
      <c r="G4844" s="14">
        <v>311.14</v>
      </c>
      <c r="H4844" s="14">
        <v>635</v>
      </c>
      <c r="I4844" s="7">
        <f>Tabela1[[#This Row],[Valor total]]-Tabela1[[#This Row],[Valor custo]]</f>
        <v>323.86</v>
      </c>
      <c r="J4844" s="3">
        <f>Tabela1[[#This Row],[MARGEM BRUTA]]/Tabela1[[#This Row],[Valor total]]</f>
        <v>0.51001574803149607</v>
      </c>
      <c r="K4844" s="1" t="str">
        <f>VLOOKUP(Tabela1[[#This Row],[Cliente]],'BASE DE CLIENTES'!A:D,4,0)</f>
        <v>CLIENTE NOVO S/ IDENT.</v>
      </c>
      <c r="L4844" s="1" t="str">
        <f>VLOOKUP(Tabela1[[#This Row],[Cliente]],'BASE DE CLIENTES'!A:E,5,0)</f>
        <v>Brasília</v>
      </c>
    </row>
    <row r="4845" spans="2:12" x14ac:dyDescent="0.3">
      <c r="B4845" t="s">
        <v>117</v>
      </c>
      <c r="C4845" s="1" t="str">
        <f>VLOOKUP(Tabela1[[#This Row],[Cliente]],'BASE DE CLIENTES'!A:E,2,0)</f>
        <v>Brasília</v>
      </c>
      <c r="D4845" s="1" t="str">
        <f>VLOOKUP(Tabela1[[#This Row],[Cliente]],'BASE DE CLIENTES'!A:C,3,0)</f>
        <v>DF</v>
      </c>
      <c r="E4845" s="1" t="str">
        <f>CONCATENATE(Tabela1[[#This Row],[CIDADE]],",",Tabela1[[#This Row],[UF]])</f>
        <v>Brasília,DF</v>
      </c>
      <c r="F4845" s="12">
        <v>46139</v>
      </c>
      <c r="G4845" s="14">
        <v>290</v>
      </c>
      <c r="H4845" s="14">
        <v>500</v>
      </c>
      <c r="I4845" s="7">
        <f>Tabela1[[#This Row],[Valor total]]-Tabela1[[#This Row],[Valor custo]]</f>
        <v>210</v>
      </c>
      <c r="J4845" s="3">
        <f>Tabela1[[#This Row],[MARGEM BRUTA]]/Tabela1[[#This Row],[Valor total]]</f>
        <v>0.42</v>
      </c>
      <c r="K4845" s="1" t="str">
        <f>VLOOKUP(Tabela1[[#This Row],[Cliente]],'BASE DE CLIENTES'!A:D,4,0)</f>
        <v>EMPRESA COM MAQUINA</v>
      </c>
      <c r="L4845" s="1" t="str">
        <f>VLOOKUP(Tabela1[[#This Row],[Cliente]],'BASE DE CLIENTES'!A:E,5,0)</f>
        <v>SETOR HABITACIONAL ARNIQUEIRA (AGUAS CLARAS)</v>
      </c>
    </row>
    <row r="4846" spans="2:12" x14ac:dyDescent="0.3">
      <c r="B4846" t="s">
        <v>52</v>
      </c>
      <c r="C4846" s="1" t="str">
        <f>VLOOKUP(Tabela1[[#This Row],[Cliente]],'BASE DE CLIENTES'!A:E,2,0)</f>
        <v>Brasília</v>
      </c>
      <c r="D4846" s="1" t="str">
        <f>VLOOKUP(Tabela1[[#This Row],[Cliente]],'BASE DE CLIENTES'!A:C,3,0)</f>
        <v>DF</v>
      </c>
      <c r="E4846" s="1" t="str">
        <f>CONCATENATE(Tabela1[[#This Row],[CIDADE]],",",Tabela1[[#This Row],[UF]])</f>
        <v>Brasília,DF</v>
      </c>
      <c r="F4846" s="12">
        <v>46139</v>
      </c>
      <c r="G4846" s="14">
        <v>1287.5</v>
      </c>
      <c r="H4846" s="14">
        <v>1780</v>
      </c>
      <c r="I4846" s="7">
        <f>Tabela1[[#This Row],[Valor total]]-Tabela1[[#This Row],[Valor custo]]</f>
        <v>492.5</v>
      </c>
      <c r="J4846" s="3">
        <f>Tabela1[[#This Row],[MARGEM BRUTA]]/Tabela1[[#This Row],[Valor total]]</f>
        <v>0.27668539325842695</v>
      </c>
      <c r="K4846" s="1" t="str">
        <f>VLOOKUP(Tabela1[[#This Row],[Cliente]],'BASE DE CLIENTES'!A:D,4,0)</f>
        <v>SERRALHEIRO</v>
      </c>
      <c r="L4846" s="1" t="str">
        <f>VLOOKUP(Tabela1[[#This Row],[Cliente]],'BASE DE CLIENTES'!A:E,5,0)</f>
        <v>Ceilândia Sul (Ceilândia)</v>
      </c>
    </row>
    <row r="4847" spans="2:12" x14ac:dyDescent="0.3">
      <c r="B4847" t="s">
        <v>88</v>
      </c>
      <c r="C4847" s="1" t="str">
        <f>VLOOKUP(Tabela1[[#This Row],[Cliente]],'BASE DE CLIENTES'!A:E,2,0)</f>
        <v>Brasília</v>
      </c>
      <c r="D4847" s="1" t="str">
        <f>VLOOKUP(Tabela1[[#This Row],[Cliente]],'BASE DE CLIENTES'!A:C,3,0)</f>
        <v>DF</v>
      </c>
      <c r="E4847" s="1" t="str">
        <f>CONCATENATE(Tabela1[[#This Row],[CIDADE]],",",Tabela1[[#This Row],[UF]])</f>
        <v>Brasília,DF</v>
      </c>
      <c r="F4847" s="12">
        <v>46139</v>
      </c>
      <c r="G4847" s="14">
        <v>90.06</v>
      </c>
      <c r="H4847" s="14">
        <v>165</v>
      </c>
      <c r="I4847" s="7">
        <f>Tabela1[[#This Row],[Valor total]]-Tabela1[[#This Row],[Valor custo]]</f>
        <v>74.94</v>
      </c>
      <c r="J4847" s="3">
        <f>Tabela1[[#This Row],[MARGEM BRUTA]]/Tabela1[[#This Row],[Valor total]]</f>
        <v>0.45418181818181819</v>
      </c>
      <c r="K4847" s="1" t="str">
        <f>VLOOKUP(Tabela1[[#This Row],[Cliente]],'BASE DE CLIENTES'!A:D,4,0)</f>
        <v>SERRALHEIRO</v>
      </c>
      <c r="L4847" s="1" t="str">
        <f>VLOOKUP(Tabela1[[#This Row],[Cliente]],'BASE DE CLIENTES'!A:E,5,0)</f>
        <v>RECANTO DAS EMAS</v>
      </c>
    </row>
    <row r="4848" spans="2:12" x14ac:dyDescent="0.3">
      <c r="B4848" t="s">
        <v>25</v>
      </c>
      <c r="C4848" s="1" t="str">
        <f>VLOOKUP(Tabela1[[#This Row],[Cliente]],'BASE DE CLIENTES'!A:E,2,0)</f>
        <v>Brasília</v>
      </c>
      <c r="D4848" s="1" t="str">
        <f>VLOOKUP(Tabela1[[#This Row],[Cliente]],'BASE DE CLIENTES'!A:C,3,0)</f>
        <v>DF</v>
      </c>
      <c r="E4848" s="1" t="str">
        <f>CONCATENATE(Tabela1[[#This Row],[CIDADE]],",",Tabela1[[#This Row],[UF]])</f>
        <v>Brasília,DF</v>
      </c>
      <c r="F4848" s="12">
        <v>46139</v>
      </c>
      <c r="G4848" s="14">
        <v>90.06</v>
      </c>
      <c r="H4848" s="14">
        <v>170</v>
      </c>
      <c r="I4848" s="7">
        <f>Tabela1[[#This Row],[Valor total]]-Tabela1[[#This Row],[Valor custo]]</f>
        <v>79.94</v>
      </c>
      <c r="J4848" s="3">
        <f>Tabela1[[#This Row],[MARGEM BRUTA]]/Tabela1[[#This Row],[Valor total]]</f>
        <v>0.47023529411764703</v>
      </c>
      <c r="K4848" s="1" t="str">
        <f>VLOOKUP(Tabela1[[#This Row],[Cliente]],'BASE DE CLIENTES'!A:D,4,0)</f>
        <v>EMPRESA COM MAQUINA</v>
      </c>
      <c r="L4848" s="1" t="str">
        <f>VLOOKUP(Tabela1[[#This Row],[Cliente]],'BASE DE CLIENTES'!A:E,5,0)</f>
        <v>CEILANDIA NORTE (CEILANDIA)</v>
      </c>
    </row>
    <row r="4849" spans="2:12" x14ac:dyDescent="0.3">
      <c r="B4849" t="s">
        <v>1199</v>
      </c>
      <c r="C4849" s="1" t="str">
        <f>VLOOKUP(Tabela1[[#This Row],[Cliente]],'BASE DE CLIENTES'!A:E,2,0)</f>
        <v>Brasília</v>
      </c>
      <c r="D4849" s="1" t="str">
        <f>VLOOKUP(Tabela1[[#This Row],[Cliente]],'BASE DE CLIENTES'!A:C,3,0)</f>
        <v>DF</v>
      </c>
      <c r="E4849" s="1" t="str">
        <f>CONCATENATE(Tabela1[[#This Row],[CIDADE]],",",Tabela1[[#This Row],[UF]])</f>
        <v>Brasília,DF</v>
      </c>
      <c r="F4849" s="12">
        <v>46139</v>
      </c>
      <c r="G4849" s="14">
        <v>22.5</v>
      </c>
      <c r="H4849" s="14">
        <v>90</v>
      </c>
      <c r="I4849" s="7">
        <f>Tabela1[[#This Row],[Valor total]]-Tabela1[[#This Row],[Valor custo]]</f>
        <v>67.5</v>
      </c>
      <c r="J4849" s="3">
        <f>Tabela1[[#This Row],[MARGEM BRUTA]]/Tabela1[[#This Row],[Valor total]]</f>
        <v>0.75</v>
      </c>
      <c r="K4849" s="1" t="str">
        <f>VLOOKUP(Tabela1[[#This Row],[Cliente]],'BASE DE CLIENTES'!A:D,4,0)</f>
        <v>CLIENTE NOVO S/ IDENT.</v>
      </c>
      <c r="L4849" s="1" t="str">
        <f>VLOOKUP(Tabela1[[#This Row],[Cliente]],'BASE DE CLIENTES'!A:E,5,0)</f>
        <v>TAGUATINGA</v>
      </c>
    </row>
    <row r="4850" spans="2:12" x14ac:dyDescent="0.3">
      <c r="B4850" t="s">
        <v>19</v>
      </c>
      <c r="C4850" s="1" t="str">
        <f>VLOOKUP(Tabela1[[#This Row],[Cliente]],'BASE DE CLIENTES'!A:E,2,0)</f>
        <v>Águas Lindas de Goiás</v>
      </c>
      <c r="D4850" s="1" t="str">
        <f>VLOOKUP(Tabela1[[#This Row],[Cliente]],'BASE DE CLIENTES'!A:C,3,0)</f>
        <v>GO</v>
      </c>
      <c r="E4850" s="1" t="str">
        <f>CONCATENATE(Tabela1[[#This Row],[CIDADE]],",",Tabela1[[#This Row],[UF]])</f>
        <v>Águas Lindas de Goiás,GO</v>
      </c>
      <c r="F4850" s="12">
        <v>46139</v>
      </c>
      <c r="G4850" s="14">
        <v>419</v>
      </c>
      <c r="H4850" s="14">
        <v>620</v>
      </c>
      <c r="I4850" s="7">
        <f>Tabela1[[#This Row],[Valor total]]-Tabela1[[#This Row],[Valor custo]]</f>
        <v>201</v>
      </c>
      <c r="J4850" s="3">
        <f>Tabela1[[#This Row],[MARGEM BRUTA]]/Tabela1[[#This Row],[Valor total]]</f>
        <v>0.3241935483870968</v>
      </c>
      <c r="K4850" s="1" t="str">
        <f>VLOOKUP(Tabela1[[#This Row],[Cliente]],'BASE DE CLIENTES'!A:D,4,0)</f>
        <v>SERRALHEIRO</v>
      </c>
      <c r="L4850" s="1" t="str">
        <f>VLOOKUP(Tabela1[[#This Row],[Cliente]],'BASE DE CLIENTES'!A:E,5,0)</f>
        <v>Águas Lindas de Goiás</v>
      </c>
    </row>
    <row r="4851" spans="2:12" x14ac:dyDescent="0.3">
      <c r="B4851" t="s">
        <v>19</v>
      </c>
      <c r="C4851" s="1" t="str">
        <f>VLOOKUP(Tabela1[[#This Row],[Cliente]],'BASE DE CLIENTES'!A:E,2,0)</f>
        <v>Águas Lindas de Goiás</v>
      </c>
      <c r="D4851" s="1" t="str">
        <f>VLOOKUP(Tabela1[[#This Row],[Cliente]],'BASE DE CLIENTES'!A:C,3,0)</f>
        <v>GO</v>
      </c>
      <c r="E4851" s="1" t="str">
        <f>CONCATENATE(Tabela1[[#This Row],[CIDADE]],",",Tabela1[[#This Row],[UF]])</f>
        <v>Águas Lindas de Goiás,GO</v>
      </c>
      <c r="F4851" s="12">
        <v>46139</v>
      </c>
      <c r="G4851" s="14">
        <v>419</v>
      </c>
      <c r="H4851" s="14">
        <v>720</v>
      </c>
      <c r="I4851" s="7">
        <f>Tabela1[[#This Row],[Valor total]]-Tabela1[[#This Row],[Valor custo]]</f>
        <v>301</v>
      </c>
      <c r="J4851" s="3">
        <f>Tabela1[[#This Row],[MARGEM BRUTA]]/Tabela1[[#This Row],[Valor total]]</f>
        <v>0.41805555555555557</v>
      </c>
      <c r="K4851" s="1" t="str">
        <f>VLOOKUP(Tabela1[[#This Row],[Cliente]],'BASE DE CLIENTES'!A:D,4,0)</f>
        <v>SERRALHEIRO</v>
      </c>
      <c r="L4851" s="1" t="str">
        <f>VLOOKUP(Tabela1[[#This Row],[Cliente]],'BASE DE CLIENTES'!A:E,5,0)</f>
        <v>Águas Lindas de Goiás</v>
      </c>
    </row>
    <row r="4852" spans="2:12" x14ac:dyDescent="0.3">
      <c r="B4852" t="s">
        <v>88</v>
      </c>
      <c r="C4852" s="1" t="str">
        <f>VLOOKUP(Tabela1[[#This Row],[Cliente]],'BASE DE CLIENTES'!A:E,2,0)</f>
        <v>Brasília</v>
      </c>
      <c r="D4852" s="1" t="str">
        <f>VLOOKUP(Tabela1[[#This Row],[Cliente]],'BASE DE CLIENTES'!A:C,3,0)</f>
        <v>DF</v>
      </c>
      <c r="E4852" s="1" t="str">
        <f>CONCATENATE(Tabela1[[#This Row],[CIDADE]],",",Tabela1[[#This Row],[UF]])</f>
        <v>Brasília,DF</v>
      </c>
      <c r="F4852" s="12">
        <v>46139</v>
      </c>
      <c r="G4852" s="14">
        <v>380</v>
      </c>
      <c r="H4852" s="14">
        <v>665</v>
      </c>
      <c r="I4852" s="7">
        <f>Tabela1[[#This Row],[Valor total]]-Tabela1[[#This Row],[Valor custo]]</f>
        <v>285</v>
      </c>
      <c r="J4852" s="3">
        <f>Tabela1[[#This Row],[MARGEM BRUTA]]/Tabela1[[#This Row],[Valor total]]</f>
        <v>0.42857142857142855</v>
      </c>
      <c r="K4852" s="1" t="str">
        <f>VLOOKUP(Tabela1[[#This Row],[Cliente]],'BASE DE CLIENTES'!A:D,4,0)</f>
        <v>SERRALHEIRO</v>
      </c>
      <c r="L4852" s="1" t="str">
        <f>VLOOKUP(Tabela1[[#This Row],[Cliente]],'BASE DE CLIENTES'!A:E,5,0)</f>
        <v>RECANTO DAS EMAS</v>
      </c>
    </row>
    <row r="4853" spans="2:12" x14ac:dyDescent="0.3">
      <c r="B4853" t="s">
        <v>781</v>
      </c>
      <c r="C4853" s="1" t="str">
        <f>VLOOKUP(Tabela1[[#This Row],[Cliente]],'BASE DE CLIENTES'!A:E,2,0)</f>
        <v>Brasília</v>
      </c>
      <c r="D4853" s="1" t="str">
        <f>VLOOKUP(Tabela1[[#This Row],[Cliente]],'BASE DE CLIENTES'!A:C,3,0)</f>
        <v>DF</v>
      </c>
      <c r="E4853" s="1" t="str">
        <f>CONCATENATE(Tabela1[[#This Row],[CIDADE]],",",Tabela1[[#This Row],[UF]])</f>
        <v>Brasília,DF</v>
      </c>
      <c r="F4853" s="12">
        <v>46139</v>
      </c>
      <c r="G4853" s="14">
        <v>380</v>
      </c>
      <c r="H4853" s="14">
        <v>650</v>
      </c>
      <c r="I4853" s="7">
        <f>Tabela1[[#This Row],[Valor total]]-Tabela1[[#This Row],[Valor custo]]</f>
        <v>270</v>
      </c>
      <c r="J4853" s="3">
        <f>Tabela1[[#This Row],[MARGEM BRUTA]]/Tabela1[[#This Row],[Valor total]]</f>
        <v>0.41538461538461541</v>
      </c>
      <c r="K4853" s="1" t="str">
        <f>VLOOKUP(Tabela1[[#This Row],[Cliente]],'BASE DE CLIENTES'!A:D,4,0)</f>
        <v>CLIENTE NOVO S/ IDENT.</v>
      </c>
      <c r="L4853" s="1" t="str">
        <f>VLOOKUP(Tabela1[[#This Row],[Cliente]],'BASE DE CLIENTES'!A:E,5,0)</f>
        <v>Samambaia</v>
      </c>
    </row>
    <row r="4854" spans="2:12" x14ac:dyDescent="0.3">
      <c r="B4854" t="s">
        <v>128</v>
      </c>
      <c r="C4854" s="1" t="str">
        <f>VLOOKUP(Tabela1[[#This Row],[Cliente]],'BASE DE CLIENTES'!A:E,2,0)</f>
        <v>Brasília</v>
      </c>
      <c r="D4854" s="1" t="str">
        <f>VLOOKUP(Tabela1[[#This Row],[Cliente]],'BASE DE CLIENTES'!A:C,3,0)</f>
        <v>DF</v>
      </c>
      <c r="E4854" s="1" t="str">
        <f>CONCATENATE(Tabela1[[#This Row],[CIDADE]],",",Tabela1[[#This Row],[UF]])</f>
        <v>Brasília,DF</v>
      </c>
      <c r="F4854" s="12">
        <v>46139</v>
      </c>
      <c r="G4854" s="14">
        <v>22.52</v>
      </c>
      <c r="H4854" s="14">
        <v>95</v>
      </c>
      <c r="I4854" s="7">
        <f>Tabela1[[#This Row],[Valor total]]-Tabela1[[#This Row],[Valor custo]]</f>
        <v>72.48</v>
      </c>
      <c r="J4854" s="3">
        <f>Tabela1[[#This Row],[MARGEM BRUTA]]/Tabela1[[#This Row],[Valor total]]</f>
        <v>0.76294736842105271</v>
      </c>
      <c r="K4854" s="1" t="str">
        <f>VLOOKUP(Tabela1[[#This Row],[Cliente]],'BASE DE CLIENTES'!A:D,4,0)</f>
        <v>SERRALHEIRO</v>
      </c>
      <c r="L4854" s="1" t="str">
        <f>VLOOKUP(Tabela1[[#This Row],[Cliente]],'BASE DE CLIENTES'!A:E,5,0)</f>
        <v>TAGUATINGA NORTE</v>
      </c>
    </row>
    <row r="4855" spans="2:12" x14ac:dyDescent="0.3">
      <c r="B4855" t="s">
        <v>111</v>
      </c>
      <c r="C4855" s="1" t="str">
        <f>VLOOKUP(Tabela1[[#This Row],[Cliente]],'BASE DE CLIENTES'!A:E,2,0)</f>
        <v>Brasília</v>
      </c>
      <c r="D4855" s="1" t="str">
        <f>VLOOKUP(Tabela1[[#This Row],[Cliente]],'BASE DE CLIENTES'!A:C,3,0)</f>
        <v>DF</v>
      </c>
      <c r="E4855" s="1" t="str">
        <f>CONCATENATE(Tabela1[[#This Row],[CIDADE]],",",Tabela1[[#This Row],[UF]])</f>
        <v>Brasília,DF</v>
      </c>
      <c r="F4855" s="12">
        <v>46139</v>
      </c>
      <c r="G4855" s="14">
        <v>450</v>
      </c>
      <c r="H4855" s="14">
        <v>650</v>
      </c>
      <c r="I4855" s="7">
        <f>Tabela1[[#This Row],[Valor total]]-Tabela1[[#This Row],[Valor custo]]</f>
        <v>200</v>
      </c>
      <c r="J4855" s="3">
        <f>Tabela1[[#This Row],[MARGEM BRUTA]]/Tabela1[[#This Row],[Valor total]]</f>
        <v>0.30769230769230771</v>
      </c>
      <c r="K4855" s="1" t="str">
        <f>VLOOKUP(Tabela1[[#This Row],[Cliente]],'BASE DE CLIENTES'!A:D,4,0)</f>
        <v>EMPRESA SEM MAQUINA</v>
      </c>
      <c r="L4855" s="1" t="str">
        <f>VLOOKUP(Tabela1[[#This Row],[Cliente]],'BASE DE CLIENTES'!A:E,5,0)</f>
        <v>TAGUATINGA SUL (TAGUATINGA)</v>
      </c>
    </row>
    <row r="4856" spans="2:12" x14ac:dyDescent="0.3">
      <c r="B4856" t="s">
        <v>76</v>
      </c>
      <c r="C4856" s="1" t="str">
        <f>VLOOKUP(Tabela1[[#This Row],[Cliente]],'BASE DE CLIENTES'!A:E,2,0)</f>
        <v>Brasília</v>
      </c>
      <c r="D4856" s="1" t="str">
        <f>VLOOKUP(Tabela1[[#This Row],[Cliente]],'BASE DE CLIENTES'!A:C,3,0)</f>
        <v>DF</v>
      </c>
      <c r="E4856" s="1" t="str">
        <f>CONCATENATE(Tabela1[[#This Row],[CIDADE]],",",Tabela1[[#This Row],[UF]])</f>
        <v>Brasília,DF</v>
      </c>
      <c r="F4856" s="12">
        <v>46139</v>
      </c>
      <c r="G4856" s="14">
        <v>6810</v>
      </c>
      <c r="H4856" s="14">
        <v>9704</v>
      </c>
      <c r="I4856" s="7">
        <f>Tabela1[[#This Row],[Valor total]]-Tabela1[[#This Row],[Valor custo]]</f>
        <v>2894</v>
      </c>
      <c r="J4856" s="3">
        <f>Tabela1[[#This Row],[MARGEM BRUTA]]/Tabela1[[#This Row],[Valor total]]</f>
        <v>0.29822753503709809</v>
      </c>
      <c r="K4856" s="1" t="str">
        <f>VLOOKUP(Tabela1[[#This Row],[Cliente]],'BASE DE CLIENTES'!A:D,4,0)</f>
        <v>EMPRESA COM MAQUINA</v>
      </c>
      <c r="L4856" s="1" t="str">
        <f>VLOOKUP(Tabela1[[#This Row],[Cliente]],'BASE DE CLIENTES'!A:E,5,0)</f>
        <v>Setor Placa da Mercedes (Núcleo Bandeirante)</v>
      </c>
    </row>
    <row r="4857" spans="2:12" x14ac:dyDescent="0.3">
      <c r="B4857" t="s">
        <v>319</v>
      </c>
      <c r="C4857" s="1" t="str">
        <f>VLOOKUP(Tabela1[[#This Row],[Cliente]],'BASE DE CLIENTES'!A:E,2,0)</f>
        <v>Valparaíso de Goiás</v>
      </c>
      <c r="D4857" s="1" t="str">
        <f>VLOOKUP(Tabela1[[#This Row],[Cliente]],'BASE DE CLIENTES'!A:C,3,0)</f>
        <v>GO</v>
      </c>
      <c r="E4857" s="1" t="str">
        <f>CONCATENATE(Tabela1[[#This Row],[CIDADE]],",",Tabela1[[#This Row],[UF]])</f>
        <v>Valparaíso de Goiás,GO</v>
      </c>
      <c r="F4857" s="12">
        <v>46139</v>
      </c>
      <c r="G4857" s="14">
        <v>8780.66</v>
      </c>
      <c r="H4857" s="14">
        <v>12500</v>
      </c>
      <c r="I4857" s="7">
        <f>Tabela1[[#This Row],[Valor total]]-Tabela1[[#This Row],[Valor custo]]</f>
        <v>3719.34</v>
      </c>
      <c r="J4857" s="3">
        <f>Tabela1[[#This Row],[MARGEM BRUTA]]/Tabela1[[#This Row],[Valor total]]</f>
        <v>0.29754720000000001</v>
      </c>
      <c r="K4857" s="1" t="str">
        <f>VLOOKUP(Tabela1[[#This Row],[Cliente]],'BASE DE CLIENTES'!A:D,4,0)</f>
        <v>EMPRESA COM MAQUINA</v>
      </c>
      <c r="L4857" s="1" t="str">
        <f>VLOOKUP(Tabela1[[#This Row],[Cliente]],'BASE DE CLIENTES'!A:E,5,0)</f>
        <v>Valparaíso de Goiás</v>
      </c>
    </row>
    <row r="4858" spans="2:12" x14ac:dyDescent="0.3">
      <c r="B4858" t="s">
        <v>111</v>
      </c>
      <c r="C4858" s="1" t="str">
        <f>VLOOKUP(Tabela1[[#This Row],[Cliente]],'BASE DE CLIENTES'!A:E,2,0)</f>
        <v>Brasília</v>
      </c>
      <c r="D4858" s="1" t="str">
        <f>VLOOKUP(Tabela1[[#This Row],[Cliente]],'BASE DE CLIENTES'!A:C,3,0)</f>
        <v>DF</v>
      </c>
      <c r="E4858" s="1" t="str">
        <f>CONCATENATE(Tabela1[[#This Row],[CIDADE]],",",Tabela1[[#This Row],[UF]])</f>
        <v>Brasília,DF</v>
      </c>
      <c r="F4858" s="12">
        <v>46139</v>
      </c>
      <c r="G4858" s="14">
        <v>1140</v>
      </c>
      <c r="H4858" s="14">
        <v>2010</v>
      </c>
      <c r="I4858" s="7">
        <f>Tabela1[[#This Row],[Valor total]]-Tabela1[[#This Row],[Valor custo]]</f>
        <v>870</v>
      </c>
      <c r="J4858" s="3">
        <f>Tabela1[[#This Row],[MARGEM BRUTA]]/Tabela1[[#This Row],[Valor total]]</f>
        <v>0.43283582089552236</v>
      </c>
      <c r="K4858" s="1" t="str">
        <f>VLOOKUP(Tabela1[[#This Row],[Cliente]],'BASE DE CLIENTES'!A:D,4,0)</f>
        <v>EMPRESA SEM MAQUINA</v>
      </c>
      <c r="L4858" s="1" t="str">
        <f>VLOOKUP(Tabela1[[#This Row],[Cliente]],'BASE DE CLIENTES'!A:E,5,0)</f>
        <v>TAGUATINGA SUL (TAGUATINGA)</v>
      </c>
    </row>
    <row r="4859" spans="2:12" x14ac:dyDescent="0.3">
      <c r="B4859" t="s">
        <v>319</v>
      </c>
      <c r="C4859" s="1" t="str">
        <f>VLOOKUP(Tabela1[[#This Row],[Cliente]],'BASE DE CLIENTES'!A:E,2,0)</f>
        <v>Valparaíso de Goiás</v>
      </c>
      <c r="D4859" s="1" t="str">
        <f>VLOOKUP(Tabela1[[#This Row],[Cliente]],'BASE DE CLIENTES'!A:C,3,0)</f>
        <v>GO</v>
      </c>
      <c r="E4859" s="1" t="str">
        <f>CONCATENATE(Tabela1[[#This Row],[CIDADE]],",",Tabela1[[#This Row],[UF]])</f>
        <v>Valparaíso de Goiás,GO</v>
      </c>
      <c r="F4859" s="12">
        <v>46139</v>
      </c>
      <c r="G4859" s="14">
        <v>672.8</v>
      </c>
      <c r="H4859" s="14">
        <v>1072.67</v>
      </c>
      <c r="I4859" s="7">
        <f>Tabela1[[#This Row],[Valor total]]-Tabela1[[#This Row],[Valor custo]]</f>
        <v>399.87000000000012</v>
      </c>
      <c r="J4859" s="3">
        <f>Tabela1[[#This Row],[MARGEM BRUTA]]/Tabela1[[#This Row],[Valor total]]</f>
        <v>0.37278007215639486</v>
      </c>
      <c r="K4859" s="1" t="str">
        <f>VLOOKUP(Tabela1[[#This Row],[Cliente]],'BASE DE CLIENTES'!A:D,4,0)</f>
        <v>EMPRESA COM MAQUINA</v>
      </c>
      <c r="L4859" s="1" t="str">
        <f>VLOOKUP(Tabela1[[#This Row],[Cliente]],'BASE DE CLIENTES'!A:E,5,0)</f>
        <v>Valparaíso de Goiás</v>
      </c>
    </row>
    <row r="4860" spans="2:12" x14ac:dyDescent="0.3">
      <c r="B4860" t="s">
        <v>140</v>
      </c>
      <c r="C4860" s="1" t="str">
        <f>VLOOKUP(Tabela1[[#This Row],[Cliente]],'BASE DE CLIENTES'!A:E,2,0)</f>
        <v>Brasília</v>
      </c>
      <c r="D4860" s="1" t="str">
        <f>VLOOKUP(Tabela1[[#This Row],[Cliente]],'BASE DE CLIENTES'!A:C,3,0)</f>
        <v>DF</v>
      </c>
      <c r="E4860" s="1" t="str">
        <f>CONCATENATE(Tabela1[[#This Row],[CIDADE]],",",Tabela1[[#This Row],[UF]])</f>
        <v>Brasília,DF</v>
      </c>
      <c r="F4860" s="12">
        <v>46139</v>
      </c>
      <c r="G4860" s="14">
        <v>252</v>
      </c>
      <c r="H4860" s="14">
        <v>330</v>
      </c>
      <c r="I4860" s="7">
        <f>Tabela1[[#This Row],[Valor total]]-Tabela1[[#This Row],[Valor custo]]</f>
        <v>78</v>
      </c>
      <c r="J4860" s="3">
        <f>Tabela1[[#This Row],[MARGEM BRUTA]]/Tabela1[[#This Row],[Valor total]]</f>
        <v>0.23636363636363636</v>
      </c>
      <c r="K4860" s="1" t="str">
        <f>VLOOKUP(Tabela1[[#This Row],[Cliente]],'BASE DE CLIENTES'!A:D,4,0)</f>
        <v>EMPRESA COM MAQUINA</v>
      </c>
      <c r="L4860" s="1" t="str">
        <f>VLOOKUP(Tabela1[[#This Row],[Cliente]],'BASE DE CLIENTES'!A:E,5,0)</f>
        <v>RECANTO DAS EMAS</v>
      </c>
    </row>
    <row r="4861" spans="2:12" x14ac:dyDescent="0.3">
      <c r="B4861" t="s">
        <v>141</v>
      </c>
      <c r="C4861" s="1" t="str">
        <f>VLOOKUP(Tabela1[[#This Row],[Cliente]],'BASE DE CLIENTES'!A:E,2,0)</f>
        <v>Brasília</v>
      </c>
      <c r="D4861" s="1" t="str">
        <f>VLOOKUP(Tabela1[[#This Row],[Cliente]],'BASE DE CLIENTES'!A:C,3,0)</f>
        <v>DF</v>
      </c>
      <c r="E4861" s="1" t="str">
        <f>CONCATENATE(Tabela1[[#This Row],[CIDADE]],",",Tabela1[[#This Row],[UF]])</f>
        <v>Brasília,DF</v>
      </c>
      <c r="F4861" s="12">
        <v>46139</v>
      </c>
      <c r="G4861" s="14">
        <v>1625</v>
      </c>
      <c r="H4861" s="14">
        <v>1950</v>
      </c>
      <c r="I4861" s="7">
        <f>Tabela1[[#This Row],[Valor total]]-Tabela1[[#This Row],[Valor custo]]</f>
        <v>325</v>
      </c>
      <c r="J4861" s="3">
        <f>Tabela1[[#This Row],[MARGEM BRUTA]]/Tabela1[[#This Row],[Valor total]]</f>
        <v>0.16666666666666666</v>
      </c>
      <c r="K4861" s="1" t="str">
        <f>VLOOKUP(Tabela1[[#This Row],[Cliente]],'BASE DE CLIENTES'!A:D,4,0)</f>
        <v>EMPRESA COM MAQUINA</v>
      </c>
      <c r="L4861" s="1" t="str">
        <f>VLOOKUP(Tabela1[[#This Row],[Cliente]],'BASE DE CLIENTES'!A:E,5,0)</f>
        <v>TAGUATINGA</v>
      </c>
    </row>
    <row r="4862" spans="2:12" x14ac:dyDescent="0.3">
      <c r="B4862" t="s">
        <v>42</v>
      </c>
      <c r="C4862" s="1" t="str">
        <f>VLOOKUP(Tabela1[[#This Row],[Cliente]],'BASE DE CLIENTES'!A:E,2,0)</f>
        <v>Brasília</v>
      </c>
      <c r="D4862" s="1" t="str">
        <f>VLOOKUP(Tabela1[[#This Row],[Cliente]],'BASE DE CLIENTES'!A:C,3,0)</f>
        <v>DF</v>
      </c>
      <c r="E4862" s="1" t="str">
        <f>CONCATENATE(Tabela1[[#This Row],[CIDADE]],",",Tabela1[[#This Row],[UF]])</f>
        <v>Brasília,DF</v>
      </c>
      <c r="F4862" s="12">
        <v>46139</v>
      </c>
      <c r="G4862" s="14">
        <v>811.19</v>
      </c>
      <c r="H4862" s="14">
        <v>1285</v>
      </c>
      <c r="I4862" s="7">
        <f>Tabela1[[#This Row],[Valor total]]-Tabela1[[#This Row],[Valor custo]]</f>
        <v>473.80999999999995</v>
      </c>
      <c r="J4862" s="3">
        <f>Tabela1[[#This Row],[MARGEM BRUTA]]/Tabela1[[#This Row],[Valor total]]</f>
        <v>0.36872373540856029</v>
      </c>
      <c r="K4862" s="1" t="str">
        <f>VLOOKUP(Tabela1[[#This Row],[Cliente]],'BASE DE CLIENTES'!A:D,4,0)</f>
        <v>EMPRESA SEM MAQUINA</v>
      </c>
      <c r="L4862" s="1" t="str">
        <f>VLOOKUP(Tabela1[[#This Row],[Cliente]],'BASE DE CLIENTES'!A:E,5,0)</f>
        <v>SAMAMBAIA</v>
      </c>
    </row>
    <row r="4863" spans="2:12" x14ac:dyDescent="0.3">
      <c r="B4863" t="s">
        <v>68</v>
      </c>
      <c r="C4863" s="1" t="str">
        <f>VLOOKUP(Tabela1[[#This Row],[Cliente]],'BASE DE CLIENTES'!A:E,2,0)</f>
        <v>Brasília</v>
      </c>
      <c r="D4863" s="1" t="str">
        <f>VLOOKUP(Tabela1[[#This Row],[Cliente]],'BASE DE CLIENTES'!A:C,3,0)</f>
        <v>DF</v>
      </c>
      <c r="E4863" s="1" t="str">
        <f>CONCATENATE(Tabela1[[#This Row],[CIDADE]],",",Tabela1[[#This Row],[UF]])</f>
        <v>Brasília,DF</v>
      </c>
      <c r="F4863" s="12">
        <v>46139</v>
      </c>
      <c r="G4863" s="14">
        <v>1343</v>
      </c>
      <c r="H4863" s="14">
        <v>2005</v>
      </c>
      <c r="I4863" s="7">
        <f>Tabela1[[#This Row],[Valor total]]-Tabela1[[#This Row],[Valor custo]]</f>
        <v>662</v>
      </c>
      <c r="J4863" s="3">
        <f>Tabela1[[#This Row],[MARGEM BRUTA]]/Tabela1[[#This Row],[Valor total]]</f>
        <v>0.33017456359102243</v>
      </c>
      <c r="K4863" s="1" t="str">
        <f>VLOOKUP(Tabela1[[#This Row],[Cliente]],'BASE DE CLIENTES'!A:D,4,0)</f>
        <v>EMPRESA COM MAQUINA</v>
      </c>
      <c r="L4863" s="1" t="str">
        <f>VLOOKUP(Tabela1[[#This Row],[Cliente]],'BASE DE CLIENTES'!A:E,5,0)</f>
        <v>SAMAMBAIA SUL (SAMAMBAIA)</v>
      </c>
    </row>
    <row r="4864" spans="2:12" x14ac:dyDescent="0.3">
      <c r="B4864" t="s">
        <v>106</v>
      </c>
      <c r="C4864" s="1" t="str">
        <f>VLOOKUP(Tabela1[[#This Row],[Cliente]],'BASE DE CLIENTES'!A:E,2,0)</f>
        <v>Brasília</v>
      </c>
      <c r="D4864" s="1" t="str">
        <f>VLOOKUP(Tabela1[[#This Row],[Cliente]],'BASE DE CLIENTES'!A:C,3,0)</f>
        <v>DF</v>
      </c>
      <c r="E4864" s="1" t="str">
        <f>CONCATENATE(Tabela1[[#This Row],[CIDADE]],",",Tabela1[[#This Row],[UF]])</f>
        <v>Brasília,DF</v>
      </c>
      <c r="F4864" s="12">
        <v>46139</v>
      </c>
      <c r="G4864" s="14">
        <v>14500</v>
      </c>
      <c r="H4864" s="14">
        <v>21600</v>
      </c>
      <c r="I4864" s="7">
        <f>Tabela1[[#This Row],[Valor total]]-Tabela1[[#This Row],[Valor custo]]</f>
        <v>7100</v>
      </c>
      <c r="J4864" s="3">
        <f>Tabela1[[#This Row],[MARGEM BRUTA]]/Tabela1[[#This Row],[Valor total]]</f>
        <v>0.32870370370370372</v>
      </c>
      <c r="K4864" s="1" t="str">
        <f>VLOOKUP(Tabela1[[#This Row],[Cliente]],'BASE DE CLIENTES'!A:D,4,0)</f>
        <v>EMPRESA COM MAQUINA</v>
      </c>
      <c r="L4864" s="1" t="str">
        <f>VLOOKUP(Tabela1[[#This Row],[Cliente]],'BASE DE CLIENTES'!A:E,5,0)</f>
        <v>26 DE SETEMBRO</v>
      </c>
    </row>
    <row r="4865" spans="2:12" x14ac:dyDescent="0.3">
      <c r="B4865" t="s">
        <v>27</v>
      </c>
      <c r="C4865" s="1" t="str">
        <f>VLOOKUP(Tabela1[[#This Row],[Cliente]],'BASE DE CLIENTES'!A:E,2,0)</f>
        <v>Brasília</v>
      </c>
      <c r="D4865" s="1" t="str">
        <f>VLOOKUP(Tabela1[[#This Row],[Cliente]],'BASE DE CLIENTES'!A:C,3,0)</f>
        <v>DF</v>
      </c>
      <c r="E4865" s="1" t="str">
        <f>CONCATENATE(Tabela1[[#This Row],[CIDADE]],",",Tabela1[[#This Row],[UF]])</f>
        <v>Brasília,DF</v>
      </c>
      <c r="F4865" s="12">
        <v>46139</v>
      </c>
      <c r="G4865" s="14">
        <v>1820</v>
      </c>
      <c r="H4865" s="14">
        <v>2745</v>
      </c>
      <c r="I4865" s="7">
        <f>Tabela1[[#This Row],[Valor total]]-Tabela1[[#This Row],[Valor custo]]</f>
        <v>925</v>
      </c>
      <c r="J4865" s="3">
        <f>Tabela1[[#This Row],[MARGEM BRUTA]]/Tabela1[[#This Row],[Valor total]]</f>
        <v>0.33697632058287796</v>
      </c>
      <c r="K4865" s="1" t="str">
        <f>VLOOKUP(Tabela1[[#This Row],[Cliente]],'BASE DE CLIENTES'!A:D,4,0)</f>
        <v>EMPRESA SEM MAQUINA</v>
      </c>
      <c r="L4865" s="1" t="str">
        <f>VLOOKUP(Tabela1[[#This Row],[Cliente]],'BASE DE CLIENTES'!A:E,5,0)</f>
        <v>RECANTO DAS EMAS</v>
      </c>
    </row>
    <row r="4866" spans="2:12" x14ac:dyDescent="0.3">
      <c r="B4866" t="s">
        <v>354</v>
      </c>
      <c r="C4866" s="1" t="str">
        <f>VLOOKUP(Tabela1[[#This Row],[Cliente]],'BASE DE CLIENTES'!A:E,2,0)</f>
        <v>Goiânia</v>
      </c>
      <c r="D4866" s="1" t="str">
        <f>VLOOKUP(Tabela1[[#This Row],[Cliente]],'BASE DE CLIENTES'!A:C,3,0)</f>
        <v>GO</v>
      </c>
      <c r="E4866" s="1" t="str">
        <f>CONCATENATE(Tabela1[[#This Row],[CIDADE]],",",Tabela1[[#This Row],[UF]])</f>
        <v>Goiânia,GO</v>
      </c>
      <c r="F4866" s="12">
        <v>46139</v>
      </c>
      <c r="G4866" s="14">
        <v>10260</v>
      </c>
      <c r="H4866" s="14">
        <v>14250</v>
      </c>
      <c r="I4866" s="7">
        <f>Tabela1[[#This Row],[Valor total]]-Tabela1[[#This Row],[Valor custo]]</f>
        <v>3990</v>
      </c>
      <c r="J4866" s="3">
        <f>Tabela1[[#This Row],[MARGEM BRUTA]]/Tabela1[[#This Row],[Valor total]]</f>
        <v>0.28000000000000003</v>
      </c>
      <c r="K4866" s="1" t="str">
        <f>VLOOKUP(Tabela1[[#This Row],[Cliente]],'BASE DE CLIENTES'!A:D,4,0)</f>
        <v>CLIENTE NOVO S/ IDENT.</v>
      </c>
      <c r="L4866" s="1" t="str">
        <f>VLOOKUP(Tabela1[[#This Row],[Cliente]],'BASE DE CLIENTES'!A:E,5,0)</f>
        <v>Goiânia</v>
      </c>
    </row>
    <row r="4867" spans="2:12" x14ac:dyDescent="0.3">
      <c r="B4867" t="s">
        <v>206</v>
      </c>
      <c r="C4867" s="1" t="str">
        <f>VLOOKUP(Tabela1[[#This Row],[Cliente]],'BASE DE CLIENTES'!A:E,2,0)</f>
        <v>Goiânia</v>
      </c>
      <c r="D4867" s="1" t="str">
        <f>VLOOKUP(Tabela1[[#This Row],[Cliente]],'BASE DE CLIENTES'!A:C,3,0)</f>
        <v>GO</v>
      </c>
      <c r="E4867" s="1" t="str">
        <f>CONCATENATE(Tabela1[[#This Row],[CIDADE]],",",Tabela1[[#This Row],[UF]])</f>
        <v>Goiânia,GO</v>
      </c>
      <c r="F4867" s="12">
        <v>46139</v>
      </c>
      <c r="G4867" s="14">
        <v>9300</v>
      </c>
      <c r="H4867" s="14">
        <v>12049</v>
      </c>
      <c r="I4867" s="7">
        <f>Tabela1[[#This Row],[Valor total]]-Tabela1[[#This Row],[Valor custo]]</f>
        <v>2749</v>
      </c>
      <c r="J4867" s="3">
        <f>Tabela1[[#This Row],[MARGEM BRUTA]]/Tabela1[[#This Row],[Valor total]]</f>
        <v>0.22815171383517305</v>
      </c>
      <c r="K4867" s="1" t="str">
        <f>VLOOKUP(Tabela1[[#This Row],[Cliente]],'BASE DE CLIENTES'!A:D,4,0)</f>
        <v>EMPRESA COM MAQUINA</v>
      </c>
      <c r="L4867" s="1" t="str">
        <f>VLOOKUP(Tabela1[[#This Row],[Cliente]],'BASE DE CLIENTES'!A:E,5,0)</f>
        <v>Goiânia</v>
      </c>
    </row>
    <row r="4868" spans="2:12" x14ac:dyDescent="0.3">
      <c r="B4868" t="s">
        <v>27</v>
      </c>
      <c r="C4868" s="1" t="str">
        <f>VLOOKUP(Tabela1[[#This Row],[Cliente]],'BASE DE CLIENTES'!A:E,2,0)</f>
        <v>Brasília</v>
      </c>
      <c r="D4868" s="1" t="str">
        <f>VLOOKUP(Tabela1[[#This Row],[Cliente]],'BASE DE CLIENTES'!A:C,3,0)</f>
        <v>DF</v>
      </c>
      <c r="E4868" s="1" t="str">
        <f>CONCATENATE(Tabela1[[#This Row],[CIDADE]],",",Tabela1[[#This Row],[UF]])</f>
        <v>Brasília,DF</v>
      </c>
      <c r="F4868" s="12">
        <v>46136</v>
      </c>
      <c r="G4868" s="14">
        <v>90.06</v>
      </c>
      <c r="H4868" s="14">
        <v>160</v>
      </c>
      <c r="I4868" s="7">
        <f>Tabela1[[#This Row],[Valor total]]-Tabela1[[#This Row],[Valor custo]]</f>
        <v>69.94</v>
      </c>
      <c r="J4868" s="3">
        <f>Tabela1[[#This Row],[MARGEM BRUTA]]/Tabela1[[#This Row],[Valor total]]</f>
        <v>0.43712499999999999</v>
      </c>
      <c r="K4868" s="1" t="str">
        <f>VLOOKUP(Tabela1[[#This Row],[Cliente]],'BASE DE CLIENTES'!A:D,4,0)</f>
        <v>EMPRESA SEM MAQUINA</v>
      </c>
      <c r="L4868" s="1" t="str">
        <f>VLOOKUP(Tabela1[[#This Row],[Cliente]],'BASE DE CLIENTES'!A:E,5,0)</f>
        <v>RECANTO DAS EMAS</v>
      </c>
    </row>
    <row r="4869" spans="2:12" x14ac:dyDescent="0.3">
      <c r="B4869" t="s">
        <v>98</v>
      </c>
      <c r="C4869" s="1" t="str">
        <f>VLOOKUP(Tabela1[[#This Row],[Cliente]],'BASE DE CLIENTES'!A:E,2,0)</f>
        <v>Brasília</v>
      </c>
      <c r="D4869" s="1" t="str">
        <f>VLOOKUP(Tabela1[[#This Row],[Cliente]],'BASE DE CLIENTES'!A:C,3,0)</f>
        <v>DF</v>
      </c>
      <c r="E4869" s="1" t="str">
        <f>CONCATENATE(Tabela1[[#This Row],[CIDADE]],",",Tabela1[[#This Row],[UF]])</f>
        <v>Brasília,DF</v>
      </c>
      <c r="F4869" s="12">
        <v>46136</v>
      </c>
      <c r="G4869" s="14">
        <v>680</v>
      </c>
      <c r="H4869" s="14">
        <v>950</v>
      </c>
      <c r="I4869" s="7">
        <f>Tabela1[[#This Row],[Valor total]]-Tabela1[[#This Row],[Valor custo]]</f>
        <v>270</v>
      </c>
      <c r="J4869" s="3">
        <f>Tabela1[[#This Row],[MARGEM BRUTA]]/Tabela1[[#This Row],[Valor total]]</f>
        <v>0.28421052631578947</v>
      </c>
      <c r="K4869" s="1" t="str">
        <f>VLOOKUP(Tabela1[[#This Row],[Cliente]],'BASE DE CLIENTES'!A:D,4,0)</f>
        <v>SERRALHEIRO</v>
      </c>
      <c r="L4869" s="1" t="str">
        <f>VLOOKUP(Tabela1[[#This Row],[Cliente]],'BASE DE CLIENTES'!A:E,5,0)</f>
        <v>SANTA MARIA</v>
      </c>
    </row>
    <row r="4870" spans="2:12" x14ac:dyDescent="0.3">
      <c r="B4870" t="s">
        <v>232</v>
      </c>
      <c r="C4870" s="1" t="str">
        <f>VLOOKUP(Tabela1[[#This Row],[Cliente]],'BASE DE CLIENTES'!A:E,2,0)</f>
        <v>Brasília</v>
      </c>
      <c r="D4870" s="1" t="str">
        <f>VLOOKUP(Tabela1[[#This Row],[Cliente]],'BASE DE CLIENTES'!A:C,3,0)</f>
        <v>DF</v>
      </c>
      <c r="E4870" s="1" t="str">
        <f>CONCATENATE(Tabela1[[#This Row],[CIDADE]],",",Tabela1[[#This Row],[UF]])</f>
        <v>Brasília,DF</v>
      </c>
      <c r="F4870" s="12">
        <v>46136</v>
      </c>
      <c r="G4870" s="14">
        <v>191</v>
      </c>
      <c r="H4870" s="14">
        <v>300</v>
      </c>
      <c r="I4870" s="7">
        <f>Tabela1[[#This Row],[Valor total]]-Tabela1[[#This Row],[Valor custo]]</f>
        <v>109</v>
      </c>
      <c r="J4870" s="3">
        <f>Tabela1[[#This Row],[MARGEM BRUTA]]/Tabela1[[#This Row],[Valor total]]</f>
        <v>0.36333333333333334</v>
      </c>
      <c r="K4870" s="1" t="str">
        <f>VLOOKUP(Tabela1[[#This Row],[Cliente]],'BASE DE CLIENTES'!A:D,4,0)</f>
        <v>CHAVEIRO</v>
      </c>
      <c r="L4870" s="1" t="str">
        <f>VLOOKUP(Tabela1[[#This Row],[Cliente]],'BASE DE CLIENTES'!A:E,5,0)</f>
        <v>Areal (Águas Claras)</v>
      </c>
    </row>
    <row r="4871" spans="2:12" x14ac:dyDescent="0.3">
      <c r="B4871" t="s">
        <v>253</v>
      </c>
      <c r="C4871" s="1" t="str">
        <f>VLOOKUP(Tabela1[[#This Row],[Cliente]],'BASE DE CLIENTES'!A:E,2,0)</f>
        <v>Luziânia</v>
      </c>
      <c r="D4871" s="1" t="str">
        <f>VLOOKUP(Tabela1[[#This Row],[Cliente]],'BASE DE CLIENTES'!A:C,3,0)</f>
        <v>GO</v>
      </c>
      <c r="E4871" s="1" t="str">
        <f>CONCATENATE(Tabela1[[#This Row],[CIDADE]],",",Tabela1[[#This Row],[UF]])</f>
        <v>Luziânia,GO</v>
      </c>
      <c r="F4871" s="12">
        <v>46136</v>
      </c>
      <c r="G4871" s="14">
        <v>650</v>
      </c>
      <c r="H4871" s="14">
        <v>750</v>
      </c>
      <c r="I4871" s="7">
        <f>Tabela1[[#This Row],[Valor total]]-Tabela1[[#This Row],[Valor custo]]</f>
        <v>100</v>
      </c>
      <c r="J4871" s="3">
        <f>Tabela1[[#This Row],[MARGEM BRUTA]]/Tabela1[[#This Row],[Valor total]]</f>
        <v>0.13333333333333333</v>
      </c>
      <c r="K4871" s="1" t="str">
        <f>VLOOKUP(Tabela1[[#This Row],[Cliente]],'BASE DE CLIENTES'!A:D,4,0)</f>
        <v>EMPRESA COM MAQUINA</v>
      </c>
      <c r="L4871" s="1" t="str">
        <f>VLOOKUP(Tabela1[[#This Row],[Cliente]],'BASE DE CLIENTES'!A:E,5,0)</f>
        <v>Luziânia</v>
      </c>
    </row>
    <row r="4872" spans="2:12" x14ac:dyDescent="0.3">
      <c r="B4872" t="s">
        <v>66</v>
      </c>
      <c r="C4872" s="1" t="str">
        <f>VLOOKUP(Tabela1[[#This Row],[Cliente]],'BASE DE CLIENTES'!A:E,2,0)</f>
        <v>Águas Lindas de Goiás</v>
      </c>
      <c r="D4872" s="1" t="str">
        <f>VLOOKUP(Tabela1[[#This Row],[Cliente]],'BASE DE CLIENTES'!A:C,3,0)</f>
        <v>GO</v>
      </c>
      <c r="E4872" s="1" t="str">
        <f>CONCATENATE(Tabela1[[#This Row],[CIDADE]],",",Tabela1[[#This Row],[UF]])</f>
        <v>Águas Lindas de Goiás,GO</v>
      </c>
      <c r="F4872" s="12">
        <v>46136</v>
      </c>
      <c r="G4872" s="14">
        <v>380</v>
      </c>
      <c r="H4872" s="14">
        <v>620</v>
      </c>
      <c r="I4872" s="7">
        <f>Tabela1[[#This Row],[Valor total]]-Tabela1[[#This Row],[Valor custo]]</f>
        <v>240</v>
      </c>
      <c r="J4872" s="3">
        <f>Tabela1[[#This Row],[MARGEM BRUTA]]/Tabela1[[#This Row],[Valor total]]</f>
        <v>0.38709677419354838</v>
      </c>
      <c r="K4872" s="1" t="str">
        <f>VLOOKUP(Tabela1[[#This Row],[Cliente]],'BASE DE CLIENTES'!A:D,4,0)</f>
        <v>EMPRESA COM MAQUINA</v>
      </c>
      <c r="L4872" s="1" t="str">
        <f>VLOOKUP(Tabela1[[#This Row],[Cliente]],'BASE DE CLIENTES'!A:E,5,0)</f>
        <v>Águas Lindas de Goiás</v>
      </c>
    </row>
    <row r="4873" spans="2:12" x14ac:dyDescent="0.3">
      <c r="B4873" t="s">
        <v>38</v>
      </c>
      <c r="C4873" s="1" t="str">
        <f>VLOOKUP(Tabela1[[#This Row],[Cliente]],'BASE DE CLIENTES'!A:E,2,0)</f>
        <v>Brasília</v>
      </c>
      <c r="D4873" s="1" t="str">
        <f>VLOOKUP(Tabela1[[#This Row],[Cliente]],'BASE DE CLIENTES'!A:C,3,0)</f>
        <v>DF</v>
      </c>
      <c r="E4873" s="1" t="str">
        <f>CONCATENATE(Tabela1[[#This Row],[CIDADE]],",",Tabela1[[#This Row],[UF]])</f>
        <v>Brasília,DF</v>
      </c>
      <c r="F4873" s="12">
        <v>46136</v>
      </c>
      <c r="G4873" s="14">
        <v>3290</v>
      </c>
      <c r="H4873" s="14">
        <v>3950</v>
      </c>
      <c r="I4873" s="7">
        <f>Tabela1[[#This Row],[Valor total]]-Tabela1[[#This Row],[Valor custo]]</f>
        <v>660</v>
      </c>
      <c r="J4873" s="3">
        <f>Tabela1[[#This Row],[MARGEM BRUTA]]/Tabela1[[#This Row],[Valor total]]</f>
        <v>0.16708860759493671</v>
      </c>
      <c r="K4873" s="1" t="str">
        <f>VLOOKUP(Tabela1[[#This Row],[Cliente]],'BASE DE CLIENTES'!A:D,4,0)</f>
        <v>EMPRESA SEM MAQUINA</v>
      </c>
      <c r="L4873" s="1" t="str">
        <f>VLOOKUP(Tabela1[[#This Row],[Cliente]],'BASE DE CLIENTES'!A:E,5,0)</f>
        <v>PONTE ALTA NORTE (GAMA)</v>
      </c>
    </row>
    <row r="4874" spans="2:12" x14ac:dyDescent="0.3">
      <c r="B4874" t="s">
        <v>319</v>
      </c>
      <c r="C4874" s="1" t="str">
        <f>VLOOKUP(Tabela1[[#This Row],[Cliente]],'BASE DE CLIENTES'!A:E,2,0)</f>
        <v>Valparaíso de Goiás</v>
      </c>
      <c r="D4874" s="1" t="str">
        <f>VLOOKUP(Tabela1[[#This Row],[Cliente]],'BASE DE CLIENTES'!A:C,3,0)</f>
        <v>GO</v>
      </c>
      <c r="E4874" s="1" t="str">
        <f>CONCATENATE(Tabela1[[#This Row],[CIDADE]],",",Tabela1[[#This Row],[UF]])</f>
        <v>Valparaíso de Goiás,GO</v>
      </c>
      <c r="F4874" s="12">
        <v>46136</v>
      </c>
      <c r="G4874" s="14">
        <v>720</v>
      </c>
      <c r="H4874" s="14">
        <v>1150</v>
      </c>
      <c r="I4874" s="7">
        <f>Tabela1[[#This Row],[Valor total]]-Tabela1[[#This Row],[Valor custo]]</f>
        <v>430</v>
      </c>
      <c r="J4874" s="3">
        <f>Tabela1[[#This Row],[MARGEM BRUTA]]/Tabela1[[#This Row],[Valor total]]</f>
        <v>0.37391304347826088</v>
      </c>
      <c r="K4874" s="1" t="str">
        <f>VLOOKUP(Tabela1[[#This Row],[Cliente]],'BASE DE CLIENTES'!A:D,4,0)</f>
        <v>EMPRESA COM MAQUINA</v>
      </c>
      <c r="L4874" s="1" t="str">
        <f>VLOOKUP(Tabela1[[#This Row],[Cliente]],'BASE DE CLIENTES'!A:E,5,0)</f>
        <v>Valparaíso de Goiás</v>
      </c>
    </row>
    <row r="4875" spans="2:12" x14ac:dyDescent="0.3">
      <c r="B4875" t="s">
        <v>120</v>
      </c>
      <c r="C4875" s="1" t="str">
        <f>VLOOKUP(Tabela1[[#This Row],[Cliente]],'BASE DE CLIENTES'!A:E,2,0)</f>
        <v>Brasília</v>
      </c>
      <c r="D4875" s="1" t="str">
        <f>VLOOKUP(Tabela1[[#This Row],[Cliente]],'BASE DE CLIENTES'!A:C,3,0)</f>
        <v>DF</v>
      </c>
      <c r="E4875" s="1" t="str">
        <f>CONCATENATE(Tabela1[[#This Row],[CIDADE]],",",Tabela1[[#This Row],[UF]])</f>
        <v>Brasília,DF</v>
      </c>
      <c r="F4875" s="12">
        <v>46136</v>
      </c>
      <c r="G4875" s="14">
        <v>612.55999999999995</v>
      </c>
      <c r="H4875" s="14">
        <v>900</v>
      </c>
      <c r="I4875" s="7">
        <f>Tabela1[[#This Row],[Valor total]]-Tabela1[[#This Row],[Valor custo]]</f>
        <v>287.44000000000005</v>
      </c>
      <c r="J4875" s="3">
        <f>Tabela1[[#This Row],[MARGEM BRUTA]]/Tabela1[[#This Row],[Valor total]]</f>
        <v>0.31937777777777782</v>
      </c>
      <c r="K4875" s="1" t="str">
        <f>VLOOKUP(Tabela1[[#This Row],[Cliente]],'BASE DE CLIENTES'!A:D,4,0)</f>
        <v>EMPRESA SEM MAQUINA</v>
      </c>
      <c r="L4875" s="1" t="str">
        <f>VLOOKUP(Tabela1[[#This Row],[Cliente]],'BASE DE CLIENTES'!A:E,5,0)</f>
        <v>SAMAMBAIA</v>
      </c>
    </row>
    <row r="4876" spans="2:12" x14ac:dyDescent="0.3">
      <c r="B4876" t="s">
        <v>378</v>
      </c>
      <c r="C4876" s="1" t="str">
        <f>VLOOKUP(Tabela1[[#This Row],[Cliente]],'BASE DE CLIENTES'!A:E,2,0)</f>
        <v>Aparecida de Goiânia</v>
      </c>
      <c r="D4876" s="1" t="str">
        <f>VLOOKUP(Tabela1[[#This Row],[Cliente]],'BASE DE CLIENTES'!A:C,3,0)</f>
        <v>GO</v>
      </c>
      <c r="E4876" s="1" t="str">
        <f>CONCATENATE(Tabela1[[#This Row],[CIDADE]],",",Tabela1[[#This Row],[UF]])</f>
        <v>Aparecida de Goiânia,GO</v>
      </c>
      <c r="F4876" s="12">
        <v>46136</v>
      </c>
      <c r="G4876" s="14">
        <v>680</v>
      </c>
      <c r="H4876" s="14">
        <v>950</v>
      </c>
      <c r="I4876" s="7">
        <f>Tabela1[[#This Row],[Valor total]]-Tabela1[[#This Row],[Valor custo]]</f>
        <v>270</v>
      </c>
      <c r="J4876" s="3">
        <f>Tabela1[[#This Row],[MARGEM BRUTA]]/Tabela1[[#This Row],[Valor total]]</f>
        <v>0.28421052631578947</v>
      </c>
      <c r="K4876" s="1" t="str">
        <f>VLOOKUP(Tabela1[[#This Row],[Cliente]],'BASE DE CLIENTES'!A:D,4,0)</f>
        <v>EMPRESA COM MAQUINA</v>
      </c>
      <c r="L4876" s="1" t="str">
        <f>VLOOKUP(Tabela1[[#This Row],[Cliente]],'BASE DE CLIENTES'!A:E,5,0)</f>
        <v>Aparecida de Goiânia</v>
      </c>
    </row>
    <row r="4877" spans="2:12" x14ac:dyDescent="0.3">
      <c r="B4877" t="s">
        <v>52</v>
      </c>
      <c r="C4877" s="1" t="str">
        <f>VLOOKUP(Tabela1[[#This Row],[Cliente]],'BASE DE CLIENTES'!A:E,2,0)</f>
        <v>Brasília</v>
      </c>
      <c r="D4877" s="1" t="str">
        <f>VLOOKUP(Tabela1[[#This Row],[Cliente]],'BASE DE CLIENTES'!A:C,3,0)</f>
        <v>DF</v>
      </c>
      <c r="E4877" s="1" t="str">
        <f>CONCATENATE(Tabela1[[#This Row],[CIDADE]],",",Tabela1[[#This Row],[UF]])</f>
        <v>Brasília,DF</v>
      </c>
      <c r="F4877" s="12">
        <v>46136</v>
      </c>
      <c r="G4877" s="14">
        <v>90</v>
      </c>
      <c r="H4877" s="14">
        <v>100</v>
      </c>
      <c r="I4877" s="7">
        <f>Tabela1[[#This Row],[Valor total]]-Tabela1[[#This Row],[Valor custo]]</f>
        <v>10</v>
      </c>
      <c r="J4877" s="3">
        <f>Tabela1[[#This Row],[MARGEM BRUTA]]/Tabela1[[#This Row],[Valor total]]</f>
        <v>0.1</v>
      </c>
      <c r="K4877" s="1" t="str">
        <f>VLOOKUP(Tabela1[[#This Row],[Cliente]],'BASE DE CLIENTES'!A:D,4,0)</f>
        <v>SERRALHEIRO</v>
      </c>
      <c r="L4877" s="1" t="str">
        <f>VLOOKUP(Tabela1[[#This Row],[Cliente]],'BASE DE CLIENTES'!A:E,5,0)</f>
        <v>Ceilândia Sul (Ceilândia)</v>
      </c>
    </row>
    <row r="4878" spans="2:12" x14ac:dyDescent="0.3">
      <c r="B4878" t="s">
        <v>1200</v>
      </c>
      <c r="C4878" s="1" t="str">
        <f>VLOOKUP(Tabela1[[#This Row],[Cliente]],'BASE DE CLIENTES'!A:E,2,0)</f>
        <v>Maracanaú</v>
      </c>
      <c r="D4878" s="1" t="str">
        <f>VLOOKUP(Tabela1[[#This Row],[Cliente]],'BASE DE CLIENTES'!A:C,3,0)</f>
        <v>CE</v>
      </c>
      <c r="E4878" s="1" t="str">
        <f>CONCATENATE(Tabela1[[#This Row],[CIDADE]],",",Tabela1[[#This Row],[UF]])</f>
        <v>Maracanaú,CE</v>
      </c>
      <c r="F4878" s="12">
        <v>46136</v>
      </c>
      <c r="G4878" s="14">
        <v>2814</v>
      </c>
      <c r="H4878" s="14">
        <v>6972.1</v>
      </c>
      <c r="I4878" s="7">
        <f>Tabela1[[#This Row],[Valor total]]-Tabela1[[#This Row],[Valor custo]]</f>
        <v>4158.1000000000004</v>
      </c>
      <c r="J4878" s="3">
        <f>Tabela1[[#This Row],[MARGEM BRUTA]]/Tabela1[[#This Row],[Valor total]]</f>
        <v>0.59639133116277743</v>
      </c>
      <c r="K4878" s="1" t="str">
        <f>VLOOKUP(Tabela1[[#This Row],[Cliente]],'BASE DE CLIENTES'!A:D,4,0)</f>
        <v>CLIENTE NOVO S/ IDENT.</v>
      </c>
      <c r="L4878" s="1" t="str">
        <f>VLOOKUP(Tabela1[[#This Row],[Cliente]],'BASE DE CLIENTES'!A:E,5,0)</f>
        <v>Maracanaú</v>
      </c>
    </row>
    <row r="4879" spans="2:12" x14ac:dyDescent="0.3">
      <c r="B4879" t="s">
        <v>255</v>
      </c>
      <c r="C4879" s="1" t="str">
        <f>VLOOKUP(Tabela1[[#This Row],[Cliente]],'BASE DE CLIENTES'!A:E,2,0)</f>
        <v>Brasília</v>
      </c>
      <c r="D4879" s="1" t="str">
        <f>VLOOKUP(Tabela1[[#This Row],[Cliente]],'BASE DE CLIENTES'!A:C,3,0)</f>
        <v>DF</v>
      </c>
      <c r="E4879" s="1" t="str">
        <f>CONCATENATE(Tabela1[[#This Row],[CIDADE]],",",Tabela1[[#This Row],[UF]])</f>
        <v>Brasília,DF</v>
      </c>
      <c r="F4879" s="12">
        <v>46136</v>
      </c>
      <c r="G4879" s="14">
        <v>470</v>
      </c>
      <c r="H4879" s="14">
        <v>810</v>
      </c>
      <c r="I4879" s="7">
        <f>Tabela1[[#This Row],[Valor total]]-Tabela1[[#This Row],[Valor custo]]</f>
        <v>340</v>
      </c>
      <c r="J4879" s="3">
        <f>Tabela1[[#This Row],[MARGEM BRUTA]]/Tabela1[[#This Row],[Valor total]]</f>
        <v>0.41975308641975306</v>
      </c>
      <c r="K4879" s="1" t="str">
        <f>VLOOKUP(Tabela1[[#This Row],[Cliente]],'BASE DE CLIENTES'!A:D,4,0)</f>
        <v>EMPRESA COM MAQUINA</v>
      </c>
      <c r="L4879" s="1" t="str">
        <f>VLOOKUP(Tabela1[[#This Row],[Cliente]],'BASE DE CLIENTES'!A:E,5,0)</f>
        <v>ADE ÁGUAS CLARAS</v>
      </c>
    </row>
    <row r="4880" spans="2:12" x14ac:dyDescent="0.3">
      <c r="B4880" t="s">
        <v>232</v>
      </c>
      <c r="C4880" s="1" t="str">
        <f>VLOOKUP(Tabela1[[#This Row],[Cliente]],'BASE DE CLIENTES'!A:E,2,0)</f>
        <v>Brasília</v>
      </c>
      <c r="D4880" s="1" t="str">
        <f>VLOOKUP(Tabela1[[#This Row],[Cliente]],'BASE DE CLIENTES'!A:C,3,0)</f>
        <v>DF</v>
      </c>
      <c r="E4880" s="1" t="str">
        <f>CONCATENATE(Tabela1[[#This Row],[CIDADE]],",",Tabela1[[#This Row],[UF]])</f>
        <v>Brasília,DF</v>
      </c>
      <c r="F4880" s="12">
        <v>46136</v>
      </c>
      <c r="G4880" s="14">
        <v>191</v>
      </c>
      <c r="H4880" s="14">
        <v>300</v>
      </c>
      <c r="I4880" s="7">
        <f>Tabela1[[#This Row],[Valor total]]-Tabela1[[#This Row],[Valor custo]]</f>
        <v>109</v>
      </c>
      <c r="J4880" s="3">
        <f>Tabela1[[#This Row],[MARGEM BRUTA]]/Tabela1[[#This Row],[Valor total]]</f>
        <v>0.36333333333333334</v>
      </c>
      <c r="K4880" s="1" t="str">
        <f>VLOOKUP(Tabela1[[#This Row],[Cliente]],'BASE DE CLIENTES'!A:D,4,0)</f>
        <v>CHAVEIRO</v>
      </c>
      <c r="L4880" s="1" t="str">
        <f>VLOOKUP(Tabela1[[#This Row],[Cliente]],'BASE DE CLIENTES'!A:E,5,0)</f>
        <v>Areal (Águas Claras)</v>
      </c>
    </row>
    <row r="4881" spans="2:12" x14ac:dyDescent="0.3">
      <c r="B4881" t="s">
        <v>775</v>
      </c>
      <c r="C4881" s="1" t="str">
        <f>VLOOKUP(Tabela1[[#This Row],[Cliente]],'BASE DE CLIENTES'!A:E,2,0)</f>
        <v>Brasília</v>
      </c>
      <c r="D4881" s="1" t="str">
        <f>VLOOKUP(Tabela1[[#This Row],[Cliente]],'BASE DE CLIENTES'!A:C,3,0)</f>
        <v>DF</v>
      </c>
      <c r="E4881" s="1" t="str">
        <f>CONCATENATE(Tabela1[[#This Row],[CIDADE]],",",Tabela1[[#This Row],[UF]])</f>
        <v>Brasília,DF</v>
      </c>
      <c r="F4881" s="12">
        <v>46136</v>
      </c>
      <c r="G4881" s="14">
        <v>1125.5999999999999</v>
      </c>
      <c r="H4881" s="14">
        <v>1998</v>
      </c>
      <c r="I4881" s="7">
        <f>Tabela1[[#This Row],[Valor total]]-Tabela1[[#This Row],[Valor custo]]</f>
        <v>872.40000000000009</v>
      </c>
      <c r="J4881" s="3">
        <f>Tabela1[[#This Row],[MARGEM BRUTA]]/Tabela1[[#This Row],[Valor total]]</f>
        <v>0.43663663663663665</v>
      </c>
      <c r="K4881" s="1" t="str">
        <f>VLOOKUP(Tabela1[[#This Row],[Cliente]],'BASE DE CLIENTES'!A:D,4,0)</f>
        <v>CLIENTE NOVO S/ IDENT.</v>
      </c>
      <c r="L4881" s="1" t="str">
        <f>VLOOKUP(Tabela1[[#This Row],[Cliente]],'BASE DE CLIENTES'!A:E,5,0)</f>
        <v>Brasília</v>
      </c>
    </row>
    <row r="4882" spans="2:12" x14ac:dyDescent="0.3">
      <c r="B4882" t="s">
        <v>345</v>
      </c>
      <c r="C4882" s="1" t="str">
        <f>VLOOKUP(Tabela1[[#This Row],[Cliente]],'BASE DE CLIENTES'!A:E,2,0)</f>
        <v>Brasília</v>
      </c>
      <c r="D4882" s="1" t="str">
        <f>VLOOKUP(Tabela1[[#This Row],[Cliente]],'BASE DE CLIENTES'!A:C,3,0)</f>
        <v>DF</v>
      </c>
      <c r="E4882" s="1" t="str">
        <f>CONCATENATE(Tabela1[[#This Row],[CIDADE]],",",Tabela1[[#This Row],[UF]])</f>
        <v>Brasília,DF</v>
      </c>
      <c r="F4882" s="12">
        <v>46136</v>
      </c>
      <c r="G4882" s="14">
        <v>9.2100000000000009</v>
      </c>
      <c r="H4882" s="14">
        <v>10</v>
      </c>
      <c r="I4882" s="7">
        <f>Tabela1[[#This Row],[Valor total]]-Tabela1[[#This Row],[Valor custo]]</f>
        <v>0.78999999999999915</v>
      </c>
      <c r="J4882" s="3">
        <f>Tabela1[[#This Row],[MARGEM BRUTA]]/Tabela1[[#This Row],[Valor total]]</f>
        <v>7.8999999999999918E-2</v>
      </c>
      <c r="K4882" s="1" t="str">
        <f>VLOOKUP(Tabela1[[#This Row],[Cliente]],'BASE DE CLIENTES'!A:D,4,0)</f>
        <v>CLIENTE NOVO S/ IDENT.</v>
      </c>
      <c r="L4882" s="1" t="str">
        <f>VLOOKUP(Tabela1[[#This Row],[Cliente]],'BASE DE CLIENTES'!A:E,5,0)</f>
        <v>Brasília</v>
      </c>
    </row>
    <row r="4883" spans="2:12" x14ac:dyDescent="0.3">
      <c r="B4883" t="s">
        <v>345</v>
      </c>
      <c r="C4883" s="1" t="str">
        <f>VLOOKUP(Tabela1[[#This Row],[Cliente]],'BASE DE CLIENTES'!A:E,2,0)</f>
        <v>Brasília</v>
      </c>
      <c r="D4883" s="1" t="str">
        <f>VLOOKUP(Tabela1[[#This Row],[Cliente]],'BASE DE CLIENTES'!A:C,3,0)</f>
        <v>DF</v>
      </c>
      <c r="E4883" s="1" t="str">
        <f>CONCATENATE(Tabela1[[#This Row],[CIDADE]],",",Tabela1[[#This Row],[UF]])</f>
        <v>Brasília,DF</v>
      </c>
      <c r="F4883" s="12">
        <v>46136</v>
      </c>
      <c r="G4883" s="14">
        <v>13.69</v>
      </c>
      <c r="H4883" s="14">
        <v>110</v>
      </c>
      <c r="I4883" s="7">
        <f>Tabela1[[#This Row],[Valor total]]-Tabela1[[#This Row],[Valor custo]]</f>
        <v>96.31</v>
      </c>
      <c r="J4883" s="3">
        <f>Tabela1[[#This Row],[MARGEM BRUTA]]/Tabela1[[#This Row],[Valor total]]</f>
        <v>0.87554545454545452</v>
      </c>
      <c r="K4883" s="1" t="str">
        <f>VLOOKUP(Tabela1[[#This Row],[Cliente]],'BASE DE CLIENTES'!A:D,4,0)</f>
        <v>CLIENTE NOVO S/ IDENT.</v>
      </c>
      <c r="L4883" s="1" t="str">
        <f>VLOOKUP(Tabela1[[#This Row],[Cliente]],'BASE DE CLIENTES'!A:E,5,0)</f>
        <v>Brasília</v>
      </c>
    </row>
    <row r="4884" spans="2:12" x14ac:dyDescent="0.3">
      <c r="B4884" t="s">
        <v>106</v>
      </c>
      <c r="C4884" s="1" t="str">
        <f>VLOOKUP(Tabela1[[#This Row],[Cliente]],'BASE DE CLIENTES'!A:E,2,0)</f>
        <v>Brasília</v>
      </c>
      <c r="D4884" s="1" t="str">
        <f>VLOOKUP(Tabela1[[#This Row],[Cliente]],'BASE DE CLIENTES'!A:C,3,0)</f>
        <v>DF</v>
      </c>
      <c r="E4884" s="1" t="str">
        <f>CONCATENATE(Tabela1[[#This Row],[CIDADE]],",",Tabela1[[#This Row],[UF]])</f>
        <v>Brasília,DF</v>
      </c>
      <c r="F4884" s="12">
        <v>46136</v>
      </c>
      <c r="G4884" s="14">
        <v>30.5</v>
      </c>
      <c r="H4884" s="14">
        <v>40</v>
      </c>
      <c r="I4884" s="7">
        <f>Tabela1[[#This Row],[Valor total]]-Tabela1[[#This Row],[Valor custo]]</f>
        <v>9.5</v>
      </c>
      <c r="J4884" s="3">
        <f>Tabela1[[#This Row],[MARGEM BRUTA]]/Tabela1[[#This Row],[Valor total]]</f>
        <v>0.23749999999999999</v>
      </c>
      <c r="K4884" s="1" t="str">
        <f>VLOOKUP(Tabela1[[#This Row],[Cliente]],'BASE DE CLIENTES'!A:D,4,0)</f>
        <v>EMPRESA COM MAQUINA</v>
      </c>
      <c r="L4884" s="1" t="str">
        <f>VLOOKUP(Tabela1[[#This Row],[Cliente]],'BASE DE CLIENTES'!A:E,5,0)</f>
        <v>26 DE SETEMBRO</v>
      </c>
    </row>
    <row r="4885" spans="2:12" x14ac:dyDescent="0.3">
      <c r="B4885" t="s">
        <v>55</v>
      </c>
      <c r="C4885" s="1" t="str">
        <f>VLOOKUP(Tabela1[[#This Row],[Cliente]],'BASE DE CLIENTES'!A:E,2,0)</f>
        <v>Brasília</v>
      </c>
      <c r="D4885" s="1" t="str">
        <f>VLOOKUP(Tabela1[[#This Row],[Cliente]],'BASE DE CLIENTES'!A:C,3,0)</f>
        <v>DF</v>
      </c>
      <c r="E4885" s="1" t="str">
        <f>CONCATENATE(Tabela1[[#This Row],[CIDADE]],",",Tabela1[[#This Row],[UF]])</f>
        <v>Brasília,DF</v>
      </c>
      <c r="F4885" s="12">
        <v>46136</v>
      </c>
      <c r="G4885" s="14">
        <v>90.06</v>
      </c>
      <c r="H4885" s="14">
        <v>170</v>
      </c>
      <c r="I4885" s="7">
        <f>Tabela1[[#This Row],[Valor total]]-Tabela1[[#This Row],[Valor custo]]</f>
        <v>79.94</v>
      </c>
      <c r="J4885" s="3">
        <f>Tabela1[[#This Row],[MARGEM BRUTA]]/Tabela1[[#This Row],[Valor total]]</f>
        <v>0.47023529411764703</v>
      </c>
      <c r="K4885" s="1" t="str">
        <f>VLOOKUP(Tabela1[[#This Row],[Cliente]],'BASE DE CLIENTES'!A:D,4,0)</f>
        <v>EMPRESA SEM MAQUINA</v>
      </c>
      <c r="L4885" s="1" t="str">
        <f>VLOOKUP(Tabela1[[#This Row],[Cliente]],'BASE DE CLIENTES'!A:E,5,0)</f>
        <v>RECANTO DAS EMAS</v>
      </c>
    </row>
    <row r="4886" spans="2:12" x14ac:dyDescent="0.3">
      <c r="B4886" t="s">
        <v>216</v>
      </c>
      <c r="C4886" s="1" t="str">
        <f>VLOOKUP(Tabela1[[#This Row],[Cliente]],'BASE DE CLIENTES'!A:E,2,0)</f>
        <v>Brasília</v>
      </c>
      <c r="D4886" s="1" t="str">
        <f>VLOOKUP(Tabela1[[#This Row],[Cliente]],'BASE DE CLIENTES'!A:C,3,0)</f>
        <v>DF</v>
      </c>
      <c r="E4886" s="1" t="str">
        <f>CONCATENATE(Tabela1[[#This Row],[CIDADE]],",",Tabela1[[#This Row],[UF]])</f>
        <v>Brasília,DF</v>
      </c>
      <c r="F4886" s="12">
        <v>46136</v>
      </c>
      <c r="G4886" s="14">
        <v>8300</v>
      </c>
      <c r="H4886" s="14">
        <v>10860</v>
      </c>
      <c r="I4886" s="7">
        <f>Tabela1[[#This Row],[Valor total]]-Tabela1[[#This Row],[Valor custo]]</f>
        <v>2560</v>
      </c>
      <c r="J4886" s="3">
        <f>Tabela1[[#This Row],[MARGEM BRUTA]]/Tabela1[[#This Row],[Valor total]]</f>
        <v>0.23572744014732966</v>
      </c>
      <c r="K4886" s="1" t="str">
        <f>VLOOKUP(Tabela1[[#This Row],[Cliente]],'BASE DE CLIENTES'!A:D,4,0)</f>
        <v>EMPRESA COM MAQUINA</v>
      </c>
      <c r="L4886" s="1" t="str">
        <f>VLOOKUP(Tabela1[[#This Row],[Cliente]],'BASE DE CLIENTES'!A:E,5,0)</f>
        <v>RIACHO FUNDO II</v>
      </c>
    </row>
    <row r="4887" spans="2:12" x14ac:dyDescent="0.3">
      <c r="B4887" t="s">
        <v>775</v>
      </c>
      <c r="C4887" s="1" t="str">
        <f>VLOOKUP(Tabela1[[#This Row],[Cliente]],'BASE DE CLIENTES'!A:E,2,0)</f>
        <v>Brasília</v>
      </c>
      <c r="D4887" s="1" t="str">
        <f>VLOOKUP(Tabela1[[#This Row],[Cliente]],'BASE DE CLIENTES'!A:C,3,0)</f>
        <v>DF</v>
      </c>
      <c r="E4887" s="1" t="str">
        <f>CONCATENATE(Tabela1[[#This Row],[CIDADE]],",",Tabela1[[#This Row],[UF]])</f>
        <v>Brasília,DF</v>
      </c>
      <c r="F4887" s="12">
        <v>46136</v>
      </c>
      <c r="G4887" s="14">
        <v>470</v>
      </c>
      <c r="H4887" s="14">
        <v>810</v>
      </c>
      <c r="I4887" s="7">
        <f>Tabela1[[#This Row],[Valor total]]-Tabela1[[#This Row],[Valor custo]]</f>
        <v>340</v>
      </c>
      <c r="J4887" s="3">
        <f>Tabela1[[#This Row],[MARGEM BRUTA]]/Tabela1[[#This Row],[Valor total]]</f>
        <v>0.41975308641975306</v>
      </c>
      <c r="K4887" s="1" t="str">
        <f>VLOOKUP(Tabela1[[#This Row],[Cliente]],'BASE DE CLIENTES'!A:D,4,0)</f>
        <v>CLIENTE NOVO S/ IDENT.</v>
      </c>
      <c r="L4887" s="1" t="str">
        <f>VLOOKUP(Tabela1[[#This Row],[Cliente]],'BASE DE CLIENTES'!A:E,5,0)</f>
        <v>Brasília</v>
      </c>
    </row>
    <row r="4888" spans="2:12" x14ac:dyDescent="0.3">
      <c r="B4888" t="s">
        <v>52</v>
      </c>
      <c r="C4888" s="1" t="str">
        <f>VLOOKUP(Tabela1[[#This Row],[Cliente]],'BASE DE CLIENTES'!A:E,2,0)</f>
        <v>Brasília</v>
      </c>
      <c r="D4888" s="1" t="str">
        <f>VLOOKUP(Tabela1[[#This Row],[Cliente]],'BASE DE CLIENTES'!A:C,3,0)</f>
        <v>DF</v>
      </c>
      <c r="E4888" s="1" t="str">
        <f>CONCATENATE(Tabela1[[#This Row],[CIDADE]],",",Tabela1[[#This Row],[UF]])</f>
        <v>Brasília,DF</v>
      </c>
      <c r="F4888" s="12">
        <v>46136</v>
      </c>
      <c r="G4888" s="14">
        <v>1518.5</v>
      </c>
      <c r="H4888" s="14">
        <v>1850</v>
      </c>
      <c r="I4888" s="7">
        <f>Tabela1[[#This Row],[Valor total]]-Tabela1[[#This Row],[Valor custo]]</f>
        <v>331.5</v>
      </c>
      <c r="J4888" s="3">
        <f>Tabela1[[#This Row],[MARGEM BRUTA]]/Tabela1[[#This Row],[Valor total]]</f>
        <v>0.17918918918918919</v>
      </c>
      <c r="K4888" s="1" t="str">
        <f>VLOOKUP(Tabela1[[#This Row],[Cliente]],'BASE DE CLIENTES'!A:D,4,0)</f>
        <v>SERRALHEIRO</v>
      </c>
      <c r="L4888" s="1" t="str">
        <f>VLOOKUP(Tabela1[[#This Row],[Cliente]],'BASE DE CLIENTES'!A:E,5,0)</f>
        <v>Ceilândia Sul (Ceilândia)</v>
      </c>
    </row>
    <row r="4889" spans="2:12" x14ac:dyDescent="0.3">
      <c r="B4889" t="s">
        <v>161</v>
      </c>
      <c r="C4889" s="1" t="str">
        <f>VLOOKUP(Tabela1[[#This Row],[Cliente]],'BASE DE CLIENTES'!A:E,2,0)</f>
        <v>Brasília</v>
      </c>
      <c r="D4889" s="1" t="str">
        <f>VLOOKUP(Tabela1[[#This Row],[Cliente]],'BASE DE CLIENTES'!A:C,3,0)</f>
        <v>DF</v>
      </c>
      <c r="E4889" s="1" t="str">
        <f>CONCATENATE(Tabela1[[#This Row],[CIDADE]],",",Tabela1[[#This Row],[UF]])</f>
        <v>Brasília,DF</v>
      </c>
      <c r="F4889" s="12">
        <v>46136</v>
      </c>
      <c r="G4889" s="14">
        <v>17080</v>
      </c>
      <c r="H4889" s="14">
        <v>24350</v>
      </c>
      <c r="I4889" s="7">
        <f>Tabela1[[#This Row],[Valor total]]-Tabela1[[#This Row],[Valor custo]]</f>
        <v>7270</v>
      </c>
      <c r="J4889" s="3">
        <f>Tabela1[[#This Row],[MARGEM BRUTA]]/Tabela1[[#This Row],[Valor total]]</f>
        <v>0.29856262833675562</v>
      </c>
      <c r="K4889" s="1" t="str">
        <f>VLOOKUP(Tabela1[[#This Row],[Cliente]],'BASE DE CLIENTES'!A:D,4,0)</f>
        <v>EMPRESA COM MAQUINA</v>
      </c>
      <c r="L4889" s="1" t="str">
        <f>VLOOKUP(Tabela1[[#This Row],[Cliente]],'BASE DE CLIENTES'!A:E,5,0)</f>
        <v>RIACHO FUNDO II</v>
      </c>
    </row>
    <row r="4890" spans="2:12" x14ac:dyDescent="0.3">
      <c r="B4890" t="s">
        <v>27</v>
      </c>
      <c r="C4890" s="1" t="str">
        <f>VLOOKUP(Tabela1[[#This Row],[Cliente]],'BASE DE CLIENTES'!A:E,2,0)</f>
        <v>Brasília</v>
      </c>
      <c r="D4890" s="1" t="str">
        <f>VLOOKUP(Tabela1[[#This Row],[Cliente]],'BASE DE CLIENTES'!A:C,3,0)</f>
        <v>DF</v>
      </c>
      <c r="E4890" s="1" t="str">
        <f>CONCATENATE(Tabela1[[#This Row],[CIDADE]],",",Tabela1[[#This Row],[UF]])</f>
        <v>Brasília,DF</v>
      </c>
      <c r="F4890" s="12">
        <v>46136</v>
      </c>
      <c r="G4890" s="14">
        <v>290</v>
      </c>
      <c r="H4890" s="14">
        <v>900</v>
      </c>
      <c r="I4890" s="7">
        <f>Tabela1[[#This Row],[Valor total]]-Tabela1[[#This Row],[Valor custo]]</f>
        <v>610</v>
      </c>
      <c r="J4890" s="3">
        <f>Tabela1[[#This Row],[MARGEM BRUTA]]/Tabela1[[#This Row],[Valor total]]</f>
        <v>0.67777777777777781</v>
      </c>
      <c r="K4890" s="1" t="str">
        <f>VLOOKUP(Tabela1[[#This Row],[Cliente]],'BASE DE CLIENTES'!A:D,4,0)</f>
        <v>EMPRESA SEM MAQUINA</v>
      </c>
      <c r="L4890" s="1" t="str">
        <f>VLOOKUP(Tabela1[[#This Row],[Cliente]],'BASE DE CLIENTES'!A:E,5,0)</f>
        <v>RECANTO DAS EMAS</v>
      </c>
    </row>
    <row r="4891" spans="2:12" x14ac:dyDescent="0.3">
      <c r="B4891" t="s">
        <v>120</v>
      </c>
      <c r="C4891" s="1" t="str">
        <f>VLOOKUP(Tabela1[[#This Row],[Cliente]],'BASE DE CLIENTES'!A:E,2,0)</f>
        <v>Brasília</v>
      </c>
      <c r="D4891" s="1" t="str">
        <f>VLOOKUP(Tabela1[[#This Row],[Cliente]],'BASE DE CLIENTES'!A:C,3,0)</f>
        <v>DF</v>
      </c>
      <c r="E4891" s="1" t="str">
        <f>CONCATENATE(Tabela1[[#This Row],[CIDADE]],",",Tabela1[[#This Row],[UF]])</f>
        <v>Brasília,DF</v>
      </c>
      <c r="F4891" s="12">
        <v>46136</v>
      </c>
      <c r="G4891" s="14">
        <v>781.4</v>
      </c>
      <c r="H4891" s="14">
        <v>1200</v>
      </c>
      <c r="I4891" s="7">
        <f>Tabela1[[#This Row],[Valor total]]-Tabela1[[#This Row],[Valor custo]]</f>
        <v>418.6</v>
      </c>
      <c r="J4891" s="3">
        <f>Tabela1[[#This Row],[MARGEM BRUTA]]/Tabela1[[#This Row],[Valor total]]</f>
        <v>0.34883333333333333</v>
      </c>
      <c r="K4891" s="1" t="str">
        <f>VLOOKUP(Tabela1[[#This Row],[Cliente]],'BASE DE CLIENTES'!A:D,4,0)</f>
        <v>EMPRESA SEM MAQUINA</v>
      </c>
      <c r="L4891" s="1" t="str">
        <f>VLOOKUP(Tabela1[[#This Row],[Cliente]],'BASE DE CLIENTES'!A:E,5,0)</f>
        <v>SAMAMBAIA</v>
      </c>
    </row>
    <row r="4892" spans="2:12" x14ac:dyDescent="0.3">
      <c r="B4892" t="s">
        <v>30</v>
      </c>
      <c r="C4892" s="1" t="str">
        <f>VLOOKUP(Tabela1[[#This Row],[Cliente]],'BASE DE CLIENTES'!A:E,2,0)</f>
        <v>Águas Lindas de Goiás</v>
      </c>
      <c r="D4892" s="1" t="str">
        <f>VLOOKUP(Tabela1[[#This Row],[Cliente]],'BASE DE CLIENTES'!A:C,3,0)</f>
        <v>GO</v>
      </c>
      <c r="E4892" s="1" t="str">
        <f>CONCATENATE(Tabela1[[#This Row],[CIDADE]],",",Tabela1[[#This Row],[UF]])</f>
        <v>Águas Lindas de Goiás,GO</v>
      </c>
      <c r="F4892" s="12">
        <v>46136</v>
      </c>
      <c r="G4892" s="14">
        <v>112.56</v>
      </c>
      <c r="H4892" s="14">
        <v>199.8</v>
      </c>
      <c r="I4892" s="7">
        <f>Tabela1[[#This Row],[Valor total]]-Tabela1[[#This Row],[Valor custo]]</f>
        <v>87.240000000000009</v>
      </c>
      <c r="J4892" s="3">
        <f>Tabela1[[#This Row],[MARGEM BRUTA]]/Tabela1[[#This Row],[Valor total]]</f>
        <v>0.43663663663663665</v>
      </c>
      <c r="K4892" s="1" t="str">
        <f>VLOOKUP(Tabela1[[#This Row],[Cliente]],'BASE DE CLIENTES'!A:D,4,0)</f>
        <v>SERRALHEIRO</v>
      </c>
      <c r="L4892" s="1" t="str">
        <f>VLOOKUP(Tabela1[[#This Row],[Cliente]],'BASE DE CLIENTES'!A:E,5,0)</f>
        <v>Águas Lindas de Goiás</v>
      </c>
    </row>
    <row r="4893" spans="2:12" x14ac:dyDescent="0.3">
      <c r="B4893" t="s">
        <v>19</v>
      </c>
      <c r="C4893" s="1" t="str">
        <f>VLOOKUP(Tabela1[[#This Row],[Cliente]],'BASE DE CLIENTES'!A:E,2,0)</f>
        <v>Águas Lindas de Goiás</v>
      </c>
      <c r="D4893" s="1" t="str">
        <f>VLOOKUP(Tabela1[[#This Row],[Cliente]],'BASE DE CLIENTES'!A:C,3,0)</f>
        <v>GO</v>
      </c>
      <c r="E4893" s="1" t="str">
        <f>CONCATENATE(Tabela1[[#This Row],[CIDADE]],",",Tabela1[[#This Row],[UF]])</f>
        <v>Águas Lindas de Goiás,GO</v>
      </c>
      <c r="F4893" s="12">
        <v>46136</v>
      </c>
      <c r="G4893" s="14">
        <v>2602.81</v>
      </c>
      <c r="H4893" s="14">
        <v>3300</v>
      </c>
      <c r="I4893" s="7">
        <f>Tabela1[[#This Row],[Valor total]]-Tabela1[[#This Row],[Valor custo]]</f>
        <v>697.19</v>
      </c>
      <c r="J4893" s="3">
        <f>Tabela1[[#This Row],[MARGEM BRUTA]]/Tabela1[[#This Row],[Valor total]]</f>
        <v>0.211269696969697</v>
      </c>
      <c r="K4893" s="1" t="str">
        <f>VLOOKUP(Tabela1[[#This Row],[Cliente]],'BASE DE CLIENTES'!A:D,4,0)</f>
        <v>SERRALHEIRO</v>
      </c>
      <c r="L4893" s="1" t="str">
        <f>VLOOKUP(Tabela1[[#This Row],[Cliente]],'BASE DE CLIENTES'!A:E,5,0)</f>
        <v>Águas Lindas de Goiás</v>
      </c>
    </row>
    <row r="4894" spans="2:12" x14ac:dyDescent="0.3">
      <c r="B4894" t="s">
        <v>316</v>
      </c>
      <c r="C4894" s="1" t="str">
        <f>VLOOKUP(Tabela1[[#This Row],[Cliente]],'BASE DE CLIENTES'!A:E,2,0)</f>
        <v>Valparaíso de Goiás</v>
      </c>
      <c r="D4894" s="1" t="str">
        <f>VLOOKUP(Tabela1[[#This Row],[Cliente]],'BASE DE CLIENTES'!A:C,3,0)</f>
        <v>GO</v>
      </c>
      <c r="E4894" s="1" t="str">
        <f>CONCATENATE(Tabela1[[#This Row],[CIDADE]],",",Tabela1[[#This Row],[UF]])</f>
        <v>Valparaíso de Goiás,GO</v>
      </c>
      <c r="F4894" s="12">
        <v>46136</v>
      </c>
      <c r="G4894" s="14">
        <v>2148.84</v>
      </c>
      <c r="H4894" s="14">
        <v>2749</v>
      </c>
      <c r="I4894" s="7">
        <f>Tabela1[[#This Row],[Valor total]]-Tabela1[[#This Row],[Valor custo]]</f>
        <v>600.15999999999985</v>
      </c>
      <c r="J4894" s="3">
        <f>Tabela1[[#This Row],[MARGEM BRUTA]]/Tabela1[[#This Row],[Valor total]]</f>
        <v>0.21831938886867946</v>
      </c>
      <c r="K4894" s="1" t="str">
        <f>VLOOKUP(Tabela1[[#This Row],[Cliente]],'BASE DE CLIENTES'!A:D,4,0)</f>
        <v>SERRALHEIRO</v>
      </c>
      <c r="L4894" s="1" t="str">
        <f>VLOOKUP(Tabela1[[#This Row],[Cliente]],'BASE DE CLIENTES'!A:E,5,0)</f>
        <v>Valparaíso de Goiás</v>
      </c>
    </row>
    <row r="4895" spans="2:12" x14ac:dyDescent="0.3">
      <c r="B4895" t="s">
        <v>68</v>
      </c>
      <c r="C4895" s="1" t="str">
        <f>VLOOKUP(Tabela1[[#This Row],[Cliente]],'BASE DE CLIENTES'!A:E,2,0)</f>
        <v>Brasília</v>
      </c>
      <c r="D4895" s="1" t="str">
        <f>VLOOKUP(Tabela1[[#This Row],[Cliente]],'BASE DE CLIENTES'!A:C,3,0)</f>
        <v>DF</v>
      </c>
      <c r="E4895" s="1" t="str">
        <f>CONCATENATE(Tabela1[[#This Row],[CIDADE]],",",Tabela1[[#This Row],[UF]])</f>
        <v>Brasília,DF</v>
      </c>
      <c r="F4895" s="12">
        <v>46136</v>
      </c>
      <c r="G4895" s="14">
        <v>469</v>
      </c>
      <c r="H4895" s="14">
        <v>690</v>
      </c>
      <c r="I4895" s="7">
        <f>Tabela1[[#This Row],[Valor total]]-Tabela1[[#This Row],[Valor custo]]</f>
        <v>221</v>
      </c>
      <c r="J4895" s="3">
        <f>Tabela1[[#This Row],[MARGEM BRUTA]]/Tabela1[[#This Row],[Valor total]]</f>
        <v>0.32028985507246377</v>
      </c>
      <c r="K4895" s="1" t="str">
        <f>VLOOKUP(Tabela1[[#This Row],[Cliente]],'BASE DE CLIENTES'!A:D,4,0)</f>
        <v>EMPRESA COM MAQUINA</v>
      </c>
      <c r="L4895" s="1" t="str">
        <f>VLOOKUP(Tabela1[[#This Row],[Cliente]],'BASE DE CLIENTES'!A:E,5,0)</f>
        <v>SAMAMBAIA SUL (SAMAMBAIA)</v>
      </c>
    </row>
    <row r="4896" spans="2:12" x14ac:dyDescent="0.3">
      <c r="B4896" t="s">
        <v>27</v>
      </c>
      <c r="C4896" s="1" t="str">
        <f>VLOOKUP(Tabela1[[#This Row],[Cliente]],'BASE DE CLIENTES'!A:E,2,0)</f>
        <v>Brasília</v>
      </c>
      <c r="D4896" s="1" t="str">
        <f>VLOOKUP(Tabela1[[#This Row],[Cliente]],'BASE DE CLIENTES'!A:C,3,0)</f>
        <v>DF</v>
      </c>
      <c r="E4896" s="1" t="str">
        <f>CONCATENATE(Tabela1[[#This Row],[CIDADE]],",",Tabela1[[#This Row],[UF]])</f>
        <v>Brasília,DF</v>
      </c>
      <c r="F4896" s="12">
        <v>46136</v>
      </c>
      <c r="G4896" s="14">
        <v>1811.07</v>
      </c>
      <c r="H4896" s="14">
        <v>2860</v>
      </c>
      <c r="I4896" s="7">
        <f>Tabela1[[#This Row],[Valor total]]-Tabela1[[#This Row],[Valor custo]]</f>
        <v>1048.93</v>
      </c>
      <c r="J4896" s="3">
        <f>Tabela1[[#This Row],[MARGEM BRUTA]]/Tabela1[[#This Row],[Valor total]]</f>
        <v>0.36675874125874131</v>
      </c>
      <c r="K4896" s="1" t="str">
        <f>VLOOKUP(Tabela1[[#This Row],[Cliente]],'BASE DE CLIENTES'!A:D,4,0)</f>
        <v>EMPRESA SEM MAQUINA</v>
      </c>
      <c r="L4896" s="1" t="str">
        <f>VLOOKUP(Tabela1[[#This Row],[Cliente]],'BASE DE CLIENTES'!A:E,5,0)</f>
        <v>RECANTO DAS EMAS</v>
      </c>
    </row>
    <row r="4897" spans="2:12" x14ac:dyDescent="0.3">
      <c r="B4897" t="s">
        <v>187</v>
      </c>
      <c r="C4897" s="1" t="str">
        <f>VLOOKUP(Tabela1[[#This Row],[Cliente]],'BASE DE CLIENTES'!A:E,2,0)</f>
        <v>Brasília</v>
      </c>
      <c r="D4897" s="1" t="str">
        <f>VLOOKUP(Tabela1[[#This Row],[Cliente]],'BASE DE CLIENTES'!A:C,3,0)</f>
        <v>DF</v>
      </c>
      <c r="E4897" s="1" t="str">
        <f>CONCATENATE(Tabela1[[#This Row],[CIDADE]],",",Tabela1[[#This Row],[UF]])</f>
        <v>Brasília,DF</v>
      </c>
      <c r="F4897" s="12">
        <v>46135</v>
      </c>
      <c r="G4897" s="14">
        <v>610.04</v>
      </c>
      <c r="H4897" s="14">
        <v>1120</v>
      </c>
      <c r="I4897" s="7">
        <f>Tabela1[[#This Row],[Valor total]]-Tabela1[[#This Row],[Valor custo]]</f>
        <v>509.96000000000004</v>
      </c>
      <c r="J4897" s="3">
        <f>Tabela1[[#This Row],[MARGEM BRUTA]]/Tabela1[[#This Row],[Valor total]]</f>
        <v>0.4553214285714286</v>
      </c>
      <c r="K4897" s="1" t="str">
        <f>VLOOKUP(Tabela1[[#This Row],[Cliente]],'BASE DE CLIENTES'!A:D,4,0)</f>
        <v>SERRALHEIRO</v>
      </c>
      <c r="L4897" s="1" t="str">
        <f>VLOOKUP(Tabela1[[#This Row],[Cliente]],'BASE DE CLIENTES'!A:E,5,0)</f>
        <v>CEILANDIA SUL (CEILANDIA)</v>
      </c>
    </row>
    <row r="4898" spans="2:12" x14ac:dyDescent="0.3">
      <c r="B4898" t="s">
        <v>248</v>
      </c>
      <c r="C4898" s="1" t="str">
        <f>VLOOKUP(Tabela1[[#This Row],[Cliente]],'BASE DE CLIENTES'!A:E,2,0)</f>
        <v>Brasília</v>
      </c>
      <c r="D4898" s="1" t="str">
        <f>VLOOKUP(Tabela1[[#This Row],[Cliente]],'BASE DE CLIENTES'!A:C,3,0)</f>
        <v>DF</v>
      </c>
      <c r="E4898" s="1" t="str">
        <f>CONCATENATE(Tabela1[[#This Row],[CIDADE]],",",Tabela1[[#This Row],[UF]])</f>
        <v>Brasília,DF</v>
      </c>
      <c r="F4898" s="12">
        <v>46135</v>
      </c>
      <c r="G4898" s="14">
        <v>380</v>
      </c>
      <c r="H4898" s="14">
        <v>615</v>
      </c>
      <c r="I4898" s="7">
        <f>Tabela1[[#This Row],[Valor total]]-Tabela1[[#This Row],[Valor custo]]</f>
        <v>235</v>
      </c>
      <c r="J4898" s="3">
        <f>Tabela1[[#This Row],[MARGEM BRUTA]]/Tabela1[[#This Row],[Valor total]]</f>
        <v>0.38211382113821141</v>
      </c>
      <c r="K4898" s="1" t="str">
        <f>VLOOKUP(Tabela1[[#This Row],[Cliente]],'BASE DE CLIENTES'!A:D,4,0)</f>
        <v>SEM CLASSIFICAÇÃO</v>
      </c>
      <c r="L4898" s="1" t="str">
        <f>VLOOKUP(Tabela1[[#This Row],[Cliente]],'BASE DE CLIENTES'!A:E,5,0)</f>
        <v>NA</v>
      </c>
    </row>
    <row r="4899" spans="2:12" x14ac:dyDescent="0.3">
      <c r="B4899" t="s">
        <v>153</v>
      </c>
      <c r="C4899" s="1" t="str">
        <f>VLOOKUP(Tabela1[[#This Row],[Cliente]],'BASE DE CLIENTES'!A:E,2,0)</f>
        <v>Brasília</v>
      </c>
      <c r="D4899" s="1" t="str">
        <f>VLOOKUP(Tabela1[[#This Row],[Cliente]],'BASE DE CLIENTES'!A:C,3,0)</f>
        <v>DF</v>
      </c>
      <c r="E4899" s="1" t="str">
        <f>CONCATENATE(Tabela1[[#This Row],[CIDADE]],",",Tabela1[[#This Row],[UF]])</f>
        <v>Brasília,DF</v>
      </c>
      <c r="F4899" s="12">
        <v>46135</v>
      </c>
      <c r="G4899" s="14">
        <v>760</v>
      </c>
      <c r="H4899" s="14">
        <v>1230</v>
      </c>
      <c r="I4899" s="7">
        <f>Tabela1[[#This Row],[Valor total]]-Tabela1[[#This Row],[Valor custo]]</f>
        <v>470</v>
      </c>
      <c r="J4899" s="3">
        <f>Tabela1[[#This Row],[MARGEM BRUTA]]/Tabela1[[#This Row],[Valor total]]</f>
        <v>0.38211382113821141</v>
      </c>
      <c r="K4899" s="1" t="str">
        <f>VLOOKUP(Tabela1[[#This Row],[Cliente]],'BASE DE CLIENTES'!A:D,4,0)</f>
        <v>SERRALHEIRO</v>
      </c>
      <c r="L4899" s="1" t="str">
        <f>VLOOKUP(Tabela1[[#This Row],[Cliente]],'BASE DE CLIENTES'!A:E,5,0)</f>
        <v>PLANALTINA</v>
      </c>
    </row>
    <row r="4900" spans="2:12" x14ac:dyDescent="0.3">
      <c r="B4900" t="s">
        <v>15</v>
      </c>
      <c r="C4900" s="1" t="str">
        <f>VLOOKUP(Tabela1[[#This Row],[Cliente]],'BASE DE CLIENTES'!A:E,2,0)</f>
        <v>Brasília</v>
      </c>
      <c r="D4900" s="1" t="str">
        <f>VLOOKUP(Tabela1[[#This Row],[Cliente]],'BASE DE CLIENTES'!A:C,3,0)</f>
        <v>DF</v>
      </c>
      <c r="E4900" s="1" t="str">
        <f>CONCATENATE(Tabela1[[#This Row],[CIDADE]],",",Tabela1[[#This Row],[UF]])</f>
        <v>Brasília,DF</v>
      </c>
      <c r="F4900" s="12">
        <v>46135</v>
      </c>
      <c r="G4900" s="14">
        <v>380</v>
      </c>
      <c r="H4900" s="14">
        <v>645</v>
      </c>
      <c r="I4900" s="7">
        <f>Tabela1[[#This Row],[Valor total]]-Tabela1[[#This Row],[Valor custo]]</f>
        <v>265</v>
      </c>
      <c r="J4900" s="3">
        <f>Tabela1[[#This Row],[MARGEM BRUTA]]/Tabela1[[#This Row],[Valor total]]</f>
        <v>0.41085271317829458</v>
      </c>
      <c r="K4900" s="1" t="str">
        <f>VLOOKUP(Tabela1[[#This Row],[Cliente]],'BASE DE CLIENTES'!A:D,4,0)</f>
        <v>SERRALHEIRO</v>
      </c>
      <c r="L4900" s="1" t="str">
        <f>VLOOKUP(Tabela1[[#This Row],[Cliente]],'BASE DE CLIENTES'!A:E,5,0)</f>
        <v>SETOR HABITACIONAL VICENTE PIRES</v>
      </c>
    </row>
    <row r="4901" spans="2:12" x14ac:dyDescent="0.3">
      <c r="B4901" t="s">
        <v>68</v>
      </c>
      <c r="C4901" s="1" t="str">
        <f>VLOOKUP(Tabela1[[#This Row],[Cliente]],'BASE DE CLIENTES'!A:E,2,0)</f>
        <v>Brasília</v>
      </c>
      <c r="D4901" s="1" t="str">
        <f>VLOOKUP(Tabela1[[#This Row],[Cliente]],'BASE DE CLIENTES'!A:C,3,0)</f>
        <v>DF</v>
      </c>
      <c r="E4901" s="1" t="str">
        <f>CONCATENATE(Tabela1[[#This Row],[CIDADE]],",",Tabela1[[#This Row],[UF]])</f>
        <v>Brasília,DF</v>
      </c>
      <c r="F4901" s="12">
        <v>46135</v>
      </c>
      <c r="G4901" s="14">
        <v>56.28</v>
      </c>
      <c r="H4901" s="14">
        <v>150</v>
      </c>
      <c r="I4901" s="7">
        <f>Tabela1[[#This Row],[Valor total]]-Tabela1[[#This Row],[Valor custo]]</f>
        <v>93.72</v>
      </c>
      <c r="J4901" s="3">
        <f>Tabela1[[#This Row],[MARGEM BRUTA]]/Tabela1[[#This Row],[Valor total]]</f>
        <v>0.62480000000000002</v>
      </c>
      <c r="K4901" s="1" t="str">
        <f>VLOOKUP(Tabela1[[#This Row],[Cliente]],'BASE DE CLIENTES'!A:D,4,0)</f>
        <v>EMPRESA COM MAQUINA</v>
      </c>
      <c r="L4901" s="1" t="str">
        <f>VLOOKUP(Tabela1[[#This Row],[Cliente]],'BASE DE CLIENTES'!A:E,5,0)</f>
        <v>SAMAMBAIA SUL (SAMAMBAIA)</v>
      </c>
    </row>
    <row r="4902" spans="2:12" x14ac:dyDescent="0.3">
      <c r="B4902" t="s">
        <v>1201</v>
      </c>
      <c r="C4902" s="1" t="str">
        <f>VLOOKUP(Tabela1[[#This Row],[Cliente]],'BASE DE CLIENTES'!A:E,2,0)</f>
        <v>Brasília</v>
      </c>
      <c r="D4902" s="1" t="str">
        <f>VLOOKUP(Tabela1[[#This Row],[Cliente]],'BASE DE CLIENTES'!A:C,3,0)</f>
        <v>DF</v>
      </c>
      <c r="E4902" s="1" t="str">
        <f>CONCATENATE(Tabela1[[#This Row],[CIDADE]],",",Tabela1[[#This Row],[UF]])</f>
        <v>Brasília,DF</v>
      </c>
      <c r="F4902" s="12">
        <v>46135</v>
      </c>
      <c r="G4902" s="14">
        <v>0</v>
      </c>
      <c r="H4902" s="14">
        <v>200</v>
      </c>
      <c r="I4902" s="7">
        <f>Tabela1[[#This Row],[Valor total]]-Tabela1[[#This Row],[Valor custo]]</f>
        <v>200</v>
      </c>
      <c r="J4902" s="3">
        <f>Tabela1[[#This Row],[MARGEM BRUTA]]/Tabela1[[#This Row],[Valor total]]</f>
        <v>1</v>
      </c>
      <c r="K4902" s="1" t="str">
        <f>VLOOKUP(Tabela1[[#This Row],[Cliente]],'BASE DE CLIENTES'!A:D,4,0)</f>
        <v>CLIENTE NOVO S/ IDENT.</v>
      </c>
      <c r="L4902" s="1" t="str">
        <f>VLOOKUP(Tabela1[[#This Row],[Cliente]],'BASE DE CLIENTES'!A:E,5,0)</f>
        <v>Brasília</v>
      </c>
    </row>
    <row r="4903" spans="2:12" x14ac:dyDescent="0.3">
      <c r="B4903" t="s">
        <v>68</v>
      </c>
      <c r="C4903" s="1" t="str">
        <f>VLOOKUP(Tabela1[[#This Row],[Cliente]],'BASE DE CLIENTES'!A:E,2,0)</f>
        <v>Brasília</v>
      </c>
      <c r="D4903" s="1" t="str">
        <f>VLOOKUP(Tabela1[[#This Row],[Cliente]],'BASE DE CLIENTES'!A:C,3,0)</f>
        <v>DF</v>
      </c>
      <c r="E4903" s="1" t="str">
        <f>CONCATENATE(Tabela1[[#This Row],[CIDADE]],",",Tabela1[[#This Row],[UF]])</f>
        <v>Brasília,DF</v>
      </c>
      <c r="F4903" s="12">
        <v>46135</v>
      </c>
      <c r="G4903" s="14">
        <v>413</v>
      </c>
      <c r="H4903" s="14">
        <v>725</v>
      </c>
      <c r="I4903" s="7">
        <f>Tabela1[[#This Row],[Valor total]]-Tabela1[[#This Row],[Valor custo]]</f>
        <v>312</v>
      </c>
      <c r="J4903" s="3">
        <f>Tabela1[[#This Row],[MARGEM BRUTA]]/Tabela1[[#This Row],[Valor total]]</f>
        <v>0.4303448275862069</v>
      </c>
      <c r="K4903" s="1" t="str">
        <f>VLOOKUP(Tabela1[[#This Row],[Cliente]],'BASE DE CLIENTES'!A:D,4,0)</f>
        <v>EMPRESA COM MAQUINA</v>
      </c>
      <c r="L4903" s="1" t="str">
        <f>VLOOKUP(Tabela1[[#This Row],[Cliente]],'BASE DE CLIENTES'!A:E,5,0)</f>
        <v>SAMAMBAIA SUL (SAMAMBAIA)</v>
      </c>
    </row>
    <row r="4904" spans="2:12" x14ac:dyDescent="0.3">
      <c r="B4904" t="s">
        <v>36</v>
      </c>
      <c r="C4904" s="1" t="str">
        <f>VLOOKUP(Tabela1[[#This Row],[Cliente]],'BASE DE CLIENTES'!A:E,2,0)</f>
        <v>Brasília</v>
      </c>
      <c r="D4904" s="1" t="str">
        <f>VLOOKUP(Tabela1[[#This Row],[Cliente]],'BASE DE CLIENTES'!A:C,3,0)</f>
        <v>DF</v>
      </c>
      <c r="E4904" s="1" t="str">
        <f>CONCATENATE(Tabela1[[#This Row],[CIDADE]],",",Tabela1[[#This Row],[UF]])</f>
        <v>Brasília,DF</v>
      </c>
      <c r="F4904" s="12">
        <v>46135</v>
      </c>
      <c r="G4904" s="14">
        <v>419</v>
      </c>
      <c r="H4904" s="14">
        <v>741.6</v>
      </c>
      <c r="I4904" s="7">
        <f>Tabela1[[#This Row],[Valor total]]-Tabela1[[#This Row],[Valor custo]]</f>
        <v>322.60000000000002</v>
      </c>
      <c r="J4904" s="3">
        <f>Tabela1[[#This Row],[MARGEM BRUTA]]/Tabela1[[#This Row],[Valor total]]</f>
        <v>0.43500539374325786</v>
      </c>
      <c r="K4904" s="1" t="str">
        <f>VLOOKUP(Tabela1[[#This Row],[Cliente]],'BASE DE CLIENTES'!A:D,4,0)</f>
        <v>SERRALHEIRO</v>
      </c>
      <c r="L4904" s="1" t="str">
        <f>VLOOKUP(Tabela1[[#This Row],[Cliente]],'BASE DE CLIENTES'!A:E,5,0)</f>
        <v>CEILANDIA SUL (CEILANDIA)</v>
      </c>
    </row>
    <row r="4905" spans="2:12" x14ac:dyDescent="0.3">
      <c r="B4905" t="s">
        <v>99</v>
      </c>
      <c r="C4905" s="1" t="str">
        <f>VLOOKUP(Tabela1[[#This Row],[Cliente]],'BASE DE CLIENTES'!A:E,2,0)</f>
        <v>Brasília</v>
      </c>
      <c r="D4905" s="1" t="str">
        <f>VLOOKUP(Tabela1[[#This Row],[Cliente]],'BASE DE CLIENTES'!A:C,3,0)</f>
        <v>DF</v>
      </c>
      <c r="E4905" s="1" t="str">
        <f>CONCATENATE(Tabela1[[#This Row],[CIDADE]],",",Tabela1[[#This Row],[UF]])</f>
        <v>Brasília,DF</v>
      </c>
      <c r="F4905" s="12">
        <v>46135</v>
      </c>
      <c r="G4905" s="14">
        <v>1559</v>
      </c>
      <c r="H4905" s="14">
        <v>2500</v>
      </c>
      <c r="I4905" s="7">
        <f>Tabela1[[#This Row],[Valor total]]-Tabela1[[#This Row],[Valor custo]]</f>
        <v>941</v>
      </c>
      <c r="J4905" s="3">
        <f>Tabela1[[#This Row],[MARGEM BRUTA]]/Tabela1[[#This Row],[Valor total]]</f>
        <v>0.37640000000000001</v>
      </c>
      <c r="K4905" s="1" t="str">
        <f>VLOOKUP(Tabela1[[#This Row],[Cliente]],'BASE DE CLIENTES'!A:D,4,0)</f>
        <v>EMPRESA COM MAQUINA</v>
      </c>
      <c r="L4905" s="1" t="str">
        <f>VLOOKUP(Tabela1[[#This Row],[Cliente]],'BASE DE CLIENTES'!A:E,5,0)</f>
        <v>ARAPOANGA (PLANALTINA)</v>
      </c>
    </row>
    <row r="4906" spans="2:12" x14ac:dyDescent="0.3">
      <c r="B4906" t="s">
        <v>111</v>
      </c>
      <c r="C4906" s="1" t="str">
        <f>VLOOKUP(Tabela1[[#This Row],[Cliente]],'BASE DE CLIENTES'!A:E,2,0)</f>
        <v>Brasília</v>
      </c>
      <c r="D4906" s="1" t="str">
        <f>VLOOKUP(Tabela1[[#This Row],[Cliente]],'BASE DE CLIENTES'!A:C,3,0)</f>
        <v>DF</v>
      </c>
      <c r="E4906" s="1" t="str">
        <f>CONCATENATE(Tabela1[[#This Row],[CIDADE]],",",Tabela1[[#This Row],[UF]])</f>
        <v>Brasília,DF</v>
      </c>
      <c r="F4906" s="12">
        <v>46135</v>
      </c>
      <c r="G4906" s="14">
        <v>2568.14</v>
      </c>
      <c r="H4906" s="14">
        <v>4150</v>
      </c>
      <c r="I4906" s="7">
        <f>Tabela1[[#This Row],[Valor total]]-Tabela1[[#This Row],[Valor custo]]</f>
        <v>1581.8600000000001</v>
      </c>
      <c r="J4906" s="3">
        <f>Tabela1[[#This Row],[MARGEM BRUTA]]/Tabela1[[#This Row],[Valor total]]</f>
        <v>0.38117108433734942</v>
      </c>
      <c r="K4906" s="1" t="str">
        <f>VLOOKUP(Tabela1[[#This Row],[Cliente]],'BASE DE CLIENTES'!A:D,4,0)</f>
        <v>EMPRESA SEM MAQUINA</v>
      </c>
      <c r="L4906" s="1" t="str">
        <f>VLOOKUP(Tabela1[[#This Row],[Cliente]],'BASE DE CLIENTES'!A:E,5,0)</f>
        <v>TAGUATINGA SUL (TAGUATINGA)</v>
      </c>
    </row>
    <row r="4907" spans="2:12" x14ac:dyDescent="0.3">
      <c r="B4907" t="s">
        <v>68</v>
      </c>
      <c r="C4907" s="1" t="str">
        <f>VLOOKUP(Tabela1[[#This Row],[Cliente]],'BASE DE CLIENTES'!A:E,2,0)</f>
        <v>Brasília</v>
      </c>
      <c r="D4907" s="1" t="str">
        <f>VLOOKUP(Tabela1[[#This Row],[Cliente]],'BASE DE CLIENTES'!A:C,3,0)</f>
        <v>DF</v>
      </c>
      <c r="E4907" s="1" t="str">
        <f>CONCATENATE(Tabela1[[#This Row],[CIDADE]],",",Tabela1[[#This Row],[UF]])</f>
        <v>Brasília,DF</v>
      </c>
      <c r="F4907" s="12">
        <v>46135</v>
      </c>
      <c r="G4907" s="14">
        <v>84</v>
      </c>
      <c r="H4907" s="14">
        <v>110</v>
      </c>
      <c r="I4907" s="7">
        <f>Tabela1[[#This Row],[Valor total]]-Tabela1[[#This Row],[Valor custo]]</f>
        <v>26</v>
      </c>
      <c r="J4907" s="3">
        <f>Tabela1[[#This Row],[MARGEM BRUTA]]/Tabela1[[#This Row],[Valor total]]</f>
        <v>0.23636363636363636</v>
      </c>
      <c r="K4907" s="1" t="str">
        <f>VLOOKUP(Tabela1[[#This Row],[Cliente]],'BASE DE CLIENTES'!A:D,4,0)</f>
        <v>EMPRESA COM MAQUINA</v>
      </c>
      <c r="L4907" s="1" t="str">
        <f>VLOOKUP(Tabela1[[#This Row],[Cliente]],'BASE DE CLIENTES'!A:E,5,0)</f>
        <v>SAMAMBAIA SUL (SAMAMBAIA)</v>
      </c>
    </row>
    <row r="4908" spans="2:12" x14ac:dyDescent="0.3">
      <c r="B4908" t="s">
        <v>68</v>
      </c>
      <c r="C4908" s="1" t="str">
        <f>VLOOKUP(Tabela1[[#This Row],[Cliente]],'BASE DE CLIENTES'!A:E,2,0)</f>
        <v>Brasília</v>
      </c>
      <c r="D4908" s="1" t="str">
        <f>VLOOKUP(Tabela1[[#This Row],[Cliente]],'BASE DE CLIENTES'!A:C,3,0)</f>
        <v>DF</v>
      </c>
      <c r="E4908" s="1" t="str">
        <f>CONCATENATE(Tabela1[[#This Row],[CIDADE]],",",Tabela1[[#This Row],[UF]])</f>
        <v>Brasília,DF</v>
      </c>
      <c r="F4908" s="12">
        <v>46135</v>
      </c>
      <c r="G4908" s="14">
        <v>910</v>
      </c>
      <c r="H4908" s="14">
        <v>1330</v>
      </c>
      <c r="I4908" s="7">
        <f>Tabela1[[#This Row],[Valor total]]-Tabela1[[#This Row],[Valor custo]]</f>
        <v>420</v>
      </c>
      <c r="J4908" s="3">
        <f>Tabela1[[#This Row],[MARGEM BRUTA]]/Tabela1[[#This Row],[Valor total]]</f>
        <v>0.31578947368421051</v>
      </c>
      <c r="K4908" s="1" t="str">
        <f>VLOOKUP(Tabela1[[#This Row],[Cliente]],'BASE DE CLIENTES'!A:D,4,0)</f>
        <v>EMPRESA COM MAQUINA</v>
      </c>
      <c r="L4908" s="1" t="str">
        <f>VLOOKUP(Tabela1[[#This Row],[Cliente]],'BASE DE CLIENTES'!A:E,5,0)</f>
        <v>SAMAMBAIA SUL (SAMAMBAIA)</v>
      </c>
    </row>
    <row r="4909" spans="2:12" x14ac:dyDescent="0.3">
      <c r="B4909" t="s">
        <v>179</v>
      </c>
      <c r="C4909" s="1" t="str">
        <f>VLOOKUP(Tabela1[[#This Row],[Cliente]],'BASE DE CLIENTES'!A:E,2,0)</f>
        <v>Brasilândia de Minas</v>
      </c>
      <c r="D4909" s="1" t="str">
        <f>VLOOKUP(Tabela1[[#This Row],[Cliente]],'BASE DE CLIENTES'!A:C,3,0)</f>
        <v>MG</v>
      </c>
      <c r="E4909" s="1" t="str">
        <f>CONCATENATE(Tabela1[[#This Row],[CIDADE]],",",Tabela1[[#This Row],[UF]])</f>
        <v>Brasilândia de Minas,MG</v>
      </c>
      <c r="F4909" s="12">
        <v>46135</v>
      </c>
      <c r="G4909" s="14">
        <v>440.91</v>
      </c>
      <c r="H4909" s="14">
        <v>707</v>
      </c>
      <c r="I4909" s="7">
        <f>Tabela1[[#This Row],[Valor total]]-Tabela1[[#This Row],[Valor custo]]</f>
        <v>266.08999999999997</v>
      </c>
      <c r="J4909" s="3">
        <f>Tabela1[[#This Row],[MARGEM BRUTA]]/Tabela1[[#This Row],[Valor total]]</f>
        <v>0.3763649222065063</v>
      </c>
      <c r="K4909" s="1" t="str">
        <f>VLOOKUP(Tabela1[[#This Row],[Cliente]],'BASE DE CLIENTES'!A:D,4,0)</f>
        <v>EMPRESA SEM MAQUINA</v>
      </c>
      <c r="L4909" s="1" t="str">
        <f>VLOOKUP(Tabela1[[#This Row],[Cliente]],'BASE DE CLIENTES'!A:E,5,0)</f>
        <v>Brasilândia de Minas</v>
      </c>
    </row>
    <row r="4910" spans="2:12" x14ac:dyDescent="0.3">
      <c r="B4910" t="s">
        <v>27</v>
      </c>
      <c r="C4910" s="1" t="str">
        <f>VLOOKUP(Tabela1[[#This Row],[Cliente]],'BASE DE CLIENTES'!A:E,2,0)</f>
        <v>Brasília</v>
      </c>
      <c r="D4910" s="1" t="str">
        <f>VLOOKUP(Tabela1[[#This Row],[Cliente]],'BASE DE CLIENTES'!A:C,3,0)</f>
        <v>DF</v>
      </c>
      <c r="E4910" s="1" t="str">
        <f>CONCATENATE(Tabela1[[#This Row],[CIDADE]],",",Tabela1[[#This Row],[UF]])</f>
        <v>Brasília,DF</v>
      </c>
      <c r="F4910" s="12">
        <v>46135</v>
      </c>
      <c r="G4910" s="14">
        <v>180</v>
      </c>
      <c r="H4910" s="14">
        <v>200</v>
      </c>
      <c r="I4910" s="7">
        <f>Tabela1[[#This Row],[Valor total]]-Tabela1[[#This Row],[Valor custo]]</f>
        <v>20</v>
      </c>
      <c r="J4910" s="3">
        <f>Tabela1[[#This Row],[MARGEM BRUTA]]/Tabela1[[#This Row],[Valor total]]</f>
        <v>0.1</v>
      </c>
      <c r="K4910" s="1" t="str">
        <f>VLOOKUP(Tabela1[[#This Row],[Cliente]],'BASE DE CLIENTES'!A:D,4,0)</f>
        <v>EMPRESA SEM MAQUINA</v>
      </c>
      <c r="L4910" s="1" t="str">
        <f>VLOOKUP(Tabela1[[#This Row],[Cliente]],'BASE DE CLIENTES'!A:E,5,0)</f>
        <v>RECANTO DAS EMAS</v>
      </c>
    </row>
    <row r="4911" spans="2:12" x14ac:dyDescent="0.3">
      <c r="B4911" t="s">
        <v>1202</v>
      </c>
      <c r="C4911" s="1" t="str">
        <f>VLOOKUP(Tabela1[[#This Row],[Cliente]],'BASE DE CLIENTES'!A:E,2,0)</f>
        <v>Brasília</v>
      </c>
      <c r="D4911" s="1" t="str">
        <f>VLOOKUP(Tabela1[[#This Row],[Cliente]],'BASE DE CLIENTES'!A:C,3,0)</f>
        <v>DF</v>
      </c>
      <c r="E4911" s="1" t="str">
        <f>CONCATENATE(Tabela1[[#This Row],[CIDADE]],",",Tabela1[[#This Row],[UF]])</f>
        <v>Brasília,DF</v>
      </c>
      <c r="F4911" s="12">
        <v>46135</v>
      </c>
      <c r="G4911" s="14">
        <v>380</v>
      </c>
      <c r="H4911" s="14">
        <v>645</v>
      </c>
      <c r="I4911" s="7">
        <f>Tabela1[[#This Row],[Valor total]]-Tabela1[[#This Row],[Valor custo]]</f>
        <v>265</v>
      </c>
      <c r="J4911" s="3">
        <f>Tabela1[[#This Row],[MARGEM BRUTA]]/Tabela1[[#This Row],[Valor total]]</f>
        <v>0.41085271317829458</v>
      </c>
      <c r="K4911" s="1" t="str">
        <f>VLOOKUP(Tabela1[[#This Row],[Cliente]],'BASE DE CLIENTES'!A:D,4,0)</f>
        <v>CLIENTE NOVO S/ IDENT.</v>
      </c>
      <c r="L4911" s="1" t="str">
        <f>VLOOKUP(Tabela1[[#This Row],[Cliente]],'BASE DE CLIENTES'!A:E,5,0)</f>
        <v>TAGUATINGA</v>
      </c>
    </row>
    <row r="4912" spans="2:12" x14ac:dyDescent="0.3">
      <c r="B4912" t="s">
        <v>127</v>
      </c>
      <c r="C4912" s="1" t="str">
        <f>VLOOKUP(Tabela1[[#This Row],[Cliente]],'BASE DE CLIENTES'!A:E,2,0)</f>
        <v>Brasília</v>
      </c>
      <c r="D4912" s="1" t="str">
        <f>VLOOKUP(Tabela1[[#This Row],[Cliente]],'BASE DE CLIENTES'!A:C,3,0)</f>
        <v>DF</v>
      </c>
      <c r="E4912" s="1" t="str">
        <f>CONCATENATE(Tabela1[[#This Row],[CIDADE]],",",Tabela1[[#This Row],[UF]])</f>
        <v>Brasília,DF</v>
      </c>
      <c r="F4912" s="12">
        <v>46135</v>
      </c>
      <c r="G4912" s="14">
        <v>930</v>
      </c>
      <c r="H4912" s="14">
        <v>1300</v>
      </c>
      <c r="I4912" s="7">
        <f>Tabela1[[#This Row],[Valor total]]-Tabela1[[#This Row],[Valor custo]]</f>
        <v>370</v>
      </c>
      <c r="J4912" s="3">
        <f>Tabela1[[#This Row],[MARGEM BRUTA]]/Tabela1[[#This Row],[Valor total]]</f>
        <v>0.2846153846153846</v>
      </c>
      <c r="K4912" s="1" t="str">
        <f>VLOOKUP(Tabela1[[#This Row],[Cliente]],'BASE DE CLIENTES'!A:D,4,0)</f>
        <v>EMPRESA COM MAQUINA</v>
      </c>
      <c r="L4912" s="1" t="str">
        <f>VLOOKUP(Tabela1[[#This Row],[Cliente]],'BASE DE CLIENTES'!A:E,5,0)</f>
        <v>CEILANDIA SUL (CEILANDIA)</v>
      </c>
    </row>
    <row r="4913" spans="2:12" x14ac:dyDescent="0.3">
      <c r="B4913" t="s">
        <v>342</v>
      </c>
      <c r="C4913" s="1" t="str">
        <f>VLOOKUP(Tabela1[[#This Row],[Cliente]],'BASE DE CLIENTES'!A:E,2,0)</f>
        <v>Santo Antônio Descoberto</v>
      </c>
      <c r="D4913" s="1" t="str">
        <f>VLOOKUP(Tabela1[[#This Row],[Cliente]],'BASE DE CLIENTES'!A:C,3,0)</f>
        <v>GO</v>
      </c>
      <c r="E4913" s="1" t="str">
        <f>CONCATENATE(Tabela1[[#This Row],[CIDADE]],",",Tabela1[[#This Row],[UF]])</f>
        <v>Santo Antônio Descoberto,GO</v>
      </c>
      <c r="F4913" s="12">
        <v>46134</v>
      </c>
      <c r="G4913" s="14">
        <v>191</v>
      </c>
      <c r="H4913" s="14">
        <v>349</v>
      </c>
      <c r="I4913" s="7">
        <f>Tabela1[[#This Row],[Valor total]]-Tabela1[[#This Row],[Valor custo]]</f>
        <v>158</v>
      </c>
      <c r="J4913" s="3">
        <f>Tabela1[[#This Row],[MARGEM BRUTA]]/Tabela1[[#This Row],[Valor total]]</f>
        <v>0.45272206303724927</v>
      </c>
      <c r="K4913" s="1" t="str">
        <f>VLOOKUP(Tabela1[[#This Row],[Cliente]],'BASE DE CLIENTES'!A:D,4,0)</f>
        <v>CLIENTE NOVO S/ IDENT.</v>
      </c>
      <c r="L4913" s="1" t="str">
        <f>VLOOKUP(Tabela1[[#This Row],[Cliente]],'BASE DE CLIENTES'!A:E,5,0)</f>
        <v>Santo Antônio Descoberto</v>
      </c>
    </row>
    <row r="4914" spans="2:12" x14ac:dyDescent="0.3">
      <c r="B4914" t="s">
        <v>342</v>
      </c>
      <c r="C4914" s="1" t="str">
        <f>VLOOKUP(Tabela1[[#This Row],[Cliente]],'BASE DE CLIENTES'!A:E,2,0)</f>
        <v>Santo Antônio Descoberto</v>
      </c>
      <c r="D4914" s="1" t="str">
        <f>VLOOKUP(Tabela1[[#This Row],[Cliente]],'BASE DE CLIENTES'!A:C,3,0)</f>
        <v>GO</v>
      </c>
      <c r="E4914" s="1" t="str">
        <f>CONCATENATE(Tabela1[[#This Row],[CIDADE]],",",Tabela1[[#This Row],[UF]])</f>
        <v>Santo Antônio Descoberto,GO</v>
      </c>
      <c r="F4914" s="12">
        <v>46134</v>
      </c>
      <c r="G4914" s="14">
        <v>3603</v>
      </c>
      <c r="H4914" s="14">
        <v>5355.75</v>
      </c>
      <c r="I4914" s="7">
        <f>Tabela1[[#This Row],[Valor total]]-Tabela1[[#This Row],[Valor custo]]</f>
        <v>1752.75</v>
      </c>
      <c r="J4914" s="3">
        <f>Tabela1[[#This Row],[MARGEM BRUTA]]/Tabela1[[#This Row],[Valor total]]</f>
        <v>0.32726508892312001</v>
      </c>
      <c r="K4914" s="1" t="str">
        <f>VLOOKUP(Tabela1[[#This Row],[Cliente]],'BASE DE CLIENTES'!A:D,4,0)</f>
        <v>CLIENTE NOVO S/ IDENT.</v>
      </c>
      <c r="L4914" s="1" t="str">
        <f>VLOOKUP(Tabela1[[#This Row],[Cliente]],'BASE DE CLIENTES'!A:E,5,0)</f>
        <v>Santo Antônio Descoberto</v>
      </c>
    </row>
    <row r="4915" spans="2:12" x14ac:dyDescent="0.3">
      <c r="B4915" t="s">
        <v>55</v>
      </c>
      <c r="C4915" s="1" t="str">
        <f>VLOOKUP(Tabela1[[#This Row],[Cliente]],'BASE DE CLIENTES'!A:E,2,0)</f>
        <v>Brasília</v>
      </c>
      <c r="D4915" s="1" t="str">
        <f>VLOOKUP(Tabela1[[#This Row],[Cliente]],'BASE DE CLIENTES'!A:C,3,0)</f>
        <v>DF</v>
      </c>
      <c r="E4915" s="1" t="str">
        <f>CONCATENATE(Tabela1[[#This Row],[CIDADE]],",",Tabela1[[#This Row],[UF]])</f>
        <v>Brasília,DF</v>
      </c>
      <c r="F4915" s="12">
        <v>46134</v>
      </c>
      <c r="G4915" s="14">
        <v>419</v>
      </c>
      <c r="H4915" s="14">
        <v>655</v>
      </c>
      <c r="I4915" s="7">
        <f>Tabela1[[#This Row],[Valor total]]-Tabela1[[#This Row],[Valor custo]]</f>
        <v>236</v>
      </c>
      <c r="J4915" s="3">
        <f>Tabela1[[#This Row],[MARGEM BRUTA]]/Tabela1[[#This Row],[Valor total]]</f>
        <v>0.36030534351145038</v>
      </c>
      <c r="K4915" s="1" t="str">
        <f>VLOOKUP(Tabela1[[#This Row],[Cliente]],'BASE DE CLIENTES'!A:D,4,0)</f>
        <v>EMPRESA SEM MAQUINA</v>
      </c>
      <c r="L4915" s="1" t="str">
        <f>VLOOKUP(Tabela1[[#This Row],[Cliente]],'BASE DE CLIENTES'!A:E,5,0)</f>
        <v>RECANTO DAS EMAS</v>
      </c>
    </row>
    <row r="4916" spans="2:12" x14ac:dyDescent="0.3">
      <c r="B4916" t="s">
        <v>66</v>
      </c>
      <c r="C4916" s="1" t="str">
        <f>VLOOKUP(Tabela1[[#This Row],[Cliente]],'BASE DE CLIENTES'!A:E,2,0)</f>
        <v>Águas Lindas de Goiás</v>
      </c>
      <c r="D4916" s="1" t="str">
        <f>VLOOKUP(Tabela1[[#This Row],[Cliente]],'BASE DE CLIENTES'!A:C,3,0)</f>
        <v>GO</v>
      </c>
      <c r="E4916" s="1" t="str">
        <f>CONCATENATE(Tabela1[[#This Row],[CIDADE]],",",Tabela1[[#This Row],[UF]])</f>
        <v>Águas Lindas de Goiás,GO</v>
      </c>
      <c r="F4916" s="12">
        <v>46134</v>
      </c>
      <c r="G4916" s="14">
        <v>419</v>
      </c>
      <c r="H4916" s="14">
        <v>655</v>
      </c>
      <c r="I4916" s="7">
        <f>Tabela1[[#This Row],[Valor total]]-Tabela1[[#This Row],[Valor custo]]</f>
        <v>236</v>
      </c>
      <c r="J4916" s="3">
        <f>Tabela1[[#This Row],[MARGEM BRUTA]]/Tabela1[[#This Row],[Valor total]]</f>
        <v>0.36030534351145038</v>
      </c>
      <c r="K4916" s="1" t="str">
        <f>VLOOKUP(Tabela1[[#This Row],[Cliente]],'BASE DE CLIENTES'!A:D,4,0)</f>
        <v>EMPRESA COM MAQUINA</v>
      </c>
      <c r="L4916" s="1" t="str">
        <f>VLOOKUP(Tabela1[[#This Row],[Cliente]],'BASE DE CLIENTES'!A:E,5,0)</f>
        <v>Águas Lindas de Goiás</v>
      </c>
    </row>
    <row r="4917" spans="2:12" x14ac:dyDescent="0.3">
      <c r="B4917" t="s">
        <v>248</v>
      </c>
      <c r="C4917" s="1" t="str">
        <f>VLOOKUP(Tabela1[[#This Row],[Cliente]],'BASE DE CLIENTES'!A:E,2,0)</f>
        <v>Brasília</v>
      </c>
      <c r="D4917" s="1" t="str">
        <f>VLOOKUP(Tabela1[[#This Row],[Cliente]],'BASE DE CLIENTES'!A:C,3,0)</f>
        <v>DF</v>
      </c>
      <c r="E4917" s="1" t="str">
        <f>CONCATENATE(Tabela1[[#This Row],[CIDADE]],",",Tabela1[[#This Row],[UF]])</f>
        <v>Brasília,DF</v>
      </c>
      <c r="F4917" s="12">
        <v>46134</v>
      </c>
      <c r="G4917" s="14">
        <v>680</v>
      </c>
      <c r="H4917" s="14">
        <v>1200</v>
      </c>
      <c r="I4917" s="7">
        <f>Tabela1[[#This Row],[Valor total]]-Tabela1[[#This Row],[Valor custo]]</f>
        <v>520</v>
      </c>
      <c r="J4917" s="3">
        <f>Tabela1[[#This Row],[MARGEM BRUTA]]/Tabela1[[#This Row],[Valor total]]</f>
        <v>0.43333333333333335</v>
      </c>
      <c r="K4917" s="1" t="str">
        <f>VLOOKUP(Tabela1[[#This Row],[Cliente]],'BASE DE CLIENTES'!A:D,4,0)</f>
        <v>SEM CLASSIFICAÇÃO</v>
      </c>
      <c r="L4917" s="1" t="str">
        <f>VLOOKUP(Tabela1[[#This Row],[Cliente]],'BASE DE CLIENTES'!A:E,5,0)</f>
        <v>NA</v>
      </c>
    </row>
    <row r="4918" spans="2:12" x14ac:dyDescent="0.3">
      <c r="B4918" t="s">
        <v>66</v>
      </c>
      <c r="C4918" s="1" t="str">
        <f>VLOOKUP(Tabela1[[#This Row],[Cliente]],'BASE DE CLIENTES'!A:E,2,0)</f>
        <v>Águas Lindas de Goiás</v>
      </c>
      <c r="D4918" s="1" t="str">
        <f>VLOOKUP(Tabela1[[#This Row],[Cliente]],'BASE DE CLIENTES'!A:C,3,0)</f>
        <v>GO</v>
      </c>
      <c r="E4918" s="1" t="str">
        <f>CONCATENATE(Tabela1[[#This Row],[CIDADE]],",",Tabela1[[#This Row],[UF]])</f>
        <v>Águas Lindas de Goiás,GO</v>
      </c>
      <c r="F4918" s="12">
        <v>46134</v>
      </c>
      <c r="G4918" s="14">
        <v>13.69</v>
      </c>
      <c r="H4918" s="14">
        <v>110</v>
      </c>
      <c r="I4918" s="7">
        <f>Tabela1[[#This Row],[Valor total]]-Tabela1[[#This Row],[Valor custo]]</f>
        <v>96.31</v>
      </c>
      <c r="J4918" s="3">
        <f>Tabela1[[#This Row],[MARGEM BRUTA]]/Tabela1[[#This Row],[Valor total]]</f>
        <v>0.87554545454545452</v>
      </c>
      <c r="K4918" s="1" t="str">
        <f>VLOOKUP(Tabela1[[#This Row],[Cliente]],'BASE DE CLIENTES'!A:D,4,0)</f>
        <v>EMPRESA COM MAQUINA</v>
      </c>
      <c r="L4918" s="1" t="str">
        <f>VLOOKUP(Tabela1[[#This Row],[Cliente]],'BASE DE CLIENTES'!A:E,5,0)</f>
        <v>Águas Lindas de Goiás</v>
      </c>
    </row>
    <row r="4919" spans="2:12" x14ac:dyDescent="0.3">
      <c r="B4919" t="s">
        <v>27</v>
      </c>
      <c r="C4919" s="1" t="str">
        <f>VLOOKUP(Tabela1[[#This Row],[Cliente]],'BASE DE CLIENTES'!A:E,2,0)</f>
        <v>Brasília</v>
      </c>
      <c r="D4919" s="1" t="str">
        <f>VLOOKUP(Tabela1[[#This Row],[Cliente]],'BASE DE CLIENTES'!A:C,3,0)</f>
        <v>DF</v>
      </c>
      <c r="E4919" s="1" t="str">
        <f>CONCATENATE(Tabela1[[#This Row],[CIDADE]],",",Tabela1[[#This Row],[UF]])</f>
        <v>Brasília,DF</v>
      </c>
      <c r="F4919" s="12">
        <v>46134</v>
      </c>
      <c r="G4919" s="14">
        <v>419</v>
      </c>
      <c r="H4919" s="14">
        <v>650</v>
      </c>
      <c r="I4919" s="7">
        <f>Tabela1[[#This Row],[Valor total]]-Tabela1[[#This Row],[Valor custo]]</f>
        <v>231</v>
      </c>
      <c r="J4919" s="3">
        <f>Tabela1[[#This Row],[MARGEM BRUTA]]/Tabela1[[#This Row],[Valor total]]</f>
        <v>0.35538461538461541</v>
      </c>
      <c r="K4919" s="1" t="str">
        <f>VLOOKUP(Tabela1[[#This Row],[Cliente]],'BASE DE CLIENTES'!A:D,4,0)</f>
        <v>EMPRESA SEM MAQUINA</v>
      </c>
      <c r="L4919" s="1" t="str">
        <f>VLOOKUP(Tabela1[[#This Row],[Cliente]],'BASE DE CLIENTES'!A:E,5,0)</f>
        <v>RECANTO DAS EMAS</v>
      </c>
    </row>
    <row r="4920" spans="2:12" x14ac:dyDescent="0.3">
      <c r="B4920" t="s">
        <v>137</v>
      </c>
      <c r="C4920" s="1" t="str">
        <f>VLOOKUP(Tabela1[[#This Row],[Cliente]],'BASE DE CLIENTES'!A:E,2,0)</f>
        <v>Brasília</v>
      </c>
      <c r="D4920" s="1" t="str">
        <f>VLOOKUP(Tabela1[[#This Row],[Cliente]],'BASE DE CLIENTES'!A:C,3,0)</f>
        <v>DF</v>
      </c>
      <c r="E4920" s="1" t="str">
        <f>CONCATENATE(Tabela1[[#This Row],[CIDADE]],",",Tabela1[[#This Row],[UF]])</f>
        <v>Brasília,DF</v>
      </c>
      <c r="F4920" s="12">
        <v>46134</v>
      </c>
      <c r="G4920" s="14">
        <v>2209</v>
      </c>
      <c r="H4920" s="14">
        <v>3300</v>
      </c>
      <c r="I4920" s="7">
        <f>Tabela1[[#This Row],[Valor total]]-Tabela1[[#This Row],[Valor custo]]</f>
        <v>1091</v>
      </c>
      <c r="J4920" s="3">
        <f>Tabela1[[#This Row],[MARGEM BRUTA]]/Tabela1[[#This Row],[Valor total]]</f>
        <v>0.33060606060606063</v>
      </c>
      <c r="K4920" s="1" t="str">
        <f>VLOOKUP(Tabela1[[#This Row],[Cliente]],'BASE DE CLIENTES'!A:D,4,0)</f>
        <v>SÓCIO</v>
      </c>
      <c r="L4920" s="1" t="str">
        <f>VLOOKUP(Tabela1[[#This Row],[Cliente]],'BASE DE CLIENTES'!A:E,5,0)</f>
        <v>Taguatinga Sul (Taguatinga)</v>
      </c>
    </row>
    <row r="4921" spans="2:12" x14ac:dyDescent="0.3">
      <c r="B4921" t="s">
        <v>101</v>
      </c>
      <c r="C4921" s="1" t="str">
        <f>VLOOKUP(Tabela1[[#This Row],[Cliente]],'BASE DE CLIENTES'!A:E,2,0)</f>
        <v>Brasília</v>
      </c>
      <c r="D4921" s="1" t="str">
        <f>VLOOKUP(Tabela1[[#This Row],[Cliente]],'BASE DE CLIENTES'!A:C,3,0)</f>
        <v>DF</v>
      </c>
      <c r="E4921" s="1" t="str">
        <f>CONCATENATE(Tabela1[[#This Row],[CIDADE]],",",Tabela1[[#This Row],[UF]])</f>
        <v>Brasília,DF</v>
      </c>
      <c r="F4921" s="12">
        <v>46134</v>
      </c>
      <c r="G4921" s="14">
        <v>45.6</v>
      </c>
      <c r="H4921" s="14">
        <v>70</v>
      </c>
      <c r="I4921" s="7">
        <f>Tabela1[[#This Row],[Valor total]]-Tabela1[[#This Row],[Valor custo]]</f>
        <v>24.4</v>
      </c>
      <c r="J4921" s="3">
        <f>Tabela1[[#This Row],[MARGEM BRUTA]]/Tabela1[[#This Row],[Valor total]]</f>
        <v>0.34857142857142853</v>
      </c>
      <c r="K4921" s="1" t="str">
        <f>VLOOKUP(Tabela1[[#This Row],[Cliente]],'BASE DE CLIENTES'!A:D,4,0)</f>
        <v>SERRALHEIRO</v>
      </c>
      <c r="L4921" s="1" t="str">
        <f>VLOOKUP(Tabela1[[#This Row],[Cliente]],'BASE DE CLIENTES'!A:E,5,0)</f>
        <v>TAGUATINGA SUL (TAGUATINGA)</v>
      </c>
    </row>
    <row r="4922" spans="2:12" x14ac:dyDescent="0.3">
      <c r="B4922" t="s">
        <v>120</v>
      </c>
      <c r="C4922" s="1" t="str">
        <f>VLOOKUP(Tabela1[[#This Row],[Cliente]],'BASE DE CLIENTES'!A:E,2,0)</f>
        <v>Brasília</v>
      </c>
      <c r="D4922" s="1" t="str">
        <f>VLOOKUP(Tabela1[[#This Row],[Cliente]],'BASE DE CLIENTES'!A:C,3,0)</f>
        <v>DF</v>
      </c>
      <c r="E4922" s="1" t="str">
        <f>CONCATENATE(Tabela1[[#This Row],[CIDADE]],",",Tabela1[[#This Row],[UF]])</f>
        <v>Brasília,DF</v>
      </c>
      <c r="F4922" s="12">
        <v>46134</v>
      </c>
      <c r="G4922" s="14">
        <v>1400.6</v>
      </c>
      <c r="H4922" s="14">
        <v>2050</v>
      </c>
      <c r="I4922" s="7">
        <f>Tabela1[[#This Row],[Valor total]]-Tabela1[[#This Row],[Valor custo]]</f>
        <v>649.40000000000009</v>
      </c>
      <c r="J4922" s="3">
        <f>Tabela1[[#This Row],[MARGEM BRUTA]]/Tabela1[[#This Row],[Valor total]]</f>
        <v>0.31678048780487811</v>
      </c>
      <c r="K4922" s="1" t="str">
        <f>VLOOKUP(Tabela1[[#This Row],[Cliente]],'BASE DE CLIENTES'!A:D,4,0)</f>
        <v>EMPRESA SEM MAQUINA</v>
      </c>
      <c r="L4922" s="1" t="str">
        <f>VLOOKUP(Tabela1[[#This Row],[Cliente]],'BASE DE CLIENTES'!A:E,5,0)</f>
        <v>SAMAMBAIA</v>
      </c>
    </row>
    <row r="4923" spans="2:12" x14ac:dyDescent="0.3">
      <c r="B4923" t="s">
        <v>179</v>
      </c>
      <c r="C4923" s="1" t="str">
        <f>VLOOKUP(Tabela1[[#This Row],[Cliente]],'BASE DE CLIENTES'!A:E,2,0)</f>
        <v>Brasilândia de Minas</v>
      </c>
      <c r="D4923" s="1" t="str">
        <f>VLOOKUP(Tabela1[[#This Row],[Cliente]],'BASE DE CLIENTES'!A:C,3,0)</f>
        <v>MG</v>
      </c>
      <c r="E4923" s="1" t="str">
        <f>CONCATENATE(Tabela1[[#This Row],[CIDADE]],",",Tabela1[[#This Row],[UF]])</f>
        <v>Brasilândia de Minas,MG</v>
      </c>
      <c r="F4923" s="12">
        <v>46134</v>
      </c>
      <c r="G4923" s="14">
        <v>386.1</v>
      </c>
      <c r="H4923" s="14">
        <v>623</v>
      </c>
      <c r="I4923" s="7">
        <f>Tabela1[[#This Row],[Valor total]]-Tabela1[[#This Row],[Valor custo]]</f>
        <v>236.89999999999998</v>
      </c>
      <c r="J4923" s="3">
        <f>Tabela1[[#This Row],[MARGEM BRUTA]]/Tabela1[[#This Row],[Valor total]]</f>
        <v>0.38025682182985548</v>
      </c>
      <c r="K4923" s="1" t="str">
        <f>VLOOKUP(Tabela1[[#This Row],[Cliente]],'BASE DE CLIENTES'!A:D,4,0)</f>
        <v>EMPRESA SEM MAQUINA</v>
      </c>
      <c r="L4923" s="1" t="str">
        <f>VLOOKUP(Tabela1[[#This Row],[Cliente]],'BASE DE CLIENTES'!A:E,5,0)</f>
        <v>Brasilândia de Minas</v>
      </c>
    </row>
    <row r="4924" spans="2:12" x14ac:dyDescent="0.3">
      <c r="B4924" t="s">
        <v>765</v>
      </c>
      <c r="C4924" s="1" t="str">
        <f>VLOOKUP(Tabela1[[#This Row],[Cliente]],'BASE DE CLIENTES'!A:E,2,0)</f>
        <v>Brasília</v>
      </c>
      <c r="D4924" s="1" t="str">
        <f>VLOOKUP(Tabela1[[#This Row],[Cliente]],'BASE DE CLIENTES'!A:C,3,0)</f>
        <v>DF</v>
      </c>
      <c r="E4924" s="1" t="str">
        <f>CONCATENATE(Tabela1[[#This Row],[CIDADE]],",",Tabela1[[#This Row],[UF]])</f>
        <v>Brasília,DF</v>
      </c>
      <c r="F4924" s="12">
        <v>46134</v>
      </c>
      <c r="G4924" s="14">
        <v>700</v>
      </c>
      <c r="H4924" s="14">
        <v>1290</v>
      </c>
      <c r="I4924" s="7">
        <f>Tabela1[[#This Row],[Valor total]]-Tabela1[[#This Row],[Valor custo]]</f>
        <v>590</v>
      </c>
      <c r="J4924" s="3">
        <f>Tabela1[[#This Row],[MARGEM BRUTA]]/Tabela1[[#This Row],[Valor total]]</f>
        <v>0.4573643410852713</v>
      </c>
      <c r="K4924" s="1" t="str">
        <f>VLOOKUP(Tabela1[[#This Row],[Cliente]],'BASE DE CLIENTES'!A:D,4,0)</f>
        <v>SEM CLASSIFICAÇÃO</v>
      </c>
      <c r="L4924" s="1" t="str">
        <f>VLOOKUP(Tabela1[[#This Row],[Cliente]],'BASE DE CLIENTES'!A:E,5,0)</f>
        <v>SOBRADINHO</v>
      </c>
    </row>
    <row r="4925" spans="2:12" x14ac:dyDescent="0.3">
      <c r="B4925" t="s">
        <v>42</v>
      </c>
      <c r="C4925" s="1" t="str">
        <f>VLOOKUP(Tabela1[[#This Row],[Cliente]],'BASE DE CLIENTES'!A:E,2,0)</f>
        <v>Brasília</v>
      </c>
      <c r="D4925" s="1" t="str">
        <f>VLOOKUP(Tabela1[[#This Row],[Cliente]],'BASE DE CLIENTES'!A:C,3,0)</f>
        <v>DF</v>
      </c>
      <c r="E4925" s="1" t="str">
        <f>CONCATENATE(Tabela1[[#This Row],[CIDADE]],",",Tabela1[[#This Row],[UF]])</f>
        <v>Brasília,DF</v>
      </c>
      <c r="F4925" s="12">
        <v>46134</v>
      </c>
      <c r="G4925" s="14">
        <v>380</v>
      </c>
      <c r="H4925" s="14">
        <v>596.54999999999995</v>
      </c>
      <c r="I4925" s="7">
        <f>Tabela1[[#This Row],[Valor total]]-Tabela1[[#This Row],[Valor custo]]</f>
        <v>216.54999999999995</v>
      </c>
      <c r="J4925" s="3">
        <f>Tabela1[[#This Row],[MARGEM BRUTA]]/Tabela1[[#This Row],[Valor total]]</f>
        <v>0.36300393931774366</v>
      </c>
      <c r="K4925" s="1" t="str">
        <f>VLOOKUP(Tabela1[[#This Row],[Cliente]],'BASE DE CLIENTES'!A:D,4,0)</f>
        <v>EMPRESA SEM MAQUINA</v>
      </c>
      <c r="L4925" s="1" t="str">
        <f>VLOOKUP(Tabela1[[#This Row],[Cliente]],'BASE DE CLIENTES'!A:E,5,0)</f>
        <v>SAMAMBAIA</v>
      </c>
    </row>
    <row r="4926" spans="2:12" x14ac:dyDescent="0.3">
      <c r="B4926" t="s">
        <v>70</v>
      </c>
      <c r="C4926" s="1" t="str">
        <f>VLOOKUP(Tabela1[[#This Row],[Cliente]],'BASE DE CLIENTES'!A:E,2,0)</f>
        <v>Brasília</v>
      </c>
      <c r="D4926" s="1" t="str">
        <f>VLOOKUP(Tabela1[[#This Row],[Cliente]],'BASE DE CLIENTES'!A:C,3,0)</f>
        <v>DF</v>
      </c>
      <c r="E4926" s="1" t="str">
        <f>CONCATENATE(Tabela1[[#This Row],[CIDADE]],",",Tabela1[[#This Row],[UF]])</f>
        <v>Brasília,DF</v>
      </c>
      <c r="F4926" s="12">
        <v>46134</v>
      </c>
      <c r="G4926" s="14">
        <v>73.14</v>
      </c>
      <c r="H4926" s="14">
        <v>90</v>
      </c>
      <c r="I4926" s="7">
        <f>Tabela1[[#This Row],[Valor total]]-Tabela1[[#This Row],[Valor custo]]</f>
        <v>16.86</v>
      </c>
      <c r="J4926" s="3">
        <f>Tabela1[[#This Row],[MARGEM BRUTA]]/Tabela1[[#This Row],[Valor total]]</f>
        <v>0.18733333333333332</v>
      </c>
      <c r="K4926" s="1" t="str">
        <f>VLOOKUP(Tabela1[[#This Row],[Cliente]],'BASE DE CLIENTES'!A:D,4,0)</f>
        <v>EMPRESA COM MAQUINA</v>
      </c>
      <c r="L4926" s="1" t="str">
        <f>VLOOKUP(Tabela1[[#This Row],[Cliente]],'BASE DE CLIENTES'!A:E,5,0)</f>
        <v>TAGUATINGA NORTE (TAGUATINGA)</v>
      </c>
    </row>
    <row r="4927" spans="2:12" x14ac:dyDescent="0.3">
      <c r="B4927" t="s">
        <v>68</v>
      </c>
      <c r="C4927" s="1" t="str">
        <f>VLOOKUP(Tabela1[[#This Row],[Cliente]],'BASE DE CLIENTES'!A:E,2,0)</f>
        <v>Brasília</v>
      </c>
      <c r="D4927" s="1" t="str">
        <f>VLOOKUP(Tabela1[[#This Row],[Cliente]],'BASE DE CLIENTES'!A:C,3,0)</f>
        <v>DF</v>
      </c>
      <c r="E4927" s="1" t="str">
        <f>CONCATENATE(Tabela1[[#This Row],[CIDADE]],",",Tabela1[[#This Row],[UF]])</f>
        <v>Brasília,DF</v>
      </c>
      <c r="F4927" s="12">
        <v>46134</v>
      </c>
      <c r="G4927" s="14">
        <v>894</v>
      </c>
      <c r="H4927" s="14">
        <v>1380</v>
      </c>
      <c r="I4927" s="7">
        <f>Tabela1[[#This Row],[Valor total]]-Tabela1[[#This Row],[Valor custo]]</f>
        <v>486</v>
      </c>
      <c r="J4927" s="3">
        <f>Tabela1[[#This Row],[MARGEM BRUTA]]/Tabela1[[#This Row],[Valor total]]</f>
        <v>0.35217391304347828</v>
      </c>
      <c r="K4927" s="1" t="str">
        <f>VLOOKUP(Tabela1[[#This Row],[Cliente]],'BASE DE CLIENTES'!A:D,4,0)</f>
        <v>EMPRESA COM MAQUINA</v>
      </c>
      <c r="L4927" s="1" t="str">
        <f>VLOOKUP(Tabela1[[#This Row],[Cliente]],'BASE DE CLIENTES'!A:E,5,0)</f>
        <v>SAMAMBAIA SUL (SAMAMBAIA)</v>
      </c>
    </row>
    <row r="4928" spans="2:12" x14ac:dyDescent="0.3">
      <c r="B4928" t="s">
        <v>70</v>
      </c>
      <c r="C4928" s="1" t="str">
        <f>VLOOKUP(Tabela1[[#This Row],[Cliente]],'BASE DE CLIENTES'!A:E,2,0)</f>
        <v>Brasília</v>
      </c>
      <c r="D4928" s="1" t="str">
        <f>VLOOKUP(Tabela1[[#This Row],[Cliente]],'BASE DE CLIENTES'!A:C,3,0)</f>
        <v>DF</v>
      </c>
      <c r="E4928" s="1" t="str">
        <f>CONCATENATE(Tabela1[[#This Row],[CIDADE]],",",Tabela1[[#This Row],[UF]])</f>
        <v>Brasília,DF</v>
      </c>
      <c r="F4928" s="12">
        <v>46134</v>
      </c>
      <c r="G4928" s="14">
        <v>2969</v>
      </c>
      <c r="H4928" s="14">
        <v>4600</v>
      </c>
      <c r="I4928" s="7">
        <f>Tabela1[[#This Row],[Valor total]]-Tabela1[[#This Row],[Valor custo]]</f>
        <v>1631</v>
      </c>
      <c r="J4928" s="3">
        <f>Tabela1[[#This Row],[MARGEM BRUTA]]/Tabela1[[#This Row],[Valor total]]</f>
        <v>0.35456521739130437</v>
      </c>
      <c r="K4928" s="1" t="str">
        <f>VLOOKUP(Tabela1[[#This Row],[Cliente]],'BASE DE CLIENTES'!A:D,4,0)</f>
        <v>EMPRESA COM MAQUINA</v>
      </c>
      <c r="L4928" s="1" t="str">
        <f>VLOOKUP(Tabela1[[#This Row],[Cliente]],'BASE DE CLIENTES'!A:E,5,0)</f>
        <v>TAGUATINGA NORTE (TAGUATINGA)</v>
      </c>
    </row>
    <row r="4929" spans="2:12" x14ac:dyDescent="0.3">
      <c r="B4929" t="s">
        <v>25</v>
      </c>
      <c r="C4929" s="1" t="str">
        <f>VLOOKUP(Tabela1[[#This Row],[Cliente]],'BASE DE CLIENTES'!A:E,2,0)</f>
        <v>Brasília</v>
      </c>
      <c r="D4929" s="1" t="str">
        <f>VLOOKUP(Tabela1[[#This Row],[Cliente]],'BASE DE CLIENTES'!A:C,3,0)</f>
        <v>DF</v>
      </c>
      <c r="E4929" s="1" t="str">
        <f>CONCATENATE(Tabela1[[#This Row],[CIDADE]],",",Tabela1[[#This Row],[UF]])</f>
        <v>Brasília,DF</v>
      </c>
      <c r="F4929" s="12">
        <v>46132</v>
      </c>
      <c r="G4929" s="14">
        <v>650</v>
      </c>
      <c r="H4929" s="14">
        <v>900</v>
      </c>
      <c r="I4929" s="7">
        <f>Tabela1[[#This Row],[Valor total]]-Tabela1[[#This Row],[Valor custo]]</f>
        <v>250</v>
      </c>
      <c r="J4929" s="3">
        <f>Tabela1[[#This Row],[MARGEM BRUTA]]/Tabela1[[#This Row],[Valor total]]</f>
        <v>0.27777777777777779</v>
      </c>
      <c r="K4929" s="1" t="str">
        <f>VLOOKUP(Tabela1[[#This Row],[Cliente]],'BASE DE CLIENTES'!A:D,4,0)</f>
        <v>EMPRESA COM MAQUINA</v>
      </c>
      <c r="L4929" s="1" t="str">
        <f>VLOOKUP(Tabela1[[#This Row],[Cliente]],'BASE DE CLIENTES'!A:E,5,0)</f>
        <v>CEILANDIA NORTE (CEILANDIA)</v>
      </c>
    </row>
    <row r="4930" spans="2:12" x14ac:dyDescent="0.3">
      <c r="B4930" t="s">
        <v>88</v>
      </c>
      <c r="C4930" s="1" t="str">
        <f>VLOOKUP(Tabela1[[#This Row],[Cliente]],'BASE DE CLIENTES'!A:E,2,0)</f>
        <v>Brasília</v>
      </c>
      <c r="D4930" s="1" t="str">
        <f>VLOOKUP(Tabela1[[#This Row],[Cliente]],'BASE DE CLIENTES'!A:C,3,0)</f>
        <v>DF</v>
      </c>
      <c r="E4930" s="1" t="str">
        <f>CONCATENATE(Tabela1[[#This Row],[CIDADE]],",",Tabela1[[#This Row],[UF]])</f>
        <v>Brasília,DF</v>
      </c>
      <c r="F4930" s="12">
        <v>46132</v>
      </c>
      <c r="G4930" s="14">
        <v>1108.0999999999999</v>
      </c>
      <c r="H4930" s="14">
        <v>1878</v>
      </c>
      <c r="I4930" s="7">
        <f>Tabela1[[#This Row],[Valor total]]-Tabela1[[#This Row],[Valor custo]]</f>
        <v>769.90000000000009</v>
      </c>
      <c r="J4930" s="3">
        <f>Tabela1[[#This Row],[MARGEM BRUTA]]/Tabela1[[#This Row],[Valor total]]</f>
        <v>0.40995740149094789</v>
      </c>
      <c r="K4930" s="1" t="str">
        <f>VLOOKUP(Tabela1[[#This Row],[Cliente]],'BASE DE CLIENTES'!A:D,4,0)</f>
        <v>SERRALHEIRO</v>
      </c>
      <c r="L4930" s="1" t="str">
        <f>VLOOKUP(Tabela1[[#This Row],[Cliente]],'BASE DE CLIENTES'!A:E,5,0)</f>
        <v>RECANTO DAS EMAS</v>
      </c>
    </row>
    <row r="4931" spans="2:12" x14ac:dyDescent="0.3">
      <c r="B4931" t="s">
        <v>42</v>
      </c>
      <c r="C4931" s="1" t="str">
        <f>VLOOKUP(Tabela1[[#This Row],[Cliente]],'BASE DE CLIENTES'!A:E,2,0)</f>
        <v>Brasília</v>
      </c>
      <c r="D4931" s="1" t="str">
        <f>VLOOKUP(Tabela1[[#This Row],[Cliente]],'BASE DE CLIENTES'!A:C,3,0)</f>
        <v>DF</v>
      </c>
      <c r="E4931" s="1" t="str">
        <f>CONCATENATE(Tabela1[[#This Row],[CIDADE]],",",Tabela1[[#This Row],[UF]])</f>
        <v>Brasília,DF</v>
      </c>
      <c r="F4931" s="12">
        <v>46132</v>
      </c>
      <c r="G4931" s="14">
        <v>450</v>
      </c>
      <c r="H4931" s="14">
        <v>750</v>
      </c>
      <c r="I4931" s="7">
        <f>Tabela1[[#This Row],[Valor total]]-Tabela1[[#This Row],[Valor custo]]</f>
        <v>300</v>
      </c>
      <c r="J4931" s="3">
        <f>Tabela1[[#This Row],[MARGEM BRUTA]]/Tabela1[[#This Row],[Valor total]]</f>
        <v>0.4</v>
      </c>
      <c r="K4931" s="1" t="str">
        <f>VLOOKUP(Tabela1[[#This Row],[Cliente]],'BASE DE CLIENTES'!A:D,4,0)</f>
        <v>EMPRESA SEM MAQUINA</v>
      </c>
      <c r="L4931" s="1" t="str">
        <f>VLOOKUP(Tabela1[[#This Row],[Cliente]],'BASE DE CLIENTES'!A:E,5,0)</f>
        <v>SAMAMBAIA</v>
      </c>
    </row>
    <row r="4932" spans="2:12" x14ac:dyDescent="0.3">
      <c r="B4932" t="s">
        <v>161</v>
      </c>
      <c r="C4932" s="1" t="str">
        <f>VLOOKUP(Tabela1[[#This Row],[Cliente]],'BASE DE CLIENTES'!A:E,2,0)</f>
        <v>Brasília</v>
      </c>
      <c r="D4932" s="1" t="str">
        <f>VLOOKUP(Tabela1[[#This Row],[Cliente]],'BASE DE CLIENTES'!A:C,3,0)</f>
        <v>DF</v>
      </c>
      <c r="E4932" s="1" t="str">
        <f>CONCATENATE(Tabela1[[#This Row],[CIDADE]],",",Tabela1[[#This Row],[UF]])</f>
        <v>Brasília,DF</v>
      </c>
      <c r="F4932" s="12">
        <v>46132</v>
      </c>
      <c r="G4932" s="14">
        <v>7600</v>
      </c>
      <c r="H4932" s="14">
        <v>11400</v>
      </c>
      <c r="I4932" s="7">
        <f>Tabela1[[#This Row],[Valor total]]-Tabela1[[#This Row],[Valor custo]]</f>
        <v>3800</v>
      </c>
      <c r="J4932" s="3">
        <f>Tabela1[[#This Row],[MARGEM BRUTA]]/Tabela1[[#This Row],[Valor total]]</f>
        <v>0.33333333333333331</v>
      </c>
      <c r="K4932" s="1" t="str">
        <f>VLOOKUP(Tabela1[[#This Row],[Cliente]],'BASE DE CLIENTES'!A:D,4,0)</f>
        <v>EMPRESA COM MAQUINA</v>
      </c>
      <c r="L4932" s="1" t="str">
        <f>VLOOKUP(Tabela1[[#This Row],[Cliente]],'BASE DE CLIENTES'!A:E,5,0)</f>
        <v>RIACHO FUNDO II</v>
      </c>
    </row>
    <row r="4933" spans="2:12" x14ac:dyDescent="0.3">
      <c r="B4933" t="s">
        <v>1136</v>
      </c>
      <c r="C4933" s="1" t="str">
        <f>VLOOKUP(Tabela1[[#This Row],[Cliente]],'BASE DE CLIENTES'!A:E,2,0)</f>
        <v>Brasília</v>
      </c>
      <c r="D4933" s="1" t="str">
        <f>VLOOKUP(Tabela1[[#This Row],[Cliente]],'BASE DE CLIENTES'!A:C,3,0)</f>
        <v>DF</v>
      </c>
      <c r="E4933" s="1" t="str">
        <f>CONCATENATE(Tabela1[[#This Row],[CIDADE]],",",Tabela1[[#This Row],[UF]])</f>
        <v>Brasília,DF</v>
      </c>
      <c r="F4933" s="12">
        <v>46132</v>
      </c>
      <c r="G4933" s="14">
        <v>1910</v>
      </c>
      <c r="H4933" s="14">
        <v>2900</v>
      </c>
      <c r="I4933" s="7">
        <f>Tabela1[[#This Row],[Valor total]]-Tabela1[[#This Row],[Valor custo]]</f>
        <v>990</v>
      </c>
      <c r="J4933" s="3">
        <f>Tabela1[[#This Row],[MARGEM BRUTA]]/Tabela1[[#This Row],[Valor total]]</f>
        <v>0.3413793103448276</v>
      </c>
      <c r="K4933" s="1" t="str">
        <f>VLOOKUP(Tabela1[[#This Row],[Cliente]],'BASE DE CLIENTES'!A:D,4,0)</f>
        <v>CLIENTE NOVO S/ IDENT.</v>
      </c>
      <c r="L4933" s="1" t="str">
        <f>VLOOKUP(Tabela1[[#This Row],[Cliente]],'BASE DE CLIENTES'!A:E,5,0)</f>
        <v>Ceilândia</v>
      </c>
    </row>
    <row r="4934" spans="2:12" x14ac:dyDescent="0.3">
      <c r="B4934" t="s">
        <v>55</v>
      </c>
      <c r="C4934" s="1" t="str">
        <f>VLOOKUP(Tabela1[[#This Row],[Cliente]],'BASE DE CLIENTES'!A:E,2,0)</f>
        <v>Brasília</v>
      </c>
      <c r="D4934" s="1" t="str">
        <f>VLOOKUP(Tabela1[[#This Row],[Cliente]],'BASE DE CLIENTES'!A:C,3,0)</f>
        <v>DF</v>
      </c>
      <c r="E4934" s="1" t="str">
        <f>CONCATENATE(Tabela1[[#This Row],[CIDADE]],",",Tabela1[[#This Row],[UF]])</f>
        <v>Brasília,DF</v>
      </c>
      <c r="F4934" s="12">
        <v>46132</v>
      </c>
      <c r="G4934" s="14">
        <v>1025.5</v>
      </c>
      <c r="H4934" s="14">
        <v>1900</v>
      </c>
      <c r="I4934" s="7">
        <f>Tabela1[[#This Row],[Valor total]]-Tabela1[[#This Row],[Valor custo]]</f>
        <v>874.5</v>
      </c>
      <c r="J4934" s="3">
        <f>Tabela1[[#This Row],[MARGEM BRUTA]]/Tabela1[[#This Row],[Valor total]]</f>
        <v>0.46026315789473682</v>
      </c>
      <c r="K4934" s="1" t="str">
        <f>VLOOKUP(Tabela1[[#This Row],[Cliente]],'BASE DE CLIENTES'!A:D,4,0)</f>
        <v>EMPRESA SEM MAQUINA</v>
      </c>
      <c r="L4934" s="1" t="str">
        <f>VLOOKUP(Tabela1[[#This Row],[Cliente]],'BASE DE CLIENTES'!A:E,5,0)</f>
        <v>RECANTO DAS EMAS</v>
      </c>
    </row>
    <row r="4935" spans="2:12" x14ac:dyDescent="0.3">
      <c r="B4935" t="s">
        <v>765</v>
      </c>
      <c r="C4935" s="1" t="str">
        <f>VLOOKUP(Tabela1[[#This Row],[Cliente]],'BASE DE CLIENTES'!A:E,2,0)</f>
        <v>Brasília</v>
      </c>
      <c r="D4935" s="1" t="str">
        <f>VLOOKUP(Tabela1[[#This Row],[Cliente]],'BASE DE CLIENTES'!A:C,3,0)</f>
        <v>DF</v>
      </c>
      <c r="E4935" s="1" t="str">
        <f>CONCATENATE(Tabela1[[#This Row],[CIDADE]],",",Tabela1[[#This Row],[UF]])</f>
        <v>Brasília,DF</v>
      </c>
      <c r="F4935" s="12">
        <v>46132</v>
      </c>
      <c r="G4935" s="14">
        <v>56.28</v>
      </c>
      <c r="H4935" s="14">
        <v>150</v>
      </c>
      <c r="I4935" s="7">
        <f>Tabela1[[#This Row],[Valor total]]-Tabela1[[#This Row],[Valor custo]]</f>
        <v>93.72</v>
      </c>
      <c r="J4935" s="3">
        <f>Tabela1[[#This Row],[MARGEM BRUTA]]/Tabela1[[#This Row],[Valor total]]</f>
        <v>0.62480000000000002</v>
      </c>
      <c r="K4935" s="1" t="str">
        <f>VLOOKUP(Tabela1[[#This Row],[Cliente]],'BASE DE CLIENTES'!A:D,4,0)</f>
        <v>SEM CLASSIFICAÇÃO</v>
      </c>
      <c r="L4935" s="1" t="str">
        <f>VLOOKUP(Tabela1[[#This Row],[Cliente]],'BASE DE CLIENTES'!A:E,5,0)</f>
        <v>SOBRADINHO</v>
      </c>
    </row>
    <row r="4936" spans="2:12" x14ac:dyDescent="0.3">
      <c r="B4936" t="s">
        <v>1142</v>
      </c>
      <c r="C4936" s="1" t="str">
        <f>VLOOKUP(Tabela1[[#This Row],[Cliente]],'BASE DE CLIENTES'!A:E,2,0)</f>
        <v>Brasília</v>
      </c>
      <c r="D4936" s="1" t="str">
        <f>VLOOKUP(Tabela1[[#This Row],[Cliente]],'BASE DE CLIENTES'!A:C,3,0)</f>
        <v>DF</v>
      </c>
      <c r="E4936" s="1" t="str">
        <f>CONCATENATE(Tabela1[[#This Row],[CIDADE]],",",Tabela1[[#This Row],[UF]])</f>
        <v>Brasília,DF</v>
      </c>
      <c r="F4936" s="12">
        <v>46132</v>
      </c>
      <c r="G4936" s="14">
        <v>573</v>
      </c>
      <c r="H4936" s="14">
        <v>897</v>
      </c>
      <c r="I4936" s="7">
        <f>Tabela1[[#This Row],[Valor total]]-Tabela1[[#This Row],[Valor custo]]</f>
        <v>324</v>
      </c>
      <c r="J4936" s="3">
        <f>Tabela1[[#This Row],[MARGEM BRUTA]]/Tabela1[[#This Row],[Valor total]]</f>
        <v>0.3612040133779264</v>
      </c>
      <c r="K4936" s="1" t="str">
        <f>VLOOKUP(Tabela1[[#This Row],[Cliente]],'BASE DE CLIENTES'!A:D,4,0)</f>
        <v>CLIENTE NOVO S/ IDENT.</v>
      </c>
      <c r="L4936" s="1" t="str">
        <f>VLOOKUP(Tabela1[[#This Row],[Cliente]],'BASE DE CLIENTES'!A:E,5,0)</f>
        <v>Cruzeiro Novo</v>
      </c>
    </row>
    <row r="4937" spans="2:12" x14ac:dyDescent="0.3">
      <c r="B4937" t="s">
        <v>98</v>
      </c>
      <c r="C4937" s="1" t="str">
        <f>VLOOKUP(Tabela1[[#This Row],[Cliente]],'BASE DE CLIENTES'!A:E,2,0)</f>
        <v>Brasília</v>
      </c>
      <c r="D4937" s="1" t="str">
        <f>VLOOKUP(Tabela1[[#This Row],[Cliente]],'BASE DE CLIENTES'!A:C,3,0)</f>
        <v>DF</v>
      </c>
      <c r="E4937" s="1" t="str">
        <f>CONCATENATE(Tabela1[[#This Row],[CIDADE]],",",Tabela1[[#This Row],[UF]])</f>
        <v>Brasília,DF</v>
      </c>
      <c r="F4937" s="12">
        <v>46132</v>
      </c>
      <c r="G4937" s="14">
        <v>1244.68</v>
      </c>
      <c r="H4937" s="14">
        <v>1980</v>
      </c>
      <c r="I4937" s="7">
        <f>Tabela1[[#This Row],[Valor total]]-Tabela1[[#This Row],[Valor custo]]</f>
        <v>735.31999999999994</v>
      </c>
      <c r="J4937" s="3">
        <f>Tabela1[[#This Row],[MARGEM BRUTA]]/Tabela1[[#This Row],[Valor total]]</f>
        <v>0.37137373737373736</v>
      </c>
      <c r="K4937" s="1" t="str">
        <f>VLOOKUP(Tabela1[[#This Row],[Cliente]],'BASE DE CLIENTES'!A:D,4,0)</f>
        <v>SERRALHEIRO</v>
      </c>
      <c r="L4937" s="1" t="str">
        <f>VLOOKUP(Tabela1[[#This Row],[Cliente]],'BASE DE CLIENTES'!A:E,5,0)</f>
        <v>SANTA MARIA</v>
      </c>
    </row>
    <row r="4938" spans="2:12" x14ac:dyDescent="0.3">
      <c r="B4938" t="s">
        <v>76</v>
      </c>
      <c r="C4938" s="1" t="str">
        <f>VLOOKUP(Tabela1[[#This Row],[Cliente]],'BASE DE CLIENTES'!A:E,2,0)</f>
        <v>Brasília</v>
      </c>
      <c r="D4938" s="1" t="str">
        <f>VLOOKUP(Tabela1[[#This Row],[Cliente]],'BASE DE CLIENTES'!A:C,3,0)</f>
        <v>DF</v>
      </c>
      <c r="E4938" s="1" t="str">
        <f>CONCATENATE(Tabela1[[#This Row],[CIDADE]],",",Tabela1[[#This Row],[UF]])</f>
        <v>Brasília,DF</v>
      </c>
      <c r="F4938" s="12">
        <v>46132</v>
      </c>
      <c r="G4938" s="14">
        <v>8111.14</v>
      </c>
      <c r="H4938" s="14">
        <v>12164</v>
      </c>
      <c r="I4938" s="7">
        <f>Tabela1[[#This Row],[Valor total]]-Tabela1[[#This Row],[Valor custo]]</f>
        <v>4052.8599999999997</v>
      </c>
      <c r="J4938" s="3">
        <f>Tabela1[[#This Row],[MARGEM BRUTA]]/Tabela1[[#This Row],[Valor total]]</f>
        <v>0.33318480762906938</v>
      </c>
      <c r="K4938" s="1" t="str">
        <f>VLOOKUP(Tabela1[[#This Row],[Cliente]],'BASE DE CLIENTES'!A:D,4,0)</f>
        <v>EMPRESA COM MAQUINA</v>
      </c>
      <c r="L4938" s="1" t="str">
        <f>VLOOKUP(Tabela1[[#This Row],[Cliente]],'BASE DE CLIENTES'!A:E,5,0)</f>
        <v>Setor Placa da Mercedes (Núcleo Bandeirante)</v>
      </c>
    </row>
    <row r="4939" spans="2:12" x14ac:dyDescent="0.3">
      <c r="B4939" t="s">
        <v>34</v>
      </c>
      <c r="C4939" s="1" t="str">
        <f>VLOOKUP(Tabela1[[#This Row],[Cliente]],'BASE DE CLIENTES'!A:E,2,0)</f>
        <v>Brasília</v>
      </c>
      <c r="D4939" s="1" t="str">
        <f>VLOOKUP(Tabela1[[#This Row],[Cliente]],'BASE DE CLIENTES'!A:C,3,0)</f>
        <v>DF</v>
      </c>
      <c r="E4939" s="1" t="str">
        <f>CONCATENATE(Tabela1[[#This Row],[CIDADE]],",",Tabela1[[#This Row],[UF]])</f>
        <v>Brasília,DF</v>
      </c>
      <c r="F4939" s="12">
        <v>46132</v>
      </c>
      <c r="G4939" s="14">
        <v>380</v>
      </c>
      <c r="H4939" s="14">
        <v>645</v>
      </c>
      <c r="I4939" s="7">
        <f>Tabela1[[#This Row],[Valor total]]-Tabela1[[#This Row],[Valor custo]]</f>
        <v>265</v>
      </c>
      <c r="J4939" s="3">
        <f>Tabela1[[#This Row],[MARGEM BRUTA]]/Tabela1[[#This Row],[Valor total]]</f>
        <v>0.41085271317829458</v>
      </c>
      <c r="K4939" s="1" t="str">
        <f>VLOOKUP(Tabela1[[#This Row],[Cliente]],'BASE DE CLIENTES'!A:D,4,0)</f>
        <v>SERRALHEIRO</v>
      </c>
      <c r="L4939" s="1" t="str">
        <f>VLOOKUP(Tabela1[[#This Row],[Cliente]],'BASE DE CLIENTES'!A:E,5,0)</f>
        <v>RECANTO DAS EMAS</v>
      </c>
    </row>
    <row r="4940" spans="2:12" x14ac:dyDescent="0.3">
      <c r="B4940" t="s">
        <v>128</v>
      </c>
      <c r="C4940" s="1" t="str">
        <f>VLOOKUP(Tabela1[[#This Row],[Cliente]],'BASE DE CLIENTES'!A:E,2,0)</f>
        <v>Brasília</v>
      </c>
      <c r="D4940" s="1" t="str">
        <f>VLOOKUP(Tabela1[[#This Row],[Cliente]],'BASE DE CLIENTES'!A:C,3,0)</f>
        <v>DF</v>
      </c>
      <c r="E4940" s="1" t="str">
        <f>CONCATENATE(Tabela1[[#This Row],[CIDADE]],",",Tabela1[[#This Row],[UF]])</f>
        <v>Brasília,DF</v>
      </c>
      <c r="F4940" s="12">
        <v>46132</v>
      </c>
      <c r="G4940" s="14">
        <v>1340</v>
      </c>
      <c r="H4940" s="14">
        <v>2500</v>
      </c>
      <c r="I4940" s="7">
        <f>Tabela1[[#This Row],[Valor total]]-Tabela1[[#This Row],[Valor custo]]</f>
        <v>1160</v>
      </c>
      <c r="J4940" s="3">
        <f>Tabela1[[#This Row],[MARGEM BRUTA]]/Tabela1[[#This Row],[Valor total]]</f>
        <v>0.46400000000000002</v>
      </c>
      <c r="K4940" s="1" t="str">
        <f>VLOOKUP(Tabela1[[#This Row],[Cliente]],'BASE DE CLIENTES'!A:D,4,0)</f>
        <v>SERRALHEIRO</v>
      </c>
      <c r="L4940" s="1" t="str">
        <f>VLOOKUP(Tabela1[[#This Row],[Cliente]],'BASE DE CLIENTES'!A:E,5,0)</f>
        <v>TAGUATINGA NORTE</v>
      </c>
    </row>
    <row r="4941" spans="2:12" x14ac:dyDescent="0.3">
      <c r="B4941" t="s">
        <v>27</v>
      </c>
      <c r="C4941" s="1" t="str">
        <f>VLOOKUP(Tabela1[[#This Row],[Cliente]],'BASE DE CLIENTES'!A:E,2,0)</f>
        <v>Brasília</v>
      </c>
      <c r="D4941" s="1" t="str">
        <f>VLOOKUP(Tabela1[[#This Row],[Cliente]],'BASE DE CLIENTES'!A:C,3,0)</f>
        <v>DF</v>
      </c>
      <c r="E4941" s="1" t="str">
        <f>CONCATENATE(Tabela1[[#This Row],[CIDADE]],",",Tabela1[[#This Row],[UF]])</f>
        <v>Brasília,DF</v>
      </c>
      <c r="F4941" s="12">
        <v>46132</v>
      </c>
      <c r="G4941" s="14">
        <v>432.69</v>
      </c>
      <c r="H4941" s="14">
        <v>655</v>
      </c>
      <c r="I4941" s="7">
        <f>Tabela1[[#This Row],[Valor total]]-Tabela1[[#This Row],[Valor custo]]</f>
        <v>222.31</v>
      </c>
      <c r="J4941" s="3">
        <f>Tabela1[[#This Row],[MARGEM BRUTA]]/Tabela1[[#This Row],[Valor total]]</f>
        <v>0.33940458015267178</v>
      </c>
      <c r="K4941" s="1" t="str">
        <f>VLOOKUP(Tabela1[[#This Row],[Cliente]],'BASE DE CLIENTES'!A:D,4,0)</f>
        <v>EMPRESA SEM MAQUINA</v>
      </c>
      <c r="L4941" s="1" t="str">
        <f>VLOOKUP(Tabela1[[#This Row],[Cliente]],'BASE DE CLIENTES'!A:E,5,0)</f>
        <v>RECANTO DAS EMAS</v>
      </c>
    </row>
    <row r="4942" spans="2:12" x14ac:dyDescent="0.3">
      <c r="B4942" t="s">
        <v>111</v>
      </c>
      <c r="C4942" s="1" t="str">
        <f>VLOOKUP(Tabela1[[#This Row],[Cliente]],'BASE DE CLIENTES'!A:E,2,0)</f>
        <v>Brasília</v>
      </c>
      <c r="D4942" s="1" t="str">
        <f>VLOOKUP(Tabela1[[#This Row],[Cliente]],'BASE DE CLIENTES'!A:C,3,0)</f>
        <v>DF</v>
      </c>
      <c r="E4942" s="1" t="str">
        <f>CONCATENATE(Tabela1[[#This Row],[CIDADE]],",",Tabela1[[#This Row],[UF]])</f>
        <v>Brasília,DF</v>
      </c>
      <c r="F4942" s="12">
        <v>46129</v>
      </c>
      <c r="G4942" s="14">
        <v>2056.7399999999998</v>
      </c>
      <c r="H4942" s="14">
        <v>2950</v>
      </c>
      <c r="I4942" s="7">
        <f>Tabela1[[#This Row],[Valor total]]-Tabela1[[#This Row],[Valor custo]]</f>
        <v>893.26000000000022</v>
      </c>
      <c r="J4942" s="3">
        <f>Tabela1[[#This Row],[MARGEM BRUTA]]/Tabela1[[#This Row],[Valor total]]</f>
        <v>0.30280000000000007</v>
      </c>
      <c r="K4942" s="1" t="str">
        <f>VLOOKUP(Tabela1[[#This Row],[Cliente]],'BASE DE CLIENTES'!A:D,4,0)</f>
        <v>EMPRESA SEM MAQUINA</v>
      </c>
      <c r="L4942" s="1" t="str">
        <f>VLOOKUP(Tabela1[[#This Row],[Cliente]],'BASE DE CLIENTES'!A:E,5,0)</f>
        <v>TAGUATINGA SUL (TAGUATINGA)</v>
      </c>
    </row>
    <row r="4943" spans="2:12" x14ac:dyDescent="0.3">
      <c r="B4943" t="s">
        <v>106</v>
      </c>
      <c r="C4943" s="1" t="str">
        <f>VLOOKUP(Tabela1[[#This Row],[Cliente]],'BASE DE CLIENTES'!A:E,2,0)</f>
        <v>Brasília</v>
      </c>
      <c r="D4943" s="1" t="str">
        <f>VLOOKUP(Tabela1[[#This Row],[Cliente]],'BASE DE CLIENTES'!A:C,3,0)</f>
        <v>DF</v>
      </c>
      <c r="E4943" s="1" t="str">
        <f>CONCATENATE(Tabela1[[#This Row],[CIDADE]],",",Tabela1[[#This Row],[UF]])</f>
        <v>Brasília,DF</v>
      </c>
      <c r="F4943" s="12">
        <v>46129</v>
      </c>
      <c r="G4943" s="14">
        <v>2902.98</v>
      </c>
      <c r="H4943" s="14">
        <v>4930</v>
      </c>
      <c r="I4943" s="7">
        <f>Tabela1[[#This Row],[Valor total]]-Tabela1[[#This Row],[Valor custo]]</f>
        <v>2027.02</v>
      </c>
      <c r="J4943" s="3">
        <f>Tabela1[[#This Row],[MARGEM BRUTA]]/Tabela1[[#This Row],[Valor total]]</f>
        <v>0.4111602434077079</v>
      </c>
      <c r="K4943" s="1" t="str">
        <f>VLOOKUP(Tabela1[[#This Row],[Cliente]],'BASE DE CLIENTES'!A:D,4,0)</f>
        <v>EMPRESA COM MAQUINA</v>
      </c>
      <c r="L4943" s="1" t="str">
        <f>VLOOKUP(Tabela1[[#This Row],[Cliente]],'BASE DE CLIENTES'!A:E,5,0)</f>
        <v>26 DE SETEMBRO</v>
      </c>
    </row>
    <row r="4944" spans="2:12" x14ac:dyDescent="0.3">
      <c r="B4944" t="s">
        <v>52</v>
      </c>
      <c r="C4944" s="1" t="str">
        <f>VLOOKUP(Tabela1[[#This Row],[Cliente]],'BASE DE CLIENTES'!A:E,2,0)</f>
        <v>Brasília</v>
      </c>
      <c r="D4944" s="1" t="str">
        <f>VLOOKUP(Tabela1[[#This Row],[Cliente]],'BASE DE CLIENTES'!A:C,3,0)</f>
        <v>DF</v>
      </c>
      <c r="E4944" s="1" t="str">
        <f>CONCATENATE(Tabela1[[#This Row],[CIDADE]],",",Tabela1[[#This Row],[UF]])</f>
        <v>Brasília,DF</v>
      </c>
      <c r="F4944" s="12">
        <v>46129</v>
      </c>
      <c r="G4944" s="14">
        <v>2229.14</v>
      </c>
      <c r="H4944" s="14">
        <v>3580</v>
      </c>
      <c r="I4944" s="7">
        <f>Tabela1[[#This Row],[Valor total]]-Tabela1[[#This Row],[Valor custo]]</f>
        <v>1350.8600000000001</v>
      </c>
      <c r="J4944" s="3">
        <f>Tabela1[[#This Row],[MARGEM BRUTA]]/Tabela1[[#This Row],[Valor total]]</f>
        <v>0.37733519553072631</v>
      </c>
      <c r="K4944" s="1" t="str">
        <f>VLOOKUP(Tabela1[[#This Row],[Cliente]],'BASE DE CLIENTES'!A:D,4,0)</f>
        <v>SERRALHEIRO</v>
      </c>
      <c r="L4944" s="1" t="str">
        <f>VLOOKUP(Tabela1[[#This Row],[Cliente]],'BASE DE CLIENTES'!A:E,5,0)</f>
        <v>Ceilândia Sul (Ceilândia)</v>
      </c>
    </row>
    <row r="4945" spans="2:12" x14ac:dyDescent="0.3">
      <c r="B4945" t="s">
        <v>55</v>
      </c>
      <c r="C4945" s="1" t="str">
        <f>VLOOKUP(Tabela1[[#This Row],[Cliente]],'BASE DE CLIENTES'!A:E,2,0)</f>
        <v>Brasília</v>
      </c>
      <c r="D4945" s="1" t="str">
        <f>VLOOKUP(Tabela1[[#This Row],[Cliente]],'BASE DE CLIENTES'!A:C,3,0)</f>
        <v>DF</v>
      </c>
      <c r="E4945" s="1" t="str">
        <f>CONCATENATE(Tabela1[[#This Row],[CIDADE]],",",Tabela1[[#This Row],[UF]])</f>
        <v>Brasília,DF</v>
      </c>
      <c r="F4945" s="12">
        <v>46129</v>
      </c>
      <c r="G4945" s="14">
        <v>880</v>
      </c>
      <c r="H4945" s="14">
        <v>1360</v>
      </c>
      <c r="I4945" s="7">
        <f>Tabela1[[#This Row],[Valor total]]-Tabela1[[#This Row],[Valor custo]]</f>
        <v>480</v>
      </c>
      <c r="J4945" s="3">
        <f>Tabela1[[#This Row],[MARGEM BRUTA]]/Tabela1[[#This Row],[Valor total]]</f>
        <v>0.35294117647058826</v>
      </c>
      <c r="K4945" s="1" t="str">
        <f>VLOOKUP(Tabela1[[#This Row],[Cliente]],'BASE DE CLIENTES'!A:D,4,0)</f>
        <v>EMPRESA SEM MAQUINA</v>
      </c>
      <c r="L4945" s="1" t="str">
        <f>VLOOKUP(Tabela1[[#This Row],[Cliente]],'BASE DE CLIENTES'!A:E,5,0)</f>
        <v>RECANTO DAS EMAS</v>
      </c>
    </row>
    <row r="4946" spans="2:12" x14ac:dyDescent="0.3">
      <c r="B4946" t="s">
        <v>76</v>
      </c>
      <c r="C4946" s="1" t="str">
        <f>VLOOKUP(Tabela1[[#This Row],[Cliente]],'BASE DE CLIENTES'!A:E,2,0)</f>
        <v>Brasília</v>
      </c>
      <c r="D4946" s="1" t="str">
        <f>VLOOKUP(Tabela1[[#This Row],[Cliente]],'BASE DE CLIENTES'!A:C,3,0)</f>
        <v>DF</v>
      </c>
      <c r="E4946" s="1" t="str">
        <f>CONCATENATE(Tabela1[[#This Row],[CIDADE]],",",Tabela1[[#This Row],[UF]])</f>
        <v>Brasília,DF</v>
      </c>
      <c r="F4946" s="12">
        <v>46129</v>
      </c>
      <c r="G4946" s="14">
        <v>8365.5</v>
      </c>
      <c r="H4946" s="14">
        <v>13210</v>
      </c>
      <c r="I4946" s="7">
        <f>Tabela1[[#This Row],[Valor total]]-Tabela1[[#This Row],[Valor custo]]</f>
        <v>4844.5</v>
      </c>
      <c r="J4946" s="3">
        <f>Tabela1[[#This Row],[MARGEM BRUTA]]/Tabela1[[#This Row],[Valor total]]</f>
        <v>0.36672975018925058</v>
      </c>
      <c r="K4946" s="1" t="str">
        <f>VLOOKUP(Tabela1[[#This Row],[Cliente]],'BASE DE CLIENTES'!A:D,4,0)</f>
        <v>EMPRESA COM MAQUINA</v>
      </c>
      <c r="L4946" s="1" t="str">
        <f>VLOOKUP(Tabela1[[#This Row],[Cliente]],'BASE DE CLIENTES'!A:E,5,0)</f>
        <v>Setor Placa da Mercedes (Núcleo Bandeirante)</v>
      </c>
    </row>
    <row r="4947" spans="2:12" x14ac:dyDescent="0.3">
      <c r="B4947" t="s">
        <v>187</v>
      </c>
      <c r="C4947" s="1" t="str">
        <f>VLOOKUP(Tabela1[[#This Row],[Cliente]],'BASE DE CLIENTES'!A:E,2,0)</f>
        <v>Brasília</v>
      </c>
      <c r="D4947" s="1" t="str">
        <f>VLOOKUP(Tabela1[[#This Row],[Cliente]],'BASE DE CLIENTES'!A:C,3,0)</f>
        <v>DF</v>
      </c>
      <c r="E4947" s="1" t="str">
        <f>CONCATENATE(Tabela1[[#This Row],[CIDADE]],",",Tabela1[[#This Row],[UF]])</f>
        <v>Brasília,DF</v>
      </c>
      <c r="F4947" s="12">
        <v>46129</v>
      </c>
      <c r="G4947" s="14">
        <v>426.5</v>
      </c>
      <c r="H4947" s="14">
        <v>680</v>
      </c>
      <c r="I4947" s="7">
        <f>Tabela1[[#This Row],[Valor total]]-Tabela1[[#This Row],[Valor custo]]</f>
        <v>253.5</v>
      </c>
      <c r="J4947" s="3">
        <f>Tabela1[[#This Row],[MARGEM BRUTA]]/Tabela1[[#This Row],[Valor total]]</f>
        <v>0.37279411764705883</v>
      </c>
      <c r="K4947" s="1" t="str">
        <f>VLOOKUP(Tabela1[[#This Row],[Cliente]],'BASE DE CLIENTES'!A:D,4,0)</f>
        <v>SERRALHEIRO</v>
      </c>
      <c r="L4947" s="1" t="str">
        <f>VLOOKUP(Tabela1[[#This Row],[Cliente]],'BASE DE CLIENTES'!A:E,5,0)</f>
        <v>CEILANDIA SUL (CEILANDIA)</v>
      </c>
    </row>
    <row r="4948" spans="2:12" x14ac:dyDescent="0.3">
      <c r="B4948" t="s">
        <v>70</v>
      </c>
      <c r="C4948" s="1" t="str">
        <f>VLOOKUP(Tabela1[[#This Row],[Cliente]],'BASE DE CLIENTES'!A:E,2,0)</f>
        <v>Brasília</v>
      </c>
      <c r="D4948" s="1" t="str">
        <f>VLOOKUP(Tabela1[[#This Row],[Cliente]],'BASE DE CLIENTES'!A:C,3,0)</f>
        <v>DF</v>
      </c>
      <c r="E4948" s="1" t="str">
        <f>CONCATENATE(Tabela1[[#This Row],[CIDADE]],",",Tabela1[[#This Row],[UF]])</f>
        <v>Brasília,DF</v>
      </c>
      <c r="F4948" s="12">
        <v>46129</v>
      </c>
      <c r="G4948" s="14">
        <v>799</v>
      </c>
      <c r="H4948" s="14">
        <v>1270</v>
      </c>
      <c r="I4948" s="7">
        <f>Tabela1[[#This Row],[Valor total]]-Tabela1[[#This Row],[Valor custo]]</f>
        <v>471</v>
      </c>
      <c r="J4948" s="3">
        <f>Tabela1[[#This Row],[MARGEM BRUTA]]/Tabela1[[#This Row],[Valor total]]</f>
        <v>0.37086614173228344</v>
      </c>
      <c r="K4948" s="1" t="str">
        <f>VLOOKUP(Tabela1[[#This Row],[Cliente]],'BASE DE CLIENTES'!A:D,4,0)</f>
        <v>EMPRESA COM MAQUINA</v>
      </c>
      <c r="L4948" s="1" t="str">
        <f>VLOOKUP(Tabela1[[#This Row],[Cliente]],'BASE DE CLIENTES'!A:E,5,0)</f>
        <v>TAGUATINGA NORTE (TAGUATINGA)</v>
      </c>
    </row>
    <row r="4949" spans="2:12" x14ac:dyDescent="0.3">
      <c r="B4949" t="s">
        <v>111</v>
      </c>
      <c r="C4949" s="1" t="str">
        <f>VLOOKUP(Tabela1[[#This Row],[Cliente]],'BASE DE CLIENTES'!A:E,2,0)</f>
        <v>Brasília</v>
      </c>
      <c r="D4949" s="1" t="str">
        <f>VLOOKUP(Tabela1[[#This Row],[Cliente]],'BASE DE CLIENTES'!A:C,3,0)</f>
        <v>DF</v>
      </c>
      <c r="E4949" s="1" t="str">
        <f>CONCATENATE(Tabela1[[#This Row],[CIDADE]],",",Tabela1[[#This Row],[UF]])</f>
        <v>Brasília,DF</v>
      </c>
      <c r="F4949" s="12">
        <v>46129</v>
      </c>
      <c r="G4949" s="14">
        <v>380</v>
      </c>
      <c r="H4949" s="14">
        <v>520</v>
      </c>
      <c r="I4949" s="7">
        <f>Tabela1[[#This Row],[Valor total]]-Tabela1[[#This Row],[Valor custo]]</f>
        <v>140</v>
      </c>
      <c r="J4949" s="3">
        <f>Tabela1[[#This Row],[MARGEM BRUTA]]/Tabela1[[#This Row],[Valor total]]</f>
        <v>0.26923076923076922</v>
      </c>
      <c r="K4949" s="1" t="str">
        <f>VLOOKUP(Tabela1[[#This Row],[Cliente]],'BASE DE CLIENTES'!A:D,4,0)</f>
        <v>EMPRESA SEM MAQUINA</v>
      </c>
      <c r="L4949" s="1" t="str">
        <f>VLOOKUP(Tabela1[[#This Row],[Cliente]],'BASE DE CLIENTES'!A:E,5,0)</f>
        <v>TAGUATINGA SUL (TAGUATINGA)</v>
      </c>
    </row>
    <row r="4950" spans="2:12" x14ac:dyDescent="0.3">
      <c r="B4950" t="s">
        <v>66</v>
      </c>
      <c r="C4950" s="1" t="str">
        <f>VLOOKUP(Tabela1[[#This Row],[Cliente]],'BASE DE CLIENTES'!A:E,2,0)</f>
        <v>Águas Lindas de Goiás</v>
      </c>
      <c r="D4950" s="1" t="str">
        <f>VLOOKUP(Tabela1[[#This Row],[Cliente]],'BASE DE CLIENTES'!A:C,3,0)</f>
        <v>GO</v>
      </c>
      <c r="E4950" s="1" t="str">
        <f>CONCATENATE(Tabela1[[#This Row],[CIDADE]],",",Tabela1[[#This Row],[UF]])</f>
        <v>Águas Lindas de Goiás,GO</v>
      </c>
      <c r="F4950" s="12">
        <v>46129</v>
      </c>
      <c r="G4950" s="14">
        <v>170.6</v>
      </c>
      <c r="H4950" s="14">
        <v>220</v>
      </c>
      <c r="I4950" s="7">
        <f>Tabela1[[#This Row],[Valor total]]-Tabela1[[#This Row],[Valor custo]]</f>
        <v>49.400000000000006</v>
      </c>
      <c r="J4950" s="3">
        <f>Tabela1[[#This Row],[MARGEM BRUTA]]/Tabela1[[#This Row],[Valor total]]</f>
        <v>0.22454545454545458</v>
      </c>
      <c r="K4950" s="1" t="str">
        <f>VLOOKUP(Tabela1[[#This Row],[Cliente]],'BASE DE CLIENTES'!A:D,4,0)</f>
        <v>EMPRESA COM MAQUINA</v>
      </c>
      <c r="L4950" s="1" t="str">
        <f>VLOOKUP(Tabela1[[#This Row],[Cliente]],'BASE DE CLIENTES'!A:E,5,0)</f>
        <v>Águas Lindas de Goiás</v>
      </c>
    </row>
    <row r="4951" spans="2:12" x14ac:dyDescent="0.3">
      <c r="B4951" t="s">
        <v>161</v>
      </c>
      <c r="C4951" s="1" t="str">
        <f>VLOOKUP(Tabela1[[#This Row],[Cliente]],'BASE DE CLIENTES'!A:E,2,0)</f>
        <v>Brasília</v>
      </c>
      <c r="D4951" s="1" t="str">
        <f>VLOOKUP(Tabela1[[#This Row],[Cliente]],'BASE DE CLIENTES'!A:C,3,0)</f>
        <v>DF</v>
      </c>
      <c r="E4951" s="1" t="str">
        <f>CONCATENATE(Tabela1[[#This Row],[CIDADE]],",",Tabela1[[#This Row],[UF]])</f>
        <v>Brasília,DF</v>
      </c>
      <c r="F4951" s="12">
        <v>46129</v>
      </c>
      <c r="G4951" s="14">
        <v>500</v>
      </c>
      <c r="H4951" s="14">
        <v>657</v>
      </c>
      <c r="I4951" s="7">
        <f>Tabela1[[#This Row],[Valor total]]-Tabela1[[#This Row],[Valor custo]]</f>
        <v>157</v>
      </c>
      <c r="J4951" s="3">
        <f>Tabela1[[#This Row],[MARGEM BRUTA]]/Tabela1[[#This Row],[Valor total]]</f>
        <v>0.23896499238964991</v>
      </c>
      <c r="K4951" s="1" t="str">
        <f>VLOOKUP(Tabela1[[#This Row],[Cliente]],'BASE DE CLIENTES'!A:D,4,0)</f>
        <v>EMPRESA COM MAQUINA</v>
      </c>
      <c r="L4951" s="1" t="str">
        <f>VLOOKUP(Tabela1[[#This Row],[Cliente]],'BASE DE CLIENTES'!A:E,5,0)</f>
        <v>RIACHO FUNDO II</v>
      </c>
    </row>
    <row r="4952" spans="2:12" x14ac:dyDescent="0.3">
      <c r="B4952" t="s">
        <v>96</v>
      </c>
      <c r="C4952" s="1" t="str">
        <f>VLOOKUP(Tabela1[[#This Row],[Cliente]],'BASE DE CLIENTES'!A:E,2,0)</f>
        <v>Brasília</v>
      </c>
      <c r="D4952" s="1" t="str">
        <f>VLOOKUP(Tabela1[[#This Row],[Cliente]],'BASE DE CLIENTES'!A:C,3,0)</f>
        <v>DF</v>
      </c>
      <c r="E4952" s="1" t="str">
        <f>CONCATENATE(Tabela1[[#This Row],[CIDADE]],",",Tabela1[[#This Row],[UF]])</f>
        <v>Brasília,DF</v>
      </c>
      <c r="F4952" s="12">
        <v>46129</v>
      </c>
      <c r="G4952" s="14">
        <v>405</v>
      </c>
      <c r="H4952" s="14">
        <v>645</v>
      </c>
      <c r="I4952" s="7">
        <f>Tabela1[[#This Row],[Valor total]]-Tabela1[[#This Row],[Valor custo]]</f>
        <v>240</v>
      </c>
      <c r="J4952" s="3">
        <f>Tabela1[[#This Row],[MARGEM BRUTA]]/Tabela1[[#This Row],[Valor total]]</f>
        <v>0.37209302325581395</v>
      </c>
      <c r="K4952" s="1" t="str">
        <f>VLOOKUP(Tabela1[[#This Row],[Cliente]],'BASE DE CLIENTES'!A:D,4,0)</f>
        <v>EMPRESA SEM MAQUINA</v>
      </c>
      <c r="L4952" s="1" t="str">
        <f>VLOOKUP(Tabela1[[#This Row],[Cliente]],'BASE DE CLIENTES'!A:E,5,0)</f>
        <v>CEILANDIA NORTE (CEILANDIA)</v>
      </c>
    </row>
    <row r="4953" spans="2:12" x14ac:dyDescent="0.3">
      <c r="B4953" t="s">
        <v>1203</v>
      </c>
      <c r="C4953" s="1" t="str">
        <f>VLOOKUP(Tabela1[[#This Row],[Cliente]],'BASE DE CLIENTES'!A:E,2,0)</f>
        <v>Brasília</v>
      </c>
      <c r="D4953" s="1" t="str">
        <f>VLOOKUP(Tabela1[[#This Row],[Cliente]],'BASE DE CLIENTES'!A:C,3,0)</f>
        <v>DF</v>
      </c>
      <c r="E4953" s="1" t="str">
        <f>CONCATENATE(Tabela1[[#This Row],[CIDADE]],",",Tabela1[[#This Row],[UF]])</f>
        <v>Brasília,DF</v>
      </c>
      <c r="F4953" s="12">
        <v>46128</v>
      </c>
      <c r="G4953" s="14">
        <v>290</v>
      </c>
      <c r="H4953" s="14">
        <v>750</v>
      </c>
      <c r="I4953" s="7">
        <f>Tabela1[[#This Row],[Valor total]]-Tabela1[[#This Row],[Valor custo]]</f>
        <v>460</v>
      </c>
      <c r="J4953" s="3">
        <f>Tabela1[[#This Row],[MARGEM BRUTA]]/Tabela1[[#This Row],[Valor total]]</f>
        <v>0.61333333333333329</v>
      </c>
      <c r="K4953" s="1" t="str">
        <f>VLOOKUP(Tabela1[[#This Row],[Cliente]],'BASE DE CLIENTES'!A:D,4,0)</f>
        <v>CLIENTE NOVO S/ IDENT.</v>
      </c>
      <c r="L4953" s="1" t="str">
        <f>VLOOKUP(Tabela1[[#This Row],[Cliente]],'BASE DE CLIENTES'!A:E,5,0)</f>
        <v>Ceilândia</v>
      </c>
    </row>
    <row r="4954" spans="2:12" x14ac:dyDescent="0.3">
      <c r="B4954" t="s">
        <v>52</v>
      </c>
      <c r="C4954" s="1" t="str">
        <f>VLOOKUP(Tabela1[[#This Row],[Cliente]],'BASE DE CLIENTES'!A:E,2,0)</f>
        <v>Brasília</v>
      </c>
      <c r="D4954" s="1" t="str">
        <f>VLOOKUP(Tabela1[[#This Row],[Cliente]],'BASE DE CLIENTES'!A:C,3,0)</f>
        <v>DF</v>
      </c>
      <c r="E4954" s="1" t="str">
        <f>CONCATENATE(Tabela1[[#This Row],[CIDADE]],",",Tabela1[[#This Row],[UF]])</f>
        <v>Brasília,DF</v>
      </c>
      <c r="F4954" s="12">
        <v>46128</v>
      </c>
      <c r="G4954" s="14">
        <v>760</v>
      </c>
      <c r="H4954" s="14">
        <v>1280</v>
      </c>
      <c r="I4954" s="7">
        <f>Tabela1[[#This Row],[Valor total]]-Tabela1[[#This Row],[Valor custo]]</f>
        <v>520</v>
      </c>
      <c r="J4954" s="3">
        <f>Tabela1[[#This Row],[MARGEM BRUTA]]/Tabela1[[#This Row],[Valor total]]</f>
        <v>0.40625</v>
      </c>
      <c r="K4954" s="1" t="str">
        <f>VLOOKUP(Tabela1[[#This Row],[Cliente]],'BASE DE CLIENTES'!A:D,4,0)</f>
        <v>SERRALHEIRO</v>
      </c>
      <c r="L4954" s="1" t="str">
        <f>VLOOKUP(Tabela1[[#This Row],[Cliente]],'BASE DE CLIENTES'!A:E,5,0)</f>
        <v>Ceilândia Sul (Ceilândia)</v>
      </c>
    </row>
    <row r="4955" spans="2:12" x14ac:dyDescent="0.3">
      <c r="B4955" t="s">
        <v>27</v>
      </c>
      <c r="C4955" s="1" t="str">
        <f>VLOOKUP(Tabela1[[#This Row],[Cliente]],'BASE DE CLIENTES'!A:E,2,0)</f>
        <v>Brasília</v>
      </c>
      <c r="D4955" s="1" t="str">
        <f>VLOOKUP(Tabela1[[#This Row],[Cliente]],'BASE DE CLIENTES'!A:C,3,0)</f>
        <v>DF</v>
      </c>
      <c r="E4955" s="1" t="str">
        <f>CONCATENATE(Tabela1[[#This Row],[CIDADE]],",",Tabela1[[#This Row],[UF]])</f>
        <v>Brasília,DF</v>
      </c>
      <c r="F4955" s="12">
        <v>46128</v>
      </c>
      <c r="G4955" s="14">
        <v>850</v>
      </c>
      <c r="H4955" s="14">
        <v>1325</v>
      </c>
      <c r="I4955" s="7">
        <f>Tabela1[[#This Row],[Valor total]]-Tabela1[[#This Row],[Valor custo]]</f>
        <v>475</v>
      </c>
      <c r="J4955" s="3">
        <f>Tabela1[[#This Row],[MARGEM BRUTA]]/Tabela1[[#This Row],[Valor total]]</f>
        <v>0.35849056603773582</v>
      </c>
      <c r="K4955" s="1" t="str">
        <f>VLOOKUP(Tabela1[[#This Row],[Cliente]],'BASE DE CLIENTES'!A:D,4,0)</f>
        <v>EMPRESA SEM MAQUINA</v>
      </c>
      <c r="L4955" s="1" t="str">
        <f>VLOOKUP(Tabela1[[#This Row],[Cliente]],'BASE DE CLIENTES'!A:E,5,0)</f>
        <v>RECANTO DAS EMAS</v>
      </c>
    </row>
    <row r="4956" spans="2:12" x14ac:dyDescent="0.3">
      <c r="B4956" t="s">
        <v>70</v>
      </c>
      <c r="C4956" s="1" t="str">
        <f>VLOOKUP(Tabela1[[#This Row],[Cliente]],'BASE DE CLIENTES'!A:E,2,0)</f>
        <v>Brasília</v>
      </c>
      <c r="D4956" s="1" t="str">
        <f>VLOOKUP(Tabela1[[#This Row],[Cliente]],'BASE DE CLIENTES'!A:C,3,0)</f>
        <v>DF</v>
      </c>
      <c r="E4956" s="1" t="str">
        <f>CONCATENATE(Tabela1[[#This Row],[CIDADE]],",",Tabela1[[#This Row],[UF]])</f>
        <v>Brasília,DF</v>
      </c>
      <c r="F4956" s="12">
        <v>46128</v>
      </c>
      <c r="G4956" s="14">
        <v>650</v>
      </c>
      <c r="H4956" s="14">
        <v>900</v>
      </c>
      <c r="I4956" s="7">
        <f>Tabela1[[#This Row],[Valor total]]-Tabela1[[#This Row],[Valor custo]]</f>
        <v>250</v>
      </c>
      <c r="J4956" s="3">
        <f>Tabela1[[#This Row],[MARGEM BRUTA]]/Tabela1[[#This Row],[Valor total]]</f>
        <v>0.27777777777777779</v>
      </c>
      <c r="K4956" s="1" t="str">
        <f>VLOOKUP(Tabela1[[#This Row],[Cliente]],'BASE DE CLIENTES'!A:D,4,0)</f>
        <v>EMPRESA COM MAQUINA</v>
      </c>
      <c r="L4956" s="1" t="str">
        <f>VLOOKUP(Tabela1[[#This Row],[Cliente]],'BASE DE CLIENTES'!A:E,5,0)</f>
        <v>TAGUATINGA NORTE (TAGUATINGA)</v>
      </c>
    </row>
    <row r="4957" spans="2:12" x14ac:dyDescent="0.3">
      <c r="B4957" t="s">
        <v>120</v>
      </c>
      <c r="C4957" s="1" t="str">
        <f>VLOOKUP(Tabela1[[#This Row],[Cliente]],'BASE DE CLIENTES'!A:E,2,0)</f>
        <v>Brasília</v>
      </c>
      <c r="D4957" s="1" t="str">
        <f>VLOOKUP(Tabela1[[#This Row],[Cliente]],'BASE DE CLIENTES'!A:C,3,0)</f>
        <v>DF</v>
      </c>
      <c r="E4957" s="1" t="str">
        <f>CONCATENATE(Tabela1[[#This Row],[CIDADE]],",",Tabela1[[#This Row],[UF]])</f>
        <v>Brasília,DF</v>
      </c>
      <c r="F4957" s="12">
        <v>46128</v>
      </c>
      <c r="G4957" s="14">
        <v>838</v>
      </c>
      <c r="H4957" s="14">
        <v>1340</v>
      </c>
      <c r="I4957" s="7">
        <f>Tabela1[[#This Row],[Valor total]]-Tabela1[[#This Row],[Valor custo]]</f>
        <v>502</v>
      </c>
      <c r="J4957" s="3">
        <f>Tabela1[[#This Row],[MARGEM BRUTA]]/Tabela1[[#This Row],[Valor total]]</f>
        <v>0.37462686567164177</v>
      </c>
      <c r="K4957" s="1" t="str">
        <f>VLOOKUP(Tabela1[[#This Row],[Cliente]],'BASE DE CLIENTES'!A:D,4,0)</f>
        <v>EMPRESA SEM MAQUINA</v>
      </c>
      <c r="L4957" s="1" t="str">
        <f>VLOOKUP(Tabela1[[#This Row],[Cliente]],'BASE DE CLIENTES'!A:E,5,0)</f>
        <v>SAMAMBAIA</v>
      </c>
    </row>
    <row r="4958" spans="2:12" x14ac:dyDescent="0.3">
      <c r="B4958" t="s">
        <v>161</v>
      </c>
      <c r="C4958" s="1" t="str">
        <f>VLOOKUP(Tabela1[[#This Row],[Cliente]],'BASE DE CLIENTES'!A:E,2,0)</f>
        <v>Brasília</v>
      </c>
      <c r="D4958" s="1" t="str">
        <f>VLOOKUP(Tabela1[[#This Row],[Cliente]],'BASE DE CLIENTES'!A:C,3,0)</f>
        <v>DF</v>
      </c>
      <c r="E4958" s="1" t="str">
        <f>CONCATENATE(Tabela1[[#This Row],[CIDADE]],",",Tabela1[[#This Row],[UF]])</f>
        <v>Brasília,DF</v>
      </c>
      <c r="F4958" s="12">
        <v>46128</v>
      </c>
      <c r="G4958" s="14">
        <v>9850</v>
      </c>
      <c r="H4958" s="14">
        <v>13250</v>
      </c>
      <c r="I4958" s="7">
        <f>Tabela1[[#This Row],[Valor total]]-Tabela1[[#This Row],[Valor custo]]</f>
        <v>3400</v>
      </c>
      <c r="J4958" s="3">
        <f>Tabela1[[#This Row],[MARGEM BRUTA]]/Tabela1[[#This Row],[Valor total]]</f>
        <v>0.25660377358490566</v>
      </c>
      <c r="K4958" s="1" t="str">
        <f>VLOOKUP(Tabela1[[#This Row],[Cliente]],'BASE DE CLIENTES'!A:D,4,0)</f>
        <v>EMPRESA COM MAQUINA</v>
      </c>
      <c r="L4958" s="1" t="str">
        <f>VLOOKUP(Tabela1[[#This Row],[Cliente]],'BASE DE CLIENTES'!A:E,5,0)</f>
        <v>RIACHO FUNDO II</v>
      </c>
    </row>
    <row r="4959" spans="2:12" x14ac:dyDescent="0.3">
      <c r="B4959" t="s">
        <v>343</v>
      </c>
      <c r="C4959" s="1" t="str">
        <f>VLOOKUP(Tabela1[[#This Row],[Cliente]],'BASE DE CLIENTES'!A:E,2,0)</f>
        <v>Brasília</v>
      </c>
      <c r="D4959" s="1" t="str">
        <f>VLOOKUP(Tabela1[[#This Row],[Cliente]],'BASE DE CLIENTES'!A:C,3,0)</f>
        <v>DF</v>
      </c>
      <c r="E4959" s="1" t="str">
        <f>CONCATENATE(Tabela1[[#This Row],[CIDADE]],",",Tabela1[[#This Row],[UF]])</f>
        <v>Brasília,DF</v>
      </c>
      <c r="F4959" s="12">
        <v>46128</v>
      </c>
      <c r="G4959" s="14">
        <v>110.69</v>
      </c>
      <c r="H4959" s="14">
        <v>265</v>
      </c>
      <c r="I4959" s="7">
        <f>Tabela1[[#This Row],[Valor total]]-Tabela1[[#This Row],[Valor custo]]</f>
        <v>154.31</v>
      </c>
      <c r="J4959" s="3">
        <f>Tabela1[[#This Row],[MARGEM BRUTA]]/Tabela1[[#This Row],[Valor total]]</f>
        <v>0.58230188679245287</v>
      </c>
      <c r="K4959" s="1" t="str">
        <f>VLOOKUP(Tabela1[[#This Row],[Cliente]],'BASE DE CLIENTES'!A:D,4,0)</f>
        <v>CLIENTE NOVO S/ IDENT.</v>
      </c>
      <c r="L4959" s="1" t="str">
        <f>VLOOKUP(Tabela1[[#This Row],[Cliente]],'BASE DE CLIENTES'!A:E,5,0)</f>
        <v>Brasília</v>
      </c>
    </row>
    <row r="4960" spans="2:12" x14ac:dyDescent="0.3">
      <c r="B4960" t="s">
        <v>36</v>
      </c>
      <c r="C4960" s="1" t="str">
        <f>VLOOKUP(Tabela1[[#This Row],[Cliente]],'BASE DE CLIENTES'!A:E,2,0)</f>
        <v>Brasília</v>
      </c>
      <c r="D4960" s="1" t="str">
        <f>VLOOKUP(Tabela1[[#This Row],[Cliente]],'BASE DE CLIENTES'!A:C,3,0)</f>
        <v>DF</v>
      </c>
      <c r="E4960" s="1" t="str">
        <f>CONCATENATE(Tabela1[[#This Row],[CIDADE]],",",Tabela1[[#This Row],[UF]])</f>
        <v>Brasília,DF</v>
      </c>
      <c r="F4960" s="12">
        <v>46128</v>
      </c>
      <c r="G4960" s="14">
        <v>84</v>
      </c>
      <c r="H4960" s="14">
        <v>116</v>
      </c>
      <c r="I4960" s="7">
        <f>Tabela1[[#This Row],[Valor total]]-Tabela1[[#This Row],[Valor custo]]</f>
        <v>32</v>
      </c>
      <c r="J4960" s="3">
        <f>Tabela1[[#This Row],[MARGEM BRUTA]]/Tabela1[[#This Row],[Valor total]]</f>
        <v>0.27586206896551724</v>
      </c>
      <c r="K4960" s="1" t="str">
        <f>VLOOKUP(Tabela1[[#This Row],[Cliente]],'BASE DE CLIENTES'!A:D,4,0)</f>
        <v>SERRALHEIRO</v>
      </c>
      <c r="L4960" s="1" t="str">
        <f>VLOOKUP(Tabela1[[#This Row],[Cliente]],'BASE DE CLIENTES'!A:E,5,0)</f>
        <v>CEILANDIA SUL (CEILANDIA)</v>
      </c>
    </row>
    <row r="4961" spans="2:12" x14ac:dyDescent="0.3">
      <c r="B4961" t="s">
        <v>36</v>
      </c>
      <c r="C4961" s="1" t="str">
        <f>VLOOKUP(Tabela1[[#This Row],[Cliente]],'BASE DE CLIENTES'!A:E,2,0)</f>
        <v>Brasília</v>
      </c>
      <c r="D4961" s="1" t="str">
        <f>VLOOKUP(Tabela1[[#This Row],[Cliente]],'BASE DE CLIENTES'!A:C,3,0)</f>
        <v>DF</v>
      </c>
      <c r="E4961" s="1" t="str">
        <f>CONCATENATE(Tabela1[[#This Row],[CIDADE]],",",Tabela1[[#This Row],[UF]])</f>
        <v>Brasília,DF</v>
      </c>
      <c r="F4961" s="12">
        <v>46128</v>
      </c>
      <c r="G4961" s="14">
        <v>680</v>
      </c>
      <c r="H4961" s="14">
        <v>1200</v>
      </c>
      <c r="I4961" s="7">
        <f>Tabela1[[#This Row],[Valor total]]-Tabela1[[#This Row],[Valor custo]]</f>
        <v>520</v>
      </c>
      <c r="J4961" s="3">
        <f>Tabela1[[#This Row],[MARGEM BRUTA]]/Tabela1[[#This Row],[Valor total]]</f>
        <v>0.43333333333333335</v>
      </c>
      <c r="K4961" s="1" t="str">
        <f>VLOOKUP(Tabela1[[#This Row],[Cliente]],'BASE DE CLIENTES'!A:D,4,0)</f>
        <v>SERRALHEIRO</v>
      </c>
      <c r="L4961" s="1" t="str">
        <f>VLOOKUP(Tabela1[[#This Row],[Cliente]],'BASE DE CLIENTES'!A:E,5,0)</f>
        <v>CEILANDIA SUL (CEILANDIA)</v>
      </c>
    </row>
    <row r="4962" spans="2:12" x14ac:dyDescent="0.3">
      <c r="B4962" t="s">
        <v>42</v>
      </c>
      <c r="C4962" s="1" t="str">
        <f>VLOOKUP(Tabela1[[#This Row],[Cliente]],'BASE DE CLIENTES'!A:E,2,0)</f>
        <v>Brasília</v>
      </c>
      <c r="D4962" s="1" t="str">
        <f>VLOOKUP(Tabela1[[#This Row],[Cliente]],'BASE DE CLIENTES'!A:C,3,0)</f>
        <v>DF</v>
      </c>
      <c r="E4962" s="1" t="str">
        <f>CONCATENATE(Tabela1[[#This Row],[CIDADE]],",",Tabela1[[#This Row],[UF]])</f>
        <v>Brasília,DF</v>
      </c>
      <c r="F4962" s="12">
        <v>46128</v>
      </c>
      <c r="G4962" s="14">
        <v>1580</v>
      </c>
      <c r="H4962" s="14">
        <v>2600</v>
      </c>
      <c r="I4962" s="7">
        <f>Tabela1[[#This Row],[Valor total]]-Tabela1[[#This Row],[Valor custo]]</f>
        <v>1020</v>
      </c>
      <c r="J4962" s="3">
        <f>Tabela1[[#This Row],[MARGEM BRUTA]]/Tabela1[[#This Row],[Valor total]]</f>
        <v>0.3923076923076923</v>
      </c>
      <c r="K4962" s="1" t="str">
        <f>VLOOKUP(Tabela1[[#This Row],[Cliente]],'BASE DE CLIENTES'!A:D,4,0)</f>
        <v>EMPRESA SEM MAQUINA</v>
      </c>
      <c r="L4962" s="1" t="str">
        <f>VLOOKUP(Tabela1[[#This Row],[Cliente]],'BASE DE CLIENTES'!A:E,5,0)</f>
        <v>SAMAMBAIA</v>
      </c>
    </row>
    <row r="4963" spans="2:12" x14ac:dyDescent="0.3">
      <c r="B4963" t="s">
        <v>96</v>
      </c>
      <c r="C4963" s="1" t="str">
        <f>VLOOKUP(Tabela1[[#This Row],[Cliente]],'BASE DE CLIENTES'!A:E,2,0)</f>
        <v>Brasília</v>
      </c>
      <c r="D4963" s="1" t="str">
        <f>VLOOKUP(Tabela1[[#This Row],[Cliente]],'BASE DE CLIENTES'!A:C,3,0)</f>
        <v>DF</v>
      </c>
      <c r="E4963" s="1" t="str">
        <f>CONCATENATE(Tabela1[[#This Row],[CIDADE]],",",Tabela1[[#This Row],[UF]])</f>
        <v>Brasília,DF</v>
      </c>
      <c r="F4963" s="12">
        <v>46128</v>
      </c>
      <c r="G4963" s="14">
        <v>475</v>
      </c>
      <c r="H4963" s="14">
        <v>750</v>
      </c>
      <c r="I4963" s="7">
        <f>Tabela1[[#This Row],[Valor total]]-Tabela1[[#This Row],[Valor custo]]</f>
        <v>275</v>
      </c>
      <c r="J4963" s="3">
        <f>Tabela1[[#This Row],[MARGEM BRUTA]]/Tabela1[[#This Row],[Valor total]]</f>
        <v>0.36666666666666664</v>
      </c>
      <c r="K4963" s="1" t="str">
        <f>VLOOKUP(Tabela1[[#This Row],[Cliente]],'BASE DE CLIENTES'!A:D,4,0)</f>
        <v>EMPRESA SEM MAQUINA</v>
      </c>
      <c r="L4963" s="1" t="str">
        <f>VLOOKUP(Tabela1[[#This Row],[Cliente]],'BASE DE CLIENTES'!A:E,5,0)</f>
        <v>CEILANDIA NORTE (CEILANDIA)</v>
      </c>
    </row>
    <row r="4964" spans="2:12" x14ac:dyDescent="0.3">
      <c r="B4964" t="s">
        <v>117</v>
      </c>
      <c r="C4964" s="1" t="str">
        <f>VLOOKUP(Tabela1[[#This Row],[Cliente]],'BASE DE CLIENTES'!A:E,2,0)</f>
        <v>Brasília</v>
      </c>
      <c r="D4964" s="1" t="str">
        <f>VLOOKUP(Tabela1[[#This Row],[Cliente]],'BASE DE CLIENTES'!A:C,3,0)</f>
        <v>DF</v>
      </c>
      <c r="E4964" s="1" t="str">
        <f>CONCATENATE(Tabela1[[#This Row],[CIDADE]],",",Tabela1[[#This Row],[UF]])</f>
        <v>Brasília,DF</v>
      </c>
      <c r="F4964" s="12">
        <v>46127</v>
      </c>
      <c r="G4964" s="14">
        <v>820</v>
      </c>
      <c r="H4964" s="14">
        <v>1300</v>
      </c>
      <c r="I4964" s="7">
        <f>Tabela1[[#This Row],[Valor total]]-Tabela1[[#This Row],[Valor custo]]</f>
        <v>480</v>
      </c>
      <c r="J4964" s="3">
        <f>Tabela1[[#This Row],[MARGEM BRUTA]]/Tabela1[[#This Row],[Valor total]]</f>
        <v>0.36923076923076925</v>
      </c>
      <c r="K4964" s="1" t="str">
        <f>VLOOKUP(Tabela1[[#This Row],[Cliente]],'BASE DE CLIENTES'!A:D,4,0)</f>
        <v>EMPRESA COM MAQUINA</v>
      </c>
      <c r="L4964" s="1" t="str">
        <f>VLOOKUP(Tabela1[[#This Row],[Cliente]],'BASE DE CLIENTES'!A:E,5,0)</f>
        <v>SETOR HABITACIONAL ARNIQUEIRA (AGUAS CLARAS)</v>
      </c>
    </row>
    <row r="4965" spans="2:12" x14ac:dyDescent="0.3">
      <c r="B4965" t="s">
        <v>88</v>
      </c>
      <c r="C4965" s="1" t="str">
        <f>VLOOKUP(Tabela1[[#This Row],[Cliente]],'BASE DE CLIENTES'!A:E,2,0)</f>
        <v>Brasília</v>
      </c>
      <c r="D4965" s="1" t="str">
        <f>VLOOKUP(Tabela1[[#This Row],[Cliente]],'BASE DE CLIENTES'!A:C,3,0)</f>
        <v>DF</v>
      </c>
      <c r="E4965" s="1" t="str">
        <f>CONCATENATE(Tabela1[[#This Row],[CIDADE]],",",Tabela1[[#This Row],[UF]])</f>
        <v>Brasília,DF</v>
      </c>
      <c r="F4965" s="12">
        <v>46127</v>
      </c>
      <c r="G4965" s="14">
        <v>380</v>
      </c>
      <c r="H4965" s="14">
        <v>400</v>
      </c>
      <c r="I4965" s="7">
        <f>Tabela1[[#This Row],[Valor total]]-Tabela1[[#This Row],[Valor custo]]</f>
        <v>20</v>
      </c>
      <c r="J4965" s="3">
        <f>Tabela1[[#This Row],[MARGEM BRUTA]]/Tabela1[[#This Row],[Valor total]]</f>
        <v>0.05</v>
      </c>
      <c r="K4965" s="1" t="str">
        <f>VLOOKUP(Tabela1[[#This Row],[Cliente]],'BASE DE CLIENTES'!A:D,4,0)</f>
        <v>SERRALHEIRO</v>
      </c>
      <c r="L4965" s="1" t="str">
        <f>VLOOKUP(Tabela1[[#This Row],[Cliente]],'BASE DE CLIENTES'!A:E,5,0)</f>
        <v>RECANTO DAS EMAS</v>
      </c>
    </row>
    <row r="4966" spans="2:12" x14ac:dyDescent="0.3">
      <c r="B4966" t="s">
        <v>23</v>
      </c>
      <c r="C4966" s="1" t="str">
        <f>VLOOKUP(Tabela1[[#This Row],[Cliente]],'BASE DE CLIENTES'!A:E,2,0)</f>
        <v>Brasília</v>
      </c>
      <c r="D4966" s="1" t="str">
        <f>VLOOKUP(Tabela1[[#This Row],[Cliente]],'BASE DE CLIENTES'!A:C,3,0)</f>
        <v>DF</v>
      </c>
      <c r="E4966" s="1" t="str">
        <f>CONCATENATE(Tabela1[[#This Row],[CIDADE]],",",Tabela1[[#This Row],[UF]])</f>
        <v>Brasília,DF</v>
      </c>
      <c r="F4966" s="12">
        <v>46127</v>
      </c>
      <c r="G4966" s="14">
        <v>650</v>
      </c>
      <c r="H4966" s="14">
        <v>900</v>
      </c>
      <c r="I4966" s="7">
        <f>Tabela1[[#This Row],[Valor total]]-Tabela1[[#This Row],[Valor custo]]</f>
        <v>250</v>
      </c>
      <c r="J4966" s="3">
        <f>Tabela1[[#This Row],[MARGEM BRUTA]]/Tabela1[[#This Row],[Valor total]]</f>
        <v>0.27777777777777779</v>
      </c>
      <c r="K4966" s="1" t="str">
        <f>VLOOKUP(Tabela1[[#This Row],[Cliente]],'BASE DE CLIENTES'!A:D,4,0)</f>
        <v>EMPRESA SEM MAQUINA</v>
      </c>
      <c r="L4966" s="1" t="str">
        <f>VLOOKUP(Tabela1[[#This Row],[Cliente]],'BASE DE CLIENTES'!A:E,5,0)</f>
        <v>SETOR INDUSTRIAL (TAGUATINGA)</v>
      </c>
    </row>
    <row r="4967" spans="2:12" x14ac:dyDescent="0.3">
      <c r="B4967" t="s">
        <v>111</v>
      </c>
      <c r="C4967" s="1" t="str">
        <f>VLOOKUP(Tabela1[[#This Row],[Cliente]],'BASE DE CLIENTES'!A:E,2,0)</f>
        <v>Brasília</v>
      </c>
      <c r="D4967" s="1" t="str">
        <f>VLOOKUP(Tabela1[[#This Row],[Cliente]],'BASE DE CLIENTES'!A:C,3,0)</f>
        <v>DF</v>
      </c>
      <c r="E4967" s="1" t="str">
        <f>CONCATENATE(Tabela1[[#This Row],[CIDADE]],",",Tabela1[[#This Row],[UF]])</f>
        <v>Brasília,DF</v>
      </c>
      <c r="F4967" s="12">
        <v>46127</v>
      </c>
      <c r="G4967" s="14">
        <v>950</v>
      </c>
      <c r="H4967" s="14">
        <v>1400</v>
      </c>
      <c r="I4967" s="7">
        <f>Tabela1[[#This Row],[Valor total]]-Tabela1[[#This Row],[Valor custo]]</f>
        <v>450</v>
      </c>
      <c r="J4967" s="3">
        <f>Tabela1[[#This Row],[MARGEM BRUTA]]/Tabela1[[#This Row],[Valor total]]</f>
        <v>0.32142857142857145</v>
      </c>
      <c r="K4967" s="1" t="str">
        <f>VLOOKUP(Tabela1[[#This Row],[Cliente]],'BASE DE CLIENTES'!A:D,4,0)</f>
        <v>EMPRESA SEM MAQUINA</v>
      </c>
      <c r="L4967" s="1" t="str">
        <f>VLOOKUP(Tabela1[[#This Row],[Cliente]],'BASE DE CLIENTES'!A:E,5,0)</f>
        <v>TAGUATINGA SUL (TAGUATINGA)</v>
      </c>
    </row>
    <row r="4968" spans="2:12" x14ac:dyDescent="0.3">
      <c r="B4968" t="s">
        <v>322</v>
      </c>
      <c r="C4968" s="1" t="str">
        <f>VLOOKUP(Tabela1[[#This Row],[Cliente]],'BASE DE CLIENTES'!A:E,2,0)</f>
        <v>Brasília</v>
      </c>
      <c r="D4968" s="1" t="str">
        <f>VLOOKUP(Tabela1[[#This Row],[Cliente]],'BASE DE CLIENTES'!A:C,3,0)</f>
        <v>DF</v>
      </c>
      <c r="E4968" s="1" t="str">
        <f>CONCATENATE(Tabela1[[#This Row],[CIDADE]],",",Tabela1[[#This Row],[UF]])</f>
        <v>Brasília,DF</v>
      </c>
      <c r="F4968" s="12">
        <v>46127</v>
      </c>
      <c r="G4968" s="14">
        <v>191</v>
      </c>
      <c r="H4968" s="14">
        <v>300</v>
      </c>
      <c r="I4968" s="7">
        <f>Tabela1[[#This Row],[Valor total]]-Tabela1[[#This Row],[Valor custo]]</f>
        <v>109</v>
      </c>
      <c r="J4968" s="3">
        <f>Tabela1[[#This Row],[MARGEM BRUTA]]/Tabela1[[#This Row],[Valor total]]</f>
        <v>0.36333333333333334</v>
      </c>
      <c r="K4968" s="1" t="str">
        <f>VLOOKUP(Tabela1[[#This Row],[Cliente]],'BASE DE CLIENTES'!A:D,4,0)</f>
        <v>SERRALHEIRO</v>
      </c>
      <c r="L4968" s="1" t="str">
        <f>VLOOKUP(Tabela1[[#This Row],[Cliente]],'BASE DE CLIENTES'!A:E,5,0)</f>
        <v>RIACHO FUNDO I</v>
      </c>
    </row>
    <row r="4969" spans="2:12" x14ac:dyDescent="0.3">
      <c r="B4969" t="s">
        <v>303</v>
      </c>
      <c r="C4969" s="1" t="str">
        <f>VLOOKUP(Tabela1[[#This Row],[Cliente]],'BASE DE CLIENTES'!A:E,2,0)</f>
        <v>Trindade</v>
      </c>
      <c r="D4969" s="1" t="str">
        <f>VLOOKUP(Tabela1[[#This Row],[Cliente]],'BASE DE CLIENTES'!A:C,3,0)</f>
        <v>GO</v>
      </c>
      <c r="E4969" s="1" t="str">
        <f>CONCATENATE(Tabela1[[#This Row],[CIDADE]],",",Tabela1[[#This Row],[UF]])</f>
        <v>Trindade,GO</v>
      </c>
      <c r="F4969" s="12">
        <v>46127</v>
      </c>
      <c r="G4969" s="14">
        <v>67.12</v>
      </c>
      <c r="H4969" s="14">
        <v>170</v>
      </c>
      <c r="I4969" s="7">
        <f>Tabela1[[#This Row],[Valor total]]-Tabela1[[#This Row],[Valor custo]]</f>
        <v>102.88</v>
      </c>
      <c r="J4969" s="3">
        <f>Tabela1[[#This Row],[MARGEM BRUTA]]/Tabela1[[#This Row],[Valor total]]</f>
        <v>0.60517647058823532</v>
      </c>
      <c r="K4969" s="1" t="str">
        <f>VLOOKUP(Tabela1[[#This Row],[Cliente]],'BASE DE CLIENTES'!A:D,4,0)</f>
        <v>EMPRESA COM MAQUINA</v>
      </c>
      <c r="L4969" s="1" t="str">
        <f>VLOOKUP(Tabela1[[#This Row],[Cliente]],'BASE DE CLIENTES'!A:E,5,0)</f>
        <v>Trindade</v>
      </c>
    </row>
    <row r="4970" spans="2:12" x14ac:dyDescent="0.3">
      <c r="B4970" t="s">
        <v>248</v>
      </c>
      <c r="C4970" s="1" t="str">
        <f>VLOOKUP(Tabela1[[#This Row],[Cliente]],'BASE DE CLIENTES'!A:E,2,0)</f>
        <v>Brasília</v>
      </c>
      <c r="D4970" s="1" t="str">
        <f>VLOOKUP(Tabela1[[#This Row],[Cliente]],'BASE DE CLIENTES'!A:C,3,0)</f>
        <v>DF</v>
      </c>
      <c r="E4970" s="1" t="str">
        <f>CONCATENATE(Tabela1[[#This Row],[CIDADE]],",",Tabela1[[#This Row],[UF]])</f>
        <v>Brasília,DF</v>
      </c>
      <c r="F4970" s="12">
        <v>46127</v>
      </c>
      <c r="G4970" s="14">
        <v>450</v>
      </c>
      <c r="H4970" s="14">
        <v>705</v>
      </c>
      <c r="I4970" s="7">
        <f>Tabela1[[#This Row],[Valor total]]-Tabela1[[#This Row],[Valor custo]]</f>
        <v>255</v>
      </c>
      <c r="J4970" s="3">
        <f>Tabela1[[#This Row],[MARGEM BRUTA]]/Tabela1[[#This Row],[Valor total]]</f>
        <v>0.36170212765957449</v>
      </c>
      <c r="K4970" s="1" t="str">
        <f>VLOOKUP(Tabela1[[#This Row],[Cliente]],'BASE DE CLIENTES'!A:D,4,0)</f>
        <v>SEM CLASSIFICAÇÃO</v>
      </c>
      <c r="L4970" s="1" t="str">
        <f>VLOOKUP(Tabela1[[#This Row],[Cliente]],'BASE DE CLIENTES'!A:E,5,0)</f>
        <v>NA</v>
      </c>
    </row>
    <row r="4971" spans="2:12" x14ac:dyDescent="0.3">
      <c r="B4971" t="s">
        <v>85</v>
      </c>
      <c r="C4971" s="1" t="str">
        <f>VLOOKUP(Tabela1[[#This Row],[Cliente]],'BASE DE CLIENTES'!A:E,2,0)</f>
        <v>Brasília</v>
      </c>
      <c r="D4971" s="1" t="str">
        <f>VLOOKUP(Tabela1[[#This Row],[Cliente]],'BASE DE CLIENTES'!A:C,3,0)</f>
        <v>DF</v>
      </c>
      <c r="E4971" s="1" t="str">
        <f>CONCATENATE(Tabela1[[#This Row],[CIDADE]],",",Tabela1[[#This Row],[UF]])</f>
        <v>Brasília,DF</v>
      </c>
      <c r="F4971" s="12">
        <v>46127</v>
      </c>
      <c r="G4971" s="14">
        <v>180.12</v>
      </c>
      <c r="H4971" s="14">
        <v>320</v>
      </c>
      <c r="I4971" s="7">
        <f>Tabela1[[#This Row],[Valor total]]-Tabela1[[#This Row],[Valor custo]]</f>
        <v>139.88</v>
      </c>
      <c r="J4971" s="3">
        <f>Tabela1[[#This Row],[MARGEM BRUTA]]/Tabela1[[#This Row],[Valor total]]</f>
        <v>0.43712499999999999</v>
      </c>
      <c r="K4971" s="1" t="str">
        <f>VLOOKUP(Tabela1[[#This Row],[Cliente]],'BASE DE CLIENTES'!A:D,4,0)</f>
        <v>SERRALHEIRO</v>
      </c>
      <c r="L4971" s="1" t="str">
        <f>VLOOKUP(Tabela1[[#This Row],[Cliente]],'BASE DE CLIENTES'!A:E,5,0)</f>
        <v>SAMAMBAIA NORTE (SAMAMBAIA)</v>
      </c>
    </row>
    <row r="4972" spans="2:12" x14ac:dyDescent="0.3">
      <c r="B4972" t="s">
        <v>66</v>
      </c>
      <c r="C4972" s="1" t="str">
        <f>VLOOKUP(Tabela1[[#This Row],[Cliente]],'BASE DE CLIENTES'!A:E,2,0)</f>
        <v>Águas Lindas de Goiás</v>
      </c>
      <c r="D4972" s="1" t="str">
        <f>VLOOKUP(Tabela1[[#This Row],[Cliente]],'BASE DE CLIENTES'!A:C,3,0)</f>
        <v>GO</v>
      </c>
      <c r="E4972" s="1" t="str">
        <f>CONCATENATE(Tabela1[[#This Row],[CIDADE]],",",Tabela1[[#This Row],[UF]])</f>
        <v>Águas Lindas de Goiás,GO</v>
      </c>
      <c r="F4972" s="12">
        <v>46127</v>
      </c>
      <c r="G4972" s="14">
        <v>1135</v>
      </c>
      <c r="H4972" s="14">
        <v>1600</v>
      </c>
      <c r="I4972" s="7">
        <f>Tabela1[[#This Row],[Valor total]]-Tabela1[[#This Row],[Valor custo]]</f>
        <v>465</v>
      </c>
      <c r="J4972" s="3">
        <f>Tabela1[[#This Row],[MARGEM BRUTA]]/Tabela1[[#This Row],[Valor total]]</f>
        <v>0.29062500000000002</v>
      </c>
      <c r="K4972" s="1" t="str">
        <f>VLOOKUP(Tabela1[[#This Row],[Cliente]],'BASE DE CLIENTES'!A:D,4,0)</f>
        <v>EMPRESA COM MAQUINA</v>
      </c>
      <c r="L4972" s="1" t="str">
        <f>VLOOKUP(Tabela1[[#This Row],[Cliente]],'BASE DE CLIENTES'!A:E,5,0)</f>
        <v>Águas Lindas de Goiás</v>
      </c>
    </row>
    <row r="4973" spans="2:12" x14ac:dyDescent="0.3">
      <c r="B4973" t="s">
        <v>209</v>
      </c>
      <c r="C4973" s="1" t="str">
        <f>VLOOKUP(Tabela1[[#This Row],[Cliente]],'BASE DE CLIENTES'!A:E,2,0)</f>
        <v>Brasília</v>
      </c>
      <c r="D4973" s="1" t="str">
        <f>VLOOKUP(Tabela1[[#This Row],[Cliente]],'BASE DE CLIENTES'!A:C,3,0)</f>
        <v>DF</v>
      </c>
      <c r="E4973" s="1" t="str">
        <f>CONCATENATE(Tabela1[[#This Row],[CIDADE]],",",Tabela1[[#This Row],[UF]])</f>
        <v>Brasília,DF</v>
      </c>
      <c r="F4973" s="12">
        <v>46127</v>
      </c>
      <c r="G4973" s="14">
        <v>22.5</v>
      </c>
      <c r="H4973" s="14">
        <v>100</v>
      </c>
      <c r="I4973" s="7">
        <f>Tabela1[[#This Row],[Valor total]]-Tabela1[[#This Row],[Valor custo]]</f>
        <v>77.5</v>
      </c>
      <c r="J4973" s="3">
        <f>Tabela1[[#This Row],[MARGEM BRUTA]]/Tabela1[[#This Row],[Valor total]]</f>
        <v>0.77500000000000002</v>
      </c>
      <c r="K4973" s="1" t="str">
        <f>VLOOKUP(Tabela1[[#This Row],[Cliente]],'BASE DE CLIENTES'!A:D,4,0)</f>
        <v>OUTROS RAMOS</v>
      </c>
      <c r="L4973" s="1" t="str">
        <f>VLOOKUP(Tabela1[[#This Row],[Cliente]],'BASE DE CLIENTES'!A:E,5,0)</f>
        <v>TAGUATINGA NORTE (TAGUATINGA)</v>
      </c>
    </row>
    <row r="4974" spans="2:12" x14ac:dyDescent="0.3">
      <c r="B4974" t="s">
        <v>140</v>
      </c>
      <c r="C4974" s="1" t="str">
        <f>VLOOKUP(Tabela1[[#This Row],[Cliente]],'BASE DE CLIENTES'!A:E,2,0)</f>
        <v>Brasília</v>
      </c>
      <c r="D4974" s="1" t="str">
        <f>VLOOKUP(Tabela1[[#This Row],[Cliente]],'BASE DE CLIENTES'!A:C,3,0)</f>
        <v>DF</v>
      </c>
      <c r="E4974" s="1" t="str">
        <f>CONCATENATE(Tabela1[[#This Row],[CIDADE]],",",Tabela1[[#This Row],[UF]])</f>
        <v>Brasília,DF</v>
      </c>
      <c r="F4974" s="12">
        <v>46127</v>
      </c>
      <c r="G4974" s="14">
        <v>112.56</v>
      </c>
      <c r="H4974" s="14">
        <v>300</v>
      </c>
      <c r="I4974" s="7">
        <f>Tabela1[[#This Row],[Valor total]]-Tabela1[[#This Row],[Valor custo]]</f>
        <v>187.44</v>
      </c>
      <c r="J4974" s="3">
        <f>Tabela1[[#This Row],[MARGEM BRUTA]]/Tabela1[[#This Row],[Valor total]]</f>
        <v>0.62480000000000002</v>
      </c>
      <c r="K4974" s="1" t="str">
        <f>VLOOKUP(Tabela1[[#This Row],[Cliente]],'BASE DE CLIENTES'!A:D,4,0)</f>
        <v>EMPRESA COM MAQUINA</v>
      </c>
      <c r="L4974" s="1" t="str">
        <f>VLOOKUP(Tabela1[[#This Row],[Cliente]],'BASE DE CLIENTES'!A:E,5,0)</f>
        <v>RECANTO DAS EMAS</v>
      </c>
    </row>
    <row r="4975" spans="2:12" x14ac:dyDescent="0.3">
      <c r="B4975" t="s">
        <v>256</v>
      </c>
      <c r="C4975" s="1" t="str">
        <f>VLOOKUP(Tabela1[[#This Row],[Cliente]],'BASE DE CLIENTES'!A:E,2,0)</f>
        <v>Luziânia</v>
      </c>
      <c r="D4975" s="1" t="str">
        <f>VLOOKUP(Tabela1[[#This Row],[Cliente]],'BASE DE CLIENTES'!A:C,3,0)</f>
        <v>GO</v>
      </c>
      <c r="E4975" s="1" t="str">
        <f>CONCATENATE(Tabela1[[#This Row],[CIDADE]],",",Tabela1[[#This Row],[UF]])</f>
        <v>Luziânia,GO</v>
      </c>
      <c r="F4975" s="12">
        <v>46127</v>
      </c>
      <c r="G4975" s="14">
        <v>75.099999999999994</v>
      </c>
      <c r="H4975" s="14">
        <v>280</v>
      </c>
      <c r="I4975" s="7">
        <f>Tabela1[[#This Row],[Valor total]]-Tabela1[[#This Row],[Valor custo]]</f>
        <v>204.9</v>
      </c>
      <c r="J4975" s="3">
        <f>Tabela1[[#This Row],[MARGEM BRUTA]]/Tabela1[[#This Row],[Valor total]]</f>
        <v>0.73178571428571426</v>
      </c>
      <c r="K4975" s="1" t="str">
        <f>VLOOKUP(Tabela1[[#This Row],[Cliente]],'BASE DE CLIENTES'!A:D,4,0)</f>
        <v>SERRALHEIRO</v>
      </c>
      <c r="L4975" s="1" t="str">
        <f>VLOOKUP(Tabela1[[#This Row],[Cliente]],'BASE DE CLIENTES'!A:E,5,0)</f>
        <v>Luziânia</v>
      </c>
    </row>
    <row r="4976" spans="2:12" x14ac:dyDescent="0.3">
      <c r="B4976" t="s">
        <v>42</v>
      </c>
      <c r="C4976" s="1" t="str">
        <f>VLOOKUP(Tabela1[[#This Row],[Cliente]],'BASE DE CLIENTES'!A:E,2,0)</f>
        <v>Brasília</v>
      </c>
      <c r="D4976" s="1" t="str">
        <f>VLOOKUP(Tabela1[[#This Row],[Cliente]],'BASE DE CLIENTES'!A:C,3,0)</f>
        <v>DF</v>
      </c>
      <c r="E4976" s="1" t="str">
        <f>CONCATENATE(Tabela1[[#This Row],[CIDADE]],",",Tabela1[[#This Row],[UF]])</f>
        <v>Brasília,DF</v>
      </c>
      <c r="F4976" s="12">
        <v>46127</v>
      </c>
      <c r="G4976" s="14">
        <v>13.69</v>
      </c>
      <c r="H4976" s="14">
        <v>120</v>
      </c>
      <c r="I4976" s="7">
        <f>Tabela1[[#This Row],[Valor total]]-Tabela1[[#This Row],[Valor custo]]</f>
        <v>106.31</v>
      </c>
      <c r="J4976" s="3">
        <f>Tabela1[[#This Row],[MARGEM BRUTA]]/Tabela1[[#This Row],[Valor total]]</f>
        <v>0.88591666666666669</v>
      </c>
      <c r="K4976" s="1" t="str">
        <f>VLOOKUP(Tabela1[[#This Row],[Cliente]],'BASE DE CLIENTES'!A:D,4,0)</f>
        <v>EMPRESA SEM MAQUINA</v>
      </c>
      <c r="L4976" s="1" t="str">
        <f>VLOOKUP(Tabela1[[#This Row],[Cliente]],'BASE DE CLIENTES'!A:E,5,0)</f>
        <v>SAMAMBAIA</v>
      </c>
    </row>
    <row r="4977" spans="2:12" x14ac:dyDescent="0.3">
      <c r="B4977" t="s">
        <v>98</v>
      </c>
      <c r="C4977" s="1" t="str">
        <f>VLOOKUP(Tabela1[[#This Row],[Cliente]],'BASE DE CLIENTES'!A:E,2,0)</f>
        <v>Brasília</v>
      </c>
      <c r="D4977" s="1" t="str">
        <f>VLOOKUP(Tabela1[[#This Row],[Cliente]],'BASE DE CLIENTES'!A:C,3,0)</f>
        <v>DF</v>
      </c>
      <c r="E4977" s="1" t="str">
        <f>CONCATENATE(Tabela1[[#This Row],[CIDADE]],",",Tabela1[[#This Row],[UF]])</f>
        <v>Brasília,DF</v>
      </c>
      <c r="F4977" s="12">
        <v>46127</v>
      </c>
      <c r="G4977" s="14">
        <v>98.28</v>
      </c>
      <c r="H4977" s="14">
        <v>240</v>
      </c>
      <c r="I4977" s="7">
        <f>Tabela1[[#This Row],[Valor total]]-Tabela1[[#This Row],[Valor custo]]</f>
        <v>141.72</v>
      </c>
      <c r="J4977" s="3">
        <f>Tabela1[[#This Row],[MARGEM BRUTA]]/Tabela1[[#This Row],[Valor total]]</f>
        <v>0.59050000000000002</v>
      </c>
      <c r="K4977" s="1" t="str">
        <f>VLOOKUP(Tabela1[[#This Row],[Cliente]],'BASE DE CLIENTES'!A:D,4,0)</f>
        <v>SERRALHEIRO</v>
      </c>
      <c r="L4977" s="1" t="str">
        <f>VLOOKUP(Tabela1[[#This Row],[Cliente]],'BASE DE CLIENTES'!A:E,5,0)</f>
        <v>SANTA MARIA</v>
      </c>
    </row>
    <row r="4978" spans="2:12" x14ac:dyDescent="0.3">
      <c r="B4978" t="s">
        <v>52</v>
      </c>
      <c r="C4978" s="1" t="str">
        <f>VLOOKUP(Tabela1[[#This Row],[Cliente]],'BASE DE CLIENTES'!A:E,2,0)</f>
        <v>Brasília</v>
      </c>
      <c r="D4978" s="1" t="str">
        <f>VLOOKUP(Tabela1[[#This Row],[Cliente]],'BASE DE CLIENTES'!A:C,3,0)</f>
        <v>DF</v>
      </c>
      <c r="E4978" s="1" t="str">
        <f>CONCATENATE(Tabela1[[#This Row],[CIDADE]],",",Tabela1[[#This Row],[UF]])</f>
        <v>Brasília,DF</v>
      </c>
      <c r="F4978" s="12">
        <v>46126</v>
      </c>
      <c r="G4978" s="14">
        <v>108.3</v>
      </c>
      <c r="H4978" s="14">
        <v>124</v>
      </c>
      <c r="I4978" s="7">
        <f>Tabela1[[#This Row],[Valor total]]-Tabela1[[#This Row],[Valor custo]]</f>
        <v>15.700000000000003</v>
      </c>
      <c r="J4978" s="3">
        <f>Tabela1[[#This Row],[MARGEM BRUTA]]/Tabela1[[#This Row],[Valor total]]</f>
        <v>0.12661290322580648</v>
      </c>
      <c r="K4978" s="1" t="str">
        <f>VLOOKUP(Tabela1[[#This Row],[Cliente]],'BASE DE CLIENTES'!A:D,4,0)</f>
        <v>SERRALHEIRO</v>
      </c>
      <c r="L4978" s="1" t="str">
        <f>VLOOKUP(Tabela1[[#This Row],[Cliente]],'BASE DE CLIENTES'!A:E,5,0)</f>
        <v>Ceilândia Sul (Ceilândia)</v>
      </c>
    </row>
    <row r="4979" spans="2:12" x14ac:dyDescent="0.3">
      <c r="B4979" t="s">
        <v>25</v>
      </c>
      <c r="C4979" s="1" t="str">
        <f>VLOOKUP(Tabela1[[#This Row],[Cliente]],'BASE DE CLIENTES'!A:E,2,0)</f>
        <v>Brasília</v>
      </c>
      <c r="D4979" s="1" t="str">
        <f>VLOOKUP(Tabela1[[#This Row],[Cliente]],'BASE DE CLIENTES'!A:C,3,0)</f>
        <v>DF</v>
      </c>
      <c r="E4979" s="1" t="str">
        <f>CONCATENATE(Tabela1[[#This Row],[CIDADE]],",",Tabela1[[#This Row],[UF]])</f>
        <v>Brasília,DF</v>
      </c>
      <c r="F4979" s="12">
        <v>46126</v>
      </c>
      <c r="G4979" s="14">
        <v>650</v>
      </c>
      <c r="H4979" s="14">
        <v>600</v>
      </c>
      <c r="I4979" s="7">
        <f>Tabela1[[#This Row],[Valor total]]-Tabela1[[#This Row],[Valor custo]]</f>
        <v>-50</v>
      </c>
      <c r="J4979" s="3">
        <f>Tabela1[[#This Row],[MARGEM BRUTA]]/Tabela1[[#This Row],[Valor total]]</f>
        <v>-8.3333333333333329E-2</v>
      </c>
      <c r="K4979" s="1" t="str">
        <f>VLOOKUP(Tabela1[[#This Row],[Cliente]],'BASE DE CLIENTES'!A:D,4,0)</f>
        <v>EMPRESA COM MAQUINA</v>
      </c>
      <c r="L4979" s="1" t="str">
        <f>VLOOKUP(Tabela1[[#This Row],[Cliente]],'BASE DE CLIENTES'!A:E,5,0)</f>
        <v>CEILANDIA NORTE (CEILANDIA)</v>
      </c>
    </row>
    <row r="4980" spans="2:12" x14ac:dyDescent="0.3">
      <c r="B4980" t="s">
        <v>36</v>
      </c>
      <c r="C4980" s="1" t="str">
        <f>VLOOKUP(Tabela1[[#This Row],[Cliente]],'BASE DE CLIENTES'!A:E,2,0)</f>
        <v>Brasília</v>
      </c>
      <c r="D4980" s="1" t="str">
        <f>VLOOKUP(Tabela1[[#This Row],[Cliente]],'BASE DE CLIENTES'!A:C,3,0)</f>
        <v>DF</v>
      </c>
      <c r="E4980" s="1" t="str">
        <f>CONCATENATE(Tabela1[[#This Row],[CIDADE]],",",Tabela1[[#This Row],[UF]])</f>
        <v>Brasília,DF</v>
      </c>
      <c r="F4980" s="12">
        <v>46126</v>
      </c>
      <c r="G4980" s="14">
        <v>450</v>
      </c>
      <c r="H4980" s="14">
        <v>750</v>
      </c>
      <c r="I4980" s="7">
        <f>Tabela1[[#This Row],[Valor total]]-Tabela1[[#This Row],[Valor custo]]</f>
        <v>300</v>
      </c>
      <c r="J4980" s="3">
        <f>Tabela1[[#This Row],[MARGEM BRUTA]]/Tabela1[[#This Row],[Valor total]]</f>
        <v>0.4</v>
      </c>
      <c r="K4980" s="1" t="str">
        <f>VLOOKUP(Tabela1[[#This Row],[Cliente]],'BASE DE CLIENTES'!A:D,4,0)</f>
        <v>SERRALHEIRO</v>
      </c>
      <c r="L4980" s="1" t="str">
        <f>VLOOKUP(Tabela1[[#This Row],[Cliente]],'BASE DE CLIENTES'!A:E,5,0)</f>
        <v>CEILANDIA SUL (CEILANDIA)</v>
      </c>
    </row>
    <row r="4981" spans="2:12" x14ac:dyDescent="0.3">
      <c r="B4981" t="s">
        <v>161</v>
      </c>
      <c r="C4981" s="1" t="str">
        <f>VLOOKUP(Tabela1[[#This Row],[Cliente]],'BASE DE CLIENTES'!A:E,2,0)</f>
        <v>Brasília</v>
      </c>
      <c r="D4981" s="1" t="str">
        <f>VLOOKUP(Tabela1[[#This Row],[Cliente]],'BASE DE CLIENTES'!A:C,3,0)</f>
        <v>DF</v>
      </c>
      <c r="E4981" s="1" t="str">
        <f>CONCATENATE(Tabela1[[#This Row],[CIDADE]],",",Tabela1[[#This Row],[UF]])</f>
        <v>Brasília,DF</v>
      </c>
      <c r="F4981" s="12">
        <v>46126</v>
      </c>
      <c r="G4981" s="14">
        <v>6850</v>
      </c>
      <c r="H4981" s="14">
        <v>11025</v>
      </c>
      <c r="I4981" s="7">
        <f>Tabela1[[#This Row],[Valor total]]-Tabela1[[#This Row],[Valor custo]]</f>
        <v>4175</v>
      </c>
      <c r="J4981" s="3">
        <f>Tabela1[[#This Row],[MARGEM BRUTA]]/Tabela1[[#This Row],[Valor total]]</f>
        <v>0.37868480725623582</v>
      </c>
      <c r="K4981" s="1" t="str">
        <f>VLOOKUP(Tabela1[[#This Row],[Cliente]],'BASE DE CLIENTES'!A:D,4,0)</f>
        <v>EMPRESA COM MAQUINA</v>
      </c>
      <c r="L4981" s="1" t="str">
        <f>VLOOKUP(Tabela1[[#This Row],[Cliente]],'BASE DE CLIENTES'!A:E,5,0)</f>
        <v>RIACHO FUNDO II</v>
      </c>
    </row>
    <row r="4982" spans="2:12" x14ac:dyDescent="0.3">
      <c r="B4982" t="s">
        <v>34</v>
      </c>
      <c r="C4982" s="1" t="str">
        <f>VLOOKUP(Tabela1[[#This Row],[Cliente]],'BASE DE CLIENTES'!A:E,2,0)</f>
        <v>Brasília</v>
      </c>
      <c r="D4982" s="1" t="str">
        <f>VLOOKUP(Tabela1[[#This Row],[Cliente]],'BASE DE CLIENTES'!A:C,3,0)</f>
        <v>DF</v>
      </c>
      <c r="E4982" s="1" t="str">
        <f>CONCATENATE(Tabela1[[#This Row],[CIDADE]],",",Tabela1[[#This Row],[UF]])</f>
        <v>Brasília,DF</v>
      </c>
      <c r="F4982" s="12">
        <v>46126</v>
      </c>
      <c r="G4982" s="14">
        <v>650</v>
      </c>
      <c r="H4982" s="14">
        <v>1000</v>
      </c>
      <c r="I4982" s="7">
        <f>Tabela1[[#This Row],[Valor total]]-Tabela1[[#This Row],[Valor custo]]</f>
        <v>350</v>
      </c>
      <c r="J4982" s="3">
        <f>Tabela1[[#This Row],[MARGEM BRUTA]]/Tabela1[[#This Row],[Valor total]]</f>
        <v>0.35</v>
      </c>
      <c r="K4982" s="1" t="str">
        <f>VLOOKUP(Tabela1[[#This Row],[Cliente]],'BASE DE CLIENTES'!A:D,4,0)</f>
        <v>SERRALHEIRO</v>
      </c>
      <c r="L4982" s="1" t="str">
        <f>VLOOKUP(Tabela1[[#This Row],[Cliente]],'BASE DE CLIENTES'!A:E,5,0)</f>
        <v>RECANTO DAS EMAS</v>
      </c>
    </row>
    <row r="4983" spans="2:12" x14ac:dyDescent="0.3">
      <c r="B4983" t="s">
        <v>1168</v>
      </c>
      <c r="C4983" s="1" t="str">
        <f>VLOOKUP(Tabela1[[#This Row],[Cliente]],'BASE DE CLIENTES'!A:E,2,0)</f>
        <v>Brasília</v>
      </c>
      <c r="D4983" s="1" t="str">
        <f>VLOOKUP(Tabela1[[#This Row],[Cliente]],'BASE DE CLIENTES'!A:C,3,0)</f>
        <v>DF</v>
      </c>
      <c r="E4983" s="1" t="str">
        <f>CONCATENATE(Tabela1[[#This Row],[CIDADE]],",",Tabela1[[#This Row],[UF]])</f>
        <v>Brasília,DF</v>
      </c>
      <c r="F4983" s="12">
        <v>46126</v>
      </c>
      <c r="G4983" s="14">
        <v>955</v>
      </c>
      <c r="H4983" s="14">
        <v>1499.5</v>
      </c>
      <c r="I4983" s="7">
        <f>Tabela1[[#This Row],[Valor total]]-Tabela1[[#This Row],[Valor custo]]</f>
        <v>544.5</v>
      </c>
      <c r="J4983" s="3">
        <f>Tabela1[[#This Row],[MARGEM BRUTA]]/Tabela1[[#This Row],[Valor total]]</f>
        <v>0.36312104034678228</v>
      </c>
      <c r="K4983" s="1" t="str">
        <f>VLOOKUP(Tabela1[[#This Row],[Cliente]],'BASE DE CLIENTES'!A:D,4,0)</f>
        <v>CLIENTE NOVO S/ IDENT.</v>
      </c>
      <c r="L4983" s="1" t="str">
        <f>VLOOKUP(Tabela1[[#This Row],[Cliente]],'BASE DE CLIENTES'!A:E,5,0)</f>
        <v>ASA SUL</v>
      </c>
    </row>
    <row r="4984" spans="2:12" x14ac:dyDescent="0.3">
      <c r="B4984" t="s">
        <v>52</v>
      </c>
      <c r="C4984" s="1" t="str">
        <f>VLOOKUP(Tabela1[[#This Row],[Cliente]],'BASE DE CLIENTES'!A:E,2,0)</f>
        <v>Brasília</v>
      </c>
      <c r="D4984" s="1" t="str">
        <f>VLOOKUP(Tabela1[[#This Row],[Cliente]],'BASE DE CLIENTES'!A:C,3,0)</f>
        <v>DF</v>
      </c>
      <c r="E4984" s="1" t="str">
        <f>CONCATENATE(Tabela1[[#This Row],[CIDADE]],",",Tabela1[[#This Row],[UF]])</f>
        <v>Brasília,DF</v>
      </c>
      <c r="F4984" s="12">
        <v>46126</v>
      </c>
      <c r="G4984" s="14">
        <v>8.1199999999999992</v>
      </c>
      <c r="H4984" s="14">
        <v>14</v>
      </c>
      <c r="I4984" s="7">
        <f>Tabela1[[#This Row],[Valor total]]-Tabela1[[#This Row],[Valor custo]]</f>
        <v>5.8800000000000008</v>
      </c>
      <c r="J4984" s="3">
        <f>Tabela1[[#This Row],[MARGEM BRUTA]]/Tabela1[[#This Row],[Valor total]]</f>
        <v>0.42000000000000004</v>
      </c>
      <c r="K4984" s="1" t="str">
        <f>VLOOKUP(Tabela1[[#This Row],[Cliente]],'BASE DE CLIENTES'!A:D,4,0)</f>
        <v>SERRALHEIRO</v>
      </c>
      <c r="L4984" s="1" t="str">
        <f>VLOOKUP(Tabela1[[#This Row],[Cliente]],'BASE DE CLIENTES'!A:E,5,0)</f>
        <v>Ceilândia Sul (Ceilândia)</v>
      </c>
    </row>
    <row r="4985" spans="2:12" x14ac:dyDescent="0.3">
      <c r="B4985" t="s">
        <v>255</v>
      </c>
      <c r="C4985" s="1" t="str">
        <f>VLOOKUP(Tabela1[[#This Row],[Cliente]],'BASE DE CLIENTES'!A:E,2,0)</f>
        <v>Brasília</v>
      </c>
      <c r="D4985" s="1" t="str">
        <f>VLOOKUP(Tabela1[[#This Row],[Cliente]],'BASE DE CLIENTES'!A:C,3,0)</f>
        <v>DF</v>
      </c>
      <c r="E4985" s="1" t="str">
        <f>CONCATENATE(Tabela1[[#This Row],[CIDADE]],",",Tabela1[[#This Row],[UF]])</f>
        <v>Brasília,DF</v>
      </c>
      <c r="F4985" s="12">
        <v>46126</v>
      </c>
      <c r="G4985" s="14">
        <v>3658.2</v>
      </c>
      <c r="H4985" s="14">
        <v>6500</v>
      </c>
      <c r="I4985" s="7">
        <f>Tabela1[[#This Row],[Valor total]]-Tabela1[[#This Row],[Valor custo]]</f>
        <v>2841.8</v>
      </c>
      <c r="J4985" s="3">
        <f>Tabela1[[#This Row],[MARGEM BRUTA]]/Tabela1[[#This Row],[Valor total]]</f>
        <v>0.43720000000000003</v>
      </c>
      <c r="K4985" s="1" t="str">
        <f>VLOOKUP(Tabela1[[#This Row],[Cliente]],'BASE DE CLIENTES'!A:D,4,0)</f>
        <v>EMPRESA COM MAQUINA</v>
      </c>
      <c r="L4985" s="1" t="str">
        <f>VLOOKUP(Tabela1[[#This Row],[Cliente]],'BASE DE CLIENTES'!A:E,5,0)</f>
        <v>ADE ÁGUAS CLARAS</v>
      </c>
    </row>
    <row r="4986" spans="2:12" x14ac:dyDescent="0.3">
      <c r="B4986" t="s">
        <v>216</v>
      </c>
      <c r="C4986" s="1" t="str">
        <f>VLOOKUP(Tabela1[[#This Row],[Cliente]],'BASE DE CLIENTES'!A:E,2,0)</f>
        <v>Brasília</v>
      </c>
      <c r="D4986" s="1" t="str">
        <f>VLOOKUP(Tabela1[[#This Row],[Cliente]],'BASE DE CLIENTES'!A:C,3,0)</f>
        <v>DF</v>
      </c>
      <c r="E4986" s="1" t="str">
        <f>CONCATENATE(Tabela1[[#This Row],[CIDADE]],",",Tabela1[[#This Row],[UF]])</f>
        <v>Brasília,DF</v>
      </c>
      <c r="F4986" s="12">
        <v>46126</v>
      </c>
      <c r="G4986" s="14">
        <v>1665</v>
      </c>
      <c r="H4986" s="14">
        <v>2100</v>
      </c>
      <c r="I4986" s="7">
        <f>Tabela1[[#This Row],[Valor total]]-Tabela1[[#This Row],[Valor custo]]</f>
        <v>435</v>
      </c>
      <c r="J4986" s="3">
        <f>Tabela1[[#This Row],[MARGEM BRUTA]]/Tabela1[[#This Row],[Valor total]]</f>
        <v>0.20714285714285716</v>
      </c>
      <c r="K4986" s="1" t="str">
        <f>VLOOKUP(Tabela1[[#This Row],[Cliente]],'BASE DE CLIENTES'!A:D,4,0)</f>
        <v>EMPRESA COM MAQUINA</v>
      </c>
      <c r="L4986" s="1" t="str">
        <f>VLOOKUP(Tabela1[[#This Row],[Cliente]],'BASE DE CLIENTES'!A:E,5,0)</f>
        <v>RIACHO FUNDO II</v>
      </c>
    </row>
    <row r="4987" spans="2:12" x14ac:dyDescent="0.3">
      <c r="B4987" t="s">
        <v>27</v>
      </c>
      <c r="C4987" s="1" t="str">
        <f>VLOOKUP(Tabela1[[#This Row],[Cliente]],'BASE DE CLIENTES'!A:E,2,0)</f>
        <v>Brasília</v>
      </c>
      <c r="D4987" s="1" t="str">
        <f>VLOOKUP(Tabela1[[#This Row],[Cliente]],'BASE DE CLIENTES'!A:C,3,0)</f>
        <v>DF</v>
      </c>
      <c r="E4987" s="1" t="str">
        <f>CONCATENATE(Tabela1[[#This Row],[CIDADE]],",",Tabela1[[#This Row],[UF]])</f>
        <v>Brasília,DF</v>
      </c>
      <c r="F4987" s="12">
        <v>46126</v>
      </c>
      <c r="G4987" s="14">
        <v>200</v>
      </c>
      <c r="H4987" s="14">
        <v>240</v>
      </c>
      <c r="I4987" s="7">
        <f>Tabela1[[#This Row],[Valor total]]-Tabela1[[#This Row],[Valor custo]]</f>
        <v>40</v>
      </c>
      <c r="J4987" s="3">
        <f>Tabela1[[#This Row],[MARGEM BRUTA]]/Tabela1[[#This Row],[Valor total]]</f>
        <v>0.16666666666666666</v>
      </c>
      <c r="K4987" s="1" t="str">
        <f>VLOOKUP(Tabela1[[#This Row],[Cliente]],'BASE DE CLIENTES'!A:D,4,0)</f>
        <v>EMPRESA SEM MAQUINA</v>
      </c>
      <c r="L4987" s="1" t="str">
        <f>VLOOKUP(Tabela1[[#This Row],[Cliente]],'BASE DE CLIENTES'!A:E,5,0)</f>
        <v>RECANTO DAS EMAS</v>
      </c>
    </row>
    <row r="4988" spans="2:12" x14ac:dyDescent="0.3">
      <c r="B4988" t="s">
        <v>23</v>
      </c>
      <c r="C4988" s="1" t="str">
        <f>VLOOKUP(Tabela1[[#This Row],[Cliente]],'BASE DE CLIENTES'!A:E,2,0)</f>
        <v>Brasília</v>
      </c>
      <c r="D4988" s="1" t="str">
        <f>VLOOKUP(Tabela1[[#This Row],[Cliente]],'BASE DE CLIENTES'!A:C,3,0)</f>
        <v>DF</v>
      </c>
      <c r="E4988" s="1" t="str">
        <f>CONCATENATE(Tabela1[[#This Row],[CIDADE]],",",Tabela1[[#This Row],[UF]])</f>
        <v>Brasília,DF</v>
      </c>
      <c r="F4988" s="12">
        <v>46126</v>
      </c>
      <c r="G4988" s="14">
        <v>378.14</v>
      </c>
      <c r="H4988" s="14">
        <v>480</v>
      </c>
      <c r="I4988" s="7">
        <f>Tabela1[[#This Row],[Valor total]]-Tabela1[[#This Row],[Valor custo]]</f>
        <v>101.86000000000001</v>
      </c>
      <c r="J4988" s="3">
        <f>Tabela1[[#This Row],[MARGEM BRUTA]]/Tabela1[[#This Row],[Valor total]]</f>
        <v>0.21220833333333336</v>
      </c>
      <c r="K4988" s="1" t="str">
        <f>VLOOKUP(Tabela1[[#This Row],[Cliente]],'BASE DE CLIENTES'!A:D,4,0)</f>
        <v>EMPRESA SEM MAQUINA</v>
      </c>
      <c r="L4988" s="1" t="str">
        <f>VLOOKUP(Tabela1[[#This Row],[Cliente]],'BASE DE CLIENTES'!A:E,5,0)</f>
        <v>SETOR INDUSTRIAL (TAGUATINGA)</v>
      </c>
    </row>
    <row r="4989" spans="2:12" x14ac:dyDescent="0.3">
      <c r="B4989" t="s">
        <v>127</v>
      </c>
      <c r="C4989" s="1" t="str">
        <f>VLOOKUP(Tabela1[[#This Row],[Cliente]],'BASE DE CLIENTES'!A:E,2,0)</f>
        <v>Brasília</v>
      </c>
      <c r="D4989" s="1" t="str">
        <f>VLOOKUP(Tabela1[[#This Row],[Cliente]],'BASE DE CLIENTES'!A:C,3,0)</f>
        <v>DF</v>
      </c>
      <c r="E4989" s="1" t="str">
        <f>CONCATENATE(Tabela1[[#This Row],[CIDADE]],",",Tabela1[[#This Row],[UF]])</f>
        <v>Brasília,DF</v>
      </c>
      <c r="F4989" s="12">
        <v>46126</v>
      </c>
      <c r="G4989" s="14">
        <v>2470</v>
      </c>
      <c r="H4989" s="14">
        <v>3500</v>
      </c>
      <c r="I4989" s="7">
        <f>Tabela1[[#This Row],[Valor total]]-Tabela1[[#This Row],[Valor custo]]</f>
        <v>1030</v>
      </c>
      <c r="J4989" s="3">
        <f>Tabela1[[#This Row],[MARGEM BRUTA]]/Tabela1[[#This Row],[Valor total]]</f>
        <v>0.29428571428571426</v>
      </c>
      <c r="K4989" s="1" t="str">
        <f>VLOOKUP(Tabela1[[#This Row],[Cliente]],'BASE DE CLIENTES'!A:D,4,0)</f>
        <v>EMPRESA COM MAQUINA</v>
      </c>
      <c r="L4989" s="1" t="str">
        <f>VLOOKUP(Tabela1[[#This Row],[Cliente]],'BASE DE CLIENTES'!A:E,5,0)</f>
        <v>CEILANDIA SUL (CEILANDIA)</v>
      </c>
    </row>
    <row r="4990" spans="2:12" x14ac:dyDescent="0.3">
      <c r="B4990" t="s">
        <v>319</v>
      </c>
      <c r="C4990" s="1" t="str">
        <f>VLOOKUP(Tabela1[[#This Row],[Cliente]],'BASE DE CLIENTES'!A:E,2,0)</f>
        <v>Valparaíso de Goiás</v>
      </c>
      <c r="D4990" s="1" t="str">
        <f>VLOOKUP(Tabela1[[#This Row],[Cliente]],'BASE DE CLIENTES'!A:C,3,0)</f>
        <v>GO</v>
      </c>
      <c r="E4990" s="1" t="str">
        <f>CONCATENATE(Tabela1[[#This Row],[CIDADE]],",",Tabela1[[#This Row],[UF]])</f>
        <v>Valparaíso de Goiás,GO</v>
      </c>
      <c r="F4990" s="12">
        <v>46126</v>
      </c>
      <c r="G4990" s="14">
        <v>3310</v>
      </c>
      <c r="H4990" s="14">
        <v>4930</v>
      </c>
      <c r="I4990" s="7">
        <f>Tabela1[[#This Row],[Valor total]]-Tabela1[[#This Row],[Valor custo]]</f>
        <v>1620</v>
      </c>
      <c r="J4990" s="3">
        <f>Tabela1[[#This Row],[MARGEM BRUTA]]/Tabela1[[#This Row],[Valor total]]</f>
        <v>0.32860040567951321</v>
      </c>
      <c r="K4990" s="1" t="str">
        <f>VLOOKUP(Tabela1[[#This Row],[Cliente]],'BASE DE CLIENTES'!A:D,4,0)</f>
        <v>EMPRESA COM MAQUINA</v>
      </c>
      <c r="L4990" s="1" t="str">
        <f>VLOOKUP(Tabela1[[#This Row],[Cliente]],'BASE DE CLIENTES'!A:E,5,0)</f>
        <v>Valparaíso de Goiás</v>
      </c>
    </row>
    <row r="4991" spans="2:12" x14ac:dyDescent="0.3">
      <c r="B4991" t="s">
        <v>111</v>
      </c>
      <c r="C4991" s="1" t="str">
        <f>VLOOKUP(Tabela1[[#This Row],[Cliente]],'BASE DE CLIENTES'!A:E,2,0)</f>
        <v>Brasília</v>
      </c>
      <c r="D4991" s="1" t="str">
        <f>VLOOKUP(Tabela1[[#This Row],[Cliente]],'BASE DE CLIENTES'!A:C,3,0)</f>
        <v>DF</v>
      </c>
      <c r="E4991" s="1" t="str">
        <f>CONCATENATE(Tabela1[[#This Row],[CIDADE]],",",Tabela1[[#This Row],[UF]])</f>
        <v>Brasília,DF</v>
      </c>
      <c r="F4991" s="12">
        <v>46126</v>
      </c>
      <c r="G4991" s="14">
        <v>1014.08</v>
      </c>
      <c r="H4991" s="14">
        <v>1710</v>
      </c>
      <c r="I4991" s="7">
        <f>Tabela1[[#This Row],[Valor total]]-Tabela1[[#This Row],[Valor custo]]</f>
        <v>695.92</v>
      </c>
      <c r="J4991" s="3">
        <f>Tabela1[[#This Row],[MARGEM BRUTA]]/Tabela1[[#This Row],[Valor total]]</f>
        <v>0.40697076023391809</v>
      </c>
      <c r="K4991" s="1" t="str">
        <f>VLOOKUP(Tabela1[[#This Row],[Cliente]],'BASE DE CLIENTES'!A:D,4,0)</f>
        <v>EMPRESA SEM MAQUINA</v>
      </c>
      <c r="L4991" s="1" t="str">
        <f>VLOOKUP(Tabela1[[#This Row],[Cliente]],'BASE DE CLIENTES'!A:E,5,0)</f>
        <v>TAGUATINGA SUL (TAGUATINGA)</v>
      </c>
    </row>
    <row r="4992" spans="2:12" x14ac:dyDescent="0.3">
      <c r="B4992" t="s">
        <v>107</v>
      </c>
      <c r="C4992" s="1" t="str">
        <f>VLOOKUP(Tabela1[[#This Row],[Cliente]],'BASE DE CLIENTES'!A:E,2,0)</f>
        <v>Planaltina</v>
      </c>
      <c r="D4992" s="1" t="str">
        <f>VLOOKUP(Tabela1[[#This Row],[Cliente]],'BASE DE CLIENTES'!A:C,3,0)</f>
        <v>DF</v>
      </c>
      <c r="E4992" s="1" t="str">
        <f>CONCATENATE(Tabela1[[#This Row],[CIDADE]],",",Tabela1[[#This Row],[UF]])</f>
        <v>Planaltina,DF</v>
      </c>
      <c r="F4992" s="12">
        <v>46125</v>
      </c>
      <c r="G4992" s="14">
        <v>720</v>
      </c>
      <c r="H4992" s="14">
        <v>1300</v>
      </c>
      <c r="I4992" s="7">
        <f>Tabela1[[#This Row],[Valor total]]-Tabela1[[#This Row],[Valor custo]]</f>
        <v>580</v>
      </c>
      <c r="J4992" s="3">
        <f>Tabela1[[#This Row],[MARGEM BRUTA]]/Tabela1[[#This Row],[Valor total]]</f>
        <v>0.44615384615384618</v>
      </c>
      <c r="K4992" s="1" t="str">
        <f>VLOOKUP(Tabela1[[#This Row],[Cliente]],'BASE DE CLIENTES'!A:D,4,0)</f>
        <v>EMPRESA COM MAQUINA</v>
      </c>
      <c r="L4992" s="1" t="str">
        <f>VLOOKUP(Tabela1[[#This Row],[Cliente]],'BASE DE CLIENTES'!A:E,5,0)</f>
        <v>SETOR LESTE</v>
      </c>
    </row>
    <row r="4993" spans="2:12" x14ac:dyDescent="0.3">
      <c r="B4993" t="s">
        <v>111</v>
      </c>
      <c r="C4993" s="1" t="str">
        <f>VLOOKUP(Tabela1[[#This Row],[Cliente]],'BASE DE CLIENTES'!A:E,2,0)</f>
        <v>Brasília</v>
      </c>
      <c r="D4993" s="1" t="str">
        <f>VLOOKUP(Tabela1[[#This Row],[Cliente]],'BASE DE CLIENTES'!A:C,3,0)</f>
        <v>DF</v>
      </c>
      <c r="E4993" s="1" t="str">
        <f>CONCATENATE(Tabela1[[#This Row],[CIDADE]],",",Tabela1[[#This Row],[UF]])</f>
        <v>Brasília,DF</v>
      </c>
      <c r="F4993" s="12">
        <v>46125</v>
      </c>
      <c r="G4993" s="14">
        <v>73.14</v>
      </c>
      <c r="H4993" s="14">
        <v>90</v>
      </c>
      <c r="I4993" s="7">
        <f>Tabela1[[#This Row],[Valor total]]-Tabela1[[#This Row],[Valor custo]]</f>
        <v>16.86</v>
      </c>
      <c r="J4993" s="3">
        <f>Tabela1[[#This Row],[MARGEM BRUTA]]/Tabela1[[#This Row],[Valor total]]</f>
        <v>0.18733333333333332</v>
      </c>
      <c r="K4993" s="1" t="str">
        <f>VLOOKUP(Tabela1[[#This Row],[Cliente]],'BASE DE CLIENTES'!A:D,4,0)</f>
        <v>EMPRESA SEM MAQUINA</v>
      </c>
      <c r="L4993" s="1" t="str">
        <f>VLOOKUP(Tabela1[[#This Row],[Cliente]],'BASE DE CLIENTES'!A:E,5,0)</f>
        <v>TAGUATINGA SUL (TAGUATINGA)</v>
      </c>
    </row>
    <row r="4994" spans="2:12" x14ac:dyDescent="0.3">
      <c r="B4994" t="s">
        <v>66</v>
      </c>
      <c r="C4994" s="1" t="str">
        <f>VLOOKUP(Tabela1[[#This Row],[Cliente]],'BASE DE CLIENTES'!A:E,2,0)</f>
        <v>Águas Lindas de Goiás</v>
      </c>
      <c r="D4994" s="1" t="str">
        <f>VLOOKUP(Tabela1[[#This Row],[Cliente]],'BASE DE CLIENTES'!A:C,3,0)</f>
        <v>GO</v>
      </c>
      <c r="E4994" s="1" t="str">
        <f>CONCATENATE(Tabela1[[#This Row],[CIDADE]],",",Tabela1[[#This Row],[UF]])</f>
        <v>Águas Lindas de Goiás,GO</v>
      </c>
      <c r="F4994" s="12">
        <v>46125</v>
      </c>
      <c r="G4994" s="14">
        <v>515.6</v>
      </c>
      <c r="H4994" s="14">
        <v>880</v>
      </c>
      <c r="I4994" s="7">
        <f>Tabela1[[#This Row],[Valor total]]-Tabela1[[#This Row],[Valor custo]]</f>
        <v>364.4</v>
      </c>
      <c r="J4994" s="3">
        <f>Tabela1[[#This Row],[MARGEM BRUTA]]/Tabela1[[#This Row],[Valor total]]</f>
        <v>0.41409090909090907</v>
      </c>
      <c r="K4994" s="1" t="str">
        <f>VLOOKUP(Tabela1[[#This Row],[Cliente]],'BASE DE CLIENTES'!A:D,4,0)</f>
        <v>EMPRESA COM MAQUINA</v>
      </c>
      <c r="L4994" s="1" t="str">
        <f>VLOOKUP(Tabela1[[#This Row],[Cliente]],'BASE DE CLIENTES'!A:E,5,0)</f>
        <v>Águas Lindas de Goiás</v>
      </c>
    </row>
    <row r="4995" spans="2:12" x14ac:dyDescent="0.3">
      <c r="B4995" t="s">
        <v>76</v>
      </c>
      <c r="C4995" s="1" t="str">
        <f>VLOOKUP(Tabela1[[#This Row],[Cliente]],'BASE DE CLIENTES'!A:E,2,0)</f>
        <v>Brasília</v>
      </c>
      <c r="D4995" s="1" t="str">
        <f>VLOOKUP(Tabela1[[#This Row],[Cliente]],'BASE DE CLIENTES'!A:C,3,0)</f>
        <v>DF</v>
      </c>
      <c r="E4995" s="1" t="str">
        <f>CONCATENATE(Tabela1[[#This Row],[CIDADE]],",",Tabela1[[#This Row],[UF]])</f>
        <v>Brasília,DF</v>
      </c>
      <c r="F4995" s="12">
        <v>46125</v>
      </c>
      <c r="G4995" s="14">
        <v>1600</v>
      </c>
      <c r="H4995" s="14">
        <v>2010</v>
      </c>
      <c r="I4995" s="7">
        <f>Tabela1[[#This Row],[Valor total]]-Tabela1[[#This Row],[Valor custo]]</f>
        <v>410</v>
      </c>
      <c r="J4995" s="3">
        <f>Tabela1[[#This Row],[MARGEM BRUTA]]/Tabela1[[#This Row],[Valor total]]</f>
        <v>0.20398009950248755</v>
      </c>
      <c r="K4995" s="1" t="str">
        <f>VLOOKUP(Tabela1[[#This Row],[Cliente]],'BASE DE CLIENTES'!A:D,4,0)</f>
        <v>EMPRESA COM MAQUINA</v>
      </c>
      <c r="L4995" s="1" t="str">
        <f>VLOOKUP(Tabela1[[#This Row],[Cliente]],'BASE DE CLIENTES'!A:E,5,0)</f>
        <v>Setor Placa da Mercedes (Núcleo Bandeirante)</v>
      </c>
    </row>
    <row r="4996" spans="2:12" x14ac:dyDescent="0.3">
      <c r="B4996" t="s">
        <v>321</v>
      </c>
      <c r="C4996" s="1" t="str">
        <f>VLOOKUP(Tabela1[[#This Row],[Cliente]],'BASE DE CLIENTES'!A:E,2,0)</f>
        <v>Valparaíso de Goiás</v>
      </c>
      <c r="D4996" s="1" t="str">
        <f>VLOOKUP(Tabela1[[#This Row],[Cliente]],'BASE DE CLIENTES'!A:C,3,0)</f>
        <v>GO</v>
      </c>
      <c r="E4996" s="1" t="str">
        <f>CONCATENATE(Tabela1[[#This Row],[CIDADE]],",",Tabela1[[#This Row],[UF]])</f>
        <v>Valparaíso de Goiás,GO</v>
      </c>
      <c r="F4996" s="12">
        <v>46125</v>
      </c>
      <c r="G4996" s="14">
        <v>650</v>
      </c>
      <c r="H4996" s="14">
        <v>1000</v>
      </c>
      <c r="I4996" s="7">
        <f>Tabela1[[#This Row],[Valor total]]-Tabela1[[#This Row],[Valor custo]]</f>
        <v>350</v>
      </c>
      <c r="J4996" s="3">
        <f>Tabela1[[#This Row],[MARGEM BRUTA]]/Tabela1[[#This Row],[Valor total]]</f>
        <v>0.35</v>
      </c>
      <c r="K4996" s="1" t="str">
        <f>VLOOKUP(Tabela1[[#This Row],[Cliente]],'BASE DE CLIENTES'!A:D,4,0)</f>
        <v>EMPRESA COM MAQUINA</v>
      </c>
      <c r="L4996" s="1" t="str">
        <f>VLOOKUP(Tabela1[[#This Row],[Cliente]],'BASE DE CLIENTES'!A:E,5,0)</f>
        <v>Valparaíso de Goiás</v>
      </c>
    </row>
    <row r="4997" spans="2:12" x14ac:dyDescent="0.3">
      <c r="B4997" t="s">
        <v>111</v>
      </c>
      <c r="C4997" s="1" t="str">
        <f>VLOOKUP(Tabela1[[#This Row],[Cliente]],'BASE DE CLIENTES'!A:E,2,0)</f>
        <v>Brasília</v>
      </c>
      <c r="D4997" s="1" t="str">
        <f>VLOOKUP(Tabela1[[#This Row],[Cliente]],'BASE DE CLIENTES'!A:C,3,0)</f>
        <v>DF</v>
      </c>
      <c r="E4997" s="1" t="str">
        <f>CONCATENATE(Tabela1[[#This Row],[CIDADE]],",",Tabela1[[#This Row],[UF]])</f>
        <v>Brasília,DF</v>
      </c>
      <c r="F4997" s="12">
        <v>46125</v>
      </c>
      <c r="G4997" s="14">
        <v>506.28</v>
      </c>
      <c r="H4997" s="14">
        <v>800</v>
      </c>
      <c r="I4997" s="7">
        <f>Tabela1[[#This Row],[Valor total]]-Tabela1[[#This Row],[Valor custo]]</f>
        <v>293.72000000000003</v>
      </c>
      <c r="J4997" s="3">
        <f>Tabela1[[#This Row],[MARGEM BRUTA]]/Tabela1[[#This Row],[Valor total]]</f>
        <v>0.36715000000000003</v>
      </c>
      <c r="K4997" s="1" t="str">
        <f>VLOOKUP(Tabela1[[#This Row],[Cliente]],'BASE DE CLIENTES'!A:D,4,0)</f>
        <v>EMPRESA SEM MAQUINA</v>
      </c>
      <c r="L4997" s="1" t="str">
        <f>VLOOKUP(Tabela1[[#This Row],[Cliente]],'BASE DE CLIENTES'!A:E,5,0)</f>
        <v>TAGUATINGA SUL (TAGUATINGA)</v>
      </c>
    </row>
    <row r="4998" spans="2:12" x14ac:dyDescent="0.3">
      <c r="B4998" t="s">
        <v>42</v>
      </c>
      <c r="C4998" s="1" t="str">
        <f>VLOOKUP(Tabela1[[#This Row],[Cliente]],'BASE DE CLIENTES'!A:E,2,0)</f>
        <v>Brasília</v>
      </c>
      <c r="D4998" s="1" t="str">
        <f>VLOOKUP(Tabela1[[#This Row],[Cliente]],'BASE DE CLIENTES'!A:C,3,0)</f>
        <v>DF</v>
      </c>
      <c r="E4998" s="1" t="str">
        <f>CONCATENATE(Tabela1[[#This Row],[CIDADE]],",",Tabela1[[#This Row],[UF]])</f>
        <v>Brasília,DF</v>
      </c>
      <c r="F4998" s="12">
        <v>46125</v>
      </c>
      <c r="G4998" s="14">
        <v>973.14</v>
      </c>
      <c r="H4998" s="14">
        <v>1590</v>
      </c>
      <c r="I4998" s="7">
        <f>Tabela1[[#This Row],[Valor total]]-Tabela1[[#This Row],[Valor custo]]</f>
        <v>616.86</v>
      </c>
      <c r="J4998" s="3">
        <f>Tabela1[[#This Row],[MARGEM BRUTA]]/Tabela1[[#This Row],[Valor total]]</f>
        <v>0.38796226415094343</v>
      </c>
      <c r="K4998" s="1" t="str">
        <f>VLOOKUP(Tabela1[[#This Row],[Cliente]],'BASE DE CLIENTES'!A:D,4,0)</f>
        <v>EMPRESA SEM MAQUINA</v>
      </c>
      <c r="L4998" s="1" t="str">
        <f>VLOOKUP(Tabela1[[#This Row],[Cliente]],'BASE DE CLIENTES'!A:E,5,0)</f>
        <v>SAMAMBAIA</v>
      </c>
    </row>
    <row r="4999" spans="2:12" x14ac:dyDescent="0.3">
      <c r="B4999" t="s">
        <v>96</v>
      </c>
      <c r="C4999" s="1" t="str">
        <f>VLOOKUP(Tabela1[[#This Row],[Cliente]],'BASE DE CLIENTES'!A:E,2,0)</f>
        <v>Brasília</v>
      </c>
      <c r="D4999" s="1" t="str">
        <f>VLOOKUP(Tabela1[[#This Row],[Cliente]],'BASE DE CLIENTES'!A:C,3,0)</f>
        <v>DF</v>
      </c>
      <c r="E4999" s="1" t="str">
        <f>CONCATENATE(Tabela1[[#This Row],[CIDADE]],",",Tabela1[[#This Row],[UF]])</f>
        <v>Brasília,DF</v>
      </c>
      <c r="F4999" s="12">
        <v>46125</v>
      </c>
      <c r="G4999" s="14">
        <v>450</v>
      </c>
      <c r="H4999" s="14">
        <v>720</v>
      </c>
      <c r="I4999" s="7">
        <f>Tabela1[[#This Row],[Valor total]]-Tabela1[[#This Row],[Valor custo]]</f>
        <v>270</v>
      </c>
      <c r="J4999" s="3">
        <f>Tabela1[[#This Row],[MARGEM BRUTA]]/Tabela1[[#This Row],[Valor total]]</f>
        <v>0.375</v>
      </c>
      <c r="K4999" s="1" t="str">
        <f>VLOOKUP(Tabela1[[#This Row],[Cliente]],'BASE DE CLIENTES'!A:D,4,0)</f>
        <v>EMPRESA SEM MAQUINA</v>
      </c>
      <c r="L4999" s="1" t="str">
        <f>VLOOKUP(Tabela1[[#This Row],[Cliente]],'BASE DE CLIENTES'!A:E,5,0)</f>
        <v>CEILANDIA NORTE (CEILANDIA)</v>
      </c>
    </row>
    <row r="5000" spans="2:12" x14ac:dyDescent="0.3">
      <c r="B5000" t="s">
        <v>96</v>
      </c>
      <c r="C5000" s="1" t="str">
        <f>VLOOKUP(Tabela1[[#This Row],[Cliente]],'BASE DE CLIENTES'!A:E,2,0)</f>
        <v>Brasília</v>
      </c>
      <c r="D5000" s="1" t="str">
        <f>VLOOKUP(Tabela1[[#This Row],[Cliente]],'BASE DE CLIENTES'!A:C,3,0)</f>
        <v>DF</v>
      </c>
      <c r="E5000" s="1" t="str">
        <f>CONCATENATE(Tabela1[[#This Row],[CIDADE]],",",Tabela1[[#This Row],[UF]])</f>
        <v>Brasília,DF</v>
      </c>
      <c r="F5000" s="12">
        <v>46113</v>
      </c>
      <c r="G5000" s="14">
        <v>225.12</v>
      </c>
      <c r="H5000" s="14">
        <v>540</v>
      </c>
      <c r="I5000" s="7">
        <f>Tabela1[[#This Row],[Valor total]]-Tabela1[[#This Row],[Valor custo]]</f>
        <v>314.88</v>
      </c>
      <c r="J5000" s="3">
        <f>Tabela1[[#This Row],[MARGEM BRUTA]]/Tabela1[[#This Row],[Valor total]]</f>
        <v>0.58311111111111114</v>
      </c>
      <c r="K5000" s="1" t="str">
        <f>VLOOKUP(Tabela1[[#This Row],[Cliente]],'BASE DE CLIENTES'!A:D,4,0)</f>
        <v>EMPRESA SEM MAQUINA</v>
      </c>
      <c r="L5000" s="1" t="str">
        <f>VLOOKUP(Tabela1[[#This Row],[Cliente]],'BASE DE CLIENTES'!A:E,5,0)</f>
        <v>CEILANDIA NORTE (CEILANDIA)</v>
      </c>
    </row>
    <row r="5001" spans="2:12" x14ac:dyDescent="0.3">
      <c r="B5001" t="s">
        <v>111</v>
      </c>
      <c r="C5001" s="1" t="str">
        <f>VLOOKUP(Tabela1[[#This Row],[Cliente]],'BASE DE CLIENTES'!A:E,2,0)</f>
        <v>Brasília</v>
      </c>
      <c r="D5001" s="1" t="str">
        <f>VLOOKUP(Tabela1[[#This Row],[Cliente]],'BASE DE CLIENTES'!A:C,3,0)</f>
        <v>DF</v>
      </c>
      <c r="E5001" s="1" t="str">
        <f>CONCATENATE(Tabela1[[#This Row],[CIDADE]],",",Tabela1[[#This Row],[UF]])</f>
        <v>Brasília,DF</v>
      </c>
      <c r="F5001" s="12">
        <v>46122</v>
      </c>
      <c r="G5001" s="14">
        <v>1060</v>
      </c>
      <c r="H5001" s="14">
        <v>1740</v>
      </c>
      <c r="I5001" s="7">
        <f>Tabela1[[#This Row],[Valor total]]-Tabela1[[#This Row],[Valor custo]]</f>
        <v>680</v>
      </c>
      <c r="J5001" s="3">
        <f>Tabela1[[#This Row],[MARGEM BRUTA]]/Tabela1[[#This Row],[Valor total]]</f>
        <v>0.39080459770114945</v>
      </c>
      <c r="K5001" s="1" t="str">
        <f>VLOOKUP(Tabela1[[#This Row],[Cliente]],'BASE DE CLIENTES'!A:D,4,0)</f>
        <v>EMPRESA SEM MAQUINA</v>
      </c>
      <c r="L5001" s="1" t="str">
        <f>VLOOKUP(Tabela1[[#This Row],[Cliente]],'BASE DE CLIENTES'!A:E,5,0)</f>
        <v>TAGUATINGA SUL (TAGUATINGA)</v>
      </c>
    </row>
    <row r="5002" spans="2:12" x14ac:dyDescent="0.3">
      <c r="B5002" t="s">
        <v>66</v>
      </c>
      <c r="C5002" s="1" t="str">
        <f>VLOOKUP(Tabela1[[#This Row],[Cliente]],'BASE DE CLIENTES'!A:E,2,0)</f>
        <v>Águas Lindas de Goiás</v>
      </c>
      <c r="D5002" s="1" t="str">
        <f>VLOOKUP(Tabela1[[#This Row],[Cliente]],'BASE DE CLIENTES'!A:C,3,0)</f>
        <v>GO</v>
      </c>
      <c r="E5002" s="1" t="str">
        <f>CONCATENATE(Tabela1[[#This Row],[CIDADE]],",",Tabela1[[#This Row],[UF]])</f>
        <v>Águas Lindas de Goiás,GO</v>
      </c>
      <c r="F5002" s="12">
        <v>46122</v>
      </c>
      <c r="G5002" s="14">
        <v>0</v>
      </c>
      <c r="H5002" s="14">
        <v>200</v>
      </c>
      <c r="I5002" s="7">
        <f>Tabela1[[#This Row],[Valor total]]-Tabela1[[#This Row],[Valor custo]]</f>
        <v>200</v>
      </c>
      <c r="J5002" s="3">
        <f>Tabela1[[#This Row],[MARGEM BRUTA]]/Tabela1[[#This Row],[Valor total]]</f>
        <v>1</v>
      </c>
      <c r="K5002" s="1" t="str">
        <f>VLOOKUP(Tabela1[[#This Row],[Cliente]],'BASE DE CLIENTES'!A:D,4,0)</f>
        <v>EMPRESA COM MAQUINA</v>
      </c>
      <c r="L5002" s="1" t="str">
        <f>VLOOKUP(Tabela1[[#This Row],[Cliente]],'BASE DE CLIENTES'!A:E,5,0)</f>
        <v>Águas Lindas de Goiás</v>
      </c>
    </row>
    <row r="5003" spans="2:12" x14ac:dyDescent="0.3">
      <c r="B5003" t="s">
        <v>52</v>
      </c>
      <c r="C5003" s="1" t="str">
        <f>VLOOKUP(Tabela1[[#This Row],[Cliente]],'BASE DE CLIENTES'!A:E,2,0)</f>
        <v>Brasília</v>
      </c>
      <c r="D5003" s="1" t="str">
        <f>VLOOKUP(Tabela1[[#This Row],[Cliente]],'BASE DE CLIENTES'!A:C,3,0)</f>
        <v>DF</v>
      </c>
      <c r="E5003" s="1" t="str">
        <f>CONCATENATE(Tabela1[[#This Row],[CIDADE]],",",Tabela1[[#This Row],[UF]])</f>
        <v>Brasília,DF</v>
      </c>
      <c r="F5003" s="12">
        <v>46122</v>
      </c>
      <c r="G5003" s="14">
        <v>62.2</v>
      </c>
      <c r="H5003" s="14">
        <v>76</v>
      </c>
      <c r="I5003" s="7">
        <f>Tabela1[[#This Row],[Valor total]]-Tabela1[[#This Row],[Valor custo]]</f>
        <v>13.799999999999997</v>
      </c>
      <c r="J5003" s="3">
        <f>Tabela1[[#This Row],[MARGEM BRUTA]]/Tabela1[[#This Row],[Valor total]]</f>
        <v>0.18157894736842101</v>
      </c>
      <c r="K5003" s="1" t="str">
        <f>VLOOKUP(Tabela1[[#This Row],[Cliente]],'BASE DE CLIENTES'!A:D,4,0)</f>
        <v>SERRALHEIRO</v>
      </c>
      <c r="L5003" s="1" t="str">
        <f>VLOOKUP(Tabela1[[#This Row],[Cliente]],'BASE DE CLIENTES'!A:E,5,0)</f>
        <v>Ceilândia Sul (Ceilândia)</v>
      </c>
    </row>
    <row r="5004" spans="2:12" x14ac:dyDescent="0.3">
      <c r="B5004" t="s">
        <v>27</v>
      </c>
      <c r="C5004" s="1" t="str">
        <f>VLOOKUP(Tabela1[[#This Row],[Cliente]],'BASE DE CLIENTES'!A:E,2,0)</f>
        <v>Brasília</v>
      </c>
      <c r="D5004" s="1" t="str">
        <f>VLOOKUP(Tabela1[[#This Row],[Cliente]],'BASE DE CLIENTES'!A:C,3,0)</f>
        <v>DF</v>
      </c>
      <c r="E5004" s="1" t="str">
        <f>CONCATENATE(Tabela1[[#This Row],[CIDADE]],",",Tabela1[[#This Row],[UF]])</f>
        <v>Brasília,DF</v>
      </c>
      <c r="F5004" s="12">
        <v>46122</v>
      </c>
      <c r="G5004" s="14">
        <v>419</v>
      </c>
      <c r="H5004" s="14">
        <v>615</v>
      </c>
      <c r="I5004" s="7">
        <f>Tabela1[[#This Row],[Valor total]]-Tabela1[[#This Row],[Valor custo]]</f>
        <v>196</v>
      </c>
      <c r="J5004" s="3">
        <f>Tabela1[[#This Row],[MARGEM BRUTA]]/Tabela1[[#This Row],[Valor total]]</f>
        <v>0.31869918699186994</v>
      </c>
      <c r="K5004" s="1" t="str">
        <f>VLOOKUP(Tabela1[[#This Row],[Cliente]],'BASE DE CLIENTES'!A:D,4,0)</f>
        <v>EMPRESA SEM MAQUINA</v>
      </c>
      <c r="L5004" s="1" t="str">
        <f>VLOOKUP(Tabela1[[#This Row],[Cliente]],'BASE DE CLIENTES'!A:E,5,0)</f>
        <v>RECANTO DAS EMAS</v>
      </c>
    </row>
    <row r="5005" spans="2:12" x14ac:dyDescent="0.3">
      <c r="B5005" t="s">
        <v>109</v>
      </c>
      <c r="C5005" s="1" t="str">
        <f>VLOOKUP(Tabela1[[#This Row],[Cliente]],'BASE DE CLIENTES'!A:E,2,0)</f>
        <v>Águas Lindas de Goiás</v>
      </c>
      <c r="D5005" s="1" t="str">
        <f>VLOOKUP(Tabela1[[#This Row],[Cliente]],'BASE DE CLIENTES'!A:C,3,0)</f>
        <v>GO</v>
      </c>
      <c r="E5005" s="1" t="str">
        <f>CONCATENATE(Tabela1[[#This Row],[CIDADE]],",",Tabela1[[#This Row],[UF]])</f>
        <v>Águas Lindas de Goiás,GO</v>
      </c>
      <c r="F5005" s="12">
        <v>46122</v>
      </c>
      <c r="G5005" s="14">
        <v>650</v>
      </c>
      <c r="H5005" s="14">
        <v>1000</v>
      </c>
      <c r="I5005" s="7">
        <f>Tabela1[[#This Row],[Valor total]]-Tabela1[[#This Row],[Valor custo]]</f>
        <v>350</v>
      </c>
      <c r="J5005" s="3">
        <f>Tabela1[[#This Row],[MARGEM BRUTA]]/Tabela1[[#This Row],[Valor total]]</f>
        <v>0.35</v>
      </c>
      <c r="K5005" s="1" t="str">
        <f>VLOOKUP(Tabela1[[#This Row],[Cliente]],'BASE DE CLIENTES'!A:D,4,0)</f>
        <v>SERRALHEIRO</v>
      </c>
      <c r="L5005" s="1" t="str">
        <f>VLOOKUP(Tabela1[[#This Row],[Cliente]],'BASE DE CLIENTES'!A:E,5,0)</f>
        <v>Águas Lindas de Goiás</v>
      </c>
    </row>
    <row r="5006" spans="2:12" x14ac:dyDescent="0.3">
      <c r="B5006" t="s">
        <v>1148</v>
      </c>
      <c r="C5006" s="1" t="str">
        <f>VLOOKUP(Tabela1[[#This Row],[Cliente]],'BASE DE CLIENTES'!A:E,2,0)</f>
        <v>Brasília</v>
      </c>
      <c r="D5006" s="1" t="str">
        <f>VLOOKUP(Tabela1[[#This Row],[Cliente]],'BASE DE CLIENTES'!A:C,3,0)</f>
        <v>DF</v>
      </c>
      <c r="E5006" s="1" t="str">
        <f>CONCATENATE(Tabela1[[#This Row],[CIDADE]],",",Tabela1[[#This Row],[UF]])</f>
        <v>Brasília,DF</v>
      </c>
      <c r="F5006" s="12">
        <v>46122</v>
      </c>
      <c r="G5006" s="14">
        <v>56.28</v>
      </c>
      <c r="H5006" s="14">
        <v>180</v>
      </c>
      <c r="I5006" s="7">
        <f>Tabela1[[#This Row],[Valor total]]-Tabela1[[#This Row],[Valor custo]]</f>
        <v>123.72</v>
      </c>
      <c r="J5006" s="3">
        <f>Tabela1[[#This Row],[MARGEM BRUTA]]/Tabela1[[#This Row],[Valor total]]</f>
        <v>0.68733333333333335</v>
      </c>
      <c r="K5006" s="1" t="str">
        <f>VLOOKUP(Tabela1[[#This Row],[Cliente]],'BASE DE CLIENTES'!A:D,4,0)</f>
        <v>CLIENTE NOVO S/ IDENT.</v>
      </c>
      <c r="L5006" s="1" t="str">
        <f>VLOOKUP(Tabela1[[#This Row],[Cliente]],'BASE DE CLIENTES'!A:E,5,0)</f>
        <v>Brasília</v>
      </c>
    </row>
    <row r="5007" spans="2:12" x14ac:dyDescent="0.3">
      <c r="B5007" t="s">
        <v>378</v>
      </c>
      <c r="C5007" s="1" t="str">
        <f>VLOOKUP(Tabela1[[#This Row],[Cliente]],'BASE DE CLIENTES'!A:E,2,0)</f>
        <v>Aparecida de Goiânia</v>
      </c>
      <c r="D5007" s="1" t="str">
        <f>VLOOKUP(Tabela1[[#This Row],[Cliente]],'BASE DE CLIENTES'!A:C,3,0)</f>
        <v>GO</v>
      </c>
      <c r="E5007" s="1" t="str">
        <f>CONCATENATE(Tabela1[[#This Row],[CIDADE]],",",Tabela1[[#This Row],[UF]])</f>
        <v>Aparecida de Goiânia,GO</v>
      </c>
      <c r="F5007" s="12">
        <v>46122</v>
      </c>
      <c r="G5007" s="14">
        <v>3070</v>
      </c>
      <c r="H5007" s="14">
        <v>4950</v>
      </c>
      <c r="I5007" s="7">
        <f>Tabela1[[#This Row],[Valor total]]-Tabela1[[#This Row],[Valor custo]]</f>
        <v>1880</v>
      </c>
      <c r="J5007" s="3">
        <f>Tabela1[[#This Row],[MARGEM BRUTA]]/Tabela1[[#This Row],[Valor total]]</f>
        <v>0.3797979797979798</v>
      </c>
      <c r="K5007" s="1" t="str">
        <f>VLOOKUP(Tabela1[[#This Row],[Cliente]],'BASE DE CLIENTES'!A:D,4,0)</f>
        <v>EMPRESA COM MAQUINA</v>
      </c>
      <c r="L5007" s="1" t="str">
        <f>VLOOKUP(Tabela1[[#This Row],[Cliente]],'BASE DE CLIENTES'!A:E,5,0)</f>
        <v>Aparecida de Goiânia</v>
      </c>
    </row>
    <row r="5008" spans="2:12" x14ac:dyDescent="0.3">
      <c r="B5008" t="s">
        <v>27</v>
      </c>
      <c r="C5008" s="1" t="str">
        <f>VLOOKUP(Tabela1[[#This Row],[Cliente]],'BASE DE CLIENTES'!A:E,2,0)</f>
        <v>Brasília</v>
      </c>
      <c r="D5008" s="1" t="str">
        <f>VLOOKUP(Tabela1[[#This Row],[Cliente]],'BASE DE CLIENTES'!A:C,3,0)</f>
        <v>DF</v>
      </c>
      <c r="E5008" s="1" t="str">
        <f>CONCATENATE(Tabela1[[#This Row],[CIDADE]],",",Tabela1[[#This Row],[UF]])</f>
        <v>Brasília,DF</v>
      </c>
      <c r="F5008" s="12">
        <v>46122</v>
      </c>
      <c r="G5008" s="14">
        <v>1350</v>
      </c>
      <c r="H5008" s="14">
        <v>1850</v>
      </c>
      <c r="I5008" s="7">
        <f>Tabela1[[#This Row],[Valor total]]-Tabela1[[#This Row],[Valor custo]]</f>
        <v>500</v>
      </c>
      <c r="J5008" s="3">
        <f>Tabela1[[#This Row],[MARGEM BRUTA]]/Tabela1[[#This Row],[Valor total]]</f>
        <v>0.27027027027027029</v>
      </c>
      <c r="K5008" s="1" t="str">
        <f>VLOOKUP(Tabela1[[#This Row],[Cliente]],'BASE DE CLIENTES'!A:D,4,0)</f>
        <v>EMPRESA SEM MAQUINA</v>
      </c>
      <c r="L5008" s="1" t="str">
        <f>VLOOKUP(Tabela1[[#This Row],[Cliente]],'BASE DE CLIENTES'!A:E,5,0)</f>
        <v>RECANTO DAS EMAS</v>
      </c>
    </row>
    <row r="5009" spans="2:12" x14ac:dyDescent="0.3">
      <c r="B5009" t="s">
        <v>70</v>
      </c>
      <c r="C5009" s="1" t="str">
        <f>VLOOKUP(Tabela1[[#This Row],[Cliente]],'BASE DE CLIENTES'!A:E,2,0)</f>
        <v>Brasília</v>
      </c>
      <c r="D5009" s="1" t="str">
        <f>VLOOKUP(Tabela1[[#This Row],[Cliente]],'BASE DE CLIENTES'!A:C,3,0)</f>
        <v>DF</v>
      </c>
      <c r="E5009" s="1" t="str">
        <f>CONCATENATE(Tabela1[[#This Row],[CIDADE]],",",Tabela1[[#This Row],[UF]])</f>
        <v>Brasília,DF</v>
      </c>
      <c r="F5009" s="12">
        <v>46122</v>
      </c>
      <c r="G5009" s="14">
        <v>1100</v>
      </c>
      <c r="H5009" s="14">
        <v>1450</v>
      </c>
      <c r="I5009" s="7">
        <f>Tabela1[[#This Row],[Valor total]]-Tabela1[[#This Row],[Valor custo]]</f>
        <v>350</v>
      </c>
      <c r="J5009" s="3">
        <f>Tabela1[[#This Row],[MARGEM BRUTA]]/Tabela1[[#This Row],[Valor total]]</f>
        <v>0.2413793103448276</v>
      </c>
      <c r="K5009" s="1" t="str">
        <f>VLOOKUP(Tabela1[[#This Row],[Cliente]],'BASE DE CLIENTES'!A:D,4,0)</f>
        <v>EMPRESA COM MAQUINA</v>
      </c>
      <c r="L5009" s="1" t="str">
        <f>VLOOKUP(Tabela1[[#This Row],[Cliente]],'BASE DE CLIENTES'!A:E,5,0)</f>
        <v>TAGUATINGA NORTE (TAGUATINGA)</v>
      </c>
    </row>
    <row r="5010" spans="2:12" x14ac:dyDescent="0.3">
      <c r="B5010" t="s">
        <v>773</v>
      </c>
      <c r="C5010" s="1" t="str">
        <f>VLOOKUP(Tabela1[[#This Row],[Cliente]],'BASE DE CLIENTES'!A:E,2,0)</f>
        <v>Brasília</v>
      </c>
      <c r="D5010" s="1" t="str">
        <f>VLOOKUP(Tabela1[[#This Row],[Cliente]],'BASE DE CLIENTES'!A:C,3,0)</f>
        <v>DF</v>
      </c>
      <c r="E5010" s="1" t="str">
        <f>CONCATENATE(Tabela1[[#This Row],[CIDADE]],",",Tabela1[[#This Row],[UF]])</f>
        <v>Brasília,DF</v>
      </c>
      <c r="F5010" s="12">
        <v>46122</v>
      </c>
      <c r="G5010" s="14">
        <v>56.28</v>
      </c>
      <c r="H5010" s="14">
        <v>180</v>
      </c>
      <c r="I5010" s="7">
        <f>Tabela1[[#This Row],[Valor total]]-Tabela1[[#This Row],[Valor custo]]</f>
        <v>123.72</v>
      </c>
      <c r="J5010" s="3">
        <f>Tabela1[[#This Row],[MARGEM BRUTA]]/Tabela1[[#This Row],[Valor total]]</f>
        <v>0.68733333333333335</v>
      </c>
      <c r="K5010" s="1" t="str">
        <f>VLOOKUP(Tabela1[[#This Row],[Cliente]],'BASE DE CLIENTES'!A:D,4,0)</f>
        <v>CLIENTE NOVO S/ IDENT.</v>
      </c>
      <c r="L5010" s="1" t="str">
        <f>VLOOKUP(Tabela1[[#This Row],[Cliente]],'BASE DE CLIENTES'!A:E,5,0)</f>
        <v>Itapoã</v>
      </c>
    </row>
    <row r="5011" spans="2:12" x14ac:dyDescent="0.3">
      <c r="B5011" t="s">
        <v>52</v>
      </c>
      <c r="C5011" s="1" t="str">
        <f>VLOOKUP(Tabela1[[#This Row],[Cliente]],'BASE DE CLIENTES'!A:E,2,0)</f>
        <v>Brasília</v>
      </c>
      <c r="D5011" s="1" t="str">
        <f>VLOOKUP(Tabela1[[#This Row],[Cliente]],'BASE DE CLIENTES'!A:C,3,0)</f>
        <v>DF</v>
      </c>
      <c r="E5011" s="1" t="str">
        <f>CONCATENATE(Tabela1[[#This Row],[CIDADE]],",",Tabela1[[#This Row],[UF]])</f>
        <v>Brasília,DF</v>
      </c>
      <c r="F5011" s="12">
        <v>46122</v>
      </c>
      <c r="G5011" s="14">
        <v>2188</v>
      </c>
      <c r="H5011" s="14">
        <v>3500</v>
      </c>
      <c r="I5011" s="7">
        <f>Tabela1[[#This Row],[Valor total]]-Tabela1[[#This Row],[Valor custo]]</f>
        <v>1312</v>
      </c>
      <c r="J5011" s="3">
        <f>Tabela1[[#This Row],[MARGEM BRUTA]]/Tabela1[[#This Row],[Valor total]]</f>
        <v>0.37485714285714283</v>
      </c>
      <c r="K5011" s="1" t="str">
        <f>VLOOKUP(Tabela1[[#This Row],[Cliente]],'BASE DE CLIENTES'!A:D,4,0)</f>
        <v>SERRALHEIRO</v>
      </c>
      <c r="L5011" s="1" t="str">
        <f>VLOOKUP(Tabela1[[#This Row],[Cliente]],'BASE DE CLIENTES'!A:E,5,0)</f>
        <v>Ceilândia Sul (Ceilândia)</v>
      </c>
    </row>
    <row r="5012" spans="2:12" x14ac:dyDescent="0.3">
      <c r="B5012" t="s">
        <v>88</v>
      </c>
      <c r="C5012" s="1" t="str">
        <f>VLOOKUP(Tabela1[[#This Row],[Cliente]],'BASE DE CLIENTES'!A:E,2,0)</f>
        <v>Brasília</v>
      </c>
      <c r="D5012" s="1" t="str">
        <f>VLOOKUP(Tabela1[[#This Row],[Cliente]],'BASE DE CLIENTES'!A:C,3,0)</f>
        <v>DF</v>
      </c>
      <c r="E5012" s="1" t="str">
        <f>CONCATENATE(Tabela1[[#This Row],[CIDADE]],",",Tabela1[[#This Row],[UF]])</f>
        <v>Brasília,DF</v>
      </c>
      <c r="F5012" s="12">
        <v>46122</v>
      </c>
      <c r="G5012" s="14">
        <v>675</v>
      </c>
      <c r="H5012" s="14">
        <v>830</v>
      </c>
      <c r="I5012" s="7">
        <f>Tabela1[[#This Row],[Valor total]]-Tabela1[[#This Row],[Valor custo]]</f>
        <v>155</v>
      </c>
      <c r="J5012" s="3">
        <f>Tabela1[[#This Row],[MARGEM BRUTA]]/Tabela1[[#This Row],[Valor total]]</f>
        <v>0.18674698795180722</v>
      </c>
      <c r="K5012" s="1" t="str">
        <f>VLOOKUP(Tabela1[[#This Row],[Cliente]],'BASE DE CLIENTES'!A:D,4,0)</f>
        <v>SERRALHEIRO</v>
      </c>
      <c r="L5012" s="1" t="str">
        <f>VLOOKUP(Tabela1[[#This Row],[Cliente]],'BASE DE CLIENTES'!A:E,5,0)</f>
        <v>RECANTO DAS EMAS</v>
      </c>
    </row>
    <row r="5013" spans="2:12" x14ac:dyDescent="0.3">
      <c r="B5013" t="s">
        <v>230</v>
      </c>
      <c r="C5013" s="1" t="str">
        <f>VLOOKUP(Tabela1[[#This Row],[Cliente]],'BASE DE CLIENTES'!A:E,2,0)</f>
        <v>Brasília</v>
      </c>
      <c r="D5013" s="1" t="str">
        <f>VLOOKUP(Tabela1[[#This Row],[Cliente]],'BASE DE CLIENTES'!A:C,3,0)</f>
        <v>DF</v>
      </c>
      <c r="E5013" s="1" t="str">
        <f>CONCATENATE(Tabela1[[#This Row],[CIDADE]],",",Tabela1[[#This Row],[UF]])</f>
        <v>Brasília,DF</v>
      </c>
      <c r="F5013" s="12">
        <v>46122</v>
      </c>
      <c r="G5013" s="14">
        <v>15.02</v>
      </c>
      <c r="H5013" s="14">
        <v>70</v>
      </c>
      <c r="I5013" s="7">
        <f>Tabela1[[#This Row],[Valor total]]-Tabela1[[#This Row],[Valor custo]]</f>
        <v>54.980000000000004</v>
      </c>
      <c r="J5013" s="3">
        <f>Tabela1[[#This Row],[MARGEM BRUTA]]/Tabela1[[#This Row],[Valor total]]</f>
        <v>0.78542857142857148</v>
      </c>
      <c r="K5013" s="1" t="str">
        <f>VLOOKUP(Tabela1[[#This Row],[Cliente]],'BASE DE CLIENTES'!A:D,4,0)</f>
        <v>SERRALHEIRO</v>
      </c>
      <c r="L5013" s="1" t="str">
        <f>VLOOKUP(Tabela1[[#This Row],[Cliente]],'BASE DE CLIENTES'!A:E,5,0)</f>
        <v>SETOR HABITACIONAL SAMAMBAIA (VICENTE PIRES)</v>
      </c>
    </row>
    <row r="5014" spans="2:12" x14ac:dyDescent="0.3">
      <c r="B5014" t="s">
        <v>42</v>
      </c>
      <c r="C5014" s="1" t="str">
        <f>VLOOKUP(Tabela1[[#This Row],[Cliente]],'BASE DE CLIENTES'!A:E,2,0)</f>
        <v>Brasília</v>
      </c>
      <c r="D5014" s="1" t="str">
        <f>VLOOKUP(Tabela1[[#This Row],[Cliente]],'BASE DE CLIENTES'!A:C,3,0)</f>
        <v>DF</v>
      </c>
      <c r="E5014" s="1" t="str">
        <f>CONCATENATE(Tabela1[[#This Row],[CIDADE]],",",Tabela1[[#This Row],[UF]])</f>
        <v>Brasília,DF</v>
      </c>
      <c r="F5014" s="12">
        <v>46122</v>
      </c>
      <c r="G5014" s="14">
        <v>470</v>
      </c>
      <c r="H5014" s="14">
        <v>800</v>
      </c>
      <c r="I5014" s="7">
        <f>Tabela1[[#This Row],[Valor total]]-Tabela1[[#This Row],[Valor custo]]</f>
        <v>330</v>
      </c>
      <c r="J5014" s="3">
        <f>Tabela1[[#This Row],[MARGEM BRUTA]]/Tabela1[[#This Row],[Valor total]]</f>
        <v>0.41249999999999998</v>
      </c>
      <c r="K5014" s="1" t="str">
        <f>VLOOKUP(Tabela1[[#This Row],[Cliente]],'BASE DE CLIENTES'!A:D,4,0)</f>
        <v>EMPRESA SEM MAQUINA</v>
      </c>
      <c r="L5014" s="1" t="str">
        <f>VLOOKUP(Tabela1[[#This Row],[Cliente]],'BASE DE CLIENTES'!A:E,5,0)</f>
        <v>SAMAMBAIA</v>
      </c>
    </row>
    <row r="5015" spans="2:12" x14ac:dyDescent="0.3">
      <c r="B5015" t="s">
        <v>343</v>
      </c>
      <c r="C5015" s="1" t="str">
        <f>VLOOKUP(Tabela1[[#This Row],[Cliente]],'BASE DE CLIENTES'!A:E,2,0)</f>
        <v>Brasília</v>
      </c>
      <c r="D5015" s="1" t="str">
        <f>VLOOKUP(Tabela1[[#This Row],[Cliente]],'BASE DE CLIENTES'!A:C,3,0)</f>
        <v>DF</v>
      </c>
      <c r="E5015" s="1" t="str">
        <f>CONCATENATE(Tabela1[[#This Row],[CIDADE]],",",Tabela1[[#This Row],[UF]])</f>
        <v>Brasília,DF</v>
      </c>
      <c r="F5015" s="12">
        <v>46122</v>
      </c>
      <c r="G5015" s="14">
        <v>27.38</v>
      </c>
      <c r="H5015" s="14">
        <v>220</v>
      </c>
      <c r="I5015" s="7">
        <f>Tabela1[[#This Row],[Valor total]]-Tabela1[[#This Row],[Valor custo]]</f>
        <v>192.62</v>
      </c>
      <c r="J5015" s="3">
        <f>Tabela1[[#This Row],[MARGEM BRUTA]]/Tabela1[[#This Row],[Valor total]]</f>
        <v>0.87554545454545452</v>
      </c>
      <c r="K5015" s="1" t="str">
        <f>VLOOKUP(Tabela1[[#This Row],[Cliente]],'BASE DE CLIENTES'!A:D,4,0)</f>
        <v>CLIENTE NOVO S/ IDENT.</v>
      </c>
      <c r="L5015" s="1" t="str">
        <f>VLOOKUP(Tabela1[[#This Row],[Cliente]],'BASE DE CLIENTES'!A:E,5,0)</f>
        <v>Brasília</v>
      </c>
    </row>
    <row r="5016" spans="2:12" x14ac:dyDescent="0.3">
      <c r="B5016" t="s">
        <v>66</v>
      </c>
      <c r="C5016" s="1" t="str">
        <f>VLOOKUP(Tabela1[[#This Row],[Cliente]],'BASE DE CLIENTES'!A:E,2,0)</f>
        <v>Águas Lindas de Goiás</v>
      </c>
      <c r="D5016" s="1" t="str">
        <f>VLOOKUP(Tabela1[[#This Row],[Cliente]],'BASE DE CLIENTES'!A:C,3,0)</f>
        <v>GO</v>
      </c>
      <c r="E5016" s="1" t="str">
        <f>CONCATENATE(Tabela1[[#This Row],[CIDADE]],",",Tabela1[[#This Row],[UF]])</f>
        <v>Águas Lindas de Goiás,GO</v>
      </c>
      <c r="F5016" s="12">
        <v>46122</v>
      </c>
      <c r="G5016" s="14">
        <v>940</v>
      </c>
      <c r="H5016" s="14">
        <v>1620</v>
      </c>
      <c r="I5016" s="7">
        <f>Tabela1[[#This Row],[Valor total]]-Tabela1[[#This Row],[Valor custo]]</f>
        <v>680</v>
      </c>
      <c r="J5016" s="3">
        <f>Tabela1[[#This Row],[MARGEM BRUTA]]/Tabela1[[#This Row],[Valor total]]</f>
        <v>0.41975308641975306</v>
      </c>
      <c r="K5016" s="1" t="str">
        <f>VLOOKUP(Tabela1[[#This Row],[Cliente]],'BASE DE CLIENTES'!A:D,4,0)</f>
        <v>EMPRESA COM MAQUINA</v>
      </c>
      <c r="L5016" s="1" t="str">
        <f>VLOOKUP(Tabela1[[#This Row],[Cliente]],'BASE DE CLIENTES'!A:E,5,0)</f>
        <v>Águas Lindas de Goiás</v>
      </c>
    </row>
    <row r="5017" spans="2:12" x14ac:dyDescent="0.3">
      <c r="B5017" t="s">
        <v>66</v>
      </c>
      <c r="C5017" s="1" t="str">
        <f>VLOOKUP(Tabela1[[#This Row],[Cliente]],'BASE DE CLIENTES'!A:E,2,0)</f>
        <v>Águas Lindas de Goiás</v>
      </c>
      <c r="D5017" s="1" t="str">
        <f>VLOOKUP(Tabela1[[#This Row],[Cliente]],'BASE DE CLIENTES'!A:C,3,0)</f>
        <v>GO</v>
      </c>
      <c r="E5017" s="1" t="str">
        <f>CONCATENATE(Tabela1[[#This Row],[CIDADE]],",",Tabela1[[#This Row],[UF]])</f>
        <v>Águas Lindas de Goiás,GO</v>
      </c>
      <c r="F5017" s="12">
        <v>46122</v>
      </c>
      <c r="G5017" s="14">
        <v>61</v>
      </c>
      <c r="H5017" s="14">
        <v>80</v>
      </c>
      <c r="I5017" s="7">
        <f>Tabela1[[#This Row],[Valor total]]-Tabela1[[#This Row],[Valor custo]]</f>
        <v>19</v>
      </c>
      <c r="J5017" s="3">
        <f>Tabela1[[#This Row],[MARGEM BRUTA]]/Tabela1[[#This Row],[Valor total]]</f>
        <v>0.23749999999999999</v>
      </c>
      <c r="K5017" s="1" t="str">
        <f>VLOOKUP(Tabela1[[#This Row],[Cliente]],'BASE DE CLIENTES'!A:D,4,0)</f>
        <v>EMPRESA COM MAQUINA</v>
      </c>
      <c r="L5017" s="1" t="str">
        <f>VLOOKUP(Tabela1[[#This Row],[Cliente]],'BASE DE CLIENTES'!A:E,5,0)</f>
        <v>Águas Lindas de Goiás</v>
      </c>
    </row>
    <row r="5018" spans="2:12" x14ac:dyDescent="0.3">
      <c r="B5018" t="s">
        <v>291</v>
      </c>
      <c r="C5018" s="1" t="str">
        <f>VLOOKUP(Tabela1[[#This Row],[Cliente]],'BASE DE CLIENTES'!A:E,2,0)</f>
        <v>Rio Verde</v>
      </c>
      <c r="D5018" s="1" t="str">
        <f>VLOOKUP(Tabela1[[#This Row],[Cliente]],'BASE DE CLIENTES'!A:C,3,0)</f>
        <v>GO</v>
      </c>
      <c r="E5018" s="1" t="str">
        <f>CONCATENATE(Tabela1[[#This Row],[CIDADE]],",",Tabela1[[#This Row],[UF]])</f>
        <v>Rio Verde,GO</v>
      </c>
      <c r="F5018" s="12">
        <v>46122</v>
      </c>
      <c r="G5018" s="14">
        <v>380</v>
      </c>
      <c r="H5018" s="14">
        <v>615</v>
      </c>
      <c r="I5018" s="7">
        <f>Tabela1[[#This Row],[Valor total]]-Tabela1[[#This Row],[Valor custo]]</f>
        <v>235</v>
      </c>
      <c r="J5018" s="3">
        <f>Tabela1[[#This Row],[MARGEM BRUTA]]/Tabela1[[#This Row],[Valor total]]</f>
        <v>0.38211382113821141</v>
      </c>
      <c r="K5018" s="1" t="str">
        <f>VLOOKUP(Tabela1[[#This Row],[Cliente]],'BASE DE CLIENTES'!A:D,4,0)</f>
        <v>EMPRESA COM MAQUINA</v>
      </c>
      <c r="L5018" s="1" t="str">
        <f>VLOOKUP(Tabela1[[#This Row],[Cliente]],'BASE DE CLIENTES'!A:E,5,0)</f>
        <v>Rio Verde</v>
      </c>
    </row>
    <row r="5019" spans="2:12" x14ac:dyDescent="0.3">
      <c r="B5019" t="s">
        <v>223</v>
      </c>
      <c r="C5019" s="1" t="str">
        <f>VLOOKUP(Tabela1[[#This Row],[Cliente]],'BASE DE CLIENTES'!A:E,2,0)</f>
        <v>Goiânia</v>
      </c>
      <c r="D5019" s="1" t="str">
        <f>VLOOKUP(Tabela1[[#This Row],[Cliente]],'BASE DE CLIENTES'!A:C,3,0)</f>
        <v>GO</v>
      </c>
      <c r="E5019" s="1" t="str">
        <f>CONCATENATE(Tabela1[[#This Row],[CIDADE]],",",Tabela1[[#This Row],[UF]])</f>
        <v>Goiânia,GO</v>
      </c>
      <c r="F5019" s="12">
        <v>46122</v>
      </c>
      <c r="G5019" s="14">
        <v>500</v>
      </c>
      <c r="H5019" s="14">
        <v>750</v>
      </c>
      <c r="I5019" s="7">
        <f>Tabela1[[#This Row],[Valor total]]-Tabela1[[#This Row],[Valor custo]]</f>
        <v>250</v>
      </c>
      <c r="J5019" s="3">
        <f>Tabela1[[#This Row],[MARGEM BRUTA]]/Tabela1[[#This Row],[Valor total]]</f>
        <v>0.33333333333333331</v>
      </c>
      <c r="K5019" s="1" t="str">
        <f>VLOOKUP(Tabela1[[#This Row],[Cliente]],'BASE DE CLIENTES'!A:D,4,0)</f>
        <v>EMPRESA COM MAQUINA</v>
      </c>
      <c r="L5019" s="1" t="str">
        <f>VLOOKUP(Tabela1[[#This Row],[Cliente]],'BASE DE CLIENTES'!A:E,5,0)</f>
        <v>Goiânia</v>
      </c>
    </row>
    <row r="5020" spans="2:12" x14ac:dyDescent="0.3">
      <c r="B5020" t="s">
        <v>52</v>
      </c>
      <c r="C5020" s="1" t="str">
        <f>VLOOKUP(Tabela1[[#This Row],[Cliente]],'BASE DE CLIENTES'!A:E,2,0)</f>
        <v>Brasília</v>
      </c>
      <c r="D5020" s="1" t="str">
        <f>VLOOKUP(Tabela1[[#This Row],[Cliente]],'BASE DE CLIENTES'!A:C,3,0)</f>
        <v>DF</v>
      </c>
      <c r="E5020" s="1" t="str">
        <f>CONCATENATE(Tabela1[[#This Row],[CIDADE]],",",Tabela1[[#This Row],[UF]])</f>
        <v>Brasília,DF</v>
      </c>
      <c r="F5020" s="12">
        <v>46122</v>
      </c>
      <c r="G5020" s="14">
        <v>450</v>
      </c>
      <c r="H5020" s="14">
        <v>750</v>
      </c>
      <c r="I5020" s="7">
        <f>Tabela1[[#This Row],[Valor total]]-Tabela1[[#This Row],[Valor custo]]</f>
        <v>300</v>
      </c>
      <c r="J5020" s="3">
        <f>Tabela1[[#This Row],[MARGEM BRUTA]]/Tabela1[[#This Row],[Valor total]]</f>
        <v>0.4</v>
      </c>
      <c r="K5020" s="1" t="str">
        <f>VLOOKUP(Tabela1[[#This Row],[Cliente]],'BASE DE CLIENTES'!A:D,4,0)</f>
        <v>SERRALHEIRO</v>
      </c>
      <c r="L5020" s="1" t="str">
        <f>VLOOKUP(Tabela1[[#This Row],[Cliente]],'BASE DE CLIENTES'!A:E,5,0)</f>
        <v>Ceilândia Sul (Ceilândia)</v>
      </c>
    </row>
    <row r="5021" spans="2:12" x14ac:dyDescent="0.3">
      <c r="B5021" t="s">
        <v>149</v>
      </c>
      <c r="C5021" s="1" t="str">
        <f>VLOOKUP(Tabela1[[#This Row],[Cliente]],'BASE DE CLIENTES'!A:E,2,0)</f>
        <v>Anápolis</v>
      </c>
      <c r="D5021" s="1" t="str">
        <f>VLOOKUP(Tabela1[[#This Row],[Cliente]],'BASE DE CLIENTES'!A:C,3,0)</f>
        <v>GO</v>
      </c>
      <c r="E5021" s="1" t="str">
        <f>CONCATENATE(Tabela1[[#This Row],[CIDADE]],",",Tabela1[[#This Row],[UF]])</f>
        <v>Anápolis,GO</v>
      </c>
      <c r="F5021" s="12">
        <v>46122</v>
      </c>
      <c r="G5021" s="14">
        <v>1555</v>
      </c>
      <c r="H5021" s="14">
        <v>2050</v>
      </c>
      <c r="I5021" s="7">
        <f>Tabela1[[#This Row],[Valor total]]-Tabela1[[#This Row],[Valor custo]]</f>
        <v>495</v>
      </c>
      <c r="J5021" s="3">
        <f>Tabela1[[#This Row],[MARGEM BRUTA]]/Tabela1[[#This Row],[Valor total]]</f>
        <v>0.24146341463414633</v>
      </c>
      <c r="K5021" s="1" t="str">
        <f>VLOOKUP(Tabela1[[#This Row],[Cliente]],'BASE DE CLIENTES'!A:D,4,0)</f>
        <v>EMPRESA COM MAQUINA</v>
      </c>
      <c r="L5021" s="1" t="str">
        <f>VLOOKUP(Tabela1[[#This Row],[Cliente]],'BASE DE CLIENTES'!A:E,5,0)</f>
        <v>Anápolis</v>
      </c>
    </row>
    <row r="5022" spans="2:12" x14ac:dyDescent="0.3">
      <c r="B5022" t="s">
        <v>322</v>
      </c>
      <c r="C5022" s="1" t="str">
        <f>VLOOKUP(Tabela1[[#This Row],[Cliente]],'BASE DE CLIENTES'!A:E,2,0)</f>
        <v>Brasília</v>
      </c>
      <c r="D5022" s="1" t="str">
        <f>VLOOKUP(Tabela1[[#This Row],[Cliente]],'BASE DE CLIENTES'!A:C,3,0)</f>
        <v>DF</v>
      </c>
      <c r="E5022" s="1" t="str">
        <f>CONCATENATE(Tabela1[[#This Row],[CIDADE]],",",Tabela1[[#This Row],[UF]])</f>
        <v>Brasília,DF</v>
      </c>
      <c r="F5022" s="12">
        <v>46121</v>
      </c>
      <c r="G5022" s="14">
        <v>382</v>
      </c>
      <c r="H5022" s="14">
        <v>600</v>
      </c>
      <c r="I5022" s="7">
        <f>Tabela1[[#This Row],[Valor total]]-Tabela1[[#This Row],[Valor custo]]</f>
        <v>218</v>
      </c>
      <c r="J5022" s="3">
        <f>Tabela1[[#This Row],[MARGEM BRUTA]]/Tabela1[[#This Row],[Valor total]]</f>
        <v>0.36333333333333334</v>
      </c>
      <c r="K5022" s="1" t="str">
        <f>VLOOKUP(Tabela1[[#This Row],[Cliente]],'BASE DE CLIENTES'!A:D,4,0)</f>
        <v>SERRALHEIRO</v>
      </c>
      <c r="L5022" s="1" t="str">
        <f>VLOOKUP(Tabela1[[#This Row],[Cliente]],'BASE DE CLIENTES'!A:E,5,0)</f>
        <v>RIACHO FUNDO I</v>
      </c>
    </row>
    <row r="5023" spans="2:12" x14ac:dyDescent="0.3">
      <c r="B5023" t="s">
        <v>111</v>
      </c>
      <c r="C5023" s="1" t="str">
        <f>VLOOKUP(Tabela1[[#This Row],[Cliente]],'BASE DE CLIENTES'!A:E,2,0)</f>
        <v>Brasília</v>
      </c>
      <c r="D5023" s="1" t="str">
        <f>VLOOKUP(Tabela1[[#This Row],[Cliente]],'BASE DE CLIENTES'!A:C,3,0)</f>
        <v>DF</v>
      </c>
      <c r="E5023" s="1" t="str">
        <f>CONCATENATE(Tabela1[[#This Row],[CIDADE]],",",Tabela1[[#This Row],[UF]])</f>
        <v>Brasília,DF</v>
      </c>
      <c r="F5023" s="12">
        <v>46121</v>
      </c>
      <c r="G5023" s="14">
        <v>760</v>
      </c>
      <c r="H5023" s="14">
        <v>1230</v>
      </c>
      <c r="I5023" s="7">
        <f>Tabela1[[#This Row],[Valor total]]-Tabela1[[#This Row],[Valor custo]]</f>
        <v>470</v>
      </c>
      <c r="J5023" s="3">
        <f>Tabela1[[#This Row],[MARGEM BRUTA]]/Tabela1[[#This Row],[Valor total]]</f>
        <v>0.38211382113821141</v>
      </c>
      <c r="K5023" s="1" t="str">
        <f>VLOOKUP(Tabela1[[#This Row],[Cliente]],'BASE DE CLIENTES'!A:D,4,0)</f>
        <v>EMPRESA SEM MAQUINA</v>
      </c>
      <c r="L5023" s="1" t="str">
        <f>VLOOKUP(Tabela1[[#This Row],[Cliente]],'BASE DE CLIENTES'!A:E,5,0)</f>
        <v>TAGUATINGA SUL (TAGUATINGA)</v>
      </c>
    </row>
    <row r="5024" spans="2:12" x14ac:dyDescent="0.3">
      <c r="B5024" t="s">
        <v>19</v>
      </c>
      <c r="C5024" s="1" t="str">
        <f>VLOOKUP(Tabela1[[#This Row],[Cliente]],'BASE DE CLIENTES'!A:E,2,0)</f>
        <v>Águas Lindas de Goiás</v>
      </c>
      <c r="D5024" s="1" t="str">
        <f>VLOOKUP(Tabela1[[#This Row],[Cliente]],'BASE DE CLIENTES'!A:C,3,0)</f>
        <v>GO</v>
      </c>
      <c r="E5024" s="1" t="str">
        <f>CONCATENATE(Tabela1[[#This Row],[CIDADE]],",",Tabela1[[#This Row],[UF]])</f>
        <v>Águas Lindas de Goiás,GO</v>
      </c>
      <c r="F5024" s="12">
        <v>46121</v>
      </c>
      <c r="G5024" s="14">
        <v>125</v>
      </c>
      <c r="H5024" s="14">
        <v>150</v>
      </c>
      <c r="I5024" s="7">
        <f>Tabela1[[#This Row],[Valor total]]-Tabela1[[#This Row],[Valor custo]]</f>
        <v>25</v>
      </c>
      <c r="J5024" s="3">
        <f>Tabela1[[#This Row],[MARGEM BRUTA]]/Tabela1[[#This Row],[Valor total]]</f>
        <v>0.16666666666666666</v>
      </c>
      <c r="K5024" s="1" t="str">
        <f>VLOOKUP(Tabela1[[#This Row],[Cliente]],'BASE DE CLIENTES'!A:D,4,0)</f>
        <v>SERRALHEIRO</v>
      </c>
      <c r="L5024" s="1" t="str">
        <f>VLOOKUP(Tabela1[[#This Row],[Cliente]],'BASE DE CLIENTES'!A:E,5,0)</f>
        <v>Águas Lindas de Goiás</v>
      </c>
    </row>
    <row r="5025" spans="2:12" x14ac:dyDescent="0.3">
      <c r="B5025" t="s">
        <v>25</v>
      </c>
      <c r="C5025" s="1" t="str">
        <f>VLOOKUP(Tabela1[[#This Row],[Cliente]],'BASE DE CLIENTES'!A:E,2,0)</f>
        <v>Brasília</v>
      </c>
      <c r="D5025" s="1" t="str">
        <f>VLOOKUP(Tabela1[[#This Row],[Cliente]],'BASE DE CLIENTES'!A:C,3,0)</f>
        <v>DF</v>
      </c>
      <c r="E5025" s="1" t="str">
        <f>CONCATENATE(Tabela1[[#This Row],[CIDADE]],",",Tabela1[[#This Row],[UF]])</f>
        <v>Brasília,DF</v>
      </c>
      <c r="F5025" s="12">
        <v>46121</v>
      </c>
      <c r="G5025" s="14">
        <v>680</v>
      </c>
      <c r="H5025" s="14">
        <v>1000</v>
      </c>
      <c r="I5025" s="7">
        <f>Tabela1[[#This Row],[Valor total]]-Tabela1[[#This Row],[Valor custo]]</f>
        <v>320</v>
      </c>
      <c r="J5025" s="3">
        <f>Tabela1[[#This Row],[MARGEM BRUTA]]/Tabela1[[#This Row],[Valor total]]</f>
        <v>0.32</v>
      </c>
      <c r="K5025" s="1" t="str">
        <f>VLOOKUP(Tabela1[[#This Row],[Cliente]],'BASE DE CLIENTES'!A:D,4,0)</f>
        <v>EMPRESA COM MAQUINA</v>
      </c>
      <c r="L5025" s="1" t="str">
        <f>VLOOKUP(Tabela1[[#This Row],[Cliente]],'BASE DE CLIENTES'!A:E,5,0)</f>
        <v>CEILANDIA NORTE (CEILANDIA)</v>
      </c>
    </row>
    <row r="5026" spans="2:12" x14ac:dyDescent="0.3">
      <c r="B5026" t="s">
        <v>264</v>
      </c>
      <c r="C5026" s="1" t="str">
        <f>VLOOKUP(Tabela1[[#This Row],[Cliente]],'BASE DE CLIENTES'!A:E,2,0)</f>
        <v>Brasília</v>
      </c>
      <c r="D5026" s="1" t="str">
        <f>VLOOKUP(Tabela1[[#This Row],[Cliente]],'BASE DE CLIENTES'!A:C,3,0)</f>
        <v>DF</v>
      </c>
      <c r="E5026" s="1" t="str">
        <f>CONCATENATE(Tabela1[[#This Row],[CIDADE]],",",Tabela1[[#This Row],[UF]])</f>
        <v>Brasília,DF</v>
      </c>
      <c r="F5026" s="12">
        <v>46121</v>
      </c>
      <c r="G5026" s="14">
        <v>419</v>
      </c>
      <c r="H5026" s="14">
        <v>710</v>
      </c>
      <c r="I5026" s="7">
        <f>Tabela1[[#This Row],[Valor total]]-Tabela1[[#This Row],[Valor custo]]</f>
        <v>291</v>
      </c>
      <c r="J5026" s="3">
        <f>Tabela1[[#This Row],[MARGEM BRUTA]]/Tabela1[[#This Row],[Valor total]]</f>
        <v>0.40985915492957747</v>
      </c>
      <c r="K5026" s="1" t="str">
        <f>VLOOKUP(Tabela1[[#This Row],[Cliente]],'BASE DE CLIENTES'!A:D,4,0)</f>
        <v>SERRALHEIRO</v>
      </c>
      <c r="L5026" s="1" t="str">
        <f>VLOOKUP(Tabela1[[#This Row],[Cliente]],'BASE DE CLIENTES'!A:E,5,0)</f>
        <v>Recanto das emas</v>
      </c>
    </row>
    <row r="5027" spans="2:12" x14ac:dyDescent="0.3">
      <c r="B5027" t="s">
        <v>25</v>
      </c>
      <c r="C5027" s="1" t="str">
        <f>VLOOKUP(Tabela1[[#This Row],[Cliente]],'BASE DE CLIENTES'!A:E,2,0)</f>
        <v>Brasília</v>
      </c>
      <c r="D5027" s="1" t="str">
        <f>VLOOKUP(Tabela1[[#This Row],[Cliente]],'BASE DE CLIENTES'!A:C,3,0)</f>
        <v>DF</v>
      </c>
      <c r="E5027" s="1" t="str">
        <f>CONCATENATE(Tabela1[[#This Row],[CIDADE]],",",Tabela1[[#This Row],[UF]])</f>
        <v>Brasília,DF</v>
      </c>
      <c r="F5027" s="12">
        <v>46121</v>
      </c>
      <c r="G5027" s="14">
        <v>6704</v>
      </c>
      <c r="H5027" s="14">
        <v>10400</v>
      </c>
      <c r="I5027" s="7">
        <f>Tabela1[[#This Row],[Valor total]]-Tabela1[[#This Row],[Valor custo]]</f>
        <v>3696</v>
      </c>
      <c r="J5027" s="3">
        <f>Tabela1[[#This Row],[MARGEM BRUTA]]/Tabela1[[#This Row],[Valor total]]</f>
        <v>0.35538461538461541</v>
      </c>
      <c r="K5027" s="1" t="str">
        <f>VLOOKUP(Tabela1[[#This Row],[Cliente]],'BASE DE CLIENTES'!A:D,4,0)</f>
        <v>EMPRESA COM MAQUINA</v>
      </c>
      <c r="L5027" s="1" t="str">
        <f>VLOOKUP(Tabela1[[#This Row],[Cliente]],'BASE DE CLIENTES'!A:E,5,0)</f>
        <v>CEILANDIA NORTE (CEILANDIA)</v>
      </c>
    </row>
    <row r="5028" spans="2:12" x14ac:dyDescent="0.3">
      <c r="B5028" t="s">
        <v>1204</v>
      </c>
      <c r="C5028" s="1" t="str">
        <f>VLOOKUP(Tabela1[[#This Row],[Cliente]],'BASE DE CLIENTES'!A:E,2,0)</f>
        <v>Brasília</v>
      </c>
      <c r="D5028" s="1" t="str">
        <f>VLOOKUP(Tabela1[[#This Row],[Cliente]],'BASE DE CLIENTES'!A:C,3,0)</f>
        <v>DF</v>
      </c>
      <c r="E5028" s="1" t="str">
        <f>CONCATENATE(Tabela1[[#This Row],[CIDADE]],",",Tabela1[[#This Row],[UF]])</f>
        <v>Brasília,DF</v>
      </c>
      <c r="F5028" s="12">
        <v>46121</v>
      </c>
      <c r="G5028" s="14">
        <v>56.28</v>
      </c>
      <c r="H5028" s="14">
        <v>170</v>
      </c>
      <c r="I5028" s="7">
        <f>Tabela1[[#This Row],[Valor total]]-Tabela1[[#This Row],[Valor custo]]</f>
        <v>113.72</v>
      </c>
      <c r="J5028" s="3">
        <f>Tabela1[[#This Row],[MARGEM BRUTA]]/Tabela1[[#This Row],[Valor total]]</f>
        <v>0.66894117647058826</v>
      </c>
      <c r="K5028" s="1" t="str">
        <f>VLOOKUP(Tabela1[[#This Row],[Cliente]],'BASE DE CLIENTES'!A:D,4,0)</f>
        <v>CLIENTE NOVO S/ IDENT.</v>
      </c>
      <c r="L5028" s="1" t="str">
        <f>VLOOKUP(Tabela1[[#This Row],[Cliente]],'BASE DE CLIENTES'!A:E,5,0)</f>
        <v>SAMAMBAIA</v>
      </c>
    </row>
    <row r="5029" spans="2:12" x14ac:dyDescent="0.3">
      <c r="B5029" t="s">
        <v>230</v>
      </c>
      <c r="C5029" s="1" t="str">
        <f>VLOOKUP(Tabela1[[#This Row],[Cliente]],'BASE DE CLIENTES'!A:E,2,0)</f>
        <v>Brasília</v>
      </c>
      <c r="D5029" s="1" t="str">
        <f>VLOOKUP(Tabela1[[#This Row],[Cliente]],'BASE DE CLIENTES'!A:C,3,0)</f>
        <v>DF</v>
      </c>
      <c r="E5029" s="1" t="str">
        <f>CONCATENATE(Tabela1[[#This Row],[CIDADE]],",",Tabela1[[#This Row],[UF]])</f>
        <v>Brasília,DF</v>
      </c>
      <c r="F5029" s="12">
        <v>46121</v>
      </c>
      <c r="G5029" s="14">
        <v>7.51</v>
      </c>
      <c r="H5029" s="14">
        <v>35</v>
      </c>
      <c r="I5029" s="7">
        <f>Tabela1[[#This Row],[Valor total]]-Tabela1[[#This Row],[Valor custo]]</f>
        <v>27.490000000000002</v>
      </c>
      <c r="J5029" s="3">
        <f>Tabela1[[#This Row],[MARGEM BRUTA]]/Tabela1[[#This Row],[Valor total]]</f>
        <v>0.78542857142857148</v>
      </c>
      <c r="K5029" s="1" t="str">
        <f>VLOOKUP(Tabela1[[#This Row],[Cliente]],'BASE DE CLIENTES'!A:D,4,0)</f>
        <v>SERRALHEIRO</v>
      </c>
      <c r="L5029" s="1" t="str">
        <f>VLOOKUP(Tabela1[[#This Row],[Cliente]],'BASE DE CLIENTES'!A:E,5,0)</f>
        <v>SETOR HABITACIONAL SAMAMBAIA (VICENTE PIRES)</v>
      </c>
    </row>
    <row r="5030" spans="2:12" x14ac:dyDescent="0.3">
      <c r="B5030" t="s">
        <v>133</v>
      </c>
      <c r="C5030" s="1" t="str">
        <f>VLOOKUP(Tabela1[[#This Row],[Cliente]],'BASE DE CLIENTES'!A:E,2,0)</f>
        <v>Brasília</v>
      </c>
      <c r="D5030" s="1" t="str">
        <f>VLOOKUP(Tabela1[[#This Row],[Cliente]],'BASE DE CLIENTES'!A:C,3,0)</f>
        <v>DF</v>
      </c>
      <c r="E5030" s="1" t="str">
        <f>CONCATENATE(Tabela1[[#This Row],[CIDADE]],",",Tabela1[[#This Row],[UF]])</f>
        <v>Brasília,DF</v>
      </c>
      <c r="F5030" s="12">
        <v>46121</v>
      </c>
      <c r="G5030" s="14">
        <v>380</v>
      </c>
      <c r="H5030" s="14">
        <v>645</v>
      </c>
      <c r="I5030" s="7">
        <f>Tabela1[[#This Row],[Valor total]]-Tabela1[[#This Row],[Valor custo]]</f>
        <v>265</v>
      </c>
      <c r="J5030" s="3">
        <f>Tabela1[[#This Row],[MARGEM BRUTA]]/Tabela1[[#This Row],[Valor total]]</f>
        <v>0.41085271317829458</v>
      </c>
      <c r="K5030" s="1" t="str">
        <f>VLOOKUP(Tabela1[[#This Row],[Cliente]],'BASE DE CLIENTES'!A:D,4,0)</f>
        <v>SERRALHEIRO</v>
      </c>
      <c r="L5030" s="1" t="str">
        <f>VLOOKUP(Tabela1[[#This Row],[Cliente]],'BASE DE CLIENTES'!A:E,5,0)</f>
        <v>RECANTO DAS EMAS</v>
      </c>
    </row>
    <row r="5031" spans="2:12" x14ac:dyDescent="0.3">
      <c r="B5031" t="s">
        <v>27</v>
      </c>
      <c r="C5031" s="1" t="str">
        <f>VLOOKUP(Tabela1[[#This Row],[Cliente]],'BASE DE CLIENTES'!A:E,2,0)</f>
        <v>Brasília</v>
      </c>
      <c r="D5031" s="1" t="str">
        <f>VLOOKUP(Tabela1[[#This Row],[Cliente]],'BASE DE CLIENTES'!A:C,3,0)</f>
        <v>DF</v>
      </c>
      <c r="E5031" s="1" t="str">
        <f>CONCATENATE(Tabela1[[#This Row],[CIDADE]],",",Tabela1[[#This Row],[UF]])</f>
        <v>Brasília,DF</v>
      </c>
      <c r="F5031" s="12">
        <v>46121</v>
      </c>
      <c r="G5031" s="14">
        <v>470</v>
      </c>
      <c r="H5031" s="14">
        <v>710</v>
      </c>
      <c r="I5031" s="7">
        <f>Tabela1[[#This Row],[Valor total]]-Tabela1[[#This Row],[Valor custo]]</f>
        <v>240</v>
      </c>
      <c r="J5031" s="3">
        <f>Tabela1[[#This Row],[MARGEM BRUTA]]/Tabela1[[#This Row],[Valor total]]</f>
        <v>0.3380281690140845</v>
      </c>
      <c r="K5031" s="1" t="str">
        <f>VLOOKUP(Tabela1[[#This Row],[Cliente]],'BASE DE CLIENTES'!A:D,4,0)</f>
        <v>EMPRESA SEM MAQUINA</v>
      </c>
      <c r="L5031" s="1" t="str">
        <f>VLOOKUP(Tabela1[[#This Row],[Cliente]],'BASE DE CLIENTES'!A:E,5,0)</f>
        <v>RECANTO DAS EMAS</v>
      </c>
    </row>
    <row r="5032" spans="2:12" x14ac:dyDescent="0.3">
      <c r="B5032" t="s">
        <v>70</v>
      </c>
      <c r="C5032" s="1" t="str">
        <f>VLOOKUP(Tabela1[[#This Row],[Cliente]],'BASE DE CLIENTES'!A:E,2,0)</f>
        <v>Brasília</v>
      </c>
      <c r="D5032" s="1" t="str">
        <f>VLOOKUP(Tabela1[[#This Row],[Cliente]],'BASE DE CLIENTES'!A:C,3,0)</f>
        <v>DF</v>
      </c>
      <c r="E5032" s="1" t="str">
        <f>CONCATENATE(Tabela1[[#This Row],[CIDADE]],",",Tabela1[[#This Row],[UF]])</f>
        <v>Brasília,DF</v>
      </c>
      <c r="F5032" s="12">
        <v>46121</v>
      </c>
      <c r="G5032" s="14">
        <v>900</v>
      </c>
      <c r="H5032" s="14">
        <v>1500</v>
      </c>
      <c r="I5032" s="7">
        <f>Tabela1[[#This Row],[Valor total]]-Tabela1[[#This Row],[Valor custo]]</f>
        <v>600</v>
      </c>
      <c r="J5032" s="3">
        <f>Tabela1[[#This Row],[MARGEM BRUTA]]/Tabela1[[#This Row],[Valor total]]</f>
        <v>0.4</v>
      </c>
      <c r="K5032" s="1" t="str">
        <f>VLOOKUP(Tabela1[[#This Row],[Cliente]],'BASE DE CLIENTES'!A:D,4,0)</f>
        <v>EMPRESA COM MAQUINA</v>
      </c>
      <c r="L5032" s="1" t="str">
        <f>VLOOKUP(Tabela1[[#This Row],[Cliente]],'BASE DE CLIENTES'!A:E,5,0)</f>
        <v>TAGUATINGA NORTE (TAGUATINGA)</v>
      </c>
    </row>
    <row r="5033" spans="2:12" x14ac:dyDescent="0.3">
      <c r="B5033" t="s">
        <v>80</v>
      </c>
      <c r="C5033" s="1" t="str">
        <f>VLOOKUP(Tabela1[[#This Row],[Cliente]],'BASE DE CLIENTES'!A:E,2,0)</f>
        <v>Brasília</v>
      </c>
      <c r="D5033" s="1" t="str">
        <f>VLOOKUP(Tabela1[[#This Row],[Cliente]],'BASE DE CLIENTES'!A:C,3,0)</f>
        <v>DF</v>
      </c>
      <c r="E5033" s="1" t="str">
        <f>CONCATENATE(Tabela1[[#This Row],[CIDADE]],",",Tabela1[[#This Row],[UF]])</f>
        <v>Brasília,DF</v>
      </c>
      <c r="F5033" s="12">
        <v>46121</v>
      </c>
      <c r="G5033" s="14">
        <v>180.12</v>
      </c>
      <c r="H5033" s="14">
        <v>300</v>
      </c>
      <c r="I5033" s="7">
        <f>Tabela1[[#This Row],[Valor total]]-Tabela1[[#This Row],[Valor custo]]</f>
        <v>119.88</v>
      </c>
      <c r="J5033" s="3">
        <f>Tabela1[[#This Row],[MARGEM BRUTA]]/Tabela1[[#This Row],[Valor total]]</f>
        <v>0.39960000000000001</v>
      </c>
      <c r="K5033" s="1" t="str">
        <f>VLOOKUP(Tabela1[[#This Row],[Cliente]],'BASE DE CLIENTES'!A:D,4,0)</f>
        <v>EMPRESA SEM MAQUINA</v>
      </c>
      <c r="L5033" s="1" t="str">
        <f>VLOOKUP(Tabela1[[#This Row],[Cliente]],'BASE DE CLIENTES'!A:E,5,0)</f>
        <v>JOKEY</v>
      </c>
    </row>
    <row r="5034" spans="2:12" x14ac:dyDescent="0.3">
      <c r="B5034" t="s">
        <v>179</v>
      </c>
      <c r="C5034" s="1" t="str">
        <f>VLOOKUP(Tabela1[[#This Row],[Cliente]],'BASE DE CLIENTES'!A:E,2,0)</f>
        <v>Brasilândia de Minas</v>
      </c>
      <c r="D5034" s="1" t="str">
        <f>VLOOKUP(Tabela1[[#This Row],[Cliente]],'BASE DE CLIENTES'!A:C,3,0)</f>
        <v>MG</v>
      </c>
      <c r="E5034" s="1" t="str">
        <f>CONCATENATE(Tabela1[[#This Row],[CIDADE]],",",Tabela1[[#This Row],[UF]])</f>
        <v>Brasilândia de Minas,MG</v>
      </c>
      <c r="F5034" s="12">
        <v>46121</v>
      </c>
      <c r="G5034" s="14">
        <v>993.1</v>
      </c>
      <c r="H5034" s="14">
        <v>1553</v>
      </c>
      <c r="I5034" s="7">
        <f>Tabela1[[#This Row],[Valor total]]-Tabela1[[#This Row],[Valor custo]]</f>
        <v>559.9</v>
      </c>
      <c r="J5034" s="3">
        <f>Tabela1[[#This Row],[MARGEM BRUTA]]/Tabela1[[#This Row],[Valor total]]</f>
        <v>0.36052801030264003</v>
      </c>
      <c r="K5034" s="1" t="str">
        <f>VLOOKUP(Tabela1[[#This Row],[Cliente]],'BASE DE CLIENTES'!A:D,4,0)</f>
        <v>EMPRESA SEM MAQUINA</v>
      </c>
      <c r="L5034" s="1" t="str">
        <f>VLOOKUP(Tabela1[[#This Row],[Cliente]],'BASE DE CLIENTES'!A:E,5,0)</f>
        <v>Brasilândia de Minas</v>
      </c>
    </row>
    <row r="5035" spans="2:12" x14ac:dyDescent="0.3">
      <c r="B5035" t="s">
        <v>161</v>
      </c>
      <c r="C5035" s="1" t="str">
        <f>VLOOKUP(Tabela1[[#This Row],[Cliente]],'BASE DE CLIENTES'!A:E,2,0)</f>
        <v>Brasília</v>
      </c>
      <c r="D5035" s="1" t="str">
        <f>VLOOKUP(Tabela1[[#This Row],[Cliente]],'BASE DE CLIENTES'!A:C,3,0)</f>
        <v>DF</v>
      </c>
      <c r="E5035" s="1" t="str">
        <f>CONCATENATE(Tabela1[[#This Row],[CIDADE]],",",Tabela1[[#This Row],[UF]])</f>
        <v>Brasília,DF</v>
      </c>
      <c r="F5035" s="12">
        <v>46121</v>
      </c>
      <c r="G5035" s="14">
        <v>10150</v>
      </c>
      <c r="H5035" s="14">
        <v>16275</v>
      </c>
      <c r="I5035" s="7">
        <f>Tabela1[[#This Row],[Valor total]]-Tabela1[[#This Row],[Valor custo]]</f>
        <v>6125</v>
      </c>
      <c r="J5035" s="3">
        <f>Tabela1[[#This Row],[MARGEM BRUTA]]/Tabela1[[#This Row],[Valor total]]</f>
        <v>0.37634408602150538</v>
      </c>
      <c r="K5035" s="1" t="str">
        <f>VLOOKUP(Tabela1[[#This Row],[Cliente]],'BASE DE CLIENTES'!A:D,4,0)</f>
        <v>EMPRESA COM MAQUINA</v>
      </c>
      <c r="L5035" s="1" t="str">
        <f>VLOOKUP(Tabela1[[#This Row],[Cliente]],'BASE DE CLIENTES'!A:E,5,0)</f>
        <v>RIACHO FUNDO II</v>
      </c>
    </row>
    <row r="5036" spans="2:12" x14ac:dyDescent="0.3">
      <c r="B5036" t="s">
        <v>42</v>
      </c>
      <c r="C5036" s="1" t="str">
        <f>VLOOKUP(Tabela1[[#This Row],[Cliente]],'BASE DE CLIENTES'!A:E,2,0)</f>
        <v>Brasília</v>
      </c>
      <c r="D5036" s="1" t="str">
        <f>VLOOKUP(Tabela1[[#This Row],[Cliente]],'BASE DE CLIENTES'!A:C,3,0)</f>
        <v>DF</v>
      </c>
      <c r="E5036" s="1" t="str">
        <f>CONCATENATE(Tabela1[[#This Row],[CIDADE]],",",Tabela1[[#This Row],[UF]])</f>
        <v>Brasília,DF</v>
      </c>
      <c r="F5036" s="12">
        <v>46121</v>
      </c>
      <c r="G5036" s="14">
        <v>419</v>
      </c>
      <c r="H5036" s="14">
        <v>655</v>
      </c>
      <c r="I5036" s="7">
        <f>Tabela1[[#This Row],[Valor total]]-Tabela1[[#This Row],[Valor custo]]</f>
        <v>236</v>
      </c>
      <c r="J5036" s="3">
        <f>Tabela1[[#This Row],[MARGEM BRUTA]]/Tabela1[[#This Row],[Valor total]]</f>
        <v>0.36030534351145038</v>
      </c>
      <c r="K5036" s="1" t="str">
        <f>VLOOKUP(Tabela1[[#This Row],[Cliente]],'BASE DE CLIENTES'!A:D,4,0)</f>
        <v>EMPRESA SEM MAQUINA</v>
      </c>
      <c r="L5036" s="1" t="str">
        <f>VLOOKUP(Tabela1[[#This Row],[Cliente]],'BASE DE CLIENTES'!A:E,5,0)</f>
        <v>SAMAMBAIA</v>
      </c>
    </row>
    <row r="5037" spans="2:12" x14ac:dyDescent="0.3">
      <c r="B5037" t="s">
        <v>161</v>
      </c>
      <c r="C5037" s="1" t="str">
        <f>VLOOKUP(Tabela1[[#This Row],[Cliente]],'BASE DE CLIENTES'!A:E,2,0)</f>
        <v>Brasília</v>
      </c>
      <c r="D5037" s="1" t="str">
        <f>VLOOKUP(Tabela1[[#This Row],[Cliente]],'BASE DE CLIENTES'!A:C,3,0)</f>
        <v>DF</v>
      </c>
      <c r="E5037" s="1" t="str">
        <f>CONCATENATE(Tabela1[[#This Row],[CIDADE]],",",Tabela1[[#This Row],[UF]])</f>
        <v>Brasília,DF</v>
      </c>
      <c r="F5037" s="12">
        <v>46120</v>
      </c>
      <c r="G5037" s="14">
        <v>8240</v>
      </c>
      <c r="H5037" s="14">
        <v>12020</v>
      </c>
      <c r="I5037" s="7">
        <f>Tabela1[[#This Row],[Valor total]]-Tabela1[[#This Row],[Valor custo]]</f>
        <v>3780</v>
      </c>
      <c r="J5037" s="3">
        <f>Tabela1[[#This Row],[MARGEM BRUTA]]/Tabela1[[#This Row],[Valor total]]</f>
        <v>0.31447587354409318</v>
      </c>
      <c r="K5037" s="1" t="str">
        <f>VLOOKUP(Tabela1[[#This Row],[Cliente]],'BASE DE CLIENTES'!A:D,4,0)</f>
        <v>EMPRESA COM MAQUINA</v>
      </c>
      <c r="L5037" s="1" t="str">
        <f>VLOOKUP(Tabela1[[#This Row],[Cliente]],'BASE DE CLIENTES'!A:E,5,0)</f>
        <v>RIACHO FUNDO II</v>
      </c>
    </row>
    <row r="5038" spans="2:12" x14ac:dyDescent="0.3">
      <c r="B5038" t="s">
        <v>321</v>
      </c>
      <c r="C5038" s="1" t="str">
        <f>VLOOKUP(Tabela1[[#This Row],[Cliente]],'BASE DE CLIENTES'!A:E,2,0)</f>
        <v>Valparaíso de Goiás</v>
      </c>
      <c r="D5038" s="1" t="str">
        <f>VLOOKUP(Tabela1[[#This Row],[Cliente]],'BASE DE CLIENTES'!A:C,3,0)</f>
        <v>GO</v>
      </c>
      <c r="E5038" s="1" t="str">
        <f>CONCATENATE(Tabela1[[#This Row],[CIDADE]],",",Tabela1[[#This Row],[UF]])</f>
        <v>Valparaíso de Goiás,GO</v>
      </c>
      <c r="F5038" s="12">
        <v>46120</v>
      </c>
      <c r="G5038" s="14">
        <v>45.6</v>
      </c>
      <c r="H5038" s="14">
        <v>70</v>
      </c>
      <c r="I5038" s="7">
        <f>Tabela1[[#This Row],[Valor total]]-Tabela1[[#This Row],[Valor custo]]</f>
        <v>24.4</v>
      </c>
      <c r="J5038" s="3">
        <f>Tabela1[[#This Row],[MARGEM BRUTA]]/Tabela1[[#This Row],[Valor total]]</f>
        <v>0.34857142857142853</v>
      </c>
      <c r="K5038" s="1" t="str">
        <f>VLOOKUP(Tabela1[[#This Row],[Cliente]],'BASE DE CLIENTES'!A:D,4,0)</f>
        <v>EMPRESA COM MAQUINA</v>
      </c>
      <c r="L5038" s="1" t="str">
        <f>VLOOKUP(Tabela1[[#This Row],[Cliente]],'BASE DE CLIENTES'!A:E,5,0)</f>
        <v>Valparaíso de Goiás</v>
      </c>
    </row>
    <row r="5039" spans="2:12" x14ac:dyDescent="0.3">
      <c r="B5039" t="s">
        <v>1205</v>
      </c>
      <c r="C5039" s="1" t="str">
        <f>VLOOKUP(Tabela1[[#This Row],[Cliente]],'BASE DE CLIENTES'!A:E,2,0)</f>
        <v>São Paulo</v>
      </c>
      <c r="D5039" s="1" t="str">
        <f>VLOOKUP(Tabela1[[#This Row],[Cliente]],'BASE DE CLIENTES'!A:C,3,0)</f>
        <v>SP</v>
      </c>
      <c r="E5039" s="1" t="str">
        <f>CONCATENATE(Tabela1[[#This Row],[CIDADE]],",",Tabela1[[#This Row],[UF]])</f>
        <v>São Paulo,SP</v>
      </c>
      <c r="F5039" s="12">
        <v>46120</v>
      </c>
      <c r="G5039" s="14">
        <v>15808.5</v>
      </c>
      <c r="H5039" s="14">
        <v>21990</v>
      </c>
      <c r="I5039" s="7">
        <f>Tabela1[[#This Row],[Valor total]]-Tabela1[[#This Row],[Valor custo]]</f>
        <v>6181.5</v>
      </c>
      <c r="J5039" s="3">
        <f>Tabela1[[#This Row],[MARGEM BRUTA]]/Tabela1[[#This Row],[Valor total]]</f>
        <v>0.28110504774897682</v>
      </c>
      <c r="K5039" s="1" t="str">
        <f>VLOOKUP(Tabela1[[#This Row],[Cliente]],'BASE DE CLIENTES'!A:D,4,0)</f>
        <v>CLIENTE NOVO S/ IDENT.</v>
      </c>
      <c r="L5039" s="1" t="str">
        <f>VLOOKUP(Tabela1[[#This Row],[Cliente]],'BASE DE CLIENTES'!A:E,5,0)</f>
        <v>São Paulo</v>
      </c>
    </row>
    <row r="5040" spans="2:12" x14ac:dyDescent="0.3">
      <c r="B5040" t="s">
        <v>179</v>
      </c>
      <c r="C5040" s="1" t="str">
        <f>VLOOKUP(Tabela1[[#This Row],[Cliente]],'BASE DE CLIENTES'!A:E,2,0)</f>
        <v>Brasilândia de Minas</v>
      </c>
      <c r="D5040" s="1" t="str">
        <f>VLOOKUP(Tabela1[[#This Row],[Cliente]],'BASE DE CLIENTES'!A:C,3,0)</f>
        <v>MG</v>
      </c>
      <c r="E5040" s="1" t="str">
        <f>CONCATENATE(Tabela1[[#This Row],[CIDADE]],",",Tabela1[[#This Row],[UF]])</f>
        <v>Brasilândia de Minas,MG</v>
      </c>
      <c r="F5040" s="12">
        <v>46120</v>
      </c>
      <c r="G5040" s="14">
        <v>500</v>
      </c>
      <c r="H5040" s="14">
        <v>750</v>
      </c>
      <c r="I5040" s="7">
        <f>Tabela1[[#This Row],[Valor total]]-Tabela1[[#This Row],[Valor custo]]</f>
        <v>250</v>
      </c>
      <c r="J5040" s="3">
        <f>Tabela1[[#This Row],[MARGEM BRUTA]]/Tabela1[[#This Row],[Valor total]]</f>
        <v>0.33333333333333331</v>
      </c>
      <c r="K5040" s="1" t="str">
        <f>VLOOKUP(Tabela1[[#This Row],[Cliente]],'BASE DE CLIENTES'!A:D,4,0)</f>
        <v>EMPRESA SEM MAQUINA</v>
      </c>
      <c r="L5040" s="1" t="str">
        <f>VLOOKUP(Tabela1[[#This Row],[Cliente]],'BASE DE CLIENTES'!A:E,5,0)</f>
        <v>Brasilândia de Minas</v>
      </c>
    </row>
    <row r="5041" spans="2:12" x14ac:dyDescent="0.3">
      <c r="B5041" t="s">
        <v>319</v>
      </c>
      <c r="C5041" s="1" t="str">
        <f>VLOOKUP(Tabela1[[#This Row],[Cliente]],'BASE DE CLIENTES'!A:E,2,0)</f>
        <v>Valparaíso de Goiás</v>
      </c>
      <c r="D5041" s="1" t="str">
        <f>VLOOKUP(Tabela1[[#This Row],[Cliente]],'BASE DE CLIENTES'!A:C,3,0)</f>
        <v>GO</v>
      </c>
      <c r="E5041" s="1" t="str">
        <f>CONCATENATE(Tabela1[[#This Row],[CIDADE]],",",Tabela1[[#This Row],[UF]])</f>
        <v>Valparaíso de Goiás,GO</v>
      </c>
      <c r="F5041" s="12">
        <v>46120</v>
      </c>
      <c r="G5041" s="14">
        <v>2984</v>
      </c>
      <c r="H5041" s="14">
        <v>4503</v>
      </c>
      <c r="I5041" s="7">
        <f>Tabela1[[#This Row],[Valor total]]-Tabela1[[#This Row],[Valor custo]]</f>
        <v>1519</v>
      </c>
      <c r="J5041" s="3">
        <f>Tabela1[[#This Row],[MARGEM BRUTA]]/Tabela1[[#This Row],[Valor total]]</f>
        <v>0.33733066844326004</v>
      </c>
      <c r="K5041" s="1" t="str">
        <f>VLOOKUP(Tabela1[[#This Row],[Cliente]],'BASE DE CLIENTES'!A:D,4,0)</f>
        <v>EMPRESA COM MAQUINA</v>
      </c>
      <c r="L5041" s="1" t="str">
        <f>VLOOKUP(Tabela1[[#This Row],[Cliente]],'BASE DE CLIENTES'!A:E,5,0)</f>
        <v>Valparaíso de Goiás</v>
      </c>
    </row>
    <row r="5042" spans="2:12" x14ac:dyDescent="0.3">
      <c r="B5042" t="s">
        <v>123</v>
      </c>
      <c r="C5042" s="1" t="str">
        <f>VLOOKUP(Tabela1[[#This Row],[Cliente]],'BASE DE CLIENTES'!A:E,2,0)</f>
        <v>Brasília</v>
      </c>
      <c r="D5042" s="1" t="str">
        <f>VLOOKUP(Tabela1[[#This Row],[Cliente]],'BASE DE CLIENTES'!A:C,3,0)</f>
        <v>DF</v>
      </c>
      <c r="E5042" s="1" t="str">
        <f>CONCATENATE(Tabela1[[#This Row],[CIDADE]],",",Tabela1[[#This Row],[UF]])</f>
        <v>Brasília,DF</v>
      </c>
      <c r="F5042" s="12">
        <v>46120</v>
      </c>
      <c r="G5042" s="14">
        <v>838</v>
      </c>
      <c r="H5042" s="14">
        <v>1310</v>
      </c>
      <c r="I5042" s="7">
        <f>Tabela1[[#This Row],[Valor total]]-Tabela1[[#This Row],[Valor custo]]</f>
        <v>472</v>
      </c>
      <c r="J5042" s="3">
        <f>Tabela1[[#This Row],[MARGEM BRUTA]]/Tabela1[[#This Row],[Valor total]]</f>
        <v>0.36030534351145038</v>
      </c>
      <c r="K5042" s="1" t="str">
        <f>VLOOKUP(Tabela1[[#This Row],[Cliente]],'BASE DE CLIENTES'!A:D,4,0)</f>
        <v>EMPRESA COM MAQUINA</v>
      </c>
      <c r="L5042" s="1" t="str">
        <f>VLOOKUP(Tabela1[[#This Row],[Cliente]],'BASE DE CLIENTES'!A:E,5,0)</f>
        <v>ADE CEILÂNDIA</v>
      </c>
    </row>
    <row r="5043" spans="2:12" x14ac:dyDescent="0.3">
      <c r="B5043" t="s">
        <v>76</v>
      </c>
      <c r="C5043" s="1" t="str">
        <f>VLOOKUP(Tabela1[[#This Row],[Cliente]],'BASE DE CLIENTES'!A:E,2,0)</f>
        <v>Brasília</v>
      </c>
      <c r="D5043" s="1" t="str">
        <f>VLOOKUP(Tabela1[[#This Row],[Cliente]],'BASE DE CLIENTES'!A:C,3,0)</f>
        <v>DF</v>
      </c>
      <c r="E5043" s="1" t="str">
        <f>CONCATENATE(Tabela1[[#This Row],[CIDADE]],",",Tabela1[[#This Row],[UF]])</f>
        <v>Brasília,DF</v>
      </c>
      <c r="F5043" s="12">
        <v>46120</v>
      </c>
      <c r="G5043" s="14">
        <v>3157</v>
      </c>
      <c r="H5043" s="14">
        <v>4732</v>
      </c>
      <c r="I5043" s="7">
        <f>Tabela1[[#This Row],[Valor total]]-Tabela1[[#This Row],[Valor custo]]</f>
        <v>1575</v>
      </c>
      <c r="J5043" s="3">
        <f>Tabela1[[#This Row],[MARGEM BRUTA]]/Tabela1[[#This Row],[Valor total]]</f>
        <v>0.33284023668639051</v>
      </c>
      <c r="K5043" s="1" t="str">
        <f>VLOOKUP(Tabela1[[#This Row],[Cliente]],'BASE DE CLIENTES'!A:D,4,0)</f>
        <v>EMPRESA COM MAQUINA</v>
      </c>
      <c r="L5043" s="1" t="str">
        <f>VLOOKUP(Tabela1[[#This Row],[Cliente]],'BASE DE CLIENTES'!A:E,5,0)</f>
        <v>Setor Placa da Mercedes (Núcleo Bandeirante)</v>
      </c>
    </row>
    <row r="5044" spans="2:12" x14ac:dyDescent="0.3">
      <c r="B5044" t="s">
        <v>27</v>
      </c>
      <c r="C5044" s="1" t="str">
        <f>VLOOKUP(Tabela1[[#This Row],[Cliente]],'BASE DE CLIENTES'!A:E,2,0)</f>
        <v>Brasília</v>
      </c>
      <c r="D5044" s="1" t="str">
        <f>VLOOKUP(Tabela1[[#This Row],[Cliente]],'BASE DE CLIENTES'!A:C,3,0)</f>
        <v>DF</v>
      </c>
      <c r="E5044" s="1" t="str">
        <f>CONCATENATE(Tabela1[[#This Row],[CIDADE]],",",Tabela1[[#This Row],[UF]])</f>
        <v>Brasília,DF</v>
      </c>
      <c r="F5044" s="12">
        <v>46120</v>
      </c>
      <c r="G5044" s="14">
        <v>470</v>
      </c>
      <c r="H5044" s="14">
        <v>710</v>
      </c>
      <c r="I5044" s="7">
        <f>Tabela1[[#This Row],[Valor total]]-Tabela1[[#This Row],[Valor custo]]</f>
        <v>240</v>
      </c>
      <c r="J5044" s="3">
        <f>Tabela1[[#This Row],[MARGEM BRUTA]]/Tabela1[[#This Row],[Valor total]]</f>
        <v>0.3380281690140845</v>
      </c>
      <c r="K5044" s="1" t="str">
        <f>VLOOKUP(Tabela1[[#This Row],[Cliente]],'BASE DE CLIENTES'!A:D,4,0)</f>
        <v>EMPRESA SEM MAQUINA</v>
      </c>
      <c r="L5044" s="1" t="str">
        <f>VLOOKUP(Tabela1[[#This Row],[Cliente]],'BASE DE CLIENTES'!A:E,5,0)</f>
        <v>RECANTO DAS EMAS</v>
      </c>
    </row>
    <row r="5045" spans="2:12" x14ac:dyDescent="0.3">
      <c r="B5045" t="s">
        <v>1206</v>
      </c>
      <c r="C5045" s="1" t="str">
        <f>VLOOKUP(Tabela1[[#This Row],[Cliente]],'BASE DE CLIENTES'!A:E,2,0)</f>
        <v>Brasília</v>
      </c>
      <c r="D5045" s="1" t="str">
        <f>VLOOKUP(Tabela1[[#This Row],[Cliente]],'BASE DE CLIENTES'!A:C,3,0)</f>
        <v>DF</v>
      </c>
      <c r="E5045" s="1" t="str">
        <f>CONCATENATE(Tabela1[[#This Row],[CIDADE]],",",Tabela1[[#This Row],[UF]])</f>
        <v>Brasília,DF</v>
      </c>
      <c r="F5045" s="12">
        <v>46120</v>
      </c>
      <c r="G5045" s="14">
        <v>0</v>
      </c>
      <c r="H5045" s="14">
        <v>150</v>
      </c>
      <c r="I5045" s="7">
        <f>Tabela1[[#This Row],[Valor total]]-Tabela1[[#This Row],[Valor custo]]</f>
        <v>150</v>
      </c>
      <c r="J5045" s="3">
        <f>Tabela1[[#This Row],[MARGEM BRUTA]]/Tabela1[[#This Row],[Valor total]]</f>
        <v>1</v>
      </c>
      <c r="K5045" s="1" t="str">
        <f>VLOOKUP(Tabela1[[#This Row],[Cliente]],'BASE DE CLIENTES'!A:D,4,0)</f>
        <v>CLIENTE NOVO S/ IDENT.</v>
      </c>
      <c r="L5045" s="1" t="str">
        <f>VLOOKUP(Tabela1[[#This Row],[Cliente]],'BASE DE CLIENTES'!A:E,5,0)</f>
        <v>TAGUATINGA</v>
      </c>
    </row>
    <row r="5046" spans="2:12" x14ac:dyDescent="0.3">
      <c r="B5046" t="s">
        <v>127</v>
      </c>
      <c r="C5046" s="1" t="str">
        <f>VLOOKUP(Tabela1[[#This Row],[Cliente]],'BASE DE CLIENTES'!A:E,2,0)</f>
        <v>Brasília</v>
      </c>
      <c r="D5046" s="1" t="str">
        <f>VLOOKUP(Tabela1[[#This Row],[Cliente]],'BASE DE CLIENTES'!A:C,3,0)</f>
        <v>DF</v>
      </c>
      <c r="E5046" s="1" t="str">
        <f>CONCATENATE(Tabela1[[#This Row],[CIDADE]],",",Tabela1[[#This Row],[UF]])</f>
        <v>Brasília,DF</v>
      </c>
      <c r="F5046" s="12">
        <v>46120</v>
      </c>
      <c r="G5046" s="14">
        <v>1440</v>
      </c>
      <c r="H5046" s="14">
        <v>2600</v>
      </c>
      <c r="I5046" s="7">
        <f>Tabela1[[#This Row],[Valor total]]-Tabela1[[#This Row],[Valor custo]]</f>
        <v>1160</v>
      </c>
      <c r="J5046" s="3">
        <f>Tabela1[[#This Row],[MARGEM BRUTA]]/Tabela1[[#This Row],[Valor total]]</f>
        <v>0.44615384615384618</v>
      </c>
      <c r="K5046" s="1" t="str">
        <f>VLOOKUP(Tabela1[[#This Row],[Cliente]],'BASE DE CLIENTES'!A:D,4,0)</f>
        <v>EMPRESA COM MAQUINA</v>
      </c>
      <c r="L5046" s="1" t="str">
        <f>VLOOKUP(Tabela1[[#This Row],[Cliente]],'BASE DE CLIENTES'!A:E,5,0)</f>
        <v>CEILANDIA SUL (CEILANDIA)</v>
      </c>
    </row>
    <row r="5047" spans="2:12" x14ac:dyDescent="0.3">
      <c r="B5047" t="s">
        <v>227</v>
      </c>
      <c r="C5047" s="1" t="str">
        <f>VLOOKUP(Tabela1[[#This Row],[Cliente]],'BASE DE CLIENTES'!A:E,2,0)</f>
        <v>Goiânia</v>
      </c>
      <c r="D5047" s="1" t="str">
        <f>VLOOKUP(Tabela1[[#This Row],[Cliente]],'BASE DE CLIENTES'!A:C,3,0)</f>
        <v>GO</v>
      </c>
      <c r="E5047" s="1" t="str">
        <f>CONCATENATE(Tabela1[[#This Row],[CIDADE]],",",Tabela1[[#This Row],[UF]])</f>
        <v>Goiânia,GO</v>
      </c>
      <c r="F5047" s="12">
        <v>46120</v>
      </c>
      <c r="G5047" s="14">
        <v>751</v>
      </c>
      <c r="H5047" s="14">
        <v>1700</v>
      </c>
      <c r="I5047" s="7">
        <f>Tabela1[[#This Row],[Valor total]]-Tabela1[[#This Row],[Valor custo]]</f>
        <v>949</v>
      </c>
      <c r="J5047" s="3">
        <f>Tabela1[[#This Row],[MARGEM BRUTA]]/Tabela1[[#This Row],[Valor total]]</f>
        <v>0.55823529411764705</v>
      </c>
      <c r="K5047" s="1" t="str">
        <f>VLOOKUP(Tabela1[[#This Row],[Cliente]],'BASE DE CLIENTES'!A:D,4,0)</f>
        <v>EMPRESA SEM MAQUINA</v>
      </c>
      <c r="L5047" s="1" t="str">
        <f>VLOOKUP(Tabela1[[#This Row],[Cliente]],'BASE DE CLIENTES'!A:E,5,0)</f>
        <v>Goiânia</v>
      </c>
    </row>
    <row r="5048" spans="2:12" x14ac:dyDescent="0.3">
      <c r="B5048" t="s">
        <v>66</v>
      </c>
      <c r="C5048" s="1" t="str">
        <f>VLOOKUP(Tabela1[[#This Row],[Cliente]],'BASE DE CLIENTES'!A:E,2,0)</f>
        <v>Águas Lindas de Goiás</v>
      </c>
      <c r="D5048" s="1" t="str">
        <f>VLOOKUP(Tabela1[[#This Row],[Cliente]],'BASE DE CLIENTES'!A:C,3,0)</f>
        <v>GO</v>
      </c>
      <c r="E5048" s="1" t="str">
        <f>CONCATENATE(Tabela1[[#This Row],[CIDADE]],",",Tabela1[[#This Row],[UF]])</f>
        <v>Águas Lindas de Goiás,GO</v>
      </c>
      <c r="F5048" s="12">
        <v>46120</v>
      </c>
      <c r="G5048" s="14">
        <v>530</v>
      </c>
      <c r="H5048" s="14">
        <v>769</v>
      </c>
      <c r="I5048" s="7">
        <f>Tabela1[[#This Row],[Valor total]]-Tabela1[[#This Row],[Valor custo]]</f>
        <v>239</v>
      </c>
      <c r="J5048" s="3">
        <f>Tabela1[[#This Row],[MARGEM BRUTA]]/Tabela1[[#This Row],[Valor total]]</f>
        <v>0.31079323797139141</v>
      </c>
      <c r="K5048" s="1" t="str">
        <f>VLOOKUP(Tabela1[[#This Row],[Cliente]],'BASE DE CLIENTES'!A:D,4,0)</f>
        <v>EMPRESA COM MAQUINA</v>
      </c>
      <c r="L5048" s="1" t="str">
        <f>VLOOKUP(Tabela1[[#This Row],[Cliente]],'BASE DE CLIENTES'!A:E,5,0)</f>
        <v>Águas Lindas de Goiás</v>
      </c>
    </row>
    <row r="5049" spans="2:12" x14ac:dyDescent="0.3">
      <c r="B5049" t="s">
        <v>70</v>
      </c>
      <c r="C5049" s="1" t="str">
        <f>VLOOKUP(Tabela1[[#This Row],[Cliente]],'BASE DE CLIENTES'!A:E,2,0)</f>
        <v>Brasília</v>
      </c>
      <c r="D5049" s="1" t="str">
        <f>VLOOKUP(Tabela1[[#This Row],[Cliente]],'BASE DE CLIENTES'!A:C,3,0)</f>
        <v>DF</v>
      </c>
      <c r="E5049" s="1" t="str">
        <f>CONCATENATE(Tabela1[[#This Row],[CIDADE]],",",Tabela1[[#This Row],[UF]])</f>
        <v>Brasília,DF</v>
      </c>
      <c r="F5049" s="12">
        <v>46120</v>
      </c>
      <c r="G5049" s="14">
        <v>419</v>
      </c>
      <c r="H5049" s="14">
        <v>655</v>
      </c>
      <c r="I5049" s="7">
        <f>Tabela1[[#This Row],[Valor total]]-Tabela1[[#This Row],[Valor custo]]</f>
        <v>236</v>
      </c>
      <c r="J5049" s="3">
        <f>Tabela1[[#This Row],[MARGEM BRUTA]]/Tabela1[[#This Row],[Valor total]]</f>
        <v>0.36030534351145038</v>
      </c>
      <c r="K5049" s="1" t="str">
        <f>VLOOKUP(Tabela1[[#This Row],[Cliente]],'BASE DE CLIENTES'!A:D,4,0)</f>
        <v>EMPRESA COM MAQUINA</v>
      </c>
      <c r="L5049" s="1" t="str">
        <f>VLOOKUP(Tabela1[[#This Row],[Cliente]],'BASE DE CLIENTES'!A:E,5,0)</f>
        <v>TAGUATINGA NORTE (TAGUATINGA)</v>
      </c>
    </row>
    <row r="5050" spans="2:12" x14ac:dyDescent="0.3">
      <c r="B5050" t="s">
        <v>108</v>
      </c>
      <c r="C5050" s="1" t="str">
        <f>VLOOKUP(Tabela1[[#This Row],[Cliente]],'BASE DE CLIENTES'!A:E,2,0)</f>
        <v>Brasília</v>
      </c>
      <c r="D5050" s="1" t="str">
        <f>VLOOKUP(Tabela1[[#This Row],[Cliente]],'BASE DE CLIENTES'!A:C,3,0)</f>
        <v>DF</v>
      </c>
      <c r="E5050" s="1" t="str">
        <f>CONCATENATE(Tabela1[[#This Row],[CIDADE]],",",Tabela1[[#This Row],[UF]])</f>
        <v>Brasília,DF</v>
      </c>
      <c r="F5050" s="12">
        <v>46120</v>
      </c>
      <c r="G5050" s="14">
        <v>510.7</v>
      </c>
      <c r="H5050" s="14">
        <v>780</v>
      </c>
      <c r="I5050" s="7">
        <f>Tabela1[[#This Row],[Valor total]]-Tabela1[[#This Row],[Valor custo]]</f>
        <v>269.3</v>
      </c>
      <c r="J5050" s="3">
        <f>Tabela1[[#This Row],[MARGEM BRUTA]]/Tabela1[[#This Row],[Valor total]]</f>
        <v>0.3452564102564103</v>
      </c>
      <c r="K5050" s="1" t="str">
        <f>VLOOKUP(Tabela1[[#This Row],[Cliente]],'BASE DE CLIENTES'!A:D,4,0)</f>
        <v>SERRALHEIRO</v>
      </c>
      <c r="L5050" s="1" t="str">
        <f>VLOOKUP(Tabela1[[#This Row],[Cliente]],'BASE DE CLIENTES'!A:E,5,0)</f>
        <v>Vila Planalto</v>
      </c>
    </row>
    <row r="5051" spans="2:12" x14ac:dyDescent="0.3">
      <c r="B5051" t="s">
        <v>42</v>
      </c>
      <c r="C5051" s="1" t="str">
        <f>VLOOKUP(Tabela1[[#This Row],[Cliente]],'BASE DE CLIENTES'!A:E,2,0)</f>
        <v>Brasília</v>
      </c>
      <c r="D5051" s="1" t="str">
        <f>VLOOKUP(Tabela1[[#This Row],[Cliente]],'BASE DE CLIENTES'!A:C,3,0)</f>
        <v>DF</v>
      </c>
      <c r="E5051" s="1" t="str">
        <f>CONCATENATE(Tabela1[[#This Row],[CIDADE]],",",Tabela1[[#This Row],[UF]])</f>
        <v>Brasília,DF</v>
      </c>
      <c r="F5051" s="12">
        <v>46120</v>
      </c>
      <c r="G5051" s="14">
        <v>380</v>
      </c>
      <c r="H5051" s="14">
        <v>615</v>
      </c>
      <c r="I5051" s="7">
        <f>Tabela1[[#This Row],[Valor total]]-Tabela1[[#This Row],[Valor custo]]</f>
        <v>235</v>
      </c>
      <c r="J5051" s="3">
        <f>Tabela1[[#This Row],[MARGEM BRUTA]]/Tabela1[[#This Row],[Valor total]]</f>
        <v>0.38211382113821141</v>
      </c>
      <c r="K5051" s="1" t="str">
        <f>VLOOKUP(Tabela1[[#This Row],[Cliente]],'BASE DE CLIENTES'!A:D,4,0)</f>
        <v>EMPRESA SEM MAQUINA</v>
      </c>
      <c r="L5051" s="1" t="str">
        <f>VLOOKUP(Tabela1[[#This Row],[Cliente]],'BASE DE CLIENTES'!A:E,5,0)</f>
        <v>SAMAMBAIA</v>
      </c>
    </row>
    <row r="5052" spans="2:12" x14ac:dyDescent="0.3">
      <c r="B5052" t="s">
        <v>138</v>
      </c>
      <c r="C5052" s="1" t="str">
        <f>VLOOKUP(Tabela1[[#This Row],[Cliente]],'BASE DE CLIENTES'!A:E,2,0)</f>
        <v>Brasília</v>
      </c>
      <c r="D5052" s="1" t="str">
        <f>VLOOKUP(Tabela1[[#This Row],[Cliente]],'BASE DE CLIENTES'!A:C,3,0)</f>
        <v>DF</v>
      </c>
      <c r="E5052" s="1" t="str">
        <f>CONCATENATE(Tabela1[[#This Row],[CIDADE]],",",Tabela1[[#This Row],[UF]])</f>
        <v>Brasília,DF</v>
      </c>
      <c r="F5052" s="12">
        <v>46119</v>
      </c>
      <c r="G5052" s="14">
        <v>60</v>
      </c>
      <c r="H5052" s="14">
        <v>30</v>
      </c>
      <c r="I5052" s="7">
        <f>Tabela1[[#This Row],[Valor total]]-Tabela1[[#This Row],[Valor custo]]</f>
        <v>-30</v>
      </c>
      <c r="J5052" s="3">
        <f>Tabela1[[#This Row],[MARGEM BRUTA]]/Tabela1[[#This Row],[Valor total]]</f>
        <v>-1</v>
      </c>
      <c r="K5052" s="1" t="str">
        <f>VLOOKUP(Tabela1[[#This Row],[Cliente]],'BASE DE CLIENTES'!A:D,4,0)</f>
        <v>OUTROS RAMOS</v>
      </c>
      <c r="L5052" s="1" t="str">
        <f>VLOOKUP(Tabela1[[#This Row],[Cliente]],'BASE DE CLIENTES'!A:E,5,0)</f>
        <v>CEILANDIA NORTE (CEILANDIA)</v>
      </c>
    </row>
    <row r="5053" spans="2:12" x14ac:dyDescent="0.3">
      <c r="B5053" t="s">
        <v>88</v>
      </c>
      <c r="C5053" s="1" t="str">
        <f>VLOOKUP(Tabela1[[#This Row],[Cliente]],'BASE DE CLIENTES'!A:E,2,0)</f>
        <v>Brasília</v>
      </c>
      <c r="D5053" s="1" t="str">
        <f>VLOOKUP(Tabela1[[#This Row],[Cliente]],'BASE DE CLIENTES'!A:C,3,0)</f>
        <v>DF</v>
      </c>
      <c r="E5053" s="1" t="str">
        <f>CONCATENATE(Tabela1[[#This Row],[CIDADE]],",",Tabela1[[#This Row],[UF]])</f>
        <v>Brasília,DF</v>
      </c>
      <c r="F5053" s="12">
        <v>46119</v>
      </c>
      <c r="G5053" s="14">
        <v>100.68</v>
      </c>
      <c r="H5053" s="14">
        <v>220</v>
      </c>
      <c r="I5053" s="7">
        <f>Tabela1[[#This Row],[Valor total]]-Tabela1[[#This Row],[Valor custo]]</f>
        <v>119.32</v>
      </c>
      <c r="J5053" s="3">
        <f>Tabela1[[#This Row],[MARGEM BRUTA]]/Tabela1[[#This Row],[Valor total]]</f>
        <v>0.54236363636363638</v>
      </c>
      <c r="K5053" s="1" t="str">
        <f>VLOOKUP(Tabela1[[#This Row],[Cliente]],'BASE DE CLIENTES'!A:D,4,0)</f>
        <v>SERRALHEIRO</v>
      </c>
      <c r="L5053" s="1" t="str">
        <f>VLOOKUP(Tabela1[[#This Row],[Cliente]],'BASE DE CLIENTES'!A:E,5,0)</f>
        <v>RECANTO DAS EMAS</v>
      </c>
    </row>
    <row r="5054" spans="2:12" x14ac:dyDescent="0.3">
      <c r="B5054" t="s">
        <v>88</v>
      </c>
      <c r="C5054" s="1" t="str">
        <f>VLOOKUP(Tabela1[[#This Row],[Cliente]],'BASE DE CLIENTES'!A:E,2,0)</f>
        <v>Brasília</v>
      </c>
      <c r="D5054" s="1" t="str">
        <f>VLOOKUP(Tabela1[[#This Row],[Cliente]],'BASE DE CLIENTES'!A:C,3,0)</f>
        <v>DF</v>
      </c>
      <c r="E5054" s="1" t="str">
        <f>CONCATENATE(Tabela1[[#This Row],[CIDADE]],",",Tabela1[[#This Row],[UF]])</f>
        <v>Brasília,DF</v>
      </c>
      <c r="F5054" s="12">
        <v>46119</v>
      </c>
      <c r="G5054" s="14">
        <v>1140</v>
      </c>
      <c r="H5054" s="14">
        <v>1935</v>
      </c>
      <c r="I5054" s="7">
        <f>Tabela1[[#This Row],[Valor total]]-Tabela1[[#This Row],[Valor custo]]</f>
        <v>795</v>
      </c>
      <c r="J5054" s="3">
        <f>Tabela1[[#This Row],[MARGEM BRUTA]]/Tabela1[[#This Row],[Valor total]]</f>
        <v>0.41085271317829458</v>
      </c>
      <c r="K5054" s="1" t="str">
        <f>VLOOKUP(Tabela1[[#This Row],[Cliente]],'BASE DE CLIENTES'!A:D,4,0)</f>
        <v>SERRALHEIRO</v>
      </c>
      <c r="L5054" s="1" t="str">
        <f>VLOOKUP(Tabela1[[#This Row],[Cliente]],'BASE DE CLIENTES'!A:E,5,0)</f>
        <v>RECANTO DAS EMAS</v>
      </c>
    </row>
    <row r="5055" spans="2:12" x14ac:dyDescent="0.3">
      <c r="B5055" t="s">
        <v>303</v>
      </c>
      <c r="C5055" s="1" t="str">
        <f>VLOOKUP(Tabela1[[#This Row],[Cliente]],'BASE DE CLIENTES'!A:E,2,0)</f>
        <v>Trindade</v>
      </c>
      <c r="D5055" s="1" t="str">
        <f>VLOOKUP(Tabela1[[#This Row],[Cliente]],'BASE DE CLIENTES'!A:C,3,0)</f>
        <v>GO</v>
      </c>
      <c r="E5055" s="1" t="str">
        <f>CONCATENATE(Tabela1[[#This Row],[CIDADE]],",",Tabela1[[#This Row],[UF]])</f>
        <v>Trindade,GO</v>
      </c>
      <c r="F5055" s="12">
        <v>46119</v>
      </c>
      <c r="G5055" s="14">
        <v>90.06</v>
      </c>
      <c r="H5055" s="14">
        <v>160</v>
      </c>
      <c r="I5055" s="7">
        <f>Tabela1[[#This Row],[Valor total]]-Tabela1[[#This Row],[Valor custo]]</f>
        <v>69.94</v>
      </c>
      <c r="J5055" s="3">
        <f>Tabela1[[#This Row],[MARGEM BRUTA]]/Tabela1[[#This Row],[Valor total]]</f>
        <v>0.43712499999999999</v>
      </c>
      <c r="K5055" s="1" t="str">
        <f>VLOOKUP(Tabela1[[#This Row],[Cliente]],'BASE DE CLIENTES'!A:D,4,0)</f>
        <v>EMPRESA COM MAQUINA</v>
      </c>
      <c r="L5055" s="1" t="str">
        <f>VLOOKUP(Tabela1[[#This Row],[Cliente]],'BASE DE CLIENTES'!A:E,5,0)</f>
        <v>Trindade</v>
      </c>
    </row>
    <row r="5056" spans="2:12" x14ac:dyDescent="0.3">
      <c r="B5056" t="s">
        <v>55</v>
      </c>
      <c r="C5056" s="1" t="str">
        <f>VLOOKUP(Tabela1[[#This Row],[Cliente]],'BASE DE CLIENTES'!A:E,2,0)</f>
        <v>Brasília</v>
      </c>
      <c r="D5056" s="1" t="str">
        <f>VLOOKUP(Tabela1[[#This Row],[Cliente]],'BASE DE CLIENTES'!A:C,3,0)</f>
        <v>DF</v>
      </c>
      <c r="E5056" s="1" t="str">
        <f>CONCATENATE(Tabela1[[#This Row],[CIDADE]],",",Tabela1[[#This Row],[UF]])</f>
        <v>Brasília,DF</v>
      </c>
      <c r="F5056" s="12">
        <v>46119</v>
      </c>
      <c r="G5056" s="14">
        <v>530</v>
      </c>
      <c r="H5056" s="14">
        <v>870</v>
      </c>
      <c r="I5056" s="7">
        <f>Tabela1[[#This Row],[Valor total]]-Tabela1[[#This Row],[Valor custo]]</f>
        <v>340</v>
      </c>
      <c r="J5056" s="3">
        <f>Tabela1[[#This Row],[MARGEM BRUTA]]/Tabela1[[#This Row],[Valor total]]</f>
        <v>0.39080459770114945</v>
      </c>
      <c r="K5056" s="1" t="str">
        <f>VLOOKUP(Tabela1[[#This Row],[Cliente]],'BASE DE CLIENTES'!A:D,4,0)</f>
        <v>EMPRESA SEM MAQUINA</v>
      </c>
      <c r="L5056" s="1" t="str">
        <f>VLOOKUP(Tabela1[[#This Row],[Cliente]],'BASE DE CLIENTES'!A:E,5,0)</f>
        <v>RECANTO DAS EMAS</v>
      </c>
    </row>
    <row r="5057" spans="2:12" x14ac:dyDescent="0.3">
      <c r="B5057" t="s">
        <v>66</v>
      </c>
      <c r="C5057" s="1" t="str">
        <f>VLOOKUP(Tabela1[[#This Row],[Cliente]],'BASE DE CLIENTES'!A:E,2,0)</f>
        <v>Águas Lindas de Goiás</v>
      </c>
      <c r="D5057" s="1" t="str">
        <f>VLOOKUP(Tabela1[[#This Row],[Cliente]],'BASE DE CLIENTES'!A:C,3,0)</f>
        <v>GO</v>
      </c>
      <c r="E5057" s="1" t="str">
        <f>CONCATENATE(Tabela1[[#This Row],[CIDADE]],",",Tabela1[[#This Row],[UF]])</f>
        <v>Águas Lindas de Goiás,GO</v>
      </c>
      <c r="F5057" s="12">
        <v>46119</v>
      </c>
      <c r="G5057" s="14">
        <v>380</v>
      </c>
      <c r="H5057" s="14">
        <v>620</v>
      </c>
      <c r="I5057" s="7">
        <f>Tabela1[[#This Row],[Valor total]]-Tabela1[[#This Row],[Valor custo]]</f>
        <v>240</v>
      </c>
      <c r="J5057" s="3">
        <f>Tabela1[[#This Row],[MARGEM BRUTA]]/Tabela1[[#This Row],[Valor total]]</f>
        <v>0.38709677419354838</v>
      </c>
      <c r="K5057" s="1" t="str">
        <f>VLOOKUP(Tabela1[[#This Row],[Cliente]],'BASE DE CLIENTES'!A:D,4,0)</f>
        <v>EMPRESA COM MAQUINA</v>
      </c>
      <c r="L5057" s="1" t="str">
        <f>VLOOKUP(Tabela1[[#This Row],[Cliente]],'BASE DE CLIENTES'!A:E,5,0)</f>
        <v>Águas Lindas de Goiás</v>
      </c>
    </row>
    <row r="5058" spans="2:12" x14ac:dyDescent="0.3">
      <c r="B5058" t="s">
        <v>769</v>
      </c>
      <c r="C5058" s="1" t="str">
        <f>VLOOKUP(Tabela1[[#This Row],[Cliente]],'BASE DE CLIENTES'!A:E,2,0)</f>
        <v>Brasília</v>
      </c>
      <c r="D5058" s="1" t="str">
        <f>VLOOKUP(Tabela1[[#This Row],[Cliente]],'BASE DE CLIENTES'!A:C,3,0)</f>
        <v>DF</v>
      </c>
      <c r="E5058" s="1" t="str">
        <f>CONCATENATE(Tabela1[[#This Row],[CIDADE]],",",Tabela1[[#This Row],[UF]])</f>
        <v>Brasília,DF</v>
      </c>
      <c r="F5058" s="12">
        <v>46119</v>
      </c>
      <c r="G5058" s="14">
        <v>976</v>
      </c>
      <c r="H5058" s="14">
        <v>2150</v>
      </c>
      <c r="I5058" s="7">
        <f>Tabela1[[#This Row],[Valor total]]-Tabela1[[#This Row],[Valor custo]]</f>
        <v>1174</v>
      </c>
      <c r="J5058" s="3">
        <f>Tabela1[[#This Row],[MARGEM BRUTA]]/Tabela1[[#This Row],[Valor total]]</f>
        <v>0.54604651162790696</v>
      </c>
      <c r="K5058" s="1" t="str">
        <f>VLOOKUP(Tabela1[[#This Row],[Cliente]],'BASE DE CLIENTES'!A:D,4,0)</f>
        <v>CLIENTE NOVO S/ IDENT.</v>
      </c>
      <c r="L5058" s="1" t="str">
        <f>VLOOKUP(Tabela1[[#This Row],[Cliente]],'BASE DE CLIENTES'!A:E,5,0)</f>
        <v>Taguatinga Sul (Taguatinga)</v>
      </c>
    </row>
    <row r="5059" spans="2:12" x14ac:dyDescent="0.3">
      <c r="B5059" t="s">
        <v>161</v>
      </c>
      <c r="C5059" s="1" t="str">
        <f>VLOOKUP(Tabela1[[#This Row],[Cliente]],'BASE DE CLIENTES'!A:E,2,0)</f>
        <v>Brasília</v>
      </c>
      <c r="D5059" s="1" t="str">
        <f>VLOOKUP(Tabela1[[#This Row],[Cliente]],'BASE DE CLIENTES'!A:C,3,0)</f>
        <v>DF</v>
      </c>
      <c r="E5059" s="1" t="str">
        <f>CONCATENATE(Tabela1[[#This Row],[CIDADE]],",",Tabela1[[#This Row],[UF]])</f>
        <v>Brasília,DF</v>
      </c>
      <c r="F5059" s="12">
        <v>46119</v>
      </c>
      <c r="G5059" s="14">
        <v>945.57</v>
      </c>
      <c r="H5059" s="14">
        <v>1300</v>
      </c>
      <c r="I5059" s="7">
        <f>Tabela1[[#This Row],[Valor total]]-Tabela1[[#This Row],[Valor custo]]</f>
        <v>354.42999999999995</v>
      </c>
      <c r="J5059" s="3">
        <f>Tabela1[[#This Row],[MARGEM BRUTA]]/Tabela1[[#This Row],[Valor total]]</f>
        <v>0.2726384615384615</v>
      </c>
      <c r="K5059" s="1" t="str">
        <f>VLOOKUP(Tabela1[[#This Row],[Cliente]],'BASE DE CLIENTES'!A:D,4,0)</f>
        <v>EMPRESA COM MAQUINA</v>
      </c>
      <c r="L5059" s="1" t="str">
        <f>VLOOKUP(Tabela1[[#This Row],[Cliente]],'BASE DE CLIENTES'!A:E,5,0)</f>
        <v>RIACHO FUNDO II</v>
      </c>
    </row>
    <row r="5060" spans="2:12" x14ac:dyDescent="0.3">
      <c r="B5060" t="s">
        <v>111</v>
      </c>
      <c r="C5060" s="1" t="str">
        <f>VLOOKUP(Tabela1[[#This Row],[Cliente]],'BASE DE CLIENTES'!A:E,2,0)</f>
        <v>Brasília</v>
      </c>
      <c r="D5060" s="1" t="str">
        <f>VLOOKUP(Tabela1[[#This Row],[Cliente]],'BASE DE CLIENTES'!A:C,3,0)</f>
        <v>DF</v>
      </c>
      <c r="E5060" s="1" t="str">
        <f>CONCATENATE(Tabela1[[#This Row],[CIDADE]],",",Tabela1[[#This Row],[UF]])</f>
        <v>Brasília,DF</v>
      </c>
      <c r="F5060" s="12">
        <v>46119</v>
      </c>
      <c r="G5060" s="14">
        <v>700</v>
      </c>
      <c r="H5060" s="14">
        <v>1050</v>
      </c>
      <c r="I5060" s="7">
        <f>Tabela1[[#This Row],[Valor total]]-Tabela1[[#This Row],[Valor custo]]</f>
        <v>350</v>
      </c>
      <c r="J5060" s="3">
        <f>Tabela1[[#This Row],[MARGEM BRUTA]]/Tabela1[[#This Row],[Valor total]]</f>
        <v>0.33333333333333331</v>
      </c>
      <c r="K5060" s="1" t="str">
        <f>VLOOKUP(Tabela1[[#This Row],[Cliente]],'BASE DE CLIENTES'!A:D,4,0)</f>
        <v>EMPRESA SEM MAQUINA</v>
      </c>
      <c r="L5060" s="1" t="str">
        <f>VLOOKUP(Tabela1[[#This Row],[Cliente]],'BASE DE CLIENTES'!A:E,5,0)</f>
        <v>TAGUATINGA SUL (TAGUATINGA)</v>
      </c>
    </row>
    <row r="5061" spans="2:12" x14ac:dyDescent="0.3">
      <c r="B5061" t="s">
        <v>55</v>
      </c>
      <c r="C5061" s="1" t="str">
        <f>VLOOKUP(Tabela1[[#This Row],[Cliente]],'BASE DE CLIENTES'!A:E,2,0)</f>
        <v>Brasília</v>
      </c>
      <c r="D5061" s="1" t="str">
        <f>VLOOKUP(Tabela1[[#This Row],[Cliente]],'BASE DE CLIENTES'!A:C,3,0)</f>
        <v>DF</v>
      </c>
      <c r="E5061" s="1" t="str">
        <f>CONCATENATE(Tabela1[[#This Row],[CIDADE]],",",Tabela1[[#This Row],[UF]])</f>
        <v>Brasília,DF</v>
      </c>
      <c r="F5061" s="12">
        <v>46119</v>
      </c>
      <c r="G5061" s="14">
        <v>290</v>
      </c>
      <c r="H5061" s="14">
        <v>500</v>
      </c>
      <c r="I5061" s="7">
        <f>Tabela1[[#This Row],[Valor total]]-Tabela1[[#This Row],[Valor custo]]</f>
        <v>210</v>
      </c>
      <c r="J5061" s="3">
        <f>Tabela1[[#This Row],[MARGEM BRUTA]]/Tabela1[[#This Row],[Valor total]]</f>
        <v>0.42</v>
      </c>
      <c r="K5061" s="1" t="str">
        <f>VLOOKUP(Tabela1[[#This Row],[Cliente]],'BASE DE CLIENTES'!A:D,4,0)</f>
        <v>EMPRESA SEM MAQUINA</v>
      </c>
      <c r="L5061" s="1" t="str">
        <f>VLOOKUP(Tabela1[[#This Row],[Cliente]],'BASE DE CLIENTES'!A:E,5,0)</f>
        <v>RECANTO DAS EMAS</v>
      </c>
    </row>
    <row r="5062" spans="2:12" x14ac:dyDescent="0.3">
      <c r="B5062" t="s">
        <v>276</v>
      </c>
      <c r="C5062" s="1" t="str">
        <f>VLOOKUP(Tabela1[[#This Row],[Cliente]],'BASE DE CLIENTES'!A:E,2,0)</f>
        <v>Parauapebas</v>
      </c>
      <c r="D5062" s="1" t="str">
        <f>VLOOKUP(Tabela1[[#This Row],[Cliente]],'BASE DE CLIENTES'!A:C,3,0)</f>
        <v>PA</v>
      </c>
      <c r="E5062" s="1" t="str">
        <f>CONCATENATE(Tabela1[[#This Row],[CIDADE]],",",Tabela1[[#This Row],[UF]])</f>
        <v>Parauapebas,PA</v>
      </c>
      <c r="F5062" s="12">
        <v>46119</v>
      </c>
      <c r="G5062" s="14">
        <v>3679.6</v>
      </c>
      <c r="H5062" s="14">
        <v>5960</v>
      </c>
      <c r="I5062" s="7">
        <f>Tabela1[[#This Row],[Valor total]]-Tabela1[[#This Row],[Valor custo]]</f>
        <v>2280.4</v>
      </c>
      <c r="J5062" s="3">
        <f>Tabela1[[#This Row],[MARGEM BRUTA]]/Tabela1[[#This Row],[Valor total]]</f>
        <v>0.38261744966442957</v>
      </c>
      <c r="K5062" s="1" t="str">
        <f>VLOOKUP(Tabela1[[#This Row],[Cliente]],'BASE DE CLIENTES'!A:D,4,0)</f>
        <v>EMPRESA COM MAQUINA</v>
      </c>
      <c r="L5062" s="1" t="str">
        <f>VLOOKUP(Tabela1[[#This Row],[Cliente]],'BASE DE CLIENTES'!A:E,5,0)</f>
        <v>Parauapebas</v>
      </c>
    </row>
    <row r="5063" spans="2:12" x14ac:dyDescent="0.3">
      <c r="B5063" t="s">
        <v>68</v>
      </c>
      <c r="C5063" s="1" t="str">
        <f>VLOOKUP(Tabela1[[#This Row],[Cliente]],'BASE DE CLIENTES'!A:E,2,0)</f>
        <v>Brasília</v>
      </c>
      <c r="D5063" s="1" t="str">
        <f>VLOOKUP(Tabela1[[#This Row],[Cliente]],'BASE DE CLIENTES'!A:C,3,0)</f>
        <v>DF</v>
      </c>
      <c r="E5063" s="1" t="str">
        <f>CONCATENATE(Tabela1[[#This Row],[CIDADE]],",",Tabela1[[#This Row],[UF]])</f>
        <v>Brasília,DF</v>
      </c>
      <c r="F5063" s="12">
        <v>46119</v>
      </c>
      <c r="G5063" s="14">
        <v>487.8</v>
      </c>
      <c r="H5063" s="14">
        <v>850</v>
      </c>
      <c r="I5063" s="7">
        <f>Tabela1[[#This Row],[Valor total]]-Tabela1[[#This Row],[Valor custo]]</f>
        <v>362.2</v>
      </c>
      <c r="J5063" s="3">
        <f>Tabela1[[#This Row],[MARGEM BRUTA]]/Tabela1[[#This Row],[Valor total]]</f>
        <v>0.42611764705882349</v>
      </c>
      <c r="K5063" s="1" t="str">
        <f>VLOOKUP(Tabela1[[#This Row],[Cliente]],'BASE DE CLIENTES'!A:D,4,0)</f>
        <v>EMPRESA COM MAQUINA</v>
      </c>
      <c r="L5063" s="1" t="str">
        <f>VLOOKUP(Tabela1[[#This Row],[Cliente]],'BASE DE CLIENTES'!A:E,5,0)</f>
        <v>SAMAMBAIA SUL (SAMAMBAIA)</v>
      </c>
    </row>
    <row r="5064" spans="2:12" x14ac:dyDescent="0.3">
      <c r="B5064" t="s">
        <v>178</v>
      </c>
      <c r="C5064" s="1" t="str">
        <f>VLOOKUP(Tabela1[[#This Row],[Cliente]],'BASE DE CLIENTES'!A:E,2,0)</f>
        <v xml:space="preserve">Belém </v>
      </c>
      <c r="D5064" s="1" t="str">
        <f>VLOOKUP(Tabela1[[#This Row],[Cliente]],'BASE DE CLIENTES'!A:C,3,0)</f>
        <v>PA</v>
      </c>
      <c r="E5064" s="1" t="str">
        <f>CONCATENATE(Tabela1[[#This Row],[CIDADE]],",",Tabela1[[#This Row],[UF]])</f>
        <v>Belém ,PA</v>
      </c>
      <c r="F5064" s="12">
        <v>46119</v>
      </c>
      <c r="G5064" s="14">
        <v>1006.8</v>
      </c>
      <c r="H5064" s="14">
        <v>1650</v>
      </c>
      <c r="I5064" s="7">
        <f>Tabela1[[#This Row],[Valor total]]-Tabela1[[#This Row],[Valor custo]]</f>
        <v>643.20000000000005</v>
      </c>
      <c r="J5064" s="3">
        <f>Tabela1[[#This Row],[MARGEM BRUTA]]/Tabela1[[#This Row],[Valor total]]</f>
        <v>0.38981818181818184</v>
      </c>
      <c r="K5064" s="1" t="str">
        <f>VLOOKUP(Tabela1[[#This Row],[Cliente]],'BASE DE CLIENTES'!A:D,4,0)</f>
        <v>EMPRESA COM MAQUINA</v>
      </c>
      <c r="L5064" s="1" t="str">
        <f>VLOOKUP(Tabela1[[#This Row],[Cliente]],'BASE DE CLIENTES'!A:E,5,0)</f>
        <v xml:space="preserve">Belém </v>
      </c>
    </row>
    <row r="5065" spans="2:12" x14ac:dyDescent="0.3">
      <c r="B5065" t="s">
        <v>42</v>
      </c>
      <c r="C5065" s="1" t="str">
        <f>VLOOKUP(Tabela1[[#This Row],[Cliente]],'BASE DE CLIENTES'!A:E,2,0)</f>
        <v>Brasília</v>
      </c>
      <c r="D5065" s="1" t="str">
        <f>VLOOKUP(Tabela1[[#This Row],[Cliente]],'BASE DE CLIENTES'!A:C,3,0)</f>
        <v>DF</v>
      </c>
      <c r="E5065" s="1" t="str">
        <f>CONCATENATE(Tabela1[[#This Row],[CIDADE]],",",Tabela1[[#This Row],[UF]])</f>
        <v>Brasília,DF</v>
      </c>
      <c r="F5065" s="12">
        <v>46119</v>
      </c>
      <c r="G5065" s="14">
        <v>470</v>
      </c>
      <c r="H5065" s="14">
        <v>710</v>
      </c>
      <c r="I5065" s="7">
        <f>Tabela1[[#This Row],[Valor total]]-Tabela1[[#This Row],[Valor custo]]</f>
        <v>240</v>
      </c>
      <c r="J5065" s="3">
        <f>Tabela1[[#This Row],[MARGEM BRUTA]]/Tabela1[[#This Row],[Valor total]]</f>
        <v>0.3380281690140845</v>
      </c>
      <c r="K5065" s="1" t="str">
        <f>VLOOKUP(Tabela1[[#This Row],[Cliente]],'BASE DE CLIENTES'!A:D,4,0)</f>
        <v>EMPRESA SEM MAQUINA</v>
      </c>
      <c r="L5065" s="1" t="str">
        <f>VLOOKUP(Tabela1[[#This Row],[Cliente]],'BASE DE CLIENTES'!A:E,5,0)</f>
        <v>SAMAMBAIA</v>
      </c>
    </row>
    <row r="5066" spans="2:12" x14ac:dyDescent="0.3">
      <c r="B5066" t="s">
        <v>42</v>
      </c>
      <c r="C5066" s="1" t="str">
        <f>VLOOKUP(Tabela1[[#This Row],[Cliente]],'BASE DE CLIENTES'!A:E,2,0)</f>
        <v>Brasília</v>
      </c>
      <c r="D5066" s="1" t="str">
        <f>VLOOKUP(Tabela1[[#This Row],[Cliente]],'BASE DE CLIENTES'!A:C,3,0)</f>
        <v>DF</v>
      </c>
      <c r="E5066" s="1" t="str">
        <f>CONCATENATE(Tabela1[[#This Row],[CIDADE]],",",Tabela1[[#This Row],[UF]])</f>
        <v>Brasília,DF</v>
      </c>
      <c r="F5066" s="12">
        <v>46119</v>
      </c>
      <c r="G5066" s="14">
        <v>290</v>
      </c>
      <c r="H5066" s="14">
        <v>500</v>
      </c>
      <c r="I5066" s="7">
        <f>Tabela1[[#This Row],[Valor total]]-Tabela1[[#This Row],[Valor custo]]</f>
        <v>210</v>
      </c>
      <c r="J5066" s="3">
        <f>Tabela1[[#This Row],[MARGEM BRUTA]]/Tabela1[[#This Row],[Valor total]]</f>
        <v>0.42</v>
      </c>
      <c r="K5066" s="1" t="str">
        <f>VLOOKUP(Tabela1[[#This Row],[Cliente]],'BASE DE CLIENTES'!A:D,4,0)</f>
        <v>EMPRESA SEM MAQUINA</v>
      </c>
      <c r="L5066" s="1" t="str">
        <f>VLOOKUP(Tabela1[[#This Row],[Cliente]],'BASE DE CLIENTES'!A:E,5,0)</f>
        <v>SAMAMBAIA</v>
      </c>
    </row>
    <row r="5067" spans="2:12" x14ac:dyDescent="0.3">
      <c r="B5067" t="s">
        <v>199</v>
      </c>
      <c r="C5067" s="1" t="str">
        <f>VLOOKUP(Tabela1[[#This Row],[Cliente]],'BASE DE CLIENTES'!A:E,2,0)</f>
        <v>Goiânia</v>
      </c>
      <c r="D5067" s="1" t="str">
        <f>VLOOKUP(Tabela1[[#This Row],[Cliente]],'BASE DE CLIENTES'!A:C,3,0)</f>
        <v>GO</v>
      </c>
      <c r="E5067" s="1" t="str">
        <f>CONCATENATE(Tabela1[[#This Row],[CIDADE]],",",Tabela1[[#This Row],[UF]])</f>
        <v>Goiânia,GO</v>
      </c>
      <c r="F5067" s="12">
        <v>46119</v>
      </c>
      <c r="G5067" s="14">
        <v>2855</v>
      </c>
      <c r="H5067" s="14">
        <v>4280</v>
      </c>
      <c r="I5067" s="7">
        <f>Tabela1[[#This Row],[Valor total]]-Tabela1[[#This Row],[Valor custo]]</f>
        <v>1425</v>
      </c>
      <c r="J5067" s="3">
        <f>Tabela1[[#This Row],[MARGEM BRUTA]]/Tabela1[[#This Row],[Valor total]]</f>
        <v>0.33294392523364486</v>
      </c>
      <c r="K5067" s="1" t="str">
        <f>VLOOKUP(Tabela1[[#This Row],[Cliente]],'BASE DE CLIENTES'!A:D,4,0)</f>
        <v>EMPRESA COM MAQUINA</v>
      </c>
      <c r="L5067" s="1" t="str">
        <f>VLOOKUP(Tabela1[[#This Row],[Cliente]],'BASE DE CLIENTES'!A:E,5,0)</f>
        <v>Goiânia</v>
      </c>
    </row>
    <row r="5068" spans="2:12" x14ac:dyDescent="0.3">
      <c r="B5068" t="s">
        <v>20</v>
      </c>
      <c r="C5068" s="1" t="str">
        <f>VLOOKUP(Tabela1[[#This Row],[Cliente]],'BASE DE CLIENTES'!A:E,2,0)</f>
        <v>Brasília</v>
      </c>
      <c r="D5068" s="1" t="str">
        <f>VLOOKUP(Tabela1[[#This Row],[Cliente]],'BASE DE CLIENTES'!A:C,3,0)</f>
        <v>DF</v>
      </c>
      <c r="E5068" s="1" t="str">
        <f>CONCATENATE(Tabela1[[#This Row],[CIDADE]],",",Tabela1[[#This Row],[UF]])</f>
        <v>Brasília,DF</v>
      </c>
      <c r="F5068" s="12">
        <v>46118</v>
      </c>
      <c r="G5068" s="14">
        <v>191</v>
      </c>
      <c r="H5068" s="14">
        <v>350</v>
      </c>
      <c r="I5068" s="7">
        <f>Tabela1[[#This Row],[Valor total]]-Tabela1[[#This Row],[Valor custo]]</f>
        <v>159</v>
      </c>
      <c r="J5068" s="3">
        <f>Tabela1[[#This Row],[MARGEM BRUTA]]/Tabela1[[#This Row],[Valor total]]</f>
        <v>0.45428571428571429</v>
      </c>
      <c r="K5068" s="1" t="str">
        <f>VLOOKUP(Tabela1[[#This Row],[Cliente]],'BASE DE CLIENTES'!A:D,4,0)</f>
        <v>CHAVEIRO</v>
      </c>
      <c r="L5068" s="1" t="str">
        <f>VLOOKUP(Tabela1[[#This Row],[Cliente]],'BASE DE CLIENTES'!A:E,5,0)</f>
        <v>NA</v>
      </c>
    </row>
    <row r="5069" spans="2:12" x14ac:dyDescent="0.3">
      <c r="B5069" t="s">
        <v>179</v>
      </c>
      <c r="C5069" s="1" t="str">
        <f>VLOOKUP(Tabela1[[#This Row],[Cliente]],'BASE DE CLIENTES'!A:E,2,0)</f>
        <v>Brasilândia de Minas</v>
      </c>
      <c r="D5069" s="1" t="str">
        <f>VLOOKUP(Tabela1[[#This Row],[Cliente]],'BASE DE CLIENTES'!A:C,3,0)</f>
        <v>MG</v>
      </c>
      <c r="E5069" s="1" t="str">
        <f>CONCATENATE(Tabela1[[#This Row],[CIDADE]],",",Tabela1[[#This Row],[UF]])</f>
        <v>Brasilândia de Minas,MG</v>
      </c>
      <c r="F5069" s="12">
        <v>46118</v>
      </c>
      <c r="G5069" s="14">
        <v>12.2</v>
      </c>
      <c r="H5069" s="14">
        <v>16</v>
      </c>
      <c r="I5069" s="7">
        <f>Tabela1[[#This Row],[Valor total]]-Tabela1[[#This Row],[Valor custo]]</f>
        <v>3.8000000000000007</v>
      </c>
      <c r="J5069" s="3">
        <f>Tabela1[[#This Row],[MARGEM BRUTA]]/Tabela1[[#This Row],[Valor total]]</f>
        <v>0.23750000000000004</v>
      </c>
      <c r="K5069" s="1" t="str">
        <f>VLOOKUP(Tabela1[[#This Row],[Cliente]],'BASE DE CLIENTES'!A:D,4,0)</f>
        <v>EMPRESA SEM MAQUINA</v>
      </c>
      <c r="L5069" s="1" t="str">
        <f>VLOOKUP(Tabela1[[#This Row],[Cliente]],'BASE DE CLIENTES'!A:E,5,0)</f>
        <v>Brasilândia de Minas</v>
      </c>
    </row>
    <row r="5070" spans="2:12" x14ac:dyDescent="0.3">
      <c r="B5070" t="s">
        <v>68</v>
      </c>
      <c r="C5070" s="1" t="str">
        <f>VLOOKUP(Tabela1[[#This Row],[Cliente]],'BASE DE CLIENTES'!A:E,2,0)</f>
        <v>Brasília</v>
      </c>
      <c r="D5070" s="1" t="str">
        <f>VLOOKUP(Tabela1[[#This Row],[Cliente]],'BASE DE CLIENTES'!A:C,3,0)</f>
        <v>DF</v>
      </c>
      <c r="E5070" s="1" t="str">
        <f>CONCATENATE(Tabela1[[#This Row],[CIDADE]],",",Tabela1[[#This Row],[UF]])</f>
        <v>Brasília,DF</v>
      </c>
      <c r="F5070" s="12">
        <v>46118</v>
      </c>
      <c r="G5070" s="14">
        <v>830.6</v>
      </c>
      <c r="H5070" s="14">
        <v>1240</v>
      </c>
      <c r="I5070" s="7">
        <f>Tabela1[[#This Row],[Valor total]]-Tabela1[[#This Row],[Valor custo]]</f>
        <v>409.4</v>
      </c>
      <c r="J5070" s="3">
        <f>Tabela1[[#This Row],[MARGEM BRUTA]]/Tabela1[[#This Row],[Valor total]]</f>
        <v>0.33016129032258063</v>
      </c>
      <c r="K5070" s="1" t="str">
        <f>VLOOKUP(Tabela1[[#This Row],[Cliente]],'BASE DE CLIENTES'!A:D,4,0)</f>
        <v>EMPRESA COM MAQUINA</v>
      </c>
      <c r="L5070" s="1" t="str">
        <f>VLOOKUP(Tabela1[[#This Row],[Cliente]],'BASE DE CLIENTES'!A:E,5,0)</f>
        <v>SAMAMBAIA SUL (SAMAMBAIA)</v>
      </c>
    </row>
    <row r="5071" spans="2:12" x14ac:dyDescent="0.3">
      <c r="B5071" t="s">
        <v>55</v>
      </c>
      <c r="C5071" s="1" t="str">
        <f>VLOOKUP(Tabela1[[#This Row],[Cliente]],'BASE DE CLIENTES'!A:E,2,0)</f>
        <v>Brasília</v>
      </c>
      <c r="D5071" s="1" t="str">
        <f>VLOOKUP(Tabela1[[#This Row],[Cliente]],'BASE DE CLIENTES'!A:C,3,0)</f>
        <v>DF</v>
      </c>
      <c r="E5071" s="1" t="str">
        <f>CONCATENATE(Tabela1[[#This Row],[CIDADE]],",",Tabela1[[#This Row],[UF]])</f>
        <v>Brasília,DF</v>
      </c>
      <c r="F5071" s="12">
        <v>46118</v>
      </c>
      <c r="G5071" s="14">
        <v>176.98</v>
      </c>
      <c r="H5071" s="14">
        <v>680</v>
      </c>
      <c r="I5071" s="7">
        <f>Tabela1[[#This Row],[Valor total]]-Tabela1[[#This Row],[Valor custo]]</f>
        <v>503.02</v>
      </c>
      <c r="J5071" s="3">
        <f>Tabela1[[#This Row],[MARGEM BRUTA]]/Tabela1[[#This Row],[Valor total]]</f>
        <v>0.73973529411764705</v>
      </c>
      <c r="K5071" s="1" t="str">
        <f>VLOOKUP(Tabela1[[#This Row],[Cliente]],'BASE DE CLIENTES'!A:D,4,0)</f>
        <v>EMPRESA SEM MAQUINA</v>
      </c>
      <c r="L5071" s="1" t="str">
        <f>VLOOKUP(Tabela1[[#This Row],[Cliente]],'BASE DE CLIENTES'!A:E,5,0)</f>
        <v>RECANTO DAS EMAS</v>
      </c>
    </row>
    <row r="5072" spans="2:12" x14ac:dyDescent="0.3">
      <c r="B5072" t="s">
        <v>66</v>
      </c>
      <c r="C5072" s="1" t="str">
        <f>VLOOKUP(Tabela1[[#This Row],[Cliente]],'BASE DE CLIENTES'!A:E,2,0)</f>
        <v>Águas Lindas de Goiás</v>
      </c>
      <c r="D5072" s="1" t="str">
        <f>VLOOKUP(Tabela1[[#This Row],[Cliente]],'BASE DE CLIENTES'!A:C,3,0)</f>
        <v>GO</v>
      </c>
      <c r="E5072" s="1" t="str">
        <f>CONCATENATE(Tabela1[[#This Row],[CIDADE]],",",Tabela1[[#This Row],[UF]])</f>
        <v>Águas Lindas de Goiás,GO</v>
      </c>
      <c r="F5072" s="12">
        <v>46118</v>
      </c>
      <c r="G5072" s="14">
        <v>1300</v>
      </c>
      <c r="H5072" s="14">
        <v>2000</v>
      </c>
      <c r="I5072" s="7">
        <f>Tabela1[[#This Row],[Valor total]]-Tabela1[[#This Row],[Valor custo]]</f>
        <v>700</v>
      </c>
      <c r="J5072" s="3">
        <f>Tabela1[[#This Row],[MARGEM BRUTA]]/Tabela1[[#This Row],[Valor total]]</f>
        <v>0.35</v>
      </c>
      <c r="K5072" s="1" t="str">
        <f>VLOOKUP(Tabela1[[#This Row],[Cliente]],'BASE DE CLIENTES'!A:D,4,0)</f>
        <v>EMPRESA COM MAQUINA</v>
      </c>
      <c r="L5072" s="1" t="str">
        <f>VLOOKUP(Tabela1[[#This Row],[Cliente]],'BASE DE CLIENTES'!A:E,5,0)</f>
        <v>Águas Lindas de Goiás</v>
      </c>
    </row>
    <row r="5073" spans="2:12" x14ac:dyDescent="0.3">
      <c r="B5073" t="s">
        <v>138</v>
      </c>
      <c r="C5073" s="1" t="str">
        <f>VLOOKUP(Tabela1[[#This Row],[Cliente]],'BASE DE CLIENTES'!A:E,2,0)</f>
        <v>Brasília</v>
      </c>
      <c r="D5073" s="1" t="str">
        <f>VLOOKUP(Tabela1[[#This Row],[Cliente]],'BASE DE CLIENTES'!A:C,3,0)</f>
        <v>DF</v>
      </c>
      <c r="E5073" s="1" t="str">
        <f>CONCATENATE(Tabela1[[#This Row],[CIDADE]],",",Tabela1[[#This Row],[UF]])</f>
        <v>Brasília,DF</v>
      </c>
      <c r="F5073" s="12">
        <v>46118</v>
      </c>
      <c r="G5073" s="14">
        <v>988.29</v>
      </c>
      <c r="H5073" s="14">
        <v>2400</v>
      </c>
      <c r="I5073" s="7">
        <f>Tabela1[[#This Row],[Valor total]]-Tabela1[[#This Row],[Valor custo]]</f>
        <v>1411.71</v>
      </c>
      <c r="J5073" s="3">
        <f>Tabela1[[#This Row],[MARGEM BRUTA]]/Tabela1[[#This Row],[Valor total]]</f>
        <v>0.58821250000000003</v>
      </c>
      <c r="K5073" s="1" t="str">
        <f>VLOOKUP(Tabela1[[#This Row],[Cliente]],'BASE DE CLIENTES'!A:D,4,0)</f>
        <v>OUTROS RAMOS</v>
      </c>
      <c r="L5073" s="1" t="str">
        <f>VLOOKUP(Tabela1[[#This Row],[Cliente]],'BASE DE CLIENTES'!A:E,5,0)</f>
        <v>CEILANDIA NORTE (CEILANDIA)</v>
      </c>
    </row>
    <row r="5074" spans="2:12" x14ac:dyDescent="0.3">
      <c r="B5074" t="s">
        <v>104</v>
      </c>
      <c r="C5074" s="1" t="str">
        <f>VLOOKUP(Tabela1[[#This Row],[Cliente]],'BASE DE CLIENTES'!A:E,2,0)</f>
        <v>Águas Lindas de Goiás</v>
      </c>
      <c r="D5074" s="1" t="str">
        <f>VLOOKUP(Tabela1[[#This Row],[Cliente]],'BASE DE CLIENTES'!A:C,3,0)</f>
        <v>GO</v>
      </c>
      <c r="E5074" s="1" t="str">
        <f>CONCATENATE(Tabela1[[#This Row],[CIDADE]],",",Tabela1[[#This Row],[UF]])</f>
        <v>Águas Lindas de Goiás,GO</v>
      </c>
      <c r="F5074" s="12">
        <v>46118</v>
      </c>
      <c r="G5074" s="14">
        <v>450</v>
      </c>
      <c r="H5074" s="14">
        <v>0</v>
      </c>
      <c r="I5074" s="7">
        <f>Tabela1[[#This Row],[Valor total]]-Tabela1[[#This Row],[Valor custo]]</f>
        <v>-450</v>
      </c>
      <c r="J5074" s="3" t="e">
        <f>Tabela1[[#This Row],[MARGEM BRUTA]]/Tabela1[[#This Row],[Valor total]]</f>
        <v>#DIV/0!</v>
      </c>
      <c r="K5074" s="1" t="str">
        <f>VLOOKUP(Tabela1[[#This Row],[Cliente]],'BASE DE CLIENTES'!A:D,4,0)</f>
        <v>EMPRESA SEM MAQUINA</v>
      </c>
      <c r="L5074" s="1" t="str">
        <f>VLOOKUP(Tabela1[[#This Row],[Cliente]],'BASE DE CLIENTES'!A:E,5,0)</f>
        <v>Águas Lindas de Goiás</v>
      </c>
    </row>
    <row r="5075" spans="2:12" x14ac:dyDescent="0.3">
      <c r="B5075" t="s">
        <v>104</v>
      </c>
      <c r="C5075" s="1" t="str">
        <f>VLOOKUP(Tabela1[[#This Row],[Cliente]],'BASE DE CLIENTES'!A:E,2,0)</f>
        <v>Águas Lindas de Goiás</v>
      </c>
      <c r="D5075" s="1" t="str">
        <f>VLOOKUP(Tabela1[[#This Row],[Cliente]],'BASE DE CLIENTES'!A:C,3,0)</f>
        <v>GO</v>
      </c>
      <c r="E5075" s="1" t="str">
        <f>CONCATENATE(Tabela1[[#This Row],[CIDADE]],",",Tabela1[[#This Row],[UF]])</f>
        <v>Águas Lindas de Goiás,GO</v>
      </c>
      <c r="F5075" s="12">
        <v>46118</v>
      </c>
      <c r="G5075" s="14">
        <v>22.5</v>
      </c>
      <c r="H5075" s="14">
        <v>75</v>
      </c>
      <c r="I5075" s="7">
        <f>Tabela1[[#This Row],[Valor total]]-Tabela1[[#This Row],[Valor custo]]</f>
        <v>52.5</v>
      </c>
      <c r="J5075" s="3">
        <f>Tabela1[[#This Row],[MARGEM BRUTA]]/Tabela1[[#This Row],[Valor total]]</f>
        <v>0.7</v>
      </c>
      <c r="K5075" s="1" t="str">
        <f>VLOOKUP(Tabela1[[#This Row],[Cliente]],'BASE DE CLIENTES'!A:D,4,0)</f>
        <v>EMPRESA SEM MAQUINA</v>
      </c>
      <c r="L5075" s="1" t="str">
        <f>VLOOKUP(Tabela1[[#This Row],[Cliente]],'BASE DE CLIENTES'!A:E,5,0)</f>
        <v>Águas Lindas de Goiás</v>
      </c>
    </row>
    <row r="5076" spans="2:12" x14ac:dyDescent="0.3">
      <c r="B5076" t="s">
        <v>76</v>
      </c>
      <c r="C5076" s="1" t="str">
        <f>VLOOKUP(Tabela1[[#This Row],[Cliente]],'BASE DE CLIENTES'!A:E,2,0)</f>
        <v>Brasília</v>
      </c>
      <c r="D5076" s="1" t="str">
        <f>VLOOKUP(Tabela1[[#This Row],[Cliente]],'BASE DE CLIENTES'!A:C,3,0)</f>
        <v>DF</v>
      </c>
      <c r="E5076" s="1" t="str">
        <f>CONCATENATE(Tabela1[[#This Row],[CIDADE]],",",Tabela1[[#This Row],[UF]])</f>
        <v>Brasília,DF</v>
      </c>
      <c r="F5076" s="12">
        <v>46118</v>
      </c>
      <c r="G5076" s="14">
        <v>2358</v>
      </c>
      <c r="H5076" s="14">
        <v>3536</v>
      </c>
      <c r="I5076" s="7">
        <f>Tabela1[[#This Row],[Valor total]]-Tabela1[[#This Row],[Valor custo]]</f>
        <v>1178</v>
      </c>
      <c r="J5076" s="3">
        <f>Tabela1[[#This Row],[MARGEM BRUTA]]/Tabela1[[#This Row],[Valor total]]</f>
        <v>0.33314479638009048</v>
      </c>
      <c r="K5076" s="1" t="str">
        <f>VLOOKUP(Tabela1[[#This Row],[Cliente]],'BASE DE CLIENTES'!A:D,4,0)</f>
        <v>EMPRESA COM MAQUINA</v>
      </c>
      <c r="L5076" s="1" t="str">
        <f>VLOOKUP(Tabela1[[#This Row],[Cliente]],'BASE DE CLIENTES'!A:E,5,0)</f>
        <v>Setor Placa da Mercedes (Núcleo Bandeirante)</v>
      </c>
    </row>
    <row r="5077" spans="2:12" x14ac:dyDescent="0.3">
      <c r="B5077" t="s">
        <v>1176</v>
      </c>
      <c r="C5077" s="1" t="str">
        <f>VLOOKUP(Tabela1[[#This Row],[Cliente]],'BASE DE CLIENTES'!A:E,2,0)</f>
        <v>Brasília</v>
      </c>
      <c r="D5077" s="1" t="str">
        <f>VLOOKUP(Tabela1[[#This Row],[Cliente]],'BASE DE CLIENTES'!A:C,3,0)</f>
        <v>DF</v>
      </c>
      <c r="E5077" s="1" t="str">
        <f>CONCATENATE(Tabela1[[#This Row],[CIDADE]],",",Tabela1[[#This Row],[UF]])</f>
        <v>Brasília,DF</v>
      </c>
      <c r="F5077" s="12">
        <v>46118</v>
      </c>
      <c r="G5077" s="14">
        <v>1877.5</v>
      </c>
      <c r="H5077" s="14">
        <v>3550</v>
      </c>
      <c r="I5077" s="7">
        <f>Tabela1[[#This Row],[Valor total]]-Tabela1[[#This Row],[Valor custo]]</f>
        <v>1672.5</v>
      </c>
      <c r="J5077" s="3">
        <f>Tabela1[[#This Row],[MARGEM BRUTA]]/Tabela1[[#This Row],[Valor total]]</f>
        <v>0.47112676056338026</v>
      </c>
      <c r="K5077" s="1" t="str">
        <f>VLOOKUP(Tabela1[[#This Row],[Cliente]],'BASE DE CLIENTES'!A:D,4,0)</f>
        <v>CLIENTE NOVO S/ IDENT.</v>
      </c>
      <c r="L5077" s="1" t="str">
        <f>VLOOKUP(Tabela1[[#This Row],[Cliente]],'BASE DE CLIENTES'!A:E,5,0)</f>
        <v>TAGUATINGA</v>
      </c>
    </row>
    <row r="5078" spans="2:12" x14ac:dyDescent="0.3">
      <c r="B5078" t="s">
        <v>179</v>
      </c>
      <c r="C5078" s="1" t="str">
        <f>VLOOKUP(Tabela1[[#This Row],[Cliente]],'BASE DE CLIENTES'!A:E,2,0)</f>
        <v>Brasilândia de Minas</v>
      </c>
      <c r="D5078" s="1" t="str">
        <f>VLOOKUP(Tabela1[[#This Row],[Cliente]],'BASE DE CLIENTES'!A:C,3,0)</f>
        <v>MG</v>
      </c>
      <c r="E5078" s="1" t="str">
        <f>CONCATENATE(Tabela1[[#This Row],[CIDADE]],",",Tabela1[[#This Row],[UF]])</f>
        <v>Brasilândia de Minas,MG</v>
      </c>
      <c r="F5078" s="12">
        <v>46118</v>
      </c>
      <c r="G5078" s="14">
        <v>1030</v>
      </c>
      <c r="H5078" s="14">
        <v>1515</v>
      </c>
      <c r="I5078" s="7">
        <f>Tabela1[[#This Row],[Valor total]]-Tabela1[[#This Row],[Valor custo]]</f>
        <v>485</v>
      </c>
      <c r="J5078" s="3">
        <f>Tabela1[[#This Row],[MARGEM BRUTA]]/Tabela1[[#This Row],[Valor total]]</f>
        <v>0.32013201320132012</v>
      </c>
      <c r="K5078" s="1" t="str">
        <f>VLOOKUP(Tabela1[[#This Row],[Cliente]],'BASE DE CLIENTES'!A:D,4,0)</f>
        <v>EMPRESA SEM MAQUINA</v>
      </c>
      <c r="L5078" s="1" t="str">
        <f>VLOOKUP(Tabela1[[#This Row],[Cliente]],'BASE DE CLIENTES'!A:E,5,0)</f>
        <v>Brasilândia de Minas</v>
      </c>
    </row>
    <row r="5079" spans="2:12" x14ac:dyDescent="0.3">
      <c r="B5079" t="s">
        <v>99</v>
      </c>
      <c r="C5079" s="1" t="str">
        <f>VLOOKUP(Tabela1[[#This Row],[Cliente]],'BASE DE CLIENTES'!A:E,2,0)</f>
        <v>Brasília</v>
      </c>
      <c r="D5079" s="1" t="str">
        <f>VLOOKUP(Tabela1[[#This Row],[Cliente]],'BASE DE CLIENTES'!A:C,3,0)</f>
        <v>DF</v>
      </c>
      <c r="E5079" s="1" t="str">
        <f>CONCATENATE(Tabela1[[#This Row],[CIDADE]],",",Tabela1[[#This Row],[UF]])</f>
        <v>Brasília,DF</v>
      </c>
      <c r="F5079" s="12">
        <v>46118</v>
      </c>
      <c r="G5079" s="14">
        <v>2390</v>
      </c>
      <c r="H5079" s="14">
        <v>3645</v>
      </c>
      <c r="I5079" s="7">
        <f>Tabela1[[#This Row],[Valor total]]-Tabela1[[#This Row],[Valor custo]]</f>
        <v>1255</v>
      </c>
      <c r="J5079" s="3">
        <f>Tabela1[[#This Row],[MARGEM BRUTA]]/Tabela1[[#This Row],[Valor total]]</f>
        <v>0.34430727023319618</v>
      </c>
      <c r="K5079" s="1" t="str">
        <f>VLOOKUP(Tabela1[[#This Row],[Cliente]],'BASE DE CLIENTES'!A:D,4,0)</f>
        <v>EMPRESA COM MAQUINA</v>
      </c>
      <c r="L5079" s="1" t="str">
        <f>VLOOKUP(Tabela1[[#This Row],[Cliente]],'BASE DE CLIENTES'!A:E,5,0)</f>
        <v>ARAPOANGA (PLANALTINA)</v>
      </c>
    </row>
    <row r="5080" spans="2:12" x14ac:dyDescent="0.3">
      <c r="B5080" t="s">
        <v>52</v>
      </c>
      <c r="C5080" s="1" t="str">
        <f>VLOOKUP(Tabela1[[#This Row],[Cliente]],'BASE DE CLIENTES'!A:E,2,0)</f>
        <v>Brasília</v>
      </c>
      <c r="D5080" s="1" t="str">
        <f>VLOOKUP(Tabela1[[#This Row],[Cliente]],'BASE DE CLIENTES'!A:C,3,0)</f>
        <v>DF</v>
      </c>
      <c r="E5080" s="1" t="str">
        <f>CONCATENATE(Tabela1[[#This Row],[CIDADE]],",",Tabela1[[#This Row],[UF]])</f>
        <v>Brasília,DF</v>
      </c>
      <c r="F5080" s="12">
        <v>46118</v>
      </c>
      <c r="G5080" s="14">
        <v>84.47</v>
      </c>
      <c r="H5080" s="14">
        <v>190</v>
      </c>
      <c r="I5080" s="7">
        <f>Tabela1[[#This Row],[Valor total]]-Tabela1[[#This Row],[Valor custo]]</f>
        <v>105.53</v>
      </c>
      <c r="J5080" s="3">
        <f>Tabela1[[#This Row],[MARGEM BRUTA]]/Tabela1[[#This Row],[Valor total]]</f>
        <v>0.55542105263157893</v>
      </c>
      <c r="K5080" s="1" t="str">
        <f>VLOOKUP(Tabela1[[#This Row],[Cliente]],'BASE DE CLIENTES'!A:D,4,0)</f>
        <v>SERRALHEIRO</v>
      </c>
      <c r="L5080" s="1" t="str">
        <f>VLOOKUP(Tabela1[[#This Row],[Cliente]],'BASE DE CLIENTES'!A:E,5,0)</f>
        <v>Ceilândia Sul (Ceilândia)</v>
      </c>
    </row>
    <row r="5081" spans="2:12" x14ac:dyDescent="0.3">
      <c r="B5081" t="s">
        <v>1207</v>
      </c>
      <c r="C5081" s="1" t="str">
        <f>VLOOKUP(Tabela1[[#This Row],[Cliente]],'BASE DE CLIENTES'!A:E,2,0)</f>
        <v>Brasília</v>
      </c>
      <c r="D5081" s="1" t="str">
        <f>VLOOKUP(Tabela1[[#This Row],[Cliente]],'BASE DE CLIENTES'!A:C,3,0)</f>
        <v>DF</v>
      </c>
      <c r="E5081" s="1" t="str">
        <f>CONCATENATE(Tabela1[[#This Row],[CIDADE]],",",Tabela1[[#This Row],[UF]])</f>
        <v>Brasília,DF</v>
      </c>
      <c r="F5081" s="12">
        <v>46118</v>
      </c>
      <c r="G5081" s="14">
        <v>191</v>
      </c>
      <c r="H5081" s="14">
        <v>350</v>
      </c>
      <c r="I5081" s="7">
        <f>Tabela1[[#This Row],[Valor total]]-Tabela1[[#This Row],[Valor custo]]</f>
        <v>159</v>
      </c>
      <c r="J5081" s="3">
        <f>Tabela1[[#This Row],[MARGEM BRUTA]]/Tabela1[[#This Row],[Valor total]]</f>
        <v>0.45428571428571429</v>
      </c>
      <c r="K5081" s="1" t="str">
        <f>VLOOKUP(Tabela1[[#This Row],[Cliente]],'BASE DE CLIENTES'!A:D,4,0)</f>
        <v>CLIENTE NOVO S/ IDENT.</v>
      </c>
      <c r="L5081" s="1" t="str">
        <f>VLOOKUP(Tabela1[[#This Row],[Cliente]],'BASE DE CLIENTES'!A:E,5,0)</f>
        <v>Guará</v>
      </c>
    </row>
    <row r="5082" spans="2:12" x14ac:dyDescent="0.3">
      <c r="B5082" t="s">
        <v>97</v>
      </c>
      <c r="C5082" s="1" t="str">
        <f>VLOOKUP(Tabela1[[#This Row],[Cliente]],'BASE DE CLIENTES'!A:E,2,0)</f>
        <v>Brasília</v>
      </c>
      <c r="D5082" s="1" t="str">
        <f>VLOOKUP(Tabela1[[#This Row],[Cliente]],'BASE DE CLIENTES'!A:C,3,0)</f>
        <v>DF</v>
      </c>
      <c r="E5082" s="1" t="str">
        <f>CONCATENATE(Tabela1[[#This Row],[CIDADE]],",",Tabela1[[#This Row],[UF]])</f>
        <v>Brasília,DF</v>
      </c>
      <c r="F5082" s="12">
        <v>46118</v>
      </c>
      <c r="G5082" s="14">
        <v>838</v>
      </c>
      <c r="H5082" s="14">
        <v>1440</v>
      </c>
      <c r="I5082" s="7">
        <f>Tabela1[[#This Row],[Valor total]]-Tabela1[[#This Row],[Valor custo]]</f>
        <v>602</v>
      </c>
      <c r="J5082" s="3">
        <f>Tabela1[[#This Row],[MARGEM BRUTA]]/Tabela1[[#This Row],[Valor total]]</f>
        <v>0.41805555555555557</v>
      </c>
      <c r="K5082" s="1" t="str">
        <f>VLOOKUP(Tabela1[[#This Row],[Cliente]],'BASE DE CLIENTES'!A:D,4,0)</f>
        <v>SERRALHEIRO</v>
      </c>
      <c r="L5082" s="1" t="str">
        <f>VLOOKUP(Tabela1[[#This Row],[Cliente]],'BASE DE CLIENTES'!A:E,5,0)</f>
        <v>CEILANDIA NORTE</v>
      </c>
    </row>
    <row r="5083" spans="2:12" x14ac:dyDescent="0.3">
      <c r="B5083" t="s">
        <v>1208</v>
      </c>
      <c r="C5083" s="1" t="str">
        <f>VLOOKUP(Tabela1[[#This Row],[Cliente]],'BASE DE CLIENTES'!A:E,2,0)</f>
        <v>Anápolis</v>
      </c>
      <c r="D5083" s="1" t="str">
        <f>VLOOKUP(Tabela1[[#This Row],[Cliente]],'BASE DE CLIENTES'!A:C,3,0)</f>
        <v>GO</v>
      </c>
      <c r="E5083" s="1" t="str">
        <f>CONCATENATE(Tabela1[[#This Row],[CIDADE]],",",Tabela1[[#This Row],[UF]])</f>
        <v>Anápolis,GO</v>
      </c>
      <c r="F5083" s="12">
        <v>46118</v>
      </c>
      <c r="G5083" s="14">
        <v>90.06</v>
      </c>
      <c r="H5083" s="14">
        <v>200</v>
      </c>
      <c r="I5083" s="7">
        <f>Tabela1[[#This Row],[Valor total]]-Tabela1[[#This Row],[Valor custo]]</f>
        <v>109.94</v>
      </c>
      <c r="J5083" s="3">
        <f>Tabela1[[#This Row],[MARGEM BRUTA]]/Tabela1[[#This Row],[Valor total]]</f>
        <v>0.54969999999999997</v>
      </c>
      <c r="K5083" s="1" t="str">
        <f>VLOOKUP(Tabela1[[#This Row],[Cliente]],'BASE DE CLIENTES'!A:D,4,0)</f>
        <v>CLIENTE NOVO S/ IDENT.</v>
      </c>
      <c r="L5083" s="1" t="str">
        <f>VLOOKUP(Tabela1[[#This Row],[Cliente]],'BASE DE CLIENTES'!A:E,5,0)</f>
        <v>ANÁPOLIS</v>
      </c>
    </row>
    <row r="5084" spans="2:12" x14ac:dyDescent="0.3">
      <c r="B5084" t="s">
        <v>20</v>
      </c>
      <c r="C5084" s="1" t="str">
        <f>VLOOKUP(Tabela1[[#This Row],[Cliente]],'BASE DE CLIENTES'!A:E,2,0)</f>
        <v>Brasília</v>
      </c>
      <c r="D5084" s="1" t="str">
        <f>VLOOKUP(Tabela1[[#This Row],[Cliente]],'BASE DE CLIENTES'!A:C,3,0)</f>
        <v>DF</v>
      </c>
      <c r="E5084" s="1" t="str">
        <f>CONCATENATE(Tabela1[[#This Row],[CIDADE]],",",Tabela1[[#This Row],[UF]])</f>
        <v>Brasília,DF</v>
      </c>
      <c r="F5084" s="12">
        <v>46118</v>
      </c>
      <c r="G5084" s="14">
        <v>191</v>
      </c>
      <c r="H5084" s="14">
        <v>400</v>
      </c>
      <c r="I5084" s="7">
        <f>Tabela1[[#This Row],[Valor total]]-Tabela1[[#This Row],[Valor custo]]</f>
        <v>209</v>
      </c>
      <c r="J5084" s="3">
        <f>Tabela1[[#This Row],[MARGEM BRUTA]]/Tabela1[[#This Row],[Valor total]]</f>
        <v>0.52249999999999996</v>
      </c>
      <c r="K5084" s="1" t="str">
        <f>VLOOKUP(Tabela1[[#This Row],[Cliente]],'BASE DE CLIENTES'!A:D,4,0)</f>
        <v>CHAVEIRO</v>
      </c>
      <c r="L5084" s="1" t="str">
        <f>VLOOKUP(Tabela1[[#This Row],[Cliente]],'BASE DE CLIENTES'!A:E,5,0)</f>
        <v>NA</v>
      </c>
    </row>
    <row r="5085" spans="2:12" x14ac:dyDescent="0.3">
      <c r="B5085" t="s">
        <v>42</v>
      </c>
      <c r="C5085" s="1" t="str">
        <f>VLOOKUP(Tabela1[[#This Row],[Cliente]],'BASE DE CLIENTES'!A:E,2,0)</f>
        <v>Brasília</v>
      </c>
      <c r="D5085" s="1" t="str">
        <f>VLOOKUP(Tabela1[[#This Row],[Cliente]],'BASE DE CLIENTES'!A:C,3,0)</f>
        <v>DF</v>
      </c>
      <c r="E5085" s="1" t="str">
        <f>CONCATENATE(Tabela1[[#This Row],[CIDADE]],",",Tabela1[[#This Row],[UF]])</f>
        <v>Brasília,DF</v>
      </c>
      <c r="F5085" s="12">
        <v>46118</v>
      </c>
      <c r="G5085" s="14">
        <v>13.69</v>
      </c>
      <c r="H5085" s="14">
        <v>100</v>
      </c>
      <c r="I5085" s="7">
        <f>Tabela1[[#This Row],[Valor total]]-Tabela1[[#This Row],[Valor custo]]</f>
        <v>86.31</v>
      </c>
      <c r="J5085" s="3">
        <f>Tabela1[[#This Row],[MARGEM BRUTA]]/Tabela1[[#This Row],[Valor total]]</f>
        <v>0.86309999999999998</v>
      </c>
      <c r="K5085" s="1" t="str">
        <f>VLOOKUP(Tabela1[[#This Row],[Cliente]],'BASE DE CLIENTES'!A:D,4,0)</f>
        <v>EMPRESA SEM MAQUINA</v>
      </c>
      <c r="L5085" s="1" t="str">
        <f>VLOOKUP(Tabela1[[#This Row],[Cliente]],'BASE DE CLIENTES'!A:E,5,0)</f>
        <v>SAMAMBAIA</v>
      </c>
    </row>
    <row r="5086" spans="2:12" x14ac:dyDescent="0.3">
      <c r="B5086" t="s">
        <v>20</v>
      </c>
      <c r="C5086" s="1" t="str">
        <f>VLOOKUP(Tabela1[[#This Row],[Cliente]],'BASE DE CLIENTES'!A:E,2,0)</f>
        <v>Brasília</v>
      </c>
      <c r="D5086" s="1" t="str">
        <f>VLOOKUP(Tabela1[[#This Row],[Cliente]],'BASE DE CLIENTES'!A:C,3,0)</f>
        <v>DF</v>
      </c>
      <c r="E5086" s="1" t="str">
        <f>CONCATENATE(Tabela1[[#This Row],[CIDADE]],",",Tabela1[[#This Row],[UF]])</f>
        <v>Brasília,DF</v>
      </c>
      <c r="F5086" s="12">
        <v>46118</v>
      </c>
      <c r="G5086" s="14">
        <v>191</v>
      </c>
      <c r="H5086" s="14">
        <v>350</v>
      </c>
      <c r="I5086" s="7">
        <f>Tabela1[[#This Row],[Valor total]]-Tabela1[[#This Row],[Valor custo]]</f>
        <v>159</v>
      </c>
      <c r="J5086" s="3">
        <f>Tabela1[[#This Row],[MARGEM BRUTA]]/Tabela1[[#This Row],[Valor total]]</f>
        <v>0.45428571428571429</v>
      </c>
      <c r="K5086" s="1" t="str">
        <f>VLOOKUP(Tabela1[[#This Row],[Cliente]],'BASE DE CLIENTES'!A:D,4,0)</f>
        <v>CHAVEIRO</v>
      </c>
      <c r="L5086" s="1" t="str">
        <f>VLOOKUP(Tabela1[[#This Row],[Cliente]],'BASE DE CLIENTES'!A:E,5,0)</f>
        <v>NA</v>
      </c>
    </row>
    <row r="5087" spans="2:12" x14ac:dyDescent="0.3">
      <c r="B5087" t="s">
        <v>232</v>
      </c>
      <c r="C5087" s="1" t="str">
        <f>VLOOKUP(Tabela1[[#This Row],[Cliente]],'BASE DE CLIENTES'!A:E,2,0)</f>
        <v>Brasília</v>
      </c>
      <c r="D5087" s="1" t="str">
        <f>VLOOKUP(Tabela1[[#This Row],[Cliente]],'BASE DE CLIENTES'!A:C,3,0)</f>
        <v>DF</v>
      </c>
      <c r="E5087" s="1" t="str">
        <f>CONCATENATE(Tabela1[[#This Row],[CIDADE]],",",Tabela1[[#This Row],[UF]])</f>
        <v>Brasília,DF</v>
      </c>
      <c r="F5087" s="12">
        <v>46114</v>
      </c>
      <c r="G5087" s="14">
        <v>191</v>
      </c>
      <c r="H5087" s="14">
        <v>300</v>
      </c>
      <c r="I5087" s="7">
        <f>Tabela1[[#This Row],[Valor total]]-Tabela1[[#This Row],[Valor custo]]</f>
        <v>109</v>
      </c>
      <c r="J5087" s="3">
        <f>Tabela1[[#This Row],[MARGEM BRUTA]]/Tabela1[[#This Row],[Valor total]]</f>
        <v>0.36333333333333334</v>
      </c>
      <c r="K5087" s="1" t="str">
        <f>VLOOKUP(Tabela1[[#This Row],[Cliente]],'BASE DE CLIENTES'!A:D,4,0)</f>
        <v>CHAVEIRO</v>
      </c>
      <c r="L5087" s="1" t="str">
        <f>VLOOKUP(Tabela1[[#This Row],[Cliente]],'BASE DE CLIENTES'!A:E,5,0)</f>
        <v>Areal (Águas Claras)</v>
      </c>
    </row>
    <row r="5088" spans="2:12" x14ac:dyDescent="0.3">
      <c r="B5088" t="s">
        <v>106</v>
      </c>
      <c r="C5088" s="1" t="str">
        <f>VLOOKUP(Tabela1[[#This Row],[Cliente]],'BASE DE CLIENTES'!A:E,2,0)</f>
        <v>Brasília</v>
      </c>
      <c r="D5088" s="1" t="str">
        <f>VLOOKUP(Tabela1[[#This Row],[Cliente]],'BASE DE CLIENTES'!A:C,3,0)</f>
        <v>DF</v>
      </c>
      <c r="E5088" s="1" t="str">
        <f>CONCATENATE(Tabela1[[#This Row],[CIDADE]],",",Tabela1[[#This Row],[UF]])</f>
        <v>Brasília,DF</v>
      </c>
      <c r="F5088" s="12">
        <v>46114</v>
      </c>
      <c r="G5088" s="14">
        <v>90.06</v>
      </c>
      <c r="H5088" s="14">
        <v>170</v>
      </c>
      <c r="I5088" s="7">
        <f>Tabela1[[#This Row],[Valor total]]-Tabela1[[#This Row],[Valor custo]]</f>
        <v>79.94</v>
      </c>
      <c r="J5088" s="3">
        <f>Tabela1[[#This Row],[MARGEM BRUTA]]/Tabela1[[#This Row],[Valor total]]</f>
        <v>0.47023529411764703</v>
      </c>
      <c r="K5088" s="1" t="str">
        <f>VLOOKUP(Tabela1[[#This Row],[Cliente]],'BASE DE CLIENTES'!A:D,4,0)</f>
        <v>EMPRESA COM MAQUINA</v>
      </c>
      <c r="L5088" s="1" t="str">
        <f>VLOOKUP(Tabela1[[#This Row],[Cliente]],'BASE DE CLIENTES'!A:E,5,0)</f>
        <v>26 DE SETEMBRO</v>
      </c>
    </row>
    <row r="5089" spans="2:12" x14ac:dyDescent="0.3">
      <c r="B5089" t="s">
        <v>179</v>
      </c>
      <c r="C5089" s="1" t="str">
        <f>VLOOKUP(Tabela1[[#This Row],[Cliente]],'BASE DE CLIENTES'!A:E,2,0)</f>
        <v>Brasilândia de Minas</v>
      </c>
      <c r="D5089" s="1" t="str">
        <f>VLOOKUP(Tabela1[[#This Row],[Cliente]],'BASE DE CLIENTES'!A:C,3,0)</f>
        <v>MG</v>
      </c>
      <c r="E5089" s="1" t="str">
        <f>CONCATENATE(Tabela1[[#This Row],[CIDADE]],",",Tabela1[[#This Row],[UF]])</f>
        <v>Brasilândia de Minas,MG</v>
      </c>
      <c r="F5089" s="12">
        <v>46114</v>
      </c>
      <c r="G5089" s="14">
        <v>720</v>
      </c>
      <c r="H5089" s="14">
        <v>530</v>
      </c>
      <c r="I5089" s="7">
        <f>Tabela1[[#This Row],[Valor total]]-Tabela1[[#This Row],[Valor custo]]</f>
        <v>-190</v>
      </c>
      <c r="J5089" s="3">
        <f>Tabela1[[#This Row],[MARGEM BRUTA]]/Tabela1[[#This Row],[Valor total]]</f>
        <v>-0.35849056603773582</v>
      </c>
      <c r="K5089" s="1" t="str">
        <f>VLOOKUP(Tabela1[[#This Row],[Cliente]],'BASE DE CLIENTES'!A:D,4,0)</f>
        <v>EMPRESA SEM MAQUINA</v>
      </c>
      <c r="L5089" s="1" t="str">
        <f>VLOOKUP(Tabela1[[#This Row],[Cliente]],'BASE DE CLIENTES'!A:E,5,0)</f>
        <v>Brasilândia de Minas</v>
      </c>
    </row>
    <row r="5090" spans="2:12" x14ac:dyDescent="0.3">
      <c r="B5090" t="s">
        <v>68</v>
      </c>
      <c r="C5090" s="1" t="str">
        <f>VLOOKUP(Tabela1[[#This Row],[Cliente]],'BASE DE CLIENTES'!A:E,2,0)</f>
        <v>Brasília</v>
      </c>
      <c r="D5090" s="1" t="str">
        <f>VLOOKUP(Tabela1[[#This Row],[Cliente]],'BASE DE CLIENTES'!A:C,3,0)</f>
        <v>DF</v>
      </c>
      <c r="E5090" s="1" t="str">
        <f>CONCATENATE(Tabela1[[#This Row],[CIDADE]],",",Tabela1[[#This Row],[UF]])</f>
        <v>Brasília,DF</v>
      </c>
      <c r="F5090" s="12">
        <v>46114</v>
      </c>
      <c r="G5090" s="14">
        <v>680</v>
      </c>
      <c r="H5090" s="14">
        <v>935</v>
      </c>
      <c r="I5090" s="7">
        <f>Tabela1[[#This Row],[Valor total]]-Tabela1[[#This Row],[Valor custo]]</f>
        <v>255</v>
      </c>
      <c r="J5090" s="3">
        <f>Tabela1[[#This Row],[MARGEM BRUTA]]/Tabela1[[#This Row],[Valor total]]</f>
        <v>0.27272727272727271</v>
      </c>
      <c r="K5090" s="1" t="str">
        <f>VLOOKUP(Tabela1[[#This Row],[Cliente]],'BASE DE CLIENTES'!A:D,4,0)</f>
        <v>EMPRESA COM MAQUINA</v>
      </c>
      <c r="L5090" s="1" t="str">
        <f>VLOOKUP(Tabela1[[#This Row],[Cliente]],'BASE DE CLIENTES'!A:E,5,0)</f>
        <v>SAMAMBAIA SUL (SAMAMBAIA)</v>
      </c>
    </row>
    <row r="5091" spans="2:12" x14ac:dyDescent="0.3">
      <c r="B5091" t="s">
        <v>19</v>
      </c>
      <c r="C5091" s="1" t="str">
        <f>VLOOKUP(Tabela1[[#This Row],[Cliente]],'BASE DE CLIENTES'!A:E,2,0)</f>
        <v>Águas Lindas de Goiás</v>
      </c>
      <c r="D5091" s="1" t="str">
        <f>VLOOKUP(Tabela1[[#This Row],[Cliente]],'BASE DE CLIENTES'!A:C,3,0)</f>
        <v>GO</v>
      </c>
      <c r="E5091" s="1" t="str">
        <f>CONCATENATE(Tabela1[[#This Row],[CIDADE]],",",Tabela1[[#This Row],[UF]])</f>
        <v>Águas Lindas de Goiás,GO</v>
      </c>
      <c r="F5091" s="12">
        <v>46114</v>
      </c>
      <c r="G5091" s="14">
        <v>425.1</v>
      </c>
      <c r="H5091" s="14">
        <v>730</v>
      </c>
      <c r="I5091" s="7">
        <f>Tabela1[[#This Row],[Valor total]]-Tabela1[[#This Row],[Valor custo]]</f>
        <v>304.89999999999998</v>
      </c>
      <c r="J5091" s="3">
        <f>Tabela1[[#This Row],[MARGEM BRUTA]]/Tabela1[[#This Row],[Valor total]]</f>
        <v>0.41767123287671232</v>
      </c>
      <c r="K5091" s="1" t="str">
        <f>VLOOKUP(Tabela1[[#This Row],[Cliente]],'BASE DE CLIENTES'!A:D,4,0)</f>
        <v>SERRALHEIRO</v>
      </c>
      <c r="L5091" s="1" t="str">
        <f>VLOOKUP(Tabela1[[#This Row],[Cliente]],'BASE DE CLIENTES'!A:E,5,0)</f>
        <v>Águas Lindas de Goiás</v>
      </c>
    </row>
    <row r="5092" spans="2:12" x14ac:dyDescent="0.3">
      <c r="B5092" t="s">
        <v>25</v>
      </c>
      <c r="C5092" s="1" t="str">
        <f>VLOOKUP(Tabela1[[#This Row],[Cliente]],'BASE DE CLIENTES'!A:E,2,0)</f>
        <v>Brasília</v>
      </c>
      <c r="D5092" s="1" t="str">
        <f>VLOOKUP(Tabela1[[#This Row],[Cliente]],'BASE DE CLIENTES'!A:C,3,0)</f>
        <v>DF</v>
      </c>
      <c r="E5092" s="1" t="str">
        <f>CONCATENATE(Tabela1[[#This Row],[CIDADE]],",",Tabela1[[#This Row],[UF]])</f>
        <v>Brasília,DF</v>
      </c>
      <c r="F5092" s="12">
        <v>46114</v>
      </c>
      <c r="G5092" s="14">
        <v>380</v>
      </c>
      <c r="H5092" s="14">
        <v>615</v>
      </c>
      <c r="I5092" s="7">
        <f>Tabela1[[#This Row],[Valor total]]-Tabela1[[#This Row],[Valor custo]]</f>
        <v>235</v>
      </c>
      <c r="J5092" s="3">
        <f>Tabela1[[#This Row],[MARGEM BRUTA]]/Tabela1[[#This Row],[Valor total]]</f>
        <v>0.38211382113821141</v>
      </c>
      <c r="K5092" s="1" t="str">
        <f>VLOOKUP(Tabela1[[#This Row],[Cliente]],'BASE DE CLIENTES'!A:D,4,0)</f>
        <v>EMPRESA COM MAQUINA</v>
      </c>
      <c r="L5092" s="1" t="str">
        <f>VLOOKUP(Tabela1[[#This Row],[Cliente]],'BASE DE CLIENTES'!A:E,5,0)</f>
        <v>CEILANDIA NORTE (CEILANDIA)</v>
      </c>
    </row>
    <row r="5093" spans="2:12" x14ac:dyDescent="0.3">
      <c r="B5093" t="s">
        <v>66</v>
      </c>
      <c r="C5093" s="1" t="str">
        <f>VLOOKUP(Tabela1[[#This Row],[Cliente]],'BASE DE CLIENTES'!A:E,2,0)</f>
        <v>Águas Lindas de Goiás</v>
      </c>
      <c r="D5093" s="1" t="str">
        <f>VLOOKUP(Tabela1[[#This Row],[Cliente]],'BASE DE CLIENTES'!A:C,3,0)</f>
        <v>GO</v>
      </c>
      <c r="E5093" s="1" t="str">
        <f>CONCATENATE(Tabela1[[#This Row],[CIDADE]],",",Tabela1[[#This Row],[UF]])</f>
        <v>Águas Lindas de Goiás,GO</v>
      </c>
      <c r="F5093" s="12">
        <v>46114</v>
      </c>
      <c r="G5093" s="14">
        <v>2660</v>
      </c>
      <c r="H5093" s="14">
        <v>4340</v>
      </c>
      <c r="I5093" s="7">
        <f>Tabela1[[#This Row],[Valor total]]-Tabela1[[#This Row],[Valor custo]]</f>
        <v>1680</v>
      </c>
      <c r="J5093" s="3">
        <f>Tabela1[[#This Row],[MARGEM BRUTA]]/Tabela1[[#This Row],[Valor total]]</f>
        <v>0.38709677419354838</v>
      </c>
      <c r="K5093" s="1" t="str">
        <f>VLOOKUP(Tabela1[[#This Row],[Cliente]],'BASE DE CLIENTES'!A:D,4,0)</f>
        <v>EMPRESA COM MAQUINA</v>
      </c>
      <c r="L5093" s="1" t="str">
        <f>VLOOKUP(Tabela1[[#This Row],[Cliente]],'BASE DE CLIENTES'!A:E,5,0)</f>
        <v>Águas Lindas de Goiás</v>
      </c>
    </row>
    <row r="5094" spans="2:12" x14ac:dyDescent="0.3">
      <c r="B5094" t="s">
        <v>27</v>
      </c>
      <c r="C5094" s="1" t="str">
        <f>VLOOKUP(Tabela1[[#This Row],[Cliente]],'BASE DE CLIENTES'!A:E,2,0)</f>
        <v>Brasília</v>
      </c>
      <c r="D5094" s="1" t="str">
        <f>VLOOKUP(Tabela1[[#This Row],[Cliente]],'BASE DE CLIENTES'!A:C,3,0)</f>
        <v>DF</v>
      </c>
      <c r="E5094" s="1" t="str">
        <f>CONCATENATE(Tabela1[[#This Row],[CIDADE]],",",Tabela1[[#This Row],[UF]])</f>
        <v>Brasília,DF</v>
      </c>
      <c r="F5094" s="12">
        <v>46114</v>
      </c>
      <c r="G5094" s="14">
        <v>543.69000000000005</v>
      </c>
      <c r="H5094" s="14">
        <v>990</v>
      </c>
      <c r="I5094" s="7">
        <f>Tabela1[[#This Row],[Valor total]]-Tabela1[[#This Row],[Valor custo]]</f>
        <v>446.30999999999995</v>
      </c>
      <c r="J5094" s="3">
        <f>Tabela1[[#This Row],[MARGEM BRUTA]]/Tabela1[[#This Row],[Valor total]]</f>
        <v>0.45081818181818178</v>
      </c>
      <c r="K5094" s="1" t="str">
        <f>VLOOKUP(Tabela1[[#This Row],[Cliente]],'BASE DE CLIENTES'!A:D,4,0)</f>
        <v>EMPRESA SEM MAQUINA</v>
      </c>
      <c r="L5094" s="1" t="str">
        <f>VLOOKUP(Tabela1[[#This Row],[Cliente]],'BASE DE CLIENTES'!A:E,5,0)</f>
        <v>RECANTO DAS EMAS</v>
      </c>
    </row>
    <row r="5095" spans="2:12" x14ac:dyDescent="0.3">
      <c r="B5095" t="s">
        <v>178</v>
      </c>
      <c r="C5095" s="1" t="str">
        <f>VLOOKUP(Tabela1[[#This Row],[Cliente]],'BASE DE CLIENTES'!A:E,2,0)</f>
        <v xml:space="preserve">Belém </v>
      </c>
      <c r="D5095" s="1" t="str">
        <f>VLOOKUP(Tabela1[[#This Row],[Cliente]],'BASE DE CLIENTES'!A:C,3,0)</f>
        <v>PA</v>
      </c>
      <c r="E5095" s="1" t="str">
        <f>CONCATENATE(Tabela1[[#This Row],[CIDADE]],",",Tabela1[[#This Row],[UF]])</f>
        <v>Belém ,PA</v>
      </c>
      <c r="F5095" s="12">
        <v>46114</v>
      </c>
      <c r="G5095" s="14">
        <v>5471.6</v>
      </c>
      <c r="H5095" s="14">
        <v>9125</v>
      </c>
      <c r="I5095" s="7">
        <f>Tabela1[[#This Row],[Valor total]]-Tabela1[[#This Row],[Valor custo]]</f>
        <v>3653.3999999999996</v>
      </c>
      <c r="J5095" s="3">
        <f>Tabela1[[#This Row],[MARGEM BRUTA]]/Tabela1[[#This Row],[Valor total]]</f>
        <v>0.40037260273972597</v>
      </c>
      <c r="K5095" s="1" t="str">
        <f>VLOOKUP(Tabela1[[#This Row],[Cliente]],'BASE DE CLIENTES'!A:D,4,0)</f>
        <v>EMPRESA COM MAQUINA</v>
      </c>
      <c r="L5095" s="1" t="str">
        <f>VLOOKUP(Tabela1[[#This Row],[Cliente]],'BASE DE CLIENTES'!A:E,5,0)</f>
        <v xml:space="preserve">Belém </v>
      </c>
    </row>
    <row r="5096" spans="2:12" x14ac:dyDescent="0.3">
      <c r="B5096" t="s">
        <v>97</v>
      </c>
      <c r="C5096" s="1" t="str">
        <f>VLOOKUP(Tabela1[[#This Row],[Cliente]],'BASE DE CLIENTES'!A:E,2,0)</f>
        <v>Brasília</v>
      </c>
      <c r="D5096" s="1" t="str">
        <f>VLOOKUP(Tabela1[[#This Row],[Cliente]],'BASE DE CLIENTES'!A:C,3,0)</f>
        <v>DF</v>
      </c>
      <c r="E5096" s="1" t="str">
        <f>CONCATENATE(Tabela1[[#This Row],[CIDADE]],",",Tabela1[[#This Row],[UF]])</f>
        <v>Brasília,DF</v>
      </c>
      <c r="F5096" s="12">
        <v>46114</v>
      </c>
      <c r="G5096" s="14">
        <v>1140</v>
      </c>
      <c r="H5096" s="14">
        <v>1935</v>
      </c>
      <c r="I5096" s="7">
        <f>Tabela1[[#This Row],[Valor total]]-Tabela1[[#This Row],[Valor custo]]</f>
        <v>795</v>
      </c>
      <c r="J5096" s="3">
        <f>Tabela1[[#This Row],[MARGEM BRUTA]]/Tabela1[[#This Row],[Valor total]]</f>
        <v>0.41085271317829458</v>
      </c>
      <c r="K5096" s="1" t="str">
        <f>VLOOKUP(Tabela1[[#This Row],[Cliente]],'BASE DE CLIENTES'!A:D,4,0)</f>
        <v>SERRALHEIRO</v>
      </c>
      <c r="L5096" s="1" t="str">
        <f>VLOOKUP(Tabela1[[#This Row],[Cliente]],'BASE DE CLIENTES'!A:E,5,0)</f>
        <v>CEILANDIA NORTE</v>
      </c>
    </row>
    <row r="5097" spans="2:12" x14ac:dyDescent="0.3">
      <c r="B5097" t="s">
        <v>117</v>
      </c>
      <c r="C5097" s="1" t="str">
        <f>VLOOKUP(Tabela1[[#This Row],[Cliente]],'BASE DE CLIENTES'!A:E,2,0)</f>
        <v>Brasília</v>
      </c>
      <c r="D5097" s="1" t="str">
        <f>VLOOKUP(Tabela1[[#This Row],[Cliente]],'BASE DE CLIENTES'!A:C,3,0)</f>
        <v>DF</v>
      </c>
      <c r="E5097" s="1" t="str">
        <f>CONCATENATE(Tabela1[[#This Row],[CIDADE]],",",Tabela1[[#This Row],[UF]])</f>
        <v>Brasília,DF</v>
      </c>
      <c r="F5097" s="12">
        <v>46114</v>
      </c>
      <c r="G5097" s="14">
        <v>5685</v>
      </c>
      <c r="H5097" s="14">
        <v>9100</v>
      </c>
      <c r="I5097" s="7">
        <f>Tabela1[[#This Row],[Valor total]]-Tabela1[[#This Row],[Valor custo]]</f>
        <v>3415</v>
      </c>
      <c r="J5097" s="3">
        <f>Tabela1[[#This Row],[MARGEM BRUTA]]/Tabela1[[#This Row],[Valor total]]</f>
        <v>0.37527472527472527</v>
      </c>
      <c r="K5097" s="1" t="str">
        <f>VLOOKUP(Tabela1[[#This Row],[Cliente]],'BASE DE CLIENTES'!A:D,4,0)</f>
        <v>EMPRESA COM MAQUINA</v>
      </c>
      <c r="L5097" s="1" t="str">
        <f>VLOOKUP(Tabela1[[#This Row],[Cliente]],'BASE DE CLIENTES'!A:E,5,0)</f>
        <v>SETOR HABITACIONAL ARNIQUEIRA (AGUAS CLARAS)</v>
      </c>
    </row>
    <row r="5098" spans="2:12" x14ac:dyDescent="0.3">
      <c r="B5098" t="s">
        <v>30</v>
      </c>
      <c r="C5098" s="1" t="str">
        <f>VLOOKUP(Tabela1[[#This Row],[Cliente]],'BASE DE CLIENTES'!A:E,2,0)</f>
        <v>Águas Lindas de Goiás</v>
      </c>
      <c r="D5098" s="1" t="str">
        <f>VLOOKUP(Tabela1[[#This Row],[Cliente]],'BASE DE CLIENTES'!A:C,3,0)</f>
        <v>GO</v>
      </c>
      <c r="E5098" s="1" t="str">
        <f>CONCATENATE(Tabela1[[#This Row],[CIDADE]],",",Tabela1[[#This Row],[UF]])</f>
        <v>Águas Lindas de Goiás,GO</v>
      </c>
      <c r="F5098" s="12">
        <v>46114</v>
      </c>
      <c r="G5098" s="14">
        <v>281.39999999999998</v>
      </c>
      <c r="H5098" s="14">
        <v>550</v>
      </c>
      <c r="I5098" s="7">
        <f>Tabela1[[#This Row],[Valor total]]-Tabela1[[#This Row],[Valor custo]]</f>
        <v>268.60000000000002</v>
      </c>
      <c r="J5098" s="3">
        <f>Tabela1[[#This Row],[MARGEM BRUTA]]/Tabela1[[#This Row],[Valor total]]</f>
        <v>0.48836363636363639</v>
      </c>
      <c r="K5098" s="1" t="str">
        <f>VLOOKUP(Tabela1[[#This Row],[Cliente]],'BASE DE CLIENTES'!A:D,4,0)</f>
        <v>SERRALHEIRO</v>
      </c>
      <c r="L5098" s="1" t="str">
        <f>VLOOKUP(Tabela1[[#This Row],[Cliente]],'BASE DE CLIENTES'!A:E,5,0)</f>
        <v>Águas Lindas de Goiás</v>
      </c>
    </row>
    <row r="5099" spans="2:12" x14ac:dyDescent="0.3">
      <c r="B5099" t="s">
        <v>68</v>
      </c>
      <c r="C5099" s="1" t="str">
        <f>VLOOKUP(Tabela1[[#This Row],[Cliente]],'BASE DE CLIENTES'!A:E,2,0)</f>
        <v>Brasília</v>
      </c>
      <c r="D5099" s="1" t="str">
        <f>VLOOKUP(Tabela1[[#This Row],[Cliente]],'BASE DE CLIENTES'!A:C,3,0)</f>
        <v>DF</v>
      </c>
      <c r="E5099" s="1" t="str">
        <f>CONCATENATE(Tabela1[[#This Row],[CIDADE]],",",Tabela1[[#This Row],[UF]])</f>
        <v>Brasília,DF</v>
      </c>
      <c r="F5099" s="12">
        <v>46114</v>
      </c>
      <c r="G5099" s="14">
        <v>419</v>
      </c>
      <c r="H5099" s="14">
        <v>625</v>
      </c>
      <c r="I5099" s="7">
        <f>Tabela1[[#This Row],[Valor total]]-Tabela1[[#This Row],[Valor custo]]</f>
        <v>206</v>
      </c>
      <c r="J5099" s="3">
        <f>Tabela1[[#This Row],[MARGEM BRUTA]]/Tabela1[[#This Row],[Valor total]]</f>
        <v>0.3296</v>
      </c>
      <c r="K5099" s="1" t="str">
        <f>VLOOKUP(Tabela1[[#This Row],[Cliente]],'BASE DE CLIENTES'!A:D,4,0)</f>
        <v>EMPRESA COM MAQUINA</v>
      </c>
      <c r="L5099" s="1" t="str">
        <f>VLOOKUP(Tabela1[[#This Row],[Cliente]],'BASE DE CLIENTES'!A:E,5,0)</f>
        <v>SAMAMBAIA SUL (SAMAMBAIA)</v>
      </c>
    </row>
    <row r="5100" spans="2:12" x14ac:dyDescent="0.3">
      <c r="B5100" t="s">
        <v>27</v>
      </c>
      <c r="C5100" s="1" t="str">
        <f>VLOOKUP(Tabela1[[#This Row],[Cliente]],'BASE DE CLIENTES'!A:E,2,0)</f>
        <v>Brasília</v>
      </c>
      <c r="D5100" s="1" t="str">
        <f>VLOOKUP(Tabela1[[#This Row],[Cliente]],'BASE DE CLIENTES'!A:C,3,0)</f>
        <v>DF</v>
      </c>
      <c r="E5100" s="1" t="str">
        <f>CONCATENATE(Tabela1[[#This Row],[CIDADE]],",",Tabela1[[#This Row],[UF]])</f>
        <v>Brasília,DF</v>
      </c>
      <c r="F5100" s="12">
        <v>46114</v>
      </c>
      <c r="G5100" s="14">
        <v>1410</v>
      </c>
      <c r="H5100" s="14">
        <v>1965</v>
      </c>
      <c r="I5100" s="7">
        <f>Tabela1[[#This Row],[Valor total]]-Tabela1[[#This Row],[Valor custo]]</f>
        <v>555</v>
      </c>
      <c r="J5100" s="3">
        <f>Tabela1[[#This Row],[MARGEM BRUTA]]/Tabela1[[#This Row],[Valor total]]</f>
        <v>0.28244274809160308</v>
      </c>
      <c r="K5100" s="1" t="str">
        <f>VLOOKUP(Tabela1[[#This Row],[Cliente]],'BASE DE CLIENTES'!A:D,4,0)</f>
        <v>EMPRESA SEM MAQUINA</v>
      </c>
      <c r="L5100" s="1" t="str">
        <f>VLOOKUP(Tabela1[[#This Row],[Cliente]],'BASE DE CLIENTES'!A:E,5,0)</f>
        <v>RECANTO DAS EMAS</v>
      </c>
    </row>
    <row r="5101" spans="2:12" x14ac:dyDescent="0.3">
      <c r="B5101" t="s">
        <v>217</v>
      </c>
      <c r="C5101" s="1" t="str">
        <f>VLOOKUP(Tabela1[[#This Row],[Cliente]],'BASE DE CLIENTES'!A:E,2,0)</f>
        <v>Brasília</v>
      </c>
      <c r="D5101" s="1" t="str">
        <f>VLOOKUP(Tabela1[[#This Row],[Cliente]],'BASE DE CLIENTES'!A:C,3,0)</f>
        <v>DF</v>
      </c>
      <c r="E5101" s="1" t="str">
        <f>CONCATENATE(Tabela1[[#This Row],[CIDADE]],",",Tabela1[[#This Row],[UF]])</f>
        <v>Brasília,DF</v>
      </c>
      <c r="F5101" s="12">
        <v>46114</v>
      </c>
      <c r="G5101" s="14">
        <v>52.5</v>
      </c>
      <c r="H5101" s="14">
        <v>200</v>
      </c>
      <c r="I5101" s="7">
        <f>Tabela1[[#This Row],[Valor total]]-Tabela1[[#This Row],[Valor custo]]</f>
        <v>147.5</v>
      </c>
      <c r="J5101" s="3">
        <f>Tabela1[[#This Row],[MARGEM BRUTA]]/Tabela1[[#This Row],[Valor total]]</f>
        <v>0.73750000000000004</v>
      </c>
      <c r="K5101" s="1" t="str">
        <f>VLOOKUP(Tabela1[[#This Row],[Cliente]],'BASE DE CLIENTES'!A:D,4,0)</f>
        <v>EMPRESA SEM MAQUINA</v>
      </c>
      <c r="L5101" s="1" t="str">
        <f>VLOOKUP(Tabela1[[#This Row],[Cliente]],'BASE DE CLIENTES'!A:E,5,0)</f>
        <v>SETOR HABITACIONAL VICENTE PIRES</v>
      </c>
    </row>
    <row r="5102" spans="2:12" x14ac:dyDescent="0.3">
      <c r="B5102" t="s">
        <v>217</v>
      </c>
      <c r="C5102" s="1" t="str">
        <f>VLOOKUP(Tabela1[[#This Row],[Cliente]],'BASE DE CLIENTES'!A:E,2,0)</f>
        <v>Brasília</v>
      </c>
      <c r="D5102" s="1" t="str">
        <f>VLOOKUP(Tabela1[[#This Row],[Cliente]],'BASE DE CLIENTES'!A:C,3,0)</f>
        <v>DF</v>
      </c>
      <c r="E5102" s="1" t="str">
        <f>CONCATENATE(Tabela1[[#This Row],[CIDADE]],",",Tabela1[[#This Row],[UF]])</f>
        <v>Brasília,DF</v>
      </c>
      <c r="F5102" s="12">
        <v>46113</v>
      </c>
      <c r="G5102" s="14">
        <v>52.5</v>
      </c>
      <c r="H5102" s="14">
        <v>200</v>
      </c>
      <c r="I5102" s="7">
        <f>Tabela1[[#This Row],[Valor total]]-Tabela1[[#This Row],[Valor custo]]</f>
        <v>147.5</v>
      </c>
      <c r="J5102" s="3">
        <f>Tabela1[[#This Row],[MARGEM BRUTA]]/Tabela1[[#This Row],[Valor total]]</f>
        <v>0.73750000000000004</v>
      </c>
      <c r="K5102" s="1" t="str">
        <f>VLOOKUP(Tabela1[[#This Row],[Cliente]],'BASE DE CLIENTES'!A:D,4,0)</f>
        <v>EMPRESA SEM MAQUINA</v>
      </c>
      <c r="L5102" s="1" t="str">
        <f>VLOOKUP(Tabela1[[#This Row],[Cliente]],'BASE DE CLIENTES'!A:E,5,0)</f>
        <v>SETOR HABITACIONAL VICENTE PIRES</v>
      </c>
    </row>
    <row r="5103" spans="2:12" x14ac:dyDescent="0.3">
      <c r="B5103" t="s">
        <v>36</v>
      </c>
      <c r="C5103" s="1" t="str">
        <f>VLOOKUP(Tabela1[[#This Row],[Cliente]],'BASE DE CLIENTES'!A:E,2,0)</f>
        <v>Brasília</v>
      </c>
      <c r="D5103" s="1" t="str">
        <f>VLOOKUP(Tabela1[[#This Row],[Cliente]],'BASE DE CLIENTES'!A:C,3,0)</f>
        <v>DF</v>
      </c>
      <c r="E5103" s="1" t="str">
        <f>CONCATENATE(Tabela1[[#This Row],[CIDADE]],",",Tabela1[[#This Row],[UF]])</f>
        <v>Brasília,DF</v>
      </c>
      <c r="F5103" s="12">
        <v>46113</v>
      </c>
      <c r="G5103" s="14">
        <v>419</v>
      </c>
      <c r="H5103" s="14">
        <v>720</v>
      </c>
      <c r="I5103" s="7">
        <f>Tabela1[[#This Row],[Valor total]]-Tabela1[[#This Row],[Valor custo]]</f>
        <v>301</v>
      </c>
      <c r="J5103" s="3">
        <f>Tabela1[[#This Row],[MARGEM BRUTA]]/Tabela1[[#This Row],[Valor total]]</f>
        <v>0.41805555555555557</v>
      </c>
      <c r="K5103" s="1" t="str">
        <f>VLOOKUP(Tabela1[[#This Row],[Cliente]],'BASE DE CLIENTES'!A:D,4,0)</f>
        <v>SERRALHEIRO</v>
      </c>
      <c r="L5103" s="1" t="str">
        <f>VLOOKUP(Tabela1[[#This Row],[Cliente]],'BASE DE CLIENTES'!A:E,5,0)</f>
        <v>CEILANDIA SUL (CEILANDIA)</v>
      </c>
    </row>
    <row r="5104" spans="2:12" x14ac:dyDescent="0.3">
      <c r="B5104" t="s">
        <v>27</v>
      </c>
      <c r="C5104" s="1" t="str">
        <f>VLOOKUP(Tabela1[[#This Row],[Cliente]],'BASE DE CLIENTES'!A:E,2,0)</f>
        <v>Brasília</v>
      </c>
      <c r="D5104" s="1" t="str">
        <f>VLOOKUP(Tabela1[[#This Row],[Cliente]],'BASE DE CLIENTES'!A:C,3,0)</f>
        <v>DF</v>
      </c>
      <c r="E5104" s="1" t="str">
        <f>CONCATENATE(Tabela1[[#This Row],[CIDADE]],",",Tabela1[[#This Row],[UF]])</f>
        <v>Brasília,DF</v>
      </c>
      <c r="F5104" s="12">
        <v>46113</v>
      </c>
      <c r="G5104" s="14">
        <v>380</v>
      </c>
      <c r="H5104" s="14">
        <v>450</v>
      </c>
      <c r="I5104" s="7">
        <f>Tabela1[[#This Row],[Valor total]]-Tabela1[[#This Row],[Valor custo]]</f>
        <v>70</v>
      </c>
      <c r="J5104" s="3">
        <f>Tabela1[[#This Row],[MARGEM BRUTA]]/Tabela1[[#This Row],[Valor total]]</f>
        <v>0.15555555555555556</v>
      </c>
      <c r="K5104" s="1" t="str">
        <f>VLOOKUP(Tabela1[[#This Row],[Cliente]],'BASE DE CLIENTES'!A:D,4,0)</f>
        <v>EMPRESA SEM MAQUINA</v>
      </c>
      <c r="L5104" s="1" t="str">
        <f>VLOOKUP(Tabela1[[#This Row],[Cliente]],'BASE DE CLIENTES'!A:E,5,0)</f>
        <v>RECANTO DAS EMAS</v>
      </c>
    </row>
    <row r="5105" spans="2:12" x14ac:dyDescent="0.3">
      <c r="B5105" t="s">
        <v>309</v>
      </c>
      <c r="C5105" s="1" t="str">
        <f>VLOOKUP(Tabela1[[#This Row],[Cliente]],'BASE DE CLIENTES'!A:E,2,0)</f>
        <v>Uberlândia</v>
      </c>
      <c r="D5105" s="1" t="str">
        <f>VLOOKUP(Tabela1[[#This Row],[Cliente]],'BASE DE CLIENTES'!A:C,3,0)</f>
        <v>MG</v>
      </c>
      <c r="E5105" s="1" t="str">
        <f>CONCATENATE(Tabela1[[#This Row],[CIDADE]],",",Tabela1[[#This Row],[UF]])</f>
        <v>Uberlândia,MG</v>
      </c>
      <c r="F5105" s="12">
        <v>46113</v>
      </c>
      <c r="G5105" s="14">
        <v>3094.9</v>
      </c>
      <c r="H5105" s="14">
        <v>4940</v>
      </c>
      <c r="I5105" s="7">
        <f>Tabela1[[#This Row],[Valor total]]-Tabela1[[#This Row],[Valor custo]]</f>
        <v>1845.1</v>
      </c>
      <c r="J5105" s="3">
        <f>Tabela1[[#This Row],[MARGEM BRUTA]]/Tabela1[[#This Row],[Valor total]]</f>
        <v>0.37350202429149798</v>
      </c>
      <c r="K5105" s="1" t="str">
        <f>VLOOKUP(Tabela1[[#This Row],[Cliente]],'BASE DE CLIENTES'!A:D,4,0)</f>
        <v>EMPRESA COM MAQUINA</v>
      </c>
      <c r="L5105" s="1" t="str">
        <f>VLOOKUP(Tabela1[[#This Row],[Cliente]],'BASE DE CLIENTES'!A:E,5,0)</f>
        <v>Uberlândia</v>
      </c>
    </row>
    <row r="5106" spans="2:12" x14ac:dyDescent="0.3">
      <c r="B5106" t="s">
        <v>307</v>
      </c>
      <c r="C5106" s="1" t="str">
        <f>VLOOKUP(Tabela1[[#This Row],[Cliente]],'BASE DE CLIENTES'!A:E,2,0)</f>
        <v>Uberaba</v>
      </c>
      <c r="D5106" s="1" t="str">
        <f>VLOOKUP(Tabela1[[#This Row],[Cliente]],'BASE DE CLIENTES'!A:C,3,0)</f>
        <v>MG</v>
      </c>
      <c r="E5106" s="1" t="str">
        <f>CONCATENATE(Tabela1[[#This Row],[CIDADE]],",",Tabela1[[#This Row],[UF]])</f>
        <v>Uberaba,MG</v>
      </c>
      <c r="F5106" s="12">
        <v>46113</v>
      </c>
      <c r="G5106" s="14">
        <v>13272.85</v>
      </c>
      <c r="H5106" s="14">
        <v>19675</v>
      </c>
      <c r="I5106" s="7">
        <f>Tabela1[[#This Row],[Valor total]]-Tabela1[[#This Row],[Valor custo]]</f>
        <v>6402.15</v>
      </c>
      <c r="J5106" s="3">
        <f>Tabela1[[#This Row],[MARGEM BRUTA]]/Tabela1[[#This Row],[Valor total]]</f>
        <v>0.3253951715374841</v>
      </c>
      <c r="K5106" s="1" t="str">
        <f>VLOOKUP(Tabela1[[#This Row],[Cliente]],'BASE DE CLIENTES'!A:D,4,0)</f>
        <v>EMPRESA COM MAQUINA</v>
      </c>
      <c r="L5106" s="1" t="str">
        <f>VLOOKUP(Tabela1[[#This Row],[Cliente]],'BASE DE CLIENTES'!A:E,5,0)</f>
        <v>Uberaba</v>
      </c>
    </row>
    <row r="5107" spans="2:12" x14ac:dyDescent="0.3">
      <c r="B5107" t="s">
        <v>342</v>
      </c>
      <c r="C5107" s="1" t="str">
        <f>VLOOKUP(Tabela1[[#This Row],[Cliente]],'BASE DE CLIENTES'!A:E,2,0)</f>
        <v>Santo Antônio Descoberto</v>
      </c>
      <c r="D5107" s="1" t="str">
        <f>VLOOKUP(Tabela1[[#This Row],[Cliente]],'BASE DE CLIENTES'!A:C,3,0)</f>
        <v>GO</v>
      </c>
      <c r="E5107" s="1" t="str">
        <f>CONCATENATE(Tabela1[[#This Row],[CIDADE]],",",Tabela1[[#This Row],[UF]])</f>
        <v>Santo Antônio Descoberto,GO</v>
      </c>
      <c r="F5107" s="12">
        <v>46113</v>
      </c>
      <c r="G5107" s="14">
        <v>5451.94</v>
      </c>
      <c r="H5107" s="14">
        <v>8150</v>
      </c>
      <c r="I5107" s="7">
        <f>Tabela1[[#This Row],[Valor total]]-Tabela1[[#This Row],[Valor custo]]</f>
        <v>2698.0600000000004</v>
      </c>
      <c r="J5107" s="3">
        <f>Tabela1[[#This Row],[MARGEM BRUTA]]/Tabela1[[#This Row],[Valor total]]</f>
        <v>0.33105030674846631</v>
      </c>
      <c r="K5107" s="1" t="str">
        <f>VLOOKUP(Tabela1[[#This Row],[Cliente]],'BASE DE CLIENTES'!A:D,4,0)</f>
        <v>CLIENTE NOVO S/ IDENT.</v>
      </c>
      <c r="L5107" s="1" t="str">
        <f>VLOOKUP(Tabela1[[#This Row],[Cliente]],'BASE DE CLIENTES'!A:E,5,0)</f>
        <v>Santo Antônio Descoberto</v>
      </c>
    </row>
    <row r="5108" spans="2:12" x14ac:dyDescent="0.3">
      <c r="B5108" t="s">
        <v>183</v>
      </c>
      <c r="C5108" s="1" t="str">
        <f>VLOOKUP(Tabela1[[#This Row],[Cliente]],'BASE DE CLIENTES'!A:E,2,0)</f>
        <v>Caldas Novas</v>
      </c>
      <c r="D5108" s="1" t="str">
        <f>VLOOKUP(Tabela1[[#This Row],[Cliente]],'BASE DE CLIENTES'!A:C,3,0)</f>
        <v>GO</v>
      </c>
      <c r="E5108" s="1" t="str">
        <f>CONCATENATE(Tabela1[[#This Row],[CIDADE]],",",Tabela1[[#This Row],[UF]])</f>
        <v>Caldas Novas,GO</v>
      </c>
      <c r="F5108" s="12">
        <v>46113</v>
      </c>
      <c r="G5108" s="14">
        <v>650</v>
      </c>
      <c r="H5108" s="14">
        <v>950</v>
      </c>
      <c r="I5108" s="7">
        <f>Tabela1[[#This Row],[Valor total]]-Tabela1[[#This Row],[Valor custo]]</f>
        <v>300</v>
      </c>
      <c r="J5108" s="3">
        <f>Tabela1[[#This Row],[MARGEM BRUTA]]/Tabela1[[#This Row],[Valor total]]</f>
        <v>0.31578947368421051</v>
      </c>
      <c r="K5108" s="1" t="str">
        <f>VLOOKUP(Tabela1[[#This Row],[Cliente]],'BASE DE CLIENTES'!A:D,4,0)</f>
        <v>EMPRESA COM MAQUINA</v>
      </c>
      <c r="L5108" s="1" t="str">
        <f>VLOOKUP(Tabela1[[#This Row],[Cliente]],'BASE DE CLIENTES'!A:E,5,0)</f>
        <v>Caldas Novas</v>
      </c>
    </row>
    <row r="5109" spans="2:12" x14ac:dyDescent="0.3">
      <c r="B5109" t="s">
        <v>111</v>
      </c>
      <c r="C5109" s="1" t="str">
        <f>VLOOKUP(Tabela1[[#This Row],[Cliente]],'BASE DE CLIENTES'!A:E,2,0)</f>
        <v>Brasília</v>
      </c>
      <c r="D5109" s="1" t="str">
        <f>VLOOKUP(Tabela1[[#This Row],[Cliente]],'BASE DE CLIENTES'!A:C,3,0)</f>
        <v>DF</v>
      </c>
      <c r="E5109" s="1" t="str">
        <f>CONCATENATE(Tabela1[[#This Row],[CIDADE]],",",Tabela1[[#This Row],[UF]])</f>
        <v>Brasília,DF</v>
      </c>
      <c r="F5109" s="12">
        <v>46113</v>
      </c>
      <c r="G5109" s="14">
        <v>2547.8000000000002</v>
      </c>
      <c r="H5109" s="14">
        <v>4350</v>
      </c>
      <c r="I5109" s="7">
        <f>Tabela1[[#This Row],[Valor total]]-Tabela1[[#This Row],[Valor custo]]</f>
        <v>1802.1999999999998</v>
      </c>
      <c r="J5109" s="3">
        <f>Tabela1[[#This Row],[MARGEM BRUTA]]/Tabela1[[#This Row],[Valor total]]</f>
        <v>0.41429885057471261</v>
      </c>
      <c r="K5109" s="1" t="str">
        <f>VLOOKUP(Tabela1[[#This Row],[Cliente]],'BASE DE CLIENTES'!A:D,4,0)</f>
        <v>EMPRESA SEM MAQUINA</v>
      </c>
      <c r="L5109" s="1" t="str">
        <f>VLOOKUP(Tabela1[[#This Row],[Cliente]],'BASE DE CLIENTES'!A:E,5,0)</f>
        <v>TAGUATINGA SUL (TAGUATINGA)</v>
      </c>
    </row>
    <row r="5110" spans="2:12" x14ac:dyDescent="0.3">
      <c r="B5110" t="s">
        <v>66</v>
      </c>
      <c r="C5110" s="1" t="str">
        <f>VLOOKUP(Tabela1[[#This Row],[Cliente]],'BASE DE CLIENTES'!A:E,2,0)</f>
        <v>Águas Lindas de Goiás</v>
      </c>
      <c r="D5110" s="1" t="str">
        <f>VLOOKUP(Tabela1[[#This Row],[Cliente]],'BASE DE CLIENTES'!A:C,3,0)</f>
        <v>GO</v>
      </c>
      <c r="E5110" s="1" t="str">
        <f>CONCATENATE(Tabela1[[#This Row],[CIDADE]],",",Tabela1[[#This Row],[UF]])</f>
        <v>Águas Lindas de Goiás,GO</v>
      </c>
      <c r="F5110" s="12">
        <v>46113</v>
      </c>
      <c r="G5110" s="14">
        <v>1196.28</v>
      </c>
      <c r="H5110" s="14">
        <v>1910</v>
      </c>
      <c r="I5110" s="7">
        <f>Tabela1[[#This Row],[Valor total]]-Tabela1[[#This Row],[Valor custo]]</f>
        <v>713.72</v>
      </c>
      <c r="J5110" s="3">
        <f>Tabela1[[#This Row],[MARGEM BRUTA]]/Tabela1[[#This Row],[Valor total]]</f>
        <v>0.37367539267015709</v>
      </c>
      <c r="K5110" s="1" t="str">
        <f>VLOOKUP(Tabela1[[#This Row],[Cliente]],'BASE DE CLIENTES'!A:D,4,0)</f>
        <v>EMPRESA COM MAQUINA</v>
      </c>
      <c r="L5110" s="1" t="str">
        <f>VLOOKUP(Tabela1[[#This Row],[Cliente]],'BASE DE CLIENTES'!A:E,5,0)</f>
        <v>Águas Lindas de Goiás</v>
      </c>
    </row>
    <row r="5111" spans="2:12" x14ac:dyDescent="0.3">
      <c r="B5111" t="s">
        <v>117</v>
      </c>
      <c r="C5111" s="1" t="str">
        <f>VLOOKUP(Tabela1[[#This Row],[Cliente]],'BASE DE CLIENTES'!A:E,2,0)</f>
        <v>Brasília</v>
      </c>
      <c r="D5111" s="1" t="str">
        <f>VLOOKUP(Tabela1[[#This Row],[Cliente]],'BASE DE CLIENTES'!A:C,3,0)</f>
        <v>DF</v>
      </c>
      <c r="E5111" s="1" t="str">
        <f>CONCATENATE(Tabela1[[#This Row],[CIDADE]],",",Tabela1[[#This Row],[UF]])</f>
        <v>Brasília,DF</v>
      </c>
      <c r="F5111" s="12">
        <v>46113</v>
      </c>
      <c r="G5111" s="14">
        <v>450</v>
      </c>
      <c r="H5111" s="14">
        <v>750</v>
      </c>
      <c r="I5111" s="7">
        <f>Tabela1[[#This Row],[Valor total]]-Tabela1[[#This Row],[Valor custo]]</f>
        <v>300</v>
      </c>
      <c r="J5111" s="3">
        <f>Tabela1[[#This Row],[MARGEM BRUTA]]/Tabela1[[#This Row],[Valor total]]</f>
        <v>0.4</v>
      </c>
      <c r="K5111" s="1" t="str">
        <f>VLOOKUP(Tabela1[[#This Row],[Cliente]],'BASE DE CLIENTES'!A:D,4,0)</f>
        <v>EMPRESA COM MAQUINA</v>
      </c>
      <c r="L5111" s="1" t="str">
        <f>VLOOKUP(Tabela1[[#This Row],[Cliente]],'BASE DE CLIENTES'!A:E,5,0)</f>
        <v>SETOR HABITACIONAL ARNIQUEIRA (AGUAS CLARAS)</v>
      </c>
    </row>
    <row r="5112" spans="2:12" x14ac:dyDescent="0.3">
      <c r="B5112" t="s">
        <v>1209</v>
      </c>
      <c r="C5112" s="1" t="str">
        <f>VLOOKUP(Tabela1[[#This Row],[Cliente]],'BASE DE CLIENTES'!A:E,2,0)</f>
        <v>Brasília</v>
      </c>
      <c r="D5112" s="1" t="str">
        <f>VLOOKUP(Tabela1[[#This Row],[Cliente]],'BASE DE CLIENTES'!A:C,3,0)</f>
        <v>DF</v>
      </c>
      <c r="E5112" s="1" t="str">
        <f>CONCATENATE(Tabela1[[#This Row],[CIDADE]],",",Tabela1[[#This Row],[UF]])</f>
        <v>Brasília,DF</v>
      </c>
      <c r="F5112" s="12">
        <v>46113</v>
      </c>
      <c r="G5112" s="14">
        <v>30.04</v>
      </c>
      <c r="H5112" s="14">
        <v>160</v>
      </c>
      <c r="I5112" s="7">
        <f>Tabela1[[#This Row],[Valor total]]-Tabela1[[#This Row],[Valor custo]]</f>
        <v>129.96</v>
      </c>
      <c r="J5112" s="3">
        <f>Tabela1[[#This Row],[MARGEM BRUTA]]/Tabela1[[#This Row],[Valor total]]</f>
        <v>0.81225000000000003</v>
      </c>
      <c r="K5112" s="1" t="str">
        <f>VLOOKUP(Tabela1[[#This Row],[Cliente]],'BASE DE CLIENTES'!A:D,4,0)</f>
        <v>CLIENTE NOVO S/ IDENT.</v>
      </c>
      <c r="L5112" s="1" t="str">
        <f>VLOOKUP(Tabela1[[#This Row],[Cliente]],'BASE DE CLIENTES'!A:E,5,0)</f>
        <v>TAGUATINGA</v>
      </c>
    </row>
    <row r="5113" spans="2:12" x14ac:dyDescent="0.3">
      <c r="B5113" t="s">
        <v>161</v>
      </c>
      <c r="C5113" s="1" t="str">
        <f>VLOOKUP(Tabela1[[#This Row],[Cliente]],'BASE DE CLIENTES'!A:E,2,0)</f>
        <v>Brasília</v>
      </c>
      <c r="D5113" s="1" t="str">
        <f>VLOOKUP(Tabela1[[#This Row],[Cliente]],'BASE DE CLIENTES'!A:C,3,0)</f>
        <v>DF</v>
      </c>
      <c r="E5113" s="1" t="str">
        <f>CONCATENATE(Tabela1[[#This Row],[CIDADE]],",",Tabela1[[#This Row],[UF]])</f>
        <v>Brasília,DF</v>
      </c>
      <c r="F5113" s="12">
        <v>46113</v>
      </c>
      <c r="G5113" s="14">
        <v>21000</v>
      </c>
      <c r="H5113" s="14">
        <v>31500</v>
      </c>
      <c r="I5113" s="7">
        <f>Tabela1[[#This Row],[Valor total]]-Tabela1[[#This Row],[Valor custo]]</f>
        <v>10500</v>
      </c>
      <c r="J5113" s="3">
        <f>Tabela1[[#This Row],[MARGEM BRUTA]]/Tabela1[[#This Row],[Valor total]]</f>
        <v>0.33333333333333331</v>
      </c>
      <c r="K5113" s="1" t="str">
        <f>VLOOKUP(Tabela1[[#This Row],[Cliente]],'BASE DE CLIENTES'!A:D,4,0)</f>
        <v>EMPRESA COM MAQUINA</v>
      </c>
      <c r="L5113" s="1" t="str">
        <f>VLOOKUP(Tabela1[[#This Row],[Cliente]],'BASE DE CLIENTES'!A:E,5,0)</f>
        <v>RIACHO FUNDO II</v>
      </c>
    </row>
    <row r="5114" spans="2:12" x14ac:dyDescent="0.3">
      <c r="B5114" t="s">
        <v>27</v>
      </c>
      <c r="C5114" s="1" t="str">
        <f>VLOOKUP(Tabela1[[#This Row],[Cliente]],'BASE DE CLIENTES'!A:E,2,0)</f>
        <v>Brasília</v>
      </c>
      <c r="D5114" s="1" t="str">
        <f>VLOOKUP(Tabela1[[#This Row],[Cliente]],'BASE DE CLIENTES'!A:C,3,0)</f>
        <v>DF</v>
      </c>
      <c r="E5114" s="1" t="str">
        <f>CONCATENATE(Tabela1[[#This Row],[CIDADE]],",",Tabela1[[#This Row],[UF]])</f>
        <v>Brasília,DF</v>
      </c>
      <c r="F5114" s="12">
        <v>46113</v>
      </c>
      <c r="G5114" s="14">
        <v>1140</v>
      </c>
      <c r="H5114" s="14">
        <v>1845</v>
      </c>
      <c r="I5114" s="7">
        <f>Tabela1[[#This Row],[Valor total]]-Tabela1[[#This Row],[Valor custo]]</f>
        <v>705</v>
      </c>
      <c r="J5114" s="3">
        <f>Tabela1[[#This Row],[MARGEM BRUTA]]/Tabela1[[#This Row],[Valor total]]</f>
        <v>0.38211382113821141</v>
      </c>
      <c r="K5114" s="1" t="str">
        <f>VLOOKUP(Tabela1[[#This Row],[Cliente]],'BASE DE CLIENTES'!A:D,4,0)</f>
        <v>EMPRESA SEM MAQUINA</v>
      </c>
      <c r="L5114" s="1" t="str">
        <f>VLOOKUP(Tabela1[[#This Row],[Cliente]],'BASE DE CLIENTES'!A:E,5,0)</f>
        <v>RECANTO DAS EMAS</v>
      </c>
    </row>
    <row r="5115" spans="2:12" x14ac:dyDescent="0.3">
      <c r="B5115" t="s">
        <v>55</v>
      </c>
      <c r="C5115" s="1" t="str">
        <f>VLOOKUP(Tabela1[[#This Row],[Cliente]],'BASE DE CLIENTES'!A:E,2,0)</f>
        <v>Brasília</v>
      </c>
      <c r="D5115" s="1" t="str">
        <f>VLOOKUP(Tabela1[[#This Row],[Cliente]],'BASE DE CLIENTES'!A:C,3,0)</f>
        <v>DF</v>
      </c>
      <c r="E5115" s="1" t="str">
        <f>CONCATENATE(Tabela1[[#This Row],[CIDADE]],",",Tabela1[[#This Row],[UF]])</f>
        <v>Brasília,DF</v>
      </c>
      <c r="F5115" s="12">
        <v>46113</v>
      </c>
      <c r="G5115" s="14">
        <v>530</v>
      </c>
      <c r="H5115" s="14">
        <v>870</v>
      </c>
      <c r="I5115" s="7">
        <f>Tabela1[[#This Row],[Valor total]]-Tabela1[[#This Row],[Valor custo]]</f>
        <v>340</v>
      </c>
      <c r="J5115" s="3">
        <f>Tabela1[[#This Row],[MARGEM BRUTA]]/Tabela1[[#This Row],[Valor total]]</f>
        <v>0.39080459770114945</v>
      </c>
      <c r="K5115" s="1" t="str">
        <f>VLOOKUP(Tabela1[[#This Row],[Cliente]],'BASE DE CLIENTES'!A:D,4,0)</f>
        <v>EMPRESA SEM MAQUINA</v>
      </c>
      <c r="L5115" s="1" t="str">
        <f>VLOOKUP(Tabela1[[#This Row],[Cliente]],'BASE DE CLIENTES'!A:E,5,0)</f>
        <v>RECANTO DAS EMAS</v>
      </c>
    </row>
    <row r="5116" spans="2:12" x14ac:dyDescent="0.3">
      <c r="B5116" t="s">
        <v>127</v>
      </c>
      <c r="C5116" s="1" t="str">
        <f>VLOOKUP(Tabela1[[#This Row],[Cliente]],'BASE DE CLIENTES'!A:E,2,0)</f>
        <v>Brasília</v>
      </c>
      <c r="D5116" s="1" t="str">
        <f>VLOOKUP(Tabela1[[#This Row],[Cliente]],'BASE DE CLIENTES'!A:C,3,0)</f>
        <v>DF</v>
      </c>
      <c r="E5116" s="1" t="str">
        <f>CONCATENATE(Tabela1[[#This Row],[CIDADE]],",",Tabela1[[#This Row],[UF]])</f>
        <v>Brasília,DF</v>
      </c>
      <c r="F5116" s="12">
        <v>46113</v>
      </c>
      <c r="G5116" s="14">
        <v>1350</v>
      </c>
      <c r="H5116" s="14">
        <v>2100</v>
      </c>
      <c r="I5116" s="7">
        <f>Tabela1[[#This Row],[Valor total]]-Tabela1[[#This Row],[Valor custo]]</f>
        <v>750</v>
      </c>
      <c r="J5116" s="3">
        <f>Tabela1[[#This Row],[MARGEM BRUTA]]/Tabela1[[#This Row],[Valor total]]</f>
        <v>0.35714285714285715</v>
      </c>
      <c r="K5116" s="1" t="str">
        <f>VLOOKUP(Tabela1[[#This Row],[Cliente]],'BASE DE CLIENTES'!A:D,4,0)</f>
        <v>EMPRESA COM MAQUINA</v>
      </c>
      <c r="L5116" s="1" t="str">
        <f>VLOOKUP(Tabela1[[#This Row],[Cliente]],'BASE DE CLIENTES'!A:E,5,0)</f>
        <v>CEILANDIA SUL (CEILANDIA)</v>
      </c>
    </row>
    <row r="5117" spans="2:12" x14ac:dyDescent="0.3">
      <c r="B5117" t="s">
        <v>68</v>
      </c>
      <c r="C5117" s="1" t="str">
        <f>VLOOKUP(Tabela1[[#This Row],[Cliente]],'BASE DE CLIENTES'!A:E,2,0)</f>
        <v>Brasília</v>
      </c>
      <c r="D5117" s="1" t="str">
        <f>VLOOKUP(Tabela1[[#This Row],[Cliente]],'BASE DE CLIENTES'!A:C,3,0)</f>
        <v>DF</v>
      </c>
      <c r="E5117" s="1" t="str">
        <f>CONCATENATE(Tabela1[[#This Row],[CIDADE]],",",Tabela1[[#This Row],[UF]])</f>
        <v>Brasília,DF</v>
      </c>
      <c r="F5117" s="12">
        <v>46113</v>
      </c>
      <c r="G5117" s="14">
        <v>0</v>
      </c>
      <c r="H5117" s="14">
        <v>400</v>
      </c>
      <c r="I5117" s="7">
        <f>Tabela1[[#This Row],[Valor total]]-Tabela1[[#This Row],[Valor custo]]</f>
        <v>400</v>
      </c>
      <c r="J5117" s="3">
        <f>Tabela1[[#This Row],[MARGEM BRUTA]]/Tabela1[[#This Row],[Valor total]]</f>
        <v>1</v>
      </c>
      <c r="K5117" s="1" t="str">
        <f>VLOOKUP(Tabela1[[#This Row],[Cliente]],'BASE DE CLIENTES'!A:D,4,0)</f>
        <v>EMPRESA COM MAQUINA</v>
      </c>
      <c r="L5117" s="1" t="str">
        <f>VLOOKUP(Tabela1[[#This Row],[Cliente]],'BASE DE CLIENTES'!A:E,5,0)</f>
        <v>SAMAMBAIA SUL (SAMAMBAIA)</v>
      </c>
    </row>
    <row r="5118" spans="2:12" x14ac:dyDescent="0.3">
      <c r="B5118" t="s">
        <v>184</v>
      </c>
      <c r="C5118" s="1" t="str">
        <f>VLOOKUP(Tabela1[[#This Row],[Cliente]],'BASE DE CLIENTES'!A:E,2,0)</f>
        <v>Castanhal</v>
      </c>
      <c r="D5118" s="1" t="str">
        <f>VLOOKUP(Tabela1[[#This Row],[Cliente]],'BASE DE CLIENTES'!A:C,3,0)</f>
        <v>PA</v>
      </c>
      <c r="E5118" s="1" t="str">
        <f>CONCATENATE(Tabela1[[#This Row],[CIDADE]],",",Tabela1[[#This Row],[UF]])</f>
        <v>Castanhal,PA</v>
      </c>
      <c r="F5118" s="12">
        <v>46113</v>
      </c>
      <c r="G5118" s="14">
        <v>4050.14</v>
      </c>
      <c r="H5118" s="14">
        <v>6395</v>
      </c>
      <c r="I5118" s="7">
        <f>Tabela1[[#This Row],[Valor total]]-Tabela1[[#This Row],[Valor custo]]</f>
        <v>2344.86</v>
      </c>
      <c r="J5118" s="3">
        <f>Tabela1[[#This Row],[MARGEM BRUTA]]/Tabela1[[#This Row],[Valor total]]</f>
        <v>0.36667083659108679</v>
      </c>
      <c r="K5118" s="1" t="str">
        <f>VLOOKUP(Tabela1[[#This Row],[Cliente]],'BASE DE CLIENTES'!A:D,4,0)</f>
        <v>EMPRESA COM MAQUINA</v>
      </c>
      <c r="L5118" s="1" t="str">
        <f>VLOOKUP(Tabela1[[#This Row],[Cliente]],'BASE DE CLIENTES'!A:E,5,0)</f>
        <v>Castanhal</v>
      </c>
    </row>
    <row r="5119" spans="2:12" x14ac:dyDescent="0.3">
      <c r="B5119" t="s">
        <v>767</v>
      </c>
      <c r="C5119" s="1" t="str">
        <f>VLOOKUP(Tabela1[[#This Row],[Cliente]],'BASE DE CLIENTES'!A:E,2,0)</f>
        <v>Catalão</v>
      </c>
      <c r="D5119" s="1" t="str">
        <f>VLOOKUP(Tabela1[[#This Row],[Cliente]],'BASE DE CLIENTES'!A:C,3,0)</f>
        <v>GO</v>
      </c>
      <c r="E5119" s="1" t="str">
        <f>CONCATENATE(Tabela1[[#This Row],[CIDADE]],",",Tabela1[[#This Row],[UF]])</f>
        <v>Catalão,GO</v>
      </c>
      <c r="F5119" s="12">
        <v>46113</v>
      </c>
      <c r="G5119" s="14">
        <v>4357</v>
      </c>
      <c r="H5119" s="14">
        <v>6495</v>
      </c>
      <c r="I5119" s="7">
        <f>Tabela1[[#This Row],[Valor total]]-Tabela1[[#This Row],[Valor custo]]</f>
        <v>2138</v>
      </c>
      <c r="J5119" s="3">
        <f>Tabela1[[#This Row],[MARGEM BRUTA]]/Tabela1[[#This Row],[Valor total]]</f>
        <v>0.3291762894534257</v>
      </c>
      <c r="K5119" s="1" t="str">
        <f>VLOOKUP(Tabela1[[#This Row],[Cliente]],'BASE DE CLIENTES'!A:D,4,0)</f>
        <v>CLIENTE NOVO S/ IDENT.</v>
      </c>
      <c r="L5119" s="1" t="str">
        <f>VLOOKUP(Tabela1[[#This Row],[Cliente]],'BASE DE CLIENTES'!A:E,5,0)</f>
        <v>Catalão</v>
      </c>
    </row>
    <row r="5120" spans="2:12" x14ac:dyDescent="0.3">
      <c r="B5120" t="s">
        <v>149</v>
      </c>
      <c r="C5120" s="1" t="str">
        <f>VLOOKUP(Tabela1[[#This Row],[Cliente]],'BASE DE CLIENTES'!A:E,2,0)</f>
        <v>Anápolis</v>
      </c>
      <c r="D5120" s="1" t="str">
        <f>VLOOKUP(Tabela1[[#This Row],[Cliente]],'BASE DE CLIENTES'!A:C,3,0)</f>
        <v>GO</v>
      </c>
      <c r="E5120" s="1" t="str">
        <f>CONCATENATE(Tabela1[[#This Row],[CIDADE]],",",Tabela1[[#This Row],[UF]])</f>
        <v>Anápolis,GO</v>
      </c>
      <c r="F5120" s="12">
        <v>46141</v>
      </c>
      <c r="G5120" s="14">
        <v>8490</v>
      </c>
      <c r="H5120" s="14">
        <v>12900</v>
      </c>
      <c r="I5120" s="7">
        <f>Tabela1[[#This Row],[Valor total]]-Tabela1[[#This Row],[Valor custo]]</f>
        <v>4410</v>
      </c>
      <c r="J5120" s="3">
        <f>Tabela1[[#This Row],[MARGEM BRUTA]]/Tabela1[[#This Row],[Valor total]]</f>
        <v>0.34186046511627904</v>
      </c>
      <c r="K5120" s="1" t="str">
        <f>VLOOKUP(Tabela1[[#This Row],[Cliente]],'BASE DE CLIENTES'!A:D,4,0)</f>
        <v>EMPRESA COM MAQUINA</v>
      </c>
      <c r="L5120" s="1" t="str">
        <f>VLOOKUP(Tabela1[[#This Row],[Cliente]],'BASE DE CLIENTES'!A:E,5,0)</f>
        <v>Anápolis</v>
      </c>
    </row>
    <row r="5121" spans="2:12" x14ac:dyDescent="0.3">
      <c r="B5121" t="s">
        <v>190</v>
      </c>
      <c r="C5121" s="1" t="str">
        <f>VLOOKUP(Tabela1[[#This Row],[Cliente]],'BASE DE CLIENTES'!A:E,2,0)</f>
        <v>Brasília</v>
      </c>
      <c r="D5121" s="1" t="str">
        <f>VLOOKUP(Tabela1[[#This Row],[Cliente]],'BASE DE CLIENTES'!A:C,3,0)</f>
        <v>DF</v>
      </c>
      <c r="E5121" s="1" t="str">
        <f>CONCATENATE(Tabela1[[#This Row],[CIDADE]],",",Tabela1[[#This Row],[UF]])</f>
        <v>Brasília,DF</v>
      </c>
      <c r="F5121" s="12">
        <v>46141</v>
      </c>
      <c r="G5121" s="14">
        <v>380</v>
      </c>
      <c r="H5121" s="14">
        <v>615</v>
      </c>
      <c r="I5121" s="7">
        <f>Tabela1[[#This Row],[Valor total]]-Tabela1[[#This Row],[Valor custo]]</f>
        <v>235</v>
      </c>
      <c r="J5121" s="3">
        <f>Tabela1[[#This Row],[MARGEM BRUTA]]/Tabela1[[#This Row],[Valor total]]</f>
        <v>0.38211382113821141</v>
      </c>
      <c r="K5121" s="1" t="str">
        <f>VLOOKUP(Tabela1[[#This Row],[Cliente]],'BASE DE CLIENTES'!A:D,4,0)</f>
        <v>EMPRESA COM MAQUINA</v>
      </c>
      <c r="L5121" s="1" t="str">
        <f>VLOOKUP(Tabela1[[#This Row],[Cliente]],'BASE DE CLIENTES'!A:E,5,0)</f>
        <v>RIACHO FUNDO I</v>
      </c>
    </row>
    <row r="5122" spans="2:12" x14ac:dyDescent="0.3">
      <c r="B5122" t="s">
        <v>1179</v>
      </c>
      <c r="C5122" s="1" t="str">
        <f>VLOOKUP(Tabela1[[#This Row],[Cliente]],'BASE DE CLIENTES'!A:E,2,0)</f>
        <v>Aparecida de Goiânia</v>
      </c>
      <c r="D5122" s="1" t="str">
        <f>VLOOKUP(Tabela1[[#This Row],[Cliente]],'BASE DE CLIENTES'!A:C,3,0)</f>
        <v>GO</v>
      </c>
      <c r="E5122" s="1" t="str">
        <f>CONCATENATE(Tabela1[[#This Row],[CIDADE]],",",Tabela1[[#This Row],[UF]])</f>
        <v>Aparecida de Goiânia,GO</v>
      </c>
      <c r="F5122" s="12">
        <v>46141</v>
      </c>
      <c r="G5122" s="14">
        <v>5095</v>
      </c>
      <c r="H5122" s="14">
        <v>8315</v>
      </c>
      <c r="I5122" s="7">
        <f>Tabela1[[#This Row],[Valor total]]-Tabela1[[#This Row],[Valor custo]]</f>
        <v>3220</v>
      </c>
      <c r="J5122" s="3">
        <f>Tabela1[[#This Row],[MARGEM BRUTA]]/Tabela1[[#This Row],[Valor total]]</f>
        <v>0.3872519542994588</v>
      </c>
      <c r="K5122" s="1" t="str">
        <f>VLOOKUP(Tabela1[[#This Row],[Cliente]],'BASE DE CLIENTES'!A:D,4,0)</f>
        <v>CLIENTE NOVO S/ IDENT.</v>
      </c>
      <c r="L5122" s="1" t="str">
        <f>VLOOKUP(Tabela1[[#This Row],[Cliente]],'BASE DE CLIENTES'!A:E,5,0)</f>
        <v>Aparecida de Goiânia</v>
      </c>
    </row>
    <row r="5123" spans="2:12" x14ac:dyDescent="0.3">
      <c r="B5123" t="s">
        <v>190</v>
      </c>
      <c r="C5123" s="1" t="str">
        <f>VLOOKUP(Tabela1[[#This Row],[Cliente]],'BASE DE CLIENTES'!A:E,2,0)</f>
        <v>Brasília</v>
      </c>
      <c r="D5123" s="1" t="str">
        <f>VLOOKUP(Tabela1[[#This Row],[Cliente]],'BASE DE CLIENTES'!A:C,3,0)</f>
        <v>DF</v>
      </c>
      <c r="E5123" s="1" t="str">
        <f>CONCATENATE(Tabela1[[#This Row],[CIDADE]],",",Tabela1[[#This Row],[UF]])</f>
        <v>Brasília,DF</v>
      </c>
      <c r="F5123" s="12">
        <v>46141</v>
      </c>
      <c r="G5123" s="14">
        <v>380</v>
      </c>
      <c r="H5123" s="14">
        <v>615</v>
      </c>
      <c r="I5123" s="7">
        <f>Tabela1[[#This Row],[Valor total]]-Tabela1[[#This Row],[Valor custo]]</f>
        <v>235</v>
      </c>
      <c r="J5123" s="3">
        <f>Tabela1[[#This Row],[MARGEM BRUTA]]/Tabela1[[#This Row],[Valor total]]</f>
        <v>0.38211382113821141</v>
      </c>
      <c r="K5123" s="1" t="str">
        <f>VLOOKUP(Tabela1[[#This Row],[Cliente]],'BASE DE CLIENTES'!A:D,4,0)</f>
        <v>EMPRESA COM MAQUINA</v>
      </c>
      <c r="L5123" s="1" t="str">
        <f>VLOOKUP(Tabela1[[#This Row],[Cliente]],'BASE DE CLIENTES'!A:E,5,0)</f>
        <v>RIACHO FUNDO I</v>
      </c>
    </row>
    <row r="5124" spans="2:12" x14ac:dyDescent="0.3">
      <c r="B5124" t="s">
        <v>1210</v>
      </c>
      <c r="C5124" s="1" t="str">
        <f>VLOOKUP(Tabela1[[#This Row],[Cliente]],'BASE DE CLIENTES'!A:E,2,0)</f>
        <v>Rio Verde</v>
      </c>
      <c r="D5124" s="1" t="str">
        <f>VLOOKUP(Tabela1[[#This Row],[Cliente]],'BASE DE CLIENTES'!A:C,3,0)</f>
        <v>GO</v>
      </c>
      <c r="E5124" s="1" t="str">
        <f>CONCATENATE(Tabela1[[#This Row],[CIDADE]],",",Tabela1[[#This Row],[UF]])</f>
        <v>Rio Verde,GO</v>
      </c>
      <c r="F5124" s="12">
        <v>46139</v>
      </c>
      <c r="G5124" s="14">
        <v>1041.4000000000001</v>
      </c>
      <c r="H5124" s="14">
        <v>1850</v>
      </c>
      <c r="I5124" s="7">
        <f>Tabela1[[#This Row],[Valor total]]-Tabela1[[#This Row],[Valor custo]]</f>
        <v>808.59999999999991</v>
      </c>
      <c r="J5124" s="3">
        <f>Tabela1[[#This Row],[MARGEM BRUTA]]/Tabela1[[#This Row],[Valor total]]</f>
        <v>0.43708108108108101</v>
      </c>
      <c r="K5124" s="1" t="str">
        <f>VLOOKUP(Tabela1[[#This Row],[Cliente]],'BASE DE CLIENTES'!A:D,4,0)</f>
        <v>CLIENTE NOVO S/ IDENT.</v>
      </c>
      <c r="L5124" s="1" t="str">
        <f>VLOOKUP(Tabela1[[#This Row],[Cliente]],'BASE DE CLIENTES'!A:E,5,0)</f>
        <v>Rio Verde</v>
      </c>
    </row>
    <row r="5125" spans="2:12" x14ac:dyDescent="0.3">
      <c r="B5125" t="s">
        <v>199</v>
      </c>
      <c r="C5125" s="1" t="str">
        <f>VLOOKUP(Tabela1[[#This Row],[Cliente]],'BASE DE CLIENTES'!A:E,2,0)</f>
        <v>Goiânia</v>
      </c>
      <c r="D5125" s="1" t="str">
        <f>VLOOKUP(Tabela1[[#This Row],[Cliente]],'BASE DE CLIENTES'!A:C,3,0)</f>
        <v>GO</v>
      </c>
      <c r="E5125" s="1" t="str">
        <f>CONCATENATE(Tabela1[[#This Row],[CIDADE]],",",Tabela1[[#This Row],[UF]])</f>
        <v>Goiânia,GO</v>
      </c>
      <c r="F5125" s="12">
        <v>46136</v>
      </c>
      <c r="G5125" s="14">
        <v>3245.83</v>
      </c>
      <c r="H5125" s="14">
        <v>5600</v>
      </c>
      <c r="I5125" s="7">
        <f>Tabela1[[#This Row],[Valor total]]-Tabela1[[#This Row],[Valor custo]]</f>
        <v>2354.17</v>
      </c>
      <c r="J5125" s="3">
        <f>Tabela1[[#This Row],[MARGEM BRUTA]]/Tabela1[[#This Row],[Valor total]]</f>
        <v>0.42038750000000003</v>
      </c>
      <c r="K5125" s="1" t="str">
        <f>VLOOKUP(Tabela1[[#This Row],[Cliente]],'BASE DE CLIENTES'!A:D,4,0)</f>
        <v>EMPRESA COM MAQUINA</v>
      </c>
      <c r="L5125" s="1" t="str">
        <f>VLOOKUP(Tabela1[[#This Row],[Cliente]],'BASE DE CLIENTES'!A:E,5,0)</f>
        <v>Goiânia</v>
      </c>
    </row>
    <row r="5126" spans="2:12" x14ac:dyDescent="0.3">
      <c r="B5126" t="s">
        <v>150</v>
      </c>
      <c r="C5126" s="1" t="str">
        <f>VLOOKUP(Tabela1[[#This Row],[Cliente]],'BASE DE CLIENTES'!A:E,2,0)</f>
        <v>Anápolis</v>
      </c>
      <c r="D5126" s="1" t="str">
        <f>VLOOKUP(Tabela1[[#This Row],[Cliente]],'BASE DE CLIENTES'!A:C,3,0)</f>
        <v>GO</v>
      </c>
      <c r="E5126" s="1" t="str">
        <f>CONCATENATE(Tabela1[[#This Row],[CIDADE]],",",Tabela1[[#This Row],[UF]])</f>
        <v>Anápolis,GO</v>
      </c>
      <c r="F5126" s="12">
        <v>46136</v>
      </c>
      <c r="G5126" s="14">
        <v>3995</v>
      </c>
      <c r="H5126" s="14">
        <v>6350</v>
      </c>
      <c r="I5126" s="7">
        <f>Tabela1[[#This Row],[Valor total]]-Tabela1[[#This Row],[Valor custo]]</f>
        <v>2355</v>
      </c>
      <c r="J5126" s="3">
        <f>Tabela1[[#This Row],[MARGEM BRUTA]]/Tabela1[[#This Row],[Valor total]]</f>
        <v>0.37086614173228344</v>
      </c>
      <c r="K5126" s="1" t="str">
        <f>VLOOKUP(Tabela1[[#This Row],[Cliente]],'BASE DE CLIENTES'!A:D,4,0)</f>
        <v>EMPRESA COM MAQUINA</v>
      </c>
      <c r="L5126" s="1" t="str">
        <f>VLOOKUP(Tabela1[[#This Row],[Cliente]],'BASE DE CLIENTES'!A:E,5,0)</f>
        <v>Anápolis</v>
      </c>
    </row>
    <row r="5127" spans="2:12" x14ac:dyDescent="0.3">
      <c r="B5127" t="s">
        <v>38</v>
      </c>
      <c r="C5127" s="1" t="str">
        <f>VLOOKUP(Tabela1[[#This Row],[Cliente]],'BASE DE CLIENTES'!A:E,2,0)</f>
        <v>Brasília</v>
      </c>
      <c r="D5127" s="1" t="str">
        <f>VLOOKUP(Tabela1[[#This Row],[Cliente]],'BASE DE CLIENTES'!A:C,3,0)</f>
        <v>DF</v>
      </c>
      <c r="E5127" s="1" t="str">
        <f>CONCATENATE(Tabela1[[#This Row],[CIDADE]],",",Tabela1[[#This Row],[UF]])</f>
        <v>Brasília,DF</v>
      </c>
      <c r="F5127" s="12">
        <v>46135</v>
      </c>
      <c r="G5127" s="14">
        <v>3778.07</v>
      </c>
      <c r="H5127" s="14">
        <v>6270</v>
      </c>
      <c r="I5127" s="7">
        <f>Tabela1[[#This Row],[Valor total]]-Tabela1[[#This Row],[Valor custo]]</f>
        <v>2491.9299999999998</v>
      </c>
      <c r="J5127" s="3">
        <f>Tabela1[[#This Row],[MARGEM BRUTA]]/Tabela1[[#This Row],[Valor total]]</f>
        <v>0.39743700159489631</v>
      </c>
      <c r="K5127" s="1" t="str">
        <f>VLOOKUP(Tabela1[[#This Row],[Cliente]],'BASE DE CLIENTES'!A:D,4,0)</f>
        <v>EMPRESA SEM MAQUINA</v>
      </c>
      <c r="L5127" s="1" t="str">
        <f>VLOOKUP(Tabela1[[#This Row],[Cliente]],'BASE DE CLIENTES'!A:E,5,0)</f>
        <v>PONTE ALTA NORTE (GAMA)</v>
      </c>
    </row>
    <row r="5128" spans="2:12" x14ac:dyDescent="0.3">
      <c r="B5128" t="s">
        <v>183</v>
      </c>
      <c r="C5128" s="1" t="str">
        <f>VLOOKUP(Tabela1[[#This Row],[Cliente]],'BASE DE CLIENTES'!A:E,2,0)</f>
        <v>Caldas Novas</v>
      </c>
      <c r="D5128" s="1" t="str">
        <f>VLOOKUP(Tabela1[[#This Row],[Cliente]],'BASE DE CLIENTES'!A:C,3,0)</f>
        <v>GO</v>
      </c>
      <c r="E5128" s="1" t="str">
        <f>CONCATENATE(Tabela1[[#This Row],[CIDADE]],",",Tabela1[[#This Row],[UF]])</f>
        <v>Caldas Novas,GO</v>
      </c>
      <c r="F5128" s="12">
        <v>46135</v>
      </c>
      <c r="G5128" s="14">
        <v>5848</v>
      </c>
      <c r="H5128" s="14">
        <v>9233</v>
      </c>
      <c r="I5128" s="7">
        <f>Tabela1[[#This Row],[Valor total]]-Tabela1[[#This Row],[Valor custo]]</f>
        <v>3385</v>
      </c>
      <c r="J5128" s="3">
        <f>Tabela1[[#This Row],[MARGEM BRUTA]]/Tabela1[[#This Row],[Valor total]]</f>
        <v>0.36661973356438859</v>
      </c>
      <c r="K5128" s="1" t="str">
        <f>VLOOKUP(Tabela1[[#This Row],[Cliente]],'BASE DE CLIENTES'!A:D,4,0)</f>
        <v>EMPRESA COM MAQUINA</v>
      </c>
      <c r="L5128" s="1" t="str">
        <f>VLOOKUP(Tabela1[[#This Row],[Cliente]],'BASE DE CLIENTES'!A:E,5,0)</f>
        <v>Caldas Novas</v>
      </c>
    </row>
    <row r="5129" spans="2:12" x14ac:dyDescent="0.3">
      <c r="B5129" t="s">
        <v>42</v>
      </c>
      <c r="C5129" s="1" t="str">
        <f>VLOOKUP(Tabela1[[#This Row],[Cliente]],'BASE DE CLIENTES'!A:E,2,0)</f>
        <v>Brasília</v>
      </c>
      <c r="D5129" s="1" t="str">
        <f>VLOOKUP(Tabela1[[#This Row],[Cliente]],'BASE DE CLIENTES'!A:C,3,0)</f>
        <v>DF</v>
      </c>
      <c r="E5129" s="1" t="str">
        <f>CONCATENATE(Tabela1[[#This Row],[CIDADE]],",",Tabela1[[#This Row],[UF]])</f>
        <v>Brasília,DF</v>
      </c>
      <c r="F5129" s="12">
        <v>46134</v>
      </c>
      <c r="G5129" s="14">
        <v>4469</v>
      </c>
      <c r="H5129" s="14">
        <v>6943</v>
      </c>
      <c r="I5129" s="7">
        <f>Tabela1[[#This Row],[Valor total]]-Tabela1[[#This Row],[Valor custo]]</f>
        <v>2474</v>
      </c>
      <c r="J5129" s="3">
        <f>Tabela1[[#This Row],[MARGEM BRUTA]]/Tabela1[[#This Row],[Valor total]]</f>
        <v>0.35633011666426617</v>
      </c>
      <c r="K5129" s="1" t="str">
        <f>VLOOKUP(Tabela1[[#This Row],[Cliente]],'BASE DE CLIENTES'!A:D,4,0)</f>
        <v>EMPRESA SEM MAQUINA</v>
      </c>
      <c r="L5129" s="1" t="str">
        <f>VLOOKUP(Tabela1[[#This Row],[Cliente]],'BASE DE CLIENTES'!A:E,5,0)</f>
        <v>SAMAMBAIA</v>
      </c>
    </row>
    <row r="5130" spans="2:12" x14ac:dyDescent="0.3">
      <c r="B5130" t="s">
        <v>307</v>
      </c>
      <c r="C5130" s="1" t="str">
        <f>VLOOKUP(Tabela1[[#This Row],[Cliente]],'BASE DE CLIENTES'!A:E,2,0)</f>
        <v>Uberaba</v>
      </c>
      <c r="D5130" s="1" t="str">
        <f>VLOOKUP(Tabela1[[#This Row],[Cliente]],'BASE DE CLIENTES'!A:C,3,0)</f>
        <v>MG</v>
      </c>
      <c r="E5130" s="1" t="str">
        <f>CONCATENATE(Tabela1[[#This Row],[CIDADE]],",",Tabela1[[#This Row],[UF]])</f>
        <v>Uberaba,MG</v>
      </c>
      <c r="F5130" s="12">
        <v>46132</v>
      </c>
      <c r="G5130" s="14">
        <v>2095</v>
      </c>
      <c r="H5130" s="14">
        <v>3075</v>
      </c>
      <c r="I5130" s="7">
        <f>Tabela1[[#This Row],[Valor total]]-Tabela1[[#This Row],[Valor custo]]</f>
        <v>980</v>
      </c>
      <c r="J5130" s="3">
        <f>Tabela1[[#This Row],[MARGEM BRUTA]]/Tabela1[[#This Row],[Valor total]]</f>
        <v>0.31869918699186994</v>
      </c>
      <c r="K5130" s="1" t="str">
        <f>VLOOKUP(Tabela1[[#This Row],[Cliente]],'BASE DE CLIENTES'!A:D,4,0)</f>
        <v>EMPRESA COM MAQUINA</v>
      </c>
      <c r="L5130" s="1" t="str">
        <f>VLOOKUP(Tabela1[[#This Row],[Cliente]],'BASE DE CLIENTES'!A:E,5,0)</f>
        <v>Uberaba</v>
      </c>
    </row>
    <row r="5131" spans="2:12" x14ac:dyDescent="0.3">
      <c r="B5131" t="s">
        <v>1179</v>
      </c>
      <c r="C5131" s="1" t="str">
        <f>VLOOKUP(Tabela1[[#This Row],[Cliente]],'BASE DE CLIENTES'!A:E,2,0)</f>
        <v>Aparecida de Goiânia</v>
      </c>
      <c r="D5131" s="1" t="str">
        <f>VLOOKUP(Tabela1[[#This Row],[Cliente]],'BASE DE CLIENTES'!A:C,3,0)</f>
        <v>GO</v>
      </c>
      <c r="E5131" s="1" t="str">
        <f>CONCATENATE(Tabela1[[#This Row],[CIDADE]],",",Tabela1[[#This Row],[UF]])</f>
        <v>Aparecida de Goiânia,GO</v>
      </c>
      <c r="F5131" s="12">
        <v>46132</v>
      </c>
      <c r="G5131" s="14">
        <v>4310</v>
      </c>
      <c r="H5131" s="14">
        <v>7065</v>
      </c>
      <c r="I5131" s="7">
        <f>Tabela1[[#This Row],[Valor total]]-Tabela1[[#This Row],[Valor custo]]</f>
        <v>2755</v>
      </c>
      <c r="J5131" s="3">
        <f>Tabela1[[#This Row],[MARGEM BRUTA]]/Tabela1[[#This Row],[Valor total]]</f>
        <v>0.38995046001415429</v>
      </c>
      <c r="K5131" s="1" t="str">
        <f>VLOOKUP(Tabela1[[#This Row],[Cliente]],'BASE DE CLIENTES'!A:D,4,0)</f>
        <v>CLIENTE NOVO S/ IDENT.</v>
      </c>
      <c r="L5131" s="1" t="str">
        <f>VLOOKUP(Tabela1[[#This Row],[Cliente]],'BASE DE CLIENTES'!A:E,5,0)</f>
        <v>Aparecida de Goiânia</v>
      </c>
    </row>
    <row r="5132" spans="2:12" x14ac:dyDescent="0.3">
      <c r="B5132" t="s">
        <v>307</v>
      </c>
      <c r="C5132" s="1" t="str">
        <f>VLOOKUP(Tabela1[[#This Row],[Cliente]],'BASE DE CLIENTES'!A:E,2,0)</f>
        <v>Uberaba</v>
      </c>
      <c r="D5132" s="1" t="str">
        <f>VLOOKUP(Tabela1[[#This Row],[Cliente]],'BASE DE CLIENTES'!A:C,3,0)</f>
        <v>MG</v>
      </c>
      <c r="E5132" s="1" t="str">
        <f>CONCATENATE(Tabela1[[#This Row],[CIDADE]],",",Tabela1[[#This Row],[UF]])</f>
        <v>Uberaba,MG</v>
      </c>
      <c r="F5132" s="12">
        <v>46129</v>
      </c>
      <c r="G5132" s="14">
        <v>14563.89</v>
      </c>
      <c r="H5132" s="14">
        <v>21775</v>
      </c>
      <c r="I5132" s="7">
        <f>Tabela1[[#This Row],[Valor total]]-Tabela1[[#This Row],[Valor custo]]</f>
        <v>7211.1100000000006</v>
      </c>
      <c r="J5132" s="3">
        <f>Tabela1[[#This Row],[MARGEM BRUTA]]/Tabela1[[#This Row],[Valor total]]</f>
        <v>0.33116463834672794</v>
      </c>
      <c r="K5132" s="1" t="str">
        <f>VLOOKUP(Tabela1[[#This Row],[Cliente]],'BASE DE CLIENTES'!A:D,4,0)</f>
        <v>EMPRESA COM MAQUINA</v>
      </c>
      <c r="L5132" s="1" t="str">
        <f>VLOOKUP(Tabela1[[#This Row],[Cliente]],'BASE DE CLIENTES'!A:E,5,0)</f>
        <v>Uberaba</v>
      </c>
    </row>
    <row r="5133" spans="2:12" x14ac:dyDescent="0.3">
      <c r="B5133" t="s">
        <v>321</v>
      </c>
      <c r="C5133" s="1" t="str">
        <f>VLOOKUP(Tabela1[[#This Row],[Cliente]],'BASE DE CLIENTES'!A:E,2,0)</f>
        <v>Valparaíso de Goiás</v>
      </c>
      <c r="D5133" s="1" t="str">
        <f>VLOOKUP(Tabela1[[#This Row],[Cliente]],'BASE DE CLIENTES'!A:C,3,0)</f>
        <v>GO</v>
      </c>
      <c r="E5133" s="1" t="str">
        <f>CONCATENATE(Tabela1[[#This Row],[CIDADE]],",",Tabela1[[#This Row],[UF]])</f>
        <v>Valparaíso de Goiás,GO</v>
      </c>
      <c r="F5133" s="12">
        <v>46129</v>
      </c>
      <c r="G5133" s="14">
        <v>650</v>
      </c>
      <c r="H5133" s="14">
        <v>950</v>
      </c>
      <c r="I5133" s="7">
        <f>Tabela1[[#This Row],[Valor total]]-Tabela1[[#This Row],[Valor custo]]</f>
        <v>300</v>
      </c>
      <c r="J5133" s="3">
        <f>Tabela1[[#This Row],[MARGEM BRUTA]]/Tabela1[[#This Row],[Valor total]]</f>
        <v>0.31578947368421051</v>
      </c>
      <c r="K5133" s="1" t="str">
        <f>VLOOKUP(Tabela1[[#This Row],[Cliente]],'BASE DE CLIENTES'!A:D,4,0)</f>
        <v>EMPRESA COM MAQUINA</v>
      </c>
      <c r="L5133" s="1" t="str">
        <f>VLOOKUP(Tabela1[[#This Row],[Cliente]],'BASE DE CLIENTES'!A:E,5,0)</f>
        <v>Valparaíso de Goiás</v>
      </c>
    </row>
    <row r="5134" spans="2:12" x14ac:dyDescent="0.3">
      <c r="B5134" t="s">
        <v>183</v>
      </c>
      <c r="C5134" s="1" t="str">
        <f>VLOOKUP(Tabela1[[#This Row],[Cliente]],'BASE DE CLIENTES'!A:E,2,0)</f>
        <v>Caldas Novas</v>
      </c>
      <c r="D5134" s="1" t="str">
        <f>VLOOKUP(Tabela1[[#This Row],[Cliente]],'BASE DE CLIENTES'!A:C,3,0)</f>
        <v>GO</v>
      </c>
      <c r="E5134" s="1" t="str">
        <f>CONCATENATE(Tabela1[[#This Row],[CIDADE]],",",Tabela1[[#This Row],[UF]])</f>
        <v>Caldas Novas,GO</v>
      </c>
      <c r="F5134" s="12">
        <v>46127</v>
      </c>
      <c r="G5134" s="14">
        <v>1470</v>
      </c>
      <c r="H5134" s="14">
        <v>2202</v>
      </c>
      <c r="I5134" s="7">
        <f>Tabela1[[#This Row],[Valor total]]-Tabela1[[#This Row],[Valor custo]]</f>
        <v>732</v>
      </c>
      <c r="J5134" s="3">
        <f>Tabela1[[#This Row],[MARGEM BRUTA]]/Tabela1[[#This Row],[Valor total]]</f>
        <v>0.33242506811989103</v>
      </c>
      <c r="K5134" s="1" t="str">
        <f>VLOOKUP(Tabela1[[#This Row],[Cliente]],'BASE DE CLIENTES'!A:D,4,0)</f>
        <v>EMPRESA COM MAQUINA</v>
      </c>
      <c r="L5134" s="1" t="str">
        <f>VLOOKUP(Tabela1[[#This Row],[Cliente]],'BASE DE CLIENTES'!A:E,5,0)</f>
        <v>Caldas Novas</v>
      </c>
    </row>
    <row r="5135" spans="2:12" x14ac:dyDescent="0.3">
      <c r="B5135" t="s">
        <v>150</v>
      </c>
      <c r="C5135" s="1" t="str">
        <f>VLOOKUP(Tabela1[[#This Row],[Cliente]],'BASE DE CLIENTES'!A:E,2,0)</f>
        <v>Anápolis</v>
      </c>
      <c r="D5135" s="1" t="str">
        <f>VLOOKUP(Tabela1[[#This Row],[Cliente]],'BASE DE CLIENTES'!A:C,3,0)</f>
        <v>GO</v>
      </c>
      <c r="E5135" s="1" t="str">
        <f>CONCATENATE(Tabela1[[#This Row],[CIDADE]],",",Tabela1[[#This Row],[UF]])</f>
        <v>Anápolis,GO</v>
      </c>
      <c r="F5135" s="12">
        <v>46127</v>
      </c>
      <c r="G5135" s="14">
        <v>6520</v>
      </c>
      <c r="H5135" s="14">
        <v>10275</v>
      </c>
      <c r="I5135" s="7">
        <f>Tabela1[[#This Row],[Valor total]]-Tabela1[[#This Row],[Valor custo]]</f>
        <v>3755</v>
      </c>
      <c r="J5135" s="3">
        <f>Tabela1[[#This Row],[MARGEM BRUTA]]/Tabela1[[#This Row],[Valor total]]</f>
        <v>0.36545012165450119</v>
      </c>
      <c r="K5135" s="1" t="str">
        <f>VLOOKUP(Tabela1[[#This Row],[Cliente]],'BASE DE CLIENTES'!A:D,4,0)</f>
        <v>EMPRESA COM MAQUINA</v>
      </c>
      <c r="L5135" s="1" t="str">
        <f>VLOOKUP(Tabela1[[#This Row],[Cliente]],'BASE DE CLIENTES'!A:E,5,0)</f>
        <v>Anápolis</v>
      </c>
    </row>
    <row r="5136" spans="2:12" x14ac:dyDescent="0.3">
      <c r="B5136" t="s">
        <v>152</v>
      </c>
      <c r="C5136" s="1" t="str">
        <f>VLOOKUP(Tabela1[[#This Row],[Cliente]],'BASE DE CLIENTES'!A:E,2,0)</f>
        <v>Aparecida de Goiânia</v>
      </c>
      <c r="D5136" s="1" t="str">
        <f>VLOOKUP(Tabela1[[#This Row],[Cliente]],'BASE DE CLIENTES'!A:C,3,0)</f>
        <v>GO</v>
      </c>
      <c r="E5136" s="1" t="str">
        <f>CONCATENATE(Tabela1[[#This Row],[CIDADE]],",",Tabela1[[#This Row],[UF]])</f>
        <v>Aparecida de Goiânia,GO</v>
      </c>
      <c r="F5136" s="12">
        <v>46171</v>
      </c>
      <c r="G5136" s="14">
        <v>720</v>
      </c>
      <c r="H5136" s="14">
        <v>1150</v>
      </c>
      <c r="I5136" s="7">
        <f>Tabela1[[#This Row],[Valor total]]-Tabela1[[#This Row],[Valor custo]]</f>
        <v>430</v>
      </c>
      <c r="J5136" s="3">
        <f>Tabela1[[#This Row],[MARGEM BRUTA]]/Tabela1[[#This Row],[Valor total]]</f>
        <v>0.37391304347826088</v>
      </c>
      <c r="K5136" s="1" t="str">
        <f>VLOOKUP(Tabela1[[#This Row],[Cliente]],'BASE DE CLIENTES'!A:D,4,0)</f>
        <v>TECNICO</v>
      </c>
      <c r="L5136" s="1" t="str">
        <f>VLOOKUP(Tabela1[[#This Row],[Cliente]],'BASE DE CLIENTES'!A:E,5,0)</f>
        <v>Aparecida de Goiânia</v>
      </c>
    </row>
    <row r="5137" spans="2:12" x14ac:dyDescent="0.3">
      <c r="B5137" t="s">
        <v>152</v>
      </c>
      <c r="C5137" s="1" t="str">
        <f>VLOOKUP(Tabela1[[#This Row],[Cliente]],'BASE DE CLIENTES'!A:E,2,0)</f>
        <v>Aparecida de Goiânia</v>
      </c>
      <c r="D5137" s="1" t="str">
        <f>VLOOKUP(Tabela1[[#This Row],[Cliente]],'BASE DE CLIENTES'!A:C,3,0)</f>
        <v>GO</v>
      </c>
      <c r="E5137" s="1" t="str">
        <f>CONCATENATE(Tabela1[[#This Row],[CIDADE]],",",Tabela1[[#This Row],[UF]])</f>
        <v>Aparecida de Goiânia,GO</v>
      </c>
      <c r="F5137" s="12">
        <v>46171</v>
      </c>
      <c r="G5137" s="14">
        <v>1320</v>
      </c>
      <c r="H5137" s="14">
        <v>1680</v>
      </c>
      <c r="I5137" s="7">
        <f>Tabela1[[#This Row],[Valor total]]-Tabela1[[#This Row],[Valor custo]]</f>
        <v>360</v>
      </c>
      <c r="J5137" s="3">
        <f>Tabela1[[#This Row],[MARGEM BRUTA]]/Tabela1[[#This Row],[Valor total]]</f>
        <v>0.21428571428571427</v>
      </c>
      <c r="K5137" s="1" t="str">
        <f>VLOOKUP(Tabela1[[#This Row],[Cliente]],'BASE DE CLIENTES'!A:D,4,0)</f>
        <v>TECNICO</v>
      </c>
      <c r="L5137" s="1" t="str">
        <f>VLOOKUP(Tabela1[[#This Row],[Cliente]],'BASE DE CLIENTES'!A:E,5,0)</f>
        <v>Aparecida de Goiânia</v>
      </c>
    </row>
    <row r="5138" spans="2:12" x14ac:dyDescent="0.3">
      <c r="B5138" t="s">
        <v>236</v>
      </c>
      <c r="C5138" s="1" t="str">
        <f>VLOOKUP(Tabela1[[#This Row],[Cliente]],'BASE DE CLIENTES'!A:E,2,0)</f>
        <v>Goiânia</v>
      </c>
      <c r="D5138" s="1" t="str">
        <f>VLOOKUP(Tabela1[[#This Row],[Cliente]],'BASE DE CLIENTES'!A:C,3,0)</f>
        <v>GO</v>
      </c>
      <c r="E5138" s="1" t="str">
        <f>CONCATENATE(Tabela1[[#This Row],[CIDADE]],",",Tabela1[[#This Row],[UF]])</f>
        <v>Goiânia,GO</v>
      </c>
      <c r="F5138" s="12">
        <v>46171</v>
      </c>
      <c r="G5138" s="14">
        <v>6500</v>
      </c>
      <c r="H5138" s="14">
        <v>9400</v>
      </c>
      <c r="I5138" s="7">
        <f>Tabela1[[#This Row],[Valor total]]-Tabela1[[#This Row],[Valor custo]]</f>
        <v>2900</v>
      </c>
      <c r="J5138" s="3">
        <f>Tabela1[[#This Row],[MARGEM BRUTA]]/Tabela1[[#This Row],[Valor total]]</f>
        <v>0.30851063829787234</v>
      </c>
      <c r="K5138" s="1" t="str">
        <f>VLOOKUP(Tabela1[[#This Row],[Cliente]],'BASE DE CLIENTES'!A:D,4,0)</f>
        <v>EMPRESA COM MAQUINA</v>
      </c>
      <c r="L5138" s="1" t="str">
        <f>VLOOKUP(Tabela1[[#This Row],[Cliente]],'BASE DE CLIENTES'!A:E,5,0)</f>
        <v>Goiânia</v>
      </c>
    </row>
    <row r="5139" spans="2:12" x14ac:dyDescent="0.3">
      <c r="B5139" t="s">
        <v>236</v>
      </c>
      <c r="C5139" s="1" t="str">
        <f>VLOOKUP(Tabela1[[#This Row],[Cliente]],'BASE DE CLIENTES'!A:E,2,0)</f>
        <v>Goiânia</v>
      </c>
      <c r="D5139" s="1" t="str">
        <f>VLOOKUP(Tabela1[[#This Row],[Cliente]],'BASE DE CLIENTES'!A:C,3,0)</f>
        <v>GO</v>
      </c>
      <c r="E5139" s="1" t="str">
        <f>CONCATENATE(Tabela1[[#This Row],[CIDADE]],",",Tabela1[[#This Row],[UF]])</f>
        <v>Goiânia,GO</v>
      </c>
      <c r="F5139" s="12">
        <v>46170</v>
      </c>
      <c r="G5139" s="14">
        <v>2547</v>
      </c>
      <c r="H5139" s="14">
        <v>3576</v>
      </c>
      <c r="I5139" s="7">
        <f>Tabela1[[#This Row],[Valor total]]-Tabela1[[#This Row],[Valor custo]]</f>
        <v>1029</v>
      </c>
      <c r="J5139" s="3">
        <f>Tabela1[[#This Row],[MARGEM BRUTA]]/Tabela1[[#This Row],[Valor total]]</f>
        <v>0.28775167785234901</v>
      </c>
      <c r="K5139" s="1" t="str">
        <f>VLOOKUP(Tabela1[[#This Row],[Cliente]],'BASE DE CLIENTES'!A:D,4,0)</f>
        <v>EMPRESA COM MAQUINA</v>
      </c>
      <c r="L5139" s="1" t="str">
        <f>VLOOKUP(Tabela1[[#This Row],[Cliente]],'BASE DE CLIENTES'!A:E,5,0)</f>
        <v>Goiânia</v>
      </c>
    </row>
    <row r="5140" spans="2:12" x14ac:dyDescent="0.3">
      <c r="B5140" t="s">
        <v>152</v>
      </c>
      <c r="C5140" s="1" t="str">
        <f>VLOOKUP(Tabela1[[#This Row],[Cliente]],'BASE DE CLIENTES'!A:E,2,0)</f>
        <v>Aparecida de Goiânia</v>
      </c>
      <c r="D5140" s="1" t="str">
        <f>VLOOKUP(Tabela1[[#This Row],[Cliente]],'BASE DE CLIENTES'!A:C,3,0)</f>
        <v>GO</v>
      </c>
      <c r="E5140" s="1" t="str">
        <f>CONCATENATE(Tabela1[[#This Row],[CIDADE]],",",Tabela1[[#This Row],[UF]])</f>
        <v>Aparecida de Goiânia,GO</v>
      </c>
      <c r="F5140" s="12">
        <v>46170</v>
      </c>
      <c r="G5140" s="14">
        <v>33</v>
      </c>
      <c r="H5140" s="14">
        <v>150</v>
      </c>
      <c r="I5140" s="7">
        <f>Tabela1[[#This Row],[Valor total]]-Tabela1[[#This Row],[Valor custo]]</f>
        <v>117</v>
      </c>
      <c r="J5140" s="3">
        <f>Tabela1[[#This Row],[MARGEM BRUTA]]/Tabela1[[#This Row],[Valor total]]</f>
        <v>0.78</v>
      </c>
      <c r="K5140" s="1" t="str">
        <f>VLOOKUP(Tabela1[[#This Row],[Cliente]],'BASE DE CLIENTES'!A:D,4,0)</f>
        <v>TECNICO</v>
      </c>
      <c r="L5140" s="1" t="str">
        <f>VLOOKUP(Tabela1[[#This Row],[Cliente]],'BASE DE CLIENTES'!A:E,5,0)</f>
        <v>Aparecida de Goiânia</v>
      </c>
    </row>
    <row r="5141" spans="2:12" x14ac:dyDescent="0.3">
      <c r="B5141" t="s">
        <v>152</v>
      </c>
      <c r="C5141" s="1" t="str">
        <f>VLOOKUP(Tabela1[[#This Row],[Cliente]],'BASE DE CLIENTES'!A:E,2,0)</f>
        <v>Aparecida de Goiânia</v>
      </c>
      <c r="D5141" s="1" t="str">
        <f>VLOOKUP(Tabela1[[#This Row],[Cliente]],'BASE DE CLIENTES'!A:C,3,0)</f>
        <v>GO</v>
      </c>
      <c r="E5141" s="1" t="str">
        <f>CONCATENATE(Tabela1[[#This Row],[CIDADE]],",",Tabela1[[#This Row],[UF]])</f>
        <v>Aparecida de Goiânia,GO</v>
      </c>
      <c r="F5141" s="12">
        <v>46170</v>
      </c>
      <c r="G5141" s="14">
        <v>75.099999999999994</v>
      </c>
      <c r="H5141" s="14">
        <v>300</v>
      </c>
      <c r="I5141" s="7">
        <f>Tabela1[[#This Row],[Valor total]]-Tabela1[[#This Row],[Valor custo]]</f>
        <v>224.9</v>
      </c>
      <c r="J5141" s="3">
        <f>Tabela1[[#This Row],[MARGEM BRUTA]]/Tabela1[[#This Row],[Valor total]]</f>
        <v>0.7496666666666667</v>
      </c>
      <c r="K5141" s="1" t="str">
        <f>VLOOKUP(Tabela1[[#This Row],[Cliente]],'BASE DE CLIENTES'!A:D,4,0)</f>
        <v>TECNICO</v>
      </c>
      <c r="L5141" s="1" t="str">
        <f>VLOOKUP(Tabela1[[#This Row],[Cliente]],'BASE DE CLIENTES'!A:E,5,0)</f>
        <v>Aparecida de Goiânia</v>
      </c>
    </row>
    <row r="5142" spans="2:12" x14ac:dyDescent="0.3">
      <c r="B5142" t="s">
        <v>152</v>
      </c>
      <c r="C5142" s="1" t="str">
        <f>VLOOKUP(Tabela1[[#This Row],[Cliente]],'BASE DE CLIENTES'!A:E,2,0)</f>
        <v>Aparecida de Goiânia</v>
      </c>
      <c r="D5142" s="1" t="str">
        <f>VLOOKUP(Tabela1[[#This Row],[Cliente]],'BASE DE CLIENTES'!A:C,3,0)</f>
        <v>GO</v>
      </c>
      <c r="E5142" s="1" t="str">
        <f>CONCATENATE(Tabela1[[#This Row],[CIDADE]],",",Tabela1[[#This Row],[UF]])</f>
        <v>Aparecida de Goiânia,GO</v>
      </c>
      <c r="F5142" s="12">
        <v>46169</v>
      </c>
      <c r="G5142" s="14">
        <v>75.099999999999994</v>
      </c>
      <c r="H5142" s="14">
        <v>300</v>
      </c>
      <c r="I5142" s="7">
        <f>Tabela1[[#This Row],[Valor total]]-Tabela1[[#This Row],[Valor custo]]</f>
        <v>224.9</v>
      </c>
      <c r="J5142" s="3">
        <f>Tabela1[[#This Row],[MARGEM BRUTA]]/Tabela1[[#This Row],[Valor total]]</f>
        <v>0.7496666666666667</v>
      </c>
      <c r="K5142" s="1" t="str">
        <f>VLOOKUP(Tabela1[[#This Row],[Cliente]],'BASE DE CLIENTES'!A:D,4,0)</f>
        <v>TECNICO</v>
      </c>
      <c r="L5142" s="1" t="str">
        <f>VLOOKUP(Tabela1[[#This Row],[Cliente]],'BASE DE CLIENTES'!A:E,5,0)</f>
        <v>Aparecida de Goiânia</v>
      </c>
    </row>
    <row r="5143" spans="2:12" x14ac:dyDescent="0.3">
      <c r="B5143" t="s">
        <v>152</v>
      </c>
      <c r="C5143" s="1" t="str">
        <f>VLOOKUP(Tabela1[[#This Row],[Cliente]],'BASE DE CLIENTES'!A:E,2,0)</f>
        <v>Aparecida de Goiânia</v>
      </c>
      <c r="D5143" s="1" t="str">
        <f>VLOOKUP(Tabela1[[#This Row],[Cliente]],'BASE DE CLIENTES'!A:C,3,0)</f>
        <v>GO</v>
      </c>
      <c r="E5143" s="1" t="str">
        <f>CONCATENATE(Tabela1[[#This Row],[CIDADE]],",",Tabela1[[#This Row],[UF]])</f>
        <v>Aparecida de Goiânia,GO</v>
      </c>
      <c r="F5143" s="12">
        <v>46168</v>
      </c>
      <c r="G5143" s="14">
        <v>1359</v>
      </c>
      <c r="H5143" s="14">
        <v>2300</v>
      </c>
      <c r="I5143" s="7">
        <f>Tabela1[[#This Row],[Valor total]]-Tabela1[[#This Row],[Valor custo]]</f>
        <v>941</v>
      </c>
      <c r="J5143" s="3">
        <f>Tabela1[[#This Row],[MARGEM BRUTA]]/Tabela1[[#This Row],[Valor total]]</f>
        <v>0.40913043478260869</v>
      </c>
      <c r="K5143" s="1" t="str">
        <f>VLOOKUP(Tabela1[[#This Row],[Cliente]],'BASE DE CLIENTES'!A:D,4,0)</f>
        <v>TECNICO</v>
      </c>
      <c r="L5143" s="1" t="str">
        <f>VLOOKUP(Tabela1[[#This Row],[Cliente]],'BASE DE CLIENTES'!A:E,5,0)</f>
        <v>Aparecida de Goiânia</v>
      </c>
    </row>
    <row r="5144" spans="2:12" x14ac:dyDescent="0.3">
      <c r="B5144" t="s">
        <v>85</v>
      </c>
      <c r="C5144" s="1" t="str">
        <f>VLOOKUP(Tabela1[[#This Row],[Cliente]],'BASE DE CLIENTES'!A:E,2,0)</f>
        <v>Brasília</v>
      </c>
      <c r="D5144" s="1" t="str">
        <f>VLOOKUP(Tabela1[[#This Row],[Cliente]],'BASE DE CLIENTES'!A:C,3,0)</f>
        <v>DF</v>
      </c>
      <c r="E5144" s="1" t="str">
        <f>CONCATENATE(Tabela1[[#This Row],[CIDADE]],",",Tabela1[[#This Row],[UF]])</f>
        <v>Brasília,DF</v>
      </c>
      <c r="F5144" s="12">
        <v>46167</v>
      </c>
      <c r="G5144" s="14">
        <v>670</v>
      </c>
      <c r="H5144" s="14">
        <v>1200</v>
      </c>
      <c r="I5144" s="7">
        <f>Tabela1[[#This Row],[Valor total]]-Tabela1[[#This Row],[Valor custo]]</f>
        <v>530</v>
      </c>
      <c r="J5144" s="3">
        <f>Tabela1[[#This Row],[MARGEM BRUTA]]/Tabela1[[#This Row],[Valor total]]</f>
        <v>0.44166666666666665</v>
      </c>
      <c r="K5144" s="1" t="str">
        <f>VLOOKUP(Tabela1[[#This Row],[Cliente]],'BASE DE CLIENTES'!A:D,4,0)</f>
        <v>SERRALHEIRO</v>
      </c>
      <c r="L5144" s="1" t="str">
        <f>VLOOKUP(Tabela1[[#This Row],[Cliente]],'BASE DE CLIENTES'!A:E,5,0)</f>
        <v>SAMAMBAIA NORTE (SAMAMBAIA)</v>
      </c>
    </row>
    <row r="5145" spans="2:12" x14ac:dyDescent="0.3">
      <c r="B5145" t="s">
        <v>303</v>
      </c>
      <c r="C5145" s="1" t="str">
        <f>VLOOKUP(Tabela1[[#This Row],[Cliente]],'BASE DE CLIENTES'!A:E,2,0)</f>
        <v>Trindade</v>
      </c>
      <c r="D5145" s="1" t="str">
        <f>VLOOKUP(Tabela1[[#This Row],[Cliente]],'BASE DE CLIENTES'!A:C,3,0)</f>
        <v>GO</v>
      </c>
      <c r="E5145" s="1" t="str">
        <f>CONCATENATE(Tabela1[[#This Row],[CIDADE]],",",Tabela1[[#This Row],[UF]])</f>
        <v>Trindade,GO</v>
      </c>
      <c r="F5145" s="12">
        <v>46167</v>
      </c>
      <c r="G5145" s="14">
        <v>1390</v>
      </c>
      <c r="H5145" s="14">
        <v>2300</v>
      </c>
      <c r="I5145" s="7">
        <f>Tabela1[[#This Row],[Valor total]]-Tabela1[[#This Row],[Valor custo]]</f>
        <v>910</v>
      </c>
      <c r="J5145" s="3">
        <f>Tabela1[[#This Row],[MARGEM BRUTA]]/Tabela1[[#This Row],[Valor total]]</f>
        <v>0.39565217391304347</v>
      </c>
      <c r="K5145" s="1" t="str">
        <f>VLOOKUP(Tabela1[[#This Row],[Cliente]],'BASE DE CLIENTES'!A:D,4,0)</f>
        <v>EMPRESA COM MAQUINA</v>
      </c>
      <c r="L5145" s="1" t="str">
        <f>VLOOKUP(Tabela1[[#This Row],[Cliente]],'BASE DE CLIENTES'!A:E,5,0)</f>
        <v>Trindade</v>
      </c>
    </row>
    <row r="5146" spans="2:12" x14ac:dyDescent="0.3">
      <c r="B5146" t="s">
        <v>303</v>
      </c>
      <c r="C5146" s="1" t="str">
        <f>VLOOKUP(Tabela1[[#This Row],[Cliente]],'BASE DE CLIENTES'!A:E,2,0)</f>
        <v>Trindade</v>
      </c>
      <c r="D5146" s="1" t="str">
        <f>VLOOKUP(Tabela1[[#This Row],[Cliente]],'BASE DE CLIENTES'!A:C,3,0)</f>
        <v>GO</v>
      </c>
      <c r="E5146" s="1" t="str">
        <f>CONCATENATE(Tabela1[[#This Row],[CIDADE]],",",Tabela1[[#This Row],[UF]])</f>
        <v>Trindade,GO</v>
      </c>
      <c r="F5146" s="12">
        <v>46167</v>
      </c>
      <c r="G5146" s="14">
        <v>180.12</v>
      </c>
      <c r="H5146" s="14">
        <v>340</v>
      </c>
      <c r="I5146" s="7">
        <f>Tabela1[[#This Row],[Valor total]]-Tabela1[[#This Row],[Valor custo]]</f>
        <v>159.88</v>
      </c>
      <c r="J5146" s="3">
        <f>Tabela1[[#This Row],[MARGEM BRUTA]]/Tabela1[[#This Row],[Valor total]]</f>
        <v>0.47023529411764703</v>
      </c>
      <c r="K5146" s="1" t="str">
        <f>VLOOKUP(Tabela1[[#This Row],[Cliente]],'BASE DE CLIENTES'!A:D,4,0)</f>
        <v>EMPRESA COM MAQUINA</v>
      </c>
      <c r="L5146" s="1" t="str">
        <f>VLOOKUP(Tabela1[[#This Row],[Cliente]],'BASE DE CLIENTES'!A:E,5,0)</f>
        <v>Trindade</v>
      </c>
    </row>
    <row r="5147" spans="2:12" x14ac:dyDescent="0.3">
      <c r="B5147" t="s">
        <v>152</v>
      </c>
      <c r="C5147" s="1" t="str">
        <f>VLOOKUP(Tabela1[[#This Row],[Cliente]],'BASE DE CLIENTES'!A:E,2,0)</f>
        <v>Aparecida de Goiânia</v>
      </c>
      <c r="D5147" s="1" t="str">
        <f>VLOOKUP(Tabela1[[#This Row],[Cliente]],'BASE DE CLIENTES'!A:C,3,0)</f>
        <v>GO</v>
      </c>
      <c r="E5147" s="1" t="str">
        <f>CONCATENATE(Tabela1[[#This Row],[CIDADE]],",",Tabela1[[#This Row],[UF]])</f>
        <v>Aparecida de Goiânia,GO</v>
      </c>
      <c r="F5147" s="12">
        <v>46167</v>
      </c>
      <c r="G5147" s="14">
        <v>99.56</v>
      </c>
      <c r="H5147" s="14">
        <v>375</v>
      </c>
      <c r="I5147" s="7">
        <f>Tabela1[[#This Row],[Valor total]]-Tabela1[[#This Row],[Valor custo]]</f>
        <v>275.44</v>
      </c>
      <c r="J5147" s="3">
        <f>Tabela1[[#This Row],[MARGEM BRUTA]]/Tabela1[[#This Row],[Valor total]]</f>
        <v>0.73450666666666664</v>
      </c>
      <c r="K5147" s="1" t="str">
        <f>VLOOKUP(Tabela1[[#This Row],[Cliente]],'BASE DE CLIENTES'!A:D,4,0)</f>
        <v>TECNICO</v>
      </c>
      <c r="L5147" s="1" t="str">
        <f>VLOOKUP(Tabela1[[#This Row],[Cliente]],'BASE DE CLIENTES'!A:E,5,0)</f>
        <v>Aparecida de Goiânia</v>
      </c>
    </row>
    <row r="5148" spans="2:12" x14ac:dyDescent="0.3">
      <c r="B5148" t="s">
        <v>236</v>
      </c>
      <c r="C5148" s="1" t="str">
        <f>VLOOKUP(Tabela1[[#This Row],[Cliente]],'BASE DE CLIENTES'!A:E,2,0)</f>
        <v>Goiânia</v>
      </c>
      <c r="D5148" s="1" t="str">
        <f>VLOOKUP(Tabela1[[#This Row],[Cliente]],'BASE DE CLIENTES'!A:C,3,0)</f>
        <v>GO</v>
      </c>
      <c r="E5148" s="1" t="str">
        <f>CONCATENATE(Tabela1[[#This Row],[CIDADE]],",",Tabela1[[#This Row],[UF]])</f>
        <v>Goiânia,GO</v>
      </c>
      <c r="F5148" s="12">
        <v>46167</v>
      </c>
      <c r="G5148" s="14">
        <v>2660</v>
      </c>
      <c r="H5148" s="14">
        <v>3640</v>
      </c>
      <c r="I5148" s="7">
        <f>Tabela1[[#This Row],[Valor total]]-Tabela1[[#This Row],[Valor custo]]</f>
        <v>980</v>
      </c>
      <c r="J5148" s="3">
        <f>Tabela1[[#This Row],[MARGEM BRUTA]]/Tabela1[[#This Row],[Valor total]]</f>
        <v>0.26923076923076922</v>
      </c>
      <c r="K5148" s="1" t="str">
        <f>VLOOKUP(Tabela1[[#This Row],[Cliente]],'BASE DE CLIENTES'!A:D,4,0)</f>
        <v>EMPRESA COM MAQUINA</v>
      </c>
      <c r="L5148" s="1" t="str">
        <f>VLOOKUP(Tabela1[[#This Row],[Cliente]],'BASE DE CLIENTES'!A:E,5,0)</f>
        <v>Goiânia</v>
      </c>
    </row>
    <row r="5149" spans="2:12" x14ac:dyDescent="0.3">
      <c r="B5149" t="s">
        <v>152</v>
      </c>
      <c r="C5149" s="1" t="str">
        <f>VLOOKUP(Tabela1[[#This Row],[Cliente]],'BASE DE CLIENTES'!A:E,2,0)</f>
        <v>Aparecida de Goiânia</v>
      </c>
      <c r="D5149" s="1" t="str">
        <f>VLOOKUP(Tabela1[[#This Row],[Cliente]],'BASE DE CLIENTES'!A:C,3,0)</f>
        <v>GO</v>
      </c>
      <c r="E5149" s="1" t="str">
        <f>CONCATENATE(Tabela1[[#This Row],[CIDADE]],",",Tabela1[[#This Row],[UF]])</f>
        <v>Aparecida de Goiânia,GO</v>
      </c>
      <c r="F5149" s="12">
        <v>46164</v>
      </c>
      <c r="G5149" s="14">
        <v>3410</v>
      </c>
      <c r="H5149" s="14">
        <v>5700</v>
      </c>
      <c r="I5149" s="7">
        <f>Tabela1[[#This Row],[Valor total]]-Tabela1[[#This Row],[Valor custo]]</f>
        <v>2290</v>
      </c>
      <c r="J5149" s="3">
        <f>Tabela1[[#This Row],[MARGEM BRUTA]]/Tabela1[[#This Row],[Valor total]]</f>
        <v>0.40175438596491231</v>
      </c>
      <c r="K5149" s="1" t="str">
        <f>VLOOKUP(Tabela1[[#This Row],[Cliente]],'BASE DE CLIENTES'!A:D,4,0)</f>
        <v>TECNICO</v>
      </c>
      <c r="L5149" s="1" t="str">
        <f>VLOOKUP(Tabela1[[#This Row],[Cliente]],'BASE DE CLIENTES'!A:E,5,0)</f>
        <v>Aparecida de Goiânia</v>
      </c>
    </row>
    <row r="5150" spans="2:12" x14ac:dyDescent="0.3">
      <c r="B5150" t="s">
        <v>197</v>
      </c>
      <c r="C5150" s="1" t="str">
        <f>VLOOKUP(Tabela1[[#This Row],[Cliente]],'BASE DE CLIENTES'!A:E,2,0)</f>
        <v>Goiânia</v>
      </c>
      <c r="D5150" s="1" t="str">
        <f>VLOOKUP(Tabela1[[#This Row],[Cliente]],'BASE DE CLIENTES'!A:C,3,0)</f>
        <v>GO</v>
      </c>
      <c r="E5150" s="1" t="str">
        <f>CONCATENATE(Tabela1[[#This Row],[CIDADE]],",",Tabela1[[#This Row],[UF]])</f>
        <v>Goiânia,GO</v>
      </c>
      <c r="F5150" s="12">
        <v>46164</v>
      </c>
      <c r="G5150" s="14">
        <v>2584.38</v>
      </c>
      <c r="H5150" s="14">
        <v>4350</v>
      </c>
      <c r="I5150" s="7">
        <f>Tabela1[[#This Row],[Valor total]]-Tabela1[[#This Row],[Valor custo]]</f>
        <v>1765.62</v>
      </c>
      <c r="J5150" s="3">
        <f>Tabela1[[#This Row],[MARGEM BRUTA]]/Tabela1[[#This Row],[Valor total]]</f>
        <v>0.40588965517241377</v>
      </c>
      <c r="K5150" s="1" t="str">
        <f>VLOOKUP(Tabela1[[#This Row],[Cliente]],'BASE DE CLIENTES'!A:D,4,0)</f>
        <v>EMPRESA COM MAQUINA</v>
      </c>
      <c r="L5150" s="1" t="str">
        <f>VLOOKUP(Tabela1[[#This Row],[Cliente]],'BASE DE CLIENTES'!A:E,5,0)</f>
        <v>Goiânia</v>
      </c>
    </row>
    <row r="5151" spans="2:12" x14ac:dyDescent="0.3">
      <c r="B5151" t="s">
        <v>236</v>
      </c>
      <c r="C5151" s="1" t="str">
        <f>VLOOKUP(Tabela1[[#This Row],[Cliente]],'BASE DE CLIENTES'!A:E,2,0)</f>
        <v>Goiânia</v>
      </c>
      <c r="D5151" s="1" t="str">
        <f>VLOOKUP(Tabela1[[#This Row],[Cliente]],'BASE DE CLIENTES'!A:C,3,0)</f>
        <v>GO</v>
      </c>
      <c r="E5151" s="1" t="str">
        <f>CONCATENATE(Tabela1[[#This Row],[CIDADE]],",",Tabela1[[#This Row],[UF]])</f>
        <v>Goiânia,GO</v>
      </c>
      <c r="F5151" s="12">
        <v>46163</v>
      </c>
      <c r="G5151" s="14">
        <v>1179</v>
      </c>
      <c r="H5151" s="14">
        <v>1625</v>
      </c>
      <c r="I5151" s="7">
        <f>Tabela1[[#This Row],[Valor total]]-Tabela1[[#This Row],[Valor custo]]</f>
        <v>446</v>
      </c>
      <c r="J5151" s="3">
        <f>Tabela1[[#This Row],[MARGEM BRUTA]]/Tabela1[[#This Row],[Valor total]]</f>
        <v>0.27446153846153848</v>
      </c>
      <c r="K5151" s="1" t="str">
        <f>VLOOKUP(Tabela1[[#This Row],[Cliente]],'BASE DE CLIENTES'!A:D,4,0)</f>
        <v>EMPRESA COM MAQUINA</v>
      </c>
      <c r="L5151" s="1" t="str">
        <f>VLOOKUP(Tabela1[[#This Row],[Cliente]],'BASE DE CLIENTES'!A:E,5,0)</f>
        <v>Goiânia</v>
      </c>
    </row>
    <row r="5152" spans="2:12" x14ac:dyDescent="0.3">
      <c r="B5152" t="s">
        <v>152</v>
      </c>
      <c r="C5152" s="1" t="str">
        <f>VLOOKUP(Tabela1[[#This Row],[Cliente]],'BASE DE CLIENTES'!A:E,2,0)</f>
        <v>Aparecida de Goiânia</v>
      </c>
      <c r="D5152" s="1" t="str">
        <f>VLOOKUP(Tabela1[[#This Row],[Cliente]],'BASE DE CLIENTES'!A:C,3,0)</f>
        <v>GO</v>
      </c>
      <c r="E5152" s="1" t="str">
        <f>CONCATENATE(Tabela1[[#This Row],[CIDADE]],",",Tabela1[[#This Row],[UF]])</f>
        <v>Aparecida de Goiânia,GO</v>
      </c>
      <c r="F5152" s="12">
        <v>46163</v>
      </c>
      <c r="G5152" s="14">
        <v>530</v>
      </c>
      <c r="H5152" s="14">
        <v>930</v>
      </c>
      <c r="I5152" s="7">
        <f>Tabela1[[#This Row],[Valor total]]-Tabela1[[#This Row],[Valor custo]]</f>
        <v>400</v>
      </c>
      <c r="J5152" s="3">
        <f>Tabela1[[#This Row],[MARGEM BRUTA]]/Tabela1[[#This Row],[Valor total]]</f>
        <v>0.43010752688172044</v>
      </c>
      <c r="K5152" s="1" t="str">
        <f>VLOOKUP(Tabela1[[#This Row],[Cliente]],'BASE DE CLIENTES'!A:D,4,0)</f>
        <v>TECNICO</v>
      </c>
      <c r="L5152" s="1" t="str">
        <f>VLOOKUP(Tabela1[[#This Row],[Cliente]],'BASE DE CLIENTES'!A:E,5,0)</f>
        <v>Aparecida de Goiânia</v>
      </c>
    </row>
    <row r="5153" spans="2:12" x14ac:dyDescent="0.3">
      <c r="B5153" t="s">
        <v>236</v>
      </c>
      <c r="C5153" s="1" t="str">
        <f>VLOOKUP(Tabela1[[#This Row],[Cliente]],'BASE DE CLIENTES'!A:E,2,0)</f>
        <v>Goiânia</v>
      </c>
      <c r="D5153" s="1" t="str">
        <f>VLOOKUP(Tabela1[[#This Row],[Cliente]],'BASE DE CLIENTES'!A:C,3,0)</f>
        <v>GO</v>
      </c>
      <c r="E5153" s="1" t="str">
        <f>CONCATENATE(Tabela1[[#This Row],[CIDADE]],",",Tabela1[[#This Row],[UF]])</f>
        <v>Goiânia,GO</v>
      </c>
      <c r="F5153" s="12">
        <v>46163</v>
      </c>
      <c r="G5153" s="14">
        <v>1830</v>
      </c>
      <c r="H5153" s="14">
        <v>2590</v>
      </c>
      <c r="I5153" s="7">
        <f>Tabela1[[#This Row],[Valor total]]-Tabela1[[#This Row],[Valor custo]]</f>
        <v>760</v>
      </c>
      <c r="J5153" s="3">
        <f>Tabela1[[#This Row],[MARGEM BRUTA]]/Tabela1[[#This Row],[Valor total]]</f>
        <v>0.29343629343629346</v>
      </c>
      <c r="K5153" s="1" t="str">
        <f>VLOOKUP(Tabela1[[#This Row],[Cliente]],'BASE DE CLIENTES'!A:D,4,0)</f>
        <v>EMPRESA COM MAQUINA</v>
      </c>
      <c r="L5153" s="1" t="str">
        <f>VLOOKUP(Tabela1[[#This Row],[Cliente]],'BASE DE CLIENTES'!A:E,5,0)</f>
        <v>Goiânia</v>
      </c>
    </row>
    <row r="5154" spans="2:12" x14ac:dyDescent="0.3">
      <c r="B5154" t="s">
        <v>236</v>
      </c>
      <c r="C5154" s="1" t="str">
        <f>VLOOKUP(Tabela1[[#This Row],[Cliente]],'BASE DE CLIENTES'!A:E,2,0)</f>
        <v>Goiânia</v>
      </c>
      <c r="D5154" s="1" t="str">
        <f>VLOOKUP(Tabela1[[#This Row],[Cliente]],'BASE DE CLIENTES'!A:C,3,0)</f>
        <v>GO</v>
      </c>
      <c r="E5154" s="1" t="str">
        <f>CONCATENATE(Tabela1[[#This Row],[CIDADE]],",",Tabela1[[#This Row],[UF]])</f>
        <v>Goiânia,GO</v>
      </c>
      <c r="F5154" s="12">
        <v>46163</v>
      </c>
      <c r="G5154" s="14">
        <v>2370</v>
      </c>
      <c r="H5154" s="14">
        <v>3335</v>
      </c>
      <c r="I5154" s="7">
        <f>Tabela1[[#This Row],[Valor total]]-Tabela1[[#This Row],[Valor custo]]</f>
        <v>965</v>
      </c>
      <c r="J5154" s="3">
        <f>Tabela1[[#This Row],[MARGEM BRUTA]]/Tabela1[[#This Row],[Valor total]]</f>
        <v>0.2893553223388306</v>
      </c>
      <c r="K5154" s="1" t="str">
        <f>VLOOKUP(Tabela1[[#This Row],[Cliente]],'BASE DE CLIENTES'!A:D,4,0)</f>
        <v>EMPRESA COM MAQUINA</v>
      </c>
      <c r="L5154" s="1" t="str">
        <f>VLOOKUP(Tabela1[[#This Row],[Cliente]],'BASE DE CLIENTES'!A:E,5,0)</f>
        <v>Goiânia</v>
      </c>
    </row>
    <row r="5155" spans="2:12" x14ac:dyDescent="0.3">
      <c r="B5155" t="s">
        <v>236</v>
      </c>
      <c r="C5155" s="1" t="str">
        <f>VLOOKUP(Tabela1[[#This Row],[Cliente]],'BASE DE CLIENTES'!A:E,2,0)</f>
        <v>Goiânia</v>
      </c>
      <c r="D5155" s="1" t="str">
        <f>VLOOKUP(Tabela1[[#This Row],[Cliente]],'BASE DE CLIENTES'!A:C,3,0)</f>
        <v>GO</v>
      </c>
      <c r="E5155" s="1" t="str">
        <f>CONCATENATE(Tabela1[[#This Row],[CIDADE]],",",Tabela1[[#This Row],[UF]])</f>
        <v>Goiânia,GO</v>
      </c>
      <c r="F5155" s="12">
        <v>46162</v>
      </c>
      <c r="G5155" s="14">
        <v>1089</v>
      </c>
      <c r="H5155" s="14">
        <v>1680</v>
      </c>
      <c r="I5155" s="7">
        <f>Tabela1[[#This Row],[Valor total]]-Tabela1[[#This Row],[Valor custo]]</f>
        <v>591</v>
      </c>
      <c r="J5155" s="3">
        <f>Tabela1[[#This Row],[MARGEM BRUTA]]/Tabela1[[#This Row],[Valor total]]</f>
        <v>0.35178571428571431</v>
      </c>
      <c r="K5155" s="1" t="str">
        <f>VLOOKUP(Tabela1[[#This Row],[Cliente]],'BASE DE CLIENTES'!A:D,4,0)</f>
        <v>EMPRESA COM MAQUINA</v>
      </c>
      <c r="L5155" s="1" t="str">
        <f>VLOOKUP(Tabela1[[#This Row],[Cliente]],'BASE DE CLIENTES'!A:E,5,0)</f>
        <v>Goiânia</v>
      </c>
    </row>
    <row r="5156" spans="2:12" x14ac:dyDescent="0.3">
      <c r="B5156" t="s">
        <v>152</v>
      </c>
      <c r="C5156" s="1" t="str">
        <f>VLOOKUP(Tabela1[[#This Row],[Cliente]],'BASE DE CLIENTES'!A:E,2,0)</f>
        <v>Aparecida de Goiânia</v>
      </c>
      <c r="D5156" s="1" t="str">
        <f>VLOOKUP(Tabela1[[#This Row],[Cliente]],'BASE DE CLIENTES'!A:C,3,0)</f>
        <v>GO</v>
      </c>
      <c r="E5156" s="1" t="str">
        <f>CONCATENATE(Tabela1[[#This Row],[CIDADE]],",",Tabela1[[#This Row],[UF]])</f>
        <v>Aparecida de Goiânia,GO</v>
      </c>
      <c r="F5156" s="12">
        <v>46161</v>
      </c>
      <c r="G5156" s="14">
        <v>838</v>
      </c>
      <c r="H5156" s="14">
        <v>1400</v>
      </c>
      <c r="I5156" s="7">
        <f>Tabela1[[#This Row],[Valor total]]-Tabela1[[#This Row],[Valor custo]]</f>
        <v>562</v>
      </c>
      <c r="J5156" s="3">
        <f>Tabela1[[#This Row],[MARGEM BRUTA]]/Tabela1[[#This Row],[Valor total]]</f>
        <v>0.40142857142857141</v>
      </c>
      <c r="K5156" s="1" t="str">
        <f>VLOOKUP(Tabela1[[#This Row],[Cliente]],'BASE DE CLIENTES'!A:D,4,0)</f>
        <v>TECNICO</v>
      </c>
      <c r="L5156" s="1" t="str">
        <f>VLOOKUP(Tabela1[[#This Row],[Cliente]],'BASE DE CLIENTES'!A:E,5,0)</f>
        <v>Aparecida de Goiânia</v>
      </c>
    </row>
    <row r="5157" spans="2:12" x14ac:dyDescent="0.3">
      <c r="B5157" t="s">
        <v>236</v>
      </c>
      <c r="C5157" s="1" t="str">
        <f>VLOOKUP(Tabela1[[#This Row],[Cliente]],'BASE DE CLIENTES'!A:E,2,0)</f>
        <v>Goiânia</v>
      </c>
      <c r="D5157" s="1" t="str">
        <f>VLOOKUP(Tabela1[[#This Row],[Cliente]],'BASE DE CLIENTES'!A:C,3,0)</f>
        <v>GO</v>
      </c>
      <c r="E5157" s="1" t="str">
        <f>CONCATENATE(Tabela1[[#This Row],[CIDADE]],",",Tabela1[[#This Row],[UF]])</f>
        <v>Goiânia,GO</v>
      </c>
      <c r="F5157" s="12">
        <v>46161</v>
      </c>
      <c r="G5157" s="14">
        <v>1140</v>
      </c>
      <c r="H5157" s="14">
        <v>1560</v>
      </c>
      <c r="I5157" s="7">
        <f>Tabela1[[#This Row],[Valor total]]-Tabela1[[#This Row],[Valor custo]]</f>
        <v>420</v>
      </c>
      <c r="J5157" s="3">
        <f>Tabela1[[#This Row],[MARGEM BRUTA]]/Tabela1[[#This Row],[Valor total]]</f>
        <v>0.26923076923076922</v>
      </c>
      <c r="K5157" s="1" t="str">
        <f>VLOOKUP(Tabela1[[#This Row],[Cliente]],'BASE DE CLIENTES'!A:D,4,0)</f>
        <v>EMPRESA COM MAQUINA</v>
      </c>
      <c r="L5157" s="1" t="str">
        <f>VLOOKUP(Tabela1[[#This Row],[Cliente]],'BASE DE CLIENTES'!A:E,5,0)</f>
        <v>Goiânia</v>
      </c>
    </row>
    <row r="5158" spans="2:12" x14ac:dyDescent="0.3">
      <c r="B5158" t="s">
        <v>152</v>
      </c>
      <c r="C5158" s="1" t="str">
        <f>VLOOKUP(Tabela1[[#This Row],[Cliente]],'BASE DE CLIENTES'!A:E,2,0)</f>
        <v>Aparecida de Goiânia</v>
      </c>
      <c r="D5158" s="1" t="str">
        <f>VLOOKUP(Tabela1[[#This Row],[Cliente]],'BASE DE CLIENTES'!A:C,3,0)</f>
        <v>GO</v>
      </c>
      <c r="E5158" s="1" t="str">
        <f>CONCATENATE(Tabela1[[#This Row],[CIDADE]],",",Tabela1[[#This Row],[UF]])</f>
        <v>Aparecida de Goiânia,GO</v>
      </c>
      <c r="F5158" s="12">
        <v>46161</v>
      </c>
      <c r="G5158" s="14">
        <v>419</v>
      </c>
      <c r="H5158" s="14">
        <v>700</v>
      </c>
      <c r="I5158" s="7">
        <f>Tabela1[[#This Row],[Valor total]]-Tabela1[[#This Row],[Valor custo]]</f>
        <v>281</v>
      </c>
      <c r="J5158" s="3">
        <f>Tabela1[[#This Row],[MARGEM BRUTA]]/Tabela1[[#This Row],[Valor total]]</f>
        <v>0.40142857142857141</v>
      </c>
      <c r="K5158" s="1" t="str">
        <f>VLOOKUP(Tabela1[[#This Row],[Cliente]],'BASE DE CLIENTES'!A:D,4,0)</f>
        <v>TECNICO</v>
      </c>
      <c r="L5158" s="1" t="str">
        <f>VLOOKUP(Tabela1[[#This Row],[Cliente]],'BASE DE CLIENTES'!A:E,5,0)</f>
        <v>Aparecida de Goiânia</v>
      </c>
    </row>
    <row r="5159" spans="2:12" x14ac:dyDescent="0.3">
      <c r="B5159" t="s">
        <v>152</v>
      </c>
      <c r="C5159" s="1" t="str">
        <f>VLOOKUP(Tabela1[[#This Row],[Cliente]],'BASE DE CLIENTES'!A:E,2,0)</f>
        <v>Aparecida de Goiânia</v>
      </c>
      <c r="D5159" s="1" t="str">
        <f>VLOOKUP(Tabela1[[#This Row],[Cliente]],'BASE DE CLIENTES'!A:C,3,0)</f>
        <v>GO</v>
      </c>
      <c r="E5159" s="1" t="str">
        <f>CONCATENATE(Tabela1[[#This Row],[CIDADE]],",",Tabela1[[#This Row],[UF]])</f>
        <v>Aparecida de Goiânia,GO</v>
      </c>
      <c r="F5159" s="12">
        <v>46161</v>
      </c>
      <c r="G5159" s="14">
        <v>1410</v>
      </c>
      <c r="H5159" s="14">
        <v>2490</v>
      </c>
      <c r="I5159" s="7">
        <f>Tabela1[[#This Row],[Valor total]]-Tabela1[[#This Row],[Valor custo]]</f>
        <v>1080</v>
      </c>
      <c r="J5159" s="3">
        <f>Tabela1[[#This Row],[MARGEM BRUTA]]/Tabela1[[#This Row],[Valor total]]</f>
        <v>0.43373493975903615</v>
      </c>
      <c r="K5159" s="1" t="str">
        <f>VLOOKUP(Tabela1[[#This Row],[Cliente]],'BASE DE CLIENTES'!A:D,4,0)</f>
        <v>TECNICO</v>
      </c>
      <c r="L5159" s="1" t="str">
        <f>VLOOKUP(Tabela1[[#This Row],[Cliente]],'BASE DE CLIENTES'!A:E,5,0)</f>
        <v>Aparecida de Goiânia</v>
      </c>
    </row>
    <row r="5160" spans="2:12" x14ac:dyDescent="0.3">
      <c r="B5160" t="s">
        <v>223</v>
      </c>
      <c r="C5160" s="1" t="str">
        <f>VLOOKUP(Tabela1[[#This Row],[Cliente]],'BASE DE CLIENTES'!A:E,2,0)</f>
        <v>Goiânia</v>
      </c>
      <c r="D5160" s="1" t="str">
        <f>VLOOKUP(Tabela1[[#This Row],[Cliente]],'BASE DE CLIENTES'!A:C,3,0)</f>
        <v>GO</v>
      </c>
      <c r="E5160" s="1" t="str">
        <f>CONCATENATE(Tabela1[[#This Row],[CIDADE]],",",Tabela1[[#This Row],[UF]])</f>
        <v>Goiânia,GO</v>
      </c>
      <c r="F5160" s="12">
        <v>46160</v>
      </c>
      <c r="G5160" s="14">
        <v>507.51</v>
      </c>
      <c r="H5160" s="14">
        <v>785</v>
      </c>
      <c r="I5160" s="7">
        <f>Tabela1[[#This Row],[Valor total]]-Tabela1[[#This Row],[Valor custo]]</f>
        <v>277.49</v>
      </c>
      <c r="J5160" s="3">
        <f>Tabela1[[#This Row],[MARGEM BRUTA]]/Tabela1[[#This Row],[Valor total]]</f>
        <v>0.3534904458598726</v>
      </c>
      <c r="K5160" s="1" t="str">
        <f>VLOOKUP(Tabela1[[#This Row],[Cliente]],'BASE DE CLIENTES'!A:D,4,0)</f>
        <v>EMPRESA COM MAQUINA</v>
      </c>
      <c r="L5160" s="1" t="str">
        <f>VLOOKUP(Tabela1[[#This Row],[Cliente]],'BASE DE CLIENTES'!A:E,5,0)</f>
        <v>Goiânia</v>
      </c>
    </row>
    <row r="5161" spans="2:12" x14ac:dyDescent="0.3">
      <c r="B5161" t="s">
        <v>152</v>
      </c>
      <c r="C5161" s="1" t="str">
        <f>VLOOKUP(Tabela1[[#This Row],[Cliente]],'BASE DE CLIENTES'!A:E,2,0)</f>
        <v>Aparecida de Goiânia</v>
      </c>
      <c r="D5161" s="1" t="str">
        <f>VLOOKUP(Tabela1[[#This Row],[Cliente]],'BASE DE CLIENTES'!A:C,3,0)</f>
        <v>GO</v>
      </c>
      <c r="E5161" s="1" t="str">
        <f>CONCATENATE(Tabela1[[#This Row],[CIDADE]],",",Tabela1[[#This Row],[UF]])</f>
        <v>Aparecida de Goiânia,GO</v>
      </c>
      <c r="F5161" s="12">
        <v>46160</v>
      </c>
      <c r="G5161" s="14">
        <v>1978</v>
      </c>
      <c r="H5161" s="14">
        <v>2730</v>
      </c>
      <c r="I5161" s="7">
        <f>Tabela1[[#This Row],[Valor total]]-Tabela1[[#This Row],[Valor custo]]</f>
        <v>752</v>
      </c>
      <c r="J5161" s="3">
        <f>Tabela1[[#This Row],[MARGEM BRUTA]]/Tabela1[[#This Row],[Valor total]]</f>
        <v>0.27545787545787548</v>
      </c>
      <c r="K5161" s="1" t="str">
        <f>VLOOKUP(Tabela1[[#This Row],[Cliente]],'BASE DE CLIENTES'!A:D,4,0)</f>
        <v>TECNICO</v>
      </c>
      <c r="L5161" s="1" t="str">
        <f>VLOOKUP(Tabela1[[#This Row],[Cliente]],'BASE DE CLIENTES'!A:E,5,0)</f>
        <v>Aparecida de Goiânia</v>
      </c>
    </row>
    <row r="5162" spans="2:12" x14ac:dyDescent="0.3">
      <c r="B5162" t="s">
        <v>152</v>
      </c>
      <c r="C5162" s="1" t="str">
        <f>VLOOKUP(Tabela1[[#This Row],[Cliente]],'BASE DE CLIENTES'!A:E,2,0)</f>
        <v>Aparecida de Goiânia</v>
      </c>
      <c r="D5162" s="1" t="str">
        <f>VLOOKUP(Tabela1[[#This Row],[Cliente]],'BASE DE CLIENTES'!A:C,3,0)</f>
        <v>GO</v>
      </c>
      <c r="E5162" s="1" t="str">
        <f>CONCATENATE(Tabela1[[#This Row],[CIDADE]],",",Tabela1[[#This Row],[UF]])</f>
        <v>Aparecida de Goiânia,GO</v>
      </c>
      <c r="F5162" s="12">
        <v>46160</v>
      </c>
      <c r="G5162" s="14">
        <v>470</v>
      </c>
      <c r="H5162" s="14">
        <v>830</v>
      </c>
      <c r="I5162" s="7">
        <f>Tabela1[[#This Row],[Valor total]]-Tabela1[[#This Row],[Valor custo]]</f>
        <v>360</v>
      </c>
      <c r="J5162" s="3">
        <f>Tabela1[[#This Row],[MARGEM BRUTA]]/Tabela1[[#This Row],[Valor total]]</f>
        <v>0.43373493975903615</v>
      </c>
      <c r="K5162" s="1" t="str">
        <f>VLOOKUP(Tabela1[[#This Row],[Cliente]],'BASE DE CLIENTES'!A:D,4,0)</f>
        <v>TECNICO</v>
      </c>
      <c r="L5162" s="1" t="str">
        <f>VLOOKUP(Tabela1[[#This Row],[Cliente]],'BASE DE CLIENTES'!A:E,5,0)</f>
        <v>Aparecida de Goiânia</v>
      </c>
    </row>
    <row r="5163" spans="2:12" x14ac:dyDescent="0.3">
      <c r="B5163" t="s">
        <v>236</v>
      </c>
      <c r="C5163" s="1" t="str">
        <f>VLOOKUP(Tabela1[[#This Row],[Cliente]],'BASE DE CLIENTES'!A:E,2,0)</f>
        <v>Goiânia</v>
      </c>
      <c r="D5163" s="1" t="str">
        <f>VLOOKUP(Tabela1[[#This Row],[Cliente]],'BASE DE CLIENTES'!A:C,3,0)</f>
        <v>GO</v>
      </c>
      <c r="E5163" s="1" t="str">
        <f>CONCATENATE(Tabela1[[#This Row],[CIDADE]],",",Tabela1[[#This Row],[UF]])</f>
        <v>Goiânia,GO</v>
      </c>
      <c r="F5163" s="12">
        <v>46160</v>
      </c>
      <c r="G5163" s="14">
        <v>1060</v>
      </c>
      <c r="H5163" s="14">
        <v>1580</v>
      </c>
      <c r="I5163" s="7">
        <f>Tabela1[[#This Row],[Valor total]]-Tabela1[[#This Row],[Valor custo]]</f>
        <v>520</v>
      </c>
      <c r="J5163" s="3">
        <f>Tabela1[[#This Row],[MARGEM BRUTA]]/Tabela1[[#This Row],[Valor total]]</f>
        <v>0.32911392405063289</v>
      </c>
      <c r="K5163" s="1" t="str">
        <f>VLOOKUP(Tabela1[[#This Row],[Cliente]],'BASE DE CLIENTES'!A:D,4,0)</f>
        <v>EMPRESA COM MAQUINA</v>
      </c>
      <c r="L5163" s="1" t="str">
        <f>VLOOKUP(Tabela1[[#This Row],[Cliente]],'BASE DE CLIENTES'!A:E,5,0)</f>
        <v>Goiânia</v>
      </c>
    </row>
    <row r="5164" spans="2:12" x14ac:dyDescent="0.3">
      <c r="B5164" t="s">
        <v>152</v>
      </c>
      <c r="C5164" s="1" t="str">
        <f>VLOOKUP(Tabela1[[#This Row],[Cliente]],'BASE DE CLIENTES'!A:E,2,0)</f>
        <v>Aparecida de Goiânia</v>
      </c>
      <c r="D5164" s="1" t="str">
        <f>VLOOKUP(Tabela1[[#This Row],[Cliente]],'BASE DE CLIENTES'!A:C,3,0)</f>
        <v>GO</v>
      </c>
      <c r="E5164" s="1" t="str">
        <f>CONCATENATE(Tabela1[[#This Row],[CIDADE]],",",Tabela1[[#This Row],[UF]])</f>
        <v>Aparecida de Goiânia,GO</v>
      </c>
      <c r="F5164" s="12">
        <v>46160</v>
      </c>
      <c r="G5164" s="14">
        <v>1000</v>
      </c>
      <c r="H5164" s="14">
        <v>1700</v>
      </c>
      <c r="I5164" s="7">
        <f>Tabela1[[#This Row],[Valor total]]-Tabela1[[#This Row],[Valor custo]]</f>
        <v>700</v>
      </c>
      <c r="J5164" s="3">
        <f>Tabela1[[#This Row],[MARGEM BRUTA]]/Tabela1[[#This Row],[Valor total]]</f>
        <v>0.41176470588235292</v>
      </c>
      <c r="K5164" s="1" t="str">
        <f>VLOOKUP(Tabela1[[#This Row],[Cliente]],'BASE DE CLIENTES'!A:D,4,0)</f>
        <v>TECNICO</v>
      </c>
      <c r="L5164" s="1" t="str">
        <f>VLOOKUP(Tabela1[[#This Row],[Cliente]],'BASE DE CLIENTES'!A:E,5,0)</f>
        <v>Aparecida de Goiânia</v>
      </c>
    </row>
    <row r="5165" spans="2:12" x14ac:dyDescent="0.3">
      <c r="B5165" t="s">
        <v>236</v>
      </c>
      <c r="C5165" s="1" t="str">
        <f>VLOOKUP(Tabela1[[#This Row],[Cliente]],'BASE DE CLIENTES'!A:E,2,0)</f>
        <v>Goiânia</v>
      </c>
      <c r="D5165" s="1" t="str">
        <f>VLOOKUP(Tabela1[[#This Row],[Cliente]],'BASE DE CLIENTES'!A:C,3,0)</f>
        <v>GO</v>
      </c>
      <c r="E5165" s="1" t="str">
        <f>CONCATENATE(Tabela1[[#This Row],[CIDADE]],",",Tabela1[[#This Row],[UF]])</f>
        <v>Goiânia,GO</v>
      </c>
      <c r="F5165" s="12">
        <v>46157</v>
      </c>
      <c r="G5165" s="14">
        <v>2050</v>
      </c>
      <c r="H5165" s="14">
        <v>2870</v>
      </c>
      <c r="I5165" s="7">
        <f>Tabela1[[#This Row],[Valor total]]-Tabela1[[#This Row],[Valor custo]]</f>
        <v>820</v>
      </c>
      <c r="J5165" s="3">
        <f>Tabela1[[#This Row],[MARGEM BRUTA]]/Tabela1[[#This Row],[Valor total]]</f>
        <v>0.2857142857142857</v>
      </c>
      <c r="K5165" s="1" t="str">
        <f>VLOOKUP(Tabela1[[#This Row],[Cliente]],'BASE DE CLIENTES'!A:D,4,0)</f>
        <v>EMPRESA COM MAQUINA</v>
      </c>
      <c r="L5165" s="1" t="str">
        <f>VLOOKUP(Tabela1[[#This Row],[Cliente]],'BASE DE CLIENTES'!A:E,5,0)</f>
        <v>Goiânia</v>
      </c>
    </row>
    <row r="5166" spans="2:12" x14ac:dyDescent="0.3">
      <c r="B5166" t="s">
        <v>303</v>
      </c>
      <c r="C5166" s="1" t="str">
        <f>VLOOKUP(Tabela1[[#This Row],[Cliente]],'BASE DE CLIENTES'!A:E,2,0)</f>
        <v>Trindade</v>
      </c>
      <c r="D5166" s="1" t="str">
        <f>VLOOKUP(Tabela1[[#This Row],[Cliente]],'BASE DE CLIENTES'!A:C,3,0)</f>
        <v>GO</v>
      </c>
      <c r="E5166" s="1" t="str">
        <f>CONCATENATE(Tabela1[[#This Row],[CIDADE]],",",Tabela1[[#This Row],[UF]])</f>
        <v>Trindade,GO</v>
      </c>
      <c r="F5166" s="12">
        <v>46157</v>
      </c>
      <c r="G5166" s="14">
        <v>1328.51</v>
      </c>
      <c r="H5166" s="14">
        <v>2309.4</v>
      </c>
      <c r="I5166" s="7">
        <f>Tabela1[[#This Row],[Valor total]]-Tabela1[[#This Row],[Valor custo]]</f>
        <v>980.8900000000001</v>
      </c>
      <c r="J5166" s="3">
        <f>Tabela1[[#This Row],[MARGEM BRUTA]]/Tabela1[[#This Row],[Valor total]]</f>
        <v>0.42473802719321041</v>
      </c>
      <c r="K5166" s="1" t="str">
        <f>VLOOKUP(Tabela1[[#This Row],[Cliente]],'BASE DE CLIENTES'!A:D,4,0)</f>
        <v>EMPRESA COM MAQUINA</v>
      </c>
      <c r="L5166" s="1" t="str">
        <f>VLOOKUP(Tabela1[[#This Row],[Cliente]],'BASE DE CLIENTES'!A:E,5,0)</f>
        <v>Trindade</v>
      </c>
    </row>
    <row r="5167" spans="2:12" x14ac:dyDescent="0.3">
      <c r="B5167" t="s">
        <v>197</v>
      </c>
      <c r="C5167" s="1" t="str">
        <f>VLOOKUP(Tabela1[[#This Row],[Cliente]],'BASE DE CLIENTES'!A:E,2,0)</f>
        <v>Goiânia</v>
      </c>
      <c r="D5167" s="1" t="str">
        <f>VLOOKUP(Tabela1[[#This Row],[Cliente]],'BASE DE CLIENTES'!A:C,3,0)</f>
        <v>GO</v>
      </c>
      <c r="E5167" s="1" t="str">
        <f>CONCATENATE(Tabela1[[#This Row],[CIDADE]],",",Tabela1[[#This Row],[UF]])</f>
        <v>Goiânia,GO</v>
      </c>
      <c r="F5167" s="12">
        <v>46157</v>
      </c>
      <c r="G5167" s="14">
        <v>290</v>
      </c>
      <c r="H5167" s="14">
        <v>500</v>
      </c>
      <c r="I5167" s="7">
        <f>Tabela1[[#This Row],[Valor total]]-Tabela1[[#This Row],[Valor custo]]</f>
        <v>210</v>
      </c>
      <c r="J5167" s="3">
        <f>Tabela1[[#This Row],[MARGEM BRUTA]]/Tabela1[[#This Row],[Valor total]]</f>
        <v>0.42</v>
      </c>
      <c r="K5167" s="1" t="str">
        <f>VLOOKUP(Tabela1[[#This Row],[Cliente]],'BASE DE CLIENTES'!A:D,4,0)</f>
        <v>EMPRESA COM MAQUINA</v>
      </c>
      <c r="L5167" s="1" t="str">
        <f>VLOOKUP(Tabela1[[#This Row],[Cliente]],'BASE DE CLIENTES'!A:E,5,0)</f>
        <v>Goiânia</v>
      </c>
    </row>
    <row r="5168" spans="2:12" x14ac:dyDescent="0.3">
      <c r="B5168" t="s">
        <v>152</v>
      </c>
      <c r="C5168" s="1" t="str">
        <f>VLOOKUP(Tabela1[[#This Row],[Cliente]],'BASE DE CLIENTES'!A:E,2,0)</f>
        <v>Aparecida de Goiânia</v>
      </c>
      <c r="D5168" s="1" t="str">
        <f>VLOOKUP(Tabela1[[#This Row],[Cliente]],'BASE DE CLIENTES'!A:C,3,0)</f>
        <v>GO</v>
      </c>
      <c r="E5168" s="1" t="str">
        <f>CONCATENATE(Tabela1[[#This Row],[CIDADE]],",",Tabela1[[#This Row],[UF]])</f>
        <v>Aparecida de Goiânia,GO</v>
      </c>
      <c r="F5168" s="12">
        <v>46156</v>
      </c>
      <c r="G5168" s="14">
        <v>650</v>
      </c>
      <c r="H5168" s="14">
        <v>900</v>
      </c>
      <c r="I5168" s="7">
        <f>Tabela1[[#This Row],[Valor total]]-Tabela1[[#This Row],[Valor custo]]</f>
        <v>250</v>
      </c>
      <c r="J5168" s="3">
        <f>Tabela1[[#This Row],[MARGEM BRUTA]]/Tabela1[[#This Row],[Valor total]]</f>
        <v>0.27777777777777779</v>
      </c>
      <c r="K5168" s="1" t="str">
        <f>VLOOKUP(Tabela1[[#This Row],[Cliente]],'BASE DE CLIENTES'!A:D,4,0)</f>
        <v>TECNICO</v>
      </c>
      <c r="L5168" s="1" t="str">
        <f>VLOOKUP(Tabela1[[#This Row],[Cliente]],'BASE DE CLIENTES'!A:E,5,0)</f>
        <v>Aparecida de Goiânia</v>
      </c>
    </row>
    <row r="5169" spans="2:12" x14ac:dyDescent="0.3">
      <c r="B5169" t="s">
        <v>236</v>
      </c>
      <c r="C5169" s="1" t="str">
        <f>VLOOKUP(Tabela1[[#This Row],[Cliente]],'BASE DE CLIENTES'!A:E,2,0)</f>
        <v>Goiânia</v>
      </c>
      <c r="D5169" s="1" t="str">
        <f>VLOOKUP(Tabela1[[#This Row],[Cliente]],'BASE DE CLIENTES'!A:C,3,0)</f>
        <v>GO</v>
      </c>
      <c r="E5169" s="1" t="str">
        <f>CONCATENATE(Tabela1[[#This Row],[CIDADE]],",",Tabela1[[#This Row],[UF]])</f>
        <v>Goiânia,GO</v>
      </c>
      <c r="F5169" s="12">
        <v>46156</v>
      </c>
      <c r="G5169" s="14">
        <v>1249</v>
      </c>
      <c r="H5169" s="14">
        <v>1790</v>
      </c>
      <c r="I5169" s="7">
        <f>Tabela1[[#This Row],[Valor total]]-Tabela1[[#This Row],[Valor custo]]</f>
        <v>541</v>
      </c>
      <c r="J5169" s="3">
        <f>Tabela1[[#This Row],[MARGEM BRUTA]]/Tabela1[[#This Row],[Valor total]]</f>
        <v>0.30223463687150837</v>
      </c>
      <c r="K5169" s="1" t="str">
        <f>VLOOKUP(Tabela1[[#This Row],[Cliente]],'BASE DE CLIENTES'!A:D,4,0)</f>
        <v>EMPRESA COM MAQUINA</v>
      </c>
      <c r="L5169" s="1" t="str">
        <f>VLOOKUP(Tabela1[[#This Row],[Cliente]],'BASE DE CLIENTES'!A:E,5,0)</f>
        <v>Goiânia</v>
      </c>
    </row>
    <row r="5170" spans="2:12" x14ac:dyDescent="0.3">
      <c r="B5170" t="s">
        <v>303</v>
      </c>
      <c r="C5170" s="1" t="str">
        <f>VLOOKUP(Tabela1[[#This Row],[Cliente]],'BASE DE CLIENTES'!A:E,2,0)</f>
        <v>Trindade</v>
      </c>
      <c r="D5170" s="1" t="str">
        <f>VLOOKUP(Tabela1[[#This Row],[Cliente]],'BASE DE CLIENTES'!A:C,3,0)</f>
        <v>GO</v>
      </c>
      <c r="E5170" s="1" t="str">
        <f>CONCATENATE(Tabela1[[#This Row],[CIDADE]],",",Tabela1[[#This Row],[UF]])</f>
        <v>Trindade,GO</v>
      </c>
      <c r="F5170" s="12">
        <v>46155</v>
      </c>
      <c r="G5170" s="14">
        <v>838</v>
      </c>
      <c r="H5170" s="14">
        <v>1300</v>
      </c>
      <c r="I5170" s="7">
        <f>Tabela1[[#This Row],[Valor total]]-Tabela1[[#This Row],[Valor custo]]</f>
        <v>462</v>
      </c>
      <c r="J5170" s="3">
        <f>Tabela1[[#This Row],[MARGEM BRUTA]]/Tabela1[[#This Row],[Valor total]]</f>
        <v>0.35538461538461541</v>
      </c>
      <c r="K5170" s="1" t="str">
        <f>VLOOKUP(Tabela1[[#This Row],[Cliente]],'BASE DE CLIENTES'!A:D,4,0)</f>
        <v>EMPRESA COM MAQUINA</v>
      </c>
      <c r="L5170" s="1" t="str">
        <f>VLOOKUP(Tabela1[[#This Row],[Cliente]],'BASE DE CLIENTES'!A:E,5,0)</f>
        <v>Trindade</v>
      </c>
    </row>
    <row r="5171" spans="2:12" x14ac:dyDescent="0.3">
      <c r="B5171" t="s">
        <v>152</v>
      </c>
      <c r="C5171" s="1" t="str">
        <f>VLOOKUP(Tabela1[[#This Row],[Cliente]],'BASE DE CLIENTES'!A:E,2,0)</f>
        <v>Aparecida de Goiânia</v>
      </c>
      <c r="D5171" s="1" t="str">
        <f>VLOOKUP(Tabela1[[#This Row],[Cliente]],'BASE DE CLIENTES'!A:C,3,0)</f>
        <v>GO</v>
      </c>
      <c r="E5171" s="1" t="str">
        <f>CONCATENATE(Tabela1[[#This Row],[CIDADE]],",",Tabela1[[#This Row],[UF]])</f>
        <v>Aparecida de Goiânia,GO</v>
      </c>
      <c r="F5171" s="12">
        <v>46155</v>
      </c>
      <c r="G5171" s="14">
        <v>945.57</v>
      </c>
      <c r="H5171" s="14">
        <v>1200</v>
      </c>
      <c r="I5171" s="7">
        <f>Tabela1[[#This Row],[Valor total]]-Tabela1[[#This Row],[Valor custo]]</f>
        <v>254.42999999999995</v>
      </c>
      <c r="J5171" s="3">
        <f>Tabela1[[#This Row],[MARGEM BRUTA]]/Tabela1[[#This Row],[Valor total]]</f>
        <v>0.21202499999999996</v>
      </c>
      <c r="K5171" s="1" t="str">
        <f>VLOOKUP(Tabela1[[#This Row],[Cliente]],'BASE DE CLIENTES'!A:D,4,0)</f>
        <v>TECNICO</v>
      </c>
      <c r="L5171" s="1" t="str">
        <f>VLOOKUP(Tabela1[[#This Row],[Cliente]],'BASE DE CLIENTES'!A:E,5,0)</f>
        <v>Aparecida de Goiânia</v>
      </c>
    </row>
    <row r="5172" spans="2:12" x14ac:dyDescent="0.3">
      <c r="B5172" t="s">
        <v>236</v>
      </c>
      <c r="C5172" s="1" t="str">
        <f>VLOOKUP(Tabela1[[#This Row],[Cliente]],'BASE DE CLIENTES'!A:E,2,0)</f>
        <v>Goiânia</v>
      </c>
      <c r="D5172" s="1" t="str">
        <f>VLOOKUP(Tabela1[[#This Row],[Cliente]],'BASE DE CLIENTES'!A:C,3,0)</f>
        <v>GO</v>
      </c>
      <c r="E5172" s="1" t="str">
        <f>CONCATENATE(Tabela1[[#This Row],[CIDADE]],",",Tabela1[[#This Row],[UF]])</f>
        <v>Goiânia,GO</v>
      </c>
      <c r="F5172" s="12">
        <v>46154</v>
      </c>
      <c r="G5172" s="14">
        <v>2248</v>
      </c>
      <c r="H5172" s="14">
        <v>3375</v>
      </c>
      <c r="I5172" s="7">
        <f>Tabela1[[#This Row],[Valor total]]-Tabela1[[#This Row],[Valor custo]]</f>
        <v>1127</v>
      </c>
      <c r="J5172" s="3">
        <f>Tabela1[[#This Row],[MARGEM BRUTA]]/Tabela1[[#This Row],[Valor total]]</f>
        <v>0.3339259259259259</v>
      </c>
      <c r="K5172" s="1" t="str">
        <f>VLOOKUP(Tabela1[[#This Row],[Cliente]],'BASE DE CLIENTES'!A:D,4,0)</f>
        <v>EMPRESA COM MAQUINA</v>
      </c>
      <c r="L5172" s="1" t="str">
        <f>VLOOKUP(Tabela1[[#This Row],[Cliente]],'BASE DE CLIENTES'!A:E,5,0)</f>
        <v>Goiânia</v>
      </c>
    </row>
    <row r="5173" spans="2:12" x14ac:dyDescent="0.3">
      <c r="B5173" t="s">
        <v>236</v>
      </c>
      <c r="C5173" s="1" t="str">
        <f>VLOOKUP(Tabela1[[#This Row],[Cliente]],'BASE DE CLIENTES'!A:E,2,0)</f>
        <v>Goiânia</v>
      </c>
      <c r="D5173" s="1" t="str">
        <f>VLOOKUP(Tabela1[[#This Row],[Cliente]],'BASE DE CLIENTES'!A:C,3,0)</f>
        <v>GO</v>
      </c>
      <c r="E5173" s="1" t="str">
        <f>CONCATENATE(Tabela1[[#This Row],[CIDADE]],",",Tabela1[[#This Row],[UF]])</f>
        <v>Goiânia,GO</v>
      </c>
      <c r="F5173" s="12">
        <v>46153</v>
      </c>
      <c r="G5173" s="14">
        <v>4160</v>
      </c>
      <c r="H5173" s="14">
        <v>6160</v>
      </c>
      <c r="I5173" s="7">
        <f>Tabela1[[#This Row],[Valor total]]-Tabela1[[#This Row],[Valor custo]]</f>
        <v>2000</v>
      </c>
      <c r="J5173" s="3">
        <f>Tabela1[[#This Row],[MARGEM BRUTA]]/Tabela1[[#This Row],[Valor total]]</f>
        <v>0.32467532467532467</v>
      </c>
      <c r="K5173" s="1" t="str">
        <f>VLOOKUP(Tabela1[[#This Row],[Cliente]],'BASE DE CLIENTES'!A:D,4,0)</f>
        <v>EMPRESA COM MAQUINA</v>
      </c>
      <c r="L5173" s="1" t="str">
        <f>VLOOKUP(Tabela1[[#This Row],[Cliente]],'BASE DE CLIENTES'!A:E,5,0)</f>
        <v>Goiânia</v>
      </c>
    </row>
    <row r="5174" spans="2:12" x14ac:dyDescent="0.3">
      <c r="B5174" t="s">
        <v>151</v>
      </c>
      <c r="C5174" s="1" t="str">
        <f>VLOOKUP(Tabela1[[#This Row],[Cliente]],'BASE DE CLIENTES'!A:E,2,0)</f>
        <v>Aparecida de Goiânia</v>
      </c>
      <c r="D5174" s="1" t="str">
        <f>VLOOKUP(Tabela1[[#This Row],[Cliente]],'BASE DE CLIENTES'!A:C,3,0)</f>
        <v>GO</v>
      </c>
      <c r="E5174" s="1" t="str">
        <f>CONCATENATE(Tabela1[[#This Row],[CIDADE]],",",Tabela1[[#This Row],[UF]])</f>
        <v>Aparecida de Goiânia,GO</v>
      </c>
      <c r="F5174" s="12">
        <v>46153</v>
      </c>
      <c r="G5174" s="14">
        <v>760</v>
      </c>
      <c r="H5174" s="14">
        <v>1100</v>
      </c>
      <c r="I5174" s="7">
        <f>Tabela1[[#This Row],[Valor total]]-Tabela1[[#This Row],[Valor custo]]</f>
        <v>340</v>
      </c>
      <c r="J5174" s="3">
        <f>Tabela1[[#This Row],[MARGEM BRUTA]]/Tabela1[[#This Row],[Valor total]]</f>
        <v>0.30909090909090908</v>
      </c>
      <c r="K5174" s="1" t="str">
        <f>VLOOKUP(Tabela1[[#This Row],[Cliente]],'BASE DE CLIENTES'!A:D,4,0)</f>
        <v>EMPRESA COM MAQUINA</v>
      </c>
      <c r="L5174" s="1" t="str">
        <f>VLOOKUP(Tabela1[[#This Row],[Cliente]],'BASE DE CLIENTES'!A:E,5,0)</f>
        <v>Aparecida de Goiânia</v>
      </c>
    </row>
    <row r="5175" spans="2:12" x14ac:dyDescent="0.3">
      <c r="B5175" t="s">
        <v>152</v>
      </c>
      <c r="C5175" s="1" t="str">
        <f>VLOOKUP(Tabela1[[#This Row],[Cliente]],'BASE DE CLIENTES'!A:E,2,0)</f>
        <v>Aparecida de Goiânia</v>
      </c>
      <c r="D5175" s="1" t="str">
        <f>VLOOKUP(Tabela1[[#This Row],[Cliente]],'BASE DE CLIENTES'!A:C,3,0)</f>
        <v>GO</v>
      </c>
      <c r="E5175" s="1" t="str">
        <f>CONCATENATE(Tabela1[[#This Row],[CIDADE]],",",Tabela1[[#This Row],[UF]])</f>
        <v>Aparecida de Goiânia,GO</v>
      </c>
      <c r="F5175" s="12">
        <v>46149</v>
      </c>
      <c r="G5175" s="14">
        <v>450</v>
      </c>
      <c r="H5175" s="14">
        <v>700</v>
      </c>
      <c r="I5175" s="7">
        <f>Tabela1[[#This Row],[Valor total]]-Tabela1[[#This Row],[Valor custo]]</f>
        <v>250</v>
      </c>
      <c r="J5175" s="3">
        <f>Tabela1[[#This Row],[MARGEM BRUTA]]/Tabela1[[#This Row],[Valor total]]</f>
        <v>0.35714285714285715</v>
      </c>
      <c r="K5175" s="1" t="str">
        <f>VLOOKUP(Tabela1[[#This Row],[Cliente]],'BASE DE CLIENTES'!A:D,4,0)</f>
        <v>TECNICO</v>
      </c>
      <c r="L5175" s="1" t="str">
        <f>VLOOKUP(Tabela1[[#This Row],[Cliente]],'BASE DE CLIENTES'!A:E,5,0)</f>
        <v>Aparecida de Goiânia</v>
      </c>
    </row>
    <row r="5176" spans="2:12" x14ac:dyDescent="0.3">
      <c r="B5176" t="s">
        <v>85</v>
      </c>
      <c r="C5176" s="1" t="str">
        <f>VLOOKUP(Tabela1[[#This Row],[Cliente]],'BASE DE CLIENTES'!A:E,2,0)</f>
        <v>Brasília</v>
      </c>
      <c r="D5176" s="1" t="str">
        <f>VLOOKUP(Tabela1[[#This Row],[Cliente]],'BASE DE CLIENTES'!A:C,3,0)</f>
        <v>DF</v>
      </c>
      <c r="E5176" s="1" t="str">
        <f>CONCATENATE(Tabela1[[#This Row],[CIDADE]],",",Tabela1[[#This Row],[UF]])</f>
        <v>Brasília,DF</v>
      </c>
      <c r="F5176" s="12">
        <v>46149</v>
      </c>
      <c r="G5176" s="14">
        <v>56.28</v>
      </c>
      <c r="H5176" s="14">
        <v>80</v>
      </c>
      <c r="I5176" s="7">
        <f>Tabela1[[#This Row],[Valor total]]-Tabela1[[#This Row],[Valor custo]]</f>
        <v>23.72</v>
      </c>
      <c r="J5176" s="3">
        <f>Tabela1[[#This Row],[MARGEM BRUTA]]/Tabela1[[#This Row],[Valor total]]</f>
        <v>0.29649999999999999</v>
      </c>
      <c r="K5176" s="1" t="str">
        <f>VLOOKUP(Tabela1[[#This Row],[Cliente]],'BASE DE CLIENTES'!A:D,4,0)</f>
        <v>SERRALHEIRO</v>
      </c>
      <c r="L5176" s="1" t="str">
        <f>VLOOKUP(Tabela1[[#This Row],[Cliente]],'BASE DE CLIENTES'!A:E,5,0)</f>
        <v>SAMAMBAIA NORTE (SAMAMBAIA)</v>
      </c>
    </row>
    <row r="5177" spans="2:12" x14ac:dyDescent="0.3">
      <c r="B5177" t="s">
        <v>152</v>
      </c>
      <c r="C5177" s="1" t="str">
        <f>VLOOKUP(Tabela1[[#This Row],[Cliente]],'BASE DE CLIENTES'!A:E,2,0)</f>
        <v>Aparecida de Goiânia</v>
      </c>
      <c r="D5177" s="1" t="str">
        <f>VLOOKUP(Tabela1[[#This Row],[Cliente]],'BASE DE CLIENTES'!A:C,3,0)</f>
        <v>GO</v>
      </c>
      <c r="E5177" s="1" t="str">
        <f>CONCATENATE(Tabela1[[#This Row],[CIDADE]],",",Tabela1[[#This Row],[UF]])</f>
        <v>Aparecida de Goiânia,GO</v>
      </c>
      <c r="F5177" s="12">
        <v>46149</v>
      </c>
      <c r="G5177" s="14">
        <v>1350</v>
      </c>
      <c r="H5177" s="14">
        <v>2100</v>
      </c>
      <c r="I5177" s="7">
        <f>Tabela1[[#This Row],[Valor total]]-Tabela1[[#This Row],[Valor custo]]</f>
        <v>750</v>
      </c>
      <c r="J5177" s="3">
        <f>Tabela1[[#This Row],[MARGEM BRUTA]]/Tabela1[[#This Row],[Valor total]]</f>
        <v>0.35714285714285715</v>
      </c>
      <c r="K5177" s="1" t="str">
        <f>VLOOKUP(Tabela1[[#This Row],[Cliente]],'BASE DE CLIENTES'!A:D,4,0)</f>
        <v>TECNICO</v>
      </c>
      <c r="L5177" s="1" t="str">
        <f>VLOOKUP(Tabela1[[#This Row],[Cliente]],'BASE DE CLIENTES'!A:E,5,0)</f>
        <v>Aparecida de Goiânia</v>
      </c>
    </row>
    <row r="5178" spans="2:12" x14ac:dyDescent="0.3">
      <c r="B5178" t="s">
        <v>152</v>
      </c>
      <c r="C5178" s="1" t="str">
        <f>VLOOKUP(Tabela1[[#This Row],[Cliente]],'BASE DE CLIENTES'!A:E,2,0)</f>
        <v>Aparecida de Goiânia</v>
      </c>
      <c r="D5178" s="1" t="str">
        <f>VLOOKUP(Tabela1[[#This Row],[Cliente]],'BASE DE CLIENTES'!A:C,3,0)</f>
        <v>GO</v>
      </c>
      <c r="E5178" s="1" t="str">
        <f>CONCATENATE(Tabela1[[#This Row],[CIDADE]],",",Tabela1[[#This Row],[UF]])</f>
        <v>Aparecida de Goiânia,GO</v>
      </c>
      <c r="F5178" s="12">
        <v>46149</v>
      </c>
      <c r="G5178" s="14">
        <v>419</v>
      </c>
      <c r="H5178" s="14">
        <v>700</v>
      </c>
      <c r="I5178" s="7">
        <f>Tabela1[[#This Row],[Valor total]]-Tabela1[[#This Row],[Valor custo]]</f>
        <v>281</v>
      </c>
      <c r="J5178" s="3">
        <f>Tabela1[[#This Row],[MARGEM BRUTA]]/Tabela1[[#This Row],[Valor total]]</f>
        <v>0.40142857142857141</v>
      </c>
      <c r="K5178" s="1" t="str">
        <f>VLOOKUP(Tabela1[[#This Row],[Cliente]],'BASE DE CLIENTES'!A:D,4,0)</f>
        <v>TECNICO</v>
      </c>
      <c r="L5178" s="1" t="str">
        <f>VLOOKUP(Tabela1[[#This Row],[Cliente]],'BASE DE CLIENTES'!A:E,5,0)</f>
        <v>Aparecida de Goiânia</v>
      </c>
    </row>
    <row r="5179" spans="2:12" x14ac:dyDescent="0.3">
      <c r="B5179" t="s">
        <v>49</v>
      </c>
      <c r="C5179" s="1" t="str">
        <f>VLOOKUP(Tabela1[[#This Row],[Cliente]],'BASE DE CLIENTES'!A:E,2,0)</f>
        <v>Brasília</v>
      </c>
      <c r="D5179" s="1" t="str">
        <f>VLOOKUP(Tabela1[[#This Row],[Cliente]],'BASE DE CLIENTES'!A:C,3,0)</f>
        <v>DF</v>
      </c>
      <c r="E5179" s="1" t="str">
        <f>CONCATENATE(Tabela1[[#This Row],[CIDADE]],",",Tabela1[[#This Row],[UF]])</f>
        <v>Brasília,DF</v>
      </c>
      <c r="F5179" s="12">
        <v>46149</v>
      </c>
      <c r="G5179" s="14">
        <v>500</v>
      </c>
      <c r="H5179" s="14">
        <v>700</v>
      </c>
      <c r="I5179" s="7">
        <f>Tabela1[[#This Row],[Valor total]]-Tabela1[[#This Row],[Valor custo]]</f>
        <v>200</v>
      </c>
      <c r="J5179" s="3">
        <f>Tabela1[[#This Row],[MARGEM BRUTA]]/Tabela1[[#This Row],[Valor total]]</f>
        <v>0.2857142857142857</v>
      </c>
      <c r="K5179" s="1" t="str">
        <f>VLOOKUP(Tabela1[[#This Row],[Cliente]],'BASE DE CLIENTES'!A:D,4,0)</f>
        <v>EMPRESA COM MAQUINA</v>
      </c>
      <c r="L5179" s="1" t="str">
        <f>VLOOKUP(Tabela1[[#This Row],[Cliente]],'BASE DE CLIENTES'!A:E,5,0)</f>
        <v>TAGUATINGA</v>
      </c>
    </row>
    <row r="5180" spans="2:12" x14ac:dyDescent="0.3">
      <c r="B5180" t="s">
        <v>1220</v>
      </c>
      <c r="C5180" s="1" t="str">
        <f>VLOOKUP(Tabela1[[#This Row],[Cliente]],'BASE DE CLIENTES'!A:E,2,0)</f>
        <v>Águas Lindas de Goiás</v>
      </c>
      <c r="D5180" s="1" t="str">
        <f>VLOOKUP(Tabela1[[#This Row],[Cliente]],'BASE DE CLIENTES'!A:C,3,0)</f>
        <v>GO</v>
      </c>
      <c r="E5180" s="1" t="str">
        <f>CONCATENATE(Tabela1[[#This Row],[CIDADE]],",",Tabela1[[#This Row],[UF]])</f>
        <v>Águas Lindas de Goiás,GO</v>
      </c>
      <c r="F5180" s="12">
        <v>46149</v>
      </c>
      <c r="G5180" s="14">
        <v>670</v>
      </c>
      <c r="H5180" s="14">
        <v>1200</v>
      </c>
      <c r="I5180" s="7">
        <f>Tabela1[[#This Row],[Valor total]]-Tabela1[[#This Row],[Valor custo]]</f>
        <v>530</v>
      </c>
      <c r="J5180" s="3">
        <f>Tabela1[[#This Row],[MARGEM BRUTA]]/Tabela1[[#This Row],[Valor total]]</f>
        <v>0.44166666666666665</v>
      </c>
      <c r="K5180" s="1" t="str">
        <f>VLOOKUP(Tabela1[[#This Row],[Cliente]],'BASE DE CLIENTES'!A:D,4,0)</f>
        <v>CLIENTE NOVO S/ IDENT.</v>
      </c>
      <c r="L5180" s="1" t="str">
        <f>VLOOKUP(Tabela1[[#This Row],[Cliente]],'BASE DE CLIENTES'!A:E,5,0)</f>
        <v>Águas Lindas de Goiás</v>
      </c>
    </row>
    <row r="5181" spans="2:12" x14ac:dyDescent="0.3">
      <c r="B5181" t="s">
        <v>356</v>
      </c>
      <c r="C5181" s="1" t="str">
        <f>VLOOKUP(Tabela1[[#This Row],[Cliente]],'BASE DE CLIENTES'!A:E,2,0)</f>
        <v>Trindade</v>
      </c>
      <c r="D5181" s="1" t="str">
        <f>VLOOKUP(Tabela1[[#This Row],[Cliente]],'BASE DE CLIENTES'!A:C,3,0)</f>
        <v>GO</v>
      </c>
      <c r="E5181" s="1" t="str">
        <f>CONCATENATE(Tabela1[[#This Row],[CIDADE]],",",Tabela1[[#This Row],[UF]])</f>
        <v>Trindade,GO</v>
      </c>
      <c r="F5181" s="12">
        <v>46149</v>
      </c>
      <c r="G5181" s="14">
        <v>700</v>
      </c>
      <c r="H5181" s="14">
        <v>550</v>
      </c>
      <c r="I5181" s="7">
        <f>Tabela1[[#This Row],[Valor total]]-Tabela1[[#This Row],[Valor custo]]</f>
        <v>-150</v>
      </c>
      <c r="J5181" s="3">
        <f>Tabela1[[#This Row],[MARGEM BRUTA]]/Tabela1[[#This Row],[Valor total]]</f>
        <v>-0.27272727272727271</v>
      </c>
      <c r="K5181" s="1" t="str">
        <f>VLOOKUP(Tabela1[[#This Row],[Cliente]],'BASE DE CLIENTES'!A:D,4,0)</f>
        <v>SERRALHEIRO</v>
      </c>
      <c r="L5181" s="1" t="str">
        <f>VLOOKUP(Tabela1[[#This Row],[Cliente]],'BASE DE CLIENTES'!A:E,5,0)</f>
        <v>Trindade</v>
      </c>
    </row>
    <row r="5182" spans="2:12" x14ac:dyDescent="0.3">
      <c r="B5182" t="s">
        <v>220</v>
      </c>
      <c r="C5182" s="1" t="str">
        <f>VLOOKUP(Tabela1[[#This Row],[Cliente]],'BASE DE CLIENTES'!A:E,2,0)</f>
        <v>Goiânia</v>
      </c>
      <c r="D5182" s="1" t="str">
        <f>VLOOKUP(Tabela1[[#This Row],[Cliente]],'BASE DE CLIENTES'!A:C,3,0)</f>
        <v>GO</v>
      </c>
      <c r="E5182" s="1" t="str">
        <f>CONCATENATE(Tabela1[[#This Row],[CIDADE]],",",Tabela1[[#This Row],[UF]])</f>
        <v>Goiânia,GO</v>
      </c>
      <c r="F5182" s="12">
        <v>46148</v>
      </c>
      <c r="G5182" s="14">
        <v>1060</v>
      </c>
      <c r="H5182" s="14">
        <v>1240</v>
      </c>
      <c r="I5182" s="7">
        <f>Tabela1[[#This Row],[Valor total]]-Tabela1[[#This Row],[Valor custo]]</f>
        <v>180</v>
      </c>
      <c r="J5182" s="3">
        <f>Tabela1[[#This Row],[MARGEM BRUTA]]/Tabela1[[#This Row],[Valor total]]</f>
        <v>0.14516129032258066</v>
      </c>
      <c r="K5182" s="1" t="str">
        <f>VLOOKUP(Tabela1[[#This Row],[Cliente]],'BASE DE CLIENTES'!A:D,4,0)</f>
        <v>EMPRESA COM MAQUINA</v>
      </c>
      <c r="L5182" s="1" t="str">
        <f>VLOOKUP(Tabela1[[#This Row],[Cliente]],'BASE DE CLIENTES'!A:E,5,0)</f>
        <v>Goiânia</v>
      </c>
    </row>
    <row r="5183" spans="2:12" x14ac:dyDescent="0.3">
      <c r="B5183" t="s">
        <v>152</v>
      </c>
      <c r="C5183" s="1" t="str">
        <f>VLOOKUP(Tabela1[[#This Row],[Cliente]],'BASE DE CLIENTES'!A:E,2,0)</f>
        <v>Aparecida de Goiânia</v>
      </c>
      <c r="D5183" s="1" t="str">
        <f>VLOOKUP(Tabela1[[#This Row],[Cliente]],'BASE DE CLIENTES'!A:C,3,0)</f>
        <v>GO</v>
      </c>
      <c r="E5183" s="1" t="str">
        <f>CONCATENATE(Tabela1[[#This Row],[CIDADE]],",",Tabela1[[#This Row],[UF]])</f>
        <v>Aparecida de Goiânia,GO</v>
      </c>
      <c r="F5183" s="12">
        <v>46147</v>
      </c>
      <c r="G5183" s="14">
        <v>450</v>
      </c>
      <c r="H5183" s="14">
        <v>700</v>
      </c>
      <c r="I5183" s="7">
        <f>Tabela1[[#This Row],[Valor total]]-Tabela1[[#This Row],[Valor custo]]</f>
        <v>250</v>
      </c>
      <c r="J5183" s="3">
        <f>Tabela1[[#This Row],[MARGEM BRUTA]]/Tabela1[[#This Row],[Valor total]]</f>
        <v>0.35714285714285715</v>
      </c>
      <c r="K5183" s="1" t="str">
        <f>VLOOKUP(Tabela1[[#This Row],[Cliente]],'BASE DE CLIENTES'!A:D,4,0)</f>
        <v>TECNICO</v>
      </c>
      <c r="L5183" s="1" t="str">
        <f>VLOOKUP(Tabela1[[#This Row],[Cliente]],'BASE DE CLIENTES'!A:E,5,0)</f>
        <v>Aparecida de Goiânia</v>
      </c>
    </row>
    <row r="5184" spans="2:12" x14ac:dyDescent="0.3">
      <c r="B5184" t="s">
        <v>236</v>
      </c>
      <c r="C5184" s="1" t="str">
        <f>VLOOKUP(Tabela1[[#This Row],[Cliente]],'BASE DE CLIENTES'!A:E,2,0)</f>
        <v>Goiânia</v>
      </c>
      <c r="D5184" s="1" t="str">
        <f>VLOOKUP(Tabela1[[#This Row],[Cliente]],'BASE DE CLIENTES'!A:C,3,0)</f>
        <v>GO</v>
      </c>
      <c r="E5184" s="1" t="str">
        <f>CONCATENATE(Tabela1[[#This Row],[CIDADE]],",",Tabela1[[#This Row],[UF]])</f>
        <v>Goiânia,GO</v>
      </c>
      <c r="F5184" s="12">
        <v>46147</v>
      </c>
      <c r="G5184" s="14">
        <v>2017</v>
      </c>
      <c r="H5184" s="14">
        <v>2795</v>
      </c>
      <c r="I5184" s="7">
        <f>Tabela1[[#This Row],[Valor total]]-Tabela1[[#This Row],[Valor custo]]</f>
        <v>778</v>
      </c>
      <c r="J5184" s="3">
        <f>Tabela1[[#This Row],[MARGEM BRUTA]]/Tabela1[[#This Row],[Valor total]]</f>
        <v>0.27835420393559929</v>
      </c>
      <c r="K5184" s="1" t="str">
        <f>VLOOKUP(Tabela1[[#This Row],[Cliente]],'BASE DE CLIENTES'!A:D,4,0)</f>
        <v>EMPRESA COM MAQUINA</v>
      </c>
      <c r="L5184" s="1" t="str">
        <f>VLOOKUP(Tabela1[[#This Row],[Cliente]],'BASE DE CLIENTES'!A:E,5,0)</f>
        <v>Goiânia</v>
      </c>
    </row>
    <row r="5185" spans="2:12" x14ac:dyDescent="0.3">
      <c r="B5185" t="s">
        <v>13</v>
      </c>
      <c r="C5185" s="1" t="str">
        <f>VLOOKUP(Tabela1[[#This Row],[Cliente]],'BASE DE CLIENTES'!A:E,2,0)</f>
        <v>Brasília</v>
      </c>
      <c r="D5185" s="1" t="str">
        <f>VLOOKUP(Tabela1[[#This Row],[Cliente]],'BASE DE CLIENTES'!A:C,3,0)</f>
        <v>DF</v>
      </c>
      <c r="E5185" s="1" t="str">
        <f>CONCATENATE(Tabela1[[#This Row],[CIDADE]],",",Tabela1[[#This Row],[UF]])</f>
        <v>Brasília,DF</v>
      </c>
      <c r="F5185" s="12">
        <v>46147</v>
      </c>
      <c r="G5185" s="14">
        <v>365.1</v>
      </c>
      <c r="H5185" s="14">
        <v>850</v>
      </c>
      <c r="I5185" s="7">
        <f>Tabela1[[#This Row],[Valor total]]-Tabela1[[#This Row],[Valor custo]]</f>
        <v>484.9</v>
      </c>
      <c r="J5185" s="3">
        <f>Tabela1[[#This Row],[MARGEM BRUTA]]/Tabela1[[#This Row],[Valor total]]</f>
        <v>0.57047058823529406</v>
      </c>
      <c r="K5185" s="1" t="str">
        <f>VLOOKUP(Tabela1[[#This Row],[Cliente]],'BASE DE CLIENTES'!A:D,4,0)</f>
        <v>EMPRESA COM MAQUINA</v>
      </c>
      <c r="L5185" s="1" t="str">
        <f>VLOOKUP(Tabela1[[#This Row],[Cliente]],'BASE DE CLIENTES'!A:E,5,0)</f>
        <v>CANDANGOLANDIA</v>
      </c>
    </row>
    <row r="5186" spans="2:12" x14ac:dyDescent="0.3">
      <c r="B5186" t="s">
        <v>152</v>
      </c>
      <c r="C5186" s="1" t="str">
        <f>VLOOKUP(Tabela1[[#This Row],[Cliente]],'BASE DE CLIENTES'!A:E,2,0)</f>
        <v>Aparecida de Goiânia</v>
      </c>
      <c r="D5186" s="1" t="str">
        <f>VLOOKUP(Tabela1[[#This Row],[Cliente]],'BASE DE CLIENTES'!A:C,3,0)</f>
        <v>GO</v>
      </c>
      <c r="E5186" s="1" t="str">
        <f>CONCATENATE(Tabela1[[#This Row],[CIDADE]],",",Tabela1[[#This Row],[UF]])</f>
        <v>Aparecida de Goiânia,GO</v>
      </c>
      <c r="F5186" s="12">
        <v>46146</v>
      </c>
      <c r="G5186" s="14">
        <v>380</v>
      </c>
      <c r="H5186" s="14">
        <v>630</v>
      </c>
      <c r="I5186" s="7">
        <f>Tabela1[[#This Row],[Valor total]]-Tabela1[[#This Row],[Valor custo]]</f>
        <v>250</v>
      </c>
      <c r="J5186" s="3">
        <f>Tabela1[[#This Row],[MARGEM BRUTA]]/Tabela1[[#This Row],[Valor total]]</f>
        <v>0.3968253968253968</v>
      </c>
      <c r="K5186" s="1" t="str">
        <f>VLOOKUP(Tabela1[[#This Row],[Cliente]],'BASE DE CLIENTES'!A:D,4,0)</f>
        <v>TECNICO</v>
      </c>
      <c r="L5186" s="1" t="str">
        <f>VLOOKUP(Tabela1[[#This Row],[Cliente]],'BASE DE CLIENTES'!A:E,5,0)</f>
        <v>Aparecida de Goiânia</v>
      </c>
    </row>
    <row r="5187" spans="2:12" x14ac:dyDescent="0.3">
      <c r="B5187" t="s">
        <v>1147</v>
      </c>
      <c r="C5187" s="1" t="str">
        <f>VLOOKUP(Tabela1[[#This Row],[Cliente]],'BASE DE CLIENTES'!A:E,2,0)</f>
        <v>Salvador</v>
      </c>
      <c r="D5187" s="1" t="str">
        <f>VLOOKUP(Tabela1[[#This Row],[Cliente]],'BASE DE CLIENTES'!A:C,3,0)</f>
        <v>BA</v>
      </c>
      <c r="E5187" s="1" t="str">
        <f>CONCATENATE(Tabela1[[#This Row],[CIDADE]],",",Tabela1[[#This Row],[UF]])</f>
        <v>Salvador,BA</v>
      </c>
      <c r="F5187" s="12">
        <v>46146</v>
      </c>
      <c r="G5187" s="14">
        <v>9034</v>
      </c>
      <c r="H5187" s="14">
        <v>15421.34</v>
      </c>
      <c r="I5187" s="7">
        <f>Tabela1[[#This Row],[Valor total]]-Tabela1[[#This Row],[Valor custo]]</f>
        <v>6387.34</v>
      </c>
      <c r="J5187" s="3">
        <f>Tabela1[[#This Row],[MARGEM BRUTA]]/Tabela1[[#This Row],[Valor total]]</f>
        <v>0.41418839089210147</v>
      </c>
      <c r="K5187" s="1" t="str">
        <f>VLOOKUP(Tabela1[[#This Row],[Cliente]],'BASE DE CLIENTES'!A:D,4,0)</f>
        <v>CLIENTE NOVO S/ IDENT.</v>
      </c>
      <c r="L5187" s="1" t="str">
        <f>VLOOKUP(Tabela1[[#This Row],[Cliente]],'BASE DE CLIENTES'!A:E,5,0)</f>
        <v>Salvador</v>
      </c>
    </row>
    <row r="5188" spans="2:12" x14ac:dyDescent="0.3">
      <c r="B5188" t="s">
        <v>356</v>
      </c>
      <c r="C5188" s="1" t="str">
        <f>VLOOKUP(Tabela1[[#This Row],[Cliente]],'BASE DE CLIENTES'!A:E,2,0)</f>
        <v>Trindade</v>
      </c>
      <c r="D5188" s="1" t="str">
        <f>VLOOKUP(Tabela1[[#This Row],[Cliente]],'BASE DE CLIENTES'!A:C,3,0)</f>
        <v>GO</v>
      </c>
      <c r="E5188" s="1" t="str">
        <f>CONCATENATE(Tabela1[[#This Row],[CIDADE]],",",Tabela1[[#This Row],[UF]])</f>
        <v>Trindade,GO</v>
      </c>
      <c r="F5188" s="12">
        <v>46146</v>
      </c>
      <c r="G5188" s="14">
        <v>700</v>
      </c>
      <c r="H5188" s="14">
        <v>1200</v>
      </c>
      <c r="I5188" s="7">
        <f>Tabela1[[#This Row],[Valor total]]-Tabela1[[#This Row],[Valor custo]]</f>
        <v>500</v>
      </c>
      <c r="J5188" s="3">
        <f>Tabela1[[#This Row],[MARGEM BRUTA]]/Tabela1[[#This Row],[Valor total]]</f>
        <v>0.41666666666666669</v>
      </c>
      <c r="K5188" s="1" t="str">
        <f>VLOOKUP(Tabela1[[#This Row],[Cliente]],'BASE DE CLIENTES'!A:D,4,0)</f>
        <v>SERRALHEIRO</v>
      </c>
      <c r="L5188" s="1" t="str">
        <f>VLOOKUP(Tabela1[[#This Row],[Cliente]],'BASE DE CLIENTES'!A:E,5,0)</f>
        <v>Trindade</v>
      </c>
    </row>
    <row r="5189" spans="2:12" x14ac:dyDescent="0.3">
      <c r="B5189" t="s">
        <v>236</v>
      </c>
      <c r="C5189" s="1" t="str">
        <f>VLOOKUP(Tabela1[[#This Row],[Cliente]],'BASE DE CLIENTES'!A:E,2,0)</f>
        <v>Goiânia</v>
      </c>
      <c r="D5189" s="1" t="str">
        <f>VLOOKUP(Tabela1[[#This Row],[Cliente]],'BASE DE CLIENTES'!A:C,3,0)</f>
        <v>GO</v>
      </c>
      <c r="E5189" s="1" t="str">
        <f>CONCATENATE(Tabela1[[#This Row],[CIDADE]],",",Tabela1[[#This Row],[UF]])</f>
        <v>Goiânia,GO</v>
      </c>
      <c r="F5189" s="12">
        <v>46146</v>
      </c>
      <c r="G5189" s="14">
        <v>3782.28</v>
      </c>
      <c r="H5189" s="14">
        <v>5600</v>
      </c>
      <c r="I5189" s="7">
        <f>Tabela1[[#This Row],[Valor total]]-Tabela1[[#This Row],[Valor custo]]</f>
        <v>1817.7199999999998</v>
      </c>
      <c r="J5189" s="3">
        <f>Tabela1[[#This Row],[MARGEM BRUTA]]/Tabela1[[#This Row],[Valor total]]</f>
        <v>0.32459285714285713</v>
      </c>
      <c r="K5189" s="1" t="str">
        <f>VLOOKUP(Tabela1[[#This Row],[Cliente]],'BASE DE CLIENTES'!A:D,4,0)</f>
        <v>EMPRESA COM MAQUINA</v>
      </c>
      <c r="L5189" s="1" t="str">
        <f>VLOOKUP(Tabela1[[#This Row],[Cliente]],'BASE DE CLIENTES'!A:E,5,0)</f>
        <v>Goiânia</v>
      </c>
    </row>
    <row r="5190" spans="2:12" x14ac:dyDescent="0.3">
      <c r="B5190" t="s">
        <v>161</v>
      </c>
      <c r="C5190" s="1" t="str">
        <f>VLOOKUP(Tabela1[[#This Row],[Cliente]],'BASE DE CLIENTES'!A:E,2,0)</f>
        <v>Brasília</v>
      </c>
      <c r="D5190" s="1" t="str">
        <f>VLOOKUP(Tabela1[[#This Row],[Cliente]],'BASE DE CLIENTES'!A:C,3,0)</f>
        <v>DF</v>
      </c>
      <c r="E5190" s="1" t="str">
        <f>CONCATENATE(Tabela1[[#This Row],[CIDADE]],",",Tabela1[[#This Row],[UF]])</f>
        <v>Brasília,DF</v>
      </c>
      <c r="F5190" s="12">
        <v>46171</v>
      </c>
      <c r="G5190" s="14">
        <v>500</v>
      </c>
      <c r="H5190" s="14">
        <v>712</v>
      </c>
      <c r="I5190" s="7">
        <f>Tabela1[[#This Row],[Valor total]]-Tabela1[[#This Row],[Valor custo]]</f>
        <v>212</v>
      </c>
      <c r="J5190" s="3">
        <f>Tabela1[[#This Row],[MARGEM BRUTA]]/Tabela1[[#This Row],[Valor total]]</f>
        <v>0.29775280898876405</v>
      </c>
      <c r="K5190" s="1" t="str">
        <f>VLOOKUP(Tabela1[[#This Row],[Cliente]],'BASE DE CLIENTES'!A:D,4,0)</f>
        <v>EMPRESA COM MAQUINA</v>
      </c>
      <c r="L5190" s="1" t="str">
        <f>VLOOKUP(Tabela1[[#This Row],[Cliente]],'BASE DE CLIENTES'!A:E,5,0)</f>
        <v>RIACHO FUNDO II</v>
      </c>
    </row>
    <row r="5191" spans="2:12" x14ac:dyDescent="0.3">
      <c r="B5191" t="s">
        <v>68</v>
      </c>
      <c r="C5191" s="1" t="str">
        <f>VLOOKUP(Tabela1[[#This Row],[Cliente]],'BASE DE CLIENTES'!A:E,2,0)</f>
        <v>Brasília</v>
      </c>
      <c r="D5191" s="1" t="str">
        <f>VLOOKUP(Tabela1[[#This Row],[Cliente]],'BASE DE CLIENTES'!A:C,3,0)</f>
        <v>DF</v>
      </c>
      <c r="E5191" s="1" t="str">
        <f>CONCATENATE(Tabela1[[#This Row],[CIDADE]],",",Tabela1[[#This Row],[UF]])</f>
        <v>Brasília,DF</v>
      </c>
      <c r="F5191" s="12">
        <v>46171</v>
      </c>
      <c r="G5191" s="14">
        <v>555</v>
      </c>
      <c r="H5191" s="14">
        <v>855</v>
      </c>
      <c r="I5191" s="7">
        <f>Tabela1[[#This Row],[Valor total]]-Tabela1[[#This Row],[Valor custo]]</f>
        <v>300</v>
      </c>
      <c r="J5191" s="3">
        <f>Tabela1[[#This Row],[MARGEM BRUTA]]/Tabela1[[#This Row],[Valor total]]</f>
        <v>0.35087719298245612</v>
      </c>
      <c r="K5191" s="1" t="str">
        <f>VLOOKUP(Tabela1[[#This Row],[Cliente]],'BASE DE CLIENTES'!A:D,4,0)</f>
        <v>EMPRESA COM MAQUINA</v>
      </c>
      <c r="L5191" s="1" t="str">
        <f>VLOOKUP(Tabela1[[#This Row],[Cliente]],'BASE DE CLIENTES'!A:E,5,0)</f>
        <v>SAMAMBAIA SUL (SAMAMBAIA)</v>
      </c>
    </row>
    <row r="5192" spans="2:12" x14ac:dyDescent="0.3">
      <c r="B5192" t="s">
        <v>765</v>
      </c>
      <c r="C5192" s="1" t="str">
        <f>VLOOKUP(Tabela1[[#This Row],[Cliente]],'BASE DE CLIENTES'!A:E,2,0)</f>
        <v>Brasília</v>
      </c>
      <c r="D5192" s="1" t="str">
        <f>VLOOKUP(Tabela1[[#This Row],[Cliente]],'BASE DE CLIENTES'!A:C,3,0)</f>
        <v>DF</v>
      </c>
      <c r="E5192" s="1" t="str">
        <f>CONCATENATE(Tabela1[[#This Row],[CIDADE]],",",Tabela1[[#This Row],[UF]])</f>
        <v>Brasília,DF</v>
      </c>
      <c r="F5192" s="12">
        <v>46171</v>
      </c>
      <c r="G5192" s="14">
        <v>45.6</v>
      </c>
      <c r="H5192" s="14">
        <v>65</v>
      </c>
      <c r="I5192" s="7">
        <f>Tabela1[[#This Row],[Valor total]]-Tabela1[[#This Row],[Valor custo]]</f>
        <v>19.399999999999999</v>
      </c>
      <c r="J5192" s="3">
        <f>Tabela1[[#This Row],[MARGEM BRUTA]]/Tabela1[[#This Row],[Valor total]]</f>
        <v>0.29846153846153844</v>
      </c>
      <c r="K5192" s="1" t="str">
        <f>VLOOKUP(Tabela1[[#This Row],[Cliente]],'BASE DE CLIENTES'!A:D,4,0)</f>
        <v>SEM CLASSIFICAÇÃO</v>
      </c>
      <c r="L5192" s="1" t="str">
        <f>VLOOKUP(Tabela1[[#This Row],[Cliente]],'BASE DE CLIENTES'!A:E,5,0)</f>
        <v>SOBRADINHO</v>
      </c>
    </row>
    <row r="5193" spans="2:12" x14ac:dyDescent="0.3">
      <c r="B5193" t="s">
        <v>36</v>
      </c>
      <c r="C5193" s="1" t="str">
        <f>VLOOKUP(Tabela1[[#This Row],[Cliente]],'BASE DE CLIENTES'!A:E,2,0)</f>
        <v>Brasília</v>
      </c>
      <c r="D5193" s="1" t="str">
        <f>VLOOKUP(Tabela1[[#This Row],[Cliente]],'BASE DE CLIENTES'!A:C,3,0)</f>
        <v>DF</v>
      </c>
      <c r="E5193" s="1" t="str">
        <f>CONCATENATE(Tabela1[[#This Row],[CIDADE]],",",Tabela1[[#This Row],[UF]])</f>
        <v>Brasília,DF</v>
      </c>
      <c r="F5193" s="12">
        <v>46171</v>
      </c>
      <c r="G5193" s="14">
        <v>500</v>
      </c>
      <c r="H5193" s="14">
        <v>649.9</v>
      </c>
      <c r="I5193" s="7">
        <f>Tabela1[[#This Row],[Valor total]]-Tabela1[[#This Row],[Valor custo]]</f>
        <v>149.89999999999998</v>
      </c>
      <c r="J5193" s="3">
        <f>Tabela1[[#This Row],[MARGEM BRUTA]]/Tabela1[[#This Row],[Valor total]]</f>
        <v>0.23065086936451759</v>
      </c>
      <c r="K5193" s="1" t="str">
        <f>VLOOKUP(Tabela1[[#This Row],[Cliente]],'BASE DE CLIENTES'!A:D,4,0)</f>
        <v>SERRALHEIRO</v>
      </c>
      <c r="L5193" s="1" t="str">
        <f>VLOOKUP(Tabela1[[#This Row],[Cliente]],'BASE DE CLIENTES'!A:E,5,0)</f>
        <v>CEILANDIA SUL (CEILANDIA)</v>
      </c>
    </row>
    <row r="5194" spans="2:12" x14ac:dyDescent="0.3">
      <c r="B5194" t="s">
        <v>111</v>
      </c>
      <c r="C5194" s="1" t="str">
        <f>VLOOKUP(Tabela1[[#This Row],[Cliente]],'BASE DE CLIENTES'!A:E,2,0)</f>
        <v>Brasília</v>
      </c>
      <c r="D5194" s="1" t="str">
        <f>VLOOKUP(Tabela1[[#This Row],[Cliente]],'BASE DE CLIENTES'!A:C,3,0)</f>
        <v>DF</v>
      </c>
      <c r="E5194" s="1" t="str">
        <f>CONCATENATE(Tabela1[[#This Row],[CIDADE]],",",Tabela1[[#This Row],[UF]])</f>
        <v>Brasília,DF</v>
      </c>
      <c r="F5194" s="12">
        <v>46171</v>
      </c>
      <c r="G5194" s="14">
        <v>760</v>
      </c>
      <c r="H5194" s="14">
        <v>1260</v>
      </c>
      <c r="I5194" s="7">
        <f>Tabela1[[#This Row],[Valor total]]-Tabela1[[#This Row],[Valor custo]]</f>
        <v>500</v>
      </c>
      <c r="J5194" s="3">
        <f>Tabela1[[#This Row],[MARGEM BRUTA]]/Tabela1[[#This Row],[Valor total]]</f>
        <v>0.3968253968253968</v>
      </c>
      <c r="K5194" s="1" t="str">
        <f>VLOOKUP(Tabela1[[#This Row],[Cliente]],'BASE DE CLIENTES'!A:D,4,0)</f>
        <v>EMPRESA SEM MAQUINA</v>
      </c>
      <c r="L5194" s="1" t="str">
        <f>VLOOKUP(Tabela1[[#This Row],[Cliente]],'BASE DE CLIENTES'!A:E,5,0)</f>
        <v>TAGUATINGA SUL (TAGUATINGA)</v>
      </c>
    </row>
    <row r="5195" spans="2:12" x14ac:dyDescent="0.3">
      <c r="B5195" t="s">
        <v>342</v>
      </c>
      <c r="C5195" s="1" t="str">
        <f>VLOOKUP(Tabela1[[#This Row],[Cliente]],'BASE DE CLIENTES'!A:E,2,0)</f>
        <v>Santo Antônio Descoberto</v>
      </c>
      <c r="D5195" s="1" t="str">
        <f>VLOOKUP(Tabela1[[#This Row],[Cliente]],'BASE DE CLIENTES'!A:C,3,0)</f>
        <v>GO</v>
      </c>
      <c r="E5195" s="1" t="str">
        <f>CONCATENATE(Tabela1[[#This Row],[CIDADE]],",",Tabela1[[#This Row],[UF]])</f>
        <v>Santo Antônio Descoberto,GO</v>
      </c>
      <c r="F5195" s="12">
        <v>46171</v>
      </c>
      <c r="G5195" s="14">
        <v>4637.04</v>
      </c>
      <c r="H5195" s="14">
        <v>6753</v>
      </c>
      <c r="I5195" s="7">
        <f>Tabela1[[#This Row],[Valor total]]-Tabela1[[#This Row],[Valor custo]]</f>
        <v>2115.96</v>
      </c>
      <c r="J5195" s="3">
        <f>Tabela1[[#This Row],[MARGEM BRUTA]]/Tabela1[[#This Row],[Valor total]]</f>
        <v>0.31333629498000887</v>
      </c>
      <c r="K5195" s="1" t="str">
        <f>VLOOKUP(Tabela1[[#This Row],[Cliente]],'BASE DE CLIENTES'!A:D,4,0)</f>
        <v>CLIENTE NOVO S/ IDENT.</v>
      </c>
      <c r="L5195" s="1" t="str">
        <f>VLOOKUP(Tabela1[[#This Row],[Cliente]],'BASE DE CLIENTES'!A:E,5,0)</f>
        <v>Santo Antônio Descoberto</v>
      </c>
    </row>
    <row r="5196" spans="2:12" x14ac:dyDescent="0.3">
      <c r="B5196" t="s">
        <v>85</v>
      </c>
      <c r="C5196" s="1" t="str">
        <f>VLOOKUP(Tabela1[[#This Row],[Cliente]],'BASE DE CLIENTES'!A:E,2,0)</f>
        <v>Brasília</v>
      </c>
      <c r="D5196" s="1" t="str">
        <f>VLOOKUP(Tabela1[[#This Row],[Cliente]],'BASE DE CLIENTES'!A:C,3,0)</f>
        <v>DF</v>
      </c>
      <c r="E5196" s="1" t="str">
        <f>CONCATENATE(Tabela1[[#This Row],[CIDADE]],",",Tabela1[[#This Row],[UF]])</f>
        <v>Brasília,DF</v>
      </c>
      <c r="F5196" s="12">
        <v>46171</v>
      </c>
      <c r="G5196" s="14">
        <v>56.28</v>
      </c>
      <c r="H5196" s="14">
        <v>100</v>
      </c>
      <c r="I5196" s="7">
        <f>Tabela1[[#This Row],[Valor total]]-Tabela1[[#This Row],[Valor custo]]</f>
        <v>43.72</v>
      </c>
      <c r="J5196" s="3">
        <f>Tabela1[[#This Row],[MARGEM BRUTA]]/Tabela1[[#This Row],[Valor total]]</f>
        <v>0.43719999999999998</v>
      </c>
      <c r="K5196" s="1" t="str">
        <f>VLOOKUP(Tabela1[[#This Row],[Cliente]],'BASE DE CLIENTES'!A:D,4,0)</f>
        <v>SERRALHEIRO</v>
      </c>
      <c r="L5196" s="1" t="str">
        <f>VLOOKUP(Tabela1[[#This Row],[Cliente]],'BASE DE CLIENTES'!A:E,5,0)</f>
        <v>SAMAMBAIA NORTE (SAMAMBAIA)</v>
      </c>
    </row>
    <row r="5197" spans="2:12" x14ac:dyDescent="0.3">
      <c r="B5197" t="s">
        <v>13</v>
      </c>
      <c r="C5197" s="1" t="str">
        <f>VLOOKUP(Tabela1[[#This Row],[Cliente]],'BASE DE CLIENTES'!A:E,2,0)</f>
        <v>Brasília</v>
      </c>
      <c r="D5197" s="1" t="str">
        <f>VLOOKUP(Tabela1[[#This Row],[Cliente]],'BASE DE CLIENTES'!A:C,3,0)</f>
        <v>DF</v>
      </c>
      <c r="E5197" s="1" t="str">
        <f>CONCATENATE(Tabela1[[#This Row],[CIDADE]],",",Tabela1[[#This Row],[UF]])</f>
        <v>Brasília,DF</v>
      </c>
      <c r="F5197" s="12">
        <v>46171</v>
      </c>
      <c r="G5197" s="14">
        <v>530</v>
      </c>
      <c r="H5197" s="14">
        <v>870</v>
      </c>
      <c r="I5197" s="7">
        <f>Tabela1[[#This Row],[Valor total]]-Tabela1[[#This Row],[Valor custo]]</f>
        <v>340</v>
      </c>
      <c r="J5197" s="3">
        <f>Tabela1[[#This Row],[MARGEM BRUTA]]/Tabela1[[#This Row],[Valor total]]</f>
        <v>0.39080459770114945</v>
      </c>
      <c r="K5197" s="1" t="str">
        <f>VLOOKUP(Tabela1[[#This Row],[Cliente]],'BASE DE CLIENTES'!A:D,4,0)</f>
        <v>EMPRESA COM MAQUINA</v>
      </c>
      <c r="L5197" s="1" t="str">
        <f>VLOOKUP(Tabela1[[#This Row],[Cliente]],'BASE DE CLIENTES'!A:E,5,0)</f>
        <v>CANDANGOLANDIA</v>
      </c>
    </row>
    <row r="5198" spans="2:12" x14ac:dyDescent="0.3">
      <c r="B5198" t="s">
        <v>66</v>
      </c>
      <c r="C5198" s="1" t="str">
        <f>VLOOKUP(Tabela1[[#This Row],[Cliente]],'BASE DE CLIENTES'!A:E,2,0)</f>
        <v>Águas Lindas de Goiás</v>
      </c>
      <c r="D5198" s="1" t="str">
        <f>VLOOKUP(Tabela1[[#This Row],[Cliente]],'BASE DE CLIENTES'!A:C,3,0)</f>
        <v>GO</v>
      </c>
      <c r="E5198" s="1" t="str">
        <f>CONCATENATE(Tabela1[[#This Row],[CIDADE]],",",Tabela1[[#This Row],[UF]])</f>
        <v>Águas Lindas de Goiás,GO</v>
      </c>
      <c r="F5198" s="12">
        <v>46171</v>
      </c>
      <c r="G5198" s="14">
        <v>15.02</v>
      </c>
      <c r="H5198" s="14">
        <v>70</v>
      </c>
      <c r="I5198" s="7">
        <f>Tabela1[[#This Row],[Valor total]]-Tabela1[[#This Row],[Valor custo]]</f>
        <v>54.980000000000004</v>
      </c>
      <c r="J5198" s="3">
        <f>Tabela1[[#This Row],[MARGEM BRUTA]]/Tabela1[[#This Row],[Valor total]]</f>
        <v>0.78542857142857148</v>
      </c>
      <c r="K5198" s="1" t="str">
        <f>VLOOKUP(Tabela1[[#This Row],[Cliente]],'BASE DE CLIENTES'!A:D,4,0)</f>
        <v>EMPRESA COM MAQUINA</v>
      </c>
      <c r="L5198" s="1" t="str">
        <f>VLOOKUP(Tabela1[[#This Row],[Cliente]],'BASE DE CLIENTES'!A:E,5,0)</f>
        <v>Águas Lindas de Goiás</v>
      </c>
    </row>
    <row r="5199" spans="2:12" x14ac:dyDescent="0.3">
      <c r="B5199" t="s">
        <v>256</v>
      </c>
      <c r="C5199" s="1" t="str">
        <f>VLOOKUP(Tabela1[[#This Row],[Cliente]],'BASE DE CLIENTES'!A:E,2,0)</f>
        <v>Luziânia</v>
      </c>
      <c r="D5199" s="1" t="str">
        <f>VLOOKUP(Tabela1[[#This Row],[Cliente]],'BASE DE CLIENTES'!A:C,3,0)</f>
        <v>GO</v>
      </c>
      <c r="E5199" s="1" t="str">
        <f>CONCATENATE(Tabela1[[#This Row],[CIDADE]],",",Tabela1[[#This Row],[UF]])</f>
        <v>Luziânia,GO</v>
      </c>
      <c r="F5199" s="12">
        <v>46171</v>
      </c>
      <c r="G5199" s="14">
        <v>436.28</v>
      </c>
      <c r="H5199" s="14">
        <v>710</v>
      </c>
      <c r="I5199" s="7">
        <f>Tabela1[[#This Row],[Valor total]]-Tabela1[[#This Row],[Valor custo]]</f>
        <v>273.72000000000003</v>
      </c>
      <c r="J5199" s="3">
        <f>Tabela1[[#This Row],[MARGEM BRUTA]]/Tabela1[[#This Row],[Valor total]]</f>
        <v>0.38552112676056344</v>
      </c>
      <c r="K5199" s="1" t="str">
        <f>VLOOKUP(Tabela1[[#This Row],[Cliente]],'BASE DE CLIENTES'!A:D,4,0)</f>
        <v>SERRALHEIRO</v>
      </c>
      <c r="L5199" s="1" t="str">
        <f>VLOOKUP(Tabela1[[#This Row],[Cliente]],'BASE DE CLIENTES'!A:E,5,0)</f>
        <v>Luziânia</v>
      </c>
    </row>
    <row r="5200" spans="2:12" x14ac:dyDescent="0.3">
      <c r="B5200" t="s">
        <v>30</v>
      </c>
      <c r="C5200" s="1" t="str">
        <f>VLOOKUP(Tabela1[[#This Row],[Cliente]],'BASE DE CLIENTES'!A:E,2,0)</f>
        <v>Águas Lindas de Goiás</v>
      </c>
      <c r="D5200" s="1" t="str">
        <f>VLOOKUP(Tabela1[[#This Row],[Cliente]],'BASE DE CLIENTES'!A:C,3,0)</f>
        <v>GO</v>
      </c>
      <c r="E5200" s="1" t="str">
        <f>CONCATENATE(Tabela1[[#This Row],[CIDADE]],",",Tabela1[[#This Row],[UF]])</f>
        <v>Águas Lindas de Goiás,GO</v>
      </c>
      <c r="F5200" s="12">
        <v>46171</v>
      </c>
      <c r="G5200" s="14">
        <v>56.28</v>
      </c>
      <c r="H5200" s="14">
        <v>100</v>
      </c>
      <c r="I5200" s="7">
        <f>Tabela1[[#This Row],[Valor total]]-Tabela1[[#This Row],[Valor custo]]</f>
        <v>43.72</v>
      </c>
      <c r="J5200" s="3">
        <f>Tabela1[[#This Row],[MARGEM BRUTA]]/Tabela1[[#This Row],[Valor total]]</f>
        <v>0.43719999999999998</v>
      </c>
      <c r="K5200" s="1" t="str">
        <f>VLOOKUP(Tabela1[[#This Row],[Cliente]],'BASE DE CLIENTES'!A:D,4,0)</f>
        <v>SERRALHEIRO</v>
      </c>
      <c r="L5200" s="1" t="str">
        <f>VLOOKUP(Tabela1[[#This Row],[Cliente]],'BASE DE CLIENTES'!A:E,5,0)</f>
        <v>Águas Lindas de Goiás</v>
      </c>
    </row>
    <row r="5201" spans="2:12" x14ac:dyDescent="0.3">
      <c r="B5201" t="s">
        <v>110</v>
      </c>
      <c r="C5201" s="1" t="str">
        <f>VLOOKUP(Tabela1[[#This Row],[Cliente]],'BASE DE CLIENTES'!A:E,2,0)</f>
        <v>Brasília</v>
      </c>
      <c r="D5201" s="1" t="str">
        <f>VLOOKUP(Tabela1[[#This Row],[Cliente]],'BASE DE CLIENTES'!A:C,3,0)</f>
        <v>DF</v>
      </c>
      <c r="E5201" s="1" t="str">
        <f>CONCATENATE(Tabela1[[#This Row],[CIDADE]],",",Tabela1[[#This Row],[UF]])</f>
        <v>Brasília,DF</v>
      </c>
      <c r="F5201" s="12">
        <v>46171</v>
      </c>
      <c r="G5201" s="14">
        <v>191</v>
      </c>
      <c r="H5201" s="14">
        <v>300</v>
      </c>
      <c r="I5201" s="7">
        <f>Tabela1[[#This Row],[Valor total]]-Tabela1[[#This Row],[Valor custo]]</f>
        <v>109</v>
      </c>
      <c r="J5201" s="3">
        <f>Tabela1[[#This Row],[MARGEM BRUTA]]/Tabela1[[#This Row],[Valor total]]</f>
        <v>0.36333333333333334</v>
      </c>
      <c r="K5201" s="1" t="str">
        <f>VLOOKUP(Tabela1[[#This Row],[Cliente]],'BASE DE CLIENTES'!A:D,4,0)</f>
        <v>SERRALHEIRO</v>
      </c>
      <c r="L5201" s="1" t="str">
        <f>VLOOKUP(Tabela1[[#This Row],[Cliente]],'BASE DE CLIENTES'!A:E,5,0)</f>
        <v>Taguatinga sul</v>
      </c>
    </row>
    <row r="5202" spans="2:12" x14ac:dyDescent="0.3">
      <c r="B5202" t="s">
        <v>88</v>
      </c>
      <c r="C5202" s="1" t="str">
        <f>VLOOKUP(Tabela1[[#This Row],[Cliente]],'BASE DE CLIENTES'!A:E,2,0)</f>
        <v>Brasília</v>
      </c>
      <c r="D5202" s="1" t="str">
        <f>VLOOKUP(Tabela1[[#This Row],[Cliente]],'BASE DE CLIENTES'!A:C,3,0)</f>
        <v>DF</v>
      </c>
      <c r="E5202" s="1" t="str">
        <f>CONCATENATE(Tabela1[[#This Row],[CIDADE]],",",Tabela1[[#This Row],[UF]])</f>
        <v>Brasília,DF</v>
      </c>
      <c r="F5202" s="12">
        <v>46171</v>
      </c>
      <c r="G5202" s="14">
        <v>650</v>
      </c>
      <c r="H5202" s="14">
        <v>830</v>
      </c>
      <c r="I5202" s="7">
        <f>Tabela1[[#This Row],[Valor total]]-Tabela1[[#This Row],[Valor custo]]</f>
        <v>180</v>
      </c>
      <c r="J5202" s="3">
        <f>Tabela1[[#This Row],[MARGEM BRUTA]]/Tabela1[[#This Row],[Valor total]]</f>
        <v>0.21686746987951808</v>
      </c>
      <c r="K5202" s="1" t="str">
        <f>VLOOKUP(Tabela1[[#This Row],[Cliente]],'BASE DE CLIENTES'!A:D,4,0)</f>
        <v>SERRALHEIRO</v>
      </c>
      <c r="L5202" s="1" t="str">
        <f>VLOOKUP(Tabela1[[#This Row],[Cliente]],'BASE DE CLIENTES'!A:E,5,0)</f>
        <v>RECANTO DAS EMAS</v>
      </c>
    </row>
    <row r="5203" spans="2:12" x14ac:dyDescent="0.3">
      <c r="B5203" t="s">
        <v>316</v>
      </c>
      <c r="C5203" s="1" t="str">
        <f>VLOOKUP(Tabela1[[#This Row],[Cliente]],'BASE DE CLIENTES'!A:E,2,0)</f>
        <v>Valparaíso de Goiás</v>
      </c>
      <c r="D5203" s="1" t="str">
        <f>VLOOKUP(Tabela1[[#This Row],[Cliente]],'BASE DE CLIENTES'!A:C,3,0)</f>
        <v>GO</v>
      </c>
      <c r="E5203" s="1" t="str">
        <f>CONCATENATE(Tabela1[[#This Row],[CIDADE]],",",Tabela1[[#This Row],[UF]])</f>
        <v>Valparaíso de Goiás,GO</v>
      </c>
      <c r="F5203" s="12">
        <v>46171</v>
      </c>
      <c r="G5203" s="14">
        <v>530</v>
      </c>
      <c r="H5203" s="14">
        <v>869</v>
      </c>
      <c r="I5203" s="7">
        <f>Tabela1[[#This Row],[Valor total]]-Tabela1[[#This Row],[Valor custo]]</f>
        <v>339</v>
      </c>
      <c r="J5203" s="3">
        <f>Tabela1[[#This Row],[MARGEM BRUTA]]/Tabela1[[#This Row],[Valor total]]</f>
        <v>0.39010356731875717</v>
      </c>
      <c r="K5203" s="1" t="str">
        <f>VLOOKUP(Tabela1[[#This Row],[Cliente]],'BASE DE CLIENTES'!A:D,4,0)</f>
        <v>SERRALHEIRO</v>
      </c>
      <c r="L5203" s="1" t="str">
        <f>VLOOKUP(Tabela1[[#This Row],[Cliente]],'BASE DE CLIENTES'!A:E,5,0)</f>
        <v>Valparaíso de Goiás</v>
      </c>
    </row>
    <row r="5204" spans="2:12" x14ac:dyDescent="0.3">
      <c r="B5204" t="s">
        <v>42</v>
      </c>
      <c r="C5204" s="1" t="str">
        <f>VLOOKUP(Tabela1[[#This Row],[Cliente]],'BASE DE CLIENTES'!A:E,2,0)</f>
        <v>Brasília</v>
      </c>
      <c r="D5204" s="1" t="str">
        <f>VLOOKUP(Tabela1[[#This Row],[Cliente]],'BASE DE CLIENTES'!A:C,3,0)</f>
        <v>DF</v>
      </c>
      <c r="E5204" s="1" t="str">
        <f>CONCATENATE(Tabela1[[#This Row],[CIDADE]],",",Tabela1[[#This Row],[UF]])</f>
        <v>Brasília,DF</v>
      </c>
      <c r="F5204" s="12">
        <v>46171</v>
      </c>
      <c r="G5204" s="14">
        <v>275.7</v>
      </c>
      <c r="H5204" s="14">
        <v>324.89999999999998</v>
      </c>
      <c r="I5204" s="7">
        <f>Tabela1[[#This Row],[Valor total]]-Tabela1[[#This Row],[Valor custo]]</f>
        <v>49.199999999999989</v>
      </c>
      <c r="J5204" s="3">
        <f>Tabela1[[#This Row],[MARGEM BRUTA]]/Tabela1[[#This Row],[Valor total]]</f>
        <v>0.15143120960295472</v>
      </c>
      <c r="K5204" s="1" t="str">
        <f>VLOOKUP(Tabela1[[#This Row],[Cliente]],'BASE DE CLIENTES'!A:D,4,0)</f>
        <v>EMPRESA SEM MAQUINA</v>
      </c>
      <c r="L5204" s="1" t="str">
        <f>VLOOKUP(Tabela1[[#This Row],[Cliente]],'BASE DE CLIENTES'!A:E,5,0)</f>
        <v>SAMAMBAIA</v>
      </c>
    </row>
    <row r="5205" spans="2:12" x14ac:dyDescent="0.3">
      <c r="B5205" t="s">
        <v>111</v>
      </c>
      <c r="C5205" s="1" t="str">
        <f>VLOOKUP(Tabela1[[#This Row],[Cliente]],'BASE DE CLIENTES'!A:E,2,0)</f>
        <v>Brasília</v>
      </c>
      <c r="D5205" s="1" t="str">
        <f>VLOOKUP(Tabela1[[#This Row],[Cliente]],'BASE DE CLIENTES'!A:C,3,0)</f>
        <v>DF</v>
      </c>
      <c r="E5205" s="1" t="str">
        <f>CONCATENATE(Tabela1[[#This Row],[CIDADE]],",",Tabela1[[#This Row],[UF]])</f>
        <v>Brasília,DF</v>
      </c>
      <c r="F5205" s="12">
        <v>46171</v>
      </c>
      <c r="G5205" s="14">
        <v>1089</v>
      </c>
      <c r="H5205" s="14">
        <v>1550</v>
      </c>
      <c r="I5205" s="7">
        <f>Tabela1[[#This Row],[Valor total]]-Tabela1[[#This Row],[Valor custo]]</f>
        <v>461</v>
      </c>
      <c r="J5205" s="3">
        <f>Tabela1[[#This Row],[MARGEM BRUTA]]/Tabela1[[#This Row],[Valor total]]</f>
        <v>0.29741935483870968</v>
      </c>
      <c r="K5205" s="1" t="str">
        <f>VLOOKUP(Tabela1[[#This Row],[Cliente]],'BASE DE CLIENTES'!A:D,4,0)</f>
        <v>EMPRESA SEM MAQUINA</v>
      </c>
      <c r="L5205" s="1" t="str">
        <f>VLOOKUP(Tabela1[[#This Row],[Cliente]],'BASE DE CLIENTES'!A:E,5,0)</f>
        <v>TAGUATINGA SUL (TAGUATINGA)</v>
      </c>
    </row>
    <row r="5206" spans="2:12" x14ac:dyDescent="0.3">
      <c r="B5206" t="s">
        <v>1168</v>
      </c>
      <c r="C5206" s="1" t="str">
        <f>VLOOKUP(Tabela1[[#This Row],[Cliente]],'BASE DE CLIENTES'!A:E,2,0)</f>
        <v>Brasília</v>
      </c>
      <c r="D5206" s="1" t="str">
        <f>VLOOKUP(Tabela1[[#This Row],[Cliente]],'BASE DE CLIENTES'!A:C,3,0)</f>
        <v>DF</v>
      </c>
      <c r="E5206" s="1" t="str">
        <f>CONCATENATE(Tabela1[[#This Row],[CIDADE]],",",Tabela1[[#This Row],[UF]])</f>
        <v>Brasília,DF</v>
      </c>
      <c r="F5206" s="12">
        <v>46171</v>
      </c>
      <c r="G5206" s="14">
        <v>955</v>
      </c>
      <c r="H5206" s="14">
        <v>1499.5</v>
      </c>
      <c r="I5206" s="7">
        <f>Tabela1[[#This Row],[Valor total]]-Tabela1[[#This Row],[Valor custo]]</f>
        <v>544.5</v>
      </c>
      <c r="J5206" s="3">
        <f>Tabela1[[#This Row],[MARGEM BRUTA]]/Tabela1[[#This Row],[Valor total]]</f>
        <v>0.36312104034678228</v>
      </c>
      <c r="K5206" s="1" t="str">
        <f>VLOOKUP(Tabela1[[#This Row],[Cliente]],'BASE DE CLIENTES'!A:D,4,0)</f>
        <v>CLIENTE NOVO S/ IDENT.</v>
      </c>
      <c r="L5206" s="1" t="str">
        <f>VLOOKUP(Tabela1[[#This Row],[Cliente]],'BASE DE CLIENTES'!A:E,5,0)</f>
        <v>ASA SUL</v>
      </c>
    </row>
    <row r="5207" spans="2:12" x14ac:dyDescent="0.3">
      <c r="B5207" t="s">
        <v>1221</v>
      </c>
      <c r="C5207" s="1" t="str">
        <f>VLOOKUP(Tabela1[[#This Row],[Cliente]],'BASE DE CLIENTES'!A:E,2,0)</f>
        <v>Brasília</v>
      </c>
      <c r="D5207" s="1" t="str">
        <f>VLOOKUP(Tabela1[[#This Row],[Cliente]],'BASE DE CLIENTES'!A:C,3,0)</f>
        <v>DF</v>
      </c>
      <c r="E5207" s="1" t="str">
        <f>CONCATENATE(Tabela1[[#This Row],[CIDADE]],",",Tabela1[[#This Row],[UF]])</f>
        <v>Brasília,DF</v>
      </c>
      <c r="F5207" s="12">
        <v>46171</v>
      </c>
      <c r="G5207" s="14">
        <v>146.28</v>
      </c>
      <c r="H5207" s="14">
        <v>150</v>
      </c>
      <c r="I5207" s="7">
        <f>Tabela1[[#This Row],[Valor total]]-Tabela1[[#This Row],[Valor custo]]</f>
        <v>3.7199999999999989</v>
      </c>
      <c r="J5207" s="3">
        <f>Tabela1[[#This Row],[MARGEM BRUTA]]/Tabela1[[#This Row],[Valor total]]</f>
        <v>2.4799999999999992E-2</v>
      </c>
      <c r="K5207" s="1" t="str">
        <f>VLOOKUP(Tabela1[[#This Row],[Cliente]],'BASE DE CLIENTES'!A:D,4,0)</f>
        <v>CLIENTE NOVO S/ IDENT.</v>
      </c>
      <c r="L5207" s="1" t="str">
        <f>VLOOKUP(Tabela1[[#This Row],[Cliente]],'BASE DE CLIENTES'!A:E,5,0)</f>
        <v>SAMAMBAIA SUL</v>
      </c>
    </row>
    <row r="5208" spans="2:12" x14ac:dyDescent="0.3">
      <c r="B5208" t="s">
        <v>52</v>
      </c>
      <c r="C5208" s="1" t="str">
        <f>VLOOKUP(Tabela1[[#This Row],[Cliente]],'BASE DE CLIENTES'!A:E,2,0)</f>
        <v>Brasília</v>
      </c>
      <c r="D5208" s="1" t="str">
        <f>VLOOKUP(Tabela1[[#This Row],[Cliente]],'BASE DE CLIENTES'!A:C,3,0)</f>
        <v>DF</v>
      </c>
      <c r="E5208" s="1" t="str">
        <f>CONCATENATE(Tabela1[[#This Row],[CIDADE]],",",Tabela1[[#This Row],[UF]])</f>
        <v>Brasília,DF</v>
      </c>
      <c r="F5208" s="12">
        <v>46171</v>
      </c>
      <c r="G5208" s="14">
        <v>419</v>
      </c>
      <c r="H5208" s="14">
        <v>600</v>
      </c>
      <c r="I5208" s="7">
        <f>Tabela1[[#This Row],[Valor total]]-Tabela1[[#This Row],[Valor custo]]</f>
        <v>181</v>
      </c>
      <c r="J5208" s="3">
        <f>Tabela1[[#This Row],[MARGEM BRUTA]]/Tabela1[[#This Row],[Valor total]]</f>
        <v>0.30166666666666669</v>
      </c>
      <c r="K5208" s="1" t="str">
        <f>VLOOKUP(Tabela1[[#This Row],[Cliente]],'BASE DE CLIENTES'!A:D,4,0)</f>
        <v>SERRALHEIRO</v>
      </c>
      <c r="L5208" s="1" t="str">
        <f>VLOOKUP(Tabela1[[#This Row],[Cliente]],'BASE DE CLIENTES'!A:E,5,0)</f>
        <v>Ceilândia Sul (Ceilândia)</v>
      </c>
    </row>
    <row r="5209" spans="2:12" x14ac:dyDescent="0.3">
      <c r="B5209" t="s">
        <v>150</v>
      </c>
      <c r="C5209" s="1" t="str">
        <f>VLOOKUP(Tabela1[[#This Row],[Cliente]],'BASE DE CLIENTES'!A:E,2,0)</f>
        <v>Anápolis</v>
      </c>
      <c r="D5209" s="1" t="str">
        <f>VLOOKUP(Tabela1[[#This Row],[Cliente]],'BASE DE CLIENTES'!A:C,3,0)</f>
        <v>GO</v>
      </c>
      <c r="E5209" s="1" t="str">
        <f>CONCATENATE(Tabela1[[#This Row],[CIDADE]],",",Tabela1[[#This Row],[UF]])</f>
        <v>Anápolis,GO</v>
      </c>
      <c r="F5209" s="12">
        <v>46170</v>
      </c>
      <c r="G5209" s="14">
        <v>1981.4</v>
      </c>
      <c r="H5209" s="14">
        <v>750</v>
      </c>
      <c r="I5209" s="7">
        <f>Tabela1[[#This Row],[Valor total]]-Tabela1[[#This Row],[Valor custo]]</f>
        <v>-1231.4000000000001</v>
      </c>
      <c r="J5209" s="3">
        <f>Tabela1[[#This Row],[MARGEM BRUTA]]/Tabela1[[#This Row],[Valor total]]</f>
        <v>-1.6418666666666668</v>
      </c>
      <c r="K5209" s="1" t="str">
        <f>VLOOKUP(Tabela1[[#This Row],[Cliente]],'BASE DE CLIENTES'!A:D,4,0)</f>
        <v>EMPRESA COM MAQUINA</v>
      </c>
      <c r="L5209" s="1" t="str">
        <f>VLOOKUP(Tabela1[[#This Row],[Cliente]],'BASE DE CLIENTES'!A:E,5,0)</f>
        <v>Anápolis</v>
      </c>
    </row>
    <row r="5210" spans="2:12" x14ac:dyDescent="0.3">
      <c r="B5210" t="s">
        <v>1221</v>
      </c>
      <c r="C5210" s="1" t="str">
        <f>VLOOKUP(Tabela1[[#This Row],[Cliente]],'BASE DE CLIENTES'!A:E,2,0)</f>
        <v>Brasília</v>
      </c>
      <c r="D5210" s="1" t="str">
        <f>VLOOKUP(Tabela1[[#This Row],[Cliente]],'BASE DE CLIENTES'!A:C,3,0)</f>
        <v>DF</v>
      </c>
      <c r="E5210" s="1" t="str">
        <f>CONCATENATE(Tabela1[[#This Row],[CIDADE]],",",Tabela1[[#This Row],[UF]])</f>
        <v>Brasília,DF</v>
      </c>
      <c r="F5210" s="12">
        <v>46170</v>
      </c>
      <c r="G5210" s="14">
        <v>650</v>
      </c>
      <c r="H5210" s="14">
        <v>355</v>
      </c>
      <c r="I5210" s="7">
        <f>Tabela1[[#This Row],[Valor total]]-Tabela1[[#This Row],[Valor custo]]</f>
        <v>-295</v>
      </c>
      <c r="J5210" s="3">
        <f>Tabela1[[#This Row],[MARGEM BRUTA]]/Tabela1[[#This Row],[Valor total]]</f>
        <v>-0.83098591549295775</v>
      </c>
      <c r="K5210" s="1" t="str">
        <f>VLOOKUP(Tabela1[[#This Row],[Cliente]],'BASE DE CLIENTES'!A:D,4,0)</f>
        <v>CLIENTE NOVO S/ IDENT.</v>
      </c>
      <c r="L5210" s="1" t="str">
        <f>VLOOKUP(Tabela1[[#This Row],[Cliente]],'BASE DE CLIENTES'!A:E,5,0)</f>
        <v>SAMAMBAIA SUL</v>
      </c>
    </row>
    <row r="5211" spans="2:12" x14ac:dyDescent="0.3">
      <c r="B5211" t="s">
        <v>1222</v>
      </c>
      <c r="C5211" s="1" t="str">
        <f>VLOOKUP(Tabela1[[#This Row],[Cliente]],'BASE DE CLIENTES'!A:E,2,0)</f>
        <v>Aparecida de Goiânia</v>
      </c>
      <c r="D5211" s="1" t="str">
        <f>VLOOKUP(Tabela1[[#This Row],[Cliente]],'BASE DE CLIENTES'!A:C,3,0)</f>
        <v>GO</v>
      </c>
      <c r="E5211" s="1" t="str">
        <f>CONCATENATE(Tabela1[[#This Row],[CIDADE]],",",Tabela1[[#This Row],[UF]])</f>
        <v>Aparecida de Goiânia,GO</v>
      </c>
      <c r="F5211" s="12">
        <v>46170</v>
      </c>
      <c r="G5211" s="14">
        <v>297.51</v>
      </c>
      <c r="H5211" s="14">
        <v>590</v>
      </c>
      <c r="I5211" s="7">
        <f>Tabela1[[#This Row],[Valor total]]-Tabela1[[#This Row],[Valor custo]]</f>
        <v>292.49</v>
      </c>
      <c r="J5211" s="3">
        <f>Tabela1[[#This Row],[MARGEM BRUTA]]/Tabela1[[#This Row],[Valor total]]</f>
        <v>0.49574576271186443</v>
      </c>
      <c r="K5211" s="1" t="str">
        <f>VLOOKUP(Tabela1[[#This Row],[Cliente]],'BASE DE CLIENTES'!A:D,4,0)</f>
        <v>CLIENTE NOVO S/ IDENT.</v>
      </c>
      <c r="L5211" s="1" t="str">
        <f>VLOOKUP(Tabela1[[#This Row],[Cliente]],'BASE DE CLIENTES'!A:E,5,0)</f>
        <v>Aparecida de Goiânia</v>
      </c>
    </row>
    <row r="5212" spans="2:12" x14ac:dyDescent="0.3">
      <c r="B5212" t="s">
        <v>149</v>
      </c>
      <c r="C5212" s="1" t="str">
        <f>VLOOKUP(Tabela1[[#This Row],[Cliente]],'BASE DE CLIENTES'!A:E,2,0)</f>
        <v>Anápolis</v>
      </c>
      <c r="D5212" s="1" t="str">
        <f>VLOOKUP(Tabela1[[#This Row],[Cliente]],'BASE DE CLIENTES'!A:C,3,0)</f>
        <v>GO</v>
      </c>
      <c r="E5212" s="1" t="str">
        <f>CONCATENATE(Tabela1[[#This Row],[CIDADE]],",",Tabela1[[#This Row],[UF]])</f>
        <v>Anápolis,GO</v>
      </c>
      <c r="F5212" s="12">
        <v>46170</v>
      </c>
      <c r="G5212" s="14">
        <v>530</v>
      </c>
      <c r="H5212" s="14">
        <v>843</v>
      </c>
      <c r="I5212" s="7">
        <f>Tabela1[[#This Row],[Valor total]]-Tabela1[[#This Row],[Valor custo]]</f>
        <v>313</v>
      </c>
      <c r="J5212" s="3">
        <f>Tabela1[[#This Row],[MARGEM BRUTA]]/Tabela1[[#This Row],[Valor total]]</f>
        <v>0.37129300118623965</v>
      </c>
      <c r="K5212" s="1" t="str">
        <f>VLOOKUP(Tabela1[[#This Row],[Cliente]],'BASE DE CLIENTES'!A:D,4,0)</f>
        <v>EMPRESA COM MAQUINA</v>
      </c>
      <c r="L5212" s="1" t="str">
        <f>VLOOKUP(Tabela1[[#This Row],[Cliente]],'BASE DE CLIENTES'!A:E,5,0)</f>
        <v>Anápolis</v>
      </c>
    </row>
    <row r="5213" spans="2:12" x14ac:dyDescent="0.3">
      <c r="B5213" t="s">
        <v>68</v>
      </c>
      <c r="C5213" s="1" t="str">
        <f>VLOOKUP(Tabela1[[#This Row],[Cliente]],'BASE DE CLIENTES'!A:E,2,0)</f>
        <v>Brasília</v>
      </c>
      <c r="D5213" s="1" t="str">
        <f>VLOOKUP(Tabela1[[#This Row],[Cliente]],'BASE DE CLIENTES'!A:C,3,0)</f>
        <v>DF</v>
      </c>
      <c r="E5213" s="1" t="str">
        <f>CONCATENATE(Tabela1[[#This Row],[CIDADE]],",",Tabela1[[#This Row],[UF]])</f>
        <v>Brasília,DF</v>
      </c>
      <c r="F5213" s="12">
        <v>46170</v>
      </c>
      <c r="G5213" s="14">
        <v>975.6</v>
      </c>
      <c r="H5213" s="14">
        <v>1700</v>
      </c>
      <c r="I5213" s="7">
        <f>Tabela1[[#This Row],[Valor total]]-Tabela1[[#This Row],[Valor custo]]</f>
        <v>724.4</v>
      </c>
      <c r="J5213" s="3">
        <f>Tabela1[[#This Row],[MARGEM BRUTA]]/Tabela1[[#This Row],[Valor total]]</f>
        <v>0.42611764705882349</v>
      </c>
      <c r="K5213" s="1" t="str">
        <f>VLOOKUP(Tabela1[[#This Row],[Cliente]],'BASE DE CLIENTES'!A:D,4,0)</f>
        <v>EMPRESA COM MAQUINA</v>
      </c>
      <c r="L5213" s="1" t="str">
        <f>VLOOKUP(Tabela1[[#This Row],[Cliente]],'BASE DE CLIENTES'!A:E,5,0)</f>
        <v>SAMAMBAIA SUL (SAMAMBAIA)</v>
      </c>
    </row>
    <row r="5214" spans="2:12" x14ac:dyDescent="0.3">
      <c r="B5214" t="s">
        <v>27</v>
      </c>
      <c r="C5214" s="1" t="str">
        <f>VLOOKUP(Tabela1[[#This Row],[Cliente]],'BASE DE CLIENTES'!A:E,2,0)</f>
        <v>Brasília</v>
      </c>
      <c r="D5214" s="1" t="str">
        <f>VLOOKUP(Tabela1[[#This Row],[Cliente]],'BASE DE CLIENTES'!A:C,3,0)</f>
        <v>DF</v>
      </c>
      <c r="E5214" s="1" t="str">
        <f>CONCATENATE(Tabela1[[#This Row],[CIDADE]],",",Tabela1[[#This Row],[UF]])</f>
        <v>Brasília,DF</v>
      </c>
      <c r="F5214" s="12">
        <v>46170</v>
      </c>
      <c r="G5214" s="14">
        <v>405</v>
      </c>
      <c r="H5214" s="14">
        <v>645</v>
      </c>
      <c r="I5214" s="7">
        <f>Tabela1[[#This Row],[Valor total]]-Tabela1[[#This Row],[Valor custo]]</f>
        <v>240</v>
      </c>
      <c r="J5214" s="3">
        <f>Tabela1[[#This Row],[MARGEM BRUTA]]/Tabela1[[#This Row],[Valor total]]</f>
        <v>0.37209302325581395</v>
      </c>
      <c r="K5214" s="1" t="str">
        <f>VLOOKUP(Tabela1[[#This Row],[Cliente]],'BASE DE CLIENTES'!A:D,4,0)</f>
        <v>EMPRESA SEM MAQUINA</v>
      </c>
      <c r="L5214" s="1" t="str">
        <f>VLOOKUP(Tabela1[[#This Row],[Cliente]],'BASE DE CLIENTES'!A:E,5,0)</f>
        <v>RECANTO DAS EMAS</v>
      </c>
    </row>
    <row r="5215" spans="2:12" x14ac:dyDescent="0.3">
      <c r="B5215" t="s">
        <v>204</v>
      </c>
      <c r="C5215" s="1" t="str">
        <f>VLOOKUP(Tabela1[[#This Row],[Cliente]],'BASE DE CLIENTES'!A:E,2,0)</f>
        <v>Goiânia</v>
      </c>
      <c r="D5215" s="1" t="str">
        <f>VLOOKUP(Tabela1[[#This Row],[Cliente]],'BASE DE CLIENTES'!A:C,3,0)</f>
        <v>GO</v>
      </c>
      <c r="E5215" s="1" t="str">
        <f>CONCATENATE(Tabela1[[#This Row],[CIDADE]],",",Tabela1[[#This Row],[UF]])</f>
        <v>Goiânia,GO</v>
      </c>
      <c r="F5215" s="12">
        <v>46170</v>
      </c>
      <c r="G5215" s="14">
        <v>4336</v>
      </c>
      <c r="H5215" s="14">
        <v>6000</v>
      </c>
      <c r="I5215" s="7">
        <f>Tabela1[[#This Row],[Valor total]]-Tabela1[[#This Row],[Valor custo]]</f>
        <v>1664</v>
      </c>
      <c r="J5215" s="3">
        <f>Tabela1[[#This Row],[MARGEM BRUTA]]/Tabela1[[#This Row],[Valor total]]</f>
        <v>0.27733333333333332</v>
      </c>
      <c r="K5215" s="1" t="str">
        <f>VLOOKUP(Tabela1[[#This Row],[Cliente]],'BASE DE CLIENTES'!A:D,4,0)</f>
        <v>EMPRESA COM MAQUINA</v>
      </c>
      <c r="L5215" s="1" t="str">
        <f>VLOOKUP(Tabela1[[#This Row],[Cliente]],'BASE DE CLIENTES'!A:E,5,0)</f>
        <v>Goiânia</v>
      </c>
    </row>
    <row r="5216" spans="2:12" x14ac:dyDescent="0.3">
      <c r="B5216" t="s">
        <v>232</v>
      </c>
      <c r="C5216" s="1" t="str">
        <f>VLOOKUP(Tabela1[[#This Row],[Cliente]],'BASE DE CLIENTES'!A:E,2,0)</f>
        <v>Brasília</v>
      </c>
      <c r="D5216" s="1" t="str">
        <f>VLOOKUP(Tabela1[[#This Row],[Cliente]],'BASE DE CLIENTES'!A:C,3,0)</f>
        <v>DF</v>
      </c>
      <c r="E5216" s="1" t="str">
        <f>CONCATENATE(Tabela1[[#This Row],[CIDADE]],",",Tabela1[[#This Row],[UF]])</f>
        <v>Brasília,DF</v>
      </c>
      <c r="F5216" s="12">
        <v>46170</v>
      </c>
      <c r="G5216" s="14">
        <v>191</v>
      </c>
      <c r="H5216" s="14">
        <v>300</v>
      </c>
      <c r="I5216" s="7">
        <f>Tabela1[[#This Row],[Valor total]]-Tabela1[[#This Row],[Valor custo]]</f>
        <v>109</v>
      </c>
      <c r="J5216" s="3">
        <f>Tabela1[[#This Row],[MARGEM BRUTA]]/Tabela1[[#This Row],[Valor total]]</f>
        <v>0.36333333333333334</v>
      </c>
      <c r="K5216" s="1" t="str">
        <f>VLOOKUP(Tabela1[[#This Row],[Cliente]],'BASE DE CLIENTES'!A:D,4,0)</f>
        <v>CHAVEIRO</v>
      </c>
      <c r="L5216" s="1" t="str">
        <f>VLOOKUP(Tabela1[[#This Row],[Cliente]],'BASE DE CLIENTES'!A:E,5,0)</f>
        <v>Areal (Águas Claras)</v>
      </c>
    </row>
    <row r="5217" spans="2:12" x14ac:dyDescent="0.3">
      <c r="B5217" t="s">
        <v>316</v>
      </c>
      <c r="C5217" s="1" t="str">
        <f>VLOOKUP(Tabela1[[#This Row],[Cliente]],'BASE DE CLIENTES'!A:E,2,0)</f>
        <v>Valparaíso de Goiás</v>
      </c>
      <c r="D5217" s="1" t="str">
        <f>VLOOKUP(Tabela1[[#This Row],[Cliente]],'BASE DE CLIENTES'!A:C,3,0)</f>
        <v>GO</v>
      </c>
      <c r="E5217" s="1" t="str">
        <f>CONCATENATE(Tabela1[[#This Row],[CIDADE]],",",Tabela1[[#This Row],[UF]])</f>
        <v>Valparaíso de Goiás,GO</v>
      </c>
      <c r="F5217" s="12">
        <v>46170</v>
      </c>
      <c r="G5217" s="14">
        <v>2159.64</v>
      </c>
      <c r="H5217" s="14">
        <v>3350</v>
      </c>
      <c r="I5217" s="7">
        <f>Tabela1[[#This Row],[Valor total]]-Tabela1[[#This Row],[Valor custo]]</f>
        <v>1190.3600000000001</v>
      </c>
      <c r="J5217" s="3">
        <f>Tabela1[[#This Row],[MARGEM BRUTA]]/Tabela1[[#This Row],[Valor total]]</f>
        <v>0.35533134328358212</v>
      </c>
      <c r="K5217" s="1" t="str">
        <f>VLOOKUP(Tabela1[[#This Row],[Cliente]],'BASE DE CLIENTES'!A:D,4,0)</f>
        <v>SERRALHEIRO</v>
      </c>
      <c r="L5217" s="1" t="str">
        <f>VLOOKUP(Tabela1[[#This Row],[Cliente]],'BASE DE CLIENTES'!A:E,5,0)</f>
        <v>Valparaíso de Goiás</v>
      </c>
    </row>
    <row r="5218" spans="2:12" x14ac:dyDescent="0.3">
      <c r="B5218" t="s">
        <v>25</v>
      </c>
      <c r="C5218" s="1" t="str">
        <f>VLOOKUP(Tabela1[[#This Row],[Cliente]],'BASE DE CLIENTES'!A:E,2,0)</f>
        <v>Brasília</v>
      </c>
      <c r="D5218" s="1" t="str">
        <f>VLOOKUP(Tabela1[[#This Row],[Cliente]],'BASE DE CLIENTES'!A:C,3,0)</f>
        <v>DF</v>
      </c>
      <c r="E5218" s="1" t="str">
        <f>CONCATENATE(Tabela1[[#This Row],[CIDADE]],",",Tabela1[[#This Row],[UF]])</f>
        <v>Brasília,DF</v>
      </c>
      <c r="F5218" s="12">
        <v>46170</v>
      </c>
      <c r="G5218" s="14">
        <v>6665</v>
      </c>
      <c r="H5218" s="14">
        <v>10365</v>
      </c>
      <c r="I5218" s="7">
        <f>Tabela1[[#This Row],[Valor total]]-Tabela1[[#This Row],[Valor custo]]</f>
        <v>3700</v>
      </c>
      <c r="J5218" s="3">
        <f>Tabela1[[#This Row],[MARGEM BRUTA]]/Tabela1[[#This Row],[Valor total]]</f>
        <v>0.3569705740472745</v>
      </c>
      <c r="K5218" s="1" t="str">
        <f>VLOOKUP(Tabela1[[#This Row],[Cliente]],'BASE DE CLIENTES'!A:D,4,0)</f>
        <v>EMPRESA COM MAQUINA</v>
      </c>
      <c r="L5218" s="1" t="str">
        <f>VLOOKUP(Tabela1[[#This Row],[Cliente]],'BASE DE CLIENTES'!A:E,5,0)</f>
        <v>CEILANDIA NORTE (CEILANDIA)</v>
      </c>
    </row>
    <row r="5219" spans="2:12" x14ac:dyDescent="0.3">
      <c r="B5219" t="s">
        <v>206</v>
      </c>
      <c r="C5219" s="1" t="str">
        <f>VLOOKUP(Tabela1[[#This Row],[Cliente]],'BASE DE CLIENTES'!A:E,2,0)</f>
        <v>Goiânia</v>
      </c>
      <c r="D5219" s="1" t="str">
        <f>VLOOKUP(Tabela1[[#This Row],[Cliente]],'BASE DE CLIENTES'!A:C,3,0)</f>
        <v>GO</v>
      </c>
      <c r="E5219" s="1" t="str">
        <f>CONCATENATE(Tabela1[[#This Row],[CIDADE]],",",Tabela1[[#This Row],[UF]])</f>
        <v>Goiânia,GO</v>
      </c>
      <c r="F5219" s="12">
        <v>46170</v>
      </c>
      <c r="G5219" s="14">
        <v>14482.8</v>
      </c>
      <c r="H5219" s="14">
        <v>20000</v>
      </c>
      <c r="I5219" s="7">
        <f>Tabela1[[#This Row],[Valor total]]-Tabela1[[#This Row],[Valor custo]]</f>
        <v>5517.2000000000007</v>
      </c>
      <c r="J5219" s="3">
        <f>Tabela1[[#This Row],[MARGEM BRUTA]]/Tabela1[[#This Row],[Valor total]]</f>
        <v>0.27586000000000005</v>
      </c>
      <c r="K5219" s="1" t="str">
        <f>VLOOKUP(Tabela1[[#This Row],[Cliente]],'BASE DE CLIENTES'!A:D,4,0)</f>
        <v>EMPRESA COM MAQUINA</v>
      </c>
      <c r="L5219" s="1" t="str">
        <f>VLOOKUP(Tabela1[[#This Row],[Cliente]],'BASE DE CLIENTES'!A:E,5,0)</f>
        <v>Goiânia</v>
      </c>
    </row>
    <row r="5220" spans="2:12" x14ac:dyDescent="0.3">
      <c r="B5220" t="s">
        <v>66</v>
      </c>
      <c r="C5220" s="1" t="str">
        <f>VLOOKUP(Tabela1[[#This Row],[Cliente]],'BASE DE CLIENTES'!A:E,2,0)</f>
        <v>Águas Lindas de Goiás</v>
      </c>
      <c r="D5220" s="1" t="str">
        <f>VLOOKUP(Tabela1[[#This Row],[Cliente]],'BASE DE CLIENTES'!A:C,3,0)</f>
        <v>GO</v>
      </c>
      <c r="E5220" s="1" t="str">
        <f>CONCATENATE(Tabela1[[#This Row],[CIDADE]],",",Tabela1[[#This Row],[UF]])</f>
        <v>Águas Lindas de Goiás,GO</v>
      </c>
      <c r="F5220" s="12">
        <v>46170</v>
      </c>
      <c r="G5220" s="14">
        <v>863.69</v>
      </c>
      <c r="H5220" s="14">
        <v>1250</v>
      </c>
      <c r="I5220" s="7">
        <f>Tabela1[[#This Row],[Valor total]]-Tabela1[[#This Row],[Valor custo]]</f>
        <v>386.30999999999995</v>
      </c>
      <c r="J5220" s="3">
        <f>Tabela1[[#This Row],[MARGEM BRUTA]]/Tabela1[[#This Row],[Valor total]]</f>
        <v>0.30904799999999993</v>
      </c>
      <c r="K5220" s="1" t="str">
        <f>VLOOKUP(Tabela1[[#This Row],[Cliente]],'BASE DE CLIENTES'!A:D,4,0)</f>
        <v>EMPRESA COM MAQUINA</v>
      </c>
      <c r="L5220" s="1" t="str">
        <f>VLOOKUP(Tabela1[[#This Row],[Cliente]],'BASE DE CLIENTES'!A:E,5,0)</f>
        <v>Águas Lindas de Goiás</v>
      </c>
    </row>
    <row r="5221" spans="2:12" x14ac:dyDescent="0.3">
      <c r="B5221" t="s">
        <v>66</v>
      </c>
      <c r="C5221" s="1" t="str">
        <f>VLOOKUP(Tabela1[[#This Row],[Cliente]],'BASE DE CLIENTES'!A:E,2,0)</f>
        <v>Águas Lindas de Goiás</v>
      </c>
      <c r="D5221" s="1" t="str">
        <f>VLOOKUP(Tabela1[[#This Row],[Cliente]],'BASE DE CLIENTES'!A:C,3,0)</f>
        <v>GO</v>
      </c>
      <c r="E5221" s="1" t="str">
        <f>CONCATENATE(Tabela1[[#This Row],[CIDADE]],",",Tabela1[[#This Row],[UF]])</f>
        <v>Águas Lindas de Goiás,GO</v>
      </c>
      <c r="F5221" s="12">
        <v>46170</v>
      </c>
      <c r="G5221" s="14">
        <v>838</v>
      </c>
      <c r="H5221" s="14">
        <v>1100</v>
      </c>
      <c r="I5221" s="7">
        <f>Tabela1[[#This Row],[Valor total]]-Tabela1[[#This Row],[Valor custo]]</f>
        <v>262</v>
      </c>
      <c r="J5221" s="3">
        <f>Tabela1[[#This Row],[MARGEM BRUTA]]/Tabela1[[#This Row],[Valor total]]</f>
        <v>0.23818181818181819</v>
      </c>
      <c r="K5221" s="1" t="str">
        <f>VLOOKUP(Tabela1[[#This Row],[Cliente]],'BASE DE CLIENTES'!A:D,4,0)</f>
        <v>EMPRESA COM MAQUINA</v>
      </c>
      <c r="L5221" s="1" t="str">
        <f>VLOOKUP(Tabela1[[#This Row],[Cliente]],'BASE DE CLIENTES'!A:E,5,0)</f>
        <v>Águas Lindas de Goiás</v>
      </c>
    </row>
    <row r="5222" spans="2:12" x14ac:dyDescent="0.3">
      <c r="B5222" t="s">
        <v>1221</v>
      </c>
      <c r="C5222" s="1" t="str">
        <f>VLOOKUP(Tabela1[[#This Row],[Cliente]],'BASE DE CLIENTES'!A:E,2,0)</f>
        <v>Brasília</v>
      </c>
      <c r="D5222" s="1" t="str">
        <f>VLOOKUP(Tabela1[[#This Row],[Cliente]],'BASE DE CLIENTES'!A:C,3,0)</f>
        <v>DF</v>
      </c>
      <c r="E5222" s="1" t="str">
        <f>CONCATENATE(Tabela1[[#This Row],[CIDADE]],",",Tabela1[[#This Row],[UF]])</f>
        <v>Brasília,DF</v>
      </c>
      <c r="F5222" s="12">
        <v>46170</v>
      </c>
      <c r="G5222" s="14">
        <v>760</v>
      </c>
      <c r="H5222" s="14">
        <v>1250</v>
      </c>
      <c r="I5222" s="7">
        <f>Tabela1[[#This Row],[Valor total]]-Tabela1[[#This Row],[Valor custo]]</f>
        <v>490</v>
      </c>
      <c r="J5222" s="3">
        <f>Tabela1[[#This Row],[MARGEM BRUTA]]/Tabela1[[#This Row],[Valor total]]</f>
        <v>0.39200000000000002</v>
      </c>
      <c r="K5222" s="1" t="str">
        <f>VLOOKUP(Tabela1[[#This Row],[Cliente]],'BASE DE CLIENTES'!A:D,4,0)</f>
        <v>CLIENTE NOVO S/ IDENT.</v>
      </c>
      <c r="L5222" s="1" t="str">
        <f>VLOOKUP(Tabela1[[#This Row],[Cliente]],'BASE DE CLIENTES'!A:E,5,0)</f>
        <v>SAMAMBAIA SUL</v>
      </c>
    </row>
    <row r="5223" spans="2:12" x14ac:dyDescent="0.3">
      <c r="B5223" t="s">
        <v>256</v>
      </c>
      <c r="C5223" s="1" t="str">
        <f>VLOOKUP(Tabela1[[#This Row],[Cliente]],'BASE DE CLIENTES'!A:E,2,0)</f>
        <v>Luziânia</v>
      </c>
      <c r="D5223" s="1" t="str">
        <f>VLOOKUP(Tabela1[[#This Row],[Cliente]],'BASE DE CLIENTES'!A:C,3,0)</f>
        <v>GO</v>
      </c>
      <c r="E5223" s="1" t="str">
        <f>CONCATENATE(Tabela1[[#This Row],[CIDADE]],",",Tabela1[[#This Row],[UF]])</f>
        <v>Luziânia,GO</v>
      </c>
      <c r="F5223" s="12">
        <v>46170</v>
      </c>
      <c r="G5223" s="14">
        <v>670</v>
      </c>
      <c r="H5223" s="14">
        <v>344</v>
      </c>
      <c r="I5223" s="7">
        <f>Tabela1[[#This Row],[Valor total]]-Tabela1[[#This Row],[Valor custo]]</f>
        <v>-326</v>
      </c>
      <c r="J5223" s="3">
        <f>Tabela1[[#This Row],[MARGEM BRUTA]]/Tabela1[[#This Row],[Valor total]]</f>
        <v>-0.94767441860465118</v>
      </c>
      <c r="K5223" s="1" t="str">
        <f>VLOOKUP(Tabela1[[#This Row],[Cliente]],'BASE DE CLIENTES'!A:D,4,0)</f>
        <v>SERRALHEIRO</v>
      </c>
      <c r="L5223" s="1" t="str">
        <f>VLOOKUP(Tabela1[[#This Row],[Cliente]],'BASE DE CLIENTES'!A:E,5,0)</f>
        <v>Luziânia</v>
      </c>
    </row>
    <row r="5224" spans="2:12" x14ac:dyDescent="0.3">
      <c r="B5224" t="s">
        <v>85</v>
      </c>
      <c r="C5224" s="1" t="str">
        <f>VLOOKUP(Tabela1[[#This Row],[Cliente]],'BASE DE CLIENTES'!A:E,2,0)</f>
        <v>Brasília</v>
      </c>
      <c r="D5224" s="1" t="str">
        <f>VLOOKUP(Tabela1[[#This Row],[Cliente]],'BASE DE CLIENTES'!A:C,3,0)</f>
        <v>DF</v>
      </c>
      <c r="E5224" s="1" t="str">
        <f>CONCATENATE(Tabela1[[#This Row],[CIDADE]],",",Tabela1[[#This Row],[UF]])</f>
        <v>Brasília,DF</v>
      </c>
      <c r="F5224" s="12">
        <v>46170</v>
      </c>
      <c r="G5224" s="14">
        <v>13.69</v>
      </c>
      <c r="H5224" s="14">
        <v>105</v>
      </c>
      <c r="I5224" s="7">
        <f>Tabela1[[#This Row],[Valor total]]-Tabela1[[#This Row],[Valor custo]]</f>
        <v>91.31</v>
      </c>
      <c r="J5224" s="3">
        <f>Tabela1[[#This Row],[MARGEM BRUTA]]/Tabela1[[#This Row],[Valor total]]</f>
        <v>0.86961904761904762</v>
      </c>
      <c r="K5224" s="1" t="str">
        <f>VLOOKUP(Tabela1[[#This Row],[Cliente]],'BASE DE CLIENTES'!A:D,4,0)</f>
        <v>SERRALHEIRO</v>
      </c>
      <c r="L5224" s="1" t="str">
        <f>VLOOKUP(Tabela1[[#This Row],[Cliente]],'BASE DE CLIENTES'!A:E,5,0)</f>
        <v>SAMAMBAIA NORTE (SAMAMBAIA)</v>
      </c>
    </row>
    <row r="5225" spans="2:12" x14ac:dyDescent="0.3">
      <c r="B5225" t="s">
        <v>1223</v>
      </c>
      <c r="C5225" s="1" t="str">
        <f>VLOOKUP(Tabela1[[#This Row],[Cliente]],'BASE DE CLIENTES'!A:E,2,0)</f>
        <v>MERCADO LIVRE</v>
      </c>
      <c r="D5225" s="1" t="str">
        <f>VLOOKUP(Tabela1[[#This Row],[Cliente]],'BASE DE CLIENTES'!A:C,3,0)</f>
        <v>MERCADO LIVRE</v>
      </c>
      <c r="E5225" s="1" t="str">
        <f>CONCATENATE(Tabela1[[#This Row],[CIDADE]],",",Tabela1[[#This Row],[UF]])</f>
        <v>MERCADO LIVRE,MERCADO LIVRE</v>
      </c>
      <c r="F5225" s="12">
        <v>46170</v>
      </c>
      <c r="G5225" s="14">
        <v>56.28</v>
      </c>
      <c r="H5225" s="14">
        <v>208.91</v>
      </c>
      <c r="I5225" s="7">
        <f>Tabela1[[#This Row],[Valor total]]-Tabela1[[#This Row],[Valor custo]]</f>
        <v>152.63</v>
      </c>
      <c r="J5225" s="3">
        <f>Tabela1[[#This Row],[MARGEM BRUTA]]/Tabela1[[#This Row],[Valor total]]</f>
        <v>0.73060169450959744</v>
      </c>
      <c r="K5225" s="1" t="str">
        <f>VLOOKUP(Tabela1[[#This Row],[Cliente]],'BASE DE CLIENTES'!A:D,4,0)</f>
        <v>OUTROS RAMOS</v>
      </c>
      <c r="L5225" s="1" t="str">
        <f>VLOOKUP(Tabela1[[#This Row],[Cliente]],'BASE DE CLIENTES'!A:E,5,0)</f>
        <v>MERCADO LIVRE</v>
      </c>
    </row>
    <row r="5226" spans="2:12" x14ac:dyDescent="0.3">
      <c r="B5226" t="s">
        <v>1223</v>
      </c>
      <c r="C5226" s="1" t="str">
        <f>VLOOKUP(Tabela1[[#This Row],[Cliente]],'BASE DE CLIENTES'!A:E,2,0)</f>
        <v>MERCADO LIVRE</v>
      </c>
      <c r="D5226" s="1" t="str">
        <f>VLOOKUP(Tabela1[[#This Row],[Cliente]],'BASE DE CLIENTES'!A:C,3,0)</f>
        <v>MERCADO LIVRE</v>
      </c>
      <c r="E5226" s="1" t="str">
        <f>CONCATENATE(Tabela1[[#This Row],[CIDADE]],",",Tabela1[[#This Row],[UF]])</f>
        <v>MERCADO LIVRE,MERCADO LIVRE</v>
      </c>
      <c r="F5226" s="12">
        <v>46170</v>
      </c>
      <c r="G5226" s="14">
        <v>500</v>
      </c>
      <c r="H5226" s="14">
        <v>856.1</v>
      </c>
      <c r="I5226" s="7">
        <f>Tabela1[[#This Row],[Valor total]]-Tabela1[[#This Row],[Valor custo]]</f>
        <v>356.1</v>
      </c>
      <c r="J5226" s="3">
        <f>Tabela1[[#This Row],[MARGEM BRUTA]]/Tabela1[[#This Row],[Valor total]]</f>
        <v>0.41595607989720829</v>
      </c>
      <c r="K5226" s="1" t="str">
        <f>VLOOKUP(Tabela1[[#This Row],[Cliente]],'BASE DE CLIENTES'!A:D,4,0)</f>
        <v>OUTROS RAMOS</v>
      </c>
      <c r="L5226" s="1" t="str">
        <f>VLOOKUP(Tabela1[[#This Row],[Cliente]],'BASE DE CLIENTES'!A:E,5,0)</f>
        <v>MERCADO LIVRE</v>
      </c>
    </row>
    <row r="5227" spans="2:12" x14ac:dyDescent="0.3">
      <c r="B5227" t="s">
        <v>1176</v>
      </c>
      <c r="C5227" s="1" t="str">
        <f>VLOOKUP(Tabela1[[#This Row],[Cliente]],'BASE DE CLIENTES'!A:E,2,0)</f>
        <v>Brasília</v>
      </c>
      <c r="D5227" s="1" t="str">
        <f>VLOOKUP(Tabela1[[#This Row],[Cliente]],'BASE DE CLIENTES'!A:C,3,0)</f>
        <v>DF</v>
      </c>
      <c r="E5227" s="1" t="str">
        <f>CONCATENATE(Tabela1[[#This Row],[CIDADE]],",",Tabela1[[#This Row],[UF]])</f>
        <v>Brasília,DF</v>
      </c>
      <c r="F5227" s="12">
        <v>46170</v>
      </c>
      <c r="G5227" s="14">
        <v>1877.5</v>
      </c>
      <c r="H5227" s="14">
        <v>3750</v>
      </c>
      <c r="I5227" s="7">
        <f>Tabela1[[#This Row],[Valor total]]-Tabela1[[#This Row],[Valor custo]]</f>
        <v>1872.5</v>
      </c>
      <c r="J5227" s="3">
        <f>Tabela1[[#This Row],[MARGEM BRUTA]]/Tabela1[[#This Row],[Valor total]]</f>
        <v>0.49933333333333335</v>
      </c>
      <c r="K5227" s="1" t="str">
        <f>VLOOKUP(Tabela1[[#This Row],[Cliente]],'BASE DE CLIENTES'!A:D,4,0)</f>
        <v>CLIENTE NOVO S/ IDENT.</v>
      </c>
      <c r="L5227" s="1" t="str">
        <f>VLOOKUP(Tabela1[[#This Row],[Cliente]],'BASE DE CLIENTES'!A:E,5,0)</f>
        <v>TAGUATINGA</v>
      </c>
    </row>
    <row r="5228" spans="2:12" x14ac:dyDescent="0.3">
      <c r="B5228" t="s">
        <v>321</v>
      </c>
      <c r="C5228" s="1" t="str">
        <f>VLOOKUP(Tabela1[[#This Row],[Cliente]],'BASE DE CLIENTES'!A:E,2,0)</f>
        <v>Valparaíso de Goiás</v>
      </c>
      <c r="D5228" s="1" t="str">
        <f>VLOOKUP(Tabela1[[#This Row],[Cliente]],'BASE DE CLIENTES'!A:C,3,0)</f>
        <v>GO</v>
      </c>
      <c r="E5228" s="1" t="str">
        <f>CONCATENATE(Tabela1[[#This Row],[CIDADE]],",",Tabela1[[#This Row],[UF]])</f>
        <v>Valparaíso de Goiás,GO</v>
      </c>
      <c r="F5228" s="12">
        <v>46170</v>
      </c>
      <c r="G5228" s="14">
        <v>1440</v>
      </c>
      <c r="H5228" s="14">
        <v>2400</v>
      </c>
      <c r="I5228" s="7">
        <f>Tabela1[[#This Row],[Valor total]]-Tabela1[[#This Row],[Valor custo]]</f>
        <v>960</v>
      </c>
      <c r="J5228" s="3">
        <f>Tabela1[[#This Row],[MARGEM BRUTA]]/Tabela1[[#This Row],[Valor total]]</f>
        <v>0.4</v>
      </c>
      <c r="K5228" s="1" t="str">
        <f>VLOOKUP(Tabela1[[#This Row],[Cliente]],'BASE DE CLIENTES'!A:D,4,0)</f>
        <v>EMPRESA COM MAQUINA</v>
      </c>
      <c r="L5228" s="1" t="str">
        <f>VLOOKUP(Tabela1[[#This Row],[Cliente]],'BASE DE CLIENTES'!A:E,5,0)</f>
        <v>Valparaíso de Goiás</v>
      </c>
    </row>
    <row r="5229" spans="2:12" x14ac:dyDescent="0.3">
      <c r="B5229" t="s">
        <v>70</v>
      </c>
      <c r="C5229" s="1" t="str">
        <f>VLOOKUP(Tabela1[[#This Row],[Cliente]],'BASE DE CLIENTES'!A:E,2,0)</f>
        <v>Brasília</v>
      </c>
      <c r="D5229" s="1" t="str">
        <f>VLOOKUP(Tabela1[[#This Row],[Cliente]],'BASE DE CLIENTES'!A:C,3,0)</f>
        <v>DF</v>
      </c>
      <c r="E5229" s="1" t="str">
        <f>CONCATENATE(Tabela1[[#This Row],[CIDADE]],",",Tabela1[[#This Row],[UF]])</f>
        <v>Brasília,DF</v>
      </c>
      <c r="F5229" s="12">
        <v>46170</v>
      </c>
      <c r="G5229" s="14">
        <v>419</v>
      </c>
      <c r="H5229" s="14">
        <v>655</v>
      </c>
      <c r="I5229" s="7">
        <f>Tabela1[[#This Row],[Valor total]]-Tabela1[[#This Row],[Valor custo]]</f>
        <v>236</v>
      </c>
      <c r="J5229" s="3">
        <f>Tabela1[[#This Row],[MARGEM BRUTA]]/Tabela1[[#This Row],[Valor total]]</f>
        <v>0.36030534351145038</v>
      </c>
      <c r="K5229" s="1" t="str">
        <f>VLOOKUP(Tabela1[[#This Row],[Cliente]],'BASE DE CLIENTES'!A:D,4,0)</f>
        <v>EMPRESA COM MAQUINA</v>
      </c>
      <c r="L5229" s="1" t="str">
        <f>VLOOKUP(Tabela1[[#This Row],[Cliente]],'BASE DE CLIENTES'!A:E,5,0)</f>
        <v>TAGUATINGA NORTE (TAGUATINGA)</v>
      </c>
    </row>
    <row r="5230" spans="2:12" x14ac:dyDescent="0.3">
      <c r="B5230" t="s">
        <v>149</v>
      </c>
      <c r="C5230" s="1" t="str">
        <f>VLOOKUP(Tabela1[[#This Row],[Cliente]],'BASE DE CLIENTES'!A:E,2,0)</f>
        <v>Anápolis</v>
      </c>
      <c r="D5230" s="1" t="str">
        <f>VLOOKUP(Tabela1[[#This Row],[Cliente]],'BASE DE CLIENTES'!A:C,3,0)</f>
        <v>GO</v>
      </c>
      <c r="E5230" s="1" t="str">
        <f>CONCATENATE(Tabela1[[#This Row],[CIDADE]],",",Tabela1[[#This Row],[UF]])</f>
        <v>Anápolis,GO</v>
      </c>
      <c r="F5230" s="12">
        <v>46169</v>
      </c>
      <c r="G5230" s="14">
        <v>530</v>
      </c>
      <c r="H5230" s="14">
        <v>825</v>
      </c>
      <c r="I5230" s="7">
        <f>Tabela1[[#This Row],[Valor total]]-Tabela1[[#This Row],[Valor custo]]</f>
        <v>295</v>
      </c>
      <c r="J5230" s="3">
        <f>Tabela1[[#This Row],[MARGEM BRUTA]]/Tabela1[[#This Row],[Valor total]]</f>
        <v>0.3575757575757576</v>
      </c>
      <c r="K5230" s="1" t="str">
        <f>VLOOKUP(Tabela1[[#This Row],[Cliente]],'BASE DE CLIENTES'!A:D,4,0)</f>
        <v>EMPRESA COM MAQUINA</v>
      </c>
      <c r="L5230" s="1" t="str">
        <f>VLOOKUP(Tabela1[[#This Row],[Cliente]],'BASE DE CLIENTES'!A:E,5,0)</f>
        <v>Anápolis</v>
      </c>
    </row>
    <row r="5231" spans="2:12" x14ac:dyDescent="0.3">
      <c r="B5231" t="s">
        <v>117</v>
      </c>
      <c r="C5231" s="1" t="str">
        <f>VLOOKUP(Tabela1[[#This Row],[Cliente]],'BASE DE CLIENTES'!A:E,2,0)</f>
        <v>Brasília</v>
      </c>
      <c r="D5231" s="1" t="str">
        <f>VLOOKUP(Tabela1[[#This Row],[Cliente]],'BASE DE CLIENTES'!A:C,3,0)</f>
        <v>DF</v>
      </c>
      <c r="E5231" s="1" t="str">
        <f>CONCATENATE(Tabela1[[#This Row],[CIDADE]],",",Tabela1[[#This Row],[UF]])</f>
        <v>Brasília,DF</v>
      </c>
      <c r="F5231" s="12">
        <v>46169</v>
      </c>
      <c r="G5231" s="14">
        <v>16.899999999999999</v>
      </c>
      <c r="H5231" s="14">
        <v>50</v>
      </c>
      <c r="I5231" s="7">
        <f>Tabela1[[#This Row],[Valor total]]-Tabela1[[#This Row],[Valor custo]]</f>
        <v>33.1</v>
      </c>
      <c r="J5231" s="3">
        <f>Tabela1[[#This Row],[MARGEM BRUTA]]/Tabela1[[#This Row],[Valor total]]</f>
        <v>0.66200000000000003</v>
      </c>
      <c r="K5231" s="1" t="str">
        <f>VLOOKUP(Tabela1[[#This Row],[Cliente]],'BASE DE CLIENTES'!A:D,4,0)</f>
        <v>EMPRESA COM MAQUINA</v>
      </c>
      <c r="L5231" s="1" t="str">
        <f>VLOOKUP(Tabela1[[#This Row],[Cliente]],'BASE DE CLIENTES'!A:E,5,0)</f>
        <v>SETOR HABITACIONAL ARNIQUEIRA (AGUAS CLARAS)</v>
      </c>
    </row>
    <row r="5232" spans="2:12" x14ac:dyDescent="0.3">
      <c r="B5232" t="s">
        <v>98</v>
      </c>
      <c r="C5232" s="1" t="str">
        <f>VLOOKUP(Tabela1[[#This Row],[Cliente]],'BASE DE CLIENTES'!A:E,2,0)</f>
        <v>Brasília</v>
      </c>
      <c r="D5232" s="1" t="str">
        <f>VLOOKUP(Tabela1[[#This Row],[Cliente]],'BASE DE CLIENTES'!A:C,3,0)</f>
        <v>DF</v>
      </c>
      <c r="E5232" s="1" t="str">
        <f>CONCATENATE(Tabela1[[#This Row],[CIDADE]],",",Tabela1[[#This Row],[UF]])</f>
        <v>Brasília,DF</v>
      </c>
      <c r="F5232" s="12">
        <v>46169</v>
      </c>
      <c r="G5232" s="14">
        <v>69.97</v>
      </c>
      <c r="H5232" s="14">
        <v>270</v>
      </c>
      <c r="I5232" s="7">
        <f>Tabela1[[#This Row],[Valor total]]-Tabela1[[#This Row],[Valor custo]]</f>
        <v>200.03</v>
      </c>
      <c r="J5232" s="3">
        <f>Tabela1[[#This Row],[MARGEM BRUTA]]/Tabela1[[#This Row],[Valor total]]</f>
        <v>0.74085185185185187</v>
      </c>
      <c r="K5232" s="1" t="str">
        <f>VLOOKUP(Tabela1[[#This Row],[Cliente]],'BASE DE CLIENTES'!A:D,4,0)</f>
        <v>SERRALHEIRO</v>
      </c>
      <c r="L5232" s="1" t="str">
        <f>VLOOKUP(Tabela1[[#This Row],[Cliente]],'BASE DE CLIENTES'!A:E,5,0)</f>
        <v>SANTA MARIA</v>
      </c>
    </row>
    <row r="5233" spans="2:12" x14ac:dyDescent="0.3">
      <c r="B5233" t="s">
        <v>97</v>
      </c>
      <c r="C5233" s="1" t="str">
        <f>VLOOKUP(Tabela1[[#This Row],[Cliente]],'BASE DE CLIENTES'!A:E,2,0)</f>
        <v>Brasília</v>
      </c>
      <c r="D5233" s="1" t="str">
        <f>VLOOKUP(Tabela1[[#This Row],[Cliente]],'BASE DE CLIENTES'!A:C,3,0)</f>
        <v>DF</v>
      </c>
      <c r="E5233" s="1" t="str">
        <f>CONCATENATE(Tabela1[[#This Row],[CIDADE]],",",Tabela1[[#This Row],[UF]])</f>
        <v>Brasília,DF</v>
      </c>
      <c r="F5233" s="12">
        <v>46169</v>
      </c>
      <c r="G5233" s="14">
        <v>15</v>
      </c>
      <c r="H5233" s="14">
        <v>70</v>
      </c>
      <c r="I5233" s="7">
        <f>Tabela1[[#This Row],[Valor total]]-Tabela1[[#This Row],[Valor custo]]</f>
        <v>55</v>
      </c>
      <c r="J5233" s="3">
        <f>Tabela1[[#This Row],[MARGEM BRUTA]]/Tabela1[[#This Row],[Valor total]]</f>
        <v>0.7857142857142857</v>
      </c>
      <c r="K5233" s="1" t="str">
        <f>VLOOKUP(Tabela1[[#This Row],[Cliente]],'BASE DE CLIENTES'!A:D,4,0)</f>
        <v>SERRALHEIRO</v>
      </c>
      <c r="L5233" s="1" t="str">
        <f>VLOOKUP(Tabela1[[#This Row],[Cliente]],'BASE DE CLIENTES'!A:E,5,0)</f>
        <v>CEILANDIA NORTE</v>
      </c>
    </row>
    <row r="5234" spans="2:12" x14ac:dyDescent="0.3">
      <c r="B5234" t="s">
        <v>111</v>
      </c>
      <c r="C5234" s="1" t="str">
        <f>VLOOKUP(Tabela1[[#This Row],[Cliente]],'BASE DE CLIENTES'!A:E,2,0)</f>
        <v>Brasília</v>
      </c>
      <c r="D5234" s="1" t="str">
        <f>VLOOKUP(Tabela1[[#This Row],[Cliente]],'BASE DE CLIENTES'!A:C,3,0)</f>
        <v>DF</v>
      </c>
      <c r="E5234" s="1" t="str">
        <f>CONCATENATE(Tabela1[[#This Row],[CIDADE]],",",Tabela1[[#This Row],[UF]])</f>
        <v>Brasília,DF</v>
      </c>
      <c r="F5234" s="12">
        <v>46169</v>
      </c>
      <c r="G5234" s="14">
        <v>1426.28</v>
      </c>
      <c r="H5234" s="14">
        <v>2350</v>
      </c>
      <c r="I5234" s="7">
        <f>Tabela1[[#This Row],[Valor total]]-Tabela1[[#This Row],[Valor custo]]</f>
        <v>923.72</v>
      </c>
      <c r="J5234" s="3">
        <f>Tabela1[[#This Row],[MARGEM BRUTA]]/Tabela1[[#This Row],[Valor total]]</f>
        <v>0.39307234042553191</v>
      </c>
      <c r="K5234" s="1" t="str">
        <f>VLOOKUP(Tabela1[[#This Row],[Cliente]],'BASE DE CLIENTES'!A:D,4,0)</f>
        <v>EMPRESA SEM MAQUINA</v>
      </c>
      <c r="L5234" s="1" t="str">
        <f>VLOOKUP(Tabela1[[#This Row],[Cliente]],'BASE DE CLIENTES'!A:E,5,0)</f>
        <v>TAGUATINGA SUL (TAGUATINGA)</v>
      </c>
    </row>
    <row r="5235" spans="2:12" x14ac:dyDescent="0.3">
      <c r="B5235" t="s">
        <v>138</v>
      </c>
      <c r="C5235" s="1" t="str">
        <f>VLOOKUP(Tabela1[[#This Row],[Cliente]],'BASE DE CLIENTES'!A:E,2,0)</f>
        <v>Brasília</v>
      </c>
      <c r="D5235" s="1" t="str">
        <f>VLOOKUP(Tabela1[[#This Row],[Cliente]],'BASE DE CLIENTES'!A:C,3,0)</f>
        <v>DF</v>
      </c>
      <c r="E5235" s="1" t="str">
        <f>CONCATENATE(Tabela1[[#This Row],[CIDADE]],",",Tabela1[[#This Row],[UF]])</f>
        <v>Brasília,DF</v>
      </c>
      <c r="F5235" s="12">
        <v>46169</v>
      </c>
      <c r="G5235" s="14">
        <v>419</v>
      </c>
      <c r="H5235" s="14">
        <v>650</v>
      </c>
      <c r="I5235" s="7">
        <f>Tabela1[[#This Row],[Valor total]]-Tabela1[[#This Row],[Valor custo]]</f>
        <v>231</v>
      </c>
      <c r="J5235" s="3">
        <f>Tabela1[[#This Row],[MARGEM BRUTA]]/Tabela1[[#This Row],[Valor total]]</f>
        <v>0.35538461538461541</v>
      </c>
      <c r="K5235" s="1" t="str">
        <f>VLOOKUP(Tabela1[[#This Row],[Cliente]],'BASE DE CLIENTES'!A:D,4,0)</f>
        <v>OUTROS RAMOS</v>
      </c>
      <c r="L5235" s="1" t="str">
        <f>VLOOKUP(Tabela1[[#This Row],[Cliente]],'BASE DE CLIENTES'!A:E,5,0)</f>
        <v>CEILANDIA NORTE (CEILANDIA)</v>
      </c>
    </row>
    <row r="5236" spans="2:12" x14ac:dyDescent="0.3">
      <c r="B5236" t="s">
        <v>99</v>
      </c>
      <c r="C5236" s="1" t="str">
        <f>VLOOKUP(Tabela1[[#This Row],[Cliente]],'BASE DE CLIENTES'!A:E,2,0)</f>
        <v>Brasília</v>
      </c>
      <c r="D5236" s="1" t="str">
        <f>VLOOKUP(Tabela1[[#This Row],[Cliente]],'BASE DE CLIENTES'!A:C,3,0)</f>
        <v>DF</v>
      </c>
      <c r="E5236" s="1" t="str">
        <f>CONCATENATE(Tabela1[[#This Row],[CIDADE]],",",Tabela1[[#This Row],[UF]])</f>
        <v>Brasília,DF</v>
      </c>
      <c r="F5236" s="12">
        <v>46169</v>
      </c>
      <c r="G5236" s="14">
        <v>2197</v>
      </c>
      <c r="H5236" s="14">
        <v>3395</v>
      </c>
      <c r="I5236" s="7">
        <f>Tabela1[[#This Row],[Valor total]]-Tabela1[[#This Row],[Valor custo]]</f>
        <v>1198</v>
      </c>
      <c r="J5236" s="3">
        <f>Tabela1[[#This Row],[MARGEM BRUTA]]/Tabela1[[#This Row],[Valor total]]</f>
        <v>0.35287187039764362</v>
      </c>
      <c r="K5236" s="1" t="str">
        <f>VLOOKUP(Tabela1[[#This Row],[Cliente]],'BASE DE CLIENTES'!A:D,4,0)</f>
        <v>EMPRESA COM MAQUINA</v>
      </c>
      <c r="L5236" s="1" t="str">
        <f>VLOOKUP(Tabela1[[#This Row],[Cliente]],'BASE DE CLIENTES'!A:E,5,0)</f>
        <v>ARAPOANGA (PLANALTINA)</v>
      </c>
    </row>
    <row r="5237" spans="2:12" x14ac:dyDescent="0.3">
      <c r="B5237" t="s">
        <v>15</v>
      </c>
      <c r="C5237" s="1" t="str">
        <f>VLOOKUP(Tabela1[[#This Row],[Cliente]],'BASE DE CLIENTES'!A:E,2,0)</f>
        <v>Brasília</v>
      </c>
      <c r="D5237" s="1" t="str">
        <f>VLOOKUP(Tabela1[[#This Row],[Cliente]],'BASE DE CLIENTES'!A:C,3,0)</f>
        <v>DF</v>
      </c>
      <c r="E5237" s="1" t="str">
        <f>CONCATENATE(Tabela1[[#This Row],[CIDADE]],",",Tabela1[[#This Row],[UF]])</f>
        <v>Brasília,DF</v>
      </c>
      <c r="F5237" s="12">
        <v>46169</v>
      </c>
      <c r="G5237" s="14">
        <v>770</v>
      </c>
      <c r="H5237" s="14">
        <v>1400</v>
      </c>
      <c r="I5237" s="7">
        <f>Tabela1[[#This Row],[Valor total]]-Tabela1[[#This Row],[Valor custo]]</f>
        <v>630</v>
      </c>
      <c r="J5237" s="3">
        <f>Tabela1[[#This Row],[MARGEM BRUTA]]/Tabela1[[#This Row],[Valor total]]</f>
        <v>0.45</v>
      </c>
      <c r="K5237" s="1" t="str">
        <f>VLOOKUP(Tabela1[[#This Row],[Cliente]],'BASE DE CLIENTES'!A:D,4,0)</f>
        <v>SERRALHEIRO</v>
      </c>
      <c r="L5237" s="1" t="str">
        <f>VLOOKUP(Tabela1[[#This Row],[Cliente]],'BASE DE CLIENTES'!A:E,5,0)</f>
        <v>SETOR HABITACIONAL VICENTE PIRES</v>
      </c>
    </row>
    <row r="5238" spans="2:12" x14ac:dyDescent="0.3">
      <c r="B5238" t="s">
        <v>106</v>
      </c>
      <c r="C5238" s="1" t="str">
        <f>VLOOKUP(Tabela1[[#This Row],[Cliente]],'BASE DE CLIENTES'!A:E,2,0)</f>
        <v>Brasília</v>
      </c>
      <c r="D5238" s="1" t="str">
        <f>VLOOKUP(Tabela1[[#This Row],[Cliente]],'BASE DE CLIENTES'!A:C,3,0)</f>
        <v>DF</v>
      </c>
      <c r="E5238" s="1" t="str">
        <f>CONCATENATE(Tabela1[[#This Row],[CIDADE]],",",Tabela1[[#This Row],[UF]])</f>
        <v>Brasília,DF</v>
      </c>
      <c r="F5238" s="12">
        <v>46169</v>
      </c>
      <c r="G5238" s="14">
        <v>980</v>
      </c>
      <c r="H5238" s="14">
        <v>1510</v>
      </c>
      <c r="I5238" s="7">
        <f>Tabela1[[#This Row],[Valor total]]-Tabela1[[#This Row],[Valor custo]]</f>
        <v>530</v>
      </c>
      <c r="J5238" s="3">
        <f>Tabela1[[#This Row],[MARGEM BRUTA]]/Tabela1[[#This Row],[Valor total]]</f>
        <v>0.35099337748344372</v>
      </c>
      <c r="K5238" s="1" t="str">
        <f>VLOOKUP(Tabela1[[#This Row],[Cliente]],'BASE DE CLIENTES'!A:D,4,0)</f>
        <v>EMPRESA COM MAQUINA</v>
      </c>
      <c r="L5238" s="1" t="str">
        <f>VLOOKUP(Tabela1[[#This Row],[Cliente]],'BASE DE CLIENTES'!A:E,5,0)</f>
        <v>26 DE SETEMBRO</v>
      </c>
    </row>
    <row r="5239" spans="2:12" x14ac:dyDescent="0.3">
      <c r="B5239" t="s">
        <v>55</v>
      </c>
      <c r="C5239" s="1" t="str">
        <f>VLOOKUP(Tabela1[[#This Row],[Cliente]],'BASE DE CLIENTES'!A:E,2,0)</f>
        <v>Brasília</v>
      </c>
      <c r="D5239" s="1" t="str">
        <f>VLOOKUP(Tabela1[[#This Row],[Cliente]],'BASE DE CLIENTES'!A:C,3,0)</f>
        <v>DF</v>
      </c>
      <c r="E5239" s="1" t="str">
        <f>CONCATENATE(Tabela1[[#This Row],[CIDADE]],",",Tabela1[[#This Row],[UF]])</f>
        <v>Brasília,DF</v>
      </c>
      <c r="F5239" s="12">
        <v>46169</v>
      </c>
      <c r="G5239" s="14">
        <v>450</v>
      </c>
      <c r="H5239" s="14">
        <v>750</v>
      </c>
      <c r="I5239" s="7">
        <f>Tabela1[[#This Row],[Valor total]]-Tabela1[[#This Row],[Valor custo]]</f>
        <v>300</v>
      </c>
      <c r="J5239" s="3">
        <f>Tabela1[[#This Row],[MARGEM BRUTA]]/Tabela1[[#This Row],[Valor total]]</f>
        <v>0.4</v>
      </c>
      <c r="K5239" s="1" t="str">
        <f>VLOOKUP(Tabela1[[#This Row],[Cliente]],'BASE DE CLIENTES'!A:D,4,0)</f>
        <v>EMPRESA SEM MAQUINA</v>
      </c>
      <c r="L5239" s="1" t="str">
        <f>VLOOKUP(Tabela1[[#This Row],[Cliente]],'BASE DE CLIENTES'!A:E,5,0)</f>
        <v>RECANTO DAS EMAS</v>
      </c>
    </row>
    <row r="5240" spans="2:12" x14ac:dyDescent="0.3">
      <c r="B5240" t="s">
        <v>109</v>
      </c>
      <c r="C5240" s="1" t="str">
        <f>VLOOKUP(Tabela1[[#This Row],[Cliente]],'BASE DE CLIENTES'!A:E,2,0)</f>
        <v>Águas Lindas de Goiás</v>
      </c>
      <c r="D5240" s="1" t="str">
        <f>VLOOKUP(Tabela1[[#This Row],[Cliente]],'BASE DE CLIENTES'!A:C,3,0)</f>
        <v>GO</v>
      </c>
      <c r="E5240" s="1" t="str">
        <f>CONCATENATE(Tabela1[[#This Row],[CIDADE]],",",Tabela1[[#This Row],[UF]])</f>
        <v>Águas Lindas de Goiás,GO</v>
      </c>
      <c r="F5240" s="12">
        <v>46169</v>
      </c>
      <c r="G5240" s="14">
        <v>56.28</v>
      </c>
      <c r="H5240" s="14">
        <v>150</v>
      </c>
      <c r="I5240" s="7">
        <f>Tabela1[[#This Row],[Valor total]]-Tabela1[[#This Row],[Valor custo]]</f>
        <v>93.72</v>
      </c>
      <c r="J5240" s="3">
        <f>Tabela1[[#This Row],[MARGEM BRUTA]]/Tabela1[[#This Row],[Valor total]]</f>
        <v>0.62480000000000002</v>
      </c>
      <c r="K5240" s="1" t="str">
        <f>VLOOKUP(Tabela1[[#This Row],[Cliente]],'BASE DE CLIENTES'!A:D,4,0)</f>
        <v>SERRALHEIRO</v>
      </c>
      <c r="L5240" s="1" t="str">
        <f>VLOOKUP(Tabela1[[#This Row],[Cliente]],'BASE DE CLIENTES'!A:E,5,0)</f>
        <v>Águas Lindas de Goiás</v>
      </c>
    </row>
    <row r="5241" spans="2:12" x14ac:dyDescent="0.3">
      <c r="B5241" t="s">
        <v>19</v>
      </c>
      <c r="C5241" s="1" t="str">
        <f>VLOOKUP(Tabela1[[#This Row],[Cliente]],'BASE DE CLIENTES'!A:E,2,0)</f>
        <v>Águas Lindas de Goiás</v>
      </c>
      <c r="D5241" s="1" t="str">
        <f>VLOOKUP(Tabela1[[#This Row],[Cliente]],'BASE DE CLIENTES'!A:C,3,0)</f>
        <v>GO</v>
      </c>
      <c r="E5241" s="1" t="str">
        <f>CONCATENATE(Tabela1[[#This Row],[CIDADE]],",",Tabela1[[#This Row],[UF]])</f>
        <v>Águas Lindas de Goiás,GO</v>
      </c>
      <c r="F5241" s="12">
        <v>46169</v>
      </c>
      <c r="G5241" s="14">
        <v>90.06</v>
      </c>
      <c r="H5241" s="14">
        <v>170</v>
      </c>
      <c r="I5241" s="7">
        <f>Tabela1[[#This Row],[Valor total]]-Tabela1[[#This Row],[Valor custo]]</f>
        <v>79.94</v>
      </c>
      <c r="J5241" s="3">
        <f>Tabela1[[#This Row],[MARGEM BRUTA]]/Tabela1[[#This Row],[Valor total]]</f>
        <v>0.47023529411764703</v>
      </c>
      <c r="K5241" s="1" t="str">
        <f>VLOOKUP(Tabela1[[#This Row],[Cliente]],'BASE DE CLIENTES'!A:D,4,0)</f>
        <v>SERRALHEIRO</v>
      </c>
      <c r="L5241" s="1" t="str">
        <f>VLOOKUP(Tabela1[[#This Row],[Cliente]],'BASE DE CLIENTES'!A:E,5,0)</f>
        <v>Águas Lindas de Goiás</v>
      </c>
    </row>
    <row r="5242" spans="2:12" x14ac:dyDescent="0.3">
      <c r="B5242" t="s">
        <v>23</v>
      </c>
      <c r="C5242" s="1" t="str">
        <f>VLOOKUP(Tabela1[[#This Row],[Cliente]],'BASE DE CLIENTES'!A:E,2,0)</f>
        <v>Brasília</v>
      </c>
      <c r="D5242" s="1" t="str">
        <f>VLOOKUP(Tabela1[[#This Row],[Cliente]],'BASE DE CLIENTES'!A:C,3,0)</f>
        <v>DF</v>
      </c>
      <c r="E5242" s="1" t="str">
        <f>CONCATENATE(Tabela1[[#This Row],[CIDADE]],",",Tabela1[[#This Row],[UF]])</f>
        <v>Brasília,DF</v>
      </c>
      <c r="F5242" s="12">
        <v>46169</v>
      </c>
      <c r="G5242" s="14">
        <v>45.6</v>
      </c>
      <c r="H5242" s="14">
        <v>70</v>
      </c>
      <c r="I5242" s="7">
        <f>Tabela1[[#This Row],[Valor total]]-Tabela1[[#This Row],[Valor custo]]</f>
        <v>24.4</v>
      </c>
      <c r="J5242" s="3">
        <f>Tabela1[[#This Row],[MARGEM BRUTA]]/Tabela1[[#This Row],[Valor total]]</f>
        <v>0.34857142857142853</v>
      </c>
      <c r="K5242" s="1" t="str">
        <f>VLOOKUP(Tabela1[[#This Row],[Cliente]],'BASE DE CLIENTES'!A:D,4,0)</f>
        <v>EMPRESA SEM MAQUINA</v>
      </c>
      <c r="L5242" s="1" t="str">
        <f>VLOOKUP(Tabela1[[#This Row],[Cliente]],'BASE DE CLIENTES'!A:E,5,0)</f>
        <v>SETOR INDUSTRIAL (TAGUATINGA)</v>
      </c>
    </row>
    <row r="5243" spans="2:12" x14ac:dyDescent="0.3">
      <c r="B5243" t="s">
        <v>256</v>
      </c>
      <c r="C5243" s="1" t="str">
        <f>VLOOKUP(Tabela1[[#This Row],[Cliente]],'BASE DE CLIENTES'!A:E,2,0)</f>
        <v>Luziânia</v>
      </c>
      <c r="D5243" s="1" t="str">
        <f>VLOOKUP(Tabela1[[#This Row],[Cliente]],'BASE DE CLIENTES'!A:C,3,0)</f>
        <v>GO</v>
      </c>
      <c r="E5243" s="1" t="str">
        <f>CONCATENATE(Tabela1[[#This Row],[CIDADE]],",",Tabela1[[#This Row],[UF]])</f>
        <v>Luziânia,GO</v>
      </c>
      <c r="F5243" s="12">
        <v>46169</v>
      </c>
      <c r="G5243" s="14">
        <v>469</v>
      </c>
      <c r="H5243" s="14">
        <v>695</v>
      </c>
      <c r="I5243" s="7">
        <f>Tabela1[[#This Row],[Valor total]]-Tabela1[[#This Row],[Valor custo]]</f>
        <v>226</v>
      </c>
      <c r="J5243" s="3">
        <f>Tabela1[[#This Row],[MARGEM BRUTA]]/Tabela1[[#This Row],[Valor total]]</f>
        <v>0.32517985611510791</v>
      </c>
      <c r="K5243" s="1" t="str">
        <f>VLOOKUP(Tabela1[[#This Row],[Cliente]],'BASE DE CLIENTES'!A:D,4,0)</f>
        <v>SERRALHEIRO</v>
      </c>
      <c r="L5243" s="1" t="str">
        <f>VLOOKUP(Tabela1[[#This Row],[Cliente]],'BASE DE CLIENTES'!A:E,5,0)</f>
        <v>Luziânia</v>
      </c>
    </row>
    <row r="5244" spans="2:12" x14ac:dyDescent="0.3">
      <c r="B5244" t="s">
        <v>23</v>
      </c>
      <c r="C5244" s="1" t="str">
        <f>VLOOKUP(Tabela1[[#This Row],[Cliente]],'BASE DE CLIENTES'!A:E,2,0)</f>
        <v>Brasília</v>
      </c>
      <c r="D5244" s="1" t="str">
        <f>VLOOKUP(Tabela1[[#This Row],[Cliente]],'BASE DE CLIENTES'!A:C,3,0)</f>
        <v>DF</v>
      </c>
      <c r="E5244" s="1" t="str">
        <f>CONCATENATE(Tabela1[[#This Row],[CIDADE]],",",Tabela1[[#This Row],[UF]])</f>
        <v>Brasília,DF</v>
      </c>
      <c r="F5244" s="12">
        <v>46169</v>
      </c>
      <c r="G5244" s="14">
        <v>2600</v>
      </c>
      <c r="H5244" s="14">
        <v>3000</v>
      </c>
      <c r="I5244" s="7">
        <f>Tabela1[[#This Row],[Valor total]]-Tabela1[[#This Row],[Valor custo]]</f>
        <v>400</v>
      </c>
      <c r="J5244" s="3">
        <f>Tabela1[[#This Row],[MARGEM BRUTA]]/Tabela1[[#This Row],[Valor total]]</f>
        <v>0.13333333333333333</v>
      </c>
      <c r="K5244" s="1" t="str">
        <f>VLOOKUP(Tabela1[[#This Row],[Cliente]],'BASE DE CLIENTES'!A:D,4,0)</f>
        <v>EMPRESA SEM MAQUINA</v>
      </c>
      <c r="L5244" s="1" t="str">
        <f>VLOOKUP(Tabela1[[#This Row],[Cliente]],'BASE DE CLIENTES'!A:E,5,0)</f>
        <v>SETOR INDUSTRIAL (TAGUATINGA)</v>
      </c>
    </row>
    <row r="5245" spans="2:12" x14ac:dyDescent="0.3">
      <c r="B5245" t="s">
        <v>107</v>
      </c>
      <c r="C5245" s="1" t="str">
        <f>VLOOKUP(Tabela1[[#This Row],[Cliente]],'BASE DE CLIENTES'!A:E,2,0)</f>
        <v>Planaltina</v>
      </c>
      <c r="D5245" s="1" t="str">
        <f>VLOOKUP(Tabela1[[#This Row],[Cliente]],'BASE DE CLIENTES'!A:C,3,0)</f>
        <v>DF</v>
      </c>
      <c r="E5245" s="1" t="str">
        <f>CONCATENATE(Tabela1[[#This Row],[CIDADE]],",",Tabela1[[#This Row],[UF]])</f>
        <v>Planaltina,DF</v>
      </c>
      <c r="F5245" s="12">
        <v>46169</v>
      </c>
      <c r="G5245" s="14">
        <v>900</v>
      </c>
      <c r="H5245" s="14">
        <v>1500</v>
      </c>
      <c r="I5245" s="7">
        <f>Tabela1[[#This Row],[Valor total]]-Tabela1[[#This Row],[Valor custo]]</f>
        <v>600</v>
      </c>
      <c r="J5245" s="3">
        <f>Tabela1[[#This Row],[MARGEM BRUTA]]/Tabela1[[#This Row],[Valor total]]</f>
        <v>0.4</v>
      </c>
      <c r="K5245" s="1" t="str">
        <f>VLOOKUP(Tabela1[[#This Row],[Cliente]],'BASE DE CLIENTES'!A:D,4,0)</f>
        <v>EMPRESA COM MAQUINA</v>
      </c>
      <c r="L5245" s="1" t="str">
        <f>VLOOKUP(Tabela1[[#This Row],[Cliente]],'BASE DE CLIENTES'!A:E,5,0)</f>
        <v>SETOR LESTE</v>
      </c>
    </row>
    <row r="5246" spans="2:12" x14ac:dyDescent="0.3">
      <c r="B5246" t="s">
        <v>120</v>
      </c>
      <c r="C5246" s="1" t="str">
        <f>VLOOKUP(Tabela1[[#This Row],[Cliente]],'BASE DE CLIENTES'!A:E,2,0)</f>
        <v>Brasília</v>
      </c>
      <c r="D5246" s="1" t="str">
        <f>VLOOKUP(Tabela1[[#This Row],[Cliente]],'BASE DE CLIENTES'!A:C,3,0)</f>
        <v>DF</v>
      </c>
      <c r="E5246" s="1" t="str">
        <f>CONCATENATE(Tabela1[[#This Row],[CIDADE]],",",Tabela1[[#This Row],[UF]])</f>
        <v>Brasília,DF</v>
      </c>
      <c r="F5246" s="12">
        <v>46169</v>
      </c>
      <c r="G5246" s="14">
        <v>910</v>
      </c>
      <c r="H5246" s="14">
        <v>1485</v>
      </c>
      <c r="I5246" s="7">
        <f>Tabela1[[#This Row],[Valor total]]-Tabela1[[#This Row],[Valor custo]]</f>
        <v>575</v>
      </c>
      <c r="J5246" s="3">
        <f>Tabela1[[#This Row],[MARGEM BRUTA]]/Tabela1[[#This Row],[Valor total]]</f>
        <v>0.38720538720538722</v>
      </c>
      <c r="K5246" s="1" t="str">
        <f>VLOOKUP(Tabela1[[#This Row],[Cliente]],'BASE DE CLIENTES'!A:D,4,0)</f>
        <v>EMPRESA SEM MAQUINA</v>
      </c>
      <c r="L5246" s="1" t="str">
        <f>VLOOKUP(Tabela1[[#This Row],[Cliente]],'BASE DE CLIENTES'!A:E,5,0)</f>
        <v>SAMAMBAIA</v>
      </c>
    </row>
    <row r="5247" spans="2:12" x14ac:dyDescent="0.3">
      <c r="B5247" t="s">
        <v>1224</v>
      </c>
      <c r="C5247" s="1" t="str">
        <f>VLOOKUP(Tabela1[[#This Row],[Cliente]],'BASE DE CLIENTES'!A:E,2,0)</f>
        <v>Brasília</v>
      </c>
      <c r="D5247" s="1" t="str">
        <f>VLOOKUP(Tabela1[[#This Row],[Cliente]],'BASE DE CLIENTES'!A:C,3,0)</f>
        <v>DF</v>
      </c>
      <c r="E5247" s="1" t="str">
        <f>CONCATENATE(Tabela1[[#This Row],[CIDADE]],",",Tabela1[[#This Row],[UF]])</f>
        <v>Brasília,DF</v>
      </c>
      <c r="F5247" s="12">
        <v>46169</v>
      </c>
      <c r="G5247" s="14">
        <v>12.19</v>
      </c>
      <c r="H5247" s="14">
        <v>16</v>
      </c>
      <c r="I5247" s="7">
        <f>Tabela1[[#This Row],[Valor total]]-Tabela1[[#This Row],[Valor custo]]</f>
        <v>3.8100000000000005</v>
      </c>
      <c r="J5247" s="3">
        <f>Tabela1[[#This Row],[MARGEM BRUTA]]/Tabela1[[#This Row],[Valor total]]</f>
        <v>0.23812500000000003</v>
      </c>
      <c r="K5247" s="1" t="str">
        <f>VLOOKUP(Tabela1[[#This Row],[Cliente]],'BASE DE CLIENTES'!A:D,4,0)</f>
        <v>CLIENTE NOVO S/ IDENT.</v>
      </c>
      <c r="L5247" s="1" t="str">
        <f>VLOOKUP(Tabela1[[#This Row],[Cliente]],'BASE DE CLIENTES'!A:E,5,0)</f>
        <v>SAMAMBAIA</v>
      </c>
    </row>
    <row r="5248" spans="2:12" x14ac:dyDescent="0.3">
      <c r="B5248" t="s">
        <v>1224</v>
      </c>
      <c r="C5248" s="1" t="str">
        <f>VLOOKUP(Tabela1[[#This Row],[Cliente]],'BASE DE CLIENTES'!A:E,2,0)</f>
        <v>Brasília</v>
      </c>
      <c r="D5248" s="1" t="str">
        <f>VLOOKUP(Tabela1[[#This Row],[Cliente]],'BASE DE CLIENTES'!A:C,3,0)</f>
        <v>DF</v>
      </c>
      <c r="E5248" s="1" t="str">
        <f>CONCATENATE(Tabela1[[#This Row],[CIDADE]],",",Tabela1[[#This Row],[UF]])</f>
        <v>Brasília,DF</v>
      </c>
      <c r="F5248" s="12">
        <v>46169</v>
      </c>
      <c r="G5248" s="14">
        <v>670</v>
      </c>
      <c r="H5248" s="14">
        <v>1100</v>
      </c>
      <c r="I5248" s="7">
        <f>Tabela1[[#This Row],[Valor total]]-Tabela1[[#This Row],[Valor custo]]</f>
        <v>430</v>
      </c>
      <c r="J5248" s="3">
        <f>Tabela1[[#This Row],[MARGEM BRUTA]]/Tabela1[[#This Row],[Valor total]]</f>
        <v>0.39090909090909093</v>
      </c>
      <c r="K5248" s="1" t="str">
        <f>VLOOKUP(Tabela1[[#This Row],[Cliente]],'BASE DE CLIENTES'!A:D,4,0)</f>
        <v>CLIENTE NOVO S/ IDENT.</v>
      </c>
      <c r="L5248" s="1" t="str">
        <f>VLOOKUP(Tabela1[[#This Row],[Cliente]],'BASE DE CLIENTES'!A:E,5,0)</f>
        <v>SAMAMBAIA</v>
      </c>
    </row>
    <row r="5249" spans="2:12" x14ac:dyDescent="0.3">
      <c r="B5249" t="s">
        <v>111</v>
      </c>
      <c r="C5249" s="1" t="str">
        <f>VLOOKUP(Tabela1[[#This Row],[Cliente]],'BASE DE CLIENTES'!A:E,2,0)</f>
        <v>Brasília</v>
      </c>
      <c r="D5249" s="1" t="str">
        <f>VLOOKUP(Tabela1[[#This Row],[Cliente]],'BASE DE CLIENTES'!A:C,3,0)</f>
        <v>DF</v>
      </c>
      <c r="E5249" s="1" t="str">
        <f>CONCATENATE(Tabela1[[#This Row],[CIDADE]],",",Tabela1[[#This Row],[UF]])</f>
        <v>Brasília,DF</v>
      </c>
      <c r="F5249" s="12">
        <v>46169</v>
      </c>
      <c r="G5249" s="14">
        <v>1480.93</v>
      </c>
      <c r="H5249" s="14">
        <v>2678</v>
      </c>
      <c r="I5249" s="7">
        <f>Tabela1[[#This Row],[Valor total]]-Tabela1[[#This Row],[Valor custo]]</f>
        <v>1197.07</v>
      </c>
      <c r="J5249" s="3">
        <f>Tabela1[[#This Row],[MARGEM BRUTA]]/Tabela1[[#This Row],[Valor total]]</f>
        <v>0.44700149365197905</v>
      </c>
      <c r="K5249" s="1" t="str">
        <f>VLOOKUP(Tabela1[[#This Row],[Cliente]],'BASE DE CLIENTES'!A:D,4,0)</f>
        <v>EMPRESA SEM MAQUINA</v>
      </c>
      <c r="L5249" s="1" t="str">
        <f>VLOOKUP(Tabela1[[#This Row],[Cliente]],'BASE DE CLIENTES'!A:E,5,0)</f>
        <v>TAGUATINGA SUL (TAGUATINGA)</v>
      </c>
    </row>
    <row r="5250" spans="2:12" x14ac:dyDescent="0.3">
      <c r="B5250" t="s">
        <v>183</v>
      </c>
      <c r="C5250" s="1" t="str">
        <f>VLOOKUP(Tabela1[[#This Row],[Cliente]],'BASE DE CLIENTES'!A:E,2,0)</f>
        <v>Caldas Novas</v>
      </c>
      <c r="D5250" s="1" t="str">
        <f>VLOOKUP(Tabela1[[#This Row],[Cliente]],'BASE DE CLIENTES'!A:C,3,0)</f>
        <v>GO</v>
      </c>
      <c r="E5250" s="1" t="str">
        <f>CONCATENATE(Tabela1[[#This Row],[CIDADE]],",",Tabela1[[#This Row],[UF]])</f>
        <v>Caldas Novas,GO</v>
      </c>
      <c r="F5250" s="12">
        <v>46169</v>
      </c>
      <c r="G5250" s="14">
        <v>3513.9</v>
      </c>
      <c r="H5250" s="14">
        <v>6092</v>
      </c>
      <c r="I5250" s="7">
        <f>Tabela1[[#This Row],[Valor total]]-Tabela1[[#This Row],[Valor custo]]</f>
        <v>2578.1</v>
      </c>
      <c r="J5250" s="3">
        <f>Tabela1[[#This Row],[MARGEM BRUTA]]/Tabela1[[#This Row],[Valor total]]</f>
        <v>0.42319435325016413</v>
      </c>
      <c r="K5250" s="1" t="str">
        <f>VLOOKUP(Tabela1[[#This Row],[Cliente]],'BASE DE CLIENTES'!A:D,4,0)</f>
        <v>EMPRESA COM MAQUINA</v>
      </c>
      <c r="L5250" s="1" t="str">
        <f>VLOOKUP(Tabela1[[#This Row],[Cliente]],'BASE DE CLIENTES'!A:E,5,0)</f>
        <v>Caldas Novas</v>
      </c>
    </row>
    <row r="5251" spans="2:12" x14ac:dyDescent="0.3">
      <c r="B5251" t="s">
        <v>1223</v>
      </c>
      <c r="C5251" s="1" t="str">
        <f>VLOOKUP(Tabela1[[#This Row],[Cliente]],'BASE DE CLIENTES'!A:E,2,0)</f>
        <v>MERCADO LIVRE</v>
      </c>
      <c r="D5251" s="1" t="str">
        <f>VLOOKUP(Tabela1[[#This Row],[Cliente]],'BASE DE CLIENTES'!A:C,3,0)</f>
        <v>MERCADO LIVRE</v>
      </c>
      <c r="E5251" s="1" t="str">
        <f>CONCATENATE(Tabela1[[#This Row],[CIDADE]],",",Tabela1[[#This Row],[UF]])</f>
        <v>MERCADO LIVRE,MERCADO LIVRE</v>
      </c>
      <c r="F5251" s="12">
        <v>46169</v>
      </c>
      <c r="G5251" s="14">
        <v>56.28</v>
      </c>
      <c r="H5251" s="14">
        <v>219.42</v>
      </c>
      <c r="I5251" s="7">
        <f>Tabela1[[#This Row],[Valor total]]-Tabela1[[#This Row],[Valor custo]]</f>
        <v>163.13999999999999</v>
      </c>
      <c r="J5251" s="3">
        <f>Tabela1[[#This Row],[MARGEM BRUTA]]/Tabela1[[#This Row],[Valor total]]</f>
        <v>0.74350560568772217</v>
      </c>
      <c r="K5251" s="1" t="str">
        <f>VLOOKUP(Tabela1[[#This Row],[Cliente]],'BASE DE CLIENTES'!A:D,4,0)</f>
        <v>OUTROS RAMOS</v>
      </c>
      <c r="L5251" s="1" t="str">
        <f>VLOOKUP(Tabela1[[#This Row],[Cliente]],'BASE DE CLIENTES'!A:E,5,0)</f>
        <v>MERCADO LIVRE</v>
      </c>
    </row>
    <row r="5252" spans="2:12" x14ac:dyDescent="0.3">
      <c r="B5252" t="s">
        <v>117</v>
      </c>
      <c r="C5252" s="1" t="str">
        <f>VLOOKUP(Tabela1[[#This Row],[Cliente]],'BASE DE CLIENTES'!A:E,2,0)</f>
        <v>Brasília</v>
      </c>
      <c r="D5252" s="1" t="str">
        <f>VLOOKUP(Tabela1[[#This Row],[Cliente]],'BASE DE CLIENTES'!A:C,3,0)</f>
        <v>DF</v>
      </c>
      <c r="E5252" s="1" t="str">
        <f>CONCATENATE(Tabela1[[#This Row],[CIDADE]],",",Tabela1[[#This Row],[UF]])</f>
        <v>Brasília,DF</v>
      </c>
      <c r="F5252" s="12">
        <v>46169</v>
      </c>
      <c r="G5252" s="14">
        <v>545.6</v>
      </c>
      <c r="H5252" s="14">
        <v>720</v>
      </c>
      <c r="I5252" s="7">
        <f>Tabela1[[#This Row],[Valor total]]-Tabela1[[#This Row],[Valor custo]]</f>
        <v>174.39999999999998</v>
      </c>
      <c r="J5252" s="3">
        <f>Tabela1[[#This Row],[MARGEM BRUTA]]/Tabela1[[#This Row],[Valor total]]</f>
        <v>0.2422222222222222</v>
      </c>
      <c r="K5252" s="1" t="str">
        <f>VLOOKUP(Tabela1[[#This Row],[Cliente]],'BASE DE CLIENTES'!A:D,4,0)</f>
        <v>EMPRESA COM MAQUINA</v>
      </c>
      <c r="L5252" s="1" t="str">
        <f>VLOOKUP(Tabela1[[#This Row],[Cliente]],'BASE DE CLIENTES'!A:E,5,0)</f>
        <v>SETOR HABITACIONAL ARNIQUEIRA (AGUAS CLARAS)</v>
      </c>
    </row>
    <row r="5253" spans="2:12" x14ac:dyDescent="0.3">
      <c r="B5253" t="s">
        <v>27</v>
      </c>
      <c r="C5253" s="1" t="str">
        <f>VLOOKUP(Tabela1[[#This Row],[Cliente]],'BASE DE CLIENTES'!A:E,2,0)</f>
        <v>Brasília</v>
      </c>
      <c r="D5253" s="1" t="str">
        <f>VLOOKUP(Tabela1[[#This Row],[Cliente]],'BASE DE CLIENTES'!A:C,3,0)</f>
        <v>DF</v>
      </c>
      <c r="E5253" s="1" t="str">
        <f>CONCATENATE(Tabela1[[#This Row],[CIDADE]],",",Tabela1[[#This Row],[UF]])</f>
        <v>Brasília,DF</v>
      </c>
      <c r="F5253" s="12">
        <v>46169</v>
      </c>
      <c r="G5253" s="14">
        <v>419</v>
      </c>
      <c r="H5253" s="14">
        <v>650</v>
      </c>
      <c r="I5253" s="7">
        <f>Tabela1[[#This Row],[Valor total]]-Tabela1[[#This Row],[Valor custo]]</f>
        <v>231</v>
      </c>
      <c r="J5253" s="3">
        <f>Tabela1[[#This Row],[MARGEM BRUTA]]/Tabela1[[#This Row],[Valor total]]</f>
        <v>0.35538461538461541</v>
      </c>
      <c r="K5253" s="1" t="str">
        <f>VLOOKUP(Tabela1[[#This Row],[Cliente]],'BASE DE CLIENTES'!A:D,4,0)</f>
        <v>EMPRESA SEM MAQUINA</v>
      </c>
      <c r="L5253" s="1" t="str">
        <f>VLOOKUP(Tabela1[[#This Row],[Cliente]],'BASE DE CLIENTES'!A:E,5,0)</f>
        <v>RECANTO DAS EMAS</v>
      </c>
    </row>
    <row r="5254" spans="2:12" x14ac:dyDescent="0.3">
      <c r="B5254" t="s">
        <v>123</v>
      </c>
      <c r="C5254" s="1" t="str">
        <f>VLOOKUP(Tabela1[[#This Row],[Cliente]],'BASE DE CLIENTES'!A:E,2,0)</f>
        <v>Brasília</v>
      </c>
      <c r="D5254" s="1" t="str">
        <f>VLOOKUP(Tabela1[[#This Row],[Cliente]],'BASE DE CLIENTES'!A:C,3,0)</f>
        <v>DF</v>
      </c>
      <c r="E5254" s="1" t="str">
        <f>CONCATENATE(Tabela1[[#This Row],[CIDADE]],",",Tabela1[[#This Row],[UF]])</f>
        <v>Brasília,DF</v>
      </c>
      <c r="F5254" s="12">
        <v>46169</v>
      </c>
      <c r="G5254" s="14">
        <v>419</v>
      </c>
      <c r="H5254" s="14">
        <v>620</v>
      </c>
      <c r="I5254" s="7">
        <f>Tabela1[[#This Row],[Valor total]]-Tabela1[[#This Row],[Valor custo]]</f>
        <v>201</v>
      </c>
      <c r="J5254" s="3">
        <f>Tabela1[[#This Row],[MARGEM BRUTA]]/Tabela1[[#This Row],[Valor total]]</f>
        <v>0.3241935483870968</v>
      </c>
      <c r="K5254" s="1" t="str">
        <f>VLOOKUP(Tabela1[[#This Row],[Cliente]],'BASE DE CLIENTES'!A:D,4,0)</f>
        <v>EMPRESA COM MAQUINA</v>
      </c>
      <c r="L5254" s="1" t="str">
        <f>VLOOKUP(Tabela1[[#This Row],[Cliente]],'BASE DE CLIENTES'!A:E,5,0)</f>
        <v>ADE CEILÂNDIA</v>
      </c>
    </row>
    <row r="5255" spans="2:12" x14ac:dyDescent="0.3">
      <c r="B5255" t="s">
        <v>36</v>
      </c>
      <c r="C5255" s="1" t="str">
        <f>VLOOKUP(Tabela1[[#This Row],[Cliente]],'BASE DE CLIENTES'!A:E,2,0)</f>
        <v>Brasília</v>
      </c>
      <c r="D5255" s="1" t="str">
        <f>VLOOKUP(Tabela1[[#This Row],[Cliente]],'BASE DE CLIENTES'!A:C,3,0)</f>
        <v>DF</v>
      </c>
      <c r="E5255" s="1" t="str">
        <f>CONCATENATE(Tabela1[[#This Row],[CIDADE]],",",Tabela1[[#This Row],[UF]])</f>
        <v>Brasília,DF</v>
      </c>
      <c r="F5255" s="12">
        <v>46168</v>
      </c>
      <c r="G5255" s="14">
        <v>419</v>
      </c>
      <c r="H5255" s="14">
        <v>520</v>
      </c>
      <c r="I5255" s="7">
        <f>Tabela1[[#This Row],[Valor total]]-Tabela1[[#This Row],[Valor custo]]</f>
        <v>101</v>
      </c>
      <c r="J5255" s="3">
        <f>Tabela1[[#This Row],[MARGEM BRUTA]]/Tabela1[[#This Row],[Valor total]]</f>
        <v>0.19423076923076923</v>
      </c>
      <c r="K5255" s="1" t="str">
        <f>VLOOKUP(Tabela1[[#This Row],[Cliente]],'BASE DE CLIENTES'!A:D,4,0)</f>
        <v>SERRALHEIRO</v>
      </c>
      <c r="L5255" s="1" t="str">
        <f>VLOOKUP(Tabela1[[#This Row],[Cliente]],'BASE DE CLIENTES'!A:E,5,0)</f>
        <v>CEILANDIA SUL (CEILANDIA)</v>
      </c>
    </row>
    <row r="5256" spans="2:12" x14ac:dyDescent="0.3">
      <c r="B5256" t="s">
        <v>1147</v>
      </c>
      <c r="C5256" s="1" t="str">
        <f>VLOOKUP(Tabela1[[#This Row],[Cliente]],'BASE DE CLIENTES'!A:E,2,0)</f>
        <v>Salvador</v>
      </c>
      <c r="D5256" s="1" t="str">
        <f>VLOOKUP(Tabela1[[#This Row],[Cliente]],'BASE DE CLIENTES'!A:C,3,0)</f>
        <v>BA</v>
      </c>
      <c r="E5256" s="1" t="str">
        <f>CONCATENATE(Tabela1[[#This Row],[CIDADE]],",",Tabela1[[#This Row],[UF]])</f>
        <v>Salvador,BA</v>
      </c>
      <c r="F5256" s="12">
        <v>46168</v>
      </c>
      <c r="G5256" s="14">
        <v>4794</v>
      </c>
      <c r="H5256" s="14">
        <v>8235.6</v>
      </c>
      <c r="I5256" s="7">
        <f>Tabela1[[#This Row],[Valor total]]-Tabela1[[#This Row],[Valor custo]]</f>
        <v>3441.6000000000004</v>
      </c>
      <c r="J5256" s="3">
        <f>Tabela1[[#This Row],[MARGEM BRUTA]]/Tabela1[[#This Row],[Valor total]]</f>
        <v>0.41789304968672597</v>
      </c>
      <c r="K5256" s="1" t="str">
        <f>VLOOKUP(Tabela1[[#This Row],[Cliente]],'BASE DE CLIENTES'!A:D,4,0)</f>
        <v>CLIENTE NOVO S/ IDENT.</v>
      </c>
      <c r="L5256" s="1" t="str">
        <f>VLOOKUP(Tabela1[[#This Row],[Cliente]],'BASE DE CLIENTES'!A:E,5,0)</f>
        <v>Salvador</v>
      </c>
    </row>
    <row r="5257" spans="2:12" x14ac:dyDescent="0.3">
      <c r="B5257" t="s">
        <v>27</v>
      </c>
      <c r="C5257" s="1" t="str">
        <f>VLOOKUP(Tabela1[[#This Row],[Cliente]],'BASE DE CLIENTES'!A:E,2,0)</f>
        <v>Brasília</v>
      </c>
      <c r="D5257" s="1" t="str">
        <f>VLOOKUP(Tabela1[[#This Row],[Cliente]],'BASE DE CLIENTES'!A:C,3,0)</f>
        <v>DF</v>
      </c>
      <c r="E5257" s="1" t="str">
        <f>CONCATENATE(Tabela1[[#This Row],[CIDADE]],",",Tabela1[[#This Row],[UF]])</f>
        <v>Brasília,DF</v>
      </c>
      <c r="F5257" s="12">
        <v>46168</v>
      </c>
      <c r="G5257" s="14">
        <v>720</v>
      </c>
      <c r="H5257" s="14">
        <v>1200</v>
      </c>
      <c r="I5257" s="7">
        <f>Tabela1[[#This Row],[Valor total]]-Tabela1[[#This Row],[Valor custo]]</f>
        <v>480</v>
      </c>
      <c r="J5257" s="3">
        <f>Tabela1[[#This Row],[MARGEM BRUTA]]/Tabela1[[#This Row],[Valor total]]</f>
        <v>0.4</v>
      </c>
      <c r="K5257" s="1" t="str">
        <f>VLOOKUP(Tabela1[[#This Row],[Cliente]],'BASE DE CLIENTES'!A:D,4,0)</f>
        <v>EMPRESA SEM MAQUINA</v>
      </c>
      <c r="L5257" s="1" t="str">
        <f>VLOOKUP(Tabela1[[#This Row],[Cliente]],'BASE DE CLIENTES'!A:E,5,0)</f>
        <v>RECANTO DAS EMAS</v>
      </c>
    </row>
    <row r="5258" spans="2:12" x14ac:dyDescent="0.3">
      <c r="B5258" t="s">
        <v>217</v>
      </c>
      <c r="C5258" s="1" t="str">
        <f>VLOOKUP(Tabela1[[#This Row],[Cliente]],'BASE DE CLIENTES'!A:E,2,0)</f>
        <v>Brasília</v>
      </c>
      <c r="D5258" s="1" t="str">
        <f>VLOOKUP(Tabela1[[#This Row],[Cliente]],'BASE DE CLIENTES'!A:C,3,0)</f>
        <v>DF</v>
      </c>
      <c r="E5258" s="1" t="str">
        <f>CONCATENATE(Tabela1[[#This Row],[CIDADE]],",",Tabela1[[#This Row],[UF]])</f>
        <v>Brasília,DF</v>
      </c>
      <c r="F5258" s="12">
        <v>46168</v>
      </c>
      <c r="G5258" s="14">
        <v>650</v>
      </c>
      <c r="H5258" s="14">
        <v>1100</v>
      </c>
      <c r="I5258" s="7">
        <f>Tabela1[[#This Row],[Valor total]]-Tabela1[[#This Row],[Valor custo]]</f>
        <v>450</v>
      </c>
      <c r="J5258" s="3">
        <f>Tabela1[[#This Row],[MARGEM BRUTA]]/Tabela1[[#This Row],[Valor total]]</f>
        <v>0.40909090909090912</v>
      </c>
      <c r="K5258" s="1" t="str">
        <f>VLOOKUP(Tabela1[[#This Row],[Cliente]],'BASE DE CLIENTES'!A:D,4,0)</f>
        <v>EMPRESA SEM MAQUINA</v>
      </c>
      <c r="L5258" s="1" t="str">
        <f>VLOOKUP(Tabela1[[#This Row],[Cliente]],'BASE DE CLIENTES'!A:E,5,0)</f>
        <v>SETOR HABITACIONAL VICENTE PIRES</v>
      </c>
    </row>
    <row r="5259" spans="2:12" x14ac:dyDescent="0.3">
      <c r="B5259" t="s">
        <v>66</v>
      </c>
      <c r="C5259" s="1" t="str">
        <f>VLOOKUP(Tabela1[[#This Row],[Cliente]],'BASE DE CLIENTES'!A:E,2,0)</f>
        <v>Águas Lindas de Goiás</v>
      </c>
      <c r="D5259" s="1" t="str">
        <f>VLOOKUP(Tabela1[[#This Row],[Cliente]],'BASE DE CLIENTES'!A:C,3,0)</f>
        <v>GO</v>
      </c>
      <c r="E5259" s="1" t="str">
        <f>CONCATENATE(Tabela1[[#This Row],[CIDADE]],",",Tabela1[[#This Row],[UF]])</f>
        <v>Águas Lindas de Goiás,GO</v>
      </c>
      <c r="F5259" s="12">
        <v>46168</v>
      </c>
      <c r="G5259" s="14">
        <v>811.19</v>
      </c>
      <c r="H5259" s="14">
        <v>1294</v>
      </c>
      <c r="I5259" s="7">
        <f>Tabela1[[#This Row],[Valor total]]-Tabela1[[#This Row],[Valor custo]]</f>
        <v>482.80999999999995</v>
      </c>
      <c r="J5259" s="3">
        <f>Tabela1[[#This Row],[MARGEM BRUTA]]/Tabela1[[#This Row],[Valor total]]</f>
        <v>0.37311437403400305</v>
      </c>
      <c r="K5259" s="1" t="str">
        <f>VLOOKUP(Tabela1[[#This Row],[Cliente]],'BASE DE CLIENTES'!A:D,4,0)</f>
        <v>EMPRESA COM MAQUINA</v>
      </c>
      <c r="L5259" s="1" t="str">
        <f>VLOOKUP(Tabela1[[#This Row],[Cliente]],'BASE DE CLIENTES'!A:E,5,0)</f>
        <v>Águas Lindas de Goiás</v>
      </c>
    </row>
    <row r="5260" spans="2:12" x14ac:dyDescent="0.3">
      <c r="B5260" t="s">
        <v>1223</v>
      </c>
      <c r="C5260" s="1" t="str">
        <f>VLOOKUP(Tabela1[[#This Row],[Cliente]],'BASE DE CLIENTES'!A:E,2,0)</f>
        <v>MERCADO LIVRE</v>
      </c>
      <c r="D5260" s="1" t="str">
        <f>VLOOKUP(Tabela1[[#This Row],[Cliente]],'BASE DE CLIENTES'!A:C,3,0)</f>
        <v>MERCADO LIVRE</v>
      </c>
      <c r="E5260" s="1" t="str">
        <f>CONCATENATE(Tabela1[[#This Row],[CIDADE]],",",Tabela1[[#This Row],[UF]])</f>
        <v>MERCADO LIVRE,MERCADO LIVRE</v>
      </c>
      <c r="F5260" s="12">
        <v>46168</v>
      </c>
      <c r="G5260" s="14">
        <v>0</v>
      </c>
      <c r="H5260" s="14">
        <v>222.52</v>
      </c>
      <c r="I5260" s="7">
        <f>Tabela1[[#This Row],[Valor total]]-Tabela1[[#This Row],[Valor custo]]</f>
        <v>222.52</v>
      </c>
      <c r="J5260" s="3">
        <f>Tabela1[[#This Row],[MARGEM BRUTA]]/Tabela1[[#This Row],[Valor total]]</f>
        <v>1</v>
      </c>
      <c r="K5260" s="1" t="str">
        <f>VLOOKUP(Tabela1[[#This Row],[Cliente]],'BASE DE CLIENTES'!A:D,4,0)</f>
        <v>OUTROS RAMOS</v>
      </c>
      <c r="L5260" s="1" t="str">
        <f>VLOOKUP(Tabela1[[#This Row],[Cliente]],'BASE DE CLIENTES'!A:E,5,0)</f>
        <v>MERCADO LIVRE</v>
      </c>
    </row>
    <row r="5261" spans="2:12" x14ac:dyDescent="0.3">
      <c r="B5261" t="s">
        <v>161</v>
      </c>
      <c r="C5261" s="1" t="str">
        <f>VLOOKUP(Tabela1[[#This Row],[Cliente]],'BASE DE CLIENTES'!A:E,2,0)</f>
        <v>Brasília</v>
      </c>
      <c r="D5261" s="1" t="str">
        <f>VLOOKUP(Tabela1[[#This Row],[Cliente]],'BASE DE CLIENTES'!A:C,3,0)</f>
        <v>DF</v>
      </c>
      <c r="E5261" s="1" t="str">
        <f>CONCATENATE(Tabela1[[#This Row],[CIDADE]],",",Tabela1[[#This Row],[UF]])</f>
        <v>Brasília,DF</v>
      </c>
      <c r="F5261" s="12">
        <v>46168</v>
      </c>
      <c r="G5261" s="14">
        <v>5100</v>
      </c>
      <c r="H5261" s="14">
        <v>8375</v>
      </c>
      <c r="I5261" s="7">
        <f>Tabela1[[#This Row],[Valor total]]-Tabela1[[#This Row],[Valor custo]]</f>
        <v>3275</v>
      </c>
      <c r="J5261" s="3">
        <f>Tabela1[[#This Row],[MARGEM BRUTA]]/Tabela1[[#This Row],[Valor total]]</f>
        <v>0.39104477611940297</v>
      </c>
      <c r="K5261" s="1" t="str">
        <f>VLOOKUP(Tabela1[[#This Row],[Cliente]],'BASE DE CLIENTES'!A:D,4,0)</f>
        <v>EMPRESA COM MAQUINA</v>
      </c>
      <c r="L5261" s="1" t="str">
        <f>VLOOKUP(Tabela1[[#This Row],[Cliente]],'BASE DE CLIENTES'!A:E,5,0)</f>
        <v>RIACHO FUNDO II</v>
      </c>
    </row>
    <row r="5262" spans="2:12" x14ac:dyDescent="0.3">
      <c r="B5262" t="s">
        <v>1223</v>
      </c>
      <c r="C5262" s="1" t="str">
        <f>VLOOKUP(Tabela1[[#This Row],[Cliente]],'BASE DE CLIENTES'!A:E,2,0)</f>
        <v>MERCADO LIVRE</v>
      </c>
      <c r="D5262" s="1" t="str">
        <f>VLOOKUP(Tabela1[[#This Row],[Cliente]],'BASE DE CLIENTES'!A:C,3,0)</f>
        <v>MERCADO LIVRE</v>
      </c>
      <c r="E5262" s="1" t="str">
        <f>CONCATENATE(Tabela1[[#This Row],[CIDADE]],",",Tabela1[[#This Row],[UF]])</f>
        <v>MERCADO LIVRE,MERCADO LIVRE</v>
      </c>
      <c r="F5262" s="12">
        <v>46168</v>
      </c>
      <c r="G5262" s="14">
        <v>56.28</v>
      </c>
      <c r="H5262" s="14">
        <v>208.91</v>
      </c>
      <c r="I5262" s="7">
        <f>Tabela1[[#This Row],[Valor total]]-Tabela1[[#This Row],[Valor custo]]</f>
        <v>152.63</v>
      </c>
      <c r="J5262" s="3">
        <f>Tabela1[[#This Row],[MARGEM BRUTA]]/Tabela1[[#This Row],[Valor total]]</f>
        <v>0.73060169450959744</v>
      </c>
      <c r="K5262" s="1" t="str">
        <f>VLOOKUP(Tabela1[[#This Row],[Cliente]],'BASE DE CLIENTES'!A:D,4,0)</f>
        <v>OUTROS RAMOS</v>
      </c>
      <c r="L5262" s="1" t="str">
        <f>VLOOKUP(Tabela1[[#This Row],[Cliente]],'BASE DE CLIENTES'!A:E,5,0)</f>
        <v>MERCADO LIVRE</v>
      </c>
    </row>
    <row r="5263" spans="2:12" x14ac:dyDescent="0.3">
      <c r="B5263" t="s">
        <v>88</v>
      </c>
      <c r="C5263" s="1" t="str">
        <f>VLOOKUP(Tabela1[[#This Row],[Cliente]],'BASE DE CLIENTES'!A:E,2,0)</f>
        <v>Brasília</v>
      </c>
      <c r="D5263" s="1" t="str">
        <f>VLOOKUP(Tabela1[[#This Row],[Cliente]],'BASE DE CLIENTES'!A:C,3,0)</f>
        <v>DF</v>
      </c>
      <c r="E5263" s="1" t="str">
        <f>CONCATENATE(Tabela1[[#This Row],[CIDADE]],",",Tabela1[[#This Row],[UF]])</f>
        <v>Brasília,DF</v>
      </c>
      <c r="F5263" s="12">
        <v>46168</v>
      </c>
      <c r="G5263" s="14">
        <v>1300</v>
      </c>
      <c r="H5263" s="14">
        <v>1350</v>
      </c>
      <c r="I5263" s="7">
        <f>Tabela1[[#This Row],[Valor total]]-Tabela1[[#This Row],[Valor custo]]</f>
        <v>50</v>
      </c>
      <c r="J5263" s="3">
        <f>Tabela1[[#This Row],[MARGEM BRUTA]]/Tabela1[[#This Row],[Valor total]]</f>
        <v>3.7037037037037035E-2</v>
      </c>
      <c r="K5263" s="1" t="str">
        <f>VLOOKUP(Tabela1[[#This Row],[Cliente]],'BASE DE CLIENTES'!A:D,4,0)</f>
        <v>SERRALHEIRO</v>
      </c>
      <c r="L5263" s="1" t="str">
        <f>VLOOKUP(Tabela1[[#This Row],[Cliente]],'BASE DE CLIENTES'!A:E,5,0)</f>
        <v>RECANTO DAS EMAS</v>
      </c>
    </row>
    <row r="5264" spans="2:12" x14ac:dyDescent="0.3">
      <c r="B5264" t="s">
        <v>30</v>
      </c>
      <c r="C5264" s="1" t="str">
        <f>VLOOKUP(Tabela1[[#This Row],[Cliente]],'BASE DE CLIENTES'!A:E,2,0)</f>
        <v>Águas Lindas de Goiás</v>
      </c>
      <c r="D5264" s="1" t="str">
        <f>VLOOKUP(Tabela1[[#This Row],[Cliente]],'BASE DE CLIENTES'!A:C,3,0)</f>
        <v>GO</v>
      </c>
      <c r="E5264" s="1" t="str">
        <f>CONCATENATE(Tabela1[[#This Row],[CIDADE]],",",Tabela1[[#This Row],[UF]])</f>
        <v>Águas Lindas de Goiás,GO</v>
      </c>
      <c r="F5264" s="12">
        <v>46168</v>
      </c>
      <c r="G5264" s="14">
        <v>760</v>
      </c>
      <c r="H5264" s="14">
        <v>1230</v>
      </c>
      <c r="I5264" s="7">
        <f>Tabela1[[#This Row],[Valor total]]-Tabela1[[#This Row],[Valor custo]]</f>
        <v>470</v>
      </c>
      <c r="J5264" s="3">
        <f>Tabela1[[#This Row],[MARGEM BRUTA]]/Tabela1[[#This Row],[Valor total]]</f>
        <v>0.38211382113821141</v>
      </c>
      <c r="K5264" s="1" t="str">
        <f>VLOOKUP(Tabela1[[#This Row],[Cliente]],'BASE DE CLIENTES'!A:D,4,0)</f>
        <v>SERRALHEIRO</v>
      </c>
      <c r="L5264" s="1" t="str">
        <f>VLOOKUP(Tabela1[[#This Row],[Cliente]],'BASE DE CLIENTES'!A:E,5,0)</f>
        <v>Águas Lindas de Goiás</v>
      </c>
    </row>
    <row r="5265" spans="2:12" x14ac:dyDescent="0.3">
      <c r="B5265" t="s">
        <v>30</v>
      </c>
      <c r="C5265" s="1" t="str">
        <f>VLOOKUP(Tabela1[[#This Row],[Cliente]],'BASE DE CLIENTES'!A:E,2,0)</f>
        <v>Águas Lindas de Goiás</v>
      </c>
      <c r="D5265" s="1" t="str">
        <f>VLOOKUP(Tabela1[[#This Row],[Cliente]],'BASE DE CLIENTES'!A:C,3,0)</f>
        <v>GO</v>
      </c>
      <c r="E5265" s="1" t="str">
        <f>CONCATENATE(Tabela1[[#This Row],[CIDADE]],",",Tabela1[[#This Row],[UF]])</f>
        <v>Águas Lindas de Goiás,GO</v>
      </c>
      <c r="F5265" s="12">
        <v>46168</v>
      </c>
      <c r="G5265" s="14">
        <v>910</v>
      </c>
      <c r="H5265" s="14">
        <v>1485</v>
      </c>
      <c r="I5265" s="7">
        <f>Tabela1[[#This Row],[Valor total]]-Tabela1[[#This Row],[Valor custo]]</f>
        <v>575</v>
      </c>
      <c r="J5265" s="3">
        <f>Tabela1[[#This Row],[MARGEM BRUTA]]/Tabela1[[#This Row],[Valor total]]</f>
        <v>0.38720538720538722</v>
      </c>
      <c r="K5265" s="1" t="str">
        <f>VLOOKUP(Tabela1[[#This Row],[Cliente]],'BASE DE CLIENTES'!A:D,4,0)</f>
        <v>SERRALHEIRO</v>
      </c>
      <c r="L5265" s="1" t="str">
        <f>VLOOKUP(Tabela1[[#This Row],[Cliente]],'BASE DE CLIENTES'!A:E,5,0)</f>
        <v>Águas Lindas de Goiás</v>
      </c>
    </row>
    <row r="5266" spans="2:12" x14ac:dyDescent="0.3">
      <c r="B5266" t="s">
        <v>55</v>
      </c>
      <c r="C5266" s="1" t="str">
        <f>VLOOKUP(Tabela1[[#This Row],[Cliente]],'BASE DE CLIENTES'!A:E,2,0)</f>
        <v>Brasília</v>
      </c>
      <c r="D5266" s="1" t="str">
        <f>VLOOKUP(Tabela1[[#This Row],[Cliente]],'BASE DE CLIENTES'!A:C,3,0)</f>
        <v>DF</v>
      </c>
      <c r="E5266" s="1" t="str">
        <f>CONCATENATE(Tabela1[[#This Row],[CIDADE]],",",Tabela1[[#This Row],[UF]])</f>
        <v>Brasília,DF</v>
      </c>
      <c r="F5266" s="12">
        <v>46168</v>
      </c>
      <c r="G5266" s="14">
        <v>45.6</v>
      </c>
      <c r="H5266" s="14">
        <v>70</v>
      </c>
      <c r="I5266" s="7">
        <f>Tabela1[[#This Row],[Valor total]]-Tabela1[[#This Row],[Valor custo]]</f>
        <v>24.4</v>
      </c>
      <c r="J5266" s="3">
        <f>Tabela1[[#This Row],[MARGEM BRUTA]]/Tabela1[[#This Row],[Valor total]]</f>
        <v>0.34857142857142853</v>
      </c>
      <c r="K5266" s="1" t="str">
        <f>VLOOKUP(Tabela1[[#This Row],[Cliente]],'BASE DE CLIENTES'!A:D,4,0)</f>
        <v>EMPRESA SEM MAQUINA</v>
      </c>
      <c r="L5266" s="1" t="str">
        <f>VLOOKUP(Tabela1[[#This Row],[Cliente]],'BASE DE CLIENTES'!A:E,5,0)</f>
        <v>RECANTO DAS EMAS</v>
      </c>
    </row>
    <row r="5267" spans="2:12" x14ac:dyDescent="0.3">
      <c r="B5267" t="s">
        <v>23</v>
      </c>
      <c r="C5267" s="1" t="str">
        <f>VLOOKUP(Tabela1[[#This Row],[Cliente]],'BASE DE CLIENTES'!A:E,2,0)</f>
        <v>Brasília</v>
      </c>
      <c r="D5267" s="1" t="str">
        <f>VLOOKUP(Tabela1[[#This Row],[Cliente]],'BASE DE CLIENTES'!A:C,3,0)</f>
        <v>DF</v>
      </c>
      <c r="E5267" s="1" t="str">
        <f>CONCATENATE(Tabela1[[#This Row],[CIDADE]],",",Tabela1[[#This Row],[UF]])</f>
        <v>Brasília,DF</v>
      </c>
      <c r="F5267" s="12">
        <v>46168</v>
      </c>
      <c r="G5267" s="14">
        <v>1140</v>
      </c>
      <c r="H5267" s="14">
        <v>1650</v>
      </c>
      <c r="I5267" s="7">
        <f>Tabela1[[#This Row],[Valor total]]-Tabela1[[#This Row],[Valor custo]]</f>
        <v>510</v>
      </c>
      <c r="J5267" s="3">
        <f>Tabela1[[#This Row],[MARGEM BRUTA]]/Tabela1[[#This Row],[Valor total]]</f>
        <v>0.30909090909090908</v>
      </c>
      <c r="K5267" s="1" t="str">
        <f>VLOOKUP(Tabela1[[#This Row],[Cliente]],'BASE DE CLIENTES'!A:D,4,0)</f>
        <v>EMPRESA SEM MAQUINA</v>
      </c>
      <c r="L5267" s="1" t="str">
        <f>VLOOKUP(Tabela1[[#This Row],[Cliente]],'BASE DE CLIENTES'!A:E,5,0)</f>
        <v>SETOR INDUSTRIAL (TAGUATINGA)</v>
      </c>
    </row>
    <row r="5268" spans="2:12" x14ac:dyDescent="0.3">
      <c r="B5268" t="s">
        <v>111</v>
      </c>
      <c r="C5268" s="1" t="str">
        <f>VLOOKUP(Tabela1[[#This Row],[Cliente]],'BASE DE CLIENTES'!A:E,2,0)</f>
        <v>Brasília</v>
      </c>
      <c r="D5268" s="1" t="str">
        <f>VLOOKUP(Tabela1[[#This Row],[Cliente]],'BASE DE CLIENTES'!A:C,3,0)</f>
        <v>DF</v>
      </c>
      <c r="E5268" s="1" t="str">
        <f>CONCATENATE(Tabela1[[#This Row],[CIDADE]],",",Tabela1[[#This Row],[UF]])</f>
        <v>Brasília,DF</v>
      </c>
      <c r="F5268" s="12">
        <v>46168</v>
      </c>
      <c r="G5268" s="14">
        <v>1410</v>
      </c>
      <c r="H5268" s="14">
        <v>2130</v>
      </c>
      <c r="I5268" s="7">
        <f>Tabela1[[#This Row],[Valor total]]-Tabela1[[#This Row],[Valor custo]]</f>
        <v>720</v>
      </c>
      <c r="J5268" s="3">
        <f>Tabela1[[#This Row],[MARGEM BRUTA]]/Tabela1[[#This Row],[Valor total]]</f>
        <v>0.3380281690140845</v>
      </c>
      <c r="K5268" s="1" t="str">
        <f>VLOOKUP(Tabela1[[#This Row],[Cliente]],'BASE DE CLIENTES'!A:D,4,0)</f>
        <v>EMPRESA SEM MAQUINA</v>
      </c>
      <c r="L5268" s="1" t="str">
        <f>VLOOKUP(Tabela1[[#This Row],[Cliente]],'BASE DE CLIENTES'!A:E,5,0)</f>
        <v>TAGUATINGA SUL (TAGUATINGA)</v>
      </c>
    </row>
    <row r="5269" spans="2:12" x14ac:dyDescent="0.3">
      <c r="B5269" t="s">
        <v>260</v>
      </c>
      <c r="C5269" s="1" t="str">
        <f>VLOOKUP(Tabela1[[#This Row],[Cliente]],'BASE DE CLIENTES'!A:E,2,0)</f>
        <v>Luziânia</v>
      </c>
      <c r="D5269" s="1" t="str">
        <f>VLOOKUP(Tabela1[[#This Row],[Cliente]],'BASE DE CLIENTES'!A:C,3,0)</f>
        <v>GO</v>
      </c>
      <c r="E5269" s="1" t="str">
        <f>CONCATENATE(Tabela1[[#This Row],[CIDADE]],",",Tabela1[[#This Row],[UF]])</f>
        <v>Luziânia,GO</v>
      </c>
      <c r="F5269" s="12">
        <v>46167</v>
      </c>
      <c r="G5269" s="14">
        <v>90.06</v>
      </c>
      <c r="H5269" s="14">
        <v>170</v>
      </c>
      <c r="I5269" s="7">
        <f>Tabela1[[#This Row],[Valor total]]-Tabela1[[#This Row],[Valor custo]]</f>
        <v>79.94</v>
      </c>
      <c r="J5269" s="3">
        <f>Tabela1[[#This Row],[MARGEM BRUTA]]/Tabela1[[#This Row],[Valor total]]</f>
        <v>0.47023529411764703</v>
      </c>
      <c r="K5269" s="1" t="str">
        <f>VLOOKUP(Tabela1[[#This Row],[Cliente]],'BASE DE CLIENTES'!A:D,4,0)</f>
        <v>SERRALHEIRO</v>
      </c>
      <c r="L5269" s="1" t="str">
        <f>VLOOKUP(Tabela1[[#This Row],[Cliente]],'BASE DE CLIENTES'!A:E,5,0)</f>
        <v>Luziânia</v>
      </c>
    </row>
    <row r="5270" spans="2:12" x14ac:dyDescent="0.3">
      <c r="B5270" t="s">
        <v>120</v>
      </c>
      <c r="C5270" s="1" t="str">
        <f>VLOOKUP(Tabela1[[#This Row],[Cliente]],'BASE DE CLIENTES'!A:E,2,0)</f>
        <v>Brasília</v>
      </c>
      <c r="D5270" s="1" t="str">
        <f>VLOOKUP(Tabela1[[#This Row],[Cliente]],'BASE DE CLIENTES'!A:C,3,0)</f>
        <v>DF</v>
      </c>
      <c r="E5270" s="1" t="str">
        <f>CONCATENATE(Tabela1[[#This Row],[CIDADE]],",",Tabela1[[#This Row],[UF]])</f>
        <v>Brasília,DF</v>
      </c>
      <c r="F5270" s="12">
        <v>46167</v>
      </c>
      <c r="G5270" s="14">
        <v>380</v>
      </c>
      <c r="H5270" s="14">
        <v>615</v>
      </c>
      <c r="I5270" s="7">
        <f>Tabela1[[#This Row],[Valor total]]-Tabela1[[#This Row],[Valor custo]]</f>
        <v>235</v>
      </c>
      <c r="J5270" s="3">
        <f>Tabela1[[#This Row],[MARGEM BRUTA]]/Tabela1[[#This Row],[Valor total]]</f>
        <v>0.38211382113821141</v>
      </c>
      <c r="K5270" s="1" t="str">
        <f>VLOOKUP(Tabela1[[#This Row],[Cliente]],'BASE DE CLIENTES'!A:D,4,0)</f>
        <v>EMPRESA SEM MAQUINA</v>
      </c>
      <c r="L5270" s="1" t="str">
        <f>VLOOKUP(Tabela1[[#This Row],[Cliente]],'BASE DE CLIENTES'!A:E,5,0)</f>
        <v>SAMAMBAIA</v>
      </c>
    </row>
    <row r="5271" spans="2:12" x14ac:dyDescent="0.3">
      <c r="B5271" t="s">
        <v>88</v>
      </c>
      <c r="C5271" s="1" t="str">
        <f>VLOOKUP(Tabela1[[#This Row],[Cliente]],'BASE DE CLIENTES'!A:E,2,0)</f>
        <v>Brasília</v>
      </c>
      <c r="D5271" s="1" t="str">
        <f>VLOOKUP(Tabela1[[#This Row],[Cliente]],'BASE DE CLIENTES'!A:C,3,0)</f>
        <v>DF</v>
      </c>
      <c r="E5271" s="1" t="str">
        <f>CONCATENATE(Tabela1[[#This Row],[CIDADE]],",",Tabela1[[#This Row],[UF]])</f>
        <v>Brasília,DF</v>
      </c>
      <c r="F5271" s="12">
        <v>46167</v>
      </c>
      <c r="G5271" s="14">
        <v>1030</v>
      </c>
      <c r="H5271" s="14">
        <v>1645</v>
      </c>
      <c r="I5271" s="7">
        <f>Tabela1[[#This Row],[Valor total]]-Tabela1[[#This Row],[Valor custo]]</f>
        <v>615</v>
      </c>
      <c r="J5271" s="3">
        <f>Tabela1[[#This Row],[MARGEM BRUTA]]/Tabela1[[#This Row],[Valor total]]</f>
        <v>0.37386018237082069</v>
      </c>
      <c r="K5271" s="1" t="str">
        <f>VLOOKUP(Tabela1[[#This Row],[Cliente]],'BASE DE CLIENTES'!A:D,4,0)</f>
        <v>SERRALHEIRO</v>
      </c>
      <c r="L5271" s="1" t="str">
        <f>VLOOKUP(Tabela1[[#This Row],[Cliente]],'BASE DE CLIENTES'!A:E,5,0)</f>
        <v>RECANTO DAS EMAS</v>
      </c>
    </row>
    <row r="5272" spans="2:12" x14ac:dyDescent="0.3">
      <c r="B5272" t="s">
        <v>70</v>
      </c>
      <c r="C5272" s="1" t="str">
        <f>VLOOKUP(Tabela1[[#This Row],[Cliente]],'BASE DE CLIENTES'!A:E,2,0)</f>
        <v>Brasília</v>
      </c>
      <c r="D5272" s="1" t="str">
        <f>VLOOKUP(Tabela1[[#This Row],[Cliente]],'BASE DE CLIENTES'!A:C,3,0)</f>
        <v>DF</v>
      </c>
      <c r="E5272" s="1" t="str">
        <f>CONCATENATE(Tabela1[[#This Row],[CIDADE]],",",Tabela1[[#This Row],[UF]])</f>
        <v>Brasília,DF</v>
      </c>
      <c r="F5272" s="12">
        <v>46167</v>
      </c>
      <c r="G5272" s="14">
        <v>1133.18</v>
      </c>
      <c r="H5272" s="14">
        <v>1805</v>
      </c>
      <c r="I5272" s="7">
        <f>Tabela1[[#This Row],[Valor total]]-Tabela1[[#This Row],[Valor custo]]</f>
        <v>671.81999999999994</v>
      </c>
      <c r="J5272" s="3">
        <f>Tabela1[[#This Row],[MARGEM BRUTA]]/Tabela1[[#This Row],[Valor total]]</f>
        <v>0.37219944598337945</v>
      </c>
      <c r="K5272" s="1" t="str">
        <f>VLOOKUP(Tabela1[[#This Row],[Cliente]],'BASE DE CLIENTES'!A:D,4,0)</f>
        <v>EMPRESA COM MAQUINA</v>
      </c>
      <c r="L5272" s="1" t="str">
        <f>VLOOKUP(Tabela1[[#This Row],[Cliente]],'BASE DE CLIENTES'!A:E,5,0)</f>
        <v>TAGUATINGA NORTE (TAGUATINGA)</v>
      </c>
    </row>
    <row r="5273" spans="2:12" x14ac:dyDescent="0.3">
      <c r="B5273" t="s">
        <v>23</v>
      </c>
      <c r="C5273" s="1" t="str">
        <f>VLOOKUP(Tabela1[[#This Row],[Cliente]],'BASE DE CLIENTES'!A:E,2,0)</f>
        <v>Brasília</v>
      </c>
      <c r="D5273" s="1" t="str">
        <f>VLOOKUP(Tabela1[[#This Row],[Cliente]],'BASE DE CLIENTES'!A:C,3,0)</f>
        <v>DF</v>
      </c>
      <c r="E5273" s="1" t="str">
        <f>CONCATENATE(Tabela1[[#This Row],[CIDADE]],",",Tabela1[[#This Row],[UF]])</f>
        <v>Brasília,DF</v>
      </c>
      <c r="F5273" s="12">
        <v>46167</v>
      </c>
      <c r="G5273" s="14">
        <v>393.69</v>
      </c>
      <c r="H5273" s="14">
        <v>670</v>
      </c>
      <c r="I5273" s="7">
        <f>Tabela1[[#This Row],[Valor total]]-Tabela1[[#This Row],[Valor custo]]</f>
        <v>276.31</v>
      </c>
      <c r="J5273" s="3">
        <f>Tabela1[[#This Row],[MARGEM BRUTA]]/Tabela1[[#This Row],[Valor total]]</f>
        <v>0.41240298507462686</v>
      </c>
      <c r="K5273" s="1" t="str">
        <f>VLOOKUP(Tabela1[[#This Row],[Cliente]],'BASE DE CLIENTES'!A:D,4,0)</f>
        <v>EMPRESA SEM MAQUINA</v>
      </c>
      <c r="L5273" s="1" t="str">
        <f>VLOOKUP(Tabela1[[#This Row],[Cliente]],'BASE DE CLIENTES'!A:E,5,0)</f>
        <v>SETOR INDUSTRIAL (TAGUATINGA)</v>
      </c>
    </row>
    <row r="5274" spans="2:12" x14ac:dyDescent="0.3">
      <c r="B5274" t="s">
        <v>27</v>
      </c>
      <c r="C5274" s="1" t="str">
        <f>VLOOKUP(Tabela1[[#This Row],[Cliente]],'BASE DE CLIENTES'!A:E,2,0)</f>
        <v>Brasília</v>
      </c>
      <c r="D5274" s="1" t="str">
        <f>VLOOKUP(Tabela1[[#This Row],[Cliente]],'BASE DE CLIENTES'!A:C,3,0)</f>
        <v>DF</v>
      </c>
      <c r="E5274" s="1" t="str">
        <f>CONCATENATE(Tabela1[[#This Row],[CIDADE]],",",Tabela1[[#This Row],[UF]])</f>
        <v>Brasília,DF</v>
      </c>
      <c r="F5274" s="12">
        <v>46167</v>
      </c>
      <c r="G5274" s="14">
        <v>760</v>
      </c>
      <c r="H5274" s="14">
        <v>1230</v>
      </c>
      <c r="I5274" s="7">
        <f>Tabela1[[#This Row],[Valor total]]-Tabela1[[#This Row],[Valor custo]]</f>
        <v>470</v>
      </c>
      <c r="J5274" s="3">
        <f>Tabela1[[#This Row],[MARGEM BRUTA]]/Tabela1[[#This Row],[Valor total]]</f>
        <v>0.38211382113821141</v>
      </c>
      <c r="K5274" s="1" t="str">
        <f>VLOOKUP(Tabela1[[#This Row],[Cliente]],'BASE DE CLIENTES'!A:D,4,0)</f>
        <v>EMPRESA SEM MAQUINA</v>
      </c>
      <c r="L5274" s="1" t="str">
        <f>VLOOKUP(Tabela1[[#This Row],[Cliente]],'BASE DE CLIENTES'!A:E,5,0)</f>
        <v>RECANTO DAS EMAS</v>
      </c>
    </row>
    <row r="5275" spans="2:12" x14ac:dyDescent="0.3">
      <c r="B5275" t="s">
        <v>68</v>
      </c>
      <c r="C5275" s="1" t="str">
        <f>VLOOKUP(Tabela1[[#This Row],[Cliente]],'BASE DE CLIENTES'!A:E,2,0)</f>
        <v>Brasília</v>
      </c>
      <c r="D5275" s="1" t="str">
        <f>VLOOKUP(Tabela1[[#This Row],[Cliente]],'BASE DE CLIENTES'!A:C,3,0)</f>
        <v>DF</v>
      </c>
      <c r="E5275" s="1" t="str">
        <f>CONCATENATE(Tabela1[[#This Row],[CIDADE]],",",Tabela1[[#This Row],[UF]])</f>
        <v>Brasília,DF</v>
      </c>
      <c r="F5275" s="12">
        <v>46167</v>
      </c>
      <c r="G5275" s="14">
        <v>830</v>
      </c>
      <c r="H5275" s="14">
        <v>1300</v>
      </c>
      <c r="I5275" s="7">
        <f>Tabela1[[#This Row],[Valor total]]-Tabela1[[#This Row],[Valor custo]]</f>
        <v>470</v>
      </c>
      <c r="J5275" s="3">
        <f>Tabela1[[#This Row],[MARGEM BRUTA]]/Tabela1[[#This Row],[Valor total]]</f>
        <v>0.36153846153846153</v>
      </c>
      <c r="K5275" s="1" t="str">
        <f>VLOOKUP(Tabela1[[#This Row],[Cliente]],'BASE DE CLIENTES'!A:D,4,0)</f>
        <v>EMPRESA COM MAQUINA</v>
      </c>
      <c r="L5275" s="1" t="str">
        <f>VLOOKUP(Tabela1[[#This Row],[Cliente]],'BASE DE CLIENTES'!A:E,5,0)</f>
        <v>SAMAMBAIA SUL (SAMAMBAIA)</v>
      </c>
    </row>
    <row r="5276" spans="2:12" x14ac:dyDescent="0.3">
      <c r="B5276" t="s">
        <v>199</v>
      </c>
      <c r="C5276" s="1" t="str">
        <f>VLOOKUP(Tabela1[[#This Row],[Cliente]],'BASE DE CLIENTES'!A:E,2,0)</f>
        <v>Goiânia</v>
      </c>
      <c r="D5276" s="1" t="str">
        <f>VLOOKUP(Tabela1[[#This Row],[Cliente]],'BASE DE CLIENTES'!A:C,3,0)</f>
        <v>GO</v>
      </c>
      <c r="E5276" s="1" t="str">
        <f>CONCATENATE(Tabela1[[#This Row],[CIDADE]],",",Tabela1[[#This Row],[UF]])</f>
        <v>Goiânia,GO</v>
      </c>
      <c r="F5276" s="12">
        <v>46167</v>
      </c>
      <c r="G5276" s="14">
        <v>2700</v>
      </c>
      <c r="H5276" s="14">
        <v>4140</v>
      </c>
      <c r="I5276" s="7">
        <f>Tabela1[[#This Row],[Valor total]]-Tabela1[[#This Row],[Valor custo]]</f>
        <v>1440</v>
      </c>
      <c r="J5276" s="3">
        <f>Tabela1[[#This Row],[MARGEM BRUTA]]/Tabela1[[#This Row],[Valor total]]</f>
        <v>0.34782608695652173</v>
      </c>
      <c r="K5276" s="1" t="str">
        <f>VLOOKUP(Tabela1[[#This Row],[Cliente]],'BASE DE CLIENTES'!A:D,4,0)</f>
        <v>EMPRESA COM MAQUINA</v>
      </c>
      <c r="L5276" s="1" t="str">
        <f>VLOOKUP(Tabela1[[#This Row],[Cliente]],'BASE DE CLIENTES'!A:E,5,0)</f>
        <v>Goiânia</v>
      </c>
    </row>
    <row r="5277" spans="2:12" x14ac:dyDescent="0.3">
      <c r="B5277" t="s">
        <v>19</v>
      </c>
      <c r="C5277" s="1" t="str">
        <f>VLOOKUP(Tabela1[[#This Row],[Cliente]],'BASE DE CLIENTES'!A:E,2,0)</f>
        <v>Águas Lindas de Goiás</v>
      </c>
      <c r="D5277" s="1" t="str">
        <f>VLOOKUP(Tabela1[[#This Row],[Cliente]],'BASE DE CLIENTES'!A:C,3,0)</f>
        <v>GO</v>
      </c>
      <c r="E5277" s="1" t="str">
        <f>CONCATENATE(Tabela1[[#This Row],[CIDADE]],",",Tabela1[[#This Row],[UF]])</f>
        <v>Águas Lindas de Goiás,GO</v>
      </c>
      <c r="F5277" s="12">
        <v>46167</v>
      </c>
      <c r="G5277" s="14">
        <v>419</v>
      </c>
      <c r="H5277" s="14">
        <v>720</v>
      </c>
      <c r="I5277" s="7">
        <f>Tabela1[[#This Row],[Valor total]]-Tabela1[[#This Row],[Valor custo]]</f>
        <v>301</v>
      </c>
      <c r="J5277" s="3">
        <f>Tabela1[[#This Row],[MARGEM BRUTA]]/Tabela1[[#This Row],[Valor total]]</f>
        <v>0.41805555555555557</v>
      </c>
      <c r="K5277" s="1" t="str">
        <f>VLOOKUP(Tabela1[[#This Row],[Cliente]],'BASE DE CLIENTES'!A:D,4,0)</f>
        <v>SERRALHEIRO</v>
      </c>
      <c r="L5277" s="1" t="str">
        <f>VLOOKUP(Tabela1[[#This Row],[Cliente]],'BASE DE CLIENTES'!A:E,5,0)</f>
        <v>Águas Lindas de Goiás</v>
      </c>
    </row>
    <row r="5278" spans="2:12" x14ac:dyDescent="0.3">
      <c r="B5278" t="s">
        <v>20</v>
      </c>
      <c r="C5278" s="1" t="str">
        <f>VLOOKUP(Tabela1[[#This Row],[Cliente]],'BASE DE CLIENTES'!A:E,2,0)</f>
        <v>Brasília</v>
      </c>
      <c r="D5278" s="1" t="str">
        <f>VLOOKUP(Tabela1[[#This Row],[Cliente]],'BASE DE CLIENTES'!A:C,3,0)</f>
        <v>DF</v>
      </c>
      <c r="E5278" s="1" t="str">
        <f>CONCATENATE(Tabela1[[#This Row],[CIDADE]],",",Tabela1[[#This Row],[UF]])</f>
        <v>Brasília,DF</v>
      </c>
      <c r="F5278" s="12">
        <v>46167</v>
      </c>
      <c r="G5278" s="14">
        <v>191</v>
      </c>
      <c r="H5278" s="14">
        <v>350</v>
      </c>
      <c r="I5278" s="7">
        <f>Tabela1[[#This Row],[Valor total]]-Tabela1[[#This Row],[Valor custo]]</f>
        <v>159</v>
      </c>
      <c r="J5278" s="3">
        <f>Tabela1[[#This Row],[MARGEM BRUTA]]/Tabela1[[#This Row],[Valor total]]</f>
        <v>0.45428571428571429</v>
      </c>
      <c r="K5278" s="1" t="str">
        <f>VLOOKUP(Tabela1[[#This Row],[Cliente]],'BASE DE CLIENTES'!A:D,4,0)</f>
        <v>CHAVEIRO</v>
      </c>
      <c r="L5278" s="1" t="str">
        <f>VLOOKUP(Tabela1[[#This Row],[Cliente]],'BASE DE CLIENTES'!A:E,5,0)</f>
        <v>NA</v>
      </c>
    </row>
    <row r="5279" spans="2:12" x14ac:dyDescent="0.3">
      <c r="B5279" t="s">
        <v>96</v>
      </c>
      <c r="C5279" s="1" t="str">
        <f>VLOOKUP(Tabela1[[#This Row],[Cliente]],'BASE DE CLIENTES'!A:E,2,0)</f>
        <v>Brasília</v>
      </c>
      <c r="D5279" s="1" t="str">
        <f>VLOOKUP(Tabela1[[#This Row],[Cliente]],'BASE DE CLIENTES'!A:C,3,0)</f>
        <v>DF</v>
      </c>
      <c r="E5279" s="1" t="str">
        <f>CONCATENATE(Tabela1[[#This Row],[CIDADE]],",",Tabela1[[#This Row],[UF]])</f>
        <v>Brasília,DF</v>
      </c>
      <c r="F5279" s="12">
        <v>46167</v>
      </c>
      <c r="G5279" s="14">
        <v>346.28</v>
      </c>
      <c r="H5279" s="14">
        <v>610</v>
      </c>
      <c r="I5279" s="7">
        <f>Tabela1[[#This Row],[Valor total]]-Tabela1[[#This Row],[Valor custo]]</f>
        <v>263.72000000000003</v>
      </c>
      <c r="J5279" s="3">
        <f>Tabela1[[#This Row],[MARGEM BRUTA]]/Tabela1[[#This Row],[Valor total]]</f>
        <v>0.43232786885245905</v>
      </c>
      <c r="K5279" s="1" t="str">
        <f>VLOOKUP(Tabela1[[#This Row],[Cliente]],'BASE DE CLIENTES'!A:D,4,0)</f>
        <v>EMPRESA SEM MAQUINA</v>
      </c>
      <c r="L5279" s="1" t="str">
        <f>VLOOKUP(Tabela1[[#This Row],[Cliente]],'BASE DE CLIENTES'!A:E,5,0)</f>
        <v>CEILANDIA NORTE (CEILANDIA)</v>
      </c>
    </row>
    <row r="5280" spans="2:12" x14ac:dyDescent="0.3">
      <c r="B5280" t="s">
        <v>161</v>
      </c>
      <c r="C5280" s="1" t="str">
        <f>VLOOKUP(Tabela1[[#This Row],[Cliente]],'BASE DE CLIENTES'!A:E,2,0)</f>
        <v>Brasília</v>
      </c>
      <c r="D5280" s="1" t="str">
        <f>VLOOKUP(Tabela1[[#This Row],[Cliente]],'BASE DE CLIENTES'!A:C,3,0)</f>
        <v>DF</v>
      </c>
      <c r="E5280" s="1" t="str">
        <f>CONCATENATE(Tabela1[[#This Row],[CIDADE]],",",Tabela1[[#This Row],[UF]])</f>
        <v>Brasília,DF</v>
      </c>
      <c r="F5280" s="12">
        <v>46167</v>
      </c>
      <c r="G5280" s="14">
        <v>29117</v>
      </c>
      <c r="H5280" s="14">
        <v>41670</v>
      </c>
      <c r="I5280" s="7">
        <f>Tabela1[[#This Row],[Valor total]]-Tabela1[[#This Row],[Valor custo]]</f>
        <v>12553</v>
      </c>
      <c r="J5280" s="3">
        <f>Tabela1[[#This Row],[MARGEM BRUTA]]/Tabela1[[#This Row],[Valor total]]</f>
        <v>0.30124790016798658</v>
      </c>
      <c r="K5280" s="1" t="str">
        <f>VLOOKUP(Tabela1[[#This Row],[Cliente]],'BASE DE CLIENTES'!A:D,4,0)</f>
        <v>EMPRESA COM MAQUINA</v>
      </c>
      <c r="L5280" s="1" t="str">
        <f>VLOOKUP(Tabela1[[#This Row],[Cliente]],'BASE DE CLIENTES'!A:E,5,0)</f>
        <v>RIACHO FUNDO II</v>
      </c>
    </row>
    <row r="5281" spans="2:12" x14ac:dyDescent="0.3">
      <c r="B5281" t="s">
        <v>111</v>
      </c>
      <c r="C5281" s="1" t="str">
        <f>VLOOKUP(Tabela1[[#This Row],[Cliente]],'BASE DE CLIENTES'!A:E,2,0)</f>
        <v>Brasília</v>
      </c>
      <c r="D5281" s="1" t="str">
        <f>VLOOKUP(Tabela1[[#This Row],[Cliente]],'BASE DE CLIENTES'!A:C,3,0)</f>
        <v>DF</v>
      </c>
      <c r="E5281" s="1" t="str">
        <f>CONCATENATE(Tabela1[[#This Row],[CIDADE]],",",Tabela1[[#This Row],[UF]])</f>
        <v>Brasília,DF</v>
      </c>
      <c r="F5281" s="12">
        <v>46167</v>
      </c>
      <c r="G5281" s="14">
        <v>670</v>
      </c>
      <c r="H5281" s="14">
        <v>1046</v>
      </c>
      <c r="I5281" s="7">
        <f>Tabela1[[#This Row],[Valor total]]-Tabela1[[#This Row],[Valor custo]]</f>
        <v>376</v>
      </c>
      <c r="J5281" s="3">
        <f>Tabela1[[#This Row],[MARGEM BRUTA]]/Tabela1[[#This Row],[Valor total]]</f>
        <v>0.35946462715105165</v>
      </c>
      <c r="K5281" s="1" t="str">
        <f>VLOOKUP(Tabela1[[#This Row],[Cliente]],'BASE DE CLIENTES'!A:D,4,0)</f>
        <v>EMPRESA SEM MAQUINA</v>
      </c>
      <c r="L5281" s="1" t="str">
        <f>VLOOKUP(Tabela1[[#This Row],[Cliente]],'BASE DE CLIENTES'!A:E,5,0)</f>
        <v>TAGUATINGA SUL (TAGUATINGA)</v>
      </c>
    </row>
    <row r="5282" spans="2:12" x14ac:dyDescent="0.3">
      <c r="B5282" t="s">
        <v>85</v>
      </c>
      <c r="C5282" s="1" t="str">
        <f>VLOOKUP(Tabela1[[#This Row],[Cliente]],'BASE DE CLIENTES'!A:E,2,0)</f>
        <v>Brasília</v>
      </c>
      <c r="D5282" s="1" t="str">
        <f>VLOOKUP(Tabela1[[#This Row],[Cliente]],'BASE DE CLIENTES'!A:C,3,0)</f>
        <v>DF</v>
      </c>
      <c r="E5282" s="1" t="str">
        <f>CONCATENATE(Tabela1[[#This Row],[CIDADE]],",",Tabela1[[#This Row],[UF]])</f>
        <v>Brasília,DF</v>
      </c>
      <c r="F5282" s="12">
        <v>46167</v>
      </c>
      <c r="G5282" s="14">
        <v>343.11</v>
      </c>
      <c r="H5282" s="14">
        <v>630</v>
      </c>
      <c r="I5282" s="7">
        <f>Tabela1[[#This Row],[Valor total]]-Tabela1[[#This Row],[Valor custo]]</f>
        <v>286.89</v>
      </c>
      <c r="J5282" s="3">
        <f>Tabela1[[#This Row],[MARGEM BRUTA]]/Tabela1[[#This Row],[Valor total]]</f>
        <v>0.45538095238095239</v>
      </c>
      <c r="K5282" s="1" t="str">
        <f>VLOOKUP(Tabela1[[#This Row],[Cliente]],'BASE DE CLIENTES'!A:D,4,0)</f>
        <v>SERRALHEIRO</v>
      </c>
      <c r="L5282" s="1" t="str">
        <f>VLOOKUP(Tabela1[[#This Row],[Cliente]],'BASE DE CLIENTES'!A:E,5,0)</f>
        <v>SAMAMBAIA NORTE (SAMAMBAIA)</v>
      </c>
    </row>
    <row r="5283" spans="2:12" x14ac:dyDescent="0.3">
      <c r="B5283" t="s">
        <v>1223</v>
      </c>
      <c r="C5283" s="1" t="str">
        <f>VLOOKUP(Tabela1[[#This Row],[Cliente]],'BASE DE CLIENTES'!A:E,2,0)</f>
        <v>MERCADO LIVRE</v>
      </c>
      <c r="D5283" s="1" t="str">
        <f>VLOOKUP(Tabela1[[#This Row],[Cliente]],'BASE DE CLIENTES'!A:C,3,0)</f>
        <v>MERCADO LIVRE</v>
      </c>
      <c r="E5283" s="1" t="str">
        <f>CONCATENATE(Tabela1[[#This Row],[CIDADE]],",",Tabela1[[#This Row],[UF]])</f>
        <v>MERCADO LIVRE,MERCADO LIVRE</v>
      </c>
      <c r="F5283" s="12">
        <v>46167</v>
      </c>
      <c r="G5283" s="14">
        <v>56.28</v>
      </c>
      <c r="H5283" s="14">
        <v>220.11</v>
      </c>
      <c r="I5283" s="7">
        <f>Tabela1[[#This Row],[Valor total]]-Tabela1[[#This Row],[Valor custo]]</f>
        <v>163.83000000000001</v>
      </c>
      <c r="J5283" s="3">
        <f>Tabela1[[#This Row],[MARGEM BRUTA]]/Tabela1[[#This Row],[Valor total]]</f>
        <v>0.74430966335014315</v>
      </c>
      <c r="K5283" s="1" t="str">
        <f>VLOOKUP(Tabela1[[#This Row],[Cliente]],'BASE DE CLIENTES'!A:D,4,0)</f>
        <v>OUTROS RAMOS</v>
      </c>
      <c r="L5283" s="1" t="str">
        <f>VLOOKUP(Tabela1[[#This Row],[Cliente]],'BASE DE CLIENTES'!A:E,5,0)</f>
        <v>MERCADO LIVRE</v>
      </c>
    </row>
    <row r="5284" spans="2:12" x14ac:dyDescent="0.3">
      <c r="B5284" t="s">
        <v>1223</v>
      </c>
      <c r="C5284" s="1" t="str">
        <f>VLOOKUP(Tabela1[[#This Row],[Cliente]],'BASE DE CLIENTES'!A:E,2,0)</f>
        <v>MERCADO LIVRE</v>
      </c>
      <c r="D5284" s="1" t="str">
        <f>VLOOKUP(Tabela1[[#This Row],[Cliente]],'BASE DE CLIENTES'!A:C,3,0)</f>
        <v>MERCADO LIVRE</v>
      </c>
      <c r="E5284" s="1" t="str">
        <f>CONCATENATE(Tabela1[[#This Row],[CIDADE]],",",Tabela1[[#This Row],[UF]])</f>
        <v>MERCADO LIVRE,MERCADO LIVRE</v>
      </c>
      <c r="F5284" s="12">
        <v>46167</v>
      </c>
      <c r="G5284" s="14">
        <v>56.28</v>
      </c>
      <c r="H5284" s="14">
        <v>208.91</v>
      </c>
      <c r="I5284" s="7">
        <f>Tabela1[[#This Row],[Valor total]]-Tabela1[[#This Row],[Valor custo]]</f>
        <v>152.63</v>
      </c>
      <c r="J5284" s="3">
        <f>Tabela1[[#This Row],[MARGEM BRUTA]]/Tabela1[[#This Row],[Valor total]]</f>
        <v>0.73060169450959744</v>
      </c>
      <c r="K5284" s="1" t="str">
        <f>VLOOKUP(Tabela1[[#This Row],[Cliente]],'BASE DE CLIENTES'!A:D,4,0)</f>
        <v>OUTROS RAMOS</v>
      </c>
      <c r="L5284" s="1" t="str">
        <f>VLOOKUP(Tabela1[[#This Row],[Cliente]],'BASE DE CLIENTES'!A:E,5,0)</f>
        <v>MERCADO LIVRE</v>
      </c>
    </row>
    <row r="5285" spans="2:12" x14ac:dyDescent="0.3">
      <c r="B5285" t="s">
        <v>1223</v>
      </c>
      <c r="C5285" s="1" t="str">
        <f>VLOOKUP(Tabela1[[#This Row],[Cliente]],'BASE DE CLIENTES'!A:E,2,0)</f>
        <v>MERCADO LIVRE</v>
      </c>
      <c r="D5285" s="1" t="str">
        <f>VLOOKUP(Tabela1[[#This Row],[Cliente]],'BASE DE CLIENTES'!A:C,3,0)</f>
        <v>MERCADO LIVRE</v>
      </c>
      <c r="E5285" s="1" t="str">
        <f>CONCATENATE(Tabela1[[#This Row],[CIDADE]],",",Tabela1[[#This Row],[UF]])</f>
        <v>MERCADO LIVRE,MERCADO LIVRE</v>
      </c>
      <c r="F5285" s="12">
        <v>46167</v>
      </c>
      <c r="G5285" s="14">
        <v>0</v>
      </c>
      <c r="H5285" s="14">
        <v>38.86</v>
      </c>
      <c r="I5285" s="7">
        <f>Tabela1[[#This Row],[Valor total]]-Tabela1[[#This Row],[Valor custo]]</f>
        <v>38.86</v>
      </c>
      <c r="J5285" s="3">
        <f>Tabela1[[#This Row],[MARGEM BRUTA]]/Tabela1[[#This Row],[Valor total]]</f>
        <v>1</v>
      </c>
      <c r="K5285" s="1" t="str">
        <f>VLOOKUP(Tabela1[[#This Row],[Cliente]],'BASE DE CLIENTES'!A:D,4,0)</f>
        <v>OUTROS RAMOS</v>
      </c>
      <c r="L5285" s="1" t="str">
        <f>VLOOKUP(Tabela1[[#This Row],[Cliente]],'BASE DE CLIENTES'!A:E,5,0)</f>
        <v>MERCADO LIVRE</v>
      </c>
    </row>
    <row r="5286" spans="2:12" x14ac:dyDescent="0.3">
      <c r="B5286" t="s">
        <v>1221</v>
      </c>
      <c r="C5286" s="1" t="str">
        <f>VLOOKUP(Tabela1[[#This Row],[Cliente]],'BASE DE CLIENTES'!A:E,2,0)</f>
        <v>Brasília</v>
      </c>
      <c r="D5286" s="1" t="str">
        <f>VLOOKUP(Tabela1[[#This Row],[Cliente]],'BASE DE CLIENTES'!A:C,3,0)</f>
        <v>DF</v>
      </c>
      <c r="E5286" s="1" t="str">
        <f>CONCATENATE(Tabela1[[#This Row],[CIDADE]],",",Tabela1[[#This Row],[UF]])</f>
        <v>Brasília,DF</v>
      </c>
      <c r="F5286" s="12">
        <v>46167</v>
      </c>
      <c r="G5286" s="14">
        <v>419</v>
      </c>
      <c r="H5286" s="14">
        <v>720</v>
      </c>
      <c r="I5286" s="7">
        <f>Tabela1[[#This Row],[Valor total]]-Tabela1[[#This Row],[Valor custo]]</f>
        <v>301</v>
      </c>
      <c r="J5286" s="3">
        <f>Tabela1[[#This Row],[MARGEM BRUTA]]/Tabela1[[#This Row],[Valor total]]</f>
        <v>0.41805555555555557</v>
      </c>
      <c r="K5286" s="1" t="str">
        <f>VLOOKUP(Tabela1[[#This Row],[Cliente]],'BASE DE CLIENTES'!A:D,4,0)</f>
        <v>CLIENTE NOVO S/ IDENT.</v>
      </c>
      <c r="L5286" s="1" t="str">
        <f>VLOOKUP(Tabela1[[#This Row],[Cliente]],'BASE DE CLIENTES'!A:E,5,0)</f>
        <v>SAMAMBAIA SUL</v>
      </c>
    </row>
    <row r="5287" spans="2:12" x14ac:dyDescent="0.3">
      <c r="B5287" t="s">
        <v>70</v>
      </c>
      <c r="C5287" s="1" t="str">
        <f>VLOOKUP(Tabela1[[#This Row],[Cliente]],'BASE DE CLIENTES'!A:E,2,0)</f>
        <v>Brasília</v>
      </c>
      <c r="D5287" s="1" t="str">
        <f>VLOOKUP(Tabela1[[#This Row],[Cliente]],'BASE DE CLIENTES'!A:C,3,0)</f>
        <v>DF</v>
      </c>
      <c r="E5287" s="1" t="str">
        <f>CONCATENATE(Tabela1[[#This Row],[CIDADE]],",",Tabela1[[#This Row],[UF]])</f>
        <v>Brasília,DF</v>
      </c>
      <c r="F5287" s="12">
        <v>46165</v>
      </c>
      <c r="G5287" s="14">
        <v>1134.2</v>
      </c>
      <c r="H5287" s="14">
        <v>1816</v>
      </c>
      <c r="I5287" s="7">
        <f>Tabela1[[#This Row],[Valor total]]-Tabela1[[#This Row],[Valor custo]]</f>
        <v>681.8</v>
      </c>
      <c r="J5287" s="3">
        <f>Tabela1[[#This Row],[MARGEM BRUTA]]/Tabela1[[#This Row],[Valor total]]</f>
        <v>0.37544052863436123</v>
      </c>
      <c r="K5287" s="1" t="str">
        <f>VLOOKUP(Tabela1[[#This Row],[Cliente]],'BASE DE CLIENTES'!A:D,4,0)</f>
        <v>EMPRESA COM MAQUINA</v>
      </c>
      <c r="L5287" s="1" t="str">
        <f>VLOOKUP(Tabela1[[#This Row],[Cliente]],'BASE DE CLIENTES'!A:E,5,0)</f>
        <v>TAGUATINGA NORTE (TAGUATINGA)</v>
      </c>
    </row>
    <row r="5288" spans="2:12" x14ac:dyDescent="0.3">
      <c r="B5288" t="s">
        <v>68</v>
      </c>
      <c r="C5288" s="1" t="str">
        <f>VLOOKUP(Tabela1[[#This Row],[Cliente]],'BASE DE CLIENTES'!A:E,2,0)</f>
        <v>Brasília</v>
      </c>
      <c r="D5288" s="1" t="str">
        <f>VLOOKUP(Tabela1[[#This Row],[Cliente]],'BASE DE CLIENTES'!A:C,3,0)</f>
        <v>DF</v>
      </c>
      <c r="E5288" s="1" t="str">
        <f>CONCATENATE(Tabela1[[#This Row],[CIDADE]],",",Tabela1[[#This Row],[UF]])</f>
        <v>Brasília,DF</v>
      </c>
      <c r="F5288" s="12">
        <v>46164</v>
      </c>
      <c r="G5288" s="14">
        <v>900</v>
      </c>
      <c r="H5288" s="14">
        <v>1450</v>
      </c>
      <c r="I5288" s="7">
        <f>Tabela1[[#This Row],[Valor total]]-Tabela1[[#This Row],[Valor custo]]</f>
        <v>550</v>
      </c>
      <c r="J5288" s="3">
        <f>Tabela1[[#This Row],[MARGEM BRUTA]]/Tabela1[[#This Row],[Valor total]]</f>
        <v>0.37931034482758619</v>
      </c>
      <c r="K5288" s="1" t="str">
        <f>VLOOKUP(Tabela1[[#This Row],[Cliente]],'BASE DE CLIENTES'!A:D,4,0)</f>
        <v>EMPRESA COM MAQUINA</v>
      </c>
      <c r="L5288" s="1" t="str">
        <f>VLOOKUP(Tabela1[[#This Row],[Cliente]],'BASE DE CLIENTES'!A:E,5,0)</f>
        <v>SAMAMBAIA SUL (SAMAMBAIA)</v>
      </c>
    </row>
    <row r="5289" spans="2:12" x14ac:dyDescent="0.3">
      <c r="B5289" t="s">
        <v>117</v>
      </c>
      <c r="C5289" s="1" t="str">
        <f>VLOOKUP(Tabela1[[#This Row],[Cliente]],'BASE DE CLIENTES'!A:E,2,0)</f>
        <v>Brasília</v>
      </c>
      <c r="D5289" s="1" t="str">
        <f>VLOOKUP(Tabela1[[#This Row],[Cliente]],'BASE DE CLIENTES'!A:C,3,0)</f>
        <v>DF</v>
      </c>
      <c r="E5289" s="1" t="str">
        <f>CONCATENATE(Tabela1[[#This Row],[CIDADE]],",",Tabela1[[#This Row],[UF]])</f>
        <v>Brasília,DF</v>
      </c>
      <c r="F5289" s="12">
        <v>46164</v>
      </c>
      <c r="G5289" s="14">
        <v>1676</v>
      </c>
      <c r="H5289" s="14">
        <v>2400</v>
      </c>
      <c r="I5289" s="7">
        <f>Tabela1[[#This Row],[Valor total]]-Tabela1[[#This Row],[Valor custo]]</f>
        <v>724</v>
      </c>
      <c r="J5289" s="3">
        <f>Tabela1[[#This Row],[MARGEM BRUTA]]/Tabela1[[#This Row],[Valor total]]</f>
        <v>0.30166666666666669</v>
      </c>
      <c r="K5289" s="1" t="str">
        <f>VLOOKUP(Tabela1[[#This Row],[Cliente]],'BASE DE CLIENTES'!A:D,4,0)</f>
        <v>EMPRESA COM MAQUINA</v>
      </c>
      <c r="L5289" s="1" t="str">
        <f>VLOOKUP(Tabela1[[#This Row],[Cliente]],'BASE DE CLIENTES'!A:E,5,0)</f>
        <v>SETOR HABITACIONAL ARNIQUEIRA (AGUAS CLARAS)</v>
      </c>
    </row>
    <row r="5290" spans="2:12" x14ac:dyDescent="0.3">
      <c r="B5290" t="s">
        <v>42</v>
      </c>
      <c r="C5290" s="1" t="str">
        <f>VLOOKUP(Tabela1[[#This Row],[Cliente]],'BASE DE CLIENTES'!A:E,2,0)</f>
        <v>Brasília</v>
      </c>
      <c r="D5290" s="1" t="str">
        <f>VLOOKUP(Tabela1[[#This Row],[Cliente]],'BASE DE CLIENTES'!A:C,3,0)</f>
        <v>DF</v>
      </c>
      <c r="E5290" s="1" t="str">
        <f>CONCATENATE(Tabela1[[#This Row],[CIDADE]],",",Tabela1[[#This Row],[UF]])</f>
        <v>Brasília,DF</v>
      </c>
      <c r="F5290" s="12">
        <v>46164</v>
      </c>
      <c r="G5290" s="14">
        <v>90.06</v>
      </c>
      <c r="H5290" s="14">
        <v>170</v>
      </c>
      <c r="I5290" s="7">
        <f>Tabela1[[#This Row],[Valor total]]-Tabela1[[#This Row],[Valor custo]]</f>
        <v>79.94</v>
      </c>
      <c r="J5290" s="3">
        <f>Tabela1[[#This Row],[MARGEM BRUTA]]/Tabela1[[#This Row],[Valor total]]</f>
        <v>0.47023529411764703</v>
      </c>
      <c r="K5290" s="1" t="str">
        <f>VLOOKUP(Tabela1[[#This Row],[Cliente]],'BASE DE CLIENTES'!A:D,4,0)</f>
        <v>EMPRESA SEM MAQUINA</v>
      </c>
      <c r="L5290" s="1" t="str">
        <f>VLOOKUP(Tabela1[[#This Row],[Cliente]],'BASE DE CLIENTES'!A:E,5,0)</f>
        <v>SAMAMBAIA</v>
      </c>
    </row>
    <row r="5291" spans="2:12" x14ac:dyDescent="0.3">
      <c r="B5291" t="s">
        <v>775</v>
      </c>
      <c r="C5291" s="1" t="str">
        <f>VLOOKUP(Tabela1[[#This Row],[Cliente]],'BASE DE CLIENTES'!A:E,2,0)</f>
        <v>Brasília</v>
      </c>
      <c r="D5291" s="1" t="str">
        <f>VLOOKUP(Tabela1[[#This Row],[Cliente]],'BASE DE CLIENTES'!A:C,3,0)</f>
        <v>DF</v>
      </c>
      <c r="E5291" s="1" t="str">
        <f>CONCATENATE(Tabela1[[#This Row],[CIDADE]],",",Tabela1[[#This Row],[UF]])</f>
        <v>Brasília,DF</v>
      </c>
      <c r="F5291" s="12">
        <v>46164</v>
      </c>
      <c r="G5291" s="14">
        <v>1790</v>
      </c>
      <c r="H5291" s="14">
        <v>2745</v>
      </c>
      <c r="I5291" s="7">
        <f>Tabela1[[#This Row],[Valor total]]-Tabela1[[#This Row],[Valor custo]]</f>
        <v>955</v>
      </c>
      <c r="J5291" s="3">
        <f>Tabela1[[#This Row],[MARGEM BRUTA]]/Tabela1[[#This Row],[Valor total]]</f>
        <v>0.34790528233151186</v>
      </c>
      <c r="K5291" s="1" t="str">
        <f>VLOOKUP(Tabela1[[#This Row],[Cliente]],'BASE DE CLIENTES'!A:D,4,0)</f>
        <v>CLIENTE NOVO S/ IDENT.</v>
      </c>
      <c r="L5291" s="1" t="str">
        <f>VLOOKUP(Tabela1[[#This Row],[Cliente]],'BASE DE CLIENTES'!A:E,5,0)</f>
        <v>Brasília</v>
      </c>
    </row>
    <row r="5292" spans="2:12" x14ac:dyDescent="0.3">
      <c r="B5292" t="s">
        <v>68</v>
      </c>
      <c r="C5292" s="1" t="str">
        <f>VLOOKUP(Tabela1[[#This Row],[Cliente]],'BASE DE CLIENTES'!A:E,2,0)</f>
        <v>Brasília</v>
      </c>
      <c r="D5292" s="1" t="str">
        <f>VLOOKUP(Tabela1[[#This Row],[Cliente]],'BASE DE CLIENTES'!A:C,3,0)</f>
        <v>DF</v>
      </c>
      <c r="E5292" s="1" t="str">
        <f>CONCATENATE(Tabela1[[#This Row],[CIDADE]],",",Tabela1[[#This Row],[UF]])</f>
        <v>Brasília,DF</v>
      </c>
      <c r="F5292" s="12">
        <v>46164</v>
      </c>
      <c r="G5292" s="14">
        <v>1918.89</v>
      </c>
      <c r="H5292" s="14">
        <v>2375</v>
      </c>
      <c r="I5292" s="7">
        <f>Tabela1[[#This Row],[Valor total]]-Tabela1[[#This Row],[Valor custo]]</f>
        <v>456.1099999999999</v>
      </c>
      <c r="J5292" s="3">
        <f>Tabela1[[#This Row],[MARGEM BRUTA]]/Tabela1[[#This Row],[Valor total]]</f>
        <v>0.19204631578947365</v>
      </c>
      <c r="K5292" s="1" t="str">
        <f>VLOOKUP(Tabela1[[#This Row],[Cliente]],'BASE DE CLIENTES'!A:D,4,0)</f>
        <v>EMPRESA COM MAQUINA</v>
      </c>
      <c r="L5292" s="1" t="str">
        <f>VLOOKUP(Tabela1[[#This Row],[Cliente]],'BASE DE CLIENTES'!A:E,5,0)</f>
        <v>SAMAMBAIA SUL (SAMAMBAIA)</v>
      </c>
    </row>
    <row r="5293" spans="2:12" x14ac:dyDescent="0.3">
      <c r="B5293" t="s">
        <v>138</v>
      </c>
      <c r="C5293" s="1" t="str">
        <f>VLOOKUP(Tabela1[[#This Row],[Cliente]],'BASE DE CLIENTES'!A:E,2,0)</f>
        <v>Brasília</v>
      </c>
      <c r="D5293" s="1" t="str">
        <f>VLOOKUP(Tabela1[[#This Row],[Cliente]],'BASE DE CLIENTES'!A:C,3,0)</f>
        <v>DF</v>
      </c>
      <c r="E5293" s="1" t="str">
        <f>CONCATENATE(Tabela1[[#This Row],[CIDADE]],",",Tabela1[[#This Row],[UF]])</f>
        <v>Brasília,DF</v>
      </c>
      <c r="F5293" s="12">
        <v>46164</v>
      </c>
      <c r="G5293" s="14">
        <v>338</v>
      </c>
      <c r="H5293" s="14">
        <v>800</v>
      </c>
      <c r="I5293" s="7">
        <f>Tabela1[[#This Row],[Valor total]]-Tabela1[[#This Row],[Valor custo]]</f>
        <v>462</v>
      </c>
      <c r="J5293" s="3">
        <f>Tabela1[[#This Row],[MARGEM BRUTA]]/Tabela1[[#This Row],[Valor total]]</f>
        <v>0.57750000000000001</v>
      </c>
      <c r="K5293" s="1" t="str">
        <f>VLOOKUP(Tabela1[[#This Row],[Cliente]],'BASE DE CLIENTES'!A:D,4,0)</f>
        <v>OUTROS RAMOS</v>
      </c>
      <c r="L5293" s="1" t="str">
        <f>VLOOKUP(Tabela1[[#This Row],[Cliente]],'BASE DE CLIENTES'!A:E,5,0)</f>
        <v>CEILANDIA NORTE (CEILANDIA)</v>
      </c>
    </row>
    <row r="5294" spans="2:12" x14ac:dyDescent="0.3">
      <c r="B5294" t="s">
        <v>36</v>
      </c>
      <c r="C5294" s="1" t="str">
        <f>VLOOKUP(Tabela1[[#This Row],[Cliente]],'BASE DE CLIENTES'!A:E,2,0)</f>
        <v>Brasília</v>
      </c>
      <c r="D5294" s="1" t="str">
        <f>VLOOKUP(Tabela1[[#This Row],[Cliente]],'BASE DE CLIENTES'!A:C,3,0)</f>
        <v>DF</v>
      </c>
      <c r="E5294" s="1" t="str">
        <f>CONCATENATE(Tabela1[[#This Row],[CIDADE]],",",Tabela1[[#This Row],[UF]])</f>
        <v>Brasília,DF</v>
      </c>
      <c r="F5294" s="12">
        <v>46164</v>
      </c>
      <c r="G5294" s="14">
        <v>380</v>
      </c>
      <c r="H5294" s="14">
        <v>645</v>
      </c>
      <c r="I5294" s="7">
        <f>Tabela1[[#This Row],[Valor total]]-Tabela1[[#This Row],[Valor custo]]</f>
        <v>265</v>
      </c>
      <c r="J5294" s="3">
        <f>Tabela1[[#This Row],[MARGEM BRUTA]]/Tabela1[[#This Row],[Valor total]]</f>
        <v>0.41085271317829458</v>
      </c>
      <c r="K5294" s="1" t="str">
        <f>VLOOKUP(Tabela1[[#This Row],[Cliente]],'BASE DE CLIENTES'!A:D,4,0)</f>
        <v>SERRALHEIRO</v>
      </c>
      <c r="L5294" s="1" t="str">
        <f>VLOOKUP(Tabela1[[#This Row],[Cliente]],'BASE DE CLIENTES'!A:E,5,0)</f>
        <v>CEILANDIA SUL (CEILANDIA)</v>
      </c>
    </row>
    <row r="5295" spans="2:12" x14ac:dyDescent="0.3">
      <c r="B5295" t="s">
        <v>111</v>
      </c>
      <c r="C5295" s="1" t="str">
        <f>VLOOKUP(Tabela1[[#This Row],[Cliente]],'BASE DE CLIENTES'!A:E,2,0)</f>
        <v>Brasília</v>
      </c>
      <c r="D5295" s="1" t="str">
        <f>VLOOKUP(Tabela1[[#This Row],[Cliente]],'BASE DE CLIENTES'!A:C,3,0)</f>
        <v>DF</v>
      </c>
      <c r="E5295" s="1" t="str">
        <f>CONCATENATE(Tabela1[[#This Row],[CIDADE]],",",Tabela1[[#This Row],[UF]])</f>
        <v>Brasília,DF</v>
      </c>
      <c r="F5295" s="12">
        <v>46164</v>
      </c>
      <c r="G5295" s="14">
        <v>487.8</v>
      </c>
      <c r="H5295" s="14">
        <v>900</v>
      </c>
      <c r="I5295" s="7">
        <f>Tabela1[[#This Row],[Valor total]]-Tabela1[[#This Row],[Valor custo]]</f>
        <v>412.2</v>
      </c>
      <c r="J5295" s="3">
        <f>Tabela1[[#This Row],[MARGEM BRUTA]]/Tabela1[[#This Row],[Valor total]]</f>
        <v>0.45799999999999996</v>
      </c>
      <c r="K5295" s="1" t="str">
        <f>VLOOKUP(Tabela1[[#This Row],[Cliente]],'BASE DE CLIENTES'!A:D,4,0)</f>
        <v>EMPRESA SEM MAQUINA</v>
      </c>
      <c r="L5295" s="1" t="str">
        <f>VLOOKUP(Tabela1[[#This Row],[Cliente]],'BASE DE CLIENTES'!A:E,5,0)</f>
        <v>TAGUATINGA SUL (TAGUATINGA)</v>
      </c>
    </row>
    <row r="5296" spans="2:12" x14ac:dyDescent="0.3">
      <c r="B5296" t="s">
        <v>111</v>
      </c>
      <c r="C5296" s="1" t="str">
        <f>VLOOKUP(Tabela1[[#This Row],[Cliente]],'BASE DE CLIENTES'!A:E,2,0)</f>
        <v>Brasília</v>
      </c>
      <c r="D5296" s="1" t="str">
        <f>VLOOKUP(Tabela1[[#This Row],[Cliente]],'BASE DE CLIENTES'!A:C,3,0)</f>
        <v>DF</v>
      </c>
      <c r="E5296" s="1" t="str">
        <f>CONCATENATE(Tabela1[[#This Row],[CIDADE]],",",Tabela1[[#This Row],[UF]])</f>
        <v>Brasília,DF</v>
      </c>
      <c r="F5296" s="12">
        <v>46164</v>
      </c>
      <c r="G5296" s="14">
        <v>1229</v>
      </c>
      <c r="H5296" s="14">
        <v>1949</v>
      </c>
      <c r="I5296" s="7">
        <f>Tabela1[[#This Row],[Valor total]]-Tabela1[[#This Row],[Valor custo]]</f>
        <v>720</v>
      </c>
      <c r="J5296" s="3">
        <f>Tabela1[[#This Row],[MARGEM BRUTA]]/Tabela1[[#This Row],[Valor total]]</f>
        <v>0.36942021549512571</v>
      </c>
      <c r="K5296" s="1" t="str">
        <f>VLOOKUP(Tabela1[[#This Row],[Cliente]],'BASE DE CLIENTES'!A:D,4,0)</f>
        <v>EMPRESA SEM MAQUINA</v>
      </c>
      <c r="L5296" s="1" t="str">
        <f>VLOOKUP(Tabela1[[#This Row],[Cliente]],'BASE DE CLIENTES'!A:E,5,0)</f>
        <v>TAGUATINGA SUL (TAGUATINGA)</v>
      </c>
    </row>
    <row r="5297" spans="2:12" x14ac:dyDescent="0.3">
      <c r="B5297" t="s">
        <v>1147</v>
      </c>
      <c r="C5297" s="1" t="str">
        <f>VLOOKUP(Tabela1[[#This Row],[Cliente]],'BASE DE CLIENTES'!A:E,2,0)</f>
        <v>Salvador</v>
      </c>
      <c r="D5297" s="1" t="str">
        <f>VLOOKUP(Tabela1[[#This Row],[Cliente]],'BASE DE CLIENTES'!A:C,3,0)</f>
        <v>BA</v>
      </c>
      <c r="E5297" s="1" t="str">
        <f>CONCATENATE(Tabela1[[#This Row],[CIDADE]],",",Tabela1[[#This Row],[UF]])</f>
        <v>Salvador,BA</v>
      </c>
      <c r="F5297" s="12">
        <v>46164</v>
      </c>
      <c r="G5297" s="14">
        <v>4256</v>
      </c>
      <c r="H5297" s="14">
        <v>7360.4</v>
      </c>
      <c r="I5297" s="7">
        <f>Tabela1[[#This Row],[Valor total]]-Tabela1[[#This Row],[Valor custo]]</f>
        <v>3104.3999999999996</v>
      </c>
      <c r="J5297" s="3">
        <f>Tabela1[[#This Row],[MARGEM BRUTA]]/Tabela1[[#This Row],[Valor total]]</f>
        <v>0.4217705559480463</v>
      </c>
      <c r="K5297" s="1" t="str">
        <f>VLOOKUP(Tabela1[[#This Row],[Cliente]],'BASE DE CLIENTES'!A:D,4,0)</f>
        <v>CLIENTE NOVO S/ IDENT.</v>
      </c>
      <c r="L5297" s="1" t="str">
        <f>VLOOKUP(Tabela1[[#This Row],[Cliente]],'BASE DE CLIENTES'!A:E,5,0)</f>
        <v>Salvador</v>
      </c>
    </row>
    <row r="5298" spans="2:12" x14ac:dyDescent="0.3">
      <c r="B5298" t="s">
        <v>1148</v>
      </c>
      <c r="C5298" s="1" t="str">
        <f>VLOOKUP(Tabela1[[#This Row],[Cliente]],'BASE DE CLIENTES'!A:E,2,0)</f>
        <v>Brasília</v>
      </c>
      <c r="D5298" s="1" t="str">
        <f>VLOOKUP(Tabela1[[#This Row],[Cliente]],'BASE DE CLIENTES'!A:C,3,0)</f>
        <v>DF</v>
      </c>
      <c r="E5298" s="1" t="str">
        <f>CONCATENATE(Tabela1[[#This Row],[CIDADE]],",",Tabela1[[#This Row],[UF]])</f>
        <v>Brasília,DF</v>
      </c>
      <c r="F5298" s="12">
        <v>46164</v>
      </c>
      <c r="G5298" s="14">
        <v>21.2</v>
      </c>
      <c r="H5298" s="14">
        <v>150</v>
      </c>
      <c r="I5298" s="7">
        <f>Tabela1[[#This Row],[Valor total]]-Tabela1[[#This Row],[Valor custo]]</f>
        <v>128.80000000000001</v>
      </c>
      <c r="J5298" s="3">
        <f>Tabela1[[#This Row],[MARGEM BRUTA]]/Tabela1[[#This Row],[Valor total]]</f>
        <v>0.85866666666666669</v>
      </c>
      <c r="K5298" s="1" t="str">
        <f>VLOOKUP(Tabela1[[#This Row],[Cliente]],'BASE DE CLIENTES'!A:D,4,0)</f>
        <v>CLIENTE NOVO S/ IDENT.</v>
      </c>
      <c r="L5298" s="1" t="str">
        <f>VLOOKUP(Tabela1[[#This Row],[Cliente]],'BASE DE CLIENTES'!A:E,5,0)</f>
        <v>Brasília</v>
      </c>
    </row>
    <row r="5299" spans="2:12" x14ac:dyDescent="0.3">
      <c r="B5299" t="s">
        <v>88</v>
      </c>
      <c r="C5299" s="1" t="str">
        <f>VLOOKUP(Tabela1[[#This Row],[Cliente]],'BASE DE CLIENTES'!A:E,2,0)</f>
        <v>Brasília</v>
      </c>
      <c r="D5299" s="1" t="str">
        <f>VLOOKUP(Tabela1[[#This Row],[Cliente]],'BASE DE CLIENTES'!A:C,3,0)</f>
        <v>DF</v>
      </c>
      <c r="E5299" s="1" t="str">
        <f>CONCATENATE(Tabela1[[#This Row],[CIDADE]],",",Tabela1[[#This Row],[UF]])</f>
        <v>Brasília,DF</v>
      </c>
      <c r="F5299" s="12">
        <v>46164</v>
      </c>
      <c r="G5299" s="14">
        <v>1179</v>
      </c>
      <c r="H5299" s="14">
        <v>1740</v>
      </c>
      <c r="I5299" s="7">
        <f>Tabela1[[#This Row],[Valor total]]-Tabela1[[#This Row],[Valor custo]]</f>
        <v>561</v>
      </c>
      <c r="J5299" s="3">
        <f>Tabela1[[#This Row],[MARGEM BRUTA]]/Tabela1[[#This Row],[Valor total]]</f>
        <v>0.32241379310344825</v>
      </c>
      <c r="K5299" s="1" t="str">
        <f>VLOOKUP(Tabela1[[#This Row],[Cliente]],'BASE DE CLIENTES'!A:D,4,0)</f>
        <v>SERRALHEIRO</v>
      </c>
      <c r="L5299" s="1" t="str">
        <f>VLOOKUP(Tabela1[[#This Row],[Cliente]],'BASE DE CLIENTES'!A:E,5,0)</f>
        <v>RECANTO DAS EMAS</v>
      </c>
    </row>
    <row r="5300" spans="2:12" x14ac:dyDescent="0.3">
      <c r="B5300" t="s">
        <v>216</v>
      </c>
      <c r="C5300" s="1" t="str">
        <f>VLOOKUP(Tabela1[[#This Row],[Cliente]],'BASE DE CLIENTES'!A:E,2,0)</f>
        <v>Brasília</v>
      </c>
      <c r="D5300" s="1" t="str">
        <f>VLOOKUP(Tabela1[[#This Row],[Cliente]],'BASE DE CLIENTES'!A:C,3,0)</f>
        <v>DF</v>
      </c>
      <c r="E5300" s="1" t="str">
        <f>CONCATENATE(Tabela1[[#This Row],[CIDADE]],",",Tabela1[[#This Row],[UF]])</f>
        <v>Brasília,DF</v>
      </c>
      <c r="F5300" s="12">
        <v>46164</v>
      </c>
      <c r="G5300" s="14">
        <v>805</v>
      </c>
      <c r="H5300" s="14">
        <v>1070</v>
      </c>
      <c r="I5300" s="7">
        <f>Tabela1[[#This Row],[Valor total]]-Tabela1[[#This Row],[Valor custo]]</f>
        <v>265</v>
      </c>
      <c r="J5300" s="3">
        <f>Tabela1[[#This Row],[MARGEM BRUTA]]/Tabela1[[#This Row],[Valor total]]</f>
        <v>0.24766355140186916</v>
      </c>
      <c r="K5300" s="1" t="str">
        <f>VLOOKUP(Tabela1[[#This Row],[Cliente]],'BASE DE CLIENTES'!A:D,4,0)</f>
        <v>EMPRESA COM MAQUINA</v>
      </c>
      <c r="L5300" s="1" t="str">
        <f>VLOOKUP(Tabela1[[#This Row],[Cliente]],'BASE DE CLIENTES'!A:E,5,0)</f>
        <v>RIACHO FUNDO II</v>
      </c>
    </row>
    <row r="5301" spans="2:12" x14ac:dyDescent="0.3">
      <c r="B5301" t="s">
        <v>19</v>
      </c>
      <c r="C5301" s="1" t="str">
        <f>VLOOKUP(Tabela1[[#This Row],[Cliente]],'BASE DE CLIENTES'!A:E,2,0)</f>
        <v>Águas Lindas de Goiás</v>
      </c>
      <c r="D5301" s="1" t="str">
        <f>VLOOKUP(Tabela1[[#This Row],[Cliente]],'BASE DE CLIENTES'!A:C,3,0)</f>
        <v>GO</v>
      </c>
      <c r="E5301" s="1" t="str">
        <f>CONCATENATE(Tabela1[[#This Row],[CIDADE]],",",Tabela1[[#This Row],[UF]])</f>
        <v>Águas Lindas de Goiás,GO</v>
      </c>
      <c r="F5301" s="12">
        <v>46164</v>
      </c>
      <c r="G5301" s="14">
        <v>544.08000000000004</v>
      </c>
      <c r="H5301" s="14">
        <v>1055</v>
      </c>
      <c r="I5301" s="7">
        <f>Tabela1[[#This Row],[Valor total]]-Tabela1[[#This Row],[Valor custo]]</f>
        <v>510.91999999999996</v>
      </c>
      <c r="J5301" s="3">
        <f>Tabela1[[#This Row],[MARGEM BRUTA]]/Tabela1[[#This Row],[Valor total]]</f>
        <v>0.48428436018957344</v>
      </c>
      <c r="K5301" s="1" t="str">
        <f>VLOOKUP(Tabela1[[#This Row],[Cliente]],'BASE DE CLIENTES'!A:D,4,0)</f>
        <v>SERRALHEIRO</v>
      </c>
      <c r="L5301" s="1" t="str">
        <f>VLOOKUP(Tabela1[[#This Row],[Cliente]],'BASE DE CLIENTES'!A:E,5,0)</f>
        <v>Águas Lindas de Goiás</v>
      </c>
    </row>
    <row r="5302" spans="2:12" x14ac:dyDescent="0.3">
      <c r="B5302" t="s">
        <v>1221</v>
      </c>
      <c r="C5302" s="1" t="str">
        <f>VLOOKUP(Tabela1[[#This Row],[Cliente]],'BASE DE CLIENTES'!A:E,2,0)</f>
        <v>Brasília</v>
      </c>
      <c r="D5302" s="1" t="str">
        <f>VLOOKUP(Tabela1[[#This Row],[Cliente]],'BASE DE CLIENTES'!A:C,3,0)</f>
        <v>DF</v>
      </c>
      <c r="E5302" s="1" t="str">
        <f>CONCATENATE(Tabela1[[#This Row],[CIDADE]],",",Tabela1[[#This Row],[UF]])</f>
        <v>Brasília,DF</v>
      </c>
      <c r="F5302" s="12">
        <v>46164</v>
      </c>
      <c r="G5302" s="14">
        <v>31</v>
      </c>
      <c r="H5302" s="14">
        <v>130</v>
      </c>
      <c r="I5302" s="7">
        <f>Tabela1[[#This Row],[Valor total]]-Tabela1[[#This Row],[Valor custo]]</f>
        <v>99</v>
      </c>
      <c r="J5302" s="3">
        <f>Tabela1[[#This Row],[MARGEM BRUTA]]/Tabela1[[#This Row],[Valor total]]</f>
        <v>0.7615384615384615</v>
      </c>
      <c r="K5302" s="1" t="str">
        <f>VLOOKUP(Tabela1[[#This Row],[Cliente]],'BASE DE CLIENTES'!A:D,4,0)</f>
        <v>CLIENTE NOVO S/ IDENT.</v>
      </c>
      <c r="L5302" s="1" t="str">
        <f>VLOOKUP(Tabela1[[#This Row],[Cliente]],'BASE DE CLIENTES'!A:E,5,0)</f>
        <v>SAMAMBAIA SUL</v>
      </c>
    </row>
    <row r="5303" spans="2:12" x14ac:dyDescent="0.3">
      <c r="B5303" t="s">
        <v>1223</v>
      </c>
      <c r="C5303" s="1" t="str">
        <f>VLOOKUP(Tabela1[[#This Row],[Cliente]],'BASE DE CLIENTES'!A:E,2,0)</f>
        <v>MERCADO LIVRE</v>
      </c>
      <c r="D5303" s="1" t="str">
        <f>VLOOKUP(Tabela1[[#This Row],[Cliente]],'BASE DE CLIENTES'!A:C,3,0)</f>
        <v>MERCADO LIVRE</v>
      </c>
      <c r="E5303" s="1" t="str">
        <f>CONCATENATE(Tabela1[[#This Row],[CIDADE]],",",Tabela1[[#This Row],[UF]])</f>
        <v>MERCADO LIVRE,MERCADO LIVRE</v>
      </c>
      <c r="F5303" s="12">
        <v>46164</v>
      </c>
      <c r="G5303" s="14">
        <v>56.28</v>
      </c>
      <c r="H5303" s="14">
        <v>240.32</v>
      </c>
      <c r="I5303" s="7">
        <f>Tabela1[[#This Row],[Valor total]]-Tabela1[[#This Row],[Valor custo]]</f>
        <v>184.04</v>
      </c>
      <c r="J5303" s="3">
        <f>Tabela1[[#This Row],[MARGEM BRUTA]]/Tabela1[[#This Row],[Valor total]]</f>
        <v>0.76581225033288947</v>
      </c>
      <c r="K5303" s="1" t="str">
        <f>VLOOKUP(Tabela1[[#This Row],[Cliente]],'BASE DE CLIENTES'!A:D,4,0)</f>
        <v>OUTROS RAMOS</v>
      </c>
      <c r="L5303" s="1" t="str">
        <f>VLOOKUP(Tabela1[[#This Row],[Cliente]],'BASE DE CLIENTES'!A:E,5,0)</f>
        <v>MERCADO LIVRE</v>
      </c>
    </row>
    <row r="5304" spans="2:12" x14ac:dyDescent="0.3">
      <c r="B5304" t="s">
        <v>76</v>
      </c>
      <c r="C5304" s="1" t="str">
        <f>VLOOKUP(Tabela1[[#This Row],[Cliente]],'BASE DE CLIENTES'!A:E,2,0)</f>
        <v>Brasília</v>
      </c>
      <c r="D5304" s="1" t="str">
        <f>VLOOKUP(Tabela1[[#This Row],[Cliente]],'BASE DE CLIENTES'!A:C,3,0)</f>
        <v>DF</v>
      </c>
      <c r="E5304" s="1" t="str">
        <f>CONCATENATE(Tabela1[[#This Row],[CIDADE]],",",Tabela1[[#This Row],[UF]])</f>
        <v>Brasília,DF</v>
      </c>
      <c r="F5304" s="12">
        <v>46164</v>
      </c>
      <c r="G5304" s="14">
        <v>2006.28</v>
      </c>
      <c r="H5304" s="14">
        <v>2958</v>
      </c>
      <c r="I5304" s="7">
        <f>Tabela1[[#This Row],[Valor total]]-Tabela1[[#This Row],[Valor custo]]</f>
        <v>951.72</v>
      </c>
      <c r="J5304" s="3">
        <f>Tabela1[[#This Row],[MARGEM BRUTA]]/Tabela1[[#This Row],[Valor total]]</f>
        <v>0.32174442190669372</v>
      </c>
      <c r="K5304" s="1" t="str">
        <f>VLOOKUP(Tabela1[[#This Row],[Cliente]],'BASE DE CLIENTES'!A:D,4,0)</f>
        <v>EMPRESA COM MAQUINA</v>
      </c>
      <c r="L5304" s="1" t="str">
        <f>VLOOKUP(Tabela1[[#This Row],[Cliente]],'BASE DE CLIENTES'!A:E,5,0)</f>
        <v>Setor Placa da Mercedes (Núcleo Bandeirante)</v>
      </c>
    </row>
    <row r="5305" spans="2:12" x14ac:dyDescent="0.3">
      <c r="B5305" t="s">
        <v>27</v>
      </c>
      <c r="C5305" s="1" t="str">
        <f>VLOOKUP(Tabela1[[#This Row],[Cliente]],'BASE DE CLIENTES'!A:E,2,0)</f>
        <v>Brasília</v>
      </c>
      <c r="D5305" s="1" t="str">
        <f>VLOOKUP(Tabela1[[#This Row],[Cliente]],'BASE DE CLIENTES'!A:C,3,0)</f>
        <v>DF</v>
      </c>
      <c r="E5305" s="1" t="str">
        <f>CONCATENATE(Tabela1[[#This Row],[CIDADE]],",",Tabela1[[#This Row],[UF]])</f>
        <v>Brasília,DF</v>
      </c>
      <c r="F5305" s="12">
        <v>46164</v>
      </c>
      <c r="G5305" s="14">
        <v>963.1</v>
      </c>
      <c r="H5305" s="14">
        <v>1630</v>
      </c>
      <c r="I5305" s="7">
        <f>Tabela1[[#This Row],[Valor total]]-Tabela1[[#This Row],[Valor custo]]</f>
        <v>666.9</v>
      </c>
      <c r="J5305" s="3">
        <f>Tabela1[[#This Row],[MARGEM BRUTA]]/Tabela1[[#This Row],[Valor total]]</f>
        <v>0.40914110429447853</v>
      </c>
      <c r="K5305" s="1" t="str">
        <f>VLOOKUP(Tabela1[[#This Row],[Cliente]],'BASE DE CLIENTES'!A:D,4,0)</f>
        <v>EMPRESA SEM MAQUINA</v>
      </c>
      <c r="L5305" s="1" t="str">
        <f>VLOOKUP(Tabela1[[#This Row],[Cliente]],'BASE DE CLIENTES'!A:E,5,0)</f>
        <v>RECANTO DAS EMAS</v>
      </c>
    </row>
    <row r="5306" spans="2:12" x14ac:dyDescent="0.3">
      <c r="B5306" t="s">
        <v>117</v>
      </c>
      <c r="C5306" s="1" t="str">
        <f>VLOOKUP(Tabela1[[#This Row],[Cliente]],'BASE DE CLIENTES'!A:E,2,0)</f>
        <v>Brasília</v>
      </c>
      <c r="D5306" s="1" t="str">
        <f>VLOOKUP(Tabela1[[#This Row],[Cliente]],'BASE DE CLIENTES'!A:C,3,0)</f>
        <v>DF</v>
      </c>
      <c r="E5306" s="1" t="str">
        <f>CONCATENATE(Tabela1[[#This Row],[CIDADE]],",",Tabela1[[#This Row],[UF]])</f>
        <v>Brasília,DF</v>
      </c>
      <c r="F5306" s="12">
        <v>46164</v>
      </c>
      <c r="G5306" s="14">
        <v>530</v>
      </c>
      <c r="H5306" s="14">
        <v>800</v>
      </c>
      <c r="I5306" s="7">
        <f>Tabela1[[#This Row],[Valor total]]-Tabela1[[#This Row],[Valor custo]]</f>
        <v>270</v>
      </c>
      <c r="J5306" s="3">
        <f>Tabela1[[#This Row],[MARGEM BRUTA]]/Tabela1[[#This Row],[Valor total]]</f>
        <v>0.33750000000000002</v>
      </c>
      <c r="K5306" s="1" t="str">
        <f>VLOOKUP(Tabela1[[#This Row],[Cliente]],'BASE DE CLIENTES'!A:D,4,0)</f>
        <v>EMPRESA COM MAQUINA</v>
      </c>
      <c r="L5306" s="1" t="str">
        <f>VLOOKUP(Tabela1[[#This Row],[Cliente]],'BASE DE CLIENTES'!A:E,5,0)</f>
        <v>SETOR HABITACIONAL ARNIQUEIRA (AGUAS CLARAS)</v>
      </c>
    </row>
    <row r="5307" spans="2:12" x14ac:dyDescent="0.3">
      <c r="B5307" t="s">
        <v>227</v>
      </c>
      <c r="C5307" s="1" t="str">
        <f>VLOOKUP(Tabela1[[#This Row],[Cliente]],'BASE DE CLIENTES'!A:E,2,0)</f>
        <v>Goiânia</v>
      </c>
      <c r="D5307" s="1" t="str">
        <f>VLOOKUP(Tabela1[[#This Row],[Cliente]],'BASE DE CLIENTES'!A:C,3,0)</f>
        <v>GO</v>
      </c>
      <c r="E5307" s="1" t="str">
        <f>CONCATENATE(Tabela1[[#This Row],[CIDADE]],",",Tabela1[[#This Row],[UF]])</f>
        <v>Goiânia,GO</v>
      </c>
      <c r="F5307" s="12">
        <v>46163</v>
      </c>
      <c r="G5307" s="14">
        <v>6320</v>
      </c>
      <c r="H5307" s="14">
        <v>10000</v>
      </c>
      <c r="I5307" s="7">
        <f>Tabela1[[#This Row],[Valor total]]-Tabela1[[#This Row],[Valor custo]]</f>
        <v>3680</v>
      </c>
      <c r="J5307" s="3">
        <f>Tabela1[[#This Row],[MARGEM BRUTA]]/Tabela1[[#This Row],[Valor total]]</f>
        <v>0.36799999999999999</v>
      </c>
      <c r="K5307" s="1" t="str">
        <f>VLOOKUP(Tabela1[[#This Row],[Cliente]],'BASE DE CLIENTES'!A:D,4,0)</f>
        <v>EMPRESA SEM MAQUINA</v>
      </c>
      <c r="L5307" s="1" t="str">
        <f>VLOOKUP(Tabela1[[#This Row],[Cliente]],'BASE DE CLIENTES'!A:E,5,0)</f>
        <v>Goiânia</v>
      </c>
    </row>
    <row r="5308" spans="2:12" x14ac:dyDescent="0.3">
      <c r="B5308" t="s">
        <v>206</v>
      </c>
      <c r="C5308" s="1" t="str">
        <f>VLOOKUP(Tabela1[[#This Row],[Cliente]],'BASE DE CLIENTES'!A:E,2,0)</f>
        <v>Goiânia</v>
      </c>
      <c r="D5308" s="1" t="str">
        <f>VLOOKUP(Tabela1[[#This Row],[Cliente]],'BASE DE CLIENTES'!A:C,3,0)</f>
        <v>GO</v>
      </c>
      <c r="E5308" s="1" t="str">
        <f>CONCATENATE(Tabela1[[#This Row],[CIDADE]],",",Tabela1[[#This Row],[UF]])</f>
        <v>Goiânia,GO</v>
      </c>
      <c r="F5308" s="12">
        <v>46163</v>
      </c>
      <c r="G5308" s="14">
        <v>2125.6</v>
      </c>
      <c r="H5308" s="14">
        <v>3300</v>
      </c>
      <c r="I5308" s="7">
        <f>Tabela1[[#This Row],[Valor total]]-Tabela1[[#This Row],[Valor custo]]</f>
        <v>1174.4000000000001</v>
      </c>
      <c r="J5308" s="3">
        <f>Tabela1[[#This Row],[MARGEM BRUTA]]/Tabela1[[#This Row],[Valor total]]</f>
        <v>0.35587878787878791</v>
      </c>
      <c r="K5308" s="1" t="str">
        <f>VLOOKUP(Tabela1[[#This Row],[Cliente]],'BASE DE CLIENTES'!A:D,4,0)</f>
        <v>EMPRESA COM MAQUINA</v>
      </c>
      <c r="L5308" s="1" t="str">
        <f>VLOOKUP(Tabela1[[#This Row],[Cliente]],'BASE DE CLIENTES'!A:E,5,0)</f>
        <v>Goiânia</v>
      </c>
    </row>
    <row r="5309" spans="2:12" x14ac:dyDescent="0.3">
      <c r="B5309" t="s">
        <v>1147</v>
      </c>
      <c r="C5309" s="1" t="str">
        <f>VLOOKUP(Tabela1[[#This Row],[Cliente]],'BASE DE CLIENTES'!A:E,2,0)</f>
        <v>Salvador</v>
      </c>
      <c r="D5309" s="1" t="str">
        <f>VLOOKUP(Tabela1[[#This Row],[Cliente]],'BASE DE CLIENTES'!A:C,3,0)</f>
        <v>BA</v>
      </c>
      <c r="E5309" s="1" t="str">
        <f>CONCATENATE(Tabela1[[#This Row],[CIDADE]],",",Tabela1[[#This Row],[UF]])</f>
        <v>Salvador,BA</v>
      </c>
      <c r="F5309" s="12">
        <v>46163</v>
      </c>
      <c r="G5309" s="14">
        <v>60.08</v>
      </c>
      <c r="H5309" s="14">
        <v>200</v>
      </c>
      <c r="I5309" s="7">
        <f>Tabela1[[#This Row],[Valor total]]-Tabela1[[#This Row],[Valor custo]]</f>
        <v>139.92000000000002</v>
      </c>
      <c r="J5309" s="3">
        <f>Tabela1[[#This Row],[MARGEM BRUTA]]/Tabela1[[#This Row],[Valor total]]</f>
        <v>0.69960000000000011</v>
      </c>
      <c r="K5309" s="1" t="str">
        <f>VLOOKUP(Tabela1[[#This Row],[Cliente]],'BASE DE CLIENTES'!A:D,4,0)</f>
        <v>CLIENTE NOVO S/ IDENT.</v>
      </c>
      <c r="L5309" s="1" t="str">
        <f>VLOOKUP(Tabela1[[#This Row],[Cliente]],'BASE DE CLIENTES'!A:E,5,0)</f>
        <v>Salvador</v>
      </c>
    </row>
    <row r="5310" spans="2:12" x14ac:dyDescent="0.3">
      <c r="B5310" t="s">
        <v>66</v>
      </c>
      <c r="C5310" s="1" t="str">
        <f>VLOOKUP(Tabela1[[#This Row],[Cliente]],'BASE DE CLIENTES'!A:E,2,0)</f>
        <v>Águas Lindas de Goiás</v>
      </c>
      <c r="D5310" s="1" t="str">
        <f>VLOOKUP(Tabela1[[#This Row],[Cliente]],'BASE DE CLIENTES'!A:C,3,0)</f>
        <v>GO</v>
      </c>
      <c r="E5310" s="1" t="str">
        <f>CONCATENATE(Tabela1[[#This Row],[CIDADE]],",",Tabela1[[#This Row],[UF]])</f>
        <v>Águas Lindas de Goiás,GO</v>
      </c>
      <c r="F5310" s="12">
        <v>46163</v>
      </c>
      <c r="G5310" s="14">
        <v>530</v>
      </c>
      <c r="H5310" s="14">
        <v>840</v>
      </c>
      <c r="I5310" s="7">
        <f>Tabela1[[#This Row],[Valor total]]-Tabela1[[#This Row],[Valor custo]]</f>
        <v>310</v>
      </c>
      <c r="J5310" s="3">
        <f>Tabela1[[#This Row],[MARGEM BRUTA]]/Tabela1[[#This Row],[Valor total]]</f>
        <v>0.36904761904761907</v>
      </c>
      <c r="K5310" s="1" t="str">
        <f>VLOOKUP(Tabela1[[#This Row],[Cliente]],'BASE DE CLIENTES'!A:D,4,0)</f>
        <v>EMPRESA COM MAQUINA</v>
      </c>
      <c r="L5310" s="1" t="str">
        <f>VLOOKUP(Tabela1[[#This Row],[Cliente]],'BASE DE CLIENTES'!A:E,5,0)</f>
        <v>Águas Lindas de Goiás</v>
      </c>
    </row>
    <row r="5311" spans="2:12" x14ac:dyDescent="0.3">
      <c r="B5311" t="s">
        <v>25</v>
      </c>
      <c r="C5311" s="1" t="str">
        <f>VLOOKUP(Tabela1[[#This Row],[Cliente]],'BASE DE CLIENTES'!A:E,2,0)</f>
        <v>Brasília</v>
      </c>
      <c r="D5311" s="1" t="str">
        <f>VLOOKUP(Tabela1[[#This Row],[Cliente]],'BASE DE CLIENTES'!A:C,3,0)</f>
        <v>DF</v>
      </c>
      <c r="E5311" s="1" t="str">
        <f>CONCATENATE(Tabela1[[#This Row],[CIDADE]],",",Tabela1[[#This Row],[UF]])</f>
        <v>Brasília,DF</v>
      </c>
      <c r="F5311" s="12">
        <v>46163</v>
      </c>
      <c r="G5311" s="14">
        <v>760</v>
      </c>
      <c r="H5311" s="14">
        <v>1230</v>
      </c>
      <c r="I5311" s="7">
        <f>Tabela1[[#This Row],[Valor total]]-Tabela1[[#This Row],[Valor custo]]</f>
        <v>470</v>
      </c>
      <c r="J5311" s="3">
        <f>Tabela1[[#This Row],[MARGEM BRUTA]]/Tabela1[[#This Row],[Valor total]]</f>
        <v>0.38211382113821141</v>
      </c>
      <c r="K5311" s="1" t="str">
        <f>VLOOKUP(Tabela1[[#This Row],[Cliente]],'BASE DE CLIENTES'!A:D,4,0)</f>
        <v>EMPRESA COM MAQUINA</v>
      </c>
      <c r="L5311" s="1" t="str">
        <f>VLOOKUP(Tabela1[[#This Row],[Cliente]],'BASE DE CLIENTES'!A:E,5,0)</f>
        <v>CEILANDIA NORTE (CEILANDIA)</v>
      </c>
    </row>
    <row r="5312" spans="2:12" x14ac:dyDescent="0.3">
      <c r="B5312" t="s">
        <v>107</v>
      </c>
      <c r="C5312" s="1" t="str">
        <f>VLOOKUP(Tabela1[[#This Row],[Cliente]],'BASE DE CLIENTES'!A:E,2,0)</f>
        <v>Planaltina</v>
      </c>
      <c r="D5312" s="1" t="str">
        <f>VLOOKUP(Tabela1[[#This Row],[Cliente]],'BASE DE CLIENTES'!A:C,3,0)</f>
        <v>DF</v>
      </c>
      <c r="E5312" s="1" t="str">
        <f>CONCATENATE(Tabela1[[#This Row],[CIDADE]],",",Tabela1[[#This Row],[UF]])</f>
        <v>Planaltina,DF</v>
      </c>
      <c r="F5312" s="12">
        <v>46163</v>
      </c>
      <c r="G5312" s="14">
        <v>2475</v>
      </c>
      <c r="H5312" s="14">
        <v>3650</v>
      </c>
      <c r="I5312" s="7">
        <f>Tabela1[[#This Row],[Valor total]]-Tabela1[[#This Row],[Valor custo]]</f>
        <v>1175</v>
      </c>
      <c r="J5312" s="3">
        <f>Tabela1[[#This Row],[MARGEM BRUTA]]/Tabela1[[#This Row],[Valor total]]</f>
        <v>0.32191780821917809</v>
      </c>
      <c r="K5312" s="1" t="str">
        <f>VLOOKUP(Tabela1[[#This Row],[Cliente]],'BASE DE CLIENTES'!A:D,4,0)</f>
        <v>EMPRESA COM MAQUINA</v>
      </c>
      <c r="L5312" s="1" t="str">
        <f>VLOOKUP(Tabela1[[#This Row],[Cliente]],'BASE DE CLIENTES'!A:E,5,0)</f>
        <v>SETOR LESTE</v>
      </c>
    </row>
    <row r="5313" spans="2:12" x14ac:dyDescent="0.3">
      <c r="B5313" t="s">
        <v>66</v>
      </c>
      <c r="C5313" s="1" t="str">
        <f>VLOOKUP(Tabela1[[#This Row],[Cliente]],'BASE DE CLIENTES'!A:E,2,0)</f>
        <v>Águas Lindas de Goiás</v>
      </c>
      <c r="D5313" s="1" t="str">
        <f>VLOOKUP(Tabela1[[#This Row],[Cliente]],'BASE DE CLIENTES'!A:C,3,0)</f>
        <v>GO</v>
      </c>
      <c r="E5313" s="1" t="str">
        <f>CONCATENATE(Tabela1[[#This Row],[CIDADE]],",",Tabela1[[#This Row],[UF]])</f>
        <v>Águas Lindas de Goiás,GO</v>
      </c>
      <c r="F5313" s="12">
        <v>46163</v>
      </c>
      <c r="G5313" s="14">
        <v>530</v>
      </c>
      <c r="H5313" s="14">
        <v>870</v>
      </c>
      <c r="I5313" s="7">
        <f>Tabela1[[#This Row],[Valor total]]-Tabela1[[#This Row],[Valor custo]]</f>
        <v>340</v>
      </c>
      <c r="J5313" s="3">
        <f>Tabela1[[#This Row],[MARGEM BRUTA]]/Tabela1[[#This Row],[Valor total]]</f>
        <v>0.39080459770114945</v>
      </c>
      <c r="K5313" s="1" t="str">
        <f>VLOOKUP(Tabela1[[#This Row],[Cliente]],'BASE DE CLIENTES'!A:D,4,0)</f>
        <v>EMPRESA COM MAQUINA</v>
      </c>
      <c r="L5313" s="1" t="str">
        <f>VLOOKUP(Tabela1[[#This Row],[Cliente]],'BASE DE CLIENTES'!A:E,5,0)</f>
        <v>Águas Lindas de Goiás</v>
      </c>
    </row>
    <row r="5314" spans="2:12" x14ac:dyDescent="0.3">
      <c r="B5314" t="s">
        <v>68</v>
      </c>
      <c r="C5314" s="1" t="str">
        <f>VLOOKUP(Tabela1[[#This Row],[Cliente]],'BASE DE CLIENTES'!A:E,2,0)</f>
        <v>Brasília</v>
      </c>
      <c r="D5314" s="1" t="str">
        <f>VLOOKUP(Tabela1[[#This Row],[Cliente]],'BASE DE CLIENTES'!A:C,3,0)</f>
        <v>DF</v>
      </c>
      <c r="E5314" s="1" t="str">
        <f>CONCATENATE(Tabela1[[#This Row],[CIDADE]],",",Tabela1[[#This Row],[UF]])</f>
        <v>Brasília,DF</v>
      </c>
      <c r="F5314" s="12">
        <v>46163</v>
      </c>
      <c r="G5314" s="14">
        <v>1468.89</v>
      </c>
      <c r="H5314" s="14">
        <v>1350</v>
      </c>
      <c r="I5314" s="7">
        <f>Tabela1[[#This Row],[Valor total]]-Tabela1[[#This Row],[Valor custo]]</f>
        <v>-118.8900000000001</v>
      </c>
      <c r="J5314" s="3">
        <f>Tabela1[[#This Row],[MARGEM BRUTA]]/Tabela1[[#This Row],[Valor total]]</f>
        <v>-8.8066666666666737E-2</v>
      </c>
      <c r="K5314" s="1" t="str">
        <f>VLOOKUP(Tabela1[[#This Row],[Cliente]],'BASE DE CLIENTES'!A:D,4,0)</f>
        <v>EMPRESA COM MAQUINA</v>
      </c>
      <c r="L5314" s="1" t="str">
        <f>VLOOKUP(Tabela1[[#This Row],[Cliente]],'BASE DE CLIENTES'!A:E,5,0)</f>
        <v>SAMAMBAIA SUL (SAMAMBAIA)</v>
      </c>
    </row>
    <row r="5315" spans="2:12" x14ac:dyDescent="0.3">
      <c r="B5315" t="s">
        <v>19</v>
      </c>
      <c r="C5315" s="1" t="str">
        <f>VLOOKUP(Tabela1[[#This Row],[Cliente]],'BASE DE CLIENTES'!A:E,2,0)</f>
        <v>Águas Lindas de Goiás</v>
      </c>
      <c r="D5315" s="1" t="str">
        <f>VLOOKUP(Tabela1[[#This Row],[Cliente]],'BASE DE CLIENTES'!A:C,3,0)</f>
        <v>GO</v>
      </c>
      <c r="E5315" s="1" t="str">
        <f>CONCATENATE(Tabela1[[#This Row],[CIDADE]],",",Tabela1[[#This Row],[UF]])</f>
        <v>Águas Lindas de Goiás,GO</v>
      </c>
      <c r="F5315" s="12">
        <v>46163</v>
      </c>
      <c r="G5315" s="14">
        <v>2788</v>
      </c>
      <c r="H5315" s="14">
        <v>4400</v>
      </c>
      <c r="I5315" s="7">
        <f>Tabela1[[#This Row],[Valor total]]-Tabela1[[#This Row],[Valor custo]]</f>
        <v>1612</v>
      </c>
      <c r="J5315" s="3">
        <f>Tabela1[[#This Row],[MARGEM BRUTA]]/Tabela1[[#This Row],[Valor total]]</f>
        <v>0.36636363636363639</v>
      </c>
      <c r="K5315" s="1" t="str">
        <f>VLOOKUP(Tabela1[[#This Row],[Cliente]],'BASE DE CLIENTES'!A:D,4,0)</f>
        <v>SERRALHEIRO</v>
      </c>
      <c r="L5315" s="1" t="str">
        <f>VLOOKUP(Tabela1[[#This Row],[Cliente]],'BASE DE CLIENTES'!A:E,5,0)</f>
        <v>Águas Lindas de Goiás</v>
      </c>
    </row>
    <row r="5316" spans="2:12" x14ac:dyDescent="0.3">
      <c r="B5316" t="s">
        <v>1148</v>
      </c>
      <c r="C5316" s="1" t="str">
        <f>VLOOKUP(Tabela1[[#This Row],[Cliente]],'BASE DE CLIENTES'!A:E,2,0)</f>
        <v>Brasília</v>
      </c>
      <c r="D5316" s="1" t="str">
        <f>VLOOKUP(Tabela1[[#This Row],[Cliente]],'BASE DE CLIENTES'!A:C,3,0)</f>
        <v>DF</v>
      </c>
      <c r="E5316" s="1" t="str">
        <f>CONCATENATE(Tabela1[[#This Row],[CIDADE]],",",Tabela1[[#This Row],[UF]])</f>
        <v>Brasília,DF</v>
      </c>
      <c r="F5316" s="12">
        <v>46163</v>
      </c>
      <c r="G5316" s="14">
        <v>180.12</v>
      </c>
      <c r="H5316" s="14">
        <v>320</v>
      </c>
      <c r="I5316" s="7">
        <f>Tabela1[[#This Row],[Valor total]]-Tabela1[[#This Row],[Valor custo]]</f>
        <v>139.88</v>
      </c>
      <c r="J5316" s="3">
        <f>Tabela1[[#This Row],[MARGEM BRUTA]]/Tabela1[[#This Row],[Valor total]]</f>
        <v>0.43712499999999999</v>
      </c>
      <c r="K5316" s="1" t="str">
        <f>VLOOKUP(Tabela1[[#This Row],[Cliente]],'BASE DE CLIENTES'!A:D,4,0)</f>
        <v>CLIENTE NOVO S/ IDENT.</v>
      </c>
      <c r="L5316" s="1" t="str">
        <f>VLOOKUP(Tabela1[[#This Row],[Cliente]],'BASE DE CLIENTES'!A:E,5,0)</f>
        <v>Brasília</v>
      </c>
    </row>
    <row r="5317" spans="2:12" x14ac:dyDescent="0.3">
      <c r="B5317" t="s">
        <v>106</v>
      </c>
      <c r="C5317" s="1" t="str">
        <f>VLOOKUP(Tabela1[[#This Row],[Cliente]],'BASE DE CLIENTES'!A:E,2,0)</f>
        <v>Brasília</v>
      </c>
      <c r="D5317" s="1" t="str">
        <f>VLOOKUP(Tabela1[[#This Row],[Cliente]],'BASE DE CLIENTES'!A:C,3,0)</f>
        <v>DF</v>
      </c>
      <c r="E5317" s="1" t="str">
        <f>CONCATENATE(Tabela1[[#This Row],[CIDADE]],",",Tabela1[[#This Row],[UF]])</f>
        <v>Brasília,DF</v>
      </c>
      <c r="F5317" s="12">
        <v>46163</v>
      </c>
      <c r="G5317" s="14">
        <v>487.8</v>
      </c>
      <c r="H5317" s="14">
        <v>850</v>
      </c>
      <c r="I5317" s="7">
        <f>Tabela1[[#This Row],[Valor total]]-Tabela1[[#This Row],[Valor custo]]</f>
        <v>362.2</v>
      </c>
      <c r="J5317" s="3">
        <f>Tabela1[[#This Row],[MARGEM BRUTA]]/Tabela1[[#This Row],[Valor total]]</f>
        <v>0.42611764705882349</v>
      </c>
      <c r="K5317" s="1" t="str">
        <f>VLOOKUP(Tabela1[[#This Row],[Cliente]],'BASE DE CLIENTES'!A:D,4,0)</f>
        <v>EMPRESA COM MAQUINA</v>
      </c>
      <c r="L5317" s="1" t="str">
        <f>VLOOKUP(Tabela1[[#This Row],[Cliente]],'BASE DE CLIENTES'!A:E,5,0)</f>
        <v>26 DE SETEMBRO</v>
      </c>
    </row>
    <row r="5318" spans="2:12" x14ac:dyDescent="0.3">
      <c r="B5318" t="s">
        <v>38</v>
      </c>
      <c r="C5318" s="1" t="str">
        <f>VLOOKUP(Tabela1[[#This Row],[Cliente]],'BASE DE CLIENTES'!A:E,2,0)</f>
        <v>Brasília</v>
      </c>
      <c r="D5318" s="1" t="str">
        <f>VLOOKUP(Tabela1[[#This Row],[Cliente]],'BASE DE CLIENTES'!A:C,3,0)</f>
        <v>DF</v>
      </c>
      <c r="E5318" s="1" t="str">
        <f>CONCATENATE(Tabela1[[#This Row],[CIDADE]],",",Tabela1[[#This Row],[UF]])</f>
        <v>Brasília,DF</v>
      </c>
      <c r="F5318" s="12">
        <v>46163</v>
      </c>
      <c r="G5318" s="14">
        <v>182.4</v>
      </c>
      <c r="H5318" s="14">
        <v>280</v>
      </c>
      <c r="I5318" s="7">
        <f>Tabela1[[#This Row],[Valor total]]-Tabela1[[#This Row],[Valor custo]]</f>
        <v>97.6</v>
      </c>
      <c r="J5318" s="3">
        <f>Tabela1[[#This Row],[MARGEM BRUTA]]/Tabela1[[#This Row],[Valor total]]</f>
        <v>0.34857142857142853</v>
      </c>
      <c r="K5318" s="1" t="str">
        <f>VLOOKUP(Tabela1[[#This Row],[Cliente]],'BASE DE CLIENTES'!A:D,4,0)</f>
        <v>EMPRESA SEM MAQUINA</v>
      </c>
      <c r="L5318" s="1" t="str">
        <f>VLOOKUP(Tabela1[[#This Row],[Cliente]],'BASE DE CLIENTES'!A:E,5,0)</f>
        <v>PONTE ALTA NORTE (GAMA)</v>
      </c>
    </row>
    <row r="5319" spans="2:12" x14ac:dyDescent="0.3">
      <c r="B5319" t="s">
        <v>319</v>
      </c>
      <c r="C5319" s="1" t="str">
        <f>VLOOKUP(Tabela1[[#This Row],[Cliente]],'BASE DE CLIENTES'!A:E,2,0)</f>
        <v>Valparaíso de Goiás</v>
      </c>
      <c r="D5319" s="1" t="str">
        <f>VLOOKUP(Tabela1[[#This Row],[Cliente]],'BASE DE CLIENTES'!A:C,3,0)</f>
        <v>GO</v>
      </c>
      <c r="E5319" s="1" t="str">
        <f>CONCATENATE(Tabela1[[#This Row],[CIDADE]],",",Tabela1[[#This Row],[UF]])</f>
        <v>Valparaíso de Goiás,GO</v>
      </c>
      <c r="F5319" s="12">
        <v>46163</v>
      </c>
      <c r="G5319" s="14">
        <v>2570</v>
      </c>
      <c r="H5319" s="14">
        <v>3905</v>
      </c>
      <c r="I5319" s="7">
        <f>Tabela1[[#This Row],[Valor total]]-Tabela1[[#This Row],[Valor custo]]</f>
        <v>1335</v>
      </c>
      <c r="J5319" s="3">
        <f>Tabela1[[#This Row],[MARGEM BRUTA]]/Tabela1[[#This Row],[Valor total]]</f>
        <v>0.3418693982074264</v>
      </c>
      <c r="K5319" s="1" t="str">
        <f>VLOOKUP(Tabela1[[#This Row],[Cliente]],'BASE DE CLIENTES'!A:D,4,0)</f>
        <v>EMPRESA COM MAQUINA</v>
      </c>
      <c r="L5319" s="1" t="str">
        <f>VLOOKUP(Tabela1[[#This Row],[Cliente]],'BASE DE CLIENTES'!A:E,5,0)</f>
        <v>Valparaíso de Goiás</v>
      </c>
    </row>
    <row r="5320" spans="2:12" x14ac:dyDescent="0.3">
      <c r="B5320" t="s">
        <v>23</v>
      </c>
      <c r="C5320" s="1" t="str">
        <f>VLOOKUP(Tabela1[[#This Row],[Cliente]],'BASE DE CLIENTES'!A:E,2,0)</f>
        <v>Brasília</v>
      </c>
      <c r="D5320" s="1" t="str">
        <f>VLOOKUP(Tabela1[[#This Row],[Cliente]],'BASE DE CLIENTES'!A:C,3,0)</f>
        <v>DF</v>
      </c>
      <c r="E5320" s="1" t="str">
        <f>CONCATENATE(Tabela1[[#This Row],[CIDADE]],",",Tabela1[[#This Row],[UF]])</f>
        <v>Brasília,DF</v>
      </c>
      <c r="F5320" s="12">
        <v>46163</v>
      </c>
      <c r="G5320" s="14">
        <v>1900</v>
      </c>
      <c r="H5320" s="14">
        <v>2750</v>
      </c>
      <c r="I5320" s="7">
        <f>Tabela1[[#This Row],[Valor total]]-Tabela1[[#This Row],[Valor custo]]</f>
        <v>850</v>
      </c>
      <c r="J5320" s="3">
        <f>Tabela1[[#This Row],[MARGEM BRUTA]]/Tabela1[[#This Row],[Valor total]]</f>
        <v>0.30909090909090908</v>
      </c>
      <c r="K5320" s="1" t="str">
        <f>VLOOKUP(Tabela1[[#This Row],[Cliente]],'BASE DE CLIENTES'!A:D,4,0)</f>
        <v>EMPRESA SEM MAQUINA</v>
      </c>
      <c r="L5320" s="1" t="str">
        <f>VLOOKUP(Tabela1[[#This Row],[Cliente]],'BASE DE CLIENTES'!A:E,5,0)</f>
        <v>SETOR INDUSTRIAL (TAGUATINGA)</v>
      </c>
    </row>
    <row r="5321" spans="2:12" x14ac:dyDescent="0.3">
      <c r="B5321" t="s">
        <v>36</v>
      </c>
      <c r="C5321" s="1" t="str">
        <f>VLOOKUP(Tabela1[[#This Row],[Cliente]],'BASE DE CLIENTES'!A:E,2,0)</f>
        <v>Brasília</v>
      </c>
      <c r="D5321" s="1" t="str">
        <f>VLOOKUP(Tabela1[[#This Row],[Cliente]],'BASE DE CLIENTES'!A:C,3,0)</f>
        <v>DF</v>
      </c>
      <c r="E5321" s="1" t="str">
        <f>CONCATENATE(Tabela1[[#This Row],[CIDADE]],",",Tabela1[[#This Row],[UF]])</f>
        <v>Brasília,DF</v>
      </c>
      <c r="F5321" s="12">
        <v>46163</v>
      </c>
      <c r="G5321" s="14">
        <v>7.51</v>
      </c>
      <c r="H5321" s="14">
        <v>35</v>
      </c>
      <c r="I5321" s="7">
        <f>Tabela1[[#This Row],[Valor total]]-Tabela1[[#This Row],[Valor custo]]</f>
        <v>27.490000000000002</v>
      </c>
      <c r="J5321" s="3">
        <f>Tabela1[[#This Row],[MARGEM BRUTA]]/Tabela1[[#This Row],[Valor total]]</f>
        <v>0.78542857142857148</v>
      </c>
      <c r="K5321" s="1" t="str">
        <f>VLOOKUP(Tabela1[[#This Row],[Cliente]],'BASE DE CLIENTES'!A:D,4,0)</f>
        <v>SERRALHEIRO</v>
      </c>
      <c r="L5321" s="1" t="str">
        <f>VLOOKUP(Tabela1[[#This Row],[Cliente]],'BASE DE CLIENTES'!A:E,5,0)</f>
        <v>CEILANDIA SUL (CEILANDIA)</v>
      </c>
    </row>
    <row r="5322" spans="2:12" x14ac:dyDescent="0.3">
      <c r="B5322" t="s">
        <v>127</v>
      </c>
      <c r="C5322" s="1" t="str">
        <f>VLOOKUP(Tabela1[[#This Row],[Cliente]],'BASE DE CLIENTES'!A:E,2,0)</f>
        <v>Brasília</v>
      </c>
      <c r="D5322" s="1" t="str">
        <f>VLOOKUP(Tabela1[[#This Row],[Cliente]],'BASE DE CLIENTES'!A:C,3,0)</f>
        <v>DF</v>
      </c>
      <c r="E5322" s="1" t="str">
        <f>CONCATENATE(Tabela1[[#This Row],[CIDADE]],",",Tabela1[[#This Row],[UF]])</f>
        <v>Brasília,DF</v>
      </c>
      <c r="F5322" s="12">
        <v>46163</v>
      </c>
      <c r="G5322" s="14">
        <v>393.69</v>
      </c>
      <c r="H5322" s="14">
        <v>725</v>
      </c>
      <c r="I5322" s="7">
        <f>Tabela1[[#This Row],[Valor total]]-Tabela1[[#This Row],[Valor custo]]</f>
        <v>331.31</v>
      </c>
      <c r="J5322" s="3">
        <f>Tabela1[[#This Row],[MARGEM BRUTA]]/Tabela1[[#This Row],[Valor total]]</f>
        <v>0.45697931034482758</v>
      </c>
      <c r="K5322" s="1" t="str">
        <f>VLOOKUP(Tabela1[[#This Row],[Cliente]],'BASE DE CLIENTES'!A:D,4,0)</f>
        <v>EMPRESA COM MAQUINA</v>
      </c>
      <c r="L5322" s="1" t="str">
        <f>VLOOKUP(Tabela1[[#This Row],[Cliente]],'BASE DE CLIENTES'!A:E,5,0)</f>
        <v>CEILANDIA SUL (CEILANDIA)</v>
      </c>
    </row>
    <row r="5323" spans="2:12" x14ac:dyDescent="0.3">
      <c r="B5323" t="s">
        <v>68</v>
      </c>
      <c r="C5323" s="1" t="str">
        <f>VLOOKUP(Tabela1[[#This Row],[Cliente]],'BASE DE CLIENTES'!A:E,2,0)</f>
        <v>Brasília</v>
      </c>
      <c r="D5323" s="1" t="str">
        <f>VLOOKUP(Tabela1[[#This Row],[Cliente]],'BASE DE CLIENTES'!A:C,3,0)</f>
        <v>DF</v>
      </c>
      <c r="E5323" s="1" t="str">
        <f>CONCATENATE(Tabela1[[#This Row],[CIDADE]],",",Tabela1[[#This Row],[UF]])</f>
        <v>Brasília,DF</v>
      </c>
      <c r="F5323" s="12">
        <v>46163</v>
      </c>
      <c r="G5323" s="14">
        <v>539.84</v>
      </c>
      <c r="H5323" s="14">
        <v>955</v>
      </c>
      <c r="I5323" s="7">
        <f>Tabela1[[#This Row],[Valor total]]-Tabela1[[#This Row],[Valor custo]]</f>
        <v>415.15999999999997</v>
      </c>
      <c r="J5323" s="3">
        <f>Tabela1[[#This Row],[MARGEM BRUTA]]/Tabela1[[#This Row],[Valor total]]</f>
        <v>0.43472251308900522</v>
      </c>
      <c r="K5323" s="1" t="str">
        <f>VLOOKUP(Tabela1[[#This Row],[Cliente]],'BASE DE CLIENTES'!A:D,4,0)</f>
        <v>EMPRESA COM MAQUINA</v>
      </c>
      <c r="L5323" s="1" t="str">
        <f>VLOOKUP(Tabela1[[#This Row],[Cliente]],'BASE DE CLIENTES'!A:E,5,0)</f>
        <v>SAMAMBAIA SUL (SAMAMBAIA)</v>
      </c>
    </row>
    <row r="5324" spans="2:12" x14ac:dyDescent="0.3">
      <c r="B5324" t="s">
        <v>99</v>
      </c>
      <c r="C5324" s="1" t="str">
        <f>VLOOKUP(Tabela1[[#This Row],[Cliente]],'BASE DE CLIENTES'!A:E,2,0)</f>
        <v>Brasília</v>
      </c>
      <c r="D5324" s="1" t="str">
        <f>VLOOKUP(Tabela1[[#This Row],[Cliente]],'BASE DE CLIENTES'!A:C,3,0)</f>
        <v>DF</v>
      </c>
      <c r="E5324" s="1" t="str">
        <f>CONCATENATE(Tabela1[[#This Row],[CIDADE]],",",Tabela1[[#This Row],[UF]])</f>
        <v>Brasília,DF</v>
      </c>
      <c r="F5324" s="12">
        <v>46163</v>
      </c>
      <c r="G5324" s="14">
        <v>2772.14</v>
      </c>
      <c r="H5324" s="14">
        <v>4420</v>
      </c>
      <c r="I5324" s="7">
        <f>Tabela1[[#This Row],[Valor total]]-Tabela1[[#This Row],[Valor custo]]</f>
        <v>1647.8600000000001</v>
      </c>
      <c r="J5324" s="3">
        <f>Tabela1[[#This Row],[MARGEM BRUTA]]/Tabela1[[#This Row],[Valor total]]</f>
        <v>0.37281900452488692</v>
      </c>
      <c r="K5324" s="1" t="str">
        <f>VLOOKUP(Tabela1[[#This Row],[Cliente]],'BASE DE CLIENTES'!A:D,4,0)</f>
        <v>EMPRESA COM MAQUINA</v>
      </c>
      <c r="L5324" s="1" t="str">
        <f>VLOOKUP(Tabela1[[#This Row],[Cliente]],'BASE DE CLIENTES'!A:E,5,0)</f>
        <v>ARAPOANGA (PLANALTINA)</v>
      </c>
    </row>
    <row r="5325" spans="2:12" x14ac:dyDescent="0.3">
      <c r="B5325" t="s">
        <v>340</v>
      </c>
      <c r="C5325" s="1" t="str">
        <f>VLOOKUP(Tabela1[[#This Row],[Cliente]],'BASE DE CLIENTES'!A:E,2,0)</f>
        <v>Brasília</v>
      </c>
      <c r="D5325" s="1" t="str">
        <f>VLOOKUP(Tabela1[[#This Row],[Cliente]],'BASE DE CLIENTES'!A:C,3,0)</f>
        <v>DF</v>
      </c>
      <c r="E5325" s="1" t="str">
        <f>CONCATENATE(Tabela1[[#This Row],[CIDADE]],",",Tabela1[[#This Row],[UF]])</f>
        <v>Brasília,DF</v>
      </c>
      <c r="F5325" s="12">
        <v>46162</v>
      </c>
      <c r="G5325" s="14">
        <v>27.38</v>
      </c>
      <c r="H5325" s="14">
        <v>240</v>
      </c>
      <c r="I5325" s="7">
        <f>Tabela1[[#This Row],[Valor total]]-Tabela1[[#This Row],[Valor custo]]</f>
        <v>212.62</v>
      </c>
      <c r="J5325" s="3">
        <f>Tabela1[[#This Row],[MARGEM BRUTA]]/Tabela1[[#This Row],[Valor total]]</f>
        <v>0.88591666666666669</v>
      </c>
      <c r="K5325" s="1" t="str">
        <f>VLOOKUP(Tabela1[[#This Row],[Cliente]],'BASE DE CLIENTES'!A:D,4,0)</f>
        <v>CLIENTE NOVO S/ IDENT.</v>
      </c>
      <c r="L5325" s="1" t="str">
        <f>VLOOKUP(Tabela1[[#This Row],[Cliente]],'BASE DE CLIENTES'!A:E,5,0)</f>
        <v>Brasília</v>
      </c>
    </row>
    <row r="5326" spans="2:12" x14ac:dyDescent="0.3">
      <c r="B5326" t="s">
        <v>68</v>
      </c>
      <c r="C5326" s="1" t="str">
        <f>VLOOKUP(Tabela1[[#This Row],[Cliente]],'BASE DE CLIENTES'!A:E,2,0)</f>
        <v>Brasília</v>
      </c>
      <c r="D5326" s="1" t="str">
        <f>VLOOKUP(Tabela1[[#This Row],[Cliente]],'BASE DE CLIENTES'!A:C,3,0)</f>
        <v>DF</v>
      </c>
      <c r="E5326" s="1" t="str">
        <f>CONCATENATE(Tabela1[[#This Row],[CIDADE]],",",Tabela1[[#This Row],[UF]])</f>
        <v>Brasília,DF</v>
      </c>
      <c r="F5326" s="12">
        <v>46162</v>
      </c>
      <c r="G5326" s="14">
        <v>0</v>
      </c>
      <c r="H5326" s="14">
        <v>300</v>
      </c>
      <c r="I5326" s="7">
        <f>Tabela1[[#This Row],[Valor total]]-Tabela1[[#This Row],[Valor custo]]</f>
        <v>300</v>
      </c>
      <c r="J5326" s="3">
        <f>Tabela1[[#This Row],[MARGEM BRUTA]]/Tabela1[[#This Row],[Valor total]]</f>
        <v>1</v>
      </c>
      <c r="K5326" s="1" t="str">
        <f>VLOOKUP(Tabela1[[#This Row],[Cliente]],'BASE DE CLIENTES'!A:D,4,0)</f>
        <v>EMPRESA COM MAQUINA</v>
      </c>
      <c r="L5326" s="1" t="str">
        <f>VLOOKUP(Tabela1[[#This Row],[Cliente]],'BASE DE CLIENTES'!A:E,5,0)</f>
        <v>SAMAMBAIA SUL (SAMAMBAIA)</v>
      </c>
    </row>
    <row r="5327" spans="2:12" x14ac:dyDescent="0.3">
      <c r="B5327" t="s">
        <v>52</v>
      </c>
      <c r="C5327" s="1" t="str">
        <f>VLOOKUP(Tabela1[[#This Row],[Cliente]],'BASE DE CLIENTES'!A:E,2,0)</f>
        <v>Brasília</v>
      </c>
      <c r="D5327" s="1" t="str">
        <f>VLOOKUP(Tabela1[[#This Row],[Cliente]],'BASE DE CLIENTES'!A:C,3,0)</f>
        <v>DF</v>
      </c>
      <c r="E5327" s="1" t="str">
        <f>CONCATENATE(Tabela1[[#This Row],[CIDADE]],",",Tabela1[[#This Row],[UF]])</f>
        <v>Brasília,DF</v>
      </c>
      <c r="F5327" s="12">
        <v>46162</v>
      </c>
      <c r="G5327" s="14">
        <v>22.53</v>
      </c>
      <c r="H5327" s="14">
        <v>95</v>
      </c>
      <c r="I5327" s="7">
        <f>Tabela1[[#This Row],[Valor total]]-Tabela1[[#This Row],[Valor custo]]</f>
        <v>72.47</v>
      </c>
      <c r="J5327" s="3">
        <f>Tabela1[[#This Row],[MARGEM BRUTA]]/Tabela1[[#This Row],[Valor total]]</f>
        <v>0.76284210526315788</v>
      </c>
      <c r="K5327" s="1" t="str">
        <f>VLOOKUP(Tabela1[[#This Row],[Cliente]],'BASE DE CLIENTES'!A:D,4,0)</f>
        <v>SERRALHEIRO</v>
      </c>
      <c r="L5327" s="1" t="str">
        <f>VLOOKUP(Tabela1[[#This Row],[Cliente]],'BASE DE CLIENTES'!A:E,5,0)</f>
        <v>Ceilândia Sul (Ceilândia)</v>
      </c>
    </row>
    <row r="5328" spans="2:12" x14ac:dyDescent="0.3">
      <c r="B5328" t="s">
        <v>1225</v>
      </c>
      <c r="C5328" s="1" t="str">
        <f>VLOOKUP(Tabela1[[#This Row],[Cliente]],'BASE DE CLIENTES'!A:E,2,0)</f>
        <v>Brasília</v>
      </c>
      <c r="D5328" s="1" t="str">
        <f>VLOOKUP(Tabela1[[#This Row],[Cliente]],'BASE DE CLIENTES'!A:C,3,0)</f>
        <v>DF</v>
      </c>
      <c r="E5328" s="1" t="str">
        <f>CONCATENATE(Tabela1[[#This Row],[CIDADE]],",",Tabela1[[#This Row],[UF]])</f>
        <v>Brasília,DF</v>
      </c>
      <c r="F5328" s="12">
        <v>46162</v>
      </c>
      <c r="G5328" s="14">
        <v>75.09</v>
      </c>
      <c r="H5328" s="14">
        <v>300</v>
      </c>
      <c r="I5328" s="7">
        <f>Tabela1[[#This Row],[Valor total]]-Tabela1[[#This Row],[Valor custo]]</f>
        <v>224.91</v>
      </c>
      <c r="J5328" s="3">
        <f>Tabela1[[#This Row],[MARGEM BRUTA]]/Tabela1[[#This Row],[Valor total]]</f>
        <v>0.74970000000000003</v>
      </c>
      <c r="K5328" s="1" t="str">
        <f>VLOOKUP(Tabela1[[#This Row],[Cliente]],'BASE DE CLIENTES'!A:D,4,0)</f>
        <v>CLIENTE NOVO S/ IDENT.</v>
      </c>
      <c r="L5328" s="1" t="str">
        <f>VLOOKUP(Tabela1[[#This Row],[Cliente]],'BASE DE CLIENTES'!A:E,5,0)</f>
        <v>SETOR HABITACIONAL VICENTE PIRES</v>
      </c>
    </row>
    <row r="5329" spans="2:12" x14ac:dyDescent="0.3">
      <c r="B5329" t="s">
        <v>321</v>
      </c>
      <c r="C5329" s="1" t="str">
        <f>VLOOKUP(Tabela1[[#This Row],[Cliente]],'BASE DE CLIENTES'!A:E,2,0)</f>
        <v>Valparaíso de Goiás</v>
      </c>
      <c r="D5329" s="1" t="str">
        <f>VLOOKUP(Tabela1[[#This Row],[Cliente]],'BASE DE CLIENTES'!A:C,3,0)</f>
        <v>GO</v>
      </c>
      <c r="E5329" s="1" t="str">
        <f>CONCATENATE(Tabela1[[#This Row],[CIDADE]],",",Tabela1[[#This Row],[UF]])</f>
        <v>Valparaíso de Goiás,GO</v>
      </c>
      <c r="F5329" s="12">
        <v>46162</v>
      </c>
      <c r="G5329" s="14">
        <v>470</v>
      </c>
      <c r="H5329" s="14">
        <v>810</v>
      </c>
      <c r="I5329" s="7">
        <f>Tabela1[[#This Row],[Valor total]]-Tabela1[[#This Row],[Valor custo]]</f>
        <v>340</v>
      </c>
      <c r="J5329" s="3">
        <f>Tabela1[[#This Row],[MARGEM BRUTA]]/Tabela1[[#This Row],[Valor total]]</f>
        <v>0.41975308641975306</v>
      </c>
      <c r="K5329" s="1" t="str">
        <f>VLOOKUP(Tabela1[[#This Row],[Cliente]],'BASE DE CLIENTES'!A:D,4,0)</f>
        <v>EMPRESA COM MAQUINA</v>
      </c>
      <c r="L5329" s="1" t="str">
        <f>VLOOKUP(Tabela1[[#This Row],[Cliente]],'BASE DE CLIENTES'!A:E,5,0)</f>
        <v>Valparaíso de Goiás</v>
      </c>
    </row>
    <row r="5330" spans="2:12" x14ac:dyDescent="0.3">
      <c r="B5330" t="s">
        <v>342</v>
      </c>
      <c r="C5330" s="1" t="str">
        <f>VLOOKUP(Tabela1[[#This Row],[Cliente]],'BASE DE CLIENTES'!A:E,2,0)</f>
        <v>Santo Antônio Descoberto</v>
      </c>
      <c r="D5330" s="1" t="str">
        <f>VLOOKUP(Tabela1[[#This Row],[Cliente]],'BASE DE CLIENTES'!A:C,3,0)</f>
        <v>GO</v>
      </c>
      <c r="E5330" s="1" t="str">
        <f>CONCATENATE(Tabela1[[#This Row],[CIDADE]],",",Tabela1[[#This Row],[UF]])</f>
        <v>Santo Antônio Descoberto,GO</v>
      </c>
      <c r="F5330" s="12">
        <v>46162</v>
      </c>
      <c r="G5330" s="14">
        <v>1718.94</v>
      </c>
      <c r="H5330" s="14">
        <v>2985</v>
      </c>
      <c r="I5330" s="7">
        <f>Tabela1[[#This Row],[Valor total]]-Tabela1[[#This Row],[Valor custo]]</f>
        <v>1266.06</v>
      </c>
      <c r="J5330" s="3">
        <f>Tabela1[[#This Row],[MARGEM BRUTA]]/Tabela1[[#This Row],[Valor total]]</f>
        <v>0.42414070351758792</v>
      </c>
      <c r="K5330" s="1" t="str">
        <f>VLOOKUP(Tabela1[[#This Row],[Cliente]],'BASE DE CLIENTES'!A:D,4,0)</f>
        <v>CLIENTE NOVO S/ IDENT.</v>
      </c>
      <c r="L5330" s="1" t="str">
        <f>VLOOKUP(Tabela1[[#This Row],[Cliente]],'BASE DE CLIENTES'!A:E,5,0)</f>
        <v>Santo Antônio Descoberto</v>
      </c>
    </row>
    <row r="5331" spans="2:12" x14ac:dyDescent="0.3">
      <c r="B5331" t="s">
        <v>287</v>
      </c>
      <c r="C5331" s="1" t="str">
        <f>VLOOKUP(Tabela1[[#This Row],[Cliente]],'BASE DE CLIENTES'!A:E,2,0)</f>
        <v>Planaltina</v>
      </c>
      <c r="D5331" s="1" t="str">
        <f>VLOOKUP(Tabela1[[#This Row],[Cliente]],'BASE DE CLIENTES'!A:C,3,0)</f>
        <v>GO</v>
      </c>
      <c r="E5331" s="1" t="str">
        <f>CONCATENATE(Tabela1[[#This Row],[CIDADE]],",",Tabela1[[#This Row],[UF]])</f>
        <v>Planaltina,GO</v>
      </c>
      <c r="F5331" s="12">
        <v>46162</v>
      </c>
      <c r="G5331" s="14">
        <v>428</v>
      </c>
      <c r="H5331" s="14">
        <v>700</v>
      </c>
      <c r="I5331" s="7">
        <f>Tabela1[[#This Row],[Valor total]]-Tabela1[[#This Row],[Valor custo]]</f>
        <v>272</v>
      </c>
      <c r="J5331" s="3">
        <f>Tabela1[[#This Row],[MARGEM BRUTA]]/Tabela1[[#This Row],[Valor total]]</f>
        <v>0.38857142857142857</v>
      </c>
      <c r="K5331" s="1" t="str">
        <f>VLOOKUP(Tabela1[[#This Row],[Cliente]],'BASE DE CLIENTES'!A:D,4,0)</f>
        <v>SERRALHEIRO</v>
      </c>
      <c r="L5331" s="1" t="str">
        <f>VLOOKUP(Tabela1[[#This Row],[Cliente]],'BASE DE CLIENTES'!A:E,5,0)</f>
        <v>Planaltina</v>
      </c>
    </row>
    <row r="5332" spans="2:12" x14ac:dyDescent="0.3">
      <c r="B5332" t="s">
        <v>23</v>
      </c>
      <c r="C5332" s="1" t="str">
        <f>VLOOKUP(Tabela1[[#This Row],[Cliente]],'BASE DE CLIENTES'!A:E,2,0)</f>
        <v>Brasília</v>
      </c>
      <c r="D5332" s="1" t="str">
        <f>VLOOKUP(Tabela1[[#This Row],[Cliente]],'BASE DE CLIENTES'!A:C,3,0)</f>
        <v>DF</v>
      </c>
      <c r="E5332" s="1" t="str">
        <f>CONCATENATE(Tabela1[[#This Row],[CIDADE]],",",Tabela1[[#This Row],[UF]])</f>
        <v>Brasília,DF</v>
      </c>
      <c r="F5332" s="12">
        <v>46162</v>
      </c>
      <c r="G5332" s="14">
        <v>380</v>
      </c>
      <c r="H5332" s="14">
        <v>550</v>
      </c>
      <c r="I5332" s="7">
        <f>Tabela1[[#This Row],[Valor total]]-Tabela1[[#This Row],[Valor custo]]</f>
        <v>170</v>
      </c>
      <c r="J5332" s="3">
        <f>Tabela1[[#This Row],[MARGEM BRUTA]]/Tabela1[[#This Row],[Valor total]]</f>
        <v>0.30909090909090908</v>
      </c>
      <c r="K5332" s="1" t="str">
        <f>VLOOKUP(Tabela1[[#This Row],[Cliente]],'BASE DE CLIENTES'!A:D,4,0)</f>
        <v>EMPRESA SEM MAQUINA</v>
      </c>
      <c r="L5332" s="1" t="str">
        <f>VLOOKUP(Tabela1[[#This Row],[Cliente]],'BASE DE CLIENTES'!A:E,5,0)</f>
        <v>SETOR INDUSTRIAL (TAGUATINGA)</v>
      </c>
    </row>
    <row r="5333" spans="2:12" x14ac:dyDescent="0.3">
      <c r="B5333" t="s">
        <v>343</v>
      </c>
      <c r="C5333" s="1" t="str">
        <f>VLOOKUP(Tabela1[[#This Row],[Cliente]],'BASE DE CLIENTES'!A:E,2,0)</f>
        <v>Brasília</v>
      </c>
      <c r="D5333" s="1" t="str">
        <f>VLOOKUP(Tabela1[[#This Row],[Cliente]],'BASE DE CLIENTES'!A:C,3,0)</f>
        <v>DF</v>
      </c>
      <c r="E5333" s="1" t="str">
        <f>CONCATENATE(Tabela1[[#This Row],[CIDADE]],",",Tabela1[[#This Row],[UF]])</f>
        <v>Brasília,DF</v>
      </c>
      <c r="F5333" s="12">
        <v>46162</v>
      </c>
      <c r="G5333" s="14">
        <v>419</v>
      </c>
      <c r="H5333" s="14">
        <v>700</v>
      </c>
      <c r="I5333" s="7">
        <f>Tabela1[[#This Row],[Valor total]]-Tabela1[[#This Row],[Valor custo]]</f>
        <v>281</v>
      </c>
      <c r="J5333" s="3">
        <f>Tabela1[[#This Row],[MARGEM BRUTA]]/Tabela1[[#This Row],[Valor total]]</f>
        <v>0.40142857142857141</v>
      </c>
      <c r="K5333" s="1" t="str">
        <f>VLOOKUP(Tabela1[[#This Row],[Cliente]],'BASE DE CLIENTES'!A:D,4,0)</f>
        <v>CLIENTE NOVO S/ IDENT.</v>
      </c>
      <c r="L5333" s="1" t="str">
        <f>VLOOKUP(Tabela1[[#This Row],[Cliente]],'BASE DE CLIENTES'!A:E,5,0)</f>
        <v>Brasília</v>
      </c>
    </row>
    <row r="5334" spans="2:12" x14ac:dyDescent="0.3">
      <c r="B5334" t="s">
        <v>216</v>
      </c>
      <c r="C5334" s="1" t="str">
        <f>VLOOKUP(Tabela1[[#This Row],[Cliente]],'BASE DE CLIENTES'!A:E,2,0)</f>
        <v>Brasília</v>
      </c>
      <c r="D5334" s="1" t="str">
        <f>VLOOKUP(Tabela1[[#This Row],[Cliente]],'BASE DE CLIENTES'!A:C,3,0)</f>
        <v>DF</v>
      </c>
      <c r="E5334" s="1" t="str">
        <f>CONCATENATE(Tabela1[[#This Row],[CIDADE]],",",Tabela1[[#This Row],[UF]])</f>
        <v>Brasília,DF</v>
      </c>
      <c r="F5334" s="12">
        <v>46162</v>
      </c>
      <c r="G5334" s="14">
        <v>2600</v>
      </c>
      <c r="H5334" s="14">
        <v>3200</v>
      </c>
      <c r="I5334" s="7">
        <f>Tabela1[[#This Row],[Valor total]]-Tabela1[[#This Row],[Valor custo]]</f>
        <v>600</v>
      </c>
      <c r="J5334" s="3">
        <f>Tabela1[[#This Row],[MARGEM BRUTA]]/Tabela1[[#This Row],[Valor total]]</f>
        <v>0.1875</v>
      </c>
      <c r="K5334" s="1" t="str">
        <f>VLOOKUP(Tabela1[[#This Row],[Cliente]],'BASE DE CLIENTES'!A:D,4,0)</f>
        <v>EMPRESA COM MAQUINA</v>
      </c>
      <c r="L5334" s="1" t="str">
        <f>VLOOKUP(Tabela1[[#This Row],[Cliente]],'BASE DE CLIENTES'!A:E,5,0)</f>
        <v>RIACHO FUNDO II</v>
      </c>
    </row>
    <row r="5335" spans="2:12" x14ac:dyDescent="0.3">
      <c r="B5335" t="s">
        <v>30</v>
      </c>
      <c r="C5335" s="1" t="str">
        <f>VLOOKUP(Tabela1[[#This Row],[Cliente]],'BASE DE CLIENTES'!A:E,2,0)</f>
        <v>Águas Lindas de Goiás</v>
      </c>
      <c r="D5335" s="1" t="str">
        <f>VLOOKUP(Tabela1[[#This Row],[Cliente]],'BASE DE CLIENTES'!A:C,3,0)</f>
        <v>GO</v>
      </c>
      <c r="E5335" s="1" t="str">
        <f>CONCATENATE(Tabela1[[#This Row],[CIDADE]],",",Tabela1[[#This Row],[UF]])</f>
        <v>Águas Lindas de Goiás,GO</v>
      </c>
      <c r="F5335" s="12">
        <v>46162</v>
      </c>
      <c r="G5335" s="14">
        <v>556.28</v>
      </c>
      <c r="H5335" s="14">
        <v>800</v>
      </c>
      <c r="I5335" s="7">
        <f>Tabela1[[#This Row],[Valor total]]-Tabela1[[#This Row],[Valor custo]]</f>
        <v>243.72000000000003</v>
      </c>
      <c r="J5335" s="3">
        <f>Tabela1[[#This Row],[MARGEM BRUTA]]/Tabela1[[#This Row],[Valor total]]</f>
        <v>0.30465000000000003</v>
      </c>
      <c r="K5335" s="1" t="str">
        <f>VLOOKUP(Tabela1[[#This Row],[Cliente]],'BASE DE CLIENTES'!A:D,4,0)</f>
        <v>SERRALHEIRO</v>
      </c>
      <c r="L5335" s="1" t="str">
        <f>VLOOKUP(Tabela1[[#This Row],[Cliente]],'BASE DE CLIENTES'!A:E,5,0)</f>
        <v>Águas Lindas de Goiás</v>
      </c>
    </row>
    <row r="5336" spans="2:12" x14ac:dyDescent="0.3">
      <c r="B5336" t="s">
        <v>1221</v>
      </c>
      <c r="C5336" s="1" t="str">
        <f>VLOOKUP(Tabela1[[#This Row],[Cliente]],'BASE DE CLIENTES'!A:E,2,0)</f>
        <v>Brasília</v>
      </c>
      <c r="D5336" s="1" t="str">
        <f>VLOOKUP(Tabela1[[#This Row],[Cliente]],'BASE DE CLIENTES'!A:C,3,0)</f>
        <v>DF</v>
      </c>
      <c r="E5336" s="1" t="str">
        <f>CONCATENATE(Tabela1[[#This Row],[CIDADE]],",",Tabela1[[#This Row],[UF]])</f>
        <v>Brasília,DF</v>
      </c>
      <c r="F5336" s="12">
        <v>46162</v>
      </c>
      <c r="G5336" s="14">
        <v>419</v>
      </c>
      <c r="H5336" s="14">
        <v>720</v>
      </c>
      <c r="I5336" s="7">
        <f>Tabela1[[#This Row],[Valor total]]-Tabela1[[#This Row],[Valor custo]]</f>
        <v>301</v>
      </c>
      <c r="J5336" s="3">
        <f>Tabela1[[#This Row],[MARGEM BRUTA]]/Tabela1[[#This Row],[Valor total]]</f>
        <v>0.41805555555555557</v>
      </c>
      <c r="K5336" s="1" t="str">
        <f>VLOOKUP(Tabela1[[#This Row],[Cliente]],'BASE DE CLIENTES'!A:D,4,0)</f>
        <v>CLIENTE NOVO S/ IDENT.</v>
      </c>
      <c r="L5336" s="1" t="str">
        <f>VLOOKUP(Tabela1[[#This Row],[Cliente]],'BASE DE CLIENTES'!A:E,5,0)</f>
        <v>SAMAMBAIA SUL</v>
      </c>
    </row>
    <row r="5337" spans="2:12" x14ac:dyDescent="0.3">
      <c r="B5337" t="s">
        <v>138</v>
      </c>
      <c r="C5337" s="1" t="str">
        <f>VLOOKUP(Tabela1[[#This Row],[Cliente]],'BASE DE CLIENTES'!A:E,2,0)</f>
        <v>Brasília</v>
      </c>
      <c r="D5337" s="1" t="str">
        <f>VLOOKUP(Tabela1[[#This Row],[Cliente]],'BASE DE CLIENTES'!A:C,3,0)</f>
        <v>DF</v>
      </c>
      <c r="E5337" s="1" t="str">
        <f>CONCATENATE(Tabela1[[#This Row],[CIDADE]],",",Tabela1[[#This Row],[UF]])</f>
        <v>Brasília,DF</v>
      </c>
      <c r="F5337" s="12">
        <v>46162</v>
      </c>
      <c r="G5337" s="14">
        <v>1056.9000000000001</v>
      </c>
      <c r="H5337" s="14">
        <v>2850</v>
      </c>
      <c r="I5337" s="7">
        <f>Tabela1[[#This Row],[Valor total]]-Tabela1[[#This Row],[Valor custo]]</f>
        <v>1793.1</v>
      </c>
      <c r="J5337" s="3">
        <f>Tabela1[[#This Row],[MARGEM BRUTA]]/Tabela1[[#This Row],[Valor total]]</f>
        <v>0.62915789473684203</v>
      </c>
      <c r="K5337" s="1" t="str">
        <f>VLOOKUP(Tabela1[[#This Row],[Cliente]],'BASE DE CLIENTES'!A:D,4,0)</f>
        <v>OUTROS RAMOS</v>
      </c>
      <c r="L5337" s="1" t="str">
        <f>VLOOKUP(Tabela1[[#This Row],[Cliente]],'BASE DE CLIENTES'!A:E,5,0)</f>
        <v>CEILANDIA NORTE (CEILANDIA)</v>
      </c>
    </row>
    <row r="5338" spans="2:12" x14ac:dyDescent="0.3">
      <c r="B5338" t="s">
        <v>137</v>
      </c>
      <c r="C5338" s="1" t="str">
        <f>VLOOKUP(Tabela1[[#This Row],[Cliente]],'BASE DE CLIENTES'!A:E,2,0)</f>
        <v>Brasília</v>
      </c>
      <c r="D5338" s="1" t="str">
        <f>VLOOKUP(Tabela1[[#This Row],[Cliente]],'BASE DE CLIENTES'!A:C,3,0)</f>
        <v>DF</v>
      </c>
      <c r="E5338" s="1" t="str">
        <f>CONCATENATE(Tabela1[[#This Row],[CIDADE]],",",Tabela1[[#This Row],[UF]])</f>
        <v>Brasília,DF</v>
      </c>
      <c r="F5338" s="12">
        <v>46162</v>
      </c>
      <c r="G5338" s="14">
        <v>162.56</v>
      </c>
      <c r="H5338" s="14">
        <v>349</v>
      </c>
      <c r="I5338" s="7">
        <f>Tabela1[[#This Row],[Valor total]]-Tabela1[[#This Row],[Valor custo]]</f>
        <v>186.44</v>
      </c>
      <c r="J5338" s="3">
        <f>Tabela1[[#This Row],[MARGEM BRUTA]]/Tabela1[[#This Row],[Valor total]]</f>
        <v>0.53421203438395415</v>
      </c>
      <c r="K5338" s="1" t="str">
        <f>VLOOKUP(Tabela1[[#This Row],[Cliente]],'BASE DE CLIENTES'!A:D,4,0)</f>
        <v>SÓCIO</v>
      </c>
      <c r="L5338" s="1" t="str">
        <f>VLOOKUP(Tabela1[[#This Row],[Cliente]],'BASE DE CLIENTES'!A:E,5,0)</f>
        <v>Taguatinga Sul (Taguatinga)</v>
      </c>
    </row>
    <row r="5339" spans="2:12" x14ac:dyDescent="0.3">
      <c r="B5339" t="s">
        <v>102</v>
      </c>
      <c r="C5339" s="1" t="str">
        <f>VLOOKUP(Tabela1[[#This Row],[Cliente]],'BASE DE CLIENTES'!A:E,2,0)</f>
        <v>Brasília</v>
      </c>
      <c r="D5339" s="1" t="str">
        <f>VLOOKUP(Tabela1[[#This Row],[Cliente]],'BASE DE CLIENTES'!A:C,3,0)</f>
        <v>DF</v>
      </c>
      <c r="E5339" s="1" t="str">
        <f>CONCATENATE(Tabela1[[#This Row],[CIDADE]],",",Tabela1[[#This Row],[UF]])</f>
        <v>Brasília,DF</v>
      </c>
      <c r="F5339" s="12">
        <v>46162</v>
      </c>
      <c r="G5339" s="14">
        <v>30.49</v>
      </c>
      <c r="H5339" s="14">
        <v>45</v>
      </c>
      <c r="I5339" s="7">
        <f>Tabela1[[#This Row],[Valor total]]-Tabela1[[#This Row],[Valor custo]]</f>
        <v>14.510000000000002</v>
      </c>
      <c r="J5339" s="3">
        <f>Tabela1[[#This Row],[MARGEM BRUTA]]/Tabela1[[#This Row],[Valor total]]</f>
        <v>0.32244444444444448</v>
      </c>
      <c r="K5339" s="1" t="str">
        <f>VLOOKUP(Tabela1[[#This Row],[Cliente]],'BASE DE CLIENTES'!A:D,4,0)</f>
        <v>SERRALHEIRO</v>
      </c>
      <c r="L5339" s="1" t="str">
        <f>VLOOKUP(Tabela1[[#This Row],[Cliente]],'BASE DE CLIENTES'!A:E,5,0)</f>
        <v>Samambaia Norte (Samambaia)</v>
      </c>
    </row>
    <row r="5340" spans="2:12" x14ac:dyDescent="0.3">
      <c r="B5340" t="s">
        <v>1148</v>
      </c>
      <c r="C5340" s="1" t="str">
        <f>VLOOKUP(Tabela1[[#This Row],[Cliente]],'BASE DE CLIENTES'!A:E,2,0)</f>
        <v>Brasília</v>
      </c>
      <c r="D5340" s="1" t="str">
        <f>VLOOKUP(Tabela1[[#This Row],[Cliente]],'BASE DE CLIENTES'!A:C,3,0)</f>
        <v>DF</v>
      </c>
      <c r="E5340" s="1" t="str">
        <f>CONCATENATE(Tabela1[[#This Row],[CIDADE]],",",Tabela1[[#This Row],[UF]])</f>
        <v>Brasília,DF</v>
      </c>
      <c r="F5340" s="12">
        <v>46162</v>
      </c>
      <c r="G5340" s="14">
        <v>90.06</v>
      </c>
      <c r="H5340" s="14">
        <v>160</v>
      </c>
      <c r="I5340" s="7">
        <f>Tabela1[[#This Row],[Valor total]]-Tabela1[[#This Row],[Valor custo]]</f>
        <v>69.94</v>
      </c>
      <c r="J5340" s="3">
        <f>Tabela1[[#This Row],[MARGEM BRUTA]]/Tabela1[[#This Row],[Valor total]]</f>
        <v>0.43712499999999999</v>
      </c>
      <c r="K5340" s="1" t="str">
        <f>VLOOKUP(Tabela1[[#This Row],[Cliente]],'BASE DE CLIENTES'!A:D,4,0)</f>
        <v>CLIENTE NOVO S/ IDENT.</v>
      </c>
      <c r="L5340" s="1" t="str">
        <f>VLOOKUP(Tabela1[[#This Row],[Cliente]],'BASE DE CLIENTES'!A:E,5,0)</f>
        <v>Brasília</v>
      </c>
    </row>
    <row r="5341" spans="2:12" x14ac:dyDescent="0.3">
      <c r="B5341" t="s">
        <v>190</v>
      </c>
      <c r="C5341" s="1" t="str">
        <f>VLOOKUP(Tabela1[[#This Row],[Cliente]],'BASE DE CLIENTES'!A:E,2,0)</f>
        <v>Brasília</v>
      </c>
      <c r="D5341" s="1" t="str">
        <f>VLOOKUP(Tabela1[[#This Row],[Cliente]],'BASE DE CLIENTES'!A:C,3,0)</f>
        <v>DF</v>
      </c>
      <c r="E5341" s="1" t="str">
        <f>CONCATENATE(Tabela1[[#This Row],[CIDADE]],",",Tabela1[[#This Row],[UF]])</f>
        <v>Brasília,DF</v>
      </c>
      <c r="F5341" s="12">
        <v>46162</v>
      </c>
      <c r="G5341" s="14">
        <v>13.69</v>
      </c>
      <c r="H5341" s="14">
        <v>120</v>
      </c>
      <c r="I5341" s="7">
        <f>Tabela1[[#This Row],[Valor total]]-Tabela1[[#This Row],[Valor custo]]</f>
        <v>106.31</v>
      </c>
      <c r="J5341" s="3">
        <f>Tabela1[[#This Row],[MARGEM BRUTA]]/Tabela1[[#This Row],[Valor total]]</f>
        <v>0.88591666666666669</v>
      </c>
      <c r="K5341" s="1" t="str">
        <f>VLOOKUP(Tabela1[[#This Row],[Cliente]],'BASE DE CLIENTES'!A:D,4,0)</f>
        <v>EMPRESA COM MAQUINA</v>
      </c>
      <c r="L5341" s="1" t="str">
        <f>VLOOKUP(Tabela1[[#This Row],[Cliente]],'BASE DE CLIENTES'!A:E,5,0)</f>
        <v>RIACHO FUNDO I</v>
      </c>
    </row>
    <row r="5342" spans="2:12" x14ac:dyDescent="0.3">
      <c r="B5342" t="s">
        <v>68</v>
      </c>
      <c r="C5342" s="1" t="str">
        <f>VLOOKUP(Tabela1[[#This Row],[Cliente]],'BASE DE CLIENTES'!A:E,2,0)</f>
        <v>Brasília</v>
      </c>
      <c r="D5342" s="1" t="str">
        <f>VLOOKUP(Tabela1[[#This Row],[Cliente]],'BASE DE CLIENTES'!A:C,3,0)</f>
        <v>DF</v>
      </c>
      <c r="E5342" s="1" t="str">
        <f>CONCATENATE(Tabela1[[#This Row],[CIDADE]],",",Tabela1[[#This Row],[UF]])</f>
        <v>Brasília,DF</v>
      </c>
      <c r="F5342" s="12">
        <v>46161</v>
      </c>
      <c r="G5342" s="14">
        <v>1820</v>
      </c>
      <c r="H5342" s="14">
        <v>2800</v>
      </c>
      <c r="I5342" s="7">
        <f>Tabela1[[#This Row],[Valor total]]-Tabela1[[#This Row],[Valor custo]]</f>
        <v>980</v>
      </c>
      <c r="J5342" s="3">
        <f>Tabela1[[#This Row],[MARGEM BRUTA]]/Tabela1[[#This Row],[Valor total]]</f>
        <v>0.35</v>
      </c>
      <c r="K5342" s="1" t="str">
        <f>VLOOKUP(Tabela1[[#This Row],[Cliente]],'BASE DE CLIENTES'!A:D,4,0)</f>
        <v>EMPRESA COM MAQUINA</v>
      </c>
      <c r="L5342" s="1" t="str">
        <f>VLOOKUP(Tabela1[[#This Row],[Cliente]],'BASE DE CLIENTES'!A:E,5,0)</f>
        <v>SAMAMBAIA SUL (SAMAMBAIA)</v>
      </c>
    </row>
    <row r="5343" spans="2:12" x14ac:dyDescent="0.3">
      <c r="B5343" t="s">
        <v>68</v>
      </c>
      <c r="C5343" s="1" t="str">
        <f>VLOOKUP(Tabela1[[#This Row],[Cliente]],'BASE DE CLIENTES'!A:E,2,0)</f>
        <v>Brasília</v>
      </c>
      <c r="D5343" s="1" t="str">
        <f>VLOOKUP(Tabela1[[#This Row],[Cliente]],'BASE DE CLIENTES'!A:C,3,0)</f>
        <v>DF</v>
      </c>
      <c r="E5343" s="1" t="str">
        <f>CONCATENATE(Tabela1[[#This Row],[CIDADE]],",",Tabela1[[#This Row],[UF]])</f>
        <v>Brasília,DF</v>
      </c>
      <c r="F5343" s="12">
        <v>46161</v>
      </c>
      <c r="G5343" s="14">
        <v>126</v>
      </c>
      <c r="H5343" s="14">
        <v>165</v>
      </c>
      <c r="I5343" s="7">
        <f>Tabela1[[#This Row],[Valor total]]-Tabela1[[#This Row],[Valor custo]]</f>
        <v>39</v>
      </c>
      <c r="J5343" s="3">
        <f>Tabela1[[#This Row],[MARGEM BRUTA]]/Tabela1[[#This Row],[Valor total]]</f>
        <v>0.23636363636363636</v>
      </c>
      <c r="K5343" s="1" t="str">
        <f>VLOOKUP(Tabela1[[#This Row],[Cliente]],'BASE DE CLIENTES'!A:D,4,0)</f>
        <v>EMPRESA COM MAQUINA</v>
      </c>
      <c r="L5343" s="1" t="str">
        <f>VLOOKUP(Tabela1[[#This Row],[Cliente]],'BASE DE CLIENTES'!A:E,5,0)</f>
        <v>SAMAMBAIA SUL (SAMAMBAIA)</v>
      </c>
    </row>
    <row r="5344" spans="2:12" x14ac:dyDescent="0.3">
      <c r="B5344" t="s">
        <v>59</v>
      </c>
      <c r="C5344" s="1" t="str">
        <f>VLOOKUP(Tabela1[[#This Row],[Cliente]],'BASE DE CLIENTES'!A:E,2,0)</f>
        <v>Brasília</v>
      </c>
      <c r="D5344" s="1" t="str">
        <f>VLOOKUP(Tabela1[[#This Row],[Cliente]],'BASE DE CLIENTES'!A:C,3,0)</f>
        <v>DF</v>
      </c>
      <c r="E5344" s="1" t="str">
        <f>CONCATENATE(Tabela1[[#This Row],[CIDADE]],",",Tabela1[[#This Row],[UF]])</f>
        <v>Brasília,DF</v>
      </c>
      <c r="F5344" s="12">
        <v>46161</v>
      </c>
      <c r="G5344" s="14">
        <v>90.06</v>
      </c>
      <c r="H5344" s="14">
        <v>160</v>
      </c>
      <c r="I5344" s="7">
        <f>Tabela1[[#This Row],[Valor total]]-Tabela1[[#This Row],[Valor custo]]</f>
        <v>69.94</v>
      </c>
      <c r="J5344" s="3">
        <f>Tabela1[[#This Row],[MARGEM BRUTA]]/Tabela1[[#This Row],[Valor total]]</f>
        <v>0.43712499999999999</v>
      </c>
      <c r="K5344" s="1" t="str">
        <f>VLOOKUP(Tabela1[[#This Row],[Cliente]],'BASE DE CLIENTES'!A:D,4,0)</f>
        <v>EMPRESA COM MAQUINA</v>
      </c>
      <c r="L5344" s="1" t="str">
        <f>VLOOKUP(Tabela1[[#This Row],[Cliente]],'BASE DE CLIENTES'!A:E,5,0)</f>
        <v>SETOR HABITACIONAL VICENTE PIRES</v>
      </c>
    </row>
    <row r="5345" spans="2:12" x14ac:dyDescent="0.3">
      <c r="B5345" t="s">
        <v>322</v>
      </c>
      <c r="C5345" s="1" t="str">
        <f>VLOOKUP(Tabela1[[#This Row],[Cliente]],'BASE DE CLIENTES'!A:E,2,0)</f>
        <v>Brasília</v>
      </c>
      <c r="D5345" s="1" t="str">
        <f>VLOOKUP(Tabela1[[#This Row],[Cliente]],'BASE DE CLIENTES'!A:C,3,0)</f>
        <v>DF</v>
      </c>
      <c r="E5345" s="1" t="str">
        <f>CONCATENATE(Tabela1[[#This Row],[CIDADE]],",",Tabela1[[#This Row],[UF]])</f>
        <v>Brasília,DF</v>
      </c>
      <c r="F5345" s="12">
        <v>46161</v>
      </c>
      <c r="G5345" s="14">
        <v>191</v>
      </c>
      <c r="H5345" s="14">
        <v>300</v>
      </c>
      <c r="I5345" s="7">
        <f>Tabela1[[#This Row],[Valor total]]-Tabela1[[#This Row],[Valor custo]]</f>
        <v>109</v>
      </c>
      <c r="J5345" s="3">
        <f>Tabela1[[#This Row],[MARGEM BRUTA]]/Tabela1[[#This Row],[Valor total]]</f>
        <v>0.36333333333333334</v>
      </c>
      <c r="K5345" s="1" t="str">
        <f>VLOOKUP(Tabela1[[#This Row],[Cliente]],'BASE DE CLIENTES'!A:D,4,0)</f>
        <v>SERRALHEIRO</v>
      </c>
      <c r="L5345" s="1" t="str">
        <f>VLOOKUP(Tabela1[[#This Row],[Cliente]],'BASE DE CLIENTES'!A:E,5,0)</f>
        <v>RIACHO FUNDO I</v>
      </c>
    </row>
    <row r="5346" spans="2:12" x14ac:dyDescent="0.3">
      <c r="B5346" t="s">
        <v>340</v>
      </c>
      <c r="C5346" s="1" t="str">
        <f>VLOOKUP(Tabela1[[#This Row],[Cliente]],'BASE DE CLIENTES'!A:E,2,0)</f>
        <v>Brasília</v>
      </c>
      <c r="D5346" s="1" t="str">
        <f>VLOOKUP(Tabela1[[#This Row],[Cliente]],'BASE DE CLIENTES'!A:C,3,0)</f>
        <v>DF</v>
      </c>
      <c r="E5346" s="1" t="str">
        <f>CONCATENATE(Tabela1[[#This Row],[CIDADE]],",",Tabela1[[#This Row],[UF]])</f>
        <v>Brasília,DF</v>
      </c>
      <c r="F5346" s="12">
        <v>46161</v>
      </c>
      <c r="G5346" s="14">
        <v>120.6</v>
      </c>
      <c r="H5346" s="14">
        <v>160</v>
      </c>
      <c r="I5346" s="7">
        <f>Tabela1[[#This Row],[Valor total]]-Tabela1[[#This Row],[Valor custo]]</f>
        <v>39.400000000000006</v>
      </c>
      <c r="J5346" s="3">
        <f>Tabela1[[#This Row],[MARGEM BRUTA]]/Tabela1[[#This Row],[Valor total]]</f>
        <v>0.24625000000000002</v>
      </c>
      <c r="K5346" s="1" t="str">
        <f>VLOOKUP(Tabela1[[#This Row],[Cliente]],'BASE DE CLIENTES'!A:D,4,0)</f>
        <v>CLIENTE NOVO S/ IDENT.</v>
      </c>
      <c r="L5346" s="1" t="str">
        <f>VLOOKUP(Tabela1[[#This Row],[Cliente]],'BASE DE CLIENTES'!A:E,5,0)</f>
        <v>Brasília</v>
      </c>
    </row>
    <row r="5347" spans="2:12" x14ac:dyDescent="0.3">
      <c r="B5347" t="s">
        <v>340</v>
      </c>
      <c r="C5347" s="1" t="str">
        <f>VLOOKUP(Tabela1[[#This Row],[Cliente]],'BASE DE CLIENTES'!A:E,2,0)</f>
        <v>Brasília</v>
      </c>
      <c r="D5347" s="1" t="str">
        <f>VLOOKUP(Tabela1[[#This Row],[Cliente]],'BASE DE CLIENTES'!A:C,3,0)</f>
        <v>DF</v>
      </c>
      <c r="E5347" s="1" t="str">
        <f>CONCATENATE(Tabela1[[#This Row],[CIDADE]],",",Tabela1[[#This Row],[UF]])</f>
        <v>Brasília,DF</v>
      </c>
      <c r="F5347" s="12">
        <v>46161</v>
      </c>
      <c r="G5347" s="14">
        <v>157.13999999999999</v>
      </c>
      <c r="H5347" s="14">
        <v>195</v>
      </c>
      <c r="I5347" s="7">
        <f>Tabela1[[#This Row],[Valor total]]-Tabela1[[#This Row],[Valor custo]]</f>
        <v>37.860000000000014</v>
      </c>
      <c r="J5347" s="3">
        <f>Tabela1[[#This Row],[MARGEM BRUTA]]/Tabela1[[#This Row],[Valor total]]</f>
        <v>0.19415384615384623</v>
      </c>
      <c r="K5347" s="1" t="str">
        <f>VLOOKUP(Tabela1[[#This Row],[Cliente]],'BASE DE CLIENTES'!A:D,4,0)</f>
        <v>CLIENTE NOVO S/ IDENT.</v>
      </c>
      <c r="L5347" s="1" t="str">
        <f>VLOOKUP(Tabela1[[#This Row],[Cliente]],'BASE DE CLIENTES'!A:E,5,0)</f>
        <v>Brasília</v>
      </c>
    </row>
    <row r="5348" spans="2:12" x14ac:dyDescent="0.3">
      <c r="B5348" t="s">
        <v>20</v>
      </c>
      <c r="C5348" s="1" t="str">
        <f>VLOOKUP(Tabela1[[#This Row],[Cliente]],'BASE DE CLIENTES'!A:E,2,0)</f>
        <v>Brasília</v>
      </c>
      <c r="D5348" s="1" t="str">
        <f>VLOOKUP(Tabela1[[#This Row],[Cliente]],'BASE DE CLIENTES'!A:C,3,0)</f>
        <v>DF</v>
      </c>
      <c r="E5348" s="1" t="str">
        <f>CONCATENATE(Tabela1[[#This Row],[CIDADE]],",",Tabela1[[#This Row],[UF]])</f>
        <v>Brasília,DF</v>
      </c>
      <c r="F5348" s="12">
        <v>46161</v>
      </c>
      <c r="G5348" s="14">
        <v>191</v>
      </c>
      <c r="H5348" s="14">
        <v>700</v>
      </c>
      <c r="I5348" s="7">
        <f>Tabela1[[#This Row],[Valor total]]-Tabela1[[#This Row],[Valor custo]]</f>
        <v>509</v>
      </c>
      <c r="J5348" s="3">
        <f>Tabela1[[#This Row],[MARGEM BRUTA]]/Tabela1[[#This Row],[Valor total]]</f>
        <v>0.72714285714285709</v>
      </c>
      <c r="K5348" s="1" t="str">
        <f>VLOOKUP(Tabela1[[#This Row],[Cliente]],'BASE DE CLIENTES'!A:D,4,0)</f>
        <v>CHAVEIRO</v>
      </c>
      <c r="L5348" s="1" t="str">
        <f>VLOOKUP(Tabela1[[#This Row],[Cliente]],'BASE DE CLIENTES'!A:E,5,0)</f>
        <v>NA</v>
      </c>
    </row>
    <row r="5349" spans="2:12" x14ac:dyDescent="0.3">
      <c r="B5349" t="s">
        <v>92</v>
      </c>
      <c r="C5349" s="1" t="str">
        <f>VLOOKUP(Tabela1[[#This Row],[Cliente]],'BASE DE CLIENTES'!A:E,2,0)</f>
        <v>Brasília</v>
      </c>
      <c r="D5349" s="1" t="str">
        <f>VLOOKUP(Tabela1[[#This Row],[Cliente]],'BASE DE CLIENTES'!A:C,3,0)</f>
        <v>DF</v>
      </c>
      <c r="E5349" s="1" t="str">
        <f>CONCATENATE(Tabela1[[#This Row],[CIDADE]],",",Tabela1[[#This Row],[UF]])</f>
        <v>Brasília,DF</v>
      </c>
      <c r="F5349" s="12">
        <v>46161</v>
      </c>
      <c r="G5349" s="14">
        <v>1030</v>
      </c>
      <c r="H5349" s="14">
        <v>1520</v>
      </c>
      <c r="I5349" s="7">
        <f>Tabela1[[#This Row],[Valor total]]-Tabela1[[#This Row],[Valor custo]]</f>
        <v>490</v>
      </c>
      <c r="J5349" s="3">
        <f>Tabela1[[#This Row],[MARGEM BRUTA]]/Tabela1[[#This Row],[Valor total]]</f>
        <v>0.32236842105263158</v>
      </c>
      <c r="K5349" s="1" t="str">
        <f>VLOOKUP(Tabela1[[#This Row],[Cliente]],'BASE DE CLIENTES'!A:D,4,0)</f>
        <v>EMPRESA SEM MAQUINA</v>
      </c>
      <c r="L5349" s="1" t="str">
        <f>VLOOKUP(Tabela1[[#This Row],[Cliente]],'BASE DE CLIENTES'!A:E,5,0)</f>
        <v>SOBRADINHO</v>
      </c>
    </row>
    <row r="5350" spans="2:12" x14ac:dyDescent="0.3">
      <c r="B5350" t="s">
        <v>260</v>
      </c>
      <c r="C5350" s="1" t="str">
        <f>VLOOKUP(Tabela1[[#This Row],[Cliente]],'BASE DE CLIENTES'!A:E,2,0)</f>
        <v>Luziânia</v>
      </c>
      <c r="D5350" s="1" t="str">
        <f>VLOOKUP(Tabela1[[#This Row],[Cliente]],'BASE DE CLIENTES'!A:C,3,0)</f>
        <v>GO</v>
      </c>
      <c r="E5350" s="1" t="str">
        <f>CONCATENATE(Tabela1[[#This Row],[CIDADE]],",",Tabela1[[#This Row],[UF]])</f>
        <v>Luziânia,GO</v>
      </c>
      <c r="F5350" s="12">
        <v>46161</v>
      </c>
      <c r="G5350" s="14">
        <v>33</v>
      </c>
      <c r="H5350" s="14">
        <v>150</v>
      </c>
      <c r="I5350" s="7">
        <f>Tabela1[[#This Row],[Valor total]]-Tabela1[[#This Row],[Valor custo]]</f>
        <v>117</v>
      </c>
      <c r="J5350" s="3">
        <f>Tabela1[[#This Row],[MARGEM BRUTA]]/Tabela1[[#This Row],[Valor total]]</f>
        <v>0.78</v>
      </c>
      <c r="K5350" s="1" t="str">
        <f>VLOOKUP(Tabela1[[#This Row],[Cliente]],'BASE DE CLIENTES'!A:D,4,0)</f>
        <v>SERRALHEIRO</v>
      </c>
      <c r="L5350" s="1" t="str">
        <f>VLOOKUP(Tabela1[[#This Row],[Cliente]],'BASE DE CLIENTES'!A:E,5,0)</f>
        <v>Luziânia</v>
      </c>
    </row>
    <row r="5351" spans="2:12" x14ac:dyDescent="0.3">
      <c r="B5351" t="s">
        <v>775</v>
      </c>
      <c r="C5351" s="1" t="str">
        <f>VLOOKUP(Tabela1[[#This Row],[Cliente]],'BASE DE CLIENTES'!A:E,2,0)</f>
        <v>Brasília</v>
      </c>
      <c r="D5351" s="1" t="str">
        <f>VLOOKUP(Tabela1[[#This Row],[Cliente]],'BASE DE CLIENTES'!A:C,3,0)</f>
        <v>DF</v>
      </c>
      <c r="E5351" s="1" t="str">
        <f>CONCATENATE(Tabela1[[#This Row],[CIDADE]],",",Tabela1[[#This Row],[UF]])</f>
        <v>Brasília,DF</v>
      </c>
      <c r="F5351" s="12">
        <v>46161</v>
      </c>
      <c r="G5351" s="14">
        <v>1990</v>
      </c>
      <c r="H5351" s="14">
        <v>2900</v>
      </c>
      <c r="I5351" s="7">
        <f>Tabela1[[#This Row],[Valor total]]-Tabela1[[#This Row],[Valor custo]]</f>
        <v>910</v>
      </c>
      <c r="J5351" s="3">
        <f>Tabela1[[#This Row],[MARGEM BRUTA]]/Tabela1[[#This Row],[Valor total]]</f>
        <v>0.31379310344827588</v>
      </c>
      <c r="K5351" s="1" t="str">
        <f>VLOOKUP(Tabela1[[#This Row],[Cliente]],'BASE DE CLIENTES'!A:D,4,0)</f>
        <v>CLIENTE NOVO S/ IDENT.</v>
      </c>
      <c r="L5351" s="1" t="str">
        <f>VLOOKUP(Tabela1[[#This Row],[Cliente]],'BASE DE CLIENTES'!A:E,5,0)</f>
        <v>Brasília</v>
      </c>
    </row>
    <row r="5352" spans="2:12" x14ac:dyDescent="0.3">
      <c r="B5352" t="s">
        <v>140</v>
      </c>
      <c r="C5352" s="1" t="str">
        <f>VLOOKUP(Tabela1[[#This Row],[Cliente]],'BASE DE CLIENTES'!A:E,2,0)</f>
        <v>Brasília</v>
      </c>
      <c r="D5352" s="1" t="str">
        <f>VLOOKUP(Tabela1[[#This Row],[Cliente]],'BASE DE CLIENTES'!A:C,3,0)</f>
        <v>DF</v>
      </c>
      <c r="E5352" s="1" t="str">
        <f>CONCATENATE(Tabela1[[#This Row],[CIDADE]],",",Tabela1[[#This Row],[UF]])</f>
        <v>Brasília,DF</v>
      </c>
      <c r="F5352" s="12">
        <v>46161</v>
      </c>
      <c r="G5352" s="14">
        <v>56.28</v>
      </c>
      <c r="H5352" s="14">
        <v>150</v>
      </c>
      <c r="I5352" s="7">
        <f>Tabela1[[#This Row],[Valor total]]-Tabela1[[#This Row],[Valor custo]]</f>
        <v>93.72</v>
      </c>
      <c r="J5352" s="3">
        <f>Tabela1[[#This Row],[MARGEM BRUTA]]/Tabela1[[#This Row],[Valor total]]</f>
        <v>0.62480000000000002</v>
      </c>
      <c r="K5352" s="1" t="str">
        <f>VLOOKUP(Tabela1[[#This Row],[Cliente]],'BASE DE CLIENTES'!A:D,4,0)</f>
        <v>EMPRESA COM MAQUINA</v>
      </c>
      <c r="L5352" s="1" t="str">
        <f>VLOOKUP(Tabela1[[#This Row],[Cliente]],'BASE DE CLIENTES'!A:E,5,0)</f>
        <v>RECANTO DAS EMAS</v>
      </c>
    </row>
    <row r="5353" spans="2:12" x14ac:dyDescent="0.3">
      <c r="B5353" t="s">
        <v>161</v>
      </c>
      <c r="C5353" s="1" t="str">
        <f>VLOOKUP(Tabela1[[#This Row],[Cliente]],'BASE DE CLIENTES'!A:E,2,0)</f>
        <v>Brasília</v>
      </c>
      <c r="D5353" s="1" t="str">
        <f>VLOOKUP(Tabela1[[#This Row],[Cliente]],'BASE DE CLIENTES'!A:C,3,0)</f>
        <v>DF</v>
      </c>
      <c r="E5353" s="1" t="str">
        <f>CONCATENATE(Tabela1[[#This Row],[CIDADE]],",",Tabela1[[#This Row],[UF]])</f>
        <v>Brasília,DF</v>
      </c>
      <c r="F5353" s="12">
        <v>46161</v>
      </c>
      <c r="G5353" s="14">
        <v>14570</v>
      </c>
      <c r="H5353" s="14">
        <v>22430</v>
      </c>
      <c r="I5353" s="7">
        <f>Tabela1[[#This Row],[Valor total]]-Tabela1[[#This Row],[Valor custo]]</f>
        <v>7860</v>
      </c>
      <c r="J5353" s="3">
        <f>Tabela1[[#This Row],[MARGEM BRUTA]]/Tabela1[[#This Row],[Valor total]]</f>
        <v>0.3504235399019171</v>
      </c>
      <c r="K5353" s="1" t="str">
        <f>VLOOKUP(Tabela1[[#This Row],[Cliente]],'BASE DE CLIENTES'!A:D,4,0)</f>
        <v>EMPRESA COM MAQUINA</v>
      </c>
      <c r="L5353" s="1" t="str">
        <f>VLOOKUP(Tabela1[[#This Row],[Cliente]],'BASE DE CLIENTES'!A:E,5,0)</f>
        <v>RIACHO FUNDO II</v>
      </c>
    </row>
    <row r="5354" spans="2:12" x14ac:dyDescent="0.3">
      <c r="B5354" t="s">
        <v>70</v>
      </c>
      <c r="C5354" s="1" t="str">
        <f>VLOOKUP(Tabela1[[#This Row],[Cliente]],'BASE DE CLIENTES'!A:E,2,0)</f>
        <v>Brasília</v>
      </c>
      <c r="D5354" s="1" t="str">
        <f>VLOOKUP(Tabela1[[#This Row],[Cliente]],'BASE DE CLIENTES'!A:C,3,0)</f>
        <v>DF</v>
      </c>
      <c r="E5354" s="1" t="str">
        <f>CONCATENATE(Tabela1[[#This Row],[CIDADE]],",",Tabela1[[#This Row],[UF]])</f>
        <v>Brasília,DF</v>
      </c>
      <c r="F5354" s="12">
        <v>46161</v>
      </c>
      <c r="G5354" s="14">
        <v>3474.58</v>
      </c>
      <c r="H5354" s="14">
        <v>5300</v>
      </c>
      <c r="I5354" s="7">
        <f>Tabela1[[#This Row],[Valor total]]-Tabela1[[#This Row],[Valor custo]]</f>
        <v>1825.42</v>
      </c>
      <c r="J5354" s="3">
        <f>Tabela1[[#This Row],[MARGEM BRUTA]]/Tabela1[[#This Row],[Valor total]]</f>
        <v>0.3444188679245283</v>
      </c>
      <c r="K5354" s="1" t="str">
        <f>VLOOKUP(Tabela1[[#This Row],[Cliente]],'BASE DE CLIENTES'!A:D,4,0)</f>
        <v>EMPRESA COM MAQUINA</v>
      </c>
      <c r="L5354" s="1" t="str">
        <f>VLOOKUP(Tabela1[[#This Row],[Cliente]],'BASE DE CLIENTES'!A:E,5,0)</f>
        <v>TAGUATINGA NORTE (TAGUATINGA)</v>
      </c>
    </row>
    <row r="5355" spans="2:12" x14ac:dyDescent="0.3">
      <c r="B5355" t="s">
        <v>1223</v>
      </c>
      <c r="C5355" s="1" t="str">
        <f>VLOOKUP(Tabela1[[#This Row],[Cliente]],'BASE DE CLIENTES'!A:E,2,0)</f>
        <v>MERCADO LIVRE</v>
      </c>
      <c r="D5355" s="1" t="str">
        <f>VLOOKUP(Tabela1[[#This Row],[Cliente]],'BASE DE CLIENTES'!A:C,3,0)</f>
        <v>MERCADO LIVRE</v>
      </c>
      <c r="E5355" s="1" t="str">
        <f>CONCATENATE(Tabela1[[#This Row],[CIDADE]],",",Tabela1[[#This Row],[UF]])</f>
        <v>MERCADO LIVRE,MERCADO LIVRE</v>
      </c>
      <c r="F5355" s="12">
        <v>46161</v>
      </c>
      <c r="G5355" s="14">
        <v>134.24</v>
      </c>
      <c r="H5355" s="14">
        <v>360.08</v>
      </c>
      <c r="I5355" s="7">
        <f>Tabela1[[#This Row],[Valor total]]-Tabela1[[#This Row],[Valor custo]]</f>
        <v>225.83999999999997</v>
      </c>
      <c r="J5355" s="3">
        <f>Tabela1[[#This Row],[MARGEM BRUTA]]/Tabela1[[#This Row],[Valor total]]</f>
        <v>0.62719395689846702</v>
      </c>
      <c r="K5355" s="1" t="str">
        <f>VLOOKUP(Tabela1[[#This Row],[Cliente]],'BASE DE CLIENTES'!A:D,4,0)</f>
        <v>OUTROS RAMOS</v>
      </c>
      <c r="L5355" s="1" t="str">
        <f>VLOOKUP(Tabela1[[#This Row],[Cliente]],'BASE DE CLIENTES'!A:E,5,0)</f>
        <v>MERCADO LIVRE</v>
      </c>
    </row>
    <row r="5356" spans="2:12" x14ac:dyDescent="0.3">
      <c r="B5356" t="s">
        <v>23</v>
      </c>
      <c r="C5356" s="1" t="str">
        <f>VLOOKUP(Tabela1[[#This Row],[Cliente]],'BASE DE CLIENTES'!A:E,2,0)</f>
        <v>Brasília</v>
      </c>
      <c r="D5356" s="1" t="str">
        <f>VLOOKUP(Tabela1[[#This Row],[Cliente]],'BASE DE CLIENTES'!A:C,3,0)</f>
        <v>DF</v>
      </c>
      <c r="E5356" s="1" t="str">
        <f>CONCATENATE(Tabela1[[#This Row],[CIDADE]],",",Tabela1[[#This Row],[UF]])</f>
        <v>Brasília,DF</v>
      </c>
      <c r="F5356" s="12">
        <v>46161</v>
      </c>
      <c r="G5356" s="14">
        <v>413</v>
      </c>
      <c r="H5356" s="14">
        <v>600</v>
      </c>
      <c r="I5356" s="7">
        <f>Tabela1[[#This Row],[Valor total]]-Tabela1[[#This Row],[Valor custo]]</f>
        <v>187</v>
      </c>
      <c r="J5356" s="3">
        <f>Tabela1[[#This Row],[MARGEM BRUTA]]/Tabela1[[#This Row],[Valor total]]</f>
        <v>0.31166666666666665</v>
      </c>
      <c r="K5356" s="1" t="str">
        <f>VLOOKUP(Tabela1[[#This Row],[Cliente]],'BASE DE CLIENTES'!A:D,4,0)</f>
        <v>EMPRESA SEM MAQUINA</v>
      </c>
      <c r="L5356" s="1" t="str">
        <f>VLOOKUP(Tabela1[[#This Row],[Cliente]],'BASE DE CLIENTES'!A:E,5,0)</f>
        <v>SETOR INDUSTRIAL (TAGUATINGA)</v>
      </c>
    </row>
    <row r="5357" spans="2:12" x14ac:dyDescent="0.3">
      <c r="B5357" t="s">
        <v>120</v>
      </c>
      <c r="C5357" s="1" t="str">
        <f>VLOOKUP(Tabela1[[#This Row],[Cliente]],'BASE DE CLIENTES'!A:E,2,0)</f>
        <v>Brasília</v>
      </c>
      <c r="D5357" s="1" t="str">
        <f>VLOOKUP(Tabela1[[#This Row],[Cliente]],'BASE DE CLIENTES'!A:C,3,0)</f>
        <v>DF</v>
      </c>
      <c r="E5357" s="1" t="str">
        <f>CONCATENATE(Tabela1[[#This Row],[CIDADE]],",",Tabela1[[#This Row],[UF]])</f>
        <v>Brasília,DF</v>
      </c>
      <c r="F5357" s="12">
        <v>46161</v>
      </c>
      <c r="G5357" s="14">
        <v>1598</v>
      </c>
      <c r="H5357" s="14">
        <v>2540</v>
      </c>
      <c r="I5357" s="7">
        <f>Tabela1[[#This Row],[Valor total]]-Tabela1[[#This Row],[Valor custo]]</f>
        <v>942</v>
      </c>
      <c r="J5357" s="3">
        <f>Tabela1[[#This Row],[MARGEM BRUTA]]/Tabela1[[#This Row],[Valor total]]</f>
        <v>0.37086614173228344</v>
      </c>
      <c r="K5357" s="1" t="str">
        <f>VLOOKUP(Tabela1[[#This Row],[Cliente]],'BASE DE CLIENTES'!A:D,4,0)</f>
        <v>EMPRESA SEM MAQUINA</v>
      </c>
      <c r="L5357" s="1" t="str">
        <f>VLOOKUP(Tabela1[[#This Row],[Cliente]],'BASE DE CLIENTES'!A:E,5,0)</f>
        <v>SAMAMBAIA</v>
      </c>
    </row>
    <row r="5358" spans="2:12" x14ac:dyDescent="0.3">
      <c r="B5358" t="s">
        <v>111</v>
      </c>
      <c r="C5358" s="1" t="str">
        <f>VLOOKUP(Tabela1[[#This Row],[Cliente]],'BASE DE CLIENTES'!A:E,2,0)</f>
        <v>Brasília</v>
      </c>
      <c r="D5358" s="1" t="str">
        <f>VLOOKUP(Tabela1[[#This Row],[Cliente]],'BASE DE CLIENTES'!A:C,3,0)</f>
        <v>DF</v>
      </c>
      <c r="E5358" s="1" t="str">
        <f>CONCATENATE(Tabela1[[#This Row],[CIDADE]],",",Tabela1[[#This Row],[UF]])</f>
        <v>Brasília,DF</v>
      </c>
      <c r="F5358" s="12">
        <v>46161</v>
      </c>
      <c r="G5358" s="14">
        <v>1089</v>
      </c>
      <c r="H5358" s="14">
        <v>1705</v>
      </c>
      <c r="I5358" s="7">
        <f>Tabela1[[#This Row],[Valor total]]-Tabela1[[#This Row],[Valor custo]]</f>
        <v>616</v>
      </c>
      <c r="J5358" s="3">
        <f>Tabela1[[#This Row],[MARGEM BRUTA]]/Tabela1[[#This Row],[Valor total]]</f>
        <v>0.36129032258064514</v>
      </c>
      <c r="K5358" s="1" t="str">
        <f>VLOOKUP(Tabela1[[#This Row],[Cliente]],'BASE DE CLIENTES'!A:D,4,0)</f>
        <v>EMPRESA SEM MAQUINA</v>
      </c>
      <c r="L5358" s="1" t="str">
        <f>VLOOKUP(Tabela1[[#This Row],[Cliente]],'BASE DE CLIENTES'!A:E,5,0)</f>
        <v>TAGUATINGA SUL (TAGUATINGA)</v>
      </c>
    </row>
    <row r="5359" spans="2:12" x14ac:dyDescent="0.3">
      <c r="B5359" t="s">
        <v>1223</v>
      </c>
      <c r="C5359" s="1" t="str">
        <f>VLOOKUP(Tabela1[[#This Row],[Cliente]],'BASE DE CLIENTES'!A:E,2,0)</f>
        <v>MERCADO LIVRE</v>
      </c>
      <c r="D5359" s="1" t="str">
        <f>VLOOKUP(Tabela1[[#This Row],[Cliente]],'BASE DE CLIENTES'!A:C,3,0)</f>
        <v>MERCADO LIVRE</v>
      </c>
      <c r="E5359" s="1" t="str">
        <f>CONCATENATE(Tabela1[[#This Row],[CIDADE]],",",Tabela1[[#This Row],[UF]])</f>
        <v>MERCADO LIVRE,MERCADO LIVRE</v>
      </c>
      <c r="F5359" s="12">
        <v>46161</v>
      </c>
      <c r="G5359" s="14">
        <v>67.12</v>
      </c>
      <c r="H5359" s="14">
        <v>161.26</v>
      </c>
      <c r="I5359" s="7">
        <f>Tabela1[[#This Row],[Valor total]]-Tabela1[[#This Row],[Valor custo]]</f>
        <v>94.139999999999986</v>
      </c>
      <c r="J5359" s="3">
        <f>Tabela1[[#This Row],[MARGEM BRUTA]]/Tabela1[[#This Row],[Valor total]]</f>
        <v>0.5837777502170407</v>
      </c>
      <c r="K5359" s="1" t="str">
        <f>VLOOKUP(Tabela1[[#This Row],[Cliente]],'BASE DE CLIENTES'!A:D,4,0)</f>
        <v>OUTROS RAMOS</v>
      </c>
      <c r="L5359" s="1" t="str">
        <f>VLOOKUP(Tabela1[[#This Row],[Cliente]],'BASE DE CLIENTES'!A:E,5,0)</f>
        <v>MERCADO LIVRE</v>
      </c>
    </row>
    <row r="5360" spans="2:12" x14ac:dyDescent="0.3">
      <c r="B5360" t="s">
        <v>1176</v>
      </c>
      <c r="C5360" s="1" t="str">
        <f>VLOOKUP(Tabela1[[#This Row],[Cliente]],'BASE DE CLIENTES'!A:E,2,0)</f>
        <v>Brasília</v>
      </c>
      <c r="D5360" s="1" t="str">
        <f>VLOOKUP(Tabela1[[#This Row],[Cliente]],'BASE DE CLIENTES'!A:C,3,0)</f>
        <v>DF</v>
      </c>
      <c r="E5360" s="1" t="str">
        <f>CONCATENATE(Tabela1[[#This Row],[CIDADE]],",",Tabela1[[#This Row],[UF]])</f>
        <v>Brasília,DF</v>
      </c>
      <c r="F5360" s="12">
        <v>46160</v>
      </c>
      <c r="G5360" s="14">
        <v>1877.5</v>
      </c>
      <c r="H5360" s="14">
        <v>3750</v>
      </c>
      <c r="I5360" s="7">
        <f>Tabela1[[#This Row],[Valor total]]-Tabela1[[#This Row],[Valor custo]]</f>
        <v>1872.5</v>
      </c>
      <c r="J5360" s="3">
        <f>Tabela1[[#This Row],[MARGEM BRUTA]]/Tabela1[[#This Row],[Valor total]]</f>
        <v>0.49933333333333335</v>
      </c>
      <c r="K5360" s="1" t="str">
        <f>VLOOKUP(Tabela1[[#This Row],[Cliente]],'BASE DE CLIENTES'!A:D,4,0)</f>
        <v>CLIENTE NOVO S/ IDENT.</v>
      </c>
      <c r="L5360" s="1" t="str">
        <f>VLOOKUP(Tabela1[[#This Row],[Cliente]],'BASE DE CLIENTES'!A:E,5,0)</f>
        <v>TAGUATINGA</v>
      </c>
    </row>
    <row r="5361" spans="2:12" x14ac:dyDescent="0.3">
      <c r="B5361" t="s">
        <v>68</v>
      </c>
      <c r="C5361" s="1" t="str">
        <f>VLOOKUP(Tabela1[[#This Row],[Cliente]],'BASE DE CLIENTES'!A:E,2,0)</f>
        <v>Brasília</v>
      </c>
      <c r="D5361" s="1" t="str">
        <f>VLOOKUP(Tabela1[[#This Row],[Cliente]],'BASE DE CLIENTES'!A:C,3,0)</f>
        <v>DF</v>
      </c>
      <c r="E5361" s="1" t="str">
        <f>CONCATENATE(Tabela1[[#This Row],[CIDADE]],",",Tabela1[[#This Row],[UF]])</f>
        <v>Brasília,DF</v>
      </c>
      <c r="F5361" s="12">
        <v>46160</v>
      </c>
      <c r="G5361" s="14">
        <v>84</v>
      </c>
      <c r="H5361" s="14">
        <v>110</v>
      </c>
      <c r="I5361" s="7">
        <f>Tabela1[[#This Row],[Valor total]]-Tabela1[[#This Row],[Valor custo]]</f>
        <v>26</v>
      </c>
      <c r="J5361" s="3">
        <f>Tabela1[[#This Row],[MARGEM BRUTA]]/Tabela1[[#This Row],[Valor total]]</f>
        <v>0.23636363636363636</v>
      </c>
      <c r="K5361" s="1" t="str">
        <f>VLOOKUP(Tabela1[[#This Row],[Cliente]],'BASE DE CLIENTES'!A:D,4,0)</f>
        <v>EMPRESA COM MAQUINA</v>
      </c>
      <c r="L5361" s="1" t="str">
        <f>VLOOKUP(Tabela1[[#This Row],[Cliente]],'BASE DE CLIENTES'!A:E,5,0)</f>
        <v>SAMAMBAIA SUL (SAMAMBAIA)</v>
      </c>
    </row>
    <row r="5362" spans="2:12" x14ac:dyDescent="0.3">
      <c r="B5362" t="s">
        <v>68</v>
      </c>
      <c r="C5362" s="1" t="str">
        <f>VLOOKUP(Tabela1[[#This Row],[Cliente]],'BASE DE CLIENTES'!A:E,2,0)</f>
        <v>Brasília</v>
      </c>
      <c r="D5362" s="1" t="str">
        <f>VLOOKUP(Tabela1[[#This Row],[Cliente]],'BASE DE CLIENTES'!A:C,3,0)</f>
        <v>DF</v>
      </c>
      <c r="E5362" s="1" t="str">
        <f>CONCATENATE(Tabela1[[#This Row],[CIDADE]],",",Tabela1[[#This Row],[UF]])</f>
        <v>Brasília,DF</v>
      </c>
      <c r="F5362" s="12">
        <v>46160</v>
      </c>
      <c r="G5362" s="14">
        <v>112.65</v>
      </c>
      <c r="H5362" s="14">
        <v>375</v>
      </c>
      <c r="I5362" s="7">
        <f>Tabela1[[#This Row],[Valor total]]-Tabela1[[#This Row],[Valor custo]]</f>
        <v>262.35000000000002</v>
      </c>
      <c r="J5362" s="3">
        <f>Tabela1[[#This Row],[MARGEM BRUTA]]/Tabela1[[#This Row],[Valor total]]</f>
        <v>0.69960000000000011</v>
      </c>
      <c r="K5362" s="1" t="str">
        <f>VLOOKUP(Tabela1[[#This Row],[Cliente]],'BASE DE CLIENTES'!A:D,4,0)</f>
        <v>EMPRESA COM MAQUINA</v>
      </c>
      <c r="L5362" s="1" t="str">
        <f>VLOOKUP(Tabela1[[#This Row],[Cliente]],'BASE DE CLIENTES'!A:E,5,0)</f>
        <v>SAMAMBAIA SUL (SAMAMBAIA)</v>
      </c>
    </row>
    <row r="5363" spans="2:12" x14ac:dyDescent="0.3">
      <c r="B5363" t="s">
        <v>1226</v>
      </c>
      <c r="C5363" s="1" t="str">
        <f>VLOOKUP(Tabela1[[#This Row],[Cliente]],'BASE DE CLIENTES'!A:E,2,0)</f>
        <v>Valparaíso de Goiás</v>
      </c>
      <c r="D5363" s="1" t="str">
        <f>VLOOKUP(Tabela1[[#This Row],[Cliente]],'BASE DE CLIENTES'!A:C,3,0)</f>
        <v>GO</v>
      </c>
      <c r="E5363" s="1" t="str">
        <f>CONCATENATE(Tabela1[[#This Row],[CIDADE]],",",Tabela1[[#This Row],[UF]])</f>
        <v>Valparaíso de Goiás,GO</v>
      </c>
      <c r="F5363" s="12">
        <v>46160</v>
      </c>
      <c r="G5363" s="14">
        <v>863</v>
      </c>
      <c r="H5363" s="14">
        <v>1495</v>
      </c>
      <c r="I5363" s="7">
        <f>Tabela1[[#This Row],[Valor total]]-Tabela1[[#This Row],[Valor custo]]</f>
        <v>632</v>
      </c>
      <c r="J5363" s="3">
        <f>Tabela1[[#This Row],[MARGEM BRUTA]]/Tabela1[[#This Row],[Valor total]]</f>
        <v>0.42274247491638794</v>
      </c>
      <c r="K5363" s="1" t="str">
        <f>VLOOKUP(Tabela1[[#This Row],[Cliente]],'BASE DE CLIENTES'!A:D,4,0)</f>
        <v>CLIENTE NOVO S/ IDENT.</v>
      </c>
      <c r="L5363" s="1" t="str">
        <f>VLOOKUP(Tabela1[[#This Row],[Cliente]],'BASE DE CLIENTES'!A:E,5,0)</f>
        <v>Valparaíso de Goiás</v>
      </c>
    </row>
    <row r="5364" spans="2:12" x14ac:dyDescent="0.3">
      <c r="B5364" t="s">
        <v>1223</v>
      </c>
      <c r="C5364" s="1" t="str">
        <f>VLOOKUP(Tabela1[[#This Row],[Cliente]],'BASE DE CLIENTES'!A:E,2,0)</f>
        <v>MERCADO LIVRE</v>
      </c>
      <c r="D5364" s="1" t="str">
        <f>VLOOKUP(Tabela1[[#This Row],[Cliente]],'BASE DE CLIENTES'!A:C,3,0)</f>
        <v>MERCADO LIVRE</v>
      </c>
      <c r="E5364" s="1" t="str">
        <f>CONCATENATE(Tabela1[[#This Row],[CIDADE]],",",Tabela1[[#This Row],[UF]])</f>
        <v>MERCADO LIVRE,MERCADO LIVRE</v>
      </c>
      <c r="F5364" s="12">
        <v>46160</v>
      </c>
      <c r="G5364" s="14">
        <v>191</v>
      </c>
      <c r="H5364" s="14">
        <v>451.22</v>
      </c>
      <c r="I5364" s="7">
        <f>Tabela1[[#This Row],[Valor total]]-Tabela1[[#This Row],[Valor custo]]</f>
        <v>260.22000000000003</v>
      </c>
      <c r="J5364" s="3">
        <f>Tabela1[[#This Row],[MARGEM BRUTA]]/Tabela1[[#This Row],[Valor total]]</f>
        <v>0.57670316032090774</v>
      </c>
      <c r="K5364" s="1" t="str">
        <f>VLOOKUP(Tabela1[[#This Row],[Cliente]],'BASE DE CLIENTES'!A:D,4,0)</f>
        <v>OUTROS RAMOS</v>
      </c>
      <c r="L5364" s="1" t="str">
        <f>VLOOKUP(Tabela1[[#This Row],[Cliente]],'BASE DE CLIENTES'!A:E,5,0)</f>
        <v>MERCADO LIVRE</v>
      </c>
    </row>
    <row r="5365" spans="2:12" x14ac:dyDescent="0.3">
      <c r="B5365" t="s">
        <v>1227</v>
      </c>
      <c r="C5365" s="1" t="str">
        <f>VLOOKUP(Tabela1[[#This Row],[Cliente]],'BASE DE CLIENTES'!A:E,2,0)</f>
        <v>Brasília</v>
      </c>
      <c r="D5365" s="1" t="str">
        <f>VLOOKUP(Tabela1[[#This Row],[Cliente]],'BASE DE CLIENTES'!A:C,3,0)</f>
        <v>DF</v>
      </c>
      <c r="E5365" s="1" t="str">
        <f>CONCATENATE(Tabela1[[#This Row],[CIDADE]],",",Tabela1[[#This Row],[UF]])</f>
        <v>Brasília,DF</v>
      </c>
      <c r="F5365" s="12">
        <v>46160</v>
      </c>
      <c r="G5365" s="14">
        <v>500</v>
      </c>
      <c r="H5365" s="14">
        <v>750</v>
      </c>
      <c r="I5365" s="7">
        <f>Tabela1[[#This Row],[Valor total]]-Tabela1[[#This Row],[Valor custo]]</f>
        <v>250</v>
      </c>
      <c r="J5365" s="3">
        <f>Tabela1[[#This Row],[MARGEM BRUTA]]/Tabela1[[#This Row],[Valor total]]</f>
        <v>0.33333333333333331</v>
      </c>
      <c r="K5365" s="1" t="str">
        <f>VLOOKUP(Tabela1[[#This Row],[Cliente]],'BASE DE CLIENTES'!A:D,4,0)</f>
        <v>CLIENTE NOVO S/ IDENT.</v>
      </c>
      <c r="L5365" s="1" t="str">
        <f>VLOOKUP(Tabela1[[#This Row],[Cliente]],'BASE DE CLIENTES'!A:E,5,0)</f>
        <v>NORTE (AGUAS CLARAS)</v>
      </c>
    </row>
    <row r="5366" spans="2:12" x14ac:dyDescent="0.3">
      <c r="B5366" t="s">
        <v>97</v>
      </c>
      <c r="C5366" s="1" t="str">
        <f>VLOOKUP(Tabela1[[#This Row],[Cliente]],'BASE DE CLIENTES'!A:E,2,0)</f>
        <v>Brasília</v>
      </c>
      <c r="D5366" s="1" t="str">
        <f>VLOOKUP(Tabela1[[#This Row],[Cliente]],'BASE DE CLIENTES'!A:C,3,0)</f>
        <v>DF</v>
      </c>
      <c r="E5366" s="1" t="str">
        <f>CONCATENATE(Tabela1[[#This Row],[CIDADE]],",",Tabela1[[#This Row],[UF]])</f>
        <v>Brasília,DF</v>
      </c>
      <c r="F5366" s="12">
        <v>46160</v>
      </c>
      <c r="G5366" s="14">
        <v>73.14</v>
      </c>
      <c r="H5366" s="14">
        <v>75</v>
      </c>
      <c r="I5366" s="7">
        <f>Tabela1[[#This Row],[Valor total]]-Tabela1[[#This Row],[Valor custo]]</f>
        <v>1.8599999999999994</v>
      </c>
      <c r="J5366" s="3">
        <f>Tabela1[[#This Row],[MARGEM BRUTA]]/Tabela1[[#This Row],[Valor total]]</f>
        <v>2.4799999999999992E-2</v>
      </c>
      <c r="K5366" s="1" t="str">
        <f>VLOOKUP(Tabela1[[#This Row],[Cliente]],'BASE DE CLIENTES'!A:D,4,0)</f>
        <v>SERRALHEIRO</v>
      </c>
      <c r="L5366" s="1" t="str">
        <f>VLOOKUP(Tabela1[[#This Row],[Cliente]],'BASE DE CLIENTES'!A:E,5,0)</f>
        <v>CEILANDIA NORTE</v>
      </c>
    </row>
    <row r="5367" spans="2:12" x14ac:dyDescent="0.3">
      <c r="B5367" t="s">
        <v>1223</v>
      </c>
      <c r="C5367" s="1" t="str">
        <f>VLOOKUP(Tabela1[[#This Row],[Cliente]],'BASE DE CLIENTES'!A:E,2,0)</f>
        <v>MERCADO LIVRE</v>
      </c>
      <c r="D5367" s="1" t="str">
        <f>VLOOKUP(Tabela1[[#This Row],[Cliente]],'BASE DE CLIENTES'!A:C,3,0)</f>
        <v>MERCADO LIVRE</v>
      </c>
      <c r="E5367" s="1" t="str">
        <f>CONCATENATE(Tabela1[[#This Row],[CIDADE]],",",Tabela1[[#This Row],[UF]])</f>
        <v>MERCADO LIVRE,MERCADO LIVRE</v>
      </c>
      <c r="F5367" s="12">
        <v>46160</v>
      </c>
      <c r="G5367" s="14">
        <v>33.56</v>
      </c>
      <c r="H5367" s="14">
        <v>80.63</v>
      </c>
      <c r="I5367" s="7">
        <f>Tabela1[[#This Row],[Valor total]]-Tabela1[[#This Row],[Valor custo]]</f>
        <v>47.069999999999993</v>
      </c>
      <c r="J5367" s="3">
        <f>Tabela1[[#This Row],[MARGEM BRUTA]]/Tabela1[[#This Row],[Valor total]]</f>
        <v>0.5837777502170407</v>
      </c>
      <c r="K5367" s="1" t="str">
        <f>VLOOKUP(Tabela1[[#This Row],[Cliente]],'BASE DE CLIENTES'!A:D,4,0)</f>
        <v>OUTROS RAMOS</v>
      </c>
      <c r="L5367" s="1" t="str">
        <f>VLOOKUP(Tabela1[[#This Row],[Cliente]],'BASE DE CLIENTES'!A:E,5,0)</f>
        <v>MERCADO LIVRE</v>
      </c>
    </row>
    <row r="5368" spans="2:12" x14ac:dyDescent="0.3">
      <c r="B5368" t="s">
        <v>1223</v>
      </c>
      <c r="C5368" s="1" t="str">
        <f>VLOOKUP(Tabela1[[#This Row],[Cliente]],'BASE DE CLIENTES'!A:E,2,0)</f>
        <v>MERCADO LIVRE</v>
      </c>
      <c r="D5368" s="1" t="str">
        <f>VLOOKUP(Tabela1[[#This Row],[Cliente]],'BASE DE CLIENTES'!A:C,3,0)</f>
        <v>MERCADO LIVRE</v>
      </c>
      <c r="E5368" s="1" t="str">
        <f>CONCATENATE(Tabela1[[#This Row],[CIDADE]],",",Tabela1[[#This Row],[UF]])</f>
        <v>MERCADO LIVRE,MERCADO LIVRE</v>
      </c>
      <c r="F5368" s="12">
        <v>46160</v>
      </c>
      <c r="G5368" s="14">
        <v>56.28</v>
      </c>
      <c r="H5368" s="14">
        <v>220.11</v>
      </c>
      <c r="I5368" s="7">
        <f>Tabela1[[#This Row],[Valor total]]-Tabela1[[#This Row],[Valor custo]]</f>
        <v>163.83000000000001</v>
      </c>
      <c r="J5368" s="3">
        <f>Tabela1[[#This Row],[MARGEM BRUTA]]/Tabela1[[#This Row],[Valor total]]</f>
        <v>0.74430966335014315</v>
      </c>
      <c r="K5368" s="1" t="str">
        <f>VLOOKUP(Tabela1[[#This Row],[Cliente]],'BASE DE CLIENTES'!A:D,4,0)</f>
        <v>OUTROS RAMOS</v>
      </c>
      <c r="L5368" s="1" t="str">
        <f>VLOOKUP(Tabela1[[#This Row],[Cliente]],'BASE DE CLIENTES'!A:E,5,0)</f>
        <v>MERCADO LIVRE</v>
      </c>
    </row>
    <row r="5369" spans="2:12" x14ac:dyDescent="0.3">
      <c r="B5369" t="s">
        <v>23</v>
      </c>
      <c r="C5369" s="1" t="str">
        <f>VLOOKUP(Tabela1[[#This Row],[Cliente]],'BASE DE CLIENTES'!A:E,2,0)</f>
        <v>Brasília</v>
      </c>
      <c r="D5369" s="1" t="str">
        <f>VLOOKUP(Tabela1[[#This Row],[Cliente]],'BASE DE CLIENTES'!A:C,3,0)</f>
        <v>DF</v>
      </c>
      <c r="E5369" s="1" t="str">
        <f>CONCATENATE(Tabela1[[#This Row],[CIDADE]],",",Tabela1[[#This Row],[UF]])</f>
        <v>Brasília,DF</v>
      </c>
      <c r="F5369" s="12">
        <v>46160</v>
      </c>
      <c r="G5369" s="14">
        <v>760</v>
      </c>
      <c r="H5369" s="14">
        <v>1000</v>
      </c>
      <c r="I5369" s="7">
        <f>Tabela1[[#This Row],[Valor total]]-Tabela1[[#This Row],[Valor custo]]</f>
        <v>240</v>
      </c>
      <c r="J5369" s="3">
        <f>Tabela1[[#This Row],[MARGEM BRUTA]]/Tabela1[[#This Row],[Valor total]]</f>
        <v>0.24</v>
      </c>
      <c r="K5369" s="1" t="str">
        <f>VLOOKUP(Tabela1[[#This Row],[Cliente]],'BASE DE CLIENTES'!A:D,4,0)</f>
        <v>EMPRESA SEM MAQUINA</v>
      </c>
      <c r="L5369" s="1" t="str">
        <f>VLOOKUP(Tabela1[[#This Row],[Cliente]],'BASE DE CLIENTES'!A:E,5,0)</f>
        <v>SETOR INDUSTRIAL (TAGUATINGA)</v>
      </c>
    </row>
    <row r="5370" spans="2:12" x14ac:dyDescent="0.3">
      <c r="B5370" t="s">
        <v>76</v>
      </c>
      <c r="C5370" s="1" t="str">
        <f>VLOOKUP(Tabela1[[#This Row],[Cliente]],'BASE DE CLIENTES'!A:E,2,0)</f>
        <v>Brasília</v>
      </c>
      <c r="D5370" s="1" t="str">
        <f>VLOOKUP(Tabela1[[#This Row],[Cliente]],'BASE DE CLIENTES'!A:C,3,0)</f>
        <v>DF</v>
      </c>
      <c r="E5370" s="1" t="str">
        <f>CONCATENATE(Tabela1[[#This Row],[CIDADE]],",",Tabela1[[#This Row],[UF]])</f>
        <v>Brasília,DF</v>
      </c>
      <c r="F5370" s="12">
        <v>46160</v>
      </c>
      <c r="G5370" s="14">
        <v>9151.14</v>
      </c>
      <c r="H5370" s="14">
        <v>13790</v>
      </c>
      <c r="I5370" s="7">
        <f>Tabela1[[#This Row],[Valor total]]-Tabela1[[#This Row],[Valor custo]]</f>
        <v>4638.8600000000006</v>
      </c>
      <c r="J5370" s="3">
        <f>Tabela1[[#This Row],[MARGEM BRUTA]]/Tabela1[[#This Row],[Valor total]]</f>
        <v>0.3363930384336476</v>
      </c>
      <c r="K5370" s="1" t="str">
        <f>VLOOKUP(Tabela1[[#This Row],[Cliente]],'BASE DE CLIENTES'!A:D,4,0)</f>
        <v>EMPRESA COM MAQUINA</v>
      </c>
      <c r="L5370" s="1" t="str">
        <f>VLOOKUP(Tabela1[[#This Row],[Cliente]],'BASE DE CLIENTES'!A:E,5,0)</f>
        <v>Setor Placa da Mercedes (Núcleo Bandeirante)</v>
      </c>
    </row>
    <row r="5371" spans="2:12" x14ac:dyDescent="0.3">
      <c r="B5371" t="s">
        <v>1221</v>
      </c>
      <c r="C5371" s="1" t="str">
        <f>VLOOKUP(Tabela1[[#This Row],[Cliente]],'BASE DE CLIENTES'!A:E,2,0)</f>
        <v>Brasília</v>
      </c>
      <c r="D5371" s="1" t="str">
        <f>VLOOKUP(Tabela1[[#This Row],[Cliente]],'BASE DE CLIENTES'!A:C,3,0)</f>
        <v>DF</v>
      </c>
      <c r="E5371" s="1" t="str">
        <f>CONCATENATE(Tabela1[[#This Row],[CIDADE]],",",Tabela1[[#This Row],[UF]])</f>
        <v>Brasília,DF</v>
      </c>
      <c r="F5371" s="12">
        <v>46160</v>
      </c>
      <c r="G5371" s="14">
        <v>2350</v>
      </c>
      <c r="H5371" s="14">
        <v>4000</v>
      </c>
      <c r="I5371" s="7">
        <f>Tabela1[[#This Row],[Valor total]]-Tabela1[[#This Row],[Valor custo]]</f>
        <v>1650</v>
      </c>
      <c r="J5371" s="3">
        <f>Tabela1[[#This Row],[MARGEM BRUTA]]/Tabela1[[#This Row],[Valor total]]</f>
        <v>0.41249999999999998</v>
      </c>
      <c r="K5371" s="1" t="str">
        <f>VLOOKUP(Tabela1[[#This Row],[Cliente]],'BASE DE CLIENTES'!A:D,4,0)</f>
        <v>CLIENTE NOVO S/ IDENT.</v>
      </c>
      <c r="L5371" s="1" t="str">
        <f>VLOOKUP(Tabela1[[#This Row],[Cliente]],'BASE DE CLIENTES'!A:E,5,0)</f>
        <v>SAMAMBAIA SUL</v>
      </c>
    </row>
    <row r="5372" spans="2:12" x14ac:dyDescent="0.3">
      <c r="B5372" t="s">
        <v>88</v>
      </c>
      <c r="C5372" s="1" t="str">
        <f>VLOOKUP(Tabela1[[#This Row],[Cliente]],'BASE DE CLIENTES'!A:E,2,0)</f>
        <v>Brasília</v>
      </c>
      <c r="D5372" s="1" t="str">
        <f>VLOOKUP(Tabela1[[#This Row],[Cliente]],'BASE DE CLIENTES'!A:C,3,0)</f>
        <v>DF</v>
      </c>
      <c r="E5372" s="1" t="str">
        <f>CONCATENATE(Tabela1[[#This Row],[CIDADE]],",",Tabela1[[#This Row],[UF]])</f>
        <v>Brasília,DF</v>
      </c>
      <c r="F5372" s="12">
        <v>46160</v>
      </c>
      <c r="G5372" s="14">
        <v>799</v>
      </c>
      <c r="H5372" s="14">
        <v>1330</v>
      </c>
      <c r="I5372" s="7">
        <f>Tabela1[[#This Row],[Valor total]]-Tabela1[[#This Row],[Valor custo]]</f>
        <v>531</v>
      </c>
      <c r="J5372" s="3">
        <f>Tabela1[[#This Row],[MARGEM BRUTA]]/Tabela1[[#This Row],[Valor total]]</f>
        <v>0.39924812030075185</v>
      </c>
      <c r="K5372" s="1" t="str">
        <f>VLOOKUP(Tabela1[[#This Row],[Cliente]],'BASE DE CLIENTES'!A:D,4,0)</f>
        <v>SERRALHEIRO</v>
      </c>
      <c r="L5372" s="1" t="str">
        <f>VLOOKUP(Tabela1[[#This Row],[Cliente]],'BASE DE CLIENTES'!A:E,5,0)</f>
        <v>RECANTO DAS EMAS</v>
      </c>
    </row>
    <row r="5373" spans="2:12" x14ac:dyDescent="0.3">
      <c r="B5373" t="s">
        <v>97</v>
      </c>
      <c r="C5373" s="1" t="str">
        <f>VLOOKUP(Tabela1[[#This Row],[Cliente]],'BASE DE CLIENTES'!A:E,2,0)</f>
        <v>Brasília</v>
      </c>
      <c r="D5373" s="1" t="str">
        <f>VLOOKUP(Tabela1[[#This Row],[Cliente]],'BASE DE CLIENTES'!A:C,3,0)</f>
        <v>DF</v>
      </c>
      <c r="E5373" s="1" t="str">
        <f>CONCATENATE(Tabela1[[#This Row],[CIDADE]],",",Tabela1[[#This Row],[UF]])</f>
        <v>Brasília,DF</v>
      </c>
      <c r="F5373" s="12">
        <v>46160</v>
      </c>
      <c r="G5373" s="14">
        <v>1089</v>
      </c>
      <c r="H5373" s="14">
        <v>1820</v>
      </c>
      <c r="I5373" s="7">
        <f>Tabela1[[#This Row],[Valor total]]-Tabela1[[#This Row],[Valor custo]]</f>
        <v>731</v>
      </c>
      <c r="J5373" s="3">
        <f>Tabela1[[#This Row],[MARGEM BRUTA]]/Tabela1[[#This Row],[Valor total]]</f>
        <v>0.40164835164835166</v>
      </c>
      <c r="K5373" s="1" t="str">
        <f>VLOOKUP(Tabela1[[#This Row],[Cliente]],'BASE DE CLIENTES'!A:D,4,0)</f>
        <v>SERRALHEIRO</v>
      </c>
      <c r="L5373" s="1" t="str">
        <f>VLOOKUP(Tabela1[[#This Row],[Cliente]],'BASE DE CLIENTES'!A:E,5,0)</f>
        <v>CEILANDIA NORTE</v>
      </c>
    </row>
    <row r="5374" spans="2:12" x14ac:dyDescent="0.3">
      <c r="B5374" t="s">
        <v>111</v>
      </c>
      <c r="C5374" s="1" t="str">
        <f>VLOOKUP(Tabela1[[#This Row],[Cliente]],'BASE DE CLIENTES'!A:E,2,0)</f>
        <v>Brasília</v>
      </c>
      <c r="D5374" s="1" t="str">
        <f>VLOOKUP(Tabela1[[#This Row],[Cliente]],'BASE DE CLIENTES'!A:C,3,0)</f>
        <v>DF</v>
      </c>
      <c r="E5374" s="1" t="str">
        <f>CONCATENATE(Tabela1[[#This Row],[CIDADE]],",",Tabela1[[#This Row],[UF]])</f>
        <v>Brasília,DF</v>
      </c>
      <c r="F5374" s="12">
        <v>46160</v>
      </c>
      <c r="G5374" s="14">
        <v>838</v>
      </c>
      <c r="H5374" s="14">
        <v>1400</v>
      </c>
      <c r="I5374" s="7">
        <f>Tabela1[[#This Row],[Valor total]]-Tabela1[[#This Row],[Valor custo]]</f>
        <v>562</v>
      </c>
      <c r="J5374" s="3">
        <f>Tabela1[[#This Row],[MARGEM BRUTA]]/Tabela1[[#This Row],[Valor total]]</f>
        <v>0.40142857142857141</v>
      </c>
      <c r="K5374" s="1" t="str">
        <f>VLOOKUP(Tabela1[[#This Row],[Cliente]],'BASE DE CLIENTES'!A:D,4,0)</f>
        <v>EMPRESA SEM MAQUINA</v>
      </c>
      <c r="L5374" s="1" t="str">
        <f>VLOOKUP(Tabela1[[#This Row],[Cliente]],'BASE DE CLIENTES'!A:E,5,0)</f>
        <v>TAGUATINGA SUL (TAGUATINGA)</v>
      </c>
    </row>
    <row r="5375" spans="2:12" x14ac:dyDescent="0.3">
      <c r="B5375" t="s">
        <v>42</v>
      </c>
      <c r="C5375" s="1" t="str">
        <f>VLOOKUP(Tabela1[[#This Row],[Cliente]],'BASE DE CLIENTES'!A:E,2,0)</f>
        <v>Brasília</v>
      </c>
      <c r="D5375" s="1" t="str">
        <f>VLOOKUP(Tabela1[[#This Row],[Cliente]],'BASE DE CLIENTES'!A:C,3,0)</f>
        <v>DF</v>
      </c>
      <c r="E5375" s="1" t="str">
        <f>CONCATENATE(Tabela1[[#This Row],[CIDADE]],",",Tabela1[[#This Row],[UF]])</f>
        <v>Brasília,DF</v>
      </c>
      <c r="F5375" s="12">
        <v>46160</v>
      </c>
      <c r="G5375" s="14">
        <v>380</v>
      </c>
      <c r="H5375" s="14">
        <v>600</v>
      </c>
      <c r="I5375" s="7">
        <f>Tabela1[[#This Row],[Valor total]]-Tabela1[[#This Row],[Valor custo]]</f>
        <v>220</v>
      </c>
      <c r="J5375" s="3">
        <f>Tabela1[[#This Row],[MARGEM BRUTA]]/Tabela1[[#This Row],[Valor total]]</f>
        <v>0.36666666666666664</v>
      </c>
      <c r="K5375" s="1" t="str">
        <f>VLOOKUP(Tabela1[[#This Row],[Cliente]],'BASE DE CLIENTES'!A:D,4,0)</f>
        <v>EMPRESA SEM MAQUINA</v>
      </c>
      <c r="L5375" s="1" t="str">
        <f>VLOOKUP(Tabela1[[#This Row],[Cliente]],'BASE DE CLIENTES'!A:E,5,0)</f>
        <v>SAMAMBAIA</v>
      </c>
    </row>
    <row r="5376" spans="2:12" x14ac:dyDescent="0.3">
      <c r="B5376" t="s">
        <v>68</v>
      </c>
      <c r="C5376" s="1" t="str">
        <f>VLOOKUP(Tabela1[[#This Row],[Cliente]],'BASE DE CLIENTES'!A:E,2,0)</f>
        <v>Brasília</v>
      </c>
      <c r="D5376" s="1" t="str">
        <f>VLOOKUP(Tabela1[[#This Row],[Cliente]],'BASE DE CLIENTES'!A:C,3,0)</f>
        <v>DF</v>
      </c>
      <c r="E5376" s="1" t="str">
        <f>CONCATENATE(Tabela1[[#This Row],[CIDADE]],",",Tabela1[[#This Row],[UF]])</f>
        <v>Brasília,DF</v>
      </c>
      <c r="F5376" s="12">
        <v>46160</v>
      </c>
      <c r="G5376" s="14">
        <v>380</v>
      </c>
      <c r="H5376" s="14">
        <v>575</v>
      </c>
      <c r="I5376" s="7">
        <f>Tabela1[[#This Row],[Valor total]]-Tabela1[[#This Row],[Valor custo]]</f>
        <v>195</v>
      </c>
      <c r="J5376" s="3">
        <f>Tabela1[[#This Row],[MARGEM BRUTA]]/Tabela1[[#This Row],[Valor total]]</f>
        <v>0.33913043478260868</v>
      </c>
      <c r="K5376" s="1" t="str">
        <f>VLOOKUP(Tabela1[[#This Row],[Cliente]],'BASE DE CLIENTES'!A:D,4,0)</f>
        <v>EMPRESA COM MAQUINA</v>
      </c>
      <c r="L5376" s="1" t="str">
        <f>VLOOKUP(Tabela1[[#This Row],[Cliente]],'BASE DE CLIENTES'!A:E,5,0)</f>
        <v>SAMAMBAIA SUL (SAMAMBAIA)</v>
      </c>
    </row>
    <row r="5377" spans="2:12" x14ac:dyDescent="0.3">
      <c r="B5377" t="s">
        <v>1223</v>
      </c>
      <c r="C5377" s="1" t="str">
        <f>VLOOKUP(Tabela1[[#This Row],[Cliente]],'BASE DE CLIENTES'!A:E,2,0)</f>
        <v>MERCADO LIVRE</v>
      </c>
      <c r="D5377" s="1" t="str">
        <f>VLOOKUP(Tabela1[[#This Row],[Cliente]],'BASE DE CLIENTES'!A:C,3,0)</f>
        <v>MERCADO LIVRE</v>
      </c>
      <c r="E5377" s="1" t="str">
        <f>CONCATENATE(Tabela1[[#This Row],[CIDADE]],",",Tabela1[[#This Row],[UF]])</f>
        <v>MERCADO LIVRE,MERCADO LIVRE</v>
      </c>
      <c r="F5377" s="12">
        <v>46160</v>
      </c>
      <c r="G5377" s="14">
        <v>56.28</v>
      </c>
      <c r="H5377" s="14">
        <v>252.83</v>
      </c>
      <c r="I5377" s="7">
        <f>Tabela1[[#This Row],[Valor total]]-Tabela1[[#This Row],[Valor custo]]</f>
        <v>196.55</v>
      </c>
      <c r="J5377" s="3">
        <f>Tabela1[[#This Row],[MARGEM BRUTA]]/Tabela1[[#This Row],[Valor total]]</f>
        <v>0.77739983388047307</v>
      </c>
      <c r="K5377" s="1" t="str">
        <f>VLOOKUP(Tabela1[[#This Row],[Cliente]],'BASE DE CLIENTES'!A:D,4,0)</f>
        <v>OUTROS RAMOS</v>
      </c>
      <c r="L5377" s="1" t="str">
        <f>VLOOKUP(Tabela1[[#This Row],[Cliente]],'BASE DE CLIENTES'!A:E,5,0)</f>
        <v>MERCADO LIVRE</v>
      </c>
    </row>
    <row r="5378" spans="2:12" x14ac:dyDescent="0.3">
      <c r="B5378" t="s">
        <v>1223</v>
      </c>
      <c r="C5378" s="1" t="str">
        <f>VLOOKUP(Tabela1[[#This Row],[Cliente]],'BASE DE CLIENTES'!A:E,2,0)</f>
        <v>MERCADO LIVRE</v>
      </c>
      <c r="D5378" s="1" t="str">
        <f>VLOOKUP(Tabela1[[#This Row],[Cliente]],'BASE DE CLIENTES'!A:C,3,0)</f>
        <v>MERCADO LIVRE</v>
      </c>
      <c r="E5378" s="1" t="str">
        <f>CONCATENATE(Tabela1[[#This Row],[CIDADE]],",",Tabela1[[#This Row],[UF]])</f>
        <v>MERCADO LIVRE,MERCADO LIVRE</v>
      </c>
      <c r="F5378" s="12">
        <v>46160</v>
      </c>
      <c r="G5378" s="14">
        <v>56.28</v>
      </c>
      <c r="H5378" s="14">
        <v>232.81</v>
      </c>
      <c r="I5378" s="7">
        <f>Tabela1[[#This Row],[Valor total]]-Tabela1[[#This Row],[Valor custo]]</f>
        <v>176.53</v>
      </c>
      <c r="J5378" s="3">
        <f>Tabela1[[#This Row],[MARGEM BRUTA]]/Tabela1[[#This Row],[Valor total]]</f>
        <v>0.7582578067952408</v>
      </c>
      <c r="K5378" s="1" t="str">
        <f>VLOOKUP(Tabela1[[#This Row],[Cliente]],'BASE DE CLIENTES'!A:D,4,0)</f>
        <v>OUTROS RAMOS</v>
      </c>
      <c r="L5378" s="1" t="str">
        <f>VLOOKUP(Tabela1[[#This Row],[Cliente]],'BASE DE CLIENTES'!A:E,5,0)</f>
        <v>MERCADO LIVRE</v>
      </c>
    </row>
    <row r="5379" spans="2:12" x14ac:dyDescent="0.3">
      <c r="B5379" t="s">
        <v>1223</v>
      </c>
      <c r="C5379" s="1" t="str">
        <f>VLOOKUP(Tabela1[[#This Row],[Cliente]],'BASE DE CLIENTES'!A:E,2,0)</f>
        <v>MERCADO LIVRE</v>
      </c>
      <c r="D5379" s="1" t="str">
        <f>VLOOKUP(Tabela1[[#This Row],[Cliente]],'BASE DE CLIENTES'!A:C,3,0)</f>
        <v>MERCADO LIVRE</v>
      </c>
      <c r="E5379" s="1" t="str">
        <f>CONCATENATE(Tabela1[[#This Row],[CIDADE]],",",Tabela1[[#This Row],[UF]])</f>
        <v>MERCADO LIVRE,MERCADO LIVRE</v>
      </c>
      <c r="F5379" s="12">
        <v>46160</v>
      </c>
      <c r="G5379" s="14">
        <v>33.56</v>
      </c>
      <c r="H5379" s="14">
        <v>80.63</v>
      </c>
      <c r="I5379" s="7">
        <f>Tabela1[[#This Row],[Valor total]]-Tabela1[[#This Row],[Valor custo]]</f>
        <v>47.069999999999993</v>
      </c>
      <c r="J5379" s="3">
        <f>Tabela1[[#This Row],[MARGEM BRUTA]]/Tabela1[[#This Row],[Valor total]]</f>
        <v>0.5837777502170407</v>
      </c>
      <c r="K5379" s="1" t="str">
        <f>VLOOKUP(Tabela1[[#This Row],[Cliente]],'BASE DE CLIENTES'!A:D,4,0)</f>
        <v>OUTROS RAMOS</v>
      </c>
      <c r="L5379" s="1" t="str">
        <f>VLOOKUP(Tabela1[[#This Row],[Cliente]],'BASE DE CLIENTES'!A:E,5,0)</f>
        <v>MERCADO LIVRE</v>
      </c>
    </row>
    <row r="5380" spans="2:12" x14ac:dyDescent="0.3">
      <c r="B5380" t="s">
        <v>1223</v>
      </c>
      <c r="C5380" s="1" t="str">
        <f>VLOOKUP(Tabela1[[#This Row],[Cliente]],'BASE DE CLIENTES'!A:E,2,0)</f>
        <v>MERCADO LIVRE</v>
      </c>
      <c r="D5380" s="1" t="str">
        <f>VLOOKUP(Tabela1[[#This Row],[Cliente]],'BASE DE CLIENTES'!A:C,3,0)</f>
        <v>MERCADO LIVRE</v>
      </c>
      <c r="E5380" s="1" t="str">
        <f>CONCATENATE(Tabela1[[#This Row],[CIDADE]],",",Tabela1[[#This Row],[UF]])</f>
        <v>MERCADO LIVRE,MERCADO LIVRE</v>
      </c>
      <c r="F5380" s="12">
        <v>46160</v>
      </c>
      <c r="G5380" s="14">
        <v>0</v>
      </c>
      <c r="H5380" s="14">
        <v>41.42</v>
      </c>
      <c r="I5380" s="7">
        <f>Tabela1[[#This Row],[Valor total]]-Tabela1[[#This Row],[Valor custo]]</f>
        <v>41.42</v>
      </c>
      <c r="J5380" s="3">
        <f>Tabela1[[#This Row],[MARGEM BRUTA]]/Tabela1[[#This Row],[Valor total]]</f>
        <v>1</v>
      </c>
      <c r="K5380" s="1" t="str">
        <f>VLOOKUP(Tabela1[[#This Row],[Cliente]],'BASE DE CLIENTES'!A:D,4,0)</f>
        <v>OUTROS RAMOS</v>
      </c>
      <c r="L5380" s="1" t="str">
        <f>VLOOKUP(Tabela1[[#This Row],[Cliente]],'BASE DE CLIENTES'!A:E,5,0)</f>
        <v>MERCADO LIVRE</v>
      </c>
    </row>
    <row r="5381" spans="2:12" x14ac:dyDescent="0.3">
      <c r="B5381" t="s">
        <v>52</v>
      </c>
      <c r="C5381" s="1" t="str">
        <f>VLOOKUP(Tabela1[[#This Row],[Cliente]],'BASE DE CLIENTES'!A:E,2,0)</f>
        <v>Brasília</v>
      </c>
      <c r="D5381" s="1" t="str">
        <f>VLOOKUP(Tabela1[[#This Row],[Cliente]],'BASE DE CLIENTES'!A:C,3,0)</f>
        <v>DF</v>
      </c>
      <c r="E5381" s="1" t="str">
        <f>CONCATENATE(Tabela1[[#This Row],[CIDADE]],",",Tabela1[[#This Row],[UF]])</f>
        <v>Brasília,DF</v>
      </c>
      <c r="F5381" s="12">
        <v>46160</v>
      </c>
      <c r="G5381" s="14">
        <v>419</v>
      </c>
      <c r="H5381" s="14">
        <v>600</v>
      </c>
      <c r="I5381" s="7">
        <f>Tabela1[[#This Row],[Valor total]]-Tabela1[[#This Row],[Valor custo]]</f>
        <v>181</v>
      </c>
      <c r="J5381" s="3">
        <f>Tabela1[[#This Row],[MARGEM BRUTA]]/Tabela1[[#This Row],[Valor total]]</f>
        <v>0.30166666666666669</v>
      </c>
      <c r="K5381" s="1" t="str">
        <f>VLOOKUP(Tabela1[[#This Row],[Cliente]],'BASE DE CLIENTES'!A:D,4,0)</f>
        <v>SERRALHEIRO</v>
      </c>
      <c r="L5381" s="1" t="str">
        <f>VLOOKUP(Tabela1[[#This Row],[Cliente]],'BASE DE CLIENTES'!A:E,5,0)</f>
        <v>Ceilândia Sul (Ceilândia)</v>
      </c>
    </row>
    <row r="5382" spans="2:12" x14ac:dyDescent="0.3">
      <c r="B5382" t="s">
        <v>30</v>
      </c>
      <c r="C5382" s="1" t="str">
        <f>VLOOKUP(Tabela1[[#This Row],[Cliente]],'BASE DE CLIENTES'!A:E,2,0)</f>
        <v>Águas Lindas de Goiás</v>
      </c>
      <c r="D5382" s="1" t="str">
        <f>VLOOKUP(Tabela1[[#This Row],[Cliente]],'BASE DE CLIENTES'!A:C,3,0)</f>
        <v>GO</v>
      </c>
      <c r="E5382" s="1" t="str">
        <f>CONCATENATE(Tabela1[[#This Row],[CIDADE]],",",Tabela1[[#This Row],[UF]])</f>
        <v>Águas Lindas de Goiás,GO</v>
      </c>
      <c r="F5382" s="12">
        <v>46160</v>
      </c>
      <c r="G5382" s="14">
        <v>146.28</v>
      </c>
      <c r="H5382" s="14">
        <v>360</v>
      </c>
      <c r="I5382" s="7">
        <f>Tabela1[[#This Row],[Valor total]]-Tabela1[[#This Row],[Valor custo]]</f>
        <v>213.72</v>
      </c>
      <c r="J5382" s="3">
        <f>Tabela1[[#This Row],[MARGEM BRUTA]]/Tabela1[[#This Row],[Valor total]]</f>
        <v>0.59366666666666668</v>
      </c>
      <c r="K5382" s="1" t="str">
        <f>VLOOKUP(Tabela1[[#This Row],[Cliente]],'BASE DE CLIENTES'!A:D,4,0)</f>
        <v>SERRALHEIRO</v>
      </c>
      <c r="L5382" s="1" t="str">
        <f>VLOOKUP(Tabela1[[#This Row],[Cliente]],'BASE DE CLIENTES'!A:E,5,0)</f>
        <v>Águas Lindas de Goiás</v>
      </c>
    </row>
    <row r="5383" spans="2:12" x14ac:dyDescent="0.3">
      <c r="B5383" t="s">
        <v>66</v>
      </c>
      <c r="C5383" s="1" t="str">
        <f>VLOOKUP(Tabela1[[#This Row],[Cliente]],'BASE DE CLIENTES'!A:E,2,0)</f>
        <v>Águas Lindas de Goiás</v>
      </c>
      <c r="D5383" s="1" t="str">
        <f>VLOOKUP(Tabela1[[#This Row],[Cliente]],'BASE DE CLIENTES'!A:C,3,0)</f>
        <v>GO</v>
      </c>
      <c r="E5383" s="1" t="str">
        <f>CONCATENATE(Tabela1[[#This Row],[CIDADE]],",",Tabela1[[#This Row],[UF]])</f>
        <v>Águas Lindas de Goiás,GO</v>
      </c>
      <c r="F5383" s="12">
        <v>46157</v>
      </c>
      <c r="G5383" s="14">
        <v>1140</v>
      </c>
      <c r="H5383" s="14">
        <v>300</v>
      </c>
      <c r="I5383" s="7">
        <f>Tabela1[[#This Row],[Valor total]]-Tabela1[[#This Row],[Valor custo]]</f>
        <v>-840</v>
      </c>
      <c r="J5383" s="3">
        <f>Tabela1[[#This Row],[MARGEM BRUTA]]/Tabela1[[#This Row],[Valor total]]</f>
        <v>-2.8</v>
      </c>
      <c r="K5383" s="1" t="str">
        <f>VLOOKUP(Tabela1[[#This Row],[Cliente]],'BASE DE CLIENTES'!A:D,4,0)</f>
        <v>EMPRESA COM MAQUINA</v>
      </c>
      <c r="L5383" s="1" t="str">
        <f>VLOOKUP(Tabela1[[#This Row],[Cliente]],'BASE DE CLIENTES'!A:E,5,0)</f>
        <v>Águas Lindas de Goiás</v>
      </c>
    </row>
    <row r="5384" spans="2:12" x14ac:dyDescent="0.3">
      <c r="B5384" t="s">
        <v>66</v>
      </c>
      <c r="C5384" s="1" t="str">
        <f>VLOOKUP(Tabela1[[#This Row],[Cliente]],'BASE DE CLIENTES'!A:E,2,0)</f>
        <v>Águas Lindas de Goiás</v>
      </c>
      <c r="D5384" s="1" t="str">
        <f>VLOOKUP(Tabela1[[#This Row],[Cliente]],'BASE DE CLIENTES'!A:C,3,0)</f>
        <v>GO</v>
      </c>
      <c r="E5384" s="1" t="str">
        <f>CONCATENATE(Tabela1[[#This Row],[CIDADE]],",",Tabela1[[#This Row],[UF]])</f>
        <v>Águas Lindas de Goiás,GO</v>
      </c>
      <c r="F5384" s="12">
        <v>46157</v>
      </c>
      <c r="G5384" s="14">
        <v>436.28</v>
      </c>
      <c r="H5384" s="14">
        <v>735</v>
      </c>
      <c r="I5384" s="7">
        <f>Tabela1[[#This Row],[Valor total]]-Tabela1[[#This Row],[Valor custo]]</f>
        <v>298.72000000000003</v>
      </c>
      <c r="J5384" s="3">
        <f>Tabela1[[#This Row],[MARGEM BRUTA]]/Tabela1[[#This Row],[Valor total]]</f>
        <v>0.40642176870748303</v>
      </c>
      <c r="K5384" s="1" t="str">
        <f>VLOOKUP(Tabela1[[#This Row],[Cliente]],'BASE DE CLIENTES'!A:D,4,0)</f>
        <v>EMPRESA COM MAQUINA</v>
      </c>
      <c r="L5384" s="1" t="str">
        <f>VLOOKUP(Tabela1[[#This Row],[Cliente]],'BASE DE CLIENTES'!A:E,5,0)</f>
        <v>Águas Lindas de Goiás</v>
      </c>
    </row>
    <row r="5385" spans="2:12" x14ac:dyDescent="0.3">
      <c r="B5385" t="s">
        <v>52</v>
      </c>
      <c r="C5385" s="1" t="str">
        <f>VLOOKUP(Tabela1[[#This Row],[Cliente]],'BASE DE CLIENTES'!A:E,2,0)</f>
        <v>Brasília</v>
      </c>
      <c r="D5385" s="1" t="str">
        <f>VLOOKUP(Tabela1[[#This Row],[Cliente]],'BASE DE CLIENTES'!A:C,3,0)</f>
        <v>DF</v>
      </c>
      <c r="E5385" s="1" t="str">
        <f>CONCATENATE(Tabela1[[#This Row],[CIDADE]],",",Tabela1[[#This Row],[UF]])</f>
        <v>Brasília,DF</v>
      </c>
      <c r="F5385" s="12">
        <v>46157</v>
      </c>
      <c r="G5385" s="14">
        <v>482.2</v>
      </c>
      <c r="H5385" s="14">
        <v>736</v>
      </c>
      <c r="I5385" s="7">
        <f>Tabela1[[#This Row],[Valor total]]-Tabela1[[#This Row],[Valor custo]]</f>
        <v>253.8</v>
      </c>
      <c r="J5385" s="3">
        <f>Tabela1[[#This Row],[MARGEM BRUTA]]/Tabela1[[#This Row],[Valor total]]</f>
        <v>0.34483695652173912</v>
      </c>
      <c r="K5385" s="1" t="str">
        <f>VLOOKUP(Tabela1[[#This Row],[Cliente]],'BASE DE CLIENTES'!A:D,4,0)</f>
        <v>SERRALHEIRO</v>
      </c>
      <c r="L5385" s="1" t="str">
        <f>VLOOKUP(Tabela1[[#This Row],[Cliente]],'BASE DE CLIENTES'!A:E,5,0)</f>
        <v>Ceilândia Sul (Ceilândia)</v>
      </c>
    </row>
    <row r="5386" spans="2:12" x14ac:dyDescent="0.3">
      <c r="B5386" t="s">
        <v>98</v>
      </c>
      <c r="C5386" s="1" t="str">
        <f>VLOOKUP(Tabela1[[#This Row],[Cliente]],'BASE DE CLIENTES'!A:E,2,0)</f>
        <v>Brasília</v>
      </c>
      <c r="D5386" s="1" t="str">
        <f>VLOOKUP(Tabela1[[#This Row],[Cliente]],'BASE DE CLIENTES'!A:C,3,0)</f>
        <v>DF</v>
      </c>
      <c r="E5386" s="1" t="str">
        <f>CONCATENATE(Tabela1[[#This Row],[CIDADE]],",",Tabela1[[#This Row],[UF]])</f>
        <v>Brasília,DF</v>
      </c>
      <c r="F5386" s="12">
        <v>46157</v>
      </c>
      <c r="G5386" s="14">
        <v>7.51</v>
      </c>
      <c r="H5386" s="14">
        <v>15</v>
      </c>
      <c r="I5386" s="7">
        <f>Tabela1[[#This Row],[Valor total]]-Tabela1[[#This Row],[Valor custo]]</f>
        <v>7.49</v>
      </c>
      <c r="J5386" s="3">
        <f>Tabela1[[#This Row],[MARGEM BRUTA]]/Tabela1[[#This Row],[Valor total]]</f>
        <v>0.49933333333333335</v>
      </c>
      <c r="K5386" s="1" t="str">
        <f>VLOOKUP(Tabela1[[#This Row],[Cliente]],'BASE DE CLIENTES'!A:D,4,0)</f>
        <v>SERRALHEIRO</v>
      </c>
      <c r="L5386" s="1" t="str">
        <f>VLOOKUP(Tabela1[[#This Row],[Cliente]],'BASE DE CLIENTES'!A:E,5,0)</f>
        <v>SANTA MARIA</v>
      </c>
    </row>
    <row r="5387" spans="2:12" x14ac:dyDescent="0.3">
      <c r="B5387" t="s">
        <v>27</v>
      </c>
      <c r="C5387" s="1" t="str">
        <f>VLOOKUP(Tabela1[[#This Row],[Cliente]],'BASE DE CLIENTES'!A:E,2,0)</f>
        <v>Brasília</v>
      </c>
      <c r="D5387" s="1" t="str">
        <f>VLOOKUP(Tabela1[[#This Row],[Cliente]],'BASE DE CLIENTES'!A:C,3,0)</f>
        <v>DF</v>
      </c>
      <c r="E5387" s="1" t="str">
        <f>CONCATENATE(Tabela1[[#This Row],[CIDADE]],",",Tabela1[[#This Row],[UF]])</f>
        <v>Brasília,DF</v>
      </c>
      <c r="F5387" s="12">
        <v>46157</v>
      </c>
      <c r="G5387" s="14">
        <v>500</v>
      </c>
      <c r="H5387" s="14">
        <v>650</v>
      </c>
      <c r="I5387" s="7">
        <f>Tabela1[[#This Row],[Valor total]]-Tabela1[[#This Row],[Valor custo]]</f>
        <v>150</v>
      </c>
      <c r="J5387" s="3">
        <f>Tabela1[[#This Row],[MARGEM BRUTA]]/Tabela1[[#This Row],[Valor total]]</f>
        <v>0.23076923076923078</v>
      </c>
      <c r="K5387" s="1" t="str">
        <f>VLOOKUP(Tabela1[[#This Row],[Cliente]],'BASE DE CLIENTES'!A:D,4,0)</f>
        <v>EMPRESA SEM MAQUINA</v>
      </c>
      <c r="L5387" s="1" t="str">
        <f>VLOOKUP(Tabela1[[#This Row],[Cliente]],'BASE DE CLIENTES'!A:E,5,0)</f>
        <v>RECANTO DAS EMAS</v>
      </c>
    </row>
    <row r="5388" spans="2:12" x14ac:dyDescent="0.3">
      <c r="B5388" t="s">
        <v>1223</v>
      </c>
      <c r="C5388" s="1" t="str">
        <f>VLOOKUP(Tabela1[[#This Row],[Cliente]],'BASE DE CLIENTES'!A:E,2,0)</f>
        <v>MERCADO LIVRE</v>
      </c>
      <c r="D5388" s="1" t="str">
        <f>VLOOKUP(Tabela1[[#This Row],[Cliente]],'BASE DE CLIENTES'!A:C,3,0)</f>
        <v>MERCADO LIVRE</v>
      </c>
      <c r="E5388" s="1" t="str">
        <f>CONCATENATE(Tabela1[[#This Row],[CIDADE]],",",Tabela1[[#This Row],[UF]])</f>
        <v>MERCADO LIVRE,MERCADO LIVRE</v>
      </c>
      <c r="F5388" s="12">
        <v>46157</v>
      </c>
      <c r="G5388" s="14">
        <v>33.56</v>
      </c>
      <c r="H5388" s="14">
        <v>81.47</v>
      </c>
      <c r="I5388" s="7">
        <f>Tabela1[[#This Row],[Valor total]]-Tabela1[[#This Row],[Valor custo]]</f>
        <v>47.91</v>
      </c>
      <c r="J5388" s="3">
        <f>Tabela1[[#This Row],[MARGEM BRUTA]]/Tabela1[[#This Row],[Valor total]]</f>
        <v>0.58806922793666372</v>
      </c>
      <c r="K5388" s="1" t="str">
        <f>VLOOKUP(Tabela1[[#This Row],[Cliente]],'BASE DE CLIENTES'!A:D,4,0)</f>
        <v>OUTROS RAMOS</v>
      </c>
      <c r="L5388" s="1" t="str">
        <f>VLOOKUP(Tabela1[[#This Row],[Cliente]],'BASE DE CLIENTES'!A:E,5,0)</f>
        <v>MERCADO LIVRE</v>
      </c>
    </row>
    <row r="5389" spans="2:12" x14ac:dyDescent="0.3">
      <c r="B5389" t="s">
        <v>132</v>
      </c>
      <c r="C5389" s="1" t="str">
        <f>VLOOKUP(Tabela1[[#This Row],[Cliente]],'BASE DE CLIENTES'!A:E,2,0)</f>
        <v>Águas Lindas de Goiás</v>
      </c>
      <c r="D5389" s="1" t="str">
        <f>VLOOKUP(Tabela1[[#This Row],[Cliente]],'BASE DE CLIENTES'!A:C,3,0)</f>
        <v>GO</v>
      </c>
      <c r="E5389" s="1" t="str">
        <f>CONCATENATE(Tabela1[[#This Row],[CIDADE]],",",Tabela1[[#This Row],[UF]])</f>
        <v>Águas Lindas de Goiás,GO</v>
      </c>
      <c r="F5389" s="12">
        <v>46157</v>
      </c>
      <c r="G5389" s="14">
        <v>434</v>
      </c>
      <c r="H5389" s="14">
        <v>790</v>
      </c>
      <c r="I5389" s="7">
        <f>Tabela1[[#This Row],[Valor total]]-Tabela1[[#This Row],[Valor custo]]</f>
        <v>356</v>
      </c>
      <c r="J5389" s="3">
        <f>Tabela1[[#This Row],[MARGEM BRUTA]]/Tabela1[[#This Row],[Valor total]]</f>
        <v>0.45063291139240508</v>
      </c>
      <c r="K5389" s="1" t="str">
        <f>VLOOKUP(Tabela1[[#This Row],[Cliente]],'BASE DE CLIENTES'!A:D,4,0)</f>
        <v>SERRALHEIRO</v>
      </c>
      <c r="L5389" s="1" t="str">
        <f>VLOOKUP(Tabela1[[#This Row],[Cliente]],'BASE DE CLIENTES'!A:E,5,0)</f>
        <v>Águas Lindas de Goiás</v>
      </c>
    </row>
    <row r="5390" spans="2:12" x14ac:dyDescent="0.3">
      <c r="B5390" t="s">
        <v>117</v>
      </c>
      <c r="C5390" s="1" t="str">
        <f>VLOOKUP(Tabela1[[#This Row],[Cliente]],'BASE DE CLIENTES'!A:E,2,0)</f>
        <v>Brasília</v>
      </c>
      <c r="D5390" s="1" t="str">
        <f>VLOOKUP(Tabela1[[#This Row],[Cliente]],'BASE DE CLIENTES'!A:C,3,0)</f>
        <v>DF</v>
      </c>
      <c r="E5390" s="1" t="str">
        <f>CONCATENATE(Tabela1[[#This Row],[CIDADE]],",",Tabela1[[#This Row],[UF]])</f>
        <v>Brasília,DF</v>
      </c>
      <c r="F5390" s="12">
        <v>46157</v>
      </c>
      <c r="G5390" s="14">
        <v>530</v>
      </c>
      <c r="H5390" s="14">
        <v>1000</v>
      </c>
      <c r="I5390" s="7">
        <f>Tabela1[[#This Row],[Valor total]]-Tabela1[[#This Row],[Valor custo]]</f>
        <v>470</v>
      </c>
      <c r="J5390" s="3">
        <f>Tabela1[[#This Row],[MARGEM BRUTA]]/Tabela1[[#This Row],[Valor total]]</f>
        <v>0.47</v>
      </c>
      <c r="K5390" s="1" t="str">
        <f>VLOOKUP(Tabela1[[#This Row],[Cliente]],'BASE DE CLIENTES'!A:D,4,0)</f>
        <v>EMPRESA COM MAQUINA</v>
      </c>
      <c r="L5390" s="1" t="str">
        <f>VLOOKUP(Tabela1[[#This Row],[Cliente]],'BASE DE CLIENTES'!A:E,5,0)</f>
        <v>SETOR HABITACIONAL ARNIQUEIRA (AGUAS CLARAS)</v>
      </c>
    </row>
    <row r="5391" spans="2:12" x14ac:dyDescent="0.3">
      <c r="B5391" t="s">
        <v>322</v>
      </c>
      <c r="C5391" s="1" t="str">
        <f>VLOOKUP(Tabela1[[#This Row],[Cliente]],'BASE DE CLIENTES'!A:E,2,0)</f>
        <v>Brasília</v>
      </c>
      <c r="D5391" s="1" t="str">
        <f>VLOOKUP(Tabela1[[#This Row],[Cliente]],'BASE DE CLIENTES'!A:C,3,0)</f>
        <v>DF</v>
      </c>
      <c r="E5391" s="1" t="str">
        <f>CONCATENATE(Tabela1[[#This Row],[CIDADE]],",",Tabela1[[#This Row],[UF]])</f>
        <v>Brasília,DF</v>
      </c>
      <c r="F5391" s="12">
        <v>46157</v>
      </c>
      <c r="G5391" s="14">
        <v>191</v>
      </c>
      <c r="H5391" s="14">
        <v>300</v>
      </c>
      <c r="I5391" s="7">
        <f>Tabela1[[#This Row],[Valor total]]-Tabela1[[#This Row],[Valor custo]]</f>
        <v>109</v>
      </c>
      <c r="J5391" s="3">
        <f>Tabela1[[#This Row],[MARGEM BRUTA]]/Tabela1[[#This Row],[Valor total]]</f>
        <v>0.36333333333333334</v>
      </c>
      <c r="K5391" s="1" t="str">
        <f>VLOOKUP(Tabela1[[#This Row],[Cliente]],'BASE DE CLIENTES'!A:D,4,0)</f>
        <v>SERRALHEIRO</v>
      </c>
      <c r="L5391" s="1" t="str">
        <f>VLOOKUP(Tabela1[[#This Row],[Cliente]],'BASE DE CLIENTES'!A:E,5,0)</f>
        <v>RIACHO FUNDO I</v>
      </c>
    </row>
    <row r="5392" spans="2:12" x14ac:dyDescent="0.3">
      <c r="B5392" t="s">
        <v>342</v>
      </c>
      <c r="C5392" s="1" t="str">
        <f>VLOOKUP(Tabela1[[#This Row],[Cliente]],'BASE DE CLIENTES'!A:E,2,0)</f>
        <v>Santo Antônio Descoberto</v>
      </c>
      <c r="D5392" s="1" t="str">
        <f>VLOOKUP(Tabela1[[#This Row],[Cliente]],'BASE DE CLIENTES'!A:C,3,0)</f>
        <v>GO</v>
      </c>
      <c r="E5392" s="1" t="str">
        <f>CONCATENATE(Tabela1[[#This Row],[CIDADE]],",",Tabela1[[#This Row],[UF]])</f>
        <v>Santo Antônio Descoberto,GO</v>
      </c>
      <c r="F5392" s="12">
        <v>46157</v>
      </c>
      <c r="G5392" s="14">
        <v>664.58</v>
      </c>
      <c r="H5392" s="14">
        <v>1040</v>
      </c>
      <c r="I5392" s="7">
        <f>Tabela1[[#This Row],[Valor total]]-Tabela1[[#This Row],[Valor custo]]</f>
        <v>375.41999999999996</v>
      </c>
      <c r="J5392" s="3">
        <f>Tabela1[[#This Row],[MARGEM BRUTA]]/Tabela1[[#This Row],[Valor total]]</f>
        <v>0.36098076923076922</v>
      </c>
      <c r="K5392" s="1" t="str">
        <f>VLOOKUP(Tabela1[[#This Row],[Cliente]],'BASE DE CLIENTES'!A:D,4,0)</f>
        <v>CLIENTE NOVO S/ IDENT.</v>
      </c>
      <c r="L5392" s="1" t="str">
        <f>VLOOKUP(Tabela1[[#This Row],[Cliente]],'BASE DE CLIENTES'!A:E,5,0)</f>
        <v>Santo Antônio Descoberto</v>
      </c>
    </row>
    <row r="5393" spans="2:12" x14ac:dyDescent="0.3">
      <c r="B5393" t="s">
        <v>19</v>
      </c>
      <c r="C5393" s="1" t="str">
        <f>VLOOKUP(Tabela1[[#This Row],[Cliente]],'BASE DE CLIENTES'!A:E,2,0)</f>
        <v>Águas Lindas de Goiás</v>
      </c>
      <c r="D5393" s="1" t="str">
        <f>VLOOKUP(Tabela1[[#This Row],[Cliente]],'BASE DE CLIENTES'!A:C,3,0)</f>
        <v>GO</v>
      </c>
      <c r="E5393" s="1" t="str">
        <f>CONCATENATE(Tabela1[[#This Row],[CIDADE]],",",Tabela1[[#This Row],[UF]])</f>
        <v>Águas Lindas de Goiás,GO</v>
      </c>
      <c r="F5393" s="12">
        <v>46157</v>
      </c>
      <c r="G5393" s="14">
        <v>715.6</v>
      </c>
      <c r="H5393" s="14">
        <v>1120</v>
      </c>
      <c r="I5393" s="7">
        <f>Tabela1[[#This Row],[Valor total]]-Tabela1[[#This Row],[Valor custo]]</f>
        <v>404.4</v>
      </c>
      <c r="J5393" s="3">
        <f>Tabela1[[#This Row],[MARGEM BRUTA]]/Tabela1[[#This Row],[Valor total]]</f>
        <v>0.36107142857142854</v>
      </c>
      <c r="K5393" s="1" t="str">
        <f>VLOOKUP(Tabela1[[#This Row],[Cliente]],'BASE DE CLIENTES'!A:D,4,0)</f>
        <v>SERRALHEIRO</v>
      </c>
      <c r="L5393" s="1" t="str">
        <f>VLOOKUP(Tabela1[[#This Row],[Cliente]],'BASE DE CLIENTES'!A:E,5,0)</f>
        <v>Águas Lindas de Goiás</v>
      </c>
    </row>
    <row r="5394" spans="2:12" x14ac:dyDescent="0.3">
      <c r="B5394" t="s">
        <v>19</v>
      </c>
      <c r="C5394" s="1" t="str">
        <f>VLOOKUP(Tabela1[[#This Row],[Cliente]],'BASE DE CLIENTES'!A:E,2,0)</f>
        <v>Águas Lindas de Goiás</v>
      </c>
      <c r="D5394" s="1" t="str">
        <f>VLOOKUP(Tabela1[[#This Row],[Cliente]],'BASE DE CLIENTES'!A:C,3,0)</f>
        <v>GO</v>
      </c>
      <c r="E5394" s="1" t="str">
        <f>CONCATENATE(Tabela1[[#This Row],[CIDADE]],",",Tabela1[[#This Row],[UF]])</f>
        <v>Águas Lindas de Goiás,GO</v>
      </c>
      <c r="F5394" s="12">
        <v>46157</v>
      </c>
      <c r="G5394" s="14">
        <v>90.06</v>
      </c>
      <c r="H5394" s="14">
        <v>160</v>
      </c>
      <c r="I5394" s="7">
        <f>Tabela1[[#This Row],[Valor total]]-Tabela1[[#This Row],[Valor custo]]</f>
        <v>69.94</v>
      </c>
      <c r="J5394" s="3">
        <f>Tabela1[[#This Row],[MARGEM BRUTA]]/Tabela1[[#This Row],[Valor total]]</f>
        <v>0.43712499999999999</v>
      </c>
      <c r="K5394" s="1" t="str">
        <f>VLOOKUP(Tabela1[[#This Row],[Cliente]],'BASE DE CLIENTES'!A:D,4,0)</f>
        <v>SERRALHEIRO</v>
      </c>
      <c r="L5394" s="1" t="str">
        <f>VLOOKUP(Tabela1[[#This Row],[Cliente]],'BASE DE CLIENTES'!A:E,5,0)</f>
        <v>Águas Lindas de Goiás</v>
      </c>
    </row>
    <row r="5395" spans="2:12" x14ac:dyDescent="0.3">
      <c r="B5395" t="s">
        <v>109</v>
      </c>
      <c r="C5395" s="1" t="str">
        <f>VLOOKUP(Tabela1[[#This Row],[Cliente]],'BASE DE CLIENTES'!A:E,2,0)</f>
        <v>Águas Lindas de Goiás</v>
      </c>
      <c r="D5395" s="1" t="str">
        <f>VLOOKUP(Tabela1[[#This Row],[Cliente]],'BASE DE CLIENTES'!A:C,3,0)</f>
        <v>GO</v>
      </c>
      <c r="E5395" s="1" t="str">
        <f>CONCATENATE(Tabela1[[#This Row],[CIDADE]],",",Tabela1[[#This Row],[UF]])</f>
        <v>Águas Lindas de Goiás,GO</v>
      </c>
      <c r="F5395" s="12">
        <v>46157</v>
      </c>
      <c r="G5395" s="14">
        <v>75</v>
      </c>
      <c r="H5395" s="14">
        <v>300</v>
      </c>
      <c r="I5395" s="7">
        <f>Tabela1[[#This Row],[Valor total]]-Tabela1[[#This Row],[Valor custo]]</f>
        <v>225</v>
      </c>
      <c r="J5395" s="3">
        <f>Tabela1[[#This Row],[MARGEM BRUTA]]/Tabela1[[#This Row],[Valor total]]</f>
        <v>0.75</v>
      </c>
      <c r="K5395" s="1" t="str">
        <f>VLOOKUP(Tabela1[[#This Row],[Cliente]],'BASE DE CLIENTES'!A:D,4,0)</f>
        <v>SERRALHEIRO</v>
      </c>
      <c r="L5395" s="1" t="str">
        <f>VLOOKUP(Tabela1[[#This Row],[Cliente]],'BASE DE CLIENTES'!A:E,5,0)</f>
        <v>Águas Lindas de Goiás</v>
      </c>
    </row>
    <row r="5396" spans="2:12" x14ac:dyDescent="0.3">
      <c r="B5396" t="s">
        <v>68</v>
      </c>
      <c r="C5396" s="1" t="str">
        <f>VLOOKUP(Tabela1[[#This Row],[Cliente]],'BASE DE CLIENTES'!A:E,2,0)</f>
        <v>Brasília</v>
      </c>
      <c r="D5396" s="1" t="str">
        <f>VLOOKUP(Tabela1[[#This Row],[Cliente]],'BASE DE CLIENTES'!A:C,3,0)</f>
        <v>DF</v>
      </c>
      <c r="E5396" s="1" t="str">
        <f>CONCATENATE(Tabela1[[#This Row],[CIDADE]],",",Tabela1[[#This Row],[UF]])</f>
        <v>Brasília,DF</v>
      </c>
      <c r="F5396" s="12">
        <v>46157</v>
      </c>
      <c r="G5396" s="14">
        <v>360</v>
      </c>
      <c r="H5396" s="14">
        <v>400</v>
      </c>
      <c r="I5396" s="7">
        <f>Tabela1[[#This Row],[Valor total]]-Tabela1[[#This Row],[Valor custo]]</f>
        <v>40</v>
      </c>
      <c r="J5396" s="3">
        <f>Tabela1[[#This Row],[MARGEM BRUTA]]/Tabela1[[#This Row],[Valor total]]</f>
        <v>0.1</v>
      </c>
      <c r="K5396" s="1" t="str">
        <f>VLOOKUP(Tabela1[[#This Row],[Cliente]],'BASE DE CLIENTES'!A:D,4,0)</f>
        <v>EMPRESA COM MAQUINA</v>
      </c>
      <c r="L5396" s="1" t="str">
        <f>VLOOKUP(Tabela1[[#This Row],[Cliente]],'BASE DE CLIENTES'!A:E,5,0)</f>
        <v>SAMAMBAIA SUL (SAMAMBAIA)</v>
      </c>
    </row>
    <row r="5397" spans="2:12" x14ac:dyDescent="0.3">
      <c r="B5397" t="s">
        <v>23</v>
      </c>
      <c r="C5397" s="1" t="str">
        <f>VLOOKUP(Tabela1[[#This Row],[Cliente]],'BASE DE CLIENTES'!A:E,2,0)</f>
        <v>Brasília</v>
      </c>
      <c r="D5397" s="1" t="str">
        <f>VLOOKUP(Tabela1[[#This Row],[Cliente]],'BASE DE CLIENTES'!A:C,3,0)</f>
        <v>DF</v>
      </c>
      <c r="E5397" s="1" t="str">
        <f>CONCATENATE(Tabela1[[#This Row],[CIDADE]],",",Tabela1[[#This Row],[UF]])</f>
        <v>Brasília,DF</v>
      </c>
      <c r="F5397" s="12">
        <v>46157</v>
      </c>
      <c r="G5397" s="14">
        <v>146.28</v>
      </c>
      <c r="H5397" s="14">
        <v>150</v>
      </c>
      <c r="I5397" s="7">
        <f>Tabela1[[#This Row],[Valor total]]-Tabela1[[#This Row],[Valor custo]]</f>
        <v>3.7199999999999989</v>
      </c>
      <c r="J5397" s="3">
        <f>Tabela1[[#This Row],[MARGEM BRUTA]]/Tabela1[[#This Row],[Valor total]]</f>
        <v>2.4799999999999992E-2</v>
      </c>
      <c r="K5397" s="1" t="str">
        <f>VLOOKUP(Tabela1[[#This Row],[Cliente]],'BASE DE CLIENTES'!A:D,4,0)</f>
        <v>EMPRESA SEM MAQUINA</v>
      </c>
      <c r="L5397" s="1" t="str">
        <f>VLOOKUP(Tabela1[[#This Row],[Cliente]],'BASE DE CLIENTES'!A:E,5,0)</f>
        <v>SETOR INDUSTRIAL (TAGUATINGA)</v>
      </c>
    </row>
    <row r="5398" spans="2:12" x14ac:dyDescent="0.3">
      <c r="B5398" t="s">
        <v>111</v>
      </c>
      <c r="C5398" s="1" t="str">
        <f>VLOOKUP(Tabela1[[#This Row],[Cliente]],'BASE DE CLIENTES'!A:E,2,0)</f>
        <v>Brasília</v>
      </c>
      <c r="D5398" s="1" t="str">
        <f>VLOOKUP(Tabela1[[#This Row],[Cliente]],'BASE DE CLIENTES'!A:C,3,0)</f>
        <v>DF</v>
      </c>
      <c r="E5398" s="1" t="str">
        <f>CONCATENATE(Tabela1[[#This Row],[CIDADE]],",",Tabela1[[#This Row],[UF]])</f>
        <v>Brasília,DF</v>
      </c>
      <c r="F5398" s="12">
        <v>46157</v>
      </c>
      <c r="G5398" s="14">
        <v>1069</v>
      </c>
      <c r="H5398" s="14">
        <v>1600</v>
      </c>
      <c r="I5398" s="7">
        <f>Tabela1[[#This Row],[Valor total]]-Tabela1[[#This Row],[Valor custo]]</f>
        <v>531</v>
      </c>
      <c r="J5398" s="3">
        <f>Tabela1[[#This Row],[MARGEM BRUTA]]/Tabela1[[#This Row],[Valor total]]</f>
        <v>0.33187499999999998</v>
      </c>
      <c r="K5398" s="1" t="str">
        <f>VLOOKUP(Tabela1[[#This Row],[Cliente]],'BASE DE CLIENTES'!A:D,4,0)</f>
        <v>EMPRESA SEM MAQUINA</v>
      </c>
      <c r="L5398" s="1" t="str">
        <f>VLOOKUP(Tabela1[[#This Row],[Cliente]],'BASE DE CLIENTES'!A:E,5,0)</f>
        <v>TAGUATINGA SUL (TAGUATINGA)</v>
      </c>
    </row>
    <row r="5399" spans="2:12" x14ac:dyDescent="0.3">
      <c r="B5399" t="s">
        <v>150</v>
      </c>
      <c r="C5399" s="1" t="str">
        <f>VLOOKUP(Tabela1[[#This Row],[Cliente]],'BASE DE CLIENTES'!A:E,2,0)</f>
        <v>Anápolis</v>
      </c>
      <c r="D5399" s="1" t="str">
        <f>VLOOKUP(Tabela1[[#This Row],[Cliente]],'BASE DE CLIENTES'!A:C,3,0)</f>
        <v>GO</v>
      </c>
      <c r="E5399" s="1" t="str">
        <f>CONCATENATE(Tabela1[[#This Row],[CIDADE]],",",Tabela1[[#This Row],[UF]])</f>
        <v>Anápolis,GO</v>
      </c>
      <c r="F5399" s="12">
        <v>46157</v>
      </c>
      <c r="G5399" s="14">
        <v>180.12</v>
      </c>
      <c r="H5399" s="14">
        <v>320</v>
      </c>
      <c r="I5399" s="7">
        <f>Tabela1[[#This Row],[Valor total]]-Tabela1[[#This Row],[Valor custo]]</f>
        <v>139.88</v>
      </c>
      <c r="J5399" s="3">
        <f>Tabela1[[#This Row],[MARGEM BRUTA]]/Tabela1[[#This Row],[Valor total]]</f>
        <v>0.43712499999999999</v>
      </c>
      <c r="K5399" s="1" t="str">
        <f>VLOOKUP(Tabela1[[#This Row],[Cliente]],'BASE DE CLIENTES'!A:D,4,0)</f>
        <v>EMPRESA COM MAQUINA</v>
      </c>
      <c r="L5399" s="1" t="str">
        <f>VLOOKUP(Tabela1[[#This Row],[Cliente]],'BASE DE CLIENTES'!A:E,5,0)</f>
        <v>Anápolis</v>
      </c>
    </row>
    <row r="5400" spans="2:12" x14ac:dyDescent="0.3">
      <c r="B5400" t="s">
        <v>1223</v>
      </c>
      <c r="C5400" s="1" t="str">
        <f>VLOOKUP(Tabela1[[#This Row],[Cliente]],'BASE DE CLIENTES'!A:E,2,0)</f>
        <v>MERCADO LIVRE</v>
      </c>
      <c r="D5400" s="1" t="str">
        <f>VLOOKUP(Tabela1[[#This Row],[Cliente]],'BASE DE CLIENTES'!A:C,3,0)</f>
        <v>MERCADO LIVRE</v>
      </c>
      <c r="E5400" s="1" t="str">
        <f>CONCATENATE(Tabela1[[#This Row],[CIDADE]],",",Tabela1[[#This Row],[UF]])</f>
        <v>MERCADO LIVRE,MERCADO LIVRE</v>
      </c>
      <c r="F5400" s="12">
        <v>46157</v>
      </c>
      <c r="G5400" s="14">
        <v>56.28</v>
      </c>
      <c r="H5400" s="14">
        <v>238.81</v>
      </c>
      <c r="I5400" s="7">
        <f>Tabela1[[#This Row],[Valor total]]-Tabela1[[#This Row],[Valor custo]]</f>
        <v>182.53</v>
      </c>
      <c r="J5400" s="3">
        <f>Tabela1[[#This Row],[MARGEM BRUTA]]/Tabela1[[#This Row],[Valor total]]</f>
        <v>0.76433147690632719</v>
      </c>
      <c r="K5400" s="1" t="str">
        <f>VLOOKUP(Tabela1[[#This Row],[Cliente]],'BASE DE CLIENTES'!A:D,4,0)</f>
        <v>OUTROS RAMOS</v>
      </c>
      <c r="L5400" s="1" t="str">
        <f>VLOOKUP(Tabela1[[#This Row],[Cliente]],'BASE DE CLIENTES'!A:E,5,0)</f>
        <v>MERCADO LIVRE</v>
      </c>
    </row>
    <row r="5401" spans="2:12" x14ac:dyDescent="0.3">
      <c r="B5401" t="s">
        <v>1223</v>
      </c>
      <c r="C5401" s="1" t="str">
        <f>VLOOKUP(Tabela1[[#This Row],[Cliente]],'BASE DE CLIENTES'!A:E,2,0)</f>
        <v>MERCADO LIVRE</v>
      </c>
      <c r="D5401" s="1" t="str">
        <f>VLOOKUP(Tabela1[[#This Row],[Cliente]],'BASE DE CLIENTES'!A:C,3,0)</f>
        <v>MERCADO LIVRE</v>
      </c>
      <c r="E5401" s="1" t="str">
        <f>CONCATENATE(Tabela1[[#This Row],[CIDADE]],",",Tabela1[[#This Row],[UF]])</f>
        <v>MERCADO LIVRE,MERCADO LIVRE</v>
      </c>
      <c r="F5401" s="12">
        <v>46157</v>
      </c>
      <c r="G5401" s="14">
        <v>56.28</v>
      </c>
      <c r="H5401" s="14">
        <v>261.27</v>
      </c>
      <c r="I5401" s="7">
        <f>Tabela1[[#This Row],[Valor total]]-Tabela1[[#This Row],[Valor custo]]</f>
        <v>204.98999999999998</v>
      </c>
      <c r="J5401" s="3">
        <f>Tabela1[[#This Row],[MARGEM BRUTA]]/Tabela1[[#This Row],[Valor total]]</f>
        <v>0.7845906533471122</v>
      </c>
      <c r="K5401" s="1" t="str">
        <f>VLOOKUP(Tabela1[[#This Row],[Cliente]],'BASE DE CLIENTES'!A:D,4,0)</f>
        <v>OUTROS RAMOS</v>
      </c>
      <c r="L5401" s="1" t="str">
        <f>VLOOKUP(Tabela1[[#This Row],[Cliente]],'BASE DE CLIENTES'!A:E,5,0)</f>
        <v>MERCADO LIVRE</v>
      </c>
    </row>
    <row r="5402" spans="2:12" x14ac:dyDescent="0.3">
      <c r="B5402" t="s">
        <v>23</v>
      </c>
      <c r="C5402" s="1" t="str">
        <f>VLOOKUP(Tabela1[[#This Row],[Cliente]],'BASE DE CLIENTES'!A:E,2,0)</f>
        <v>Brasília</v>
      </c>
      <c r="D5402" s="1" t="str">
        <f>VLOOKUP(Tabela1[[#This Row],[Cliente]],'BASE DE CLIENTES'!A:C,3,0)</f>
        <v>DF</v>
      </c>
      <c r="E5402" s="1" t="str">
        <f>CONCATENATE(Tabela1[[#This Row],[CIDADE]],",",Tabela1[[#This Row],[UF]])</f>
        <v>Brasília,DF</v>
      </c>
      <c r="F5402" s="12">
        <v>46156</v>
      </c>
      <c r="G5402" s="14">
        <v>1520</v>
      </c>
      <c r="H5402" s="14">
        <v>2200</v>
      </c>
      <c r="I5402" s="7">
        <f>Tabela1[[#This Row],[Valor total]]-Tabela1[[#This Row],[Valor custo]]</f>
        <v>680</v>
      </c>
      <c r="J5402" s="3">
        <f>Tabela1[[#This Row],[MARGEM BRUTA]]/Tabela1[[#This Row],[Valor total]]</f>
        <v>0.30909090909090908</v>
      </c>
      <c r="K5402" s="1" t="str">
        <f>VLOOKUP(Tabela1[[#This Row],[Cliente]],'BASE DE CLIENTES'!A:D,4,0)</f>
        <v>EMPRESA SEM MAQUINA</v>
      </c>
      <c r="L5402" s="1" t="str">
        <f>VLOOKUP(Tabela1[[#This Row],[Cliente]],'BASE DE CLIENTES'!A:E,5,0)</f>
        <v>SETOR INDUSTRIAL (TAGUATINGA)</v>
      </c>
    </row>
    <row r="5403" spans="2:12" x14ac:dyDescent="0.3">
      <c r="B5403" t="s">
        <v>98</v>
      </c>
      <c r="C5403" s="1" t="str">
        <f>VLOOKUP(Tabela1[[#This Row],[Cliente]],'BASE DE CLIENTES'!A:E,2,0)</f>
        <v>Brasília</v>
      </c>
      <c r="D5403" s="1" t="str">
        <f>VLOOKUP(Tabela1[[#This Row],[Cliente]],'BASE DE CLIENTES'!A:C,3,0)</f>
        <v>DF</v>
      </c>
      <c r="E5403" s="1" t="str">
        <f>CONCATENATE(Tabela1[[#This Row],[CIDADE]],",",Tabela1[[#This Row],[UF]])</f>
        <v>Brasília,DF</v>
      </c>
      <c r="F5403" s="12">
        <v>46156</v>
      </c>
      <c r="G5403" s="14">
        <v>1000</v>
      </c>
      <c r="H5403" s="14">
        <v>1299.8</v>
      </c>
      <c r="I5403" s="7">
        <f>Tabela1[[#This Row],[Valor total]]-Tabela1[[#This Row],[Valor custo]]</f>
        <v>299.79999999999995</v>
      </c>
      <c r="J5403" s="3">
        <f>Tabela1[[#This Row],[MARGEM BRUTA]]/Tabela1[[#This Row],[Valor total]]</f>
        <v>0.23065086936451759</v>
      </c>
      <c r="K5403" s="1" t="str">
        <f>VLOOKUP(Tabela1[[#This Row],[Cliente]],'BASE DE CLIENTES'!A:D,4,0)</f>
        <v>SERRALHEIRO</v>
      </c>
      <c r="L5403" s="1" t="str">
        <f>VLOOKUP(Tabela1[[#This Row],[Cliente]],'BASE DE CLIENTES'!A:E,5,0)</f>
        <v>SANTA MARIA</v>
      </c>
    </row>
    <row r="5404" spans="2:12" x14ac:dyDescent="0.3">
      <c r="B5404" t="s">
        <v>23</v>
      </c>
      <c r="C5404" s="1" t="str">
        <f>VLOOKUP(Tabela1[[#This Row],[Cliente]],'BASE DE CLIENTES'!A:E,2,0)</f>
        <v>Brasília</v>
      </c>
      <c r="D5404" s="1" t="str">
        <f>VLOOKUP(Tabela1[[#This Row],[Cliente]],'BASE DE CLIENTES'!A:C,3,0)</f>
        <v>DF</v>
      </c>
      <c r="E5404" s="1" t="str">
        <f>CONCATENATE(Tabela1[[#This Row],[CIDADE]],",",Tabela1[[#This Row],[UF]])</f>
        <v>Brasília,DF</v>
      </c>
      <c r="F5404" s="12">
        <v>46156</v>
      </c>
      <c r="G5404" s="14">
        <v>24.38</v>
      </c>
      <c r="H5404" s="14">
        <v>35</v>
      </c>
      <c r="I5404" s="7">
        <f>Tabela1[[#This Row],[Valor total]]-Tabela1[[#This Row],[Valor custo]]</f>
        <v>10.620000000000001</v>
      </c>
      <c r="J5404" s="3">
        <f>Tabela1[[#This Row],[MARGEM BRUTA]]/Tabela1[[#This Row],[Valor total]]</f>
        <v>0.30342857142857144</v>
      </c>
      <c r="K5404" s="1" t="str">
        <f>VLOOKUP(Tabela1[[#This Row],[Cliente]],'BASE DE CLIENTES'!A:D,4,0)</f>
        <v>EMPRESA SEM MAQUINA</v>
      </c>
      <c r="L5404" s="1" t="str">
        <f>VLOOKUP(Tabela1[[#This Row],[Cliente]],'BASE DE CLIENTES'!A:E,5,0)</f>
        <v>SETOR INDUSTRIAL (TAGUATINGA)</v>
      </c>
    </row>
    <row r="5405" spans="2:12" x14ac:dyDescent="0.3">
      <c r="B5405" t="s">
        <v>76</v>
      </c>
      <c r="C5405" s="1" t="str">
        <f>VLOOKUP(Tabela1[[#This Row],[Cliente]],'BASE DE CLIENTES'!A:E,2,0)</f>
        <v>Brasília</v>
      </c>
      <c r="D5405" s="1" t="str">
        <f>VLOOKUP(Tabela1[[#This Row],[Cliente]],'BASE DE CLIENTES'!A:C,3,0)</f>
        <v>DF</v>
      </c>
      <c r="E5405" s="1" t="str">
        <f>CONCATENATE(Tabela1[[#This Row],[CIDADE]],",",Tabela1[[#This Row],[UF]])</f>
        <v>Brasília,DF</v>
      </c>
      <c r="F5405" s="12">
        <v>46156</v>
      </c>
      <c r="G5405" s="14">
        <v>1900</v>
      </c>
      <c r="H5405" s="14">
        <v>2860</v>
      </c>
      <c r="I5405" s="7">
        <f>Tabela1[[#This Row],[Valor total]]-Tabela1[[#This Row],[Valor custo]]</f>
        <v>960</v>
      </c>
      <c r="J5405" s="3">
        <f>Tabela1[[#This Row],[MARGEM BRUTA]]/Tabela1[[#This Row],[Valor total]]</f>
        <v>0.33566433566433568</v>
      </c>
      <c r="K5405" s="1" t="str">
        <f>VLOOKUP(Tabela1[[#This Row],[Cliente]],'BASE DE CLIENTES'!A:D,4,0)</f>
        <v>EMPRESA COM MAQUINA</v>
      </c>
      <c r="L5405" s="1" t="str">
        <f>VLOOKUP(Tabela1[[#This Row],[Cliente]],'BASE DE CLIENTES'!A:E,5,0)</f>
        <v>Setor Placa da Mercedes (Núcleo Bandeirante)</v>
      </c>
    </row>
    <row r="5406" spans="2:12" x14ac:dyDescent="0.3">
      <c r="B5406" t="s">
        <v>27</v>
      </c>
      <c r="C5406" s="1" t="str">
        <f>VLOOKUP(Tabela1[[#This Row],[Cliente]],'BASE DE CLIENTES'!A:E,2,0)</f>
        <v>Brasília</v>
      </c>
      <c r="D5406" s="1" t="str">
        <f>VLOOKUP(Tabela1[[#This Row],[Cliente]],'BASE DE CLIENTES'!A:C,3,0)</f>
        <v>DF</v>
      </c>
      <c r="E5406" s="1" t="str">
        <f>CONCATENATE(Tabela1[[#This Row],[CIDADE]],",",Tabela1[[#This Row],[UF]])</f>
        <v>Brasília,DF</v>
      </c>
      <c r="F5406" s="12">
        <v>46156</v>
      </c>
      <c r="G5406" s="14">
        <v>290</v>
      </c>
      <c r="H5406" s="14">
        <v>430</v>
      </c>
      <c r="I5406" s="7">
        <f>Tabela1[[#This Row],[Valor total]]-Tabela1[[#This Row],[Valor custo]]</f>
        <v>140</v>
      </c>
      <c r="J5406" s="3">
        <f>Tabela1[[#This Row],[MARGEM BRUTA]]/Tabela1[[#This Row],[Valor total]]</f>
        <v>0.32558139534883723</v>
      </c>
      <c r="K5406" s="1" t="str">
        <f>VLOOKUP(Tabela1[[#This Row],[Cliente]],'BASE DE CLIENTES'!A:D,4,0)</f>
        <v>EMPRESA SEM MAQUINA</v>
      </c>
      <c r="L5406" s="1" t="str">
        <f>VLOOKUP(Tabela1[[#This Row],[Cliente]],'BASE DE CLIENTES'!A:E,5,0)</f>
        <v>RECANTO DAS EMAS</v>
      </c>
    </row>
    <row r="5407" spans="2:12" x14ac:dyDescent="0.3">
      <c r="B5407" t="s">
        <v>111</v>
      </c>
      <c r="C5407" s="1" t="str">
        <f>VLOOKUP(Tabela1[[#This Row],[Cliente]],'BASE DE CLIENTES'!A:E,2,0)</f>
        <v>Brasília</v>
      </c>
      <c r="D5407" s="1" t="str">
        <f>VLOOKUP(Tabela1[[#This Row],[Cliente]],'BASE DE CLIENTES'!A:C,3,0)</f>
        <v>DF</v>
      </c>
      <c r="E5407" s="1" t="str">
        <f>CONCATENATE(Tabela1[[#This Row],[CIDADE]],",",Tabela1[[#This Row],[UF]])</f>
        <v>Brasília,DF</v>
      </c>
      <c r="F5407" s="12">
        <v>46156</v>
      </c>
      <c r="G5407" s="14">
        <v>168.84</v>
      </c>
      <c r="H5407" s="14">
        <v>360</v>
      </c>
      <c r="I5407" s="7">
        <f>Tabela1[[#This Row],[Valor total]]-Tabela1[[#This Row],[Valor custo]]</f>
        <v>191.16</v>
      </c>
      <c r="J5407" s="3">
        <f>Tabela1[[#This Row],[MARGEM BRUTA]]/Tabela1[[#This Row],[Valor total]]</f>
        <v>0.53100000000000003</v>
      </c>
      <c r="K5407" s="1" t="str">
        <f>VLOOKUP(Tabela1[[#This Row],[Cliente]],'BASE DE CLIENTES'!A:D,4,0)</f>
        <v>EMPRESA SEM MAQUINA</v>
      </c>
      <c r="L5407" s="1" t="str">
        <f>VLOOKUP(Tabela1[[#This Row],[Cliente]],'BASE DE CLIENTES'!A:E,5,0)</f>
        <v>TAGUATINGA SUL (TAGUATINGA)</v>
      </c>
    </row>
    <row r="5408" spans="2:12" x14ac:dyDescent="0.3">
      <c r="B5408" t="s">
        <v>1221</v>
      </c>
      <c r="C5408" s="1" t="str">
        <f>VLOOKUP(Tabela1[[#This Row],[Cliente]],'BASE DE CLIENTES'!A:E,2,0)</f>
        <v>Brasília</v>
      </c>
      <c r="D5408" s="1" t="str">
        <f>VLOOKUP(Tabela1[[#This Row],[Cliente]],'BASE DE CLIENTES'!A:C,3,0)</f>
        <v>DF</v>
      </c>
      <c r="E5408" s="1" t="str">
        <f>CONCATENATE(Tabela1[[#This Row],[CIDADE]],",",Tabela1[[#This Row],[UF]])</f>
        <v>Brasília,DF</v>
      </c>
      <c r="F5408" s="12">
        <v>46156</v>
      </c>
      <c r="G5408" s="14">
        <v>126</v>
      </c>
      <c r="H5408" s="14">
        <v>180</v>
      </c>
      <c r="I5408" s="7">
        <f>Tabela1[[#This Row],[Valor total]]-Tabela1[[#This Row],[Valor custo]]</f>
        <v>54</v>
      </c>
      <c r="J5408" s="3">
        <f>Tabela1[[#This Row],[MARGEM BRUTA]]/Tabela1[[#This Row],[Valor total]]</f>
        <v>0.3</v>
      </c>
      <c r="K5408" s="1" t="str">
        <f>VLOOKUP(Tabela1[[#This Row],[Cliente]],'BASE DE CLIENTES'!A:D,4,0)</f>
        <v>CLIENTE NOVO S/ IDENT.</v>
      </c>
      <c r="L5408" s="1" t="str">
        <f>VLOOKUP(Tabela1[[#This Row],[Cliente]],'BASE DE CLIENTES'!A:E,5,0)</f>
        <v>SAMAMBAIA SUL</v>
      </c>
    </row>
    <row r="5409" spans="2:12" x14ac:dyDescent="0.3">
      <c r="B5409" t="s">
        <v>343</v>
      </c>
      <c r="C5409" s="1" t="str">
        <f>VLOOKUP(Tabela1[[#This Row],[Cliente]],'BASE DE CLIENTES'!A:E,2,0)</f>
        <v>Brasília</v>
      </c>
      <c r="D5409" s="1" t="str">
        <f>VLOOKUP(Tabela1[[#This Row],[Cliente]],'BASE DE CLIENTES'!A:C,3,0)</f>
        <v>DF</v>
      </c>
      <c r="E5409" s="1" t="str">
        <f>CONCATENATE(Tabela1[[#This Row],[CIDADE]],",",Tabela1[[#This Row],[UF]])</f>
        <v>Brasília,DF</v>
      </c>
      <c r="F5409" s="12">
        <v>46156</v>
      </c>
      <c r="G5409" s="14">
        <v>1468.89</v>
      </c>
      <c r="H5409" s="14">
        <v>1805</v>
      </c>
      <c r="I5409" s="7">
        <f>Tabela1[[#This Row],[Valor total]]-Tabela1[[#This Row],[Valor custo]]</f>
        <v>336.1099999999999</v>
      </c>
      <c r="J5409" s="3">
        <f>Tabela1[[#This Row],[MARGEM BRUTA]]/Tabela1[[#This Row],[Valor total]]</f>
        <v>0.18621052631578941</v>
      </c>
      <c r="K5409" s="1" t="str">
        <f>VLOOKUP(Tabela1[[#This Row],[Cliente]],'BASE DE CLIENTES'!A:D,4,0)</f>
        <v>CLIENTE NOVO S/ IDENT.</v>
      </c>
      <c r="L5409" s="1" t="str">
        <f>VLOOKUP(Tabela1[[#This Row],[Cliente]],'BASE DE CLIENTES'!A:E,5,0)</f>
        <v>Brasília</v>
      </c>
    </row>
    <row r="5410" spans="2:12" x14ac:dyDescent="0.3">
      <c r="B5410" t="s">
        <v>98</v>
      </c>
      <c r="C5410" s="1" t="str">
        <f>VLOOKUP(Tabela1[[#This Row],[Cliente]],'BASE DE CLIENTES'!A:E,2,0)</f>
        <v>Brasília</v>
      </c>
      <c r="D5410" s="1" t="str">
        <f>VLOOKUP(Tabela1[[#This Row],[Cliente]],'BASE DE CLIENTES'!A:C,3,0)</f>
        <v>DF</v>
      </c>
      <c r="E5410" s="1" t="str">
        <f>CONCATENATE(Tabela1[[#This Row],[CIDADE]],",",Tabela1[[#This Row],[UF]])</f>
        <v>Brasília,DF</v>
      </c>
      <c r="F5410" s="12">
        <v>46156</v>
      </c>
      <c r="G5410" s="14">
        <v>75.099999999999994</v>
      </c>
      <c r="H5410" s="14">
        <v>300</v>
      </c>
      <c r="I5410" s="7">
        <f>Tabela1[[#This Row],[Valor total]]-Tabela1[[#This Row],[Valor custo]]</f>
        <v>224.9</v>
      </c>
      <c r="J5410" s="3">
        <f>Tabela1[[#This Row],[MARGEM BRUTA]]/Tabela1[[#This Row],[Valor total]]</f>
        <v>0.7496666666666667</v>
      </c>
      <c r="K5410" s="1" t="str">
        <f>VLOOKUP(Tabela1[[#This Row],[Cliente]],'BASE DE CLIENTES'!A:D,4,0)</f>
        <v>SERRALHEIRO</v>
      </c>
      <c r="L5410" s="1" t="str">
        <f>VLOOKUP(Tabela1[[#This Row],[Cliente]],'BASE DE CLIENTES'!A:E,5,0)</f>
        <v>SANTA MARIA</v>
      </c>
    </row>
    <row r="5411" spans="2:12" x14ac:dyDescent="0.3">
      <c r="B5411" t="s">
        <v>23</v>
      </c>
      <c r="C5411" s="1" t="str">
        <f>VLOOKUP(Tabela1[[#This Row],[Cliente]],'BASE DE CLIENTES'!A:E,2,0)</f>
        <v>Brasília</v>
      </c>
      <c r="D5411" s="1" t="str">
        <f>VLOOKUP(Tabela1[[#This Row],[Cliente]],'BASE DE CLIENTES'!A:C,3,0)</f>
        <v>DF</v>
      </c>
      <c r="E5411" s="1" t="str">
        <f>CONCATENATE(Tabela1[[#This Row],[CIDADE]],",",Tabela1[[#This Row],[UF]])</f>
        <v>Brasília,DF</v>
      </c>
      <c r="F5411" s="12">
        <v>46156</v>
      </c>
      <c r="G5411" s="14">
        <v>1475.49</v>
      </c>
      <c r="H5411" s="14">
        <v>2095</v>
      </c>
      <c r="I5411" s="7">
        <f>Tabela1[[#This Row],[Valor total]]-Tabela1[[#This Row],[Valor custo]]</f>
        <v>619.51</v>
      </c>
      <c r="J5411" s="3">
        <f>Tabela1[[#This Row],[MARGEM BRUTA]]/Tabela1[[#This Row],[Valor total]]</f>
        <v>0.29570883054892599</v>
      </c>
      <c r="K5411" s="1" t="str">
        <f>VLOOKUP(Tabela1[[#This Row],[Cliente]],'BASE DE CLIENTES'!A:D,4,0)</f>
        <v>EMPRESA SEM MAQUINA</v>
      </c>
      <c r="L5411" s="1" t="str">
        <f>VLOOKUP(Tabela1[[#This Row],[Cliente]],'BASE DE CLIENTES'!A:E,5,0)</f>
        <v>SETOR INDUSTRIAL (TAGUATINGA)</v>
      </c>
    </row>
    <row r="5412" spans="2:12" x14ac:dyDescent="0.3">
      <c r="B5412" t="s">
        <v>1223</v>
      </c>
      <c r="C5412" s="1" t="str">
        <f>VLOOKUP(Tabela1[[#This Row],[Cliente]],'BASE DE CLIENTES'!A:E,2,0)</f>
        <v>MERCADO LIVRE</v>
      </c>
      <c r="D5412" s="1" t="str">
        <f>VLOOKUP(Tabela1[[#This Row],[Cliente]],'BASE DE CLIENTES'!A:C,3,0)</f>
        <v>MERCADO LIVRE</v>
      </c>
      <c r="E5412" s="1" t="str">
        <f>CONCATENATE(Tabela1[[#This Row],[CIDADE]],",",Tabela1[[#This Row],[UF]])</f>
        <v>MERCADO LIVRE,MERCADO LIVRE</v>
      </c>
      <c r="F5412" s="12">
        <v>46155</v>
      </c>
      <c r="G5412" s="14">
        <v>67.12</v>
      </c>
      <c r="H5412" s="14">
        <v>162.94</v>
      </c>
      <c r="I5412" s="7">
        <f>Tabela1[[#This Row],[Valor total]]-Tabela1[[#This Row],[Valor custo]]</f>
        <v>95.82</v>
      </c>
      <c r="J5412" s="3">
        <f>Tabela1[[#This Row],[MARGEM BRUTA]]/Tabela1[[#This Row],[Valor total]]</f>
        <v>0.58806922793666372</v>
      </c>
      <c r="K5412" s="1" t="str">
        <f>VLOOKUP(Tabela1[[#This Row],[Cliente]],'BASE DE CLIENTES'!A:D,4,0)</f>
        <v>OUTROS RAMOS</v>
      </c>
      <c r="L5412" s="1" t="str">
        <f>VLOOKUP(Tabela1[[#This Row],[Cliente]],'BASE DE CLIENTES'!A:E,5,0)</f>
        <v>MERCADO LIVRE</v>
      </c>
    </row>
    <row r="5413" spans="2:12" x14ac:dyDescent="0.3">
      <c r="B5413" t="s">
        <v>27</v>
      </c>
      <c r="C5413" s="1" t="str">
        <f>VLOOKUP(Tabela1[[#This Row],[Cliente]],'BASE DE CLIENTES'!A:E,2,0)</f>
        <v>Brasília</v>
      </c>
      <c r="D5413" s="1" t="str">
        <f>VLOOKUP(Tabela1[[#This Row],[Cliente]],'BASE DE CLIENTES'!A:C,3,0)</f>
        <v>DF</v>
      </c>
      <c r="E5413" s="1" t="str">
        <f>CONCATENATE(Tabela1[[#This Row],[CIDADE]],",",Tabela1[[#This Row],[UF]])</f>
        <v>Brasília,DF</v>
      </c>
      <c r="F5413" s="12">
        <v>46155</v>
      </c>
      <c r="G5413" s="14">
        <v>380</v>
      </c>
      <c r="H5413" s="14">
        <v>465</v>
      </c>
      <c r="I5413" s="7">
        <f>Tabela1[[#This Row],[Valor total]]-Tabela1[[#This Row],[Valor custo]]</f>
        <v>85</v>
      </c>
      <c r="J5413" s="3">
        <f>Tabela1[[#This Row],[MARGEM BRUTA]]/Tabela1[[#This Row],[Valor total]]</f>
        <v>0.18279569892473119</v>
      </c>
      <c r="K5413" s="1" t="str">
        <f>VLOOKUP(Tabela1[[#This Row],[Cliente]],'BASE DE CLIENTES'!A:D,4,0)</f>
        <v>EMPRESA SEM MAQUINA</v>
      </c>
      <c r="L5413" s="1" t="str">
        <f>VLOOKUP(Tabela1[[#This Row],[Cliente]],'BASE DE CLIENTES'!A:E,5,0)</f>
        <v>RECANTO DAS EMAS</v>
      </c>
    </row>
    <row r="5414" spans="2:12" x14ac:dyDescent="0.3">
      <c r="B5414" t="s">
        <v>52</v>
      </c>
      <c r="C5414" s="1" t="str">
        <f>VLOOKUP(Tabela1[[#This Row],[Cliente]],'BASE DE CLIENTES'!A:E,2,0)</f>
        <v>Brasília</v>
      </c>
      <c r="D5414" s="1" t="str">
        <f>VLOOKUP(Tabela1[[#This Row],[Cliente]],'BASE DE CLIENTES'!A:C,3,0)</f>
        <v>DF</v>
      </c>
      <c r="E5414" s="1" t="str">
        <f>CONCATENATE(Tabela1[[#This Row],[CIDADE]],",",Tabela1[[#This Row],[UF]])</f>
        <v>Brasília,DF</v>
      </c>
      <c r="F5414" s="12">
        <v>46155</v>
      </c>
      <c r="G5414" s="14">
        <v>494.28</v>
      </c>
      <c r="H5414" s="14">
        <v>950</v>
      </c>
      <c r="I5414" s="7">
        <f>Tabela1[[#This Row],[Valor total]]-Tabela1[[#This Row],[Valor custo]]</f>
        <v>455.72</v>
      </c>
      <c r="J5414" s="3">
        <f>Tabela1[[#This Row],[MARGEM BRUTA]]/Tabela1[[#This Row],[Valor total]]</f>
        <v>0.47970526315789475</v>
      </c>
      <c r="K5414" s="1" t="str">
        <f>VLOOKUP(Tabela1[[#This Row],[Cliente]],'BASE DE CLIENTES'!A:D,4,0)</f>
        <v>SERRALHEIRO</v>
      </c>
      <c r="L5414" s="1" t="str">
        <f>VLOOKUP(Tabela1[[#This Row],[Cliente]],'BASE DE CLIENTES'!A:E,5,0)</f>
        <v>Ceilândia Sul (Ceilândia)</v>
      </c>
    </row>
    <row r="5415" spans="2:12" x14ac:dyDescent="0.3">
      <c r="B5415" t="s">
        <v>96</v>
      </c>
      <c r="C5415" s="1" t="str">
        <f>VLOOKUP(Tabela1[[#This Row],[Cliente]],'BASE DE CLIENTES'!A:E,2,0)</f>
        <v>Brasília</v>
      </c>
      <c r="D5415" s="1" t="str">
        <f>VLOOKUP(Tabela1[[#This Row],[Cliente]],'BASE DE CLIENTES'!A:C,3,0)</f>
        <v>DF</v>
      </c>
      <c r="E5415" s="1" t="str">
        <f>CONCATENATE(Tabela1[[#This Row],[CIDADE]],",",Tabela1[[#This Row],[UF]])</f>
        <v>Brasília,DF</v>
      </c>
      <c r="F5415" s="12">
        <v>46155</v>
      </c>
      <c r="G5415" s="14">
        <v>760</v>
      </c>
      <c r="H5415" s="14">
        <v>1230</v>
      </c>
      <c r="I5415" s="7">
        <f>Tabela1[[#This Row],[Valor total]]-Tabela1[[#This Row],[Valor custo]]</f>
        <v>470</v>
      </c>
      <c r="J5415" s="3">
        <f>Tabela1[[#This Row],[MARGEM BRUTA]]/Tabela1[[#This Row],[Valor total]]</f>
        <v>0.38211382113821141</v>
      </c>
      <c r="K5415" s="1" t="str">
        <f>VLOOKUP(Tabela1[[#This Row],[Cliente]],'BASE DE CLIENTES'!A:D,4,0)</f>
        <v>EMPRESA SEM MAQUINA</v>
      </c>
      <c r="L5415" s="1" t="str">
        <f>VLOOKUP(Tabela1[[#This Row],[Cliente]],'BASE DE CLIENTES'!A:E,5,0)</f>
        <v>CEILANDIA NORTE (CEILANDIA)</v>
      </c>
    </row>
    <row r="5416" spans="2:12" x14ac:dyDescent="0.3">
      <c r="B5416" t="s">
        <v>149</v>
      </c>
      <c r="C5416" s="1" t="str">
        <f>VLOOKUP(Tabela1[[#This Row],[Cliente]],'BASE DE CLIENTES'!A:E,2,0)</f>
        <v>Anápolis</v>
      </c>
      <c r="D5416" s="1" t="str">
        <f>VLOOKUP(Tabela1[[#This Row],[Cliente]],'BASE DE CLIENTES'!A:C,3,0)</f>
        <v>GO</v>
      </c>
      <c r="E5416" s="1" t="str">
        <f>CONCATENATE(Tabela1[[#This Row],[CIDADE]],",",Tabela1[[#This Row],[UF]])</f>
        <v>Anápolis,GO</v>
      </c>
      <c r="F5416" s="12">
        <v>46155</v>
      </c>
      <c r="G5416" s="14">
        <v>930</v>
      </c>
      <c r="H5416" s="14">
        <v>1300</v>
      </c>
      <c r="I5416" s="7">
        <f>Tabela1[[#This Row],[Valor total]]-Tabela1[[#This Row],[Valor custo]]</f>
        <v>370</v>
      </c>
      <c r="J5416" s="3">
        <f>Tabela1[[#This Row],[MARGEM BRUTA]]/Tabela1[[#This Row],[Valor total]]</f>
        <v>0.2846153846153846</v>
      </c>
      <c r="K5416" s="1" t="str">
        <f>VLOOKUP(Tabela1[[#This Row],[Cliente]],'BASE DE CLIENTES'!A:D,4,0)</f>
        <v>EMPRESA COM MAQUINA</v>
      </c>
      <c r="L5416" s="1" t="str">
        <f>VLOOKUP(Tabela1[[#This Row],[Cliente]],'BASE DE CLIENTES'!A:E,5,0)</f>
        <v>Anápolis</v>
      </c>
    </row>
    <row r="5417" spans="2:12" x14ac:dyDescent="0.3">
      <c r="B5417" t="s">
        <v>184</v>
      </c>
      <c r="C5417" s="1" t="str">
        <f>VLOOKUP(Tabela1[[#This Row],[Cliente]],'BASE DE CLIENTES'!A:E,2,0)</f>
        <v>Castanhal</v>
      </c>
      <c r="D5417" s="1" t="str">
        <f>VLOOKUP(Tabela1[[#This Row],[Cliente]],'BASE DE CLIENTES'!A:C,3,0)</f>
        <v>PA</v>
      </c>
      <c r="E5417" s="1" t="str">
        <f>CONCATENATE(Tabela1[[#This Row],[CIDADE]],",",Tabela1[[#This Row],[UF]])</f>
        <v>Castanhal,PA</v>
      </c>
      <c r="F5417" s="12">
        <v>46155</v>
      </c>
      <c r="G5417" s="14">
        <v>3747</v>
      </c>
      <c r="H5417" s="14">
        <v>6000</v>
      </c>
      <c r="I5417" s="7">
        <f>Tabela1[[#This Row],[Valor total]]-Tabela1[[#This Row],[Valor custo]]</f>
        <v>2253</v>
      </c>
      <c r="J5417" s="3">
        <f>Tabela1[[#This Row],[MARGEM BRUTA]]/Tabela1[[#This Row],[Valor total]]</f>
        <v>0.3755</v>
      </c>
      <c r="K5417" s="1" t="str">
        <f>VLOOKUP(Tabela1[[#This Row],[Cliente]],'BASE DE CLIENTES'!A:D,4,0)</f>
        <v>EMPRESA COM MAQUINA</v>
      </c>
      <c r="L5417" s="1" t="str">
        <f>VLOOKUP(Tabela1[[#This Row],[Cliente]],'BASE DE CLIENTES'!A:E,5,0)</f>
        <v>Castanhal</v>
      </c>
    </row>
    <row r="5418" spans="2:12" x14ac:dyDescent="0.3">
      <c r="B5418" t="s">
        <v>1142</v>
      </c>
      <c r="C5418" s="1" t="str">
        <f>VLOOKUP(Tabela1[[#This Row],[Cliente]],'BASE DE CLIENTES'!A:E,2,0)</f>
        <v>Brasília</v>
      </c>
      <c r="D5418" s="1" t="str">
        <f>VLOOKUP(Tabela1[[#This Row],[Cliente]],'BASE DE CLIENTES'!A:C,3,0)</f>
        <v>DF</v>
      </c>
      <c r="E5418" s="1" t="str">
        <f>CONCATENATE(Tabela1[[#This Row],[CIDADE]],",",Tabela1[[#This Row],[UF]])</f>
        <v>Brasília,DF</v>
      </c>
      <c r="F5418" s="12">
        <v>46155</v>
      </c>
      <c r="G5418" s="14">
        <v>382</v>
      </c>
      <c r="H5418" s="14">
        <v>600</v>
      </c>
      <c r="I5418" s="7">
        <f>Tabela1[[#This Row],[Valor total]]-Tabela1[[#This Row],[Valor custo]]</f>
        <v>218</v>
      </c>
      <c r="J5418" s="3">
        <f>Tabela1[[#This Row],[MARGEM BRUTA]]/Tabela1[[#This Row],[Valor total]]</f>
        <v>0.36333333333333334</v>
      </c>
      <c r="K5418" s="1" t="str">
        <f>VLOOKUP(Tabela1[[#This Row],[Cliente]],'BASE DE CLIENTES'!A:D,4,0)</f>
        <v>CLIENTE NOVO S/ IDENT.</v>
      </c>
      <c r="L5418" s="1" t="str">
        <f>VLOOKUP(Tabela1[[#This Row],[Cliente]],'BASE DE CLIENTES'!A:E,5,0)</f>
        <v>Cruzeiro Novo</v>
      </c>
    </row>
    <row r="5419" spans="2:12" x14ac:dyDescent="0.3">
      <c r="B5419" t="s">
        <v>1223</v>
      </c>
      <c r="C5419" s="1" t="str">
        <f>VLOOKUP(Tabela1[[#This Row],[Cliente]],'BASE DE CLIENTES'!A:E,2,0)</f>
        <v>MERCADO LIVRE</v>
      </c>
      <c r="D5419" s="1" t="str">
        <f>VLOOKUP(Tabela1[[#This Row],[Cliente]],'BASE DE CLIENTES'!A:C,3,0)</f>
        <v>MERCADO LIVRE</v>
      </c>
      <c r="E5419" s="1" t="str">
        <f>CONCATENATE(Tabela1[[#This Row],[CIDADE]],",",Tabela1[[#This Row],[UF]])</f>
        <v>MERCADO LIVRE,MERCADO LIVRE</v>
      </c>
      <c r="F5419" s="12">
        <v>46155</v>
      </c>
      <c r="G5419" s="14">
        <v>56.28</v>
      </c>
      <c r="H5419" s="14">
        <v>236.22</v>
      </c>
      <c r="I5419" s="7">
        <f>Tabela1[[#This Row],[Valor total]]-Tabela1[[#This Row],[Valor custo]]</f>
        <v>179.94</v>
      </c>
      <c r="J5419" s="3">
        <f>Tabela1[[#This Row],[MARGEM BRUTA]]/Tabela1[[#This Row],[Valor total]]</f>
        <v>0.76174752349504693</v>
      </c>
      <c r="K5419" s="1" t="str">
        <f>VLOOKUP(Tabela1[[#This Row],[Cliente]],'BASE DE CLIENTES'!A:D,4,0)</f>
        <v>OUTROS RAMOS</v>
      </c>
      <c r="L5419" s="1" t="str">
        <f>VLOOKUP(Tabela1[[#This Row],[Cliente]],'BASE DE CLIENTES'!A:E,5,0)</f>
        <v>MERCADO LIVRE</v>
      </c>
    </row>
    <row r="5420" spans="2:12" x14ac:dyDescent="0.3">
      <c r="B5420" t="s">
        <v>255</v>
      </c>
      <c r="C5420" s="1" t="str">
        <f>VLOOKUP(Tabela1[[#This Row],[Cliente]],'BASE DE CLIENTES'!A:E,2,0)</f>
        <v>Brasília</v>
      </c>
      <c r="D5420" s="1" t="str">
        <f>VLOOKUP(Tabela1[[#This Row],[Cliente]],'BASE DE CLIENTES'!A:C,3,0)</f>
        <v>DF</v>
      </c>
      <c r="E5420" s="1" t="str">
        <f>CONCATENATE(Tabela1[[#This Row],[CIDADE]],",",Tabela1[[#This Row],[UF]])</f>
        <v>Brasília,DF</v>
      </c>
      <c r="F5420" s="12">
        <v>46155</v>
      </c>
      <c r="G5420" s="14">
        <v>1300</v>
      </c>
      <c r="H5420" s="14">
        <v>1800</v>
      </c>
      <c r="I5420" s="7">
        <f>Tabela1[[#This Row],[Valor total]]-Tabela1[[#This Row],[Valor custo]]</f>
        <v>500</v>
      </c>
      <c r="J5420" s="3">
        <f>Tabela1[[#This Row],[MARGEM BRUTA]]/Tabela1[[#This Row],[Valor total]]</f>
        <v>0.27777777777777779</v>
      </c>
      <c r="K5420" s="1" t="str">
        <f>VLOOKUP(Tabela1[[#This Row],[Cliente]],'BASE DE CLIENTES'!A:D,4,0)</f>
        <v>EMPRESA COM MAQUINA</v>
      </c>
      <c r="L5420" s="1" t="str">
        <f>VLOOKUP(Tabela1[[#This Row],[Cliente]],'BASE DE CLIENTES'!A:E,5,0)</f>
        <v>ADE ÁGUAS CLARAS</v>
      </c>
    </row>
    <row r="5421" spans="2:12" x14ac:dyDescent="0.3">
      <c r="B5421" t="s">
        <v>30</v>
      </c>
      <c r="C5421" s="1" t="str">
        <f>VLOOKUP(Tabela1[[#This Row],[Cliente]],'BASE DE CLIENTES'!A:E,2,0)</f>
        <v>Águas Lindas de Goiás</v>
      </c>
      <c r="D5421" s="1" t="str">
        <f>VLOOKUP(Tabela1[[#This Row],[Cliente]],'BASE DE CLIENTES'!A:C,3,0)</f>
        <v>GO</v>
      </c>
      <c r="E5421" s="1" t="str">
        <f>CONCATENATE(Tabela1[[#This Row],[CIDADE]],",",Tabela1[[#This Row],[UF]])</f>
        <v>Águas Lindas de Goiás,GO</v>
      </c>
      <c r="F5421" s="12">
        <v>46155</v>
      </c>
      <c r="G5421" s="14">
        <v>713</v>
      </c>
      <c r="H5421" s="14">
        <v>1350</v>
      </c>
      <c r="I5421" s="7">
        <f>Tabela1[[#This Row],[Valor total]]-Tabela1[[#This Row],[Valor custo]]</f>
        <v>637</v>
      </c>
      <c r="J5421" s="3">
        <f>Tabela1[[#This Row],[MARGEM BRUTA]]/Tabela1[[#This Row],[Valor total]]</f>
        <v>0.47185185185185186</v>
      </c>
      <c r="K5421" s="1" t="str">
        <f>VLOOKUP(Tabela1[[#This Row],[Cliente]],'BASE DE CLIENTES'!A:D,4,0)</f>
        <v>SERRALHEIRO</v>
      </c>
      <c r="L5421" s="1" t="str">
        <f>VLOOKUP(Tabela1[[#This Row],[Cliente]],'BASE DE CLIENTES'!A:E,5,0)</f>
        <v>Águas Lindas de Goiás</v>
      </c>
    </row>
    <row r="5422" spans="2:12" x14ac:dyDescent="0.3">
      <c r="B5422" t="s">
        <v>80</v>
      </c>
      <c r="C5422" s="1" t="str">
        <f>VLOOKUP(Tabela1[[#This Row],[Cliente]],'BASE DE CLIENTES'!A:E,2,0)</f>
        <v>Brasília</v>
      </c>
      <c r="D5422" s="1" t="str">
        <f>VLOOKUP(Tabela1[[#This Row],[Cliente]],'BASE DE CLIENTES'!A:C,3,0)</f>
        <v>DF</v>
      </c>
      <c r="E5422" s="1" t="str">
        <f>CONCATENATE(Tabela1[[#This Row],[CIDADE]],",",Tabela1[[#This Row],[UF]])</f>
        <v>Brasília,DF</v>
      </c>
      <c r="F5422" s="12">
        <v>46155</v>
      </c>
      <c r="G5422" s="14">
        <v>15.02</v>
      </c>
      <c r="H5422" s="14">
        <v>70</v>
      </c>
      <c r="I5422" s="7">
        <f>Tabela1[[#This Row],[Valor total]]-Tabela1[[#This Row],[Valor custo]]</f>
        <v>54.980000000000004</v>
      </c>
      <c r="J5422" s="3">
        <f>Tabela1[[#This Row],[MARGEM BRUTA]]/Tabela1[[#This Row],[Valor total]]</f>
        <v>0.78542857142857148</v>
      </c>
      <c r="K5422" s="1" t="str">
        <f>VLOOKUP(Tabela1[[#This Row],[Cliente]],'BASE DE CLIENTES'!A:D,4,0)</f>
        <v>EMPRESA SEM MAQUINA</v>
      </c>
      <c r="L5422" s="1" t="str">
        <f>VLOOKUP(Tabela1[[#This Row],[Cliente]],'BASE DE CLIENTES'!A:E,5,0)</f>
        <v>JOKEY</v>
      </c>
    </row>
    <row r="5423" spans="2:12" x14ac:dyDescent="0.3">
      <c r="B5423" t="s">
        <v>1223</v>
      </c>
      <c r="C5423" s="1" t="str">
        <f>VLOOKUP(Tabela1[[#This Row],[Cliente]],'BASE DE CLIENTES'!A:E,2,0)</f>
        <v>MERCADO LIVRE</v>
      </c>
      <c r="D5423" s="1" t="str">
        <f>VLOOKUP(Tabela1[[#This Row],[Cliente]],'BASE DE CLIENTES'!A:C,3,0)</f>
        <v>MERCADO LIVRE</v>
      </c>
      <c r="E5423" s="1" t="str">
        <f>CONCATENATE(Tabela1[[#This Row],[CIDADE]],",",Tabela1[[#This Row],[UF]])</f>
        <v>MERCADO LIVRE,MERCADO LIVRE</v>
      </c>
      <c r="F5423" s="12">
        <v>46155</v>
      </c>
      <c r="G5423" s="14">
        <v>67.12</v>
      </c>
      <c r="H5423" s="14">
        <v>161.26</v>
      </c>
      <c r="I5423" s="7">
        <f>Tabela1[[#This Row],[Valor total]]-Tabela1[[#This Row],[Valor custo]]</f>
        <v>94.139999999999986</v>
      </c>
      <c r="J5423" s="3">
        <f>Tabela1[[#This Row],[MARGEM BRUTA]]/Tabela1[[#This Row],[Valor total]]</f>
        <v>0.5837777502170407</v>
      </c>
      <c r="K5423" s="1" t="str">
        <f>VLOOKUP(Tabela1[[#This Row],[Cliente]],'BASE DE CLIENTES'!A:D,4,0)</f>
        <v>OUTROS RAMOS</v>
      </c>
      <c r="L5423" s="1" t="str">
        <f>VLOOKUP(Tabela1[[#This Row],[Cliente]],'BASE DE CLIENTES'!A:E,5,0)</f>
        <v>MERCADO LIVRE</v>
      </c>
    </row>
    <row r="5424" spans="2:12" x14ac:dyDescent="0.3">
      <c r="B5424" t="s">
        <v>85</v>
      </c>
      <c r="C5424" s="1" t="str">
        <f>VLOOKUP(Tabela1[[#This Row],[Cliente]],'BASE DE CLIENTES'!A:E,2,0)</f>
        <v>Brasília</v>
      </c>
      <c r="D5424" s="1" t="str">
        <f>VLOOKUP(Tabela1[[#This Row],[Cliente]],'BASE DE CLIENTES'!A:C,3,0)</f>
        <v>DF</v>
      </c>
      <c r="E5424" s="1" t="str">
        <f>CONCATENATE(Tabela1[[#This Row],[CIDADE]],",",Tabela1[[#This Row],[UF]])</f>
        <v>Brasília,DF</v>
      </c>
      <c r="F5424" s="12">
        <v>46154</v>
      </c>
      <c r="G5424" s="14">
        <v>380</v>
      </c>
      <c r="H5424" s="14">
        <v>620</v>
      </c>
      <c r="I5424" s="7">
        <f>Tabela1[[#This Row],[Valor total]]-Tabela1[[#This Row],[Valor custo]]</f>
        <v>240</v>
      </c>
      <c r="J5424" s="3">
        <f>Tabela1[[#This Row],[MARGEM BRUTA]]/Tabela1[[#This Row],[Valor total]]</f>
        <v>0.38709677419354838</v>
      </c>
      <c r="K5424" s="1" t="str">
        <f>VLOOKUP(Tabela1[[#This Row],[Cliente]],'BASE DE CLIENTES'!A:D,4,0)</f>
        <v>SERRALHEIRO</v>
      </c>
      <c r="L5424" s="1" t="str">
        <f>VLOOKUP(Tabela1[[#This Row],[Cliente]],'BASE DE CLIENTES'!A:E,5,0)</f>
        <v>SAMAMBAIA NORTE (SAMAMBAIA)</v>
      </c>
    </row>
    <row r="5425" spans="2:12" x14ac:dyDescent="0.3">
      <c r="B5425" t="s">
        <v>42</v>
      </c>
      <c r="C5425" s="1" t="str">
        <f>VLOOKUP(Tabela1[[#This Row],[Cliente]],'BASE DE CLIENTES'!A:E,2,0)</f>
        <v>Brasília</v>
      </c>
      <c r="D5425" s="1" t="str">
        <f>VLOOKUP(Tabela1[[#This Row],[Cliente]],'BASE DE CLIENTES'!A:C,3,0)</f>
        <v>DF</v>
      </c>
      <c r="E5425" s="1" t="str">
        <f>CONCATENATE(Tabela1[[#This Row],[CIDADE]],",",Tabela1[[#This Row],[UF]])</f>
        <v>Brasília,DF</v>
      </c>
      <c r="F5425" s="12">
        <v>46154</v>
      </c>
      <c r="G5425" s="14">
        <v>1559</v>
      </c>
      <c r="H5425" s="14">
        <v>2375</v>
      </c>
      <c r="I5425" s="7">
        <f>Tabela1[[#This Row],[Valor total]]-Tabela1[[#This Row],[Valor custo]]</f>
        <v>816</v>
      </c>
      <c r="J5425" s="3">
        <f>Tabela1[[#This Row],[MARGEM BRUTA]]/Tabela1[[#This Row],[Valor total]]</f>
        <v>0.34357894736842104</v>
      </c>
      <c r="K5425" s="1" t="str">
        <f>VLOOKUP(Tabela1[[#This Row],[Cliente]],'BASE DE CLIENTES'!A:D,4,0)</f>
        <v>EMPRESA SEM MAQUINA</v>
      </c>
      <c r="L5425" s="1" t="str">
        <f>VLOOKUP(Tabela1[[#This Row],[Cliente]],'BASE DE CLIENTES'!A:E,5,0)</f>
        <v>SAMAMBAIA</v>
      </c>
    </row>
    <row r="5426" spans="2:12" x14ac:dyDescent="0.3">
      <c r="B5426" t="s">
        <v>111</v>
      </c>
      <c r="C5426" s="1" t="str">
        <f>VLOOKUP(Tabela1[[#This Row],[Cliente]],'BASE DE CLIENTES'!A:E,2,0)</f>
        <v>Brasília</v>
      </c>
      <c r="D5426" s="1" t="str">
        <f>VLOOKUP(Tabela1[[#This Row],[Cliente]],'BASE DE CLIENTES'!A:C,3,0)</f>
        <v>DF</v>
      </c>
      <c r="E5426" s="1" t="str">
        <f>CONCATENATE(Tabela1[[#This Row],[CIDADE]],",",Tabela1[[#This Row],[UF]])</f>
        <v>Brasília,DF</v>
      </c>
      <c r="F5426" s="12">
        <v>46154</v>
      </c>
      <c r="G5426" s="14">
        <v>838</v>
      </c>
      <c r="H5426" s="14">
        <v>1270.7</v>
      </c>
      <c r="I5426" s="7">
        <f>Tabela1[[#This Row],[Valor total]]-Tabela1[[#This Row],[Valor custo]]</f>
        <v>432.70000000000005</v>
      </c>
      <c r="J5426" s="3">
        <f>Tabela1[[#This Row],[MARGEM BRUTA]]/Tabela1[[#This Row],[Valor total]]</f>
        <v>0.34052097269221693</v>
      </c>
      <c r="K5426" s="1" t="str">
        <f>VLOOKUP(Tabela1[[#This Row],[Cliente]],'BASE DE CLIENTES'!A:D,4,0)</f>
        <v>EMPRESA SEM MAQUINA</v>
      </c>
      <c r="L5426" s="1" t="str">
        <f>VLOOKUP(Tabela1[[#This Row],[Cliente]],'BASE DE CLIENTES'!A:E,5,0)</f>
        <v>TAGUATINGA SUL (TAGUATINGA)</v>
      </c>
    </row>
    <row r="5427" spans="2:12" x14ac:dyDescent="0.3">
      <c r="B5427" t="s">
        <v>23</v>
      </c>
      <c r="C5427" s="1" t="str">
        <f>VLOOKUP(Tabela1[[#This Row],[Cliente]],'BASE DE CLIENTES'!A:E,2,0)</f>
        <v>Brasília</v>
      </c>
      <c r="D5427" s="1" t="str">
        <f>VLOOKUP(Tabela1[[#This Row],[Cliente]],'BASE DE CLIENTES'!A:C,3,0)</f>
        <v>DF</v>
      </c>
      <c r="E5427" s="1" t="str">
        <f>CONCATENATE(Tabela1[[#This Row],[CIDADE]],",",Tabela1[[#This Row],[UF]])</f>
        <v>Brasília,DF</v>
      </c>
      <c r="F5427" s="12">
        <v>46154</v>
      </c>
      <c r="G5427" s="14">
        <v>1520</v>
      </c>
      <c r="H5427" s="14">
        <v>2200</v>
      </c>
      <c r="I5427" s="7">
        <f>Tabela1[[#This Row],[Valor total]]-Tabela1[[#This Row],[Valor custo]]</f>
        <v>680</v>
      </c>
      <c r="J5427" s="3">
        <f>Tabela1[[#This Row],[MARGEM BRUTA]]/Tabela1[[#This Row],[Valor total]]</f>
        <v>0.30909090909090908</v>
      </c>
      <c r="K5427" s="1" t="str">
        <f>VLOOKUP(Tabela1[[#This Row],[Cliente]],'BASE DE CLIENTES'!A:D,4,0)</f>
        <v>EMPRESA SEM MAQUINA</v>
      </c>
      <c r="L5427" s="1" t="str">
        <f>VLOOKUP(Tabela1[[#This Row],[Cliente]],'BASE DE CLIENTES'!A:E,5,0)</f>
        <v>SETOR INDUSTRIAL (TAGUATINGA)</v>
      </c>
    </row>
    <row r="5428" spans="2:12" x14ac:dyDescent="0.3">
      <c r="B5428" t="s">
        <v>149</v>
      </c>
      <c r="C5428" s="1" t="str">
        <f>VLOOKUP(Tabela1[[#This Row],[Cliente]],'BASE DE CLIENTES'!A:E,2,0)</f>
        <v>Anápolis</v>
      </c>
      <c r="D5428" s="1" t="str">
        <f>VLOOKUP(Tabela1[[#This Row],[Cliente]],'BASE DE CLIENTES'!A:C,3,0)</f>
        <v>GO</v>
      </c>
      <c r="E5428" s="1" t="str">
        <f>CONCATENATE(Tabela1[[#This Row],[CIDADE]],",",Tabela1[[#This Row],[UF]])</f>
        <v>Anápolis,GO</v>
      </c>
      <c r="F5428" s="12">
        <v>46154</v>
      </c>
      <c r="G5428" s="14">
        <v>1216.5</v>
      </c>
      <c r="H5428" s="14">
        <v>1665</v>
      </c>
      <c r="I5428" s="7">
        <f>Tabela1[[#This Row],[Valor total]]-Tabela1[[#This Row],[Valor custo]]</f>
        <v>448.5</v>
      </c>
      <c r="J5428" s="3">
        <f>Tabela1[[#This Row],[MARGEM BRUTA]]/Tabela1[[#This Row],[Valor total]]</f>
        <v>0.26936936936936939</v>
      </c>
      <c r="K5428" s="1" t="str">
        <f>VLOOKUP(Tabela1[[#This Row],[Cliente]],'BASE DE CLIENTES'!A:D,4,0)</f>
        <v>EMPRESA COM MAQUINA</v>
      </c>
      <c r="L5428" s="1" t="str">
        <f>VLOOKUP(Tabela1[[#This Row],[Cliente]],'BASE DE CLIENTES'!A:E,5,0)</f>
        <v>Anápolis</v>
      </c>
    </row>
    <row r="5429" spans="2:12" x14ac:dyDescent="0.3">
      <c r="B5429" t="s">
        <v>120</v>
      </c>
      <c r="C5429" s="1" t="str">
        <f>VLOOKUP(Tabela1[[#This Row],[Cliente]],'BASE DE CLIENTES'!A:E,2,0)</f>
        <v>Brasília</v>
      </c>
      <c r="D5429" s="1" t="str">
        <f>VLOOKUP(Tabela1[[#This Row],[Cliente]],'BASE DE CLIENTES'!A:C,3,0)</f>
        <v>DF</v>
      </c>
      <c r="E5429" s="1" t="str">
        <f>CONCATENATE(Tabela1[[#This Row],[CIDADE]],",",Tabela1[[#This Row],[UF]])</f>
        <v>Brasília,DF</v>
      </c>
      <c r="F5429" s="12">
        <v>46154</v>
      </c>
      <c r="G5429" s="14">
        <v>125</v>
      </c>
      <c r="H5429" s="14">
        <v>150</v>
      </c>
      <c r="I5429" s="7">
        <f>Tabela1[[#This Row],[Valor total]]-Tabela1[[#This Row],[Valor custo]]</f>
        <v>25</v>
      </c>
      <c r="J5429" s="3">
        <f>Tabela1[[#This Row],[MARGEM BRUTA]]/Tabela1[[#This Row],[Valor total]]</f>
        <v>0.16666666666666666</v>
      </c>
      <c r="K5429" s="1" t="str">
        <f>VLOOKUP(Tabela1[[#This Row],[Cliente]],'BASE DE CLIENTES'!A:D,4,0)</f>
        <v>EMPRESA SEM MAQUINA</v>
      </c>
      <c r="L5429" s="1" t="str">
        <f>VLOOKUP(Tabela1[[#This Row],[Cliente]],'BASE DE CLIENTES'!A:E,5,0)</f>
        <v>SAMAMBAIA</v>
      </c>
    </row>
    <row r="5430" spans="2:12" x14ac:dyDescent="0.3">
      <c r="B5430" t="s">
        <v>120</v>
      </c>
      <c r="C5430" s="1" t="str">
        <f>VLOOKUP(Tabela1[[#This Row],[Cliente]],'BASE DE CLIENTES'!A:E,2,0)</f>
        <v>Brasília</v>
      </c>
      <c r="D5430" s="1" t="str">
        <f>VLOOKUP(Tabela1[[#This Row],[Cliente]],'BASE DE CLIENTES'!A:C,3,0)</f>
        <v>DF</v>
      </c>
      <c r="E5430" s="1" t="str">
        <f>CONCATENATE(Tabela1[[#This Row],[CIDADE]],",",Tabela1[[#This Row],[UF]])</f>
        <v>Brasília,DF</v>
      </c>
      <c r="F5430" s="12">
        <v>46154</v>
      </c>
      <c r="G5430" s="14">
        <v>900</v>
      </c>
      <c r="H5430" s="14">
        <v>1500</v>
      </c>
      <c r="I5430" s="7">
        <f>Tabela1[[#This Row],[Valor total]]-Tabela1[[#This Row],[Valor custo]]</f>
        <v>600</v>
      </c>
      <c r="J5430" s="3">
        <f>Tabela1[[#This Row],[MARGEM BRUTA]]/Tabela1[[#This Row],[Valor total]]</f>
        <v>0.4</v>
      </c>
      <c r="K5430" s="1" t="str">
        <f>VLOOKUP(Tabela1[[#This Row],[Cliente]],'BASE DE CLIENTES'!A:D,4,0)</f>
        <v>EMPRESA SEM MAQUINA</v>
      </c>
      <c r="L5430" s="1" t="str">
        <f>VLOOKUP(Tabela1[[#This Row],[Cliente]],'BASE DE CLIENTES'!A:E,5,0)</f>
        <v>SAMAMBAIA</v>
      </c>
    </row>
    <row r="5431" spans="2:12" x14ac:dyDescent="0.3">
      <c r="B5431" t="s">
        <v>76</v>
      </c>
      <c r="C5431" s="1" t="str">
        <f>VLOOKUP(Tabela1[[#This Row],[Cliente]],'BASE DE CLIENTES'!A:E,2,0)</f>
        <v>Brasília</v>
      </c>
      <c r="D5431" s="1" t="str">
        <f>VLOOKUP(Tabela1[[#This Row],[Cliente]],'BASE DE CLIENTES'!A:C,3,0)</f>
        <v>DF</v>
      </c>
      <c r="E5431" s="1" t="str">
        <f>CONCATENATE(Tabela1[[#This Row],[CIDADE]],",",Tabela1[[#This Row],[UF]])</f>
        <v>Brasília,DF</v>
      </c>
      <c r="F5431" s="12">
        <v>46154</v>
      </c>
      <c r="G5431" s="14">
        <v>4417</v>
      </c>
      <c r="H5431" s="14">
        <v>6812</v>
      </c>
      <c r="I5431" s="7">
        <f>Tabela1[[#This Row],[Valor total]]-Tabela1[[#This Row],[Valor custo]]</f>
        <v>2395</v>
      </c>
      <c r="J5431" s="3">
        <f>Tabela1[[#This Row],[MARGEM BRUTA]]/Tabela1[[#This Row],[Valor total]]</f>
        <v>0.35158543746330007</v>
      </c>
      <c r="K5431" s="1" t="str">
        <f>VLOOKUP(Tabela1[[#This Row],[Cliente]],'BASE DE CLIENTES'!A:D,4,0)</f>
        <v>EMPRESA COM MAQUINA</v>
      </c>
      <c r="L5431" s="1" t="str">
        <f>VLOOKUP(Tabela1[[#This Row],[Cliente]],'BASE DE CLIENTES'!A:E,5,0)</f>
        <v>Setor Placa da Mercedes (Núcleo Bandeirante)</v>
      </c>
    </row>
    <row r="5432" spans="2:12" x14ac:dyDescent="0.3">
      <c r="B5432" t="s">
        <v>13</v>
      </c>
      <c r="C5432" s="1" t="str">
        <f>VLOOKUP(Tabela1[[#This Row],[Cliente]],'BASE DE CLIENTES'!A:E,2,0)</f>
        <v>Brasília</v>
      </c>
      <c r="D5432" s="1" t="str">
        <f>VLOOKUP(Tabela1[[#This Row],[Cliente]],'BASE DE CLIENTES'!A:C,3,0)</f>
        <v>DF</v>
      </c>
      <c r="E5432" s="1" t="str">
        <f>CONCATENATE(Tabela1[[#This Row],[CIDADE]],",",Tabela1[[#This Row],[UF]])</f>
        <v>Brasília,DF</v>
      </c>
      <c r="F5432" s="12">
        <v>46154</v>
      </c>
      <c r="G5432" s="14">
        <v>155.52000000000001</v>
      </c>
      <c r="H5432" s="14">
        <v>315</v>
      </c>
      <c r="I5432" s="7">
        <f>Tabela1[[#This Row],[Valor total]]-Tabela1[[#This Row],[Valor custo]]</f>
        <v>159.47999999999999</v>
      </c>
      <c r="J5432" s="3">
        <f>Tabela1[[#This Row],[MARGEM BRUTA]]/Tabela1[[#This Row],[Valor total]]</f>
        <v>0.50628571428571423</v>
      </c>
      <c r="K5432" s="1" t="str">
        <f>VLOOKUP(Tabela1[[#This Row],[Cliente]],'BASE DE CLIENTES'!A:D,4,0)</f>
        <v>EMPRESA COM MAQUINA</v>
      </c>
      <c r="L5432" s="1" t="str">
        <f>VLOOKUP(Tabela1[[#This Row],[Cliente]],'BASE DE CLIENTES'!A:E,5,0)</f>
        <v>CANDANGOLANDIA</v>
      </c>
    </row>
    <row r="5433" spans="2:12" x14ac:dyDescent="0.3">
      <c r="B5433" t="s">
        <v>52</v>
      </c>
      <c r="C5433" s="1" t="str">
        <f>VLOOKUP(Tabela1[[#This Row],[Cliente]],'BASE DE CLIENTES'!A:E,2,0)</f>
        <v>Brasília</v>
      </c>
      <c r="D5433" s="1" t="str">
        <f>VLOOKUP(Tabela1[[#This Row],[Cliente]],'BASE DE CLIENTES'!A:C,3,0)</f>
        <v>DF</v>
      </c>
      <c r="E5433" s="1" t="str">
        <f>CONCATENATE(Tabela1[[#This Row],[CIDADE]],",",Tabela1[[#This Row],[UF]])</f>
        <v>Brasília,DF</v>
      </c>
      <c r="F5433" s="12">
        <v>46154</v>
      </c>
      <c r="G5433" s="14">
        <v>599</v>
      </c>
      <c r="H5433" s="14">
        <v>900</v>
      </c>
      <c r="I5433" s="7">
        <f>Tabela1[[#This Row],[Valor total]]-Tabela1[[#This Row],[Valor custo]]</f>
        <v>301</v>
      </c>
      <c r="J5433" s="3">
        <f>Tabela1[[#This Row],[MARGEM BRUTA]]/Tabela1[[#This Row],[Valor total]]</f>
        <v>0.33444444444444443</v>
      </c>
      <c r="K5433" s="1" t="str">
        <f>VLOOKUP(Tabela1[[#This Row],[Cliente]],'BASE DE CLIENTES'!A:D,4,0)</f>
        <v>SERRALHEIRO</v>
      </c>
      <c r="L5433" s="1" t="str">
        <f>VLOOKUP(Tabela1[[#This Row],[Cliente]],'BASE DE CLIENTES'!A:E,5,0)</f>
        <v>Ceilândia Sul (Ceilândia)</v>
      </c>
    </row>
    <row r="5434" spans="2:12" x14ac:dyDescent="0.3">
      <c r="B5434" t="s">
        <v>96</v>
      </c>
      <c r="C5434" s="1" t="str">
        <f>VLOOKUP(Tabela1[[#This Row],[Cliente]],'BASE DE CLIENTES'!A:E,2,0)</f>
        <v>Brasília</v>
      </c>
      <c r="D5434" s="1" t="str">
        <f>VLOOKUP(Tabela1[[#This Row],[Cliente]],'BASE DE CLIENTES'!A:C,3,0)</f>
        <v>DF</v>
      </c>
      <c r="E5434" s="1" t="str">
        <f>CONCATENATE(Tabela1[[#This Row],[CIDADE]],",",Tabela1[[#This Row],[UF]])</f>
        <v>Brasília,DF</v>
      </c>
      <c r="F5434" s="12">
        <v>46154</v>
      </c>
      <c r="G5434" s="14">
        <v>583.36</v>
      </c>
      <c r="H5434" s="14">
        <v>814</v>
      </c>
      <c r="I5434" s="7">
        <f>Tabela1[[#This Row],[Valor total]]-Tabela1[[#This Row],[Valor custo]]</f>
        <v>230.64</v>
      </c>
      <c r="J5434" s="3">
        <f>Tabela1[[#This Row],[MARGEM BRUTA]]/Tabela1[[#This Row],[Valor total]]</f>
        <v>0.28334152334152335</v>
      </c>
      <c r="K5434" s="1" t="str">
        <f>VLOOKUP(Tabela1[[#This Row],[Cliente]],'BASE DE CLIENTES'!A:D,4,0)</f>
        <v>EMPRESA SEM MAQUINA</v>
      </c>
      <c r="L5434" s="1" t="str">
        <f>VLOOKUP(Tabela1[[#This Row],[Cliente]],'BASE DE CLIENTES'!A:E,5,0)</f>
        <v>CEILANDIA NORTE (CEILANDIA)</v>
      </c>
    </row>
    <row r="5435" spans="2:12" x14ac:dyDescent="0.3">
      <c r="B5435" t="s">
        <v>1228</v>
      </c>
      <c r="C5435" s="1" t="str">
        <f>VLOOKUP(Tabela1[[#This Row],[Cliente]],'BASE DE CLIENTES'!A:E,2,0)</f>
        <v>Brasília</v>
      </c>
      <c r="D5435" s="1" t="str">
        <f>VLOOKUP(Tabela1[[#This Row],[Cliente]],'BASE DE CLIENTES'!A:C,3,0)</f>
        <v>DF</v>
      </c>
      <c r="E5435" s="1" t="str">
        <f>CONCATENATE(Tabela1[[#This Row],[CIDADE]],",",Tabela1[[#This Row],[UF]])</f>
        <v>Brasília,DF</v>
      </c>
      <c r="F5435" s="12">
        <v>46154</v>
      </c>
      <c r="G5435" s="14">
        <v>1468.89</v>
      </c>
      <c r="H5435" s="14">
        <v>1930</v>
      </c>
      <c r="I5435" s="7">
        <f>Tabela1[[#This Row],[Valor total]]-Tabela1[[#This Row],[Valor custo]]</f>
        <v>461.1099999999999</v>
      </c>
      <c r="J5435" s="3">
        <f>Tabela1[[#This Row],[MARGEM BRUTA]]/Tabela1[[#This Row],[Valor total]]</f>
        <v>0.2389170984455958</v>
      </c>
      <c r="K5435" s="1" t="str">
        <f>VLOOKUP(Tabela1[[#This Row],[Cliente]],'BASE DE CLIENTES'!A:D,4,0)</f>
        <v>CLIENTE NOVO S/ IDENT.</v>
      </c>
      <c r="L5435" s="1" t="str">
        <f>VLOOKUP(Tabela1[[#This Row],[Cliente]],'BASE DE CLIENTES'!A:E,5,0)</f>
        <v>SETOR HABITACIONAL VICENTE PIRES</v>
      </c>
    </row>
    <row r="5436" spans="2:12" x14ac:dyDescent="0.3">
      <c r="B5436" t="s">
        <v>96</v>
      </c>
      <c r="C5436" s="1" t="str">
        <f>VLOOKUP(Tabela1[[#This Row],[Cliente]],'BASE DE CLIENTES'!A:E,2,0)</f>
        <v>Brasília</v>
      </c>
      <c r="D5436" s="1" t="str">
        <f>VLOOKUP(Tabela1[[#This Row],[Cliente]],'BASE DE CLIENTES'!A:C,3,0)</f>
        <v>DF</v>
      </c>
      <c r="E5436" s="1" t="str">
        <f>CONCATENATE(Tabela1[[#This Row],[CIDADE]],",",Tabela1[[#This Row],[UF]])</f>
        <v>Brasília,DF</v>
      </c>
      <c r="F5436" s="12">
        <v>46154</v>
      </c>
      <c r="G5436" s="14">
        <v>419</v>
      </c>
      <c r="H5436" s="14">
        <v>0</v>
      </c>
      <c r="I5436" s="7">
        <f>Tabela1[[#This Row],[Valor total]]-Tabela1[[#This Row],[Valor custo]]</f>
        <v>-419</v>
      </c>
      <c r="J5436" s="3" t="e">
        <f>Tabela1[[#This Row],[MARGEM BRUTA]]/Tabela1[[#This Row],[Valor total]]</f>
        <v>#DIV/0!</v>
      </c>
      <c r="K5436" s="1" t="str">
        <f>VLOOKUP(Tabela1[[#This Row],[Cliente]],'BASE DE CLIENTES'!A:D,4,0)</f>
        <v>EMPRESA SEM MAQUINA</v>
      </c>
      <c r="L5436" s="1" t="str">
        <f>VLOOKUP(Tabela1[[#This Row],[Cliente]],'BASE DE CLIENTES'!A:E,5,0)</f>
        <v>CEILANDIA NORTE (CEILANDIA)</v>
      </c>
    </row>
    <row r="5437" spans="2:12" x14ac:dyDescent="0.3">
      <c r="B5437" t="s">
        <v>55</v>
      </c>
      <c r="C5437" s="1" t="str">
        <f>VLOOKUP(Tabela1[[#This Row],[Cliente]],'BASE DE CLIENTES'!A:E,2,0)</f>
        <v>Brasília</v>
      </c>
      <c r="D5437" s="1" t="str">
        <f>VLOOKUP(Tabela1[[#This Row],[Cliente]],'BASE DE CLIENTES'!A:C,3,0)</f>
        <v>DF</v>
      </c>
      <c r="E5437" s="1" t="str">
        <f>CONCATENATE(Tabela1[[#This Row],[CIDADE]],",",Tabela1[[#This Row],[UF]])</f>
        <v>Brasília,DF</v>
      </c>
      <c r="F5437" s="12">
        <v>46154</v>
      </c>
      <c r="G5437" s="14">
        <v>67.12</v>
      </c>
      <c r="H5437" s="14">
        <v>170</v>
      </c>
      <c r="I5437" s="7">
        <f>Tabela1[[#This Row],[Valor total]]-Tabela1[[#This Row],[Valor custo]]</f>
        <v>102.88</v>
      </c>
      <c r="J5437" s="3">
        <f>Tabela1[[#This Row],[MARGEM BRUTA]]/Tabela1[[#This Row],[Valor total]]</f>
        <v>0.60517647058823532</v>
      </c>
      <c r="K5437" s="1" t="str">
        <f>VLOOKUP(Tabela1[[#This Row],[Cliente]],'BASE DE CLIENTES'!A:D,4,0)</f>
        <v>EMPRESA SEM MAQUINA</v>
      </c>
      <c r="L5437" s="1" t="str">
        <f>VLOOKUP(Tabela1[[#This Row],[Cliente]],'BASE DE CLIENTES'!A:E,5,0)</f>
        <v>RECANTO DAS EMAS</v>
      </c>
    </row>
    <row r="5438" spans="2:12" x14ac:dyDescent="0.3">
      <c r="B5438" t="s">
        <v>98</v>
      </c>
      <c r="C5438" s="1" t="str">
        <f>VLOOKUP(Tabela1[[#This Row],[Cliente]],'BASE DE CLIENTES'!A:E,2,0)</f>
        <v>Brasília</v>
      </c>
      <c r="D5438" s="1" t="str">
        <f>VLOOKUP(Tabela1[[#This Row],[Cliente]],'BASE DE CLIENTES'!A:C,3,0)</f>
        <v>DF</v>
      </c>
      <c r="E5438" s="1" t="str">
        <f>CONCATENATE(Tabela1[[#This Row],[CIDADE]],",",Tabela1[[#This Row],[UF]])</f>
        <v>Brasília,DF</v>
      </c>
      <c r="F5438" s="12">
        <v>46154</v>
      </c>
      <c r="G5438" s="14">
        <v>530</v>
      </c>
      <c r="H5438" s="14">
        <v>850</v>
      </c>
      <c r="I5438" s="7">
        <f>Tabela1[[#This Row],[Valor total]]-Tabela1[[#This Row],[Valor custo]]</f>
        <v>320</v>
      </c>
      <c r="J5438" s="3">
        <f>Tabela1[[#This Row],[MARGEM BRUTA]]/Tabela1[[#This Row],[Valor total]]</f>
        <v>0.37647058823529411</v>
      </c>
      <c r="K5438" s="1" t="str">
        <f>VLOOKUP(Tabela1[[#This Row],[Cliente]],'BASE DE CLIENTES'!A:D,4,0)</f>
        <v>SERRALHEIRO</v>
      </c>
      <c r="L5438" s="1" t="str">
        <f>VLOOKUP(Tabela1[[#This Row],[Cliente]],'BASE DE CLIENTES'!A:E,5,0)</f>
        <v>SANTA MARIA</v>
      </c>
    </row>
    <row r="5439" spans="2:12" x14ac:dyDescent="0.3">
      <c r="B5439" t="s">
        <v>68</v>
      </c>
      <c r="C5439" s="1" t="str">
        <f>VLOOKUP(Tabela1[[#This Row],[Cliente]],'BASE DE CLIENTES'!A:E,2,0)</f>
        <v>Brasília</v>
      </c>
      <c r="D5439" s="1" t="str">
        <f>VLOOKUP(Tabela1[[#This Row],[Cliente]],'BASE DE CLIENTES'!A:C,3,0)</f>
        <v>DF</v>
      </c>
      <c r="E5439" s="1" t="str">
        <f>CONCATENATE(Tabela1[[#This Row],[CIDADE]],",",Tabela1[[#This Row],[UF]])</f>
        <v>Brasília,DF</v>
      </c>
      <c r="F5439" s="12">
        <v>46154</v>
      </c>
      <c r="G5439" s="14">
        <v>1829</v>
      </c>
      <c r="H5439" s="14">
        <v>2740</v>
      </c>
      <c r="I5439" s="7">
        <f>Tabela1[[#This Row],[Valor total]]-Tabela1[[#This Row],[Valor custo]]</f>
        <v>911</v>
      </c>
      <c r="J5439" s="3">
        <f>Tabela1[[#This Row],[MARGEM BRUTA]]/Tabela1[[#This Row],[Valor total]]</f>
        <v>0.33248175182481754</v>
      </c>
      <c r="K5439" s="1" t="str">
        <f>VLOOKUP(Tabela1[[#This Row],[Cliente]],'BASE DE CLIENTES'!A:D,4,0)</f>
        <v>EMPRESA COM MAQUINA</v>
      </c>
      <c r="L5439" s="1" t="str">
        <f>VLOOKUP(Tabela1[[#This Row],[Cliente]],'BASE DE CLIENTES'!A:E,5,0)</f>
        <v>SAMAMBAIA SUL (SAMAMBAIA)</v>
      </c>
    </row>
    <row r="5440" spans="2:12" x14ac:dyDescent="0.3">
      <c r="B5440" t="s">
        <v>1223</v>
      </c>
      <c r="C5440" s="1" t="str">
        <f>VLOOKUP(Tabela1[[#This Row],[Cliente]],'BASE DE CLIENTES'!A:E,2,0)</f>
        <v>MERCADO LIVRE</v>
      </c>
      <c r="D5440" s="1" t="str">
        <f>VLOOKUP(Tabela1[[#This Row],[Cliente]],'BASE DE CLIENTES'!A:C,3,0)</f>
        <v>MERCADO LIVRE</v>
      </c>
      <c r="E5440" s="1" t="str">
        <f>CONCATENATE(Tabela1[[#This Row],[CIDADE]],",",Tabela1[[#This Row],[UF]])</f>
        <v>MERCADO LIVRE,MERCADO LIVRE</v>
      </c>
      <c r="F5440" s="12">
        <v>46154</v>
      </c>
      <c r="G5440" s="14">
        <v>0</v>
      </c>
      <c r="H5440" s="14">
        <v>538.41999999999996</v>
      </c>
      <c r="I5440" s="7">
        <f>Tabela1[[#This Row],[Valor total]]-Tabela1[[#This Row],[Valor custo]]</f>
        <v>538.41999999999996</v>
      </c>
      <c r="J5440" s="3">
        <f>Tabela1[[#This Row],[MARGEM BRUTA]]/Tabela1[[#This Row],[Valor total]]</f>
        <v>1</v>
      </c>
      <c r="K5440" s="1" t="str">
        <f>VLOOKUP(Tabela1[[#This Row],[Cliente]],'BASE DE CLIENTES'!A:D,4,0)</f>
        <v>OUTROS RAMOS</v>
      </c>
      <c r="L5440" s="1" t="str">
        <f>VLOOKUP(Tabela1[[#This Row],[Cliente]],'BASE DE CLIENTES'!A:E,5,0)</f>
        <v>MERCADO LIVRE</v>
      </c>
    </row>
    <row r="5441" spans="2:12" x14ac:dyDescent="0.3">
      <c r="B5441" t="s">
        <v>42</v>
      </c>
      <c r="C5441" s="1" t="str">
        <f>VLOOKUP(Tabela1[[#This Row],[Cliente]],'BASE DE CLIENTES'!A:E,2,0)</f>
        <v>Brasília</v>
      </c>
      <c r="D5441" s="1" t="str">
        <f>VLOOKUP(Tabela1[[#This Row],[Cliente]],'BASE DE CLIENTES'!A:C,3,0)</f>
        <v>DF</v>
      </c>
      <c r="E5441" s="1" t="str">
        <f>CONCATENATE(Tabela1[[#This Row],[CIDADE]],",",Tabela1[[#This Row],[UF]])</f>
        <v>Brasília,DF</v>
      </c>
      <c r="F5441" s="12">
        <v>46154</v>
      </c>
      <c r="G5441" s="14">
        <v>168.84</v>
      </c>
      <c r="H5441" s="14">
        <v>360</v>
      </c>
      <c r="I5441" s="7">
        <f>Tabela1[[#This Row],[Valor total]]-Tabela1[[#This Row],[Valor custo]]</f>
        <v>191.16</v>
      </c>
      <c r="J5441" s="3">
        <f>Tabela1[[#This Row],[MARGEM BRUTA]]/Tabela1[[#This Row],[Valor total]]</f>
        <v>0.53100000000000003</v>
      </c>
      <c r="K5441" s="1" t="str">
        <f>VLOOKUP(Tabela1[[#This Row],[Cliente]],'BASE DE CLIENTES'!A:D,4,0)</f>
        <v>EMPRESA SEM MAQUINA</v>
      </c>
      <c r="L5441" s="1" t="str">
        <f>VLOOKUP(Tabela1[[#This Row],[Cliente]],'BASE DE CLIENTES'!A:E,5,0)</f>
        <v>SAMAMBAIA</v>
      </c>
    </row>
    <row r="5442" spans="2:12" x14ac:dyDescent="0.3">
      <c r="B5442" t="s">
        <v>27</v>
      </c>
      <c r="C5442" s="1" t="str">
        <f>VLOOKUP(Tabela1[[#This Row],[Cliente]],'BASE DE CLIENTES'!A:E,2,0)</f>
        <v>Brasília</v>
      </c>
      <c r="D5442" s="1" t="str">
        <f>VLOOKUP(Tabela1[[#This Row],[Cliente]],'BASE DE CLIENTES'!A:C,3,0)</f>
        <v>DF</v>
      </c>
      <c r="E5442" s="1" t="str">
        <f>CONCATENATE(Tabela1[[#This Row],[CIDADE]],",",Tabela1[[#This Row],[UF]])</f>
        <v>Brasília,DF</v>
      </c>
      <c r="F5442" s="12">
        <v>46153</v>
      </c>
      <c r="G5442" s="14">
        <v>450</v>
      </c>
      <c r="H5442" s="14">
        <v>650</v>
      </c>
      <c r="I5442" s="7">
        <f>Tabela1[[#This Row],[Valor total]]-Tabela1[[#This Row],[Valor custo]]</f>
        <v>200</v>
      </c>
      <c r="J5442" s="3">
        <f>Tabela1[[#This Row],[MARGEM BRUTA]]/Tabela1[[#This Row],[Valor total]]</f>
        <v>0.30769230769230771</v>
      </c>
      <c r="K5442" s="1" t="str">
        <f>VLOOKUP(Tabela1[[#This Row],[Cliente]],'BASE DE CLIENTES'!A:D,4,0)</f>
        <v>EMPRESA SEM MAQUINA</v>
      </c>
      <c r="L5442" s="1" t="str">
        <f>VLOOKUP(Tabela1[[#This Row],[Cliente]],'BASE DE CLIENTES'!A:E,5,0)</f>
        <v>RECANTO DAS EMAS</v>
      </c>
    </row>
    <row r="5443" spans="2:12" x14ac:dyDescent="0.3">
      <c r="B5443" t="s">
        <v>765</v>
      </c>
      <c r="C5443" s="1" t="str">
        <f>VLOOKUP(Tabela1[[#This Row],[Cliente]],'BASE DE CLIENTES'!A:E,2,0)</f>
        <v>Brasília</v>
      </c>
      <c r="D5443" s="1" t="str">
        <f>VLOOKUP(Tabela1[[#This Row],[Cliente]],'BASE DE CLIENTES'!A:C,3,0)</f>
        <v>DF</v>
      </c>
      <c r="E5443" s="1" t="str">
        <f>CONCATENATE(Tabela1[[#This Row],[CIDADE]],",",Tabela1[[#This Row],[UF]])</f>
        <v>Brasília,DF</v>
      </c>
      <c r="F5443" s="12">
        <v>46153</v>
      </c>
      <c r="G5443" s="14">
        <v>290</v>
      </c>
      <c r="H5443" s="14">
        <v>500</v>
      </c>
      <c r="I5443" s="7">
        <f>Tabela1[[#This Row],[Valor total]]-Tabela1[[#This Row],[Valor custo]]</f>
        <v>210</v>
      </c>
      <c r="J5443" s="3">
        <f>Tabela1[[#This Row],[MARGEM BRUTA]]/Tabela1[[#This Row],[Valor total]]</f>
        <v>0.42</v>
      </c>
      <c r="K5443" s="1" t="str">
        <f>VLOOKUP(Tabela1[[#This Row],[Cliente]],'BASE DE CLIENTES'!A:D,4,0)</f>
        <v>SEM CLASSIFICAÇÃO</v>
      </c>
      <c r="L5443" s="1" t="str">
        <f>VLOOKUP(Tabela1[[#This Row],[Cliente]],'BASE DE CLIENTES'!A:E,5,0)</f>
        <v>SOBRADINHO</v>
      </c>
    </row>
    <row r="5444" spans="2:12" x14ac:dyDescent="0.3">
      <c r="B5444" t="s">
        <v>99</v>
      </c>
      <c r="C5444" s="1" t="str">
        <f>VLOOKUP(Tabela1[[#This Row],[Cliente]],'BASE DE CLIENTES'!A:E,2,0)</f>
        <v>Brasília</v>
      </c>
      <c r="D5444" s="1" t="str">
        <f>VLOOKUP(Tabela1[[#This Row],[Cliente]],'BASE DE CLIENTES'!A:C,3,0)</f>
        <v>DF</v>
      </c>
      <c r="E5444" s="1" t="str">
        <f>CONCATENATE(Tabela1[[#This Row],[CIDADE]],",",Tabela1[[#This Row],[UF]])</f>
        <v>Brasília,DF</v>
      </c>
      <c r="F5444" s="12">
        <v>46153</v>
      </c>
      <c r="G5444" s="14">
        <v>2970</v>
      </c>
      <c r="H5444" s="14">
        <v>4710</v>
      </c>
      <c r="I5444" s="7">
        <f>Tabela1[[#This Row],[Valor total]]-Tabela1[[#This Row],[Valor custo]]</f>
        <v>1740</v>
      </c>
      <c r="J5444" s="3">
        <f>Tabela1[[#This Row],[MARGEM BRUTA]]/Tabela1[[#This Row],[Valor total]]</f>
        <v>0.36942675159235666</v>
      </c>
      <c r="K5444" s="1" t="str">
        <f>VLOOKUP(Tabela1[[#This Row],[Cliente]],'BASE DE CLIENTES'!A:D,4,0)</f>
        <v>EMPRESA COM MAQUINA</v>
      </c>
      <c r="L5444" s="1" t="str">
        <f>VLOOKUP(Tabela1[[#This Row],[Cliente]],'BASE DE CLIENTES'!A:E,5,0)</f>
        <v>ARAPOANGA (PLANALTINA)</v>
      </c>
    </row>
    <row r="5445" spans="2:12" x14ac:dyDescent="0.3">
      <c r="B5445" t="s">
        <v>216</v>
      </c>
      <c r="C5445" s="1" t="str">
        <f>VLOOKUP(Tabela1[[#This Row],[Cliente]],'BASE DE CLIENTES'!A:E,2,0)</f>
        <v>Brasília</v>
      </c>
      <c r="D5445" s="1" t="str">
        <f>VLOOKUP(Tabela1[[#This Row],[Cliente]],'BASE DE CLIENTES'!A:C,3,0)</f>
        <v>DF</v>
      </c>
      <c r="E5445" s="1" t="str">
        <f>CONCATENATE(Tabela1[[#This Row],[CIDADE]],",",Tabela1[[#This Row],[UF]])</f>
        <v>Brasília,DF</v>
      </c>
      <c r="F5445" s="12">
        <v>46153</v>
      </c>
      <c r="G5445" s="14">
        <v>5090</v>
      </c>
      <c r="H5445" s="14">
        <v>7610</v>
      </c>
      <c r="I5445" s="7">
        <f>Tabela1[[#This Row],[Valor total]]-Tabela1[[#This Row],[Valor custo]]</f>
        <v>2520</v>
      </c>
      <c r="J5445" s="3">
        <f>Tabela1[[#This Row],[MARGEM BRUTA]]/Tabela1[[#This Row],[Valor total]]</f>
        <v>0.3311432325886991</v>
      </c>
      <c r="K5445" s="1" t="str">
        <f>VLOOKUP(Tabela1[[#This Row],[Cliente]],'BASE DE CLIENTES'!A:D,4,0)</f>
        <v>EMPRESA COM MAQUINA</v>
      </c>
      <c r="L5445" s="1" t="str">
        <f>VLOOKUP(Tabela1[[#This Row],[Cliente]],'BASE DE CLIENTES'!A:E,5,0)</f>
        <v>RIACHO FUNDO II</v>
      </c>
    </row>
    <row r="5446" spans="2:12" x14ac:dyDescent="0.3">
      <c r="B5446" t="s">
        <v>42</v>
      </c>
      <c r="C5446" s="1" t="str">
        <f>VLOOKUP(Tabela1[[#This Row],[Cliente]],'BASE DE CLIENTES'!A:E,2,0)</f>
        <v>Brasília</v>
      </c>
      <c r="D5446" s="1" t="str">
        <f>VLOOKUP(Tabela1[[#This Row],[Cliente]],'BASE DE CLIENTES'!A:C,3,0)</f>
        <v>DF</v>
      </c>
      <c r="E5446" s="1" t="str">
        <f>CONCATENATE(Tabela1[[#This Row],[CIDADE]],",",Tabela1[[#This Row],[UF]])</f>
        <v>Brasília,DF</v>
      </c>
      <c r="F5446" s="12">
        <v>46153</v>
      </c>
      <c r="G5446" s="14">
        <v>380</v>
      </c>
      <c r="H5446" s="14">
        <v>615</v>
      </c>
      <c r="I5446" s="7">
        <f>Tabela1[[#This Row],[Valor total]]-Tabela1[[#This Row],[Valor custo]]</f>
        <v>235</v>
      </c>
      <c r="J5446" s="3">
        <f>Tabela1[[#This Row],[MARGEM BRUTA]]/Tabela1[[#This Row],[Valor total]]</f>
        <v>0.38211382113821141</v>
      </c>
      <c r="K5446" s="1" t="str">
        <f>VLOOKUP(Tabela1[[#This Row],[Cliente]],'BASE DE CLIENTES'!A:D,4,0)</f>
        <v>EMPRESA SEM MAQUINA</v>
      </c>
      <c r="L5446" s="1" t="str">
        <f>VLOOKUP(Tabela1[[#This Row],[Cliente]],'BASE DE CLIENTES'!A:E,5,0)</f>
        <v>SAMAMBAIA</v>
      </c>
    </row>
    <row r="5447" spans="2:12" x14ac:dyDescent="0.3">
      <c r="B5447" t="s">
        <v>1223</v>
      </c>
      <c r="C5447" s="1" t="str">
        <f>VLOOKUP(Tabela1[[#This Row],[Cliente]],'BASE DE CLIENTES'!A:E,2,0)</f>
        <v>MERCADO LIVRE</v>
      </c>
      <c r="D5447" s="1" t="str">
        <f>VLOOKUP(Tabela1[[#This Row],[Cliente]],'BASE DE CLIENTES'!A:C,3,0)</f>
        <v>MERCADO LIVRE</v>
      </c>
      <c r="E5447" s="1" t="str">
        <f>CONCATENATE(Tabela1[[#This Row],[CIDADE]],",",Tabela1[[#This Row],[UF]])</f>
        <v>MERCADO LIVRE,MERCADO LIVRE</v>
      </c>
      <c r="F5447" s="12">
        <v>46153</v>
      </c>
      <c r="G5447" s="14">
        <v>33.56</v>
      </c>
      <c r="H5447" s="14">
        <v>80.63</v>
      </c>
      <c r="I5447" s="7">
        <f>Tabela1[[#This Row],[Valor total]]-Tabela1[[#This Row],[Valor custo]]</f>
        <v>47.069999999999993</v>
      </c>
      <c r="J5447" s="3">
        <f>Tabela1[[#This Row],[MARGEM BRUTA]]/Tabela1[[#This Row],[Valor total]]</f>
        <v>0.5837777502170407</v>
      </c>
      <c r="K5447" s="1" t="str">
        <f>VLOOKUP(Tabela1[[#This Row],[Cliente]],'BASE DE CLIENTES'!A:D,4,0)</f>
        <v>OUTROS RAMOS</v>
      </c>
      <c r="L5447" s="1" t="str">
        <f>VLOOKUP(Tabela1[[#This Row],[Cliente]],'BASE DE CLIENTES'!A:E,5,0)</f>
        <v>MERCADO LIVRE</v>
      </c>
    </row>
    <row r="5448" spans="2:12" x14ac:dyDescent="0.3">
      <c r="B5448" t="s">
        <v>68</v>
      </c>
      <c r="C5448" s="1" t="str">
        <f>VLOOKUP(Tabela1[[#This Row],[Cliente]],'BASE DE CLIENTES'!A:E,2,0)</f>
        <v>Brasília</v>
      </c>
      <c r="D5448" s="1" t="str">
        <f>VLOOKUP(Tabela1[[#This Row],[Cliente]],'BASE DE CLIENTES'!A:C,3,0)</f>
        <v>DF</v>
      </c>
      <c r="E5448" s="1" t="str">
        <f>CONCATENATE(Tabela1[[#This Row],[CIDADE]],",",Tabela1[[#This Row],[UF]])</f>
        <v>Brasília,DF</v>
      </c>
      <c r="F5448" s="12">
        <v>46153</v>
      </c>
      <c r="G5448" s="14">
        <v>90.06</v>
      </c>
      <c r="H5448" s="14">
        <v>160</v>
      </c>
      <c r="I5448" s="7">
        <f>Tabela1[[#This Row],[Valor total]]-Tabela1[[#This Row],[Valor custo]]</f>
        <v>69.94</v>
      </c>
      <c r="J5448" s="3">
        <f>Tabela1[[#This Row],[MARGEM BRUTA]]/Tabela1[[#This Row],[Valor total]]</f>
        <v>0.43712499999999999</v>
      </c>
      <c r="K5448" s="1" t="str">
        <f>VLOOKUP(Tabela1[[#This Row],[Cliente]],'BASE DE CLIENTES'!A:D,4,0)</f>
        <v>EMPRESA COM MAQUINA</v>
      </c>
      <c r="L5448" s="1" t="str">
        <f>VLOOKUP(Tabela1[[#This Row],[Cliente]],'BASE DE CLIENTES'!A:E,5,0)</f>
        <v>SAMAMBAIA SUL (SAMAMBAIA)</v>
      </c>
    </row>
    <row r="5449" spans="2:12" x14ac:dyDescent="0.3">
      <c r="B5449" t="s">
        <v>68</v>
      </c>
      <c r="C5449" s="1" t="str">
        <f>VLOOKUP(Tabela1[[#This Row],[Cliente]],'BASE DE CLIENTES'!A:E,2,0)</f>
        <v>Brasília</v>
      </c>
      <c r="D5449" s="1" t="str">
        <f>VLOOKUP(Tabela1[[#This Row],[Cliente]],'BASE DE CLIENTES'!A:C,3,0)</f>
        <v>DF</v>
      </c>
      <c r="E5449" s="1" t="str">
        <f>CONCATENATE(Tabela1[[#This Row],[CIDADE]],",",Tabela1[[#This Row],[UF]])</f>
        <v>Brasília,DF</v>
      </c>
      <c r="F5449" s="12">
        <v>46153</v>
      </c>
      <c r="G5449" s="14">
        <v>380</v>
      </c>
      <c r="H5449" s="14">
        <v>575</v>
      </c>
      <c r="I5449" s="7">
        <f>Tabela1[[#This Row],[Valor total]]-Tabela1[[#This Row],[Valor custo]]</f>
        <v>195</v>
      </c>
      <c r="J5449" s="3">
        <f>Tabela1[[#This Row],[MARGEM BRUTA]]/Tabela1[[#This Row],[Valor total]]</f>
        <v>0.33913043478260868</v>
      </c>
      <c r="K5449" s="1" t="str">
        <f>VLOOKUP(Tabela1[[#This Row],[Cliente]],'BASE DE CLIENTES'!A:D,4,0)</f>
        <v>EMPRESA COM MAQUINA</v>
      </c>
      <c r="L5449" s="1" t="str">
        <f>VLOOKUP(Tabela1[[#This Row],[Cliente]],'BASE DE CLIENTES'!A:E,5,0)</f>
        <v>SAMAMBAIA SUL (SAMAMBAIA)</v>
      </c>
    </row>
    <row r="5450" spans="2:12" x14ac:dyDescent="0.3">
      <c r="B5450" t="s">
        <v>27</v>
      </c>
      <c r="C5450" s="1" t="str">
        <f>VLOOKUP(Tabela1[[#This Row],[Cliente]],'BASE DE CLIENTES'!A:E,2,0)</f>
        <v>Brasília</v>
      </c>
      <c r="D5450" s="1" t="str">
        <f>VLOOKUP(Tabela1[[#This Row],[Cliente]],'BASE DE CLIENTES'!A:C,3,0)</f>
        <v>DF</v>
      </c>
      <c r="E5450" s="1" t="str">
        <f>CONCATENATE(Tabela1[[#This Row],[CIDADE]],",",Tabela1[[#This Row],[UF]])</f>
        <v>Brasília,DF</v>
      </c>
      <c r="F5450" s="12">
        <v>46153</v>
      </c>
      <c r="G5450" s="14">
        <v>526.28</v>
      </c>
      <c r="H5450" s="14">
        <v>1065</v>
      </c>
      <c r="I5450" s="7">
        <f>Tabela1[[#This Row],[Valor total]]-Tabela1[[#This Row],[Valor custo]]</f>
        <v>538.72</v>
      </c>
      <c r="J5450" s="3">
        <f>Tabela1[[#This Row],[MARGEM BRUTA]]/Tabela1[[#This Row],[Valor total]]</f>
        <v>0.50584037558685446</v>
      </c>
      <c r="K5450" s="1" t="str">
        <f>VLOOKUP(Tabela1[[#This Row],[Cliente]],'BASE DE CLIENTES'!A:D,4,0)</f>
        <v>EMPRESA SEM MAQUINA</v>
      </c>
      <c r="L5450" s="1" t="str">
        <f>VLOOKUP(Tabela1[[#This Row],[Cliente]],'BASE DE CLIENTES'!A:E,5,0)</f>
        <v>RECANTO DAS EMAS</v>
      </c>
    </row>
    <row r="5451" spans="2:12" x14ac:dyDescent="0.3">
      <c r="B5451" t="s">
        <v>316</v>
      </c>
      <c r="C5451" s="1" t="str">
        <f>VLOOKUP(Tabela1[[#This Row],[Cliente]],'BASE DE CLIENTES'!A:E,2,0)</f>
        <v>Valparaíso de Goiás</v>
      </c>
      <c r="D5451" s="1" t="str">
        <f>VLOOKUP(Tabela1[[#This Row],[Cliente]],'BASE DE CLIENTES'!A:C,3,0)</f>
        <v>GO</v>
      </c>
      <c r="E5451" s="1" t="str">
        <f>CONCATENATE(Tabela1[[#This Row],[CIDADE]],",",Tabela1[[#This Row],[UF]])</f>
        <v>Valparaíso de Goiás,GO</v>
      </c>
      <c r="F5451" s="12">
        <v>46153</v>
      </c>
      <c r="G5451" s="14">
        <v>1423.5</v>
      </c>
      <c r="H5451" s="14">
        <v>2290</v>
      </c>
      <c r="I5451" s="7">
        <f>Tabela1[[#This Row],[Valor total]]-Tabela1[[#This Row],[Valor custo]]</f>
        <v>866.5</v>
      </c>
      <c r="J5451" s="3">
        <f>Tabela1[[#This Row],[MARGEM BRUTA]]/Tabela1[[#This Row],[Valor total]]</f>
        <v>0.37838427947598252</v>
      </c>
      <c r="K5451" s="1" t="str">
        <f>VLOOKUP(Tabela1[[#This Row],[Cliente]],'BASE DE CLIENTES'!A:D,4,0)</f>
        <v>SERRALHEIRO</v>
      </c>
      <c r="L5451" s="1" t="str">
        <f>VLOOKUP(Tabela1[[#This Row],[Cliente]],'BASE DE CLIENTES'!A:E,5,0)</f>
        <v>Valparaíso de Goiás</v>
      </c>
    </row>
    <row r="5452" spans="2:12" x14ac:dyDescent="0.3">
      <c r="B5452" t="s">
        <v>120</v>
      </c>
      <c r="C5452" s="1" t="str">
        <f>VLOOKUP(Tabela1[[#This Row],[Cliente]],'BASE DE CLIENTES'!A:E,2,0)</f>
        <v>Brasília</v>
      </c>
      <c r="D5452" s="1" t="str">
        <f>VLOOKUP(Tabela1[[#This Row],[Cliente]],'BASE DE CLIENTES'!A:C,3,0)</f>
        <v>DF</v>
      </c>
      <c r="E5452" s="1" t="str">
        <f>CONCATENATE(Tabela1[[#This Row],[CIDADE]],",",Tabela1[[#This Row],[UF]])</f>
        <v>Brasília,DF</v>
      </c>
      <c r="F5452" s="12">
        <v>46153</v>
      </c>
      <c r="G5452" s="14">
        <v>1257</v>
      </c>
      <c r="H5452" s="14">
        <v>1995</v>
      </c>
      <c r="I5452" s="7">
        <f>Tabela1[[#This Row],[Valor total]]-Tabela1[[#This Row],[Valor custo]]</f>
        <v>738</v>
      </c>
      <c r="J5452" s="3">
        <f>Tabela1[[#This Row],[MARGEM BRUTA]]/Tabela1[[#This Row],[Valor total]]</f>
        <v>0.36992481203007521</v>
      </c>
      <c r="K5452" s="1" t="str">
        <f>VLOOKUP(Tabela1[[#This Row],[Cliente]],'BASE DE CLIENTES'!A:D,4,0)</f>
        <v>EMPRESA SEM MAQUINA</v>
      </c>
      <c r="L5452" s="1" t="str">
        <f>VLOOKUP(Tabela1[[#This Row],[Cliente]],'BASE DE CLIENTES'!A:E,5,0)</f>
        <v>SAMAMBAIA</v>
      </c>
    </row>
    <row r="5453" spans="2:12" x14ac:dyDescent="0.3">
      <c r="B5453" t="s">
        <v>161</v>
      </c>
      <c r="C5453" s="1" t="str">
        <f>VLOOKUP(Tabela1[[#This Row],[Cliente]],'BASE DE CLIENTES'!A:E,2,0)</f>
        <v>Brasília</v>
      </c>
      <c r="D5453" s="1" t="str">
        <f>VLOOKUP(Tabela1[[#This Row],[Cliente]],'BASE DE CLIENTES'!A:C,3,0)</f>
        <v>DF</v>
      </c>
      <c r="E5453" s="1" t="str">
        <f>CONCATENATE(Tabela1[[#This Row],[CIDADE]],",",Tabela1[[#This Row],[UF]])</f>
        <v>Brasília,DF</v>
      </c>
      <c r="F5453" s="12">
        <v>46153</v>
      </c>
      <c r="G5453" s="14">
        <v>21748</v>
      </c>
      <c r="H5453" s="14">
        <v>32390</v>
      </c>
      <c r="I5453" s="7">
        <f>Tabela1[[#This Row],[Valor total]]-Tabela1[[#This Row],[Valor custo]]</f>
        <v>10642</v>
      </c>
      <c r="J5453" s="3">
        <f>Tabela1[[#This Row],[MARGEM BRUTA]]/Tabela1[[#This Row],[Valor total]]</f>
        <v>0.32855819697437483</v>
      </c>
      <c r="K5453" s="1" t="str">
        <f>VLOOKUP(Tabela1[[#This Row],[Cliente]],'BASE DE CLIENTES'!A:D,4,0)</f>
        <v>EMPRESA COM MAQUINA</v>
      </c>
      <c r="L5453" s="1" t="str">
        <f>VLOOKUP(Tabela1[[#This Row],[Cliente]],'BASE DE CLIENTES'!A:E,5,0)</f>
        <v>RIACHO FUNDO II</v>
      </c>
    </row>
    <row r="5454" spans="2:12" x14ac:dyDescent="0.3">
      <c r="B5454" t="s">
        <v>130</v>
      </c>
      <c r="C5454" s="1" t="str">
        <f>VLOOKUP(Tabela1[[#This Row],[Cliente]],'BASE DE CLIENTES'!A:E,2,0)</f>
        <v>Brasília</v>
      </c>
      <c r="D5454" s="1" t="str">
        <f>VLOOKUP(Tabela1[[#This Row],[Cliente]],'BASE DE CLIENTES'!A:C,3,0)</f>
        <v>DF</v>
      </c>
      <c r="E5454" s="1" t="str">
        <f>CONCATENATE(Tabela1[[#This Row],[CIDADE]],",",Tabela1[[#This Row],[UF]])</f>
        <v>Brasília,DF</v>
      </c>
      <c r="F5454" s="12">
        <v>46153</v>
      </c>
      <c r="G5454" s="14">
        <v>15.02</v>
      </c>
      <c r="H5454" s="14">
        <v>70</v>
      </c>
      <c r="I5454" s="7">
        <f>Tabela1[[#This Row],[Valor total]]-Tabela1[[#This Row],[Valor custo]]</f>
        <v>54.980000000000004</v>
      </c>
      <c r="J5454" s="3">
        <f>Tabela1[[#This Row],[MARGEM BRUTA]]/Tabela1[[#This Row],[Valor total]]</f>
        <v>0.78542857142857148</v>
      </c>
      <c r="K5454" s="1" t="str">
        <f>VLOOKUP(Tabela1[[#This Row],[Cliente]],'BASE DE CLIENTES'!A:D,4,0)</f>
        <v>EMPRESA SEM MAQUINA</v>
      </c>
      <c r="L5454" s="1" t="str">
        <f>VLOOKUP(Tabela1[[#This Row],[Cliente]],'BASE DE CLIENTES'!A:E,5,0)</f>
        <v>CEILANDIA NORTE (CEILANDIA)</v>
      </c>
    </row>
    <row r="5455" spans="2:12" x14ac:dyDescent="0.3">
      <c r="B5455" t="s">
        <v>27</v>
      </c>
      <c r="C5455" s="1" t="str">
        <f>VLOOKUP(Tabela1[[#This Row],[Cliente]],'BASE DE CLIENTES'!A:E,2,0)</f>
        <v>Brasília</v>
      </c>
      <c r="D5455" s="1" t="str">
        <f>VLOOKUP(Tabela1[[#This Row],[Cliente]],'BASE DE CLIENTES'!A:C,3,0)</f>
        <v>DF</v>
      </c>
      <c r="E5455" s="1" t="str">
        <f>CONCATENATE(Tabela1[[#This Row],[CIDADE]],",",Tabela1[[#This Row],[UF]])</f>
        <v>Brasília,DF</v>
      </c>
      <c r="F5455" s="12">
        <v>46153</v>
      </c>
      <c r="G5455" s="14">
        <v>470</v>
      </c>
      <c r="H5455" s="14">
        <v>810</v>
      </c>
      <c r="I5455" s="7">
        <f>Tabela1[[#This Row],[Valor total]]-Tabela1[[#This Row],[Valor custo]]</f>
        <v>340</v>
      </c>
      <c r="J5455" s="3">
        <f>Tabela1[[#This Row],[MARGEM BRUTA]]/Tabela1[[#This Row],[Valor total]]</f>
        <v>0.41975308641975306</v>
      </c>
      <c r="K5455" s="1" t="str">
        <f>VLOOKUP(Tabela1[[#This Row],[Cliente]],'BASE DE CLIENTES'!A:D,4,0)</f>
        <v>EMPRESA SEM MAQUINA</v>
      </c>
      <c r="L5455" s="1" t="str">
        <f>VLOOKUP(Tabela1[[#This Row],[Cliente]],'BASE DE CLIENTES'!A:E,5,0)</f>
        <v>RECANTO DAS EMAS</v>
      </c>
    </row>
    <row r="5456" spans="2:12" x14ac:dyDescent="0.3">
      <c r="B5456" t="s">
        <v>70</v>
      </c>
      <c r="C5456" s="1" t="str">
        <f>VLOOKUP(Tabela1[[#This Row],[Cliente]],'BASE DE CLIENTES'!A:E,2,0)</f>
        <v>Brasília</v>
      </c>
      <c r="D5456" s="1" t="str">
        <f>VLOOKUP(Tabela1[[#This Row],[Cliente]],'BASE DE CLIENTES'!A:C,3,0)</f>
        <v>DF</v>
      </c>
      <c r="E5456" s="1" t="str">
        <f>CONCATENATE(Tabela1[[#This Row],[CIDADE]],",",Tabela1[[#This Row],[UF]])</f>
        <v>Brasília,DF</v>
      </c>
      <c r="F5456" s="12">
        <v>46153</v>
      </c>
      <c r="G5456" s="14">
        <v>677.38</v>
      </c>
      <c r="H5456" s="14">
        <v>1120</v>
      </c>
      <c r="I5456" s="7">
        <f>Tabela1[[#This Row],[Valor total]]-Tabela1[[#This Row],[Valor custo]]</f>
        <v>442.62</v>
      </c>
      <c r="J5456" s="3">
        <f>Tabela1[[#This Row],[MARGEM BRUTA]]/Tabela1[[#This Row],[Valor total]]</f>
        <v>0.39519642857142856</v>
      </c>
      <c r="K5456" s="1" t="str">
        <f>VLOOKUP(Tabela1[[#This Row],[Cliente]],'BASE DE CLIENTES'!A:D,4,0)</f>
        <v>EMPRESA COM MAQUINA</v>
      </c>
      <c r="L5456" s="1" t="str">
        <f>VLOOKUP(Tabela1[[#This Row],[Cliente]],'BASE DE CLIENTES'!A:E,5,0)</f>
        <v>TAGUATINGA NORTE (TAGUATINGA)</v>
      </c>
    </row>
    <row r="5457" spans="2:12" x14ac:dyDescent="0.3">
      <c r="B5457" t="s">
        <v>1229</v>
      </c>
      <c r="C5457" s="1" t="str">
        <f>VLOOKUP(Tabela1[[#This Row],[Cliente]],'BASE DE CLIENTES'!A:E,2,0)</f>
        <v>Brasília</v>
      </c>
      <c r="D5457" s="1" t="str">
        <f>VLOOKUP(Tabela1[[#This Row],[Cliente]],'BASE DE CLIENTES'!A:C,3,0)</f>
        <v>DF</v>
      </c>
      <c r="E5457" s="1" t="str">
        <f>CONCATENATE(Tabela1[[#This Row],[CIDADE]],",",Tabela1[[#This Row],[UF]])</f>
        <v>Brasília,DF</v>
      </c>
      <c r="F5457" s="12">
        <v>46153</v>
      </c>
      <c r="G5457" s="14">
        <v>760</v>
      </c>
      <c r="H5457" s="14">
        <v>1290</v>
      </c>
      <c r="I5457" s="7">
        <f>Tabela1[[#This Row],[Valor total]]-Tabela1[[#This Row],[Valor custo]]</f>
        <v>530</v>
      </c>
      <c r="J5457" s="3">
        <f>Tabela1[[#This Row],[MARGEM BRUTA]]/Tabela1[[#This Row],[Valor total]]</f>
        <v>0.41085271317829458</v>
      </c>
      <c r="K5457" s="1" t="str">
        <f>VLOOKUP(Tabela1[[#This Row],[Cliente]],'BASE DE CLIENTES'!A:D,4,0)</f>
        <v>CLIENTE NOVO S/ IDENT.</v>
      </c>
      <c r="L5457" s="1" t="str">
        <f>VLOOKUP(Tabela1[[#This Row],[Cliente]],'BASE DE CLIENTES'!A:E,5,0)</f>
        <v>AREAL (AGUAS CLARAS)</v>
      </c>
    </row>
    <row r="5458" spans="2:12" x14ac:dyDescent="0.3">
      <c r="B5458" t="s">
        <v>117</v>
      </c>
      <c r="C5458" s="1" t="str">
        <f>VLOOKUP(Tabela1[[#This Row],[Cliente]],'BASE DE CLIENTES'!A:E,2,0)</f>
        <v>Brasília</v>
      </c>
      <c r="D5458" s="1" t="str">
        <f>VLOOKUP(Tabela1[[#This Row],[Cliente]],'BASE DE CLIENTES'!A:C,3,0)</f>
        <v>DF</v>
      </c>
      <c r="E5458" s="1" t="str">
        <f>CONCATENATE(Tabela1[[#This Row],[CIDADE]],",",Tabela1[[#This Row],[UF]])</f>
        <v>Brasília,DF</v>
      </c>
      <c r="F5458" s="12">
        <v>46153</v>
      </c>
      <c r="G5458" s="14">
        <v>799</v>
      </c>
      <c r="H5458" s="14">
        <v>1210</v>
      </c>
      <c r="I5458" s="7">
        <f>Tabela1[[#This Row],[Valor total]]-Tabela1[[#This Row],[Valor custo]]</f>
        <v>411</v>
      </c>
      <c r="J5458" s="3">
        <f>Tabela1[[#This Row],[MARGEM BRUTA]]/Tabela1[[#This Row],[Valor total]]</f>
        <v>0.33966942148760332</v>
      </c>
      <c r="K5458" s="1" t="str">
        <f>VLOOKUP(Tabela1[[#This Row],[Cliente]],'BASE DE CLIENTES'!A:D,4,0)</f>
        <v>EMPRESA COM MAQUINA</v>
      </c>
      <c r="L5458" s="1" t="str">
        <f>VLOOKUP(Tabela1[[#This Row],[Cliente]],'BASE DE CLIENTES'!A:E,5,0)</f>
        <v>SETOR HABITACIONAL ARNIQUEIRA (AGUAS CLARAS)</v>
      </c>
    </row>
    <row r="5459" spans="2:12" x14ac:dyDescent="0.3">
      <c r="B5459" t="s">
        <v>161</v>
      </c>
      <c r="C5459" s="1" t="str">
        <f>VLOOKUP(Tabela1[[#This Row],[Cliente]],'BASE DE CLIENTES'!A:E,2,0)</f>
        <v>Brasília</v>
      </c>
      <c r="D5459" s="1" t="str">
        <f>VLOOKUP(Tabela1[[#This Row],[Cliente]],'BASE DE CLIENTES'!A:C,3,0)</f>
        <v>DF</v>
      </c>
      <c r="E5459" s="1" t="str">
        <f>CONCATENATE(Tabela1[[#This Row],[CIDADE]],",",Tabela1[[#This Row],[UF]])</f>
        <v>Brasília,DF</v>
      </c>
      <c r="F5459" s="12">
        <v>46153</v>
      </c>
      <c r="G5459" s="14">
        <v>1500</v>
      </c>
      <c r="H5459" s="14">
        <v>2190</v>
      </c>
      <c r="I5459" s="7">
        <f>Tabela1[[#This Row],[Valor total]]-Tabela1[[#This Row],[Valor custo]]</f>
        <v>690</v>
      </c>
      <c r="J5459" s="3">
        <f>Tabela1[[#This Row],[MARGEM BRUTA]]/Tabela1[[#This Row],[Valor total]]</f>
        <v>0.31506849315068491</v>
      </c>
      <c r="K5459" s="1" t="str">
        <f>VLOOKUP(Tabela1[[#This Row],[Cliente]],'BASE DE CLIENTES'!A:D,4,0)</f>
        <v>EMPRESA COM MAQUINA</v>
      </c>
      <c r="L5459" s="1" t="str">
        <f>VLOOKUP(Tabela1[[#This Row],[Cliente]],'BASE DE CLIENTES'!A:E,5,0)</f>
        <v>RIACHO FUNDO II</v>
      </c>
    </row>
    <row r="5460" spans="2:12" x14ac:dyDescent="0.3">
      <c r="B5460" t="s">
        <v>1223</v>
      </c>
      <c r="C5460" s="1" t="str">
        <f>VLOOKUP(Tabela1[[#This Row],[Cliente]],'BASE DE CLIENTES'!A:E,2,0)</f>
        <v>MERCADO LIVRE</v>
      </c>
      <c r="D5460" s="1" t="str">
        <f>VLOOKUP(Tabela1[[#This Row],[Cliente]],'BASE DE CLIENTES'!A:C,3,0)</f>
        <v>MERCADO LIVRE</v>
      </c>
      <c r="E5460" s="1" t="str">
        <f>CONCATENATE(Tabela1[[#This Row],[CIDADE]],",",Tabela1[[#This Row],[UF]])</f>
        <v>MERCADO LIVRE,MERCADO LIVRE</v>
      </c>
      <c r="F5460" s="12">
        <v>46153</v>
      </c>
      <c r="G5460" s="14">
        <v>33.56</v>
      </c>
      <c r="H5460" s="14">
        <v>121.66</v>
      </c>
      <c r="I5460" s="7">
        <f>Tabela1[[#This Row],[Valor total]]-Tabela1[[#This Row],[Valor custo]]</f>
        <v>88.1</v>
      </c>
      <c r="J5460" s="3">
        <f>Tabela1[[#This Row],[MARGEM BRUTA]]/Tabela1[[#This Row],[Valor total]]</f>
        <v>0.72414926845306593</v>
      </c>
      <c r="K5460" s="1" t="str">
        <f>VLOOKUP(Tabela1[[#This Row],[Cliente]],'BASE DE CLIENTES'!A:D,4,0)</f>
        <v>OUTROS RAMOS</v>
      </c>
      <c r="L5460" s="1" t="str">
        <f>VLOOKUP(Tabela1[[#This Row],[Cliente]],'BASE DE CLIENTES'!A:E,5,0)</f>
        <v>MERCADO LIVRE</v>
      </c>
    </row>
    <row r="5461" spans="2:12" x14ac:dyDescent="0.3">
      <c r="B5461" t="s">
        <v>133</v>
      </c>
      <c r="C5461" s="1" t="str">
        <f>VLOOKUP(Tabela1[[#This Row],[Cliente]],'BASE DE CLIENTES'!A:E,2,0)</f>
        <v>Brasília</v>
      </c>
      <c r="D5461" s="1" t="str">
        <f>VLOOKUP(Tabela1[[#This Row],[Cliente]],'BASE DE CLIENTES'!A:C,3,0)</f>
        <v>DF</v>
      </c>
      <c r="E5461" s="1" t="str">
        <f>CONCATENATE(Tabela1[[#This Row],[CIDADE]],",",Tabela1[[#This Row],[UF]])</f>
        <v>Brasília,DF</v>
      </c>
      <c r="F5461" s="12">
        <v>46153</v>
      </c>
      <c r="G5461" s="14">
        <v>838</v>
      </c>
      <c r="H5461" s="14">
        <v>1440</v>
      </c>
      <c r="I5461" s="7">
        <f>Tabela1[[#This Row],[Valor total]]-Tabela1[[#This Row],[Valor custo]]</f>
        <v>602</v>
      </c>
      <c r="J5461" s="3">
        <f>Tabela1[[#This Row],[MARGEM BRUTA]]/Tabela1[[#This Row],[Valor total]]</f>
        <v>0.41805555555555557</v>
      </c>
      <c r="K5461" s="1" t="str">
        <f>VLOOKUP(Tabela1[[#This Row],[Cliente]],'BASE DE CLIENTES'!A:D,4,0)</f>
        <v>SERRALHEIRO</v>
      </c>
      <c r="L5461" s="1" t="str">
        <f>VLOOKUP(Tabela1[[#This Row],[Cliente]],'BASE DE CLIENTES'!A:E,5,0)</f>
        <v>RECANTO DAS EMAS</v>
      </c>
    </row>
    <row r="5462" spans="2:12" x14ac:dyDescent="0.3">
      <c r="B5462" t="s">
        <v>260</v>
      </c>
      <c r="C5462" s="1" t="str">
        <f>VLOOKUP(Tabela1[[#This Row],[Cliente]],'BASE DE CLIENTES'!A:E,2,0)</f>
        <v>Luziânia</v>
      </c>
      <c r="D5462" s="1" t="str">
        <f>VLOOKUP(Tabela1[[#This Row],[Cliente]],'BASE DE CLIENTES'!A:C,3,0)</f>
        <v>GO</v>
      </c>
      <c r="E5462" s="1" t="str">
        <f>CONCATENATE(Tabela1[[#This Row],[CIDADE]],",",Tabela1[[#This Row],[UF]])</f>
        <v>Luziânia,GO</v>
      </c>
      <c r="F5462" s="12">
        <v>46150</v>
      </c>
      <c r="G5462" s="14">
        <v>542</v>
      </c>
      <c r="H5462" s="14">
        <v>805</v>
      </c>
      <c r="I5462" s="7">
        <f>Tabela1[[#This Row],[Valor total]]-Tabela1[[#This Row],[Valor custo]]</f>
        <v>263</v>
      </c>
      <c r="J5462" s="3">
        <f>Tabela1[[#This Row],[MARGEM BRUTA]]/Tabela1[[#This Row],[Valor total]]</f>
        <v>0.32670807453416151</v>
      </c>
      <c r="K5462" s="1" t="str">
        <f>VLOOKUP(Tabela1[[#This Row],[Cliente]],'BASE DE CLIENTES'!A:D,4,0)</f>
        <v>SERRALHEIRO</v>
      </c>
      <c r="L5462" s="1" t="str">
        <f>VLOOKUP(Tabela1[[#This Row],[Cliente]],'BASE DE CLIENTES'!A:E,5,0)</f>
        <v>Luziânia</v>
      </c>
    </row>
    <row r="5463" spans="2:12" x14ac:dyDescent="0.3">
      <c r="B5463" t="s">
        <v>68</v>
      </c>
      <c r="C5463" s="1" t="str">
        <f>VLOOKUP(Tabela1[[#This Row],[Cliente]],'BASE DE CLIENTES'!A:E,2,0)</f>
        <v>Brasília</v>
      </c>
      <c r="D5463" s="1" t="str">
        <f>VLOOKUP(Tabela1[[#This Row],[Cliente]],'BASE DE CLIENTES'!A:C,3,0)</f>
        <v>DF</v>
      </c>
      <c r="E5463" s="1" t="str">
        <f>CONCATENATE(Tabela1[[#This Row],[CIDADE]],",",Tabela1[[#This Row],[UF]])</f>
        <v>Brasília,DF</v>
      </c>
      <c r="F5463" s="12">
        <v>46150</v>
      </c>
      <c r="G5463" s="14">
        <v>495.6</v>
      </c>
      <c r="H5463" s="14">
        <v>770</v>
      </c>
      <c r="I5463" s="7">
        <f>Tabela1[[#This Row],[Valor total]]-Tabela1[[#This Row],[Valor custo]]</f>
        <v>274.39999999999998</v>
      </c>
      <c r="J5463" s="3">
        <f>Tabela1[[#This Row],[MARGEM BRUTA]]/Tabela1[[#This Row],[Valor total]]</f>
        <v>0.35636363636363633</v>
      </c>
      <c r="K5463" s="1" t="str">
        <f>VLOOKUP(Tabela1[[#This Row],[Cliente]],'BASE DE CLIENTES'!A:D,4,0)</f>
        <v>EMPRESA COM MAQUINA</v>
      </c>
      <c r="L5463" s="1" t="str">
        <f>VLOOKUP(Tabela1[[#This Row],[Cliente]],'BASE DE CLIENTES'!A:E,5,0)</f>
        <v>SAMAMBAIA SUL (SAMAMBAIA)</v>
      </c>
    </row>
    <row r="5464" spans="2:12" x14ac:dyDescent="0.3">
      <c r="B5464" t="s">
        <v>1223</v>
      </c>
      <c r="C5464" s="1" t="str">
        <f>VLOOKUP(Tabela1[[#This Row],[Cliente]],'BASE DE CLIENTES'!A:E,2,0)</f>
        <v>MERCADO LIVRE</v>
      </c>
      <c r="D5464" s="1" t="str">
        <f>VLOOKUP(Tabela1[[#This Row],[Cliente]],'BASE DE CLIENTES'!A:C,3,0)</f>
        <v>MERCADO LIVRE</v>
      </c>
      <c r="E5464" s="1" t="str">
        <f>CONCATENATE(Tabela1[[#This Row],[CIDADE]],",",Tabela1[[#This Row],[UF]])</f>
        <v>MERCADO LIVRE,MERCADO LIVRE</v>
      </c>
      <c r="F5464" s="12">
        <v>46150</v>
      </c>
      <c r="G5464" s="14">
        <v>201.56</v>
      </c>
      <c r="H5464" s="14">
        <v>244.21</v>
      </c>
      <c r="I5464" s="7">
        <f>Tabela1[[#This Row],[Valor total]]-Tabela1[[#This Row],[Valor custo]]</f>
        <v>42.650000000000006</v>
      </c>
      <c r="J5464" s="3">
        <f>Tabela1[[#This Row],[MARGEM BRUTA]]/Tabela1[[#This Row],[Valor total]]</f>
        <v>0.17464477294132102</v>
      </c>
      <c r="K5464" s="1" t="str">
        <f>VLOOKUP(Tabela1[[#This Row],[Cliente]],'BASE DE CLIENTES'!A:D,4,0)</f>
        <v>OUTROS RAMOS</v>
      </c>
      <c r="L5464" s="1" t="str">
        <f>VLOOKUP(Tabela1[[#This Row],[Cliente]],'BASE DE CLIENTES'!A:E,5,0)</f>
        <v>MERCADO LIVRE</v>
      </c>
    </row>
    <row r="5465" spans="2:12" x14ac:dyDescent="0.3">
      <c r="B5465" t="s">
        <v>232</v>
      </c>
      <c r="C5465" s="1" t="str">
        <f>VLOOKUP(Tabela1[[#This Row],[Cliente]],'BASE DE CLIENTES'!A:E,2,0)</f>
        <v>Brasília</v>
      </c>
      <c r="D5465" s="1" t="str">
        <f>VLOOKUP(Tabela1[[#This Row],[Cliente]],'BASE DE CLIENTES'!A:C,3,0)</f>
        <v>DF</v>
      </c>
      <c r="E5465" s="1" t="str">
        <f>CONCATENATE(Tabela1[[#This Row],[CIDADE]],",",Tabela1[[#This Row],[UF]])</f>
        <v>Brasília,DF</v>
      </c>
      <c r="F5465" s="12">
        <v>46150</v>
      </c>
      <c r="G5465" s="14">
        <v>382</v>
      </c>
      <c r="H5465" s="14">
        <v>650</v>
      </c>
      <c r="I5465" s="7">
        <f>Tabela1[[#This Row],[Valor total]]-Tabela1[[#This Row],[Valor custo]]</f>
        <v>268</v>
      </c>
      <c r="J5465" s="3">
        <f>Tabela1[[#This Row],[MARGEM BRUTA]]/Tabela1[[#This Row],[Valor total]]</f>
        <v>0.41230769230769232</v>
      </c>
      <c r="K5465" s="1" t="str">
        <f>VLOOKUP(Tabela1[[#This Row],[Cliente]],'BASE DE CLIENTES'!A:D,4,0)</f>
        <v>CHAVEIRO</v>
      </c>
      <c r="L5465" s="1" t="str">
        <f>VLOOKUP(Tabela1[[#This Row],[Cliente]],'BASE DE CLIENTES'!A:E,5,0)</f>
        <v>Areal (Águas Claras)</v>
      </c>
    </row>
    <row r="5466" spans="2:12" x14ac:dyDescent="0.3">
      <c r="B5466" t="s">
        <v>66</v>
      </c>
      <c r="C5466" s="1" t="str">
        <f>VLOOKUP(Tabela1[[#This Row],[Cliente]],'BASE DE CLIENTES'!A:E,2,0)</f>
        <v>Águas Lindas de Goiás</v>
      </c>
      <c r="D5466" s="1" t="str">
        <f>VLOOKUP(Tabela1[[#This Row],[Cliente]],'BASE DE CLIENTES'!A:C,3,0)</f>
        <v>GO</v>
      </c>
      <c r="E5466" s="1" t="str">
        <f>CONCATENATE(Tabela1[[#This Row],[CIDADE]],",",Tabela1[[#This Row],[UF]])</f>
        <v>Águas Lindas de Goiás,GO</v>
      </c>
      <c r="F5466" s="12">
        <v>46150</v>
      </c>
      <c r="G5466" s="14">
        <v>124.2</v>
      </c>
      <c r="H5466" s="14">
        <v>290</v>
      </c>
      <c r="I5466" s="7">
        <f>Tabela1[[#This Row],[Valor total]]-Tabela1[[#This Row],[Valor custo]]</f>
        <v>165.8</v>
      </c>
      <c r="J5466" s="3">
        <f>Tabela1[[#This Row],[MARGEM BRUTA]]/Tabela1[[#This Row],[Valor total]]</f>
        <v>0.57172413793103449</v>
      </c>
      <c r="K5466" s="1" t="str">
        <f>VLOOKUP(Tabela1[[#This Row],[Cliente]],'BASE DE CLIENTES'!A:D,4,0)</f>
        <v>EMPRESA COM MAQUINA</v>
      </c>
      <c r="L5466" s="1" t="str">
        <f>VLOOKUP(Tabela1[[#This Row],[Cliente]],'BASE DE CLIENTES'!A:E,5,0)</f>
        <v>Águas Lindas de Goiás</v>
      </c>
    </row>
    <row r="5467" spans="2:12" x14ac:dyDescent="0.3">
      <c r="B5467" t="s">
        <v>66</v>
      </c>
      <c r="C5467" s="1" t="str">
        <f>VLOOKUP(Tabela1[[#This Row],[Cliente]],'BASE DE CLIENTES'!A:E,2,0)</f>
        <v>Águas Lindas de Goiás</v>
      </c>
      <c r="D5467" s="1" t="str">
        <f>VLOOKUP(Tabela1[[#This Row],[Cliente]],'BASE DE CLIENTES'!A:C,3,0)</f>
        <v>GO</v>
      </c>
      <c r="E5467" s="1" t="str">
        <f>CONCATENATE(Tabela1[[#This Row],[CIDADE]],",",Tabela1[[#This Row],[UF]])</f>
        <v>Águas Lindas de Goiás,GO</v>
      </c>
      <c r="F5467" s="12">
        <v>46150</v>
      </c>
      <c r="G5467" s="14">
        <v>67.08</v>
      </c>
      <c r="H5467" s="14">
        <v>100</v>
      </c>
      <c r="I5467" s="7">
        <f>Tabela1[[#This Row],[Valor total]]-Tabela1[[#This Row],[Valor custo]]</f>
        <v>32.92</v>
      </c>
      <c r="J5467" s="3">
        <f>Tabela1[[#This Row],[MARGEM BRUTA]]/Tabela1[[#This Row],[Valor total]]</f>
        <v>0.32919999999999999</v>
      </c>
      <c r="K5467" s="1" t="str">
        <f>VLOOKUP(Tabela1[[#This Row],[Cliente]],'BASE DE CLIENTES'!A:D,4,0)</f>
        <v>EMPRESA COM MAQUINA</v>
      </c>
      <c r="L5467" s="1" t="str">
        <f>VLOOKUP(Tabela1[[#This Row],[Cliente]],'BASE DE CLIENTES'!A:E,5,0)</f>
        <v>Águas Lindas de Goiás</v>
      </c>
    </row>
    <row r="5468" spans="2:12" x14ac:dyDescent="0.3">
      <c r="B5468" t="s">
        <v>88</v>
      </c>
      <c r="C5468" s="1" t="str">
        <f>VLOOKUP(Tabela1[[#This Row],[Cliente]],'BASE DE CLIENTES'!A:E,2,0)</f>
        <v>Brasília</v>
      </c>
      <c r="D5468" s="1" t="str">
        <f>VLOOKUP(Tabela1[[#This Row],[Cliente]],'BASE DE CLIENTES'!A:C,3,0)</f>
        <v>DF</v>
      </c>
      <c r="E5468" s="1" t="str">
        <f>CONCATENATE(Tabela1[[#This Row],[CIDADE]],",",Tabela1[[#This Row],[UF]])</f>
        <v>Brasília,DF</v>
      </c>
      <c r="F5468" s="12">
        <v>46150</v>
      </c>
      <c r="G5468" s="14">
        <v>2502.02</v>
      </c>
      <c r="H5468" s="14">
        <v>4500</v>
      </c>
      <c r="I5468" s="7">
        <f>Tabela1[[#This Row],[Valor total]]-Tabela1[[#This Row],[Valor custo]]</f>
        <v>1997.98</v>
      </c>
      <c r="J5468" s="3">
        <f>Tabela1[[#This Row],[MARGEM BRUTA]]/Tabela1[[#This Row],[Valor total]]</f>
        <v>0.44399555555555553</v>
      </c>
      <c r="K5468" s="1" t="str">
        <f>VLOOKUP(Tabela1[[#This Row],[Cliente]],'BASE DE CLIENTES'!A:D,4,0)</f>
        <v>SERRALHEIRO</v>
      </c>
      <c r="L5468" s="1" t="str">
        <f>VLOOKUP(Tabela1[[#This Row],[Cliente]],'BASE DE CLIENTES'!A:E,5,0)</f>
        <v>RECANTO DAS EMAS</v>
      </c>
    </row>
    <row r="5469" spans="2:12" x14ac:dyDescent="0.3">
      <c r="B5469" t="s">
        <v>111</v>
      </c>
      <c r="C5469" s="1" t="str">
        <f>VLOOKUP(Tabela1[[#This Row],[Cliente]],'BASE DE CLIENTES'!A:E,2,0)</f>
        <v>Brasília</v>
      </c>
      <c r="D5469" s="1" t="str">
        <f>VLOOKUP(Tabela1[[#This Row],[Cliente]],'BASE DE CLIENTES'!A:C,3,0)</f>
        <v>DF</v>
      </c>
      <c r="E5469" s="1" t="str">
        <f>CONCATENATE(Tabela1[[#This Row],[CIDADE]],",",Tabela1[[#This Row],[UF]])</f>
        <v>Brasília,DF</v>
      </c>
      <c r="F5469" s="12">
        <v>46150</v>
      </c>
      <c r="G5469" s="14">
        <v>650</v>
      </c>
      <c r="H5469" s="14">
        <v>900</v>
      </c>
      <c r="I5469" s="7">
        <f>Tabela1[[#This Row],[Valor total]]-Tabela1[[#This Row],[Valor custo]]</f>
        <v>250</v>
      </c>
      <c r="J5469" s="3">
        <f>Tabela1[[#This Row],[MARGEM BRUTA]]/Tabela1[[#This Row],[Valor total]]</f>
        <v>0.27777777777777779</v>
      </c>
      <c r="K5469" s="1" t="str">
        <f>VLOOKUP(Tabela1[[#This Row],[Cliente]],'BASE DE CLIENTES'!A:D,4,0)</f>
        <v>EMPRESA SEM MAQUINA</v>
      </c>
      <c r="L5469" s="1" t="str">
        <f>VLOOKUP(Tabela1[[#This Row],[Cliente]],'BASE DE CLIENTES'!A:E,5,0)</f>
        <v>TAGUATINGA SUL (TAGUATINGA)</v>
      </c>
    </row>
    <row r="5470" spans="2:12" x14ac:dyDescent="0.3">
      <c r="B5470" t="s">
        <v>76</v>
      </c>
      <c r="C5470" s="1" t="str">
        <f>VLOOKUP(Tabela1[[#This Row],[Cliente]],'BASE DE CLIENTES'!A:E,2,0)</f>
        <v>Brasília</v>
      </c>
      <c r="D5470" s="1" t="str">
        <f>VLOOKUP(Tabela1[[#This Row],[Cliente]],'BASE DE CLIENTES'!A:C,3,0)</f>
        <v>DF</v>
      </c>
      <c r="E5470" s="1" t="str">
        <f>CONCATENATE(Tabela1[[#This Row],[CIDADE]],",",Tabela1[[#This Row],[UF]])</f>
        <v>Brasília,DF</v>
      </c>
      <c r="F5470" s="12">
        <v>46150</v>
      </c>
      <c r="G5470" s="14">
        <v>1930</v>
      </c>
      <c r="H5470" s="14">
        <v>3184</v>
      </c>
      <c r="I5470" s="7">
        <f>Tabela1[[#This Row],[Valor total]]-Tabela1[[#This Row],[Valor custo]]</f>
        <v>1254</v>
      </c>
      <c r="J5470" s="3">
        <f>Tabela1[[#This Row],[MARGEM BRUTA]]/Tabela1[[#This Row],[Valor total]]</f>
        <v>0.39384422110552764</v>
      </c>
      <c r="K5470" s="1" t="str">
        <f>VLOOKUP(Tabela1[[#This Row],[Cliente]],'BASE DE CLIENTES'!A:D,4,0)</f>
        <v>EMPRESA COM MAQUINA</v>
      </c>
      <c r="L5470" s="1" t="str">
        <f>VLOOKUP(Tabela1[[#This Row],[Cliente]],'BASE DE CLIENTES'!A:E,5,0)</f>
        <v>Setor Placa da Mercedes (Núcleo Bandeirante)</v>
      </c>
    </row>
    <row r="5471" spans="2:12" x14ac:dyDescent="0.3">
      <c r="B5471" t="s">
        <v>1230</v>
      </c>
      <c r="C5471" s="1" t="str">
        <f>VLOOKUP(Tabela1[[#This Row],[Cliente]],'BASE DE CLIENTES'!A:E,2,0)</f>
        <v>Brasília</v>
      </c>
      <c r="D5471" s="1" t="str">
        <f>VLOOKUP(Tabela1[[#This Row],[Cliente]],'BASE DE CLIENTES'!A:C,3,0)</f>
        <v>DF</v>
      </c>
      <c r="E5471" s="1" t="str">
        <f>CONCATENATE(Tabela1[[#This Row],[CIDADE]],",",Tabela1[[#This Row],[UF]])</f>
        <v>Brasília,DF</v>
      </c>
      <c r="F5471" s="12">
        <v>46150</v>
      </c>
      <c r="G5471" s="14">
        <v>191</v>
      </c>
      <c r="H5471" s="14">
        <v>600</v>
      </c>
      <c r="I5471" s="7">
        <f>Tabela1[[#This Row],[Valor total]]-Tabela1[[#This Row],[Valor custo]]</f>
        <v>409</v>
      </c>
      <c r="J5471" s="3">
        <f>Tabela1[[#This Row],[MARGEM BRUTA]]/Tabela1[[#This Row],[Valor total]]</f>
        <v>0.68166666666666664</v>
      </c>
      <c r="K5471" s="1" t="str">
        <f>VLOOKUP(Tabela1[[#This Row],[Cliente]],'BASE DE CLIENTES'!A:D,4,0)</f>
        <v>CLIENTE NOVO S/ IDENT.</v>
      </c>
      <c r="L5471" s="1" t="str">
        <f>VLOOKUP(Tabela1[[#This Row],[Cliente]],'BASE DE CLIENTES'!A:E,5,0)</f>
        <v>SAMAMBAIA</v>
      </c>
    </row>
    <row r="5472" spans="2:12" x14ac:dyDescent="0.3">
      <c r="B5472" t="s">
        <v>1223</v>
      </c>
      <c r="C5472" s="1" t="str">
        <f>VLOOKUP(Tabela1[[#This Row],[Cliente]],'BASE DE CLIENTES'!A:E,2,0)</f>
        <v>MERCADO LIVRE</v>
      </c>
      <c r="D5472" s="1" t="str">
        <f>VLOOKUP(Tabela1[[#This Row],[Cliente]],'BASE DE CLIENTES'!A:C,3,0)</f>
        <v>MERCADO LIVRE</v>
      </c>
      <c r="E5472" s="1" t="str">
        <f>CONCATENATE(Tabela1[[#This Row],[CIDADE]],",",Tabela1[[#This Row],[UF]])</f>
        <v>MERCADO LIVRE,MERCADO LIVRE</v>
      </c>
      <c r="F5472" s="12">
        <v>46143</v>
      </c>
      <c r="G5472" s="14">
        <v>546.89</v>
      </c>
      <c r="H5472" s="14">
        <v>1669.94</v>
      </c>
      <c r="I5472" s="7">
        <f>Tabela1[[#This Row],[Valor total]]-Tabela1[[#This Row],[Valor custo]]</f>
        <v>1123.0500000000002</v>
      </c>
      <c r="J5472" s="3">
        <f>Tabela1[[#This Row],[MARGEM BRUTA]]/Tabela1[[#This Row],[Valor total]]</f>
        <v>0.67250919194701619</v>
      </c>
      <c r="K5472" s="1" t="str">
        <f>VLOOKUP(Tabela1[[#This Row],[Cliente]],'BASE DE CLIENTES'!A:D,4,0)</f>
        <v>OUTROS RAMOS</v>
      </c>
      <c r="L5472" s="1" t="str">
        <f>VLOOKUP(Tabela1[[#This Row],[Cliente]],'BASE DE CLIENTES'!A:E,5,0)</f>
        <v>MERCADO LIVRE</v>
      </c>
    </row>
    <row r="5473" spans="2:12" x14ac:dyDescent="0.3">
      <c r="B5473" t="s">
        <v>30</v>
      </c>
      <c r="C5473" s="1" t="str">
        <f>VLOOKUP(Tabela1[[#This Row],[Cliente]],'BASE DE CLIENTES'!A:E,2,0)</f>
        <v>Águas Lindas de Goiás</v>
      </c>
      <c r="D5473" s="1" t="str">
        <f>VLOOKUP(Tabela1[[#This Row],[Cliente]],'BASE DE CLIENTES'!A:C,3,0)</f>
        <v>GO</v>
      </c>
      <c r="E5473" s="1" t="str">
        <f>CONCATENATE(Tabela1[[#This Row],[CIDADE]],",",Tabela1[[#This Row],[UF]])</f>
        <v>Águas Lindas de Goiás,GO</v>
      </c>
      <c r="F5473" s="12">
        <v>46150</v>
      </c>
      <c r="G5473" s="14">
        <v>450</v>
      </c>
      <c r="H5473" s="14">
        <v>800</v>
      </c>
      <c r="I5473" s="7">
        <f>Tabela1[[#This Row],[Valor total]]-Tabela1[[#This Row],[Valor custo]]</f>
        <v>350</v>
      </c>
      <c r="J5473" s="3">
        <f>Tabela1[[#This Row],[MARGEM BRUTA]]/Tabela1[[#This Row],[Valor total]]</f>
        <v>0.4375</v>
      </c>
      <c r="K5473" s="1" t="str">
        <f>VLOOKUP(Tabela1[[#This Row],[Cliente]],'BASE DE CLIENTES'!A:D,4,0)</f>
        <v>SERRALHEIRO</v>
      </c>
      <c r="L5473" s="1" t="str">
        <f>VLOOKUP(Tabela1[[#This Row],[Cliente]],'BASE DE CLIENTES'!A:E,5,0)</f>
        <v>Águas Lindas de Goiás</v>
      </c>
    </row>
    <row r="5474" spans="2:12" x14ac:dyDescent="0.3">
      <c r="B5474" t="s">
        <v>30</v>
      </c>
      <c r="C5474" s="1" t="str">
        <f>VLOOKUP(Tabela1[[#This Row],[Cliente]],'BASE DE CLIENTES'!A:E,2,0)</f>
        <v>Águas Lindas de Goiás</v>
      </c>
      <c r="D5474" s="1" t="str">
        <f>VLOOKUP(Tabela1[[#This Row],[Cliente]],'BASE DE CLIENTES'!A:C,3,0)</f>
        <v>GO</v>
      </c>
      <c r="E5474" s="1" t="str">
        <f>CONCATENATE(Tabela1[[#This Row],[CIDADE]],",",Tabela1[[#This Row],[UF]])</f>
        <v>Águas Lindas de Goiás,GO</v>
      </c>
      <c r="F5474" s="12">
        <v>46150</v>
      </c>
      <c r="G5474" s="14">
        <v>428</v>
      </c>
      <c r="H5474" s="14">
        <v>725</v>
      </c>
      <c r="I5474" s="7">
        <f>Tabela1[[#This Row],[Valor total]]-Tabela1[[#This Row],[Valor custo]]</f>
        <v>297</v>
      </c>
      <c r="J5474" s="3">
        <f>Tabela1[[#This Row],[MARGEM BRUTA]]/Tabela1[[#This Row],[Valor total]]</f>
        <v>0.40965517241379312</v>
      </c>
      <c r="K5474" s="1" t="str">
        <f>VLOOKUP(Tabela1[[#This Row],[Cliente]],'BASE DE CLIENTES'!A:D,4,0)</f>
        <v>SERRALHEIRO</v>
      </c>
      <c r="L5474" s="1" t="str">
        <f>VLOOKUP(Tabela1[[#This Row],[Cliente]],'BASE DE CLIENTES'!A:E,5,0)</f>
        <v>Águas Lindas de Goiás</v>
      </c>
    </row>
    <row r="5475" spans="2:12" x14ac:dyDescent="0.3">
      <c r="B5475" t="s">
        <v>19</v>
      </c>
      <c r="C5475" s="1" t="str">
        <f>VLOOKUP(Tabela1[[#This Row],[Cliente]],'BASE DE CLIENTES'!A:E,2,0)</f>
        <v>Águas Lindas de Goiás</v>
      </c>
      <c r="D5475" s="1" t="str">
        <f>VLOOKUP(Tabela1[[#This Row],[Cliente]],'BASE DE CLIENTES'!A:C,3,0)</f>
        <v>GO</v>
      </c>
      <c r="E5475" s="1" t="str">
        <f>CONCATENATE(Tabela1[[#This Row],[CIDADE]],",",Tabela1[[#This Row],[UF]])</f>
        <v>Águas Lindas de Goiás,GO</v>
      </c>
      <c r="F5475" s="12">
        <v>46150</v>
      </c>
      <c r="G5475" s="14">
        <v>530</v>
      </c>
      <c r="H5475" s="14">
        <v>945</v>
      </c>
      <c r="I5475" s="7">
        <f>Tabela1[[#This Row],[Valor total]]-Tabela1[[#This Row],[Valor custo]]</f>
        <v>415</v>
      </c>
      <c r="J5475" s="3">
        <f>Tabela1[[#This Row],[MARGEM BRUTA]]/Tabela1[[#This Row],[Valor total]]</f>
        <v>0.43915343915343913</v>
      </c>
      <c r="K5475" s="1" t="str">
        <f>VLOOKUP(Tabela1[[#This Row],[Cliente]],'BASE DE CLIENTES'!A:D,4,0)</f>
        <v>SERRALHEIRO</v>
      </c>
      <c r="L5475" s="1" t="str">
        <f>VLOOKUP(Tabela1[[#This Row],[Cliente]],'BASE DE CLIENTES'!A:E,5,0)</f>
        <v>Águas Lindas de Goiás</v>
      </c>
    </row>
    <row r="5476" spans="2:12" x14ac:dyDescent="0.3">
      <c r="B5476" t="s">
        <v>342</v>
      </c>
      <c r="C5476" s="1" t="str">
        <f>VLOOKUP(Tabela1[[#This Row],[Cliente]],'BASE DE CLIENTES'!A:E,2,0)</f>
        <v>Santo Antônio Descoberto</v>
      </c>
      <c r="D5476" s="1" t="str">
        <f>VLOOKUP(Tabela1[[#This Row],[Cliente]],'BASE DE CLIENTES'!A:C,3,0)</f>
        <v>GO</v>
      </c>
      <c r="E5476" s="1" t="str">
        <f>CONCATENATE(Tabela1[[#This Row],[CIDADE]],",",Tabela1[[#This Row],[UF]])</f>
        <v>Santo Antônio Descoberto,GO</v>
      </c>
      <c r="F5476" s="12">
        <v>46150</v>
      </c>
      <c r="G5476" s="14">
        <v>450</v>
      </c>
      <c r="H5476" s="14">
        <v>655</v>
      </c>
      <c r="I5476" s="7">
        <f>Tabela1[[#This Row],[Valor total]]-Tabela1[[#This Row],[Valor custo]]</f>
        <v>205</v>
      </c>
      <c r="J5476" s="3">
        <f>Tabela1[[#This Row],[MARGEM BRUTA]]/Tabela1[[#This Row],[Valor total]]</f>
        <v>0.31297709923664124</v>
      </c>
      <c r="K5476" s="1" t="str">
        <f>VLOOKUP(Tabela1[[#This Row],[Cliente]],'BASE DE CLIENTES'!A:D,4,0)</f>
        <v>CLIENTE NOVO S/ IDENT.</v>
      </c>
      <c r="L5476" s="1" t="str">
        <f>VLOOKUP(Tabela1[[#This Row],[Cliente]],'BASE DE CLIENTES'!A:E,5,0)</f>
        <v>Santo Antônio Descoberto</v>
      </c>
    </row>
    <row r="5477" spans="2:12" x14ac:dyDescent="0.3">
      <c r="B5477" t="s">
        <v>98</v>
      </c>
      <c r="C5477" s="1" t="str">
        <f>VLOOKUP(Tabela1[[#This Row],[Cliente]],'BASE DE CLIENTES'!A:E,2,0)</f>
        <v>Brasília</v>
      </c>
      <c r="D5477" s="1" t="str">
        <f>VLOOKUP(Tabela1[[#This Row],[Cliente]],'BASE DE CLIENTES'!A:C,3,0)</f>
        <v>DF</v>
      </c>
      <c r="E5477" s="1" t="str">
        <f>CONCATENATE(Tabela1[[#This Row],[CIDADE]],",",Tabela1[[#This Row],[UF]])</f>
        <v>Brasília,DF</v>
      </c>
      <c r="F5477" s="12">
        <v>46150</v>
      </c>
      <c r="G5477" s="14">
        <v>506.28</v>
      </c>
      <c r="H5477" s="14">
        <v>835</v>
      </c>
      <c r="I5477" s="7">
        <f>Tabela1[[#This Row],[Valor total]]-Tabela1[[#This Row],[Valor custo]]</f>
        <v>328.72</v>
      </c>
      <c r="J5477" s="3">
        <f>Tabela1[[#This Row],[MARGEM BRUTA]]/Tabela1[[#This Row],[Valor total]]</f>
        <v>0.39367664670658686</v>
      </c>
      <c r="K5477" s="1" t="str">
        <f>VLOOKUP(Tabela1[[#This Row],[Cliente]],'BASE DE CLIENTES'!A:D,4,0)</f>
        <v>SERRALHEIRO</v>
      </c>
      <c r="L5477" s="1" t="str">
        <f>VLOOKUP(Tabela1[[#This Row],[Cliente]],'BASE DE CLIENTES'!A:E,5,0)</f>
        <v>SANTA MARIA</v>
      </c>
    </row>
    <row r="5478" spans="2:12" x14ac:dyDescent="0.3">
      <c r="B5478" t="s">
        <v>342</v>
      </c>
      <c r="C5478" s="1" t="str">
        <f>VLOOKUP(Tabela1[[#This Row],[Cliente]],'BASE DE CLIENTES'!A:E,2,0)</f>
        <v>Santo Antônio Descoberto</v>
      </c>
      <c r="D5478" s="1" t="str">
        <f>VLOOKUP(Tabela1[[#This Row],[Cliente]],'BASE DE CLIENTES'!A:C,3,0)</f>
        <v>GO</v>
      </c>
      <c r="E5478" s="1" t="str">
        <f>CONCATENATE(Tabela1[[#This Row],[CIDADE]],",",Tabela1[[#This Row],[UF]])</f>
        <v>Santo Antônio Descoberto,GO</v>
      </c>
      <c r="F5478" s="12">
        <v>46149</v>
      </c>
      <c r="G5478" s="14">
        <v>73.2</v>
      </c>
      <c r="H5478" s="14">
        <v>96</v>
      </c>
      <c r="I5478" s="7">
        <f>Tabela1[[#This Row],[Valor total]]-Tabela1[[#This Row],[Valor custo]]</f>
        <v>22.799999999999997</v>
      </c>
      <c r="J5478" s="3">
        <f>Tabela1[[#This Row],[MARGEM BRUTA]]/Tabela1[[#This Row],[Valor total]]</f>
        <v>0.23749999999999996</v>
      </c>
      <c r="K5478" s="1" t="str">
        <f>VLOOKUP(Tabela1[[#This Row],[Cliente]],'BASE DE CLIENTES'!A:D,4,0)</f>
        <v>CLIENTE NOVO S/ IDENT.</v>
      </c>
      <c r="L5478" s="1" t="str">
        <f>VLOOKUP(Tabela1[[#This Row],[Cliente]],'BASE DE CLIENTES'!A:E,5,0)</f>
        <v>Santo Antônio Descoberto</v>
      </c>
    </row>
    <row r="5479" spans="2:12" x14ac:dyDescent="0.3">
      <c r="B5479" t="s">
        <v>52</v>
      </c>
      <c r="C5479" s="1" t="str">
        <f>VLOOKUP(Tabela1[[#This Row],[Cliente]],'BASE DE CLIENTES'!A:E,2,0)</f>
        <v>Brasília</v>
      </c>
      <c r="D5479" s="1" t="str">
        <f>VLOOKUP(Tabela1[[#This Row],[Cliente]],'BASE DE CLIENTES'!A:C,3,0)</f>
        <v>DF</v>
      </c>
      <c r="E5479" s="1" t="str">
        <f>CONCATENATE(Tabela1[[#This Row],[CIDADE]],",",Tabela1[[#This Row],[UF]])</f>
        <v>Brasília,DF</v>
      </c>
      <c r="F5479" s="12">
        <v>46149</v>
      </c>
      <c r="G5479" s="14">
        <v>450</v>
      </c>
      <c r="H5479" s="14">
        <v>650</v>
      </c>
      <c r="I5479" s="7">
        <f>Tabela1[[#This Row],[Valor total]]-Tabela1[[#This Row],[Valor custo]]</f>
        <v>200</v>
      </c>
      <c r="J5479" s="3">
        <f>Tabela1[[#This Row],[MARGEM BRUTA]]/Tabela1[[#This Row],[Valor total]]</f>
        <v>0.30769230769230771</v>
      </c>
      <c r="K5479" s="1" t="str">
        <f>VLOOKUP(Tabela1[[#This Row],[Cliente]],'BASE DE CLIENTES'!A:D,4,0)</f>
        <v>SERRALHEIRO</v>
      </c>
      <c r="L5479" s="1" t="str">
        <f>VLOOKUP(Tabela1[[#This Row],[Cliente]],'BASE DE CLIENTES'!A:E,5,0)</f>
        <v>Ceilândia Sul (Ceilândia)</v>
      </c>
    </row>
    <row r="5480" spans="2:12" x14ac:dyDescent="0.3">
      <c r="B5480" t="s">
        <v>147</v>
      </c>
      <c r="C5480" s="1" t="str">
        <f>VLOOKUP(Tabela1[[#This Row],[Cliente]],'BASE DE CLIENTES'!A:E,2,0)</f>
        <v>Brasília</v>
      </c>
      <c r="D5480" s="1" t="str">
        <f>VLOOKUP(Tabela1[[#This Row],[Cliente]],'BASE DE CLIENTES'!A:C,3,0)</f>
        <v>DF</v>
      </c>
      <c r="E5480" s="1" t="str">
        <f>CONCATENATE(Tabela1[[#This Row],[CIDADE]],",",Tabela1[[#This Row],[UF]])</f>
        <v>Brasília,DF</v>
      </c>
      <c r="F5480" s="12">
        <v>46149</v>
      </c>
      <c r="G5480" s="14">
        <v>2259.5</v>
      </c>
      <c r="H5480" s="14">
        <v>4455</v>
      </c>
      <c r="I5480" s="7">
        <f>Tabela1[[#This Row],[Valor total]]-Tabela1[[#This Row],[Valor custo]]</f>
        <v>2195.5</v>
      </c>
      <c r="J5480" s="3">
        <f>Tabela1[[#This Row],[MARGEM BRUTA]]/Tabela1[[#This Row],[Valor total]]</f>
        <v>0.49281705948372617</v>
      </c>
      <c r="K5480" s="1" t="str">
        <f>VLOOKUP(Tabela1[[#This Row],[Cliente]],'BASE DE CLIENTES'!A:D,4,0)</f>
        <v>SEM CLASSIFICAÇÃO</v>
      </c>
      <c r="L5480" s="1" t="str">
        <f>VLOOKUP(Tabela1[[#This Row],[Cliente]],'BASE DE CLIENTES'!A:E,5,0)</f>
        <v>AREAL (AGUAS CLARAS)</v>
      </c>
    </row>
    <row r="5481" spans="2:12" x14ac:dyDescent="0.3">
      <c r="B5481" t="s">
        <v>769</v>
      </c>
      <c r="C5481" s="1" t="str">
        <f>VLOOKUP(Tabela1[[#This Row],[Cliente]],'BASE DE CLIENTES'!A:E,2,0)</f>
        <v>Brasília</v>
      </c>
      <c r="D5481" s="1" t="str">
        <f>VLOOKUP(Tabela1[[#This Row],[Cliente]],'BASE DE CLIENTES'!A:C,3,0)</f>
        <v>DF</v>
      </c>
      <c r="E5481" s="1" t="str">
        <f>CONCATENATE(Tabela1[[#This Row],[CIDADE]],",",Tabela1[[#This Row],[UF]])</f>
        <v>Brasília,DF</v>
      </c>
      <c r="F5481" s="12">
        <v>46149</v>
      </c>
      <c r="G5481" s="14">
        <v>1680</v>
      </c>
      <c r="H5481" s="14">
        <v>2415</v>
      </c>
      <c r="I5481" s="7">
        <f>Tabela1[[#This Row],[Valor total]]-Tabela1[[#This Row],[Valor custo]]</f>
        <v>735</v>
      </c>
      <c r="J5481" s="3">
        <f>Tabela1[[#This Row],[MARGEM BRUTA]]/Tabela1[[#This Row],[Valor total]]</f>
        <v>0.30434782608695654</v>
      </c>
      <c r="K5481" s="1" t="str">
        <f>VLOOKUP(Tabela1[[#This Row],[Cliente]],'BASE DE CLIENTES'!A:D,4,0)</f>
        <v>CLIENTE NOVO S/ IDENT.</v>
      </c>
      <c r="L5481" s="1" t="str">
        <f>VLOOKUP(Tabela1[[#This Row],[Cliente]],'BASE DE CLIENTES'!A:E,5,0)</f>
        <v>Taguatinga Sul (Taguatinga)</v>
      </c>
    </row>
    <row r="5482" spans="2:12" x14ac:dyDescent="0.3">
      <c r="B5482" t="s">
        <v>68</v>
      </c>
      <c r="C5482" s="1" t="str">
        <f>VLOOKUP(Tabela1[[#This Row],[Cliente]],'BASE DE CLIENTES'!A:E,2,0)</f>
        <v>Brasília</v>
      </c>
      <c r="D5482" s="1" t="str">
        <f>VLOOKUP(Tabela1[[#This Row],[Cliente]],'BASE DE CLIENTES'!A:C,3,0)</f>
        <v>DF</v>
      </c>
      <c r="E5482" s="1" t="str">
        <f>CONCATENATE(Tabela1[[#This Row],[CIDADE]],",",Tabela1[[#This Row],[UF]])</f>
        <v>Brasília,DF</v>
      </c>
      <c r="F5482" s="12">
        <v>46149</v>
      </c>
      <c r="G5482" s="14">
        <v>620.05999999999995</v>
      </c>
      <c r="H5482" s="14">
        <v>985</v>
      </c>
      <c r="I5482" s="7">
        <f>Tabela1[[#This Row],[Valor total]]-Tabela1[[#This Row],[Valor custo]]</f>
        <v>364.94000000000005</v>
      </c>
      <c r="J5482" s="3">
        <f>Tabela1[[#This Row],[MARGEM BRUTA]]/Tabela1[[#This Row],[Valor total]]</f>
        <v>0.37049746192893407</v>
      </c>
      <c r="K5482" s="1" t="str">
        <f>VLOOKUP(Tabela1[[#This Row],[Cliente]],'BASE DE CLIENTES'!A:D,4,0)</f>
        <v>EMPRESA COM MAQUINA</v>
      </c>
      <c r="L5482" s="1" t="str">
        <f>VLOOKUP(Tabela1[[#This Row],[Cliente]],'BASE DE CLIENTES'!A:E,5,0)</f>
        <v>SAMAMBAIA SUL (SAMAMBAIA)</v>
      </c>
    </row>
    <row r="5483" spans="2:12" x14ac:dyDescent="0.3">
      <c r="B5483" t="s">
        <v>111</v>
      </c>
      <c r="C5483" s="1" t="str">
        <f>VLOOKUP(Tabela1[[#This Row],[Cliente]],'BASE DE CLIENTES'!A:E,2,0)</f>
        <v>Brasília</v>
      </c>
      <c r="D5483" s="1" t="str">
        <f>VLOOKUP(Tabela1[[#This Row],[Cliente]],'BASE DE CLIENTES'!A:C,3,0)</f>
        <v>DF</v>
      </c>
      <c r="E5483" s="1" t="str">
        <f>CONCATENATE(Tabela1[[#This Row],[CIDADE]],",",Tabela1[[#This Row],[UF]])</f>
        <v>Brasília,DF</v>
      </c>
      <c r="F5483" s="12">
        <v>46149</v>
      </c>
      <c r="G5483" s="14">
        <v>2285.88</v>
      </c>
      <c r="H5483" s="14">
        <v>3782</v>
      </c>
      <c r="I5483" s="7">
        <f>Tabela1[[#This Row],[Valor total]]-Tabela1[[#This Row],[Valor custo]]</f>
        <v>1496.12</v>
      </c>
      <c r="J5483" s="3">
        <f>Tabela1[[#This Row],[MARGEM BRUTA]]/Tabela1[[#This Row],[Valor total]]</f>
        <v>0.39558963511369644</v>
      </c>
      <c r="K5483" s="1" t="str">
        <f>VLOOKUP(Tabela1[[#This Row],[Cliente]],'BASE DE CLIENTES'!A:D,4,0)</f>
        <v>EMPRESA SEM MAQUINA</v>
      </c>
      <c r="L5483" s="1" t="str">
        <f>VLOOKUP(Tabela1[[#This Row],[Cliente]],'BASE DE CLIENTES'!A:E,5,0)</f>
        <v>TAGUATINGA SUL (TAGUATINGA)</v>
      </c>
    </row>
    <row r="5484" spans="2:12" x14ac:dyDescent="0.3">
      <c r="B5484" t="s">
        <v>27</v>
      </c>
      <c r="C5484" s="1" t="str">
        <f>VLOOKUP(Tabela1[[#This Row],[Cliente]],'BASE DE CLIENTES'!A:E,2,0)</f>
        <v>Brasília</v>
      </c>
      <c r="D5484" s="1" t="str">
        <f>VLOOKUP(Tabela1[[#This Row],[Cliente]],'BASE DE CLIENTES'!A:C,3,0)</f>
        <v>DF</v>
      </c>
      <c r="E5484" s="1" t="str">
        <f>CONCATENATE(Tabela1[[#This Row],[CIDADE]],",",Tabela1[[#This Row],[UF]])</f>
        <v>Brasília,DF</v>
      </c>
      <c r="F5484" s="12">
        <v>46149</v>
      </c>
      <c r="G5484" s="14">
        <v>75</v>
      </c>
      <c r="H5484" s="14">
        <v>90</v>
      </c>
      <c r="I5484" s="7">
        <f>Tabela1[[#This Row],[Valor total]]-Tabela1[[#This Row],[Valor custo]]</f>
        <v>15</v>
      </c>
      <c r="J5484" s="3">
        <f>Tabela1[[#This Row],[MARGEM BRUTA]]/Tabela1[[#This Row],[Valor total]]</f>
        <v>0.16666666666666666</v>
      </c>
      <c r="K5484" s="1" t="str">
        <f>VLOOKUP(Tabela1[[#This Row],[Cliente]],'BASE DE CLIENTES'!A:D,4,0)</f>
        <v>EMPRESA SEM MAQUINA</v>
      </c>
      <c r="L5484" s="1" t="str">
        <f>VLOOKUP(Tabela1[[#This Row],[Cliente]],'BASE DE CLIENTES'!A:E,5,0)</f>
        <v>RECANTO DAS EMAS</v>
      </c>
    </row>
    <row r="5485" spans="2:12" x14ac:dyDescent="0.3">
      <c r="B5485" t="s">
        <v>773</v>
      </c>
      <c r="C5485" s="1" t="str">
        <f>VLOOKUP(Tabela1[[#This Row],[Cliente]],'BASE DE CLIENTES'!A:E,2,0)</f>
        <v>Brasília</v>
      </c>
      <c r="D5485" s="1" t="str">
        <f>VLOOKUP(Tabela1[[#This Row],[Cliente]],'BASE DE CLIENTES'!A:C,3,0)</f>
        <v>DF</v>
      </c>
      <c r="E5485" s="1" t="str">
        <f>CONCATENATE(Tabela1[[#This Row],[CIDADE]],",",Tabela1[[#This Row],[UF]])</f>
        <v>Brasília,DF</v>
      </c>
      <c r="F5485" s="12">
        <v>46149</v>
      </c>
      <c r="G5485" s="14">
        <v>835.66</v>
      </c>
      <c r="H5485" s="14">
        <v>1530</v>
      </c>
      <c r="I5485" s="7">
        <f>Tabela1[[#This Row],[Valor total]]-Tabela1[[#This Row],[Valor custo]]</f>
        <v>694.34</v>
      </c>
      <c r="J5485" s="3">
        <f>Tabela1[[#This Row],[MARGEM BRUTA]]/Tabela1[[#This Row],[Valor total]]</f>
        <v>0.4538169934640523</v>
      </c>
      <c r="K5485" s="1" t="str">
        <f>VLOOKUP(Tabela1[[#This Row],[Cliente]],'BASE DE CLIENTES'!A:D,4,0)</f>
        <v>CLIENTE NOVO S/ IDENT.</v>
      </c>
      <c r="L5485" s="1" t="str">
        <f>VLOOKUP(Tabela1[[#This Row],[Cliente]],'BASE DE CLIENTES'!A:E,5,0)</f>
        <v>Itapoã</v>
      </c>
    </row>
    <row r="5486" spans="2:12" x14ac:dyDescent="0.3">
      <c r="B5486" t="s">
        <v>70</v>
      </c>
      <c r="C5486" s="1" t="str">
        <f>VLOOKUP(Tabela1[[#This Row],[Cliente]],'BASE DE CLIENTES'!A:E,2,0)</f>
        <v>Brasília</v>
      </c>
      <c r="D5486" s="1" t="str">
        <f>VLOOKUP(Tabela1[[#This Row],[Cliente]],'BASE DE CLIENTES'!A:C,3,0)</f>
        <v>DF</v>
      </c>
      <c r="E5486" s="1" t="str">
        <f>CONCATENATE(Tabela1[[#This Row],[CIDADE]],",",Tabela1[[#This Row],[UF]])</f>
        <v>Brasília,DF</v>
      </c>
      <c r="F5486" s="12">
        <v>46149</v>
      </c>
      <c r="G5486" s="14">
        <v>2470</v>
      </c>
      <c r="H5486" s="14">
        <v>3620</v>
      </c>
      <c r="I5486" s="7">
        <f>Tabela1[[#This Row],[Valor total]]-Tabela1[[#This Row],[Valor custo]]</f>
        <v>1150</v>
      </c>
      <c r="J5486" s="3">
        <f>Tabela1[[#This Row],[MARGEM BRUTA]]/Tabela1[[#This Row],[Valor total]]</f>
        <v>0.31767955801104975</v>
      </c>
      <c r="K5486" s="1" t="str">
        <f>VLOOKUP(Tabela1[[#This Row],[Cliente]],'BASE DE CLIENTES'!A:D,4,0)</f>
        <v>EMPRESA COM MAQUINA</v>
      </c>
      <c r="L5486" s="1" t="str">
        <f>VLOOKUP(Tabela1[[#This Row],[Cliente]],'BASE DE CLIENTES'!A:E,5,0)</f>
        <v>TAGUATINGA NORTE (TAGUATINGA)</v>
      </c>
    </row>
    <row r="5487" spans="2:12" x14ac:dyDescent="0.3">
      <c r="B5487" t="s">
        <v>120</v>
      </c>
      <c r="C5487" s="1" t="str">
        <f>VLOOKUP(Tabela1[[#This Row],[Cliente]],'BASE DE CLIENTES'!A:E,2,0)</f>
        <v>Brasília</v>
      </c>
      <c r="D5487" s="1" t="str">
        <f>VLOOKUP(Tabela1[[#This Row],[Cliente]],'BASE DE CLIENTES'!A:C,3,0)</f>
        <v>DF</v>
      </c>
      <c r="E5487" s="1" t="str">
        <f>CONCATENATE(Tabela1[[#This Row],[CIDADE]],",",Tabela1[[#This Row],[UF]])</f>
        <v>Brasília,DF</v>
      </c>
      <c r="F5487" s="12">
        <v>46149</v>
      </c>
      <c r="G5487" s="14">
        <v>495.9</v>
      </c>
      <c r="H5487" s="14">
        <v>720</v>
      </c>
      <c r="I5487" s="7">
        <f>Tabela1[[#This Row],[Valor total]]-Tabela1[[#This Row],[Valor custo]]</f>
        <v>224.10000000000002</v>
      </c>
      <c r="J5487" s="3">
        <f>Tabela1[[#This Row],[MARGEM BRUTA]]/Tabela1[[#This Row],[Valor total]]</f>
        <v>0.31125000000000003</v>
      </c>
      <c r="K5487" s="1" t="str">
        <f>VLOOKUP(Tabela1[[#This Row],[Cliente]],'BASE DE CLIENTES'!A:D,4,0)</f>
        <v>EMPRESA SEM MAQUINA</v>
      </c>
      <c r="L5487" s="1" t="str">
        <f>VLOOKUP(Tabela1[[#This Row],[Cliente]],'BASE DE CLIENTES'!A:E,5,0)</f>
        <v>SAMAMBAIA</v>
      </c>
    </row>
    <row r="5488" spans="2:12" x14ac:dyDescent="0.3">
      <c r="B5488" t="s">
        <v>36</v>
      </c>
      <c r="C5488" s="1" t="str">
        <f>VLOOKUP(Tabela1[[#This Row],[Cliente]],'BASE DE CLIENTES'!A:E,2,0)</f>
        <v>Brasília</v>
      </c>
      <c r="D5488" s="1" t="str">
        <f>VLOOKUP(Tabela1[[#This Row],[Cliente]],'BASE DE CLIENTES'!A:C,3,0)</f>
        <v>DF</v>
      </c>
      <c r="E5488" s="1" t="str">
        <f>CONCATENATE(Tabela1[[#This Row],[CIDADE]],",",Tabela1[[#This Row],[UF]])</f>
        <v>Brasília,DF</v>
      </c>
      <c r="F5488" s="12">
        <v>46149</v>
      </c>
      <c r="G5488" s="14">
        <v>33</v>
      </c>
      <c r="H5488" s="14">
        <v>150</v>
      </c>
      <c r="I5488" s="7">
        <f>Tabela1[[#This Row],[Valor total]]-Tabela1[[#This Row],[Valor custo]]</f>
        <v>117</v>
      </c>
      <c r="J5488" s="3">
        <f>Tabela1[[#This Row],[MARGEM BRUTA]]/Tabela1[[#This Row],[Valor total]]</f>
        <v>0.78</v>
      </c>
      <c r="K5488" s="1" t="str">
        <f>VLOOKUP(Tabela1[[#This Row],[Cliente]],'BASE DE CLIENTES'!A:D,4,0)</f>
        <v>SERRALHEIRO</v>
      </c>
      <c r="L5488" s="1" t="str">
        <f>VLOOKUP(Tabela1[[#This Row],[Cliente]],'BASE DE CLIENTES'!A:E,5,0)</f>
        <v>CEILANDIA SUL (CEILANDIA)</v>
      </c>
    </row>
    <row r="5489" spans="2:12" x14ac:dyDescent="0.3">
      <c r="B5489" t="s">
        <v>96</v>
      </c>
      <c r="C5489" s="1" t="str">
        <f>VLOOKUP(Tabela1[[#This Row],[Cliente]],'BASE DE CLIENTES'!A:E,2,0)</f>
        <v>Brasília</v>
      </c>
      <c r="D5489" s="1" t="str">
        <f>VLOOKUP(Tabela1[[#This Row],[Cliente]],'BASE DE CLIENTES'!A:C,3,0)</f>
        <v>DF</v>
      </c>
      <c r="E5489" s="1" t="str">
        <f>CONCATENATE(Tabela1[[#This Row],[CIDADE]],",",Tabela1[[#This Row],[UF]])</f>
        <v>Brasília,DF</v>
      </c>
      <c r="F5489" s="12">
        <v>46149</v>
      </c>
      <c r="G5489" s="14">
        <v>1920</v>
      </c>
      <c r="H5489" s="14">
        <v>2760</v>
      </c>
      <c r="I5489" s="7">
        <f>Tabela1[[#This Row],[Valor total]]-Tabela1[[#This Row],[Valor custo]]</f>
        <v>840</v>
      </c>
      <c r="J5489" s="3">
        <f>Tabela1[[#This Row],[MARGEM BRUTA]]/Tabela1[[#This Row],[Valor total]]</f>
        <v>0.30434782608695654</v>
      </c>
      <c r="K5489" s="1" t="str">
        <f>VLOOKUP(Tabela1[[#This Row],[Cliente]],'BASE DE CLIENTES'!A:D,4,0)</f>
        <v>EMPRESA SEM MAQUINA</v>
      </c>
      <c r="L5489" s="1" t="str">
        <f>VLOOKUP(Tabela1[[#This Row],[Cliente]],'BASE DE CLIENTES'!A:E,5,0)</f>
        <v>CEILANDIA NORTE (CEILANDIA)</v>
      </c>
    </row>
    <row r="5490" spans="2:12" x14ac:dyDescent="0.3">
      <c r="B5490" t="s">
        <v>96</v>
      </c>
      <c r="C5490" s="1" t="str">
        <f>VLOOKUP(Tabela1[[#This Row],[Cliente]],'BASE DE CLIENTES'!A:E,2,0)</f>
        <v>Brasília</v>
      </c>
      <c r="D5490" s="1" t="str">
        <f>VLOOKUP(Tabela1[[#This Row],[Cliente]],'BASE DE CLIENTES'!A:C,3,0)</f>
        <v>DF</v>
      </c>
      <c r="E5490" s="1" t="str">
        <f>CONCATENATE(Tabela1[[#This Row],[CIDADE]],",",Tabela1[[#This Row],[UF]])</f>
        <v>Brasília,DF</v>
      </c>
      <c r="F5490" s="12">
        <v>46149</v>
      </c>
      <c r="G5490" s="14">
        <v>1350</v>
      </c>
      <c r="H5490" s="14">
        <v>1845</v>
      </c>
      <c r="I5490" s="7">
        <f>Tabela1[[#This Row],[Valor total]]-Tabela1[[#This Row],[Valor custo]]</f>
        <v>495</v>
      </c>
      <c r="J5490" s="3">
        <f>Tabela1[[#This Row],[MARGEM BRUTA]]/Tabela1[[#This Row],[Valor total]]</f>
        <v>0.26829268292682928</v>
      </c>
      <c r="K5490" s="1" t="str">
        <f>VLOOKUP(Tabela1[[#This Row],[Cliente]],'BASE DE CLIENTES'!A:D,4,0)</f>
        <v>EMPRESA SEM MAQUINA</v>
      </c>
      <c r="L5490" s="1" t="str">
        <f>VLOOKUP(Tabela1[[#This Row],[Cliente]],'BASE DE CLIENTES'!A:E,5,0)</f>
        <v>CEILANDIA NORTE (CEILANDIA)</v>
      </c>
    </row>
    <row r="5491" spans="2:12" x14ac:dyDescent="0.3">
      <c r="B5491" t="s">
        <v>97</v>
      </c>
      <c r="C5491" s="1" t="str">
        <f>VLOOKUP(Tabela1[[#This Row],[Cliente]],'BASE DE CLIENTES'!A:E,2,0)</f>
        <v>Brasília</v>
      </c>
      <c r="D5491" s="1" t="str">
        <f>VLOOKUP(Tabela1[[#This Row],[Cliente]],'BASE DE CLIENTES'!A:C,3,0)</f>
        <v>DF</v>
      </c>
      <c r="E5491" s="1" t="str">
        <f>CONCATENATE(Tabela1[[#This Row],[CIDADE]],",",Tabela1[[#This Row],[UF]])</f>
        <v>Brasília,DF</v>
      </c>
      <c r="F5491" s="12">
        <v>46149</v>
      </c>
      <c r="G5491" s="14">
        <v>1180</v>
      </c>
      <c r="H5491" s="14">
        <v>2125</v>
      </c>
      <c r="I5491" s="7">
        <f>Tabela1[[#This Row],[Valor total]]-Tabela1[[#This Row],[Valor custo]]</f>
        <v>945</v>
      </c>
      <c r="J5491" s="3">
        <f>Tabela1[[#This Row],[MARGEM BRUTA]]/Tabela1[[#This Row],[Valor total]]</f>
        <v>0.44470588235294117</v>
      </c>
      <c r="K5491" s="1" t="str">
        <f>VLOOKUP(Tabela1[[#This Row],[Cliente]],'BASE DE CLIENTES'!A:D,4,0)</f>
        <v>SERRALHEIRO</v>
      </c>
      <c r="L5491" s="1" t="str">
        <f>VLOOKUP(Tabela1[[#This Row],[Cliente]],'BASE DE CLIENTES'!A:E,5,0)</f>
        <v>CEILANDIA NORTE</v>
      </c>
    </row>
    <row r="5492" spans="2:12" x14ac:dyDescent="0.3">
      <c r="B5492" t="s">
        <v>23</v>
      </c>
      <c r="C5492" s="1" t="str">
        <f>VLOOKUP(Tabela1[[#This Row],[Cliente]],'BASE DE CLIENTES'!A:E,2,0)</f>
        <v>Brasília</v>
      </c>
      <c r="D5492" s="1" t="str">
        <f>VLOOKUP(Tabela1[[#This Row],[Cliente]],'BASE DE CLIENTES'!A:C,3,0)</f>
        <v>DF</v>
      </c>
      <c r="E5492" s="1" t="str">
        <f>CONCATENATE(Tabela1[[#This Row],[CIDADE]],",",Tabela1[[#This Row],[UF]])</f>
        <v>Brasília,DF</v>
      </c>
      <c r="F5492" s="12">
        <v>46149</v>
      </c>
      <c r="G5492" s="14">
        <v>33</v>
      </c>
      <c r="H5492" s="14">
        <v>150</v>
      </c>
      <c r="I5492" s="7">
        <f>Tabela1[[#This Row],[Valor total]]-Tabela1[[#This Row],[Valor custo]]</f>
        <v>117</v>
      </c>
      <c r="J5492" s="3">
        <f>Tabela1[[#This Row],[MARGEM BRUTA]]/Tabela1[[#This Row],[Valor total]]</f>
        <v>0.78</v>
      </c>
      <c r="K5492" s="1" t="str">
        <f>VLOOKUP(Tabela1[[#This Row],[Cliente]],'BASE DE CLIENTES'!A:D,4,0)</f>
        <v>EMPRESA SEM MAQUINA</v>
      </c>
      <c r="L5492" s="1" t="str">
        <f>VLOOKUP(Tabela1[[#This Row],[Cliente]],'BASE DE CLIENTES'!A:E,5,0)</f>
        <v>SETOR INDUSTRIAL (TAGUATINGA)</v>
      </c>
    </row>
    <row r="5493" spans="2:12" x14ac:dyDescent="0.3">
      <c r="B5493" t="s">
        <v>42</v>
      </c>
      <c r="C5493" s="1" t="str">
        <f>VLOOKUP(Tabela1[[#This Row],[Cliente]],'BASE DE CLIENTES'!A:E,2,0)</f>
        <v>Brasília</v>
      </c>
      <c r="D5493" s="1" t="str">
        <f>VLOOKUP(Tabela1[[#This Row],[Cliente]],'BASE DE CLIENTES'!A:C,3,0)</f>
        <v>DF</v>
      </c>
      <c r="E5493" s="1" t="str">
        <f>CONCATENATE(Tabela1[[#This Row],[CIDADE]],",",Tabela1[[#This Row],[UF]])</f>
        <v>Brasília,DF</v>
      </c>
      <c r="F5493" s="12">
        <v>46149</v>
      </c>
      <c r="G5493" s="14">
        <v>2740</v>
      </c>
      <c r="H5493" s="14">
        <v>4080</v>
      </c>
      <c r="I5493" s="7">
        <f>Tabela1[[#This Row],[Valor total]]-Tabela1[[#This Row],[Valor custo]]</f>
        <v>1340</v>
      </c>
      <c r="J5493" s="3">
        <f>Tabela1[[#This Row],[MARGEM BRUTA]]/Tabela1[[#This Row],[Valor total]]</f>
        <v>0.32843137254901961</v>
      </c>
      <c r="K5493" s="1" t="str">
        <f>VLOOKUP(Tabela1[[#This Row],[Cliente]],'BASE DE CLIENTES'!A:D,4,0)</f>
        <v>EMPRESA SEM MAQUINA</v>
      </c>
      <c r="L5493" s="1" t="str">
        <f>VLOOKUP(Tabela1[[#This Row],[Cliente]],'BASE DE CLIENTES'!A:E,5,0)</f>
        <v>SAMAMBAIA</v>
      </c>
    </row>
    <row r="5494" spans="2:12" x14ac:dyDescent="0.3">
      <c r="B5494" t="s">
        <v>85</v>
      </c>
      <c r="C5494" s="1" t="str">
        <f>VLOOKUP(Tabela1[[#This Row],[Cliente]],'BASE DE CLIENTES'!A:E,2,0)</f>
        <v>Brasília</v>
      </c>
      <c r="D5494" s="1" t="str">
        <f>VLOOKUP(Tabela1[[#This Row],[Cliente]],'BASE DE CLIENTES'!A:C,3,0)</f>
        <v>DF</v>
      </c>
      <c r="E5494" s="1" t="str">
        <f>CONCATENATE(Tabela1[[#This Row],[CIDADE]],",",Tabela1[[#This Row],[UF]])</f>
        <v>Brasília,DF</v>
      </c>
      <c r="F5494" s="12">
        <v>46149</v>
      </c>
      <c r="G5494" s="14">
        <v>56.28</v>
      </c>
      <c r="H5494" s="14">
        <v>150</v>
      </c>
      <c r="I5494" s="7">
        <f>Tabela1[[#This Row],[Valor total]]-Tabela1[[#This Row],[Valor custo]]</f>
        <v>93.72</v>
      </c>
      <c r="J5494" s="3">
        <f>Tabela1[[#This Row],[MARGEM BRUTA]]/Tabela1[[#This Row],[Valor total]]</f>
        <v>0.62480000000000002</v>
      </c>
      <c r="K5494" s="1" t="str">
        <f>VLOOKUP(Tabela1[[#This Row],[Cliente]],'BASE DE CLIENTES'!A:D,4,0)</f>
        <v>SERRALHEIRO</v>
      </c>
      <c r="L5494" s="1" t="str">
        <f>VLOOKUP(Tabela1[[#This Row],[Cliente]],'BASE DE CLIENTES'!A:E,5,0)</f>
        <v>SAMAMBAIA NORTE (SAMAMBAIA)</v>
      </c>
    </row>
    <row r="5495" spans="2:12" x14ac:dyDescent="0.3">
      <c r="B5495" t="s">
        <v>68</v>
      </c>
      <c r="C5495" s="1" t="str">
        <f>VLOOKUP(Tabela1[[#This Row],[Cliente]],'BASE DE CLIENTES'!A:E,2,0)</f>
        <v>Brasília</v>
      </c>
      <c r="D5495" s="1" t="str">
        <f>VLOOKUP(Tabela1[[#This Row],[Cliente]],'BASE DE CLIENTES'!A:C,3,0)</f>
        <v>DF</v>
      </c>
      <c r="E5495" s="1" t="str">
        <f>CONCATENATE(Tabela1[[#This Row],[CIDADE]],",",Tabela1[[#This Row],[UF]])</f>
        <v>Brasília,DF</v>
      </c>
      <c r="F5495" s="12">
        <v>46149</v>
      </c>
      <c r="G5495" s="14">
        <v>419</v>
      </c>
      <c r="H5495" s="14">
        <v>625</v>
      </c>
      <c r="I5495" s="7">
        <f>Tabela1[[#This Row],[Valor total]]-Tabela1[[#This Row],[Valor custo]]</f>
        <v>206</v>
      </c>
      <c r="J5495" s="3">
        <f>Tabela1[[#This Row],[MARGEM BRUTA]]/Tabela1[[#This Row],[Valor total]]</f>
        <v>0.3296</v>
      </c>
      <c r="K5495" s="1" t="str">
        <f>VLOOKUP(Tabela1[[#This Row],[Cliente]],'BASE DE CLIENTES'!A:D,4,0)</f>
        <v>EMPRESA COM MAQUINA</v>
      </c>
      <c r="L5495" s="1" t="str">
        <f>VLOOKUP(Tabela1[[#This Row],[Cliente]],'BASE DE CLIENTES'!A:E,5,0)</f>
        <v>SAMAMBAIA SUL (SAMAMBAIA)</v>
      </c>
    </row>
    <row r="5496" spans="2:12" x14ac:dyDescent="0.3">
      <c r="B5496" t="s">
        <v>70</v>
      </c>
      <c r="C5496" s="1" t="str">
        <f>VLOOKUP(Tabela1[[#This Row],[Cliente]],'BASE DE CLIENTES'!A:E,2,0)</f>
        <v>Brasília</v>
      </c>
      <c r="D5496" s="1" t="str">
        <f>VLOOKUP(Tabela1[[#This Row],[Cliente]],'BASE DE CLIENTES'!A:C,3,0)</f>
        <v>DF</v>
      </c>
      <c r="E5496" s="1" t="str">
        <f>CONCATENATE(Tabela1[[#This Row],[CIDADE]],",",Tabela1[[#This Row],[UF]])</f>
        <v>Brasília,DF</v>
      </c>
      <c r="F5496" s="12">
        <v>46148</v>
      </c>
      <c r="G5496" s="14">
        <v>380</v>
      </c>
      <c r="H5496" s="14">
        <v>615</v>
      </c>
      <c r="I5496" s="7">
        <f>Tabela1[[#This Row],[Valor total]]-Tabela1[[#This Row],[Valor custo]]</f>
        <v>235</v>
      </c>
      <c r="J5496" s="3">
        <f>Tabela1[[#This Row],[MARGEM BRUTA]]/Tabela1[[#This Row],[Valor total]]</f>
        <v>0.38211382113821141</v>
      </c>
      <c r="K5496" s="1" t="str">
        <f>VLOOKUP(Tabela1[[#This Row],[Cliente]],'BASE DE CLIENTES'!A:D,4,0)</f>
        <v>EMPRESA COM MAQUINA</v>
      </c>
      <c r="L5496" s="1" t="str">
        <f>VLOOKUP(Tabela1[[#This Row],[Cliente]],'BASE DE CLIENTES'!A:E,5,0)</f>
        <v>TAGUATINGA NORTE (TAGUATINGA)</v>
      </c>
    </row>
    <row r="5497" spans="2:12" x14ac:dyDescent="0.3">
      <c r="B5497" t="s">
        <v>111</v>
      </c>
      <c r="C5497" s="1" t="str">
        <f>VLOOKUP(Tabela1[[#This Row],[Cliente]],'BASE DE CLIENTES'!A:E,2,0)</f>
        <v>Brasília</v>
      </c>
      <c r="D5497" s="1" t="str">
        <f>VLOOKUP(Tabela1[[#This Row],[Cliente]],'BASE DE CLIENTES'!A:C,3,0)</f>
        <v>DF</v>
      </c>
      <c r="E5497" s="1" t="str">
        <f>CONCATENATE(Tabela1[[#This Row],[CIDADE]],",",Tabela1[[#This Row],[UF]])</f>
        <v>Brasília,DF</v>
      </c>
      <c r="F5497" s="12">
        <v>46148</v>
      </c>
      <c r="G5497" s="14">
        <v>838</v>
      </c>
      <c r="H5497" s="14">
        <v>1310</v>
      </c>
      <c r="I5497" s="7">
        <f>Tabela1[[#This Row],[Valor total]]-Tabela1[[#This Row],[Valor custo]]</f>
        <v>472</v>
      </c>
      <c r="J5497" s="3">
        <f>Tabela1[[#This Row],[MARGEM BRUTA]]/Tabela1[[#This Row],[Valor total]]</f>
        <v>0.36030534351145038</v>
      </c>
      <c r="K5497" s="1" t="str">
        <f>VLOOKUP(Tabela1[[#This Row],[Cliente]],'BASE DE CLIENTES'!A:D,4,0)</f>
        <v>EMPRESA SEM MAQUINA</v>
      </c>
      <c r="L5497" s="1" t="str">
        <f>VLOOKUP(Tabela1[[#This Row],[Cliente]],'BASE DE CLIENTES'!A:E,5,0)</f>
        <v>TAGUATINGA SUL (TAGUATINGA)</v>
      </c>
    </row>
    <row r="5498" spans="2:12" x14ac:dyDescent="0.3">
      <c r="B5498" t="s">
        <v>322</v>
      </c>
      <c r="C5498" s="1" t="str">
        <f>VLOOKUP(Tabela1[[#This Row],[Cliente]],'BASE DE CLIENTES'!A:E,2,0)</f>
        <v>Brasília</v>
      </c>
      <c r="D5498" s="1" t="str">
        <f>VLOOKUP(Tabela1[[#This Row],[Cliente]],'BASE DE CLIENTES'!A:C,3,0)</f>
        <v>DF</v>
      </c>
      <c r="E5498" s="1" t="str">
        <f>CONCATENATE(Tabela1[[#This Row],[CIDADE]],",",Tabela1[[#This Row],[UF]])</f>
        <v>Brasília,DF</v>
      </c>
      <c r="F5498" s="12">
        <v>46148</v>
      </c>
      <c r="G5498" s="14">
        <v>191</v>
      </c>
      <c r="H5498" s="14">
        <v>300</v>
      </c>
      <c r="I5498" s="7">
        <f>Tabela1[[#This Row],[Valor total]]-Tabela1[[#This Row],[Valor custo]]</f>
        <v>109</v>
      </c>
      <c r="J5498" s="3">
        <f>Tabela1[[#This Row],[MARGEM BRUTA]]/Tabela1[[#This Row],[Valor total]]</f>
        <v>0.36333333333333334</v>
      </c>
      <c r="K5498" s="1" t="str">
        <f>VLOOKUP(Tabela1[[#This Row],[Cliente]],'BASE DE CLIENTES'!A:D,4,0)</f>
        <v>SERRALHEIRO</v>
      </c>
      <c r="L5498" s="1" t="str">
        <f>VLOOKUP(Tabela1[[#This Row],[Cliente]],'BASE DE CLIENTES'!A:E,5,0)</f>
        <v>RIACHO FUNDO I</v>
      </c>
    </row>
    <row r="5499" spans="2:12" x14ac:dyDescent="0.3">
      <c r="B5499" t="s">
        <v>120</v>
      </c>
      <c r="C5499" s="1" t="str">
        <f>VLOOKUP(Tabela1[[#This Row],[Cliente]],'BASE DE CLIENTES'!A:E,2,0)</f>
        <v>Brasília</v>
      </c>
      <c r="D5499" s="1" t="str">
        <f>VLOOKUP(Tabela1[[#This Row],[Cliente]],'BASE DE CLIENTES'!A:C,3,0)</f>
        <v>DF</v>
      </c>
      <c r="E5499" s="1" t="str">
        <f>CONCATENATE(Tabela1[[#This Row],[CIDADE]],",",Tabela1[[#This Row],[UF]])</f>
        <v>Brasília,DF</v>
      </c>
      <c r="F5499" s="12">
        <v>46148</v>
      </c>
      <c r="G5499" s="14">
        <v>431.2</v>
      </c>
      <c r="H5499" s="14">
        <v>571</v>
      </c>
      <c r="I5499" s="7">
        <f>Tabela1[[#This Row],[Valor total]]-Tabela1[[#This Row],[Valor custo]]</f>
        <v>139.80000000000001</v>
      </c>
      <c r="J5499" s="3">
        <f>Tabela1[[#This Row],[MARGEM BRUTA]]/Tabela1[[#This Row],[Valor total]]</f>
        <v>0.24483362521891422</v>
      </c>
      <c r="K5499" s="1" t="str">
        <f>VLOOKUP(Tabela1[[#This Row],[Cliente]],'BASE DE CLIENTES'!A:D,4,0)</f>
        <v>EMPRESA SEM MAQUINA</v>
      </c>
      <c r="L5499" s="1" t="str">
        <f>VLOOKUP(Tabela1[[#This Row],[Cliente]],'BASE DE CLIENTES'!A:E,5,0)</f>
        <v>SAMAMBAIA</v>
      </c>
    </row>
    <row r="5500" spans="2:12" x14ac:dyDescent="0.3">
      <c r="B5500" t="s">
        <v>169</v>
      </c>
      <c r="C5500" s="1" t="str">
        <f>VLOOKUP(Tabela1[[#This Row],[Cliente]],'BASE DE CLIENTES'!A:E,2,0)</f>
        <v>Planaltina</v>
      </c>
      <c r="D5500" s="1" t="str">
        <f>VLOOKUP(Tabela1[[#This Row],[Cliente]],'BASE DE CLIENTES'!A:C,3,0)</f>
        <v>GO</v>
      </c>
      <c r="E5500" s="1" t="str">
        <f>CONCATENATE(Tabela1[[#This Row],[CIDADE]],",",Tabela1[[#This Row],[UF]])</f>
        <v>Planaltina,GO</v>
      </c>
      <c r="F5500" s="12">
        <v>46148</v>
      </c>
      <c r="G5500" s="14">
        <v>419</v>
      </c>
      <c r="H5500" s="14">
        <v>700</v>
      </c>
      <c r="I5500" s="7">
        <f>Tabela1[[#This Row],[Valor total]]-Tabela1[[#This Row],[Valor custo]]</f>
        <v>281</v>
      </c>
      <c r="J5500" s="3">
        <f>Tabela1[[#This Row],[MARGEM BRUTA]]/Tabela1[[#This Row],[Valor total]]</f>
        <v>0.40142857142857141</v>
      </c>
      <c r="K5500" s="1" t="str">
        <f>VLOOKUP(Tabela1[[#This Row],[Cliente]],'BASE DE CLIENTES'!A:D,4,0)</f>
        <v>SERRALHEIRO</v>
      </c>
      <c r="L5500" s="1" t="str">
        <f>VLOOKUP(Tabela1[[#This Row],[Cliente]],'BASE DE CLIENTES'!A:E,5,0)</f>
        <v>Planaltina</v>
      </c>
    </row>
    <row r="5501" spans="2:12" x14ac:dyDescent="0.3">
      <c r="B5501" t="s">
        <v>88</v>
      </c>
      <c r="C5501" s="1" t="str">
        <f>VLOOKUP(Tabela1[[#This Row],[Cliente]],'BASE DE CLIENTES'!A:E,2,0)</f>
        <v>Brasília</v>
      </c>
      <c r="D5501" s="1" t="str">
        <f>VLOOKUP(Tabela1[[#This Row],[Cliente]],'BASE DE CLIENTES'!A:C,3,0)</f>
        <v>DF</v>
      </c>
      <c r="E5501" s="1" t="str">
        <f>CONCATENATE(Tabela1[[#This Row],[CIDADE]],",",Tabela1[[#This Row],[UF]])</f>
        <v>Brasília,DF</v>
      </c>
      <c r="F5501" s="12">
        <v>46148</v>
      </c>
      <c r="G5501" s="14">
        <v>380</v>
      </c>
      <c r="H5501" s="14">
        <v>645</v>
      </c>
      <c r="I5501" s="7">
        <f>Tabela1[[#This Row],[Valor total]]-Tabela1[[#This Row],[Valor custo]]</f>
        <v>265</v>
      </c>
      <c r="J5501" s="3">
        <f>Tabela1[[#This Row],[MARGEM BRUTA]]/Tabela1[[#This Row],[Valor total]]</f>
        <v>0.41085271317829458</v>
      </c>
      <c r="K5501" s="1" t="str">
        <f>VLOOKUP(Tabela1[[#This Row],[Cliente]],'BASE DE CLIENTES'!A:D,4,0)</f>
        <v>SERRALHEIRO</v>
      </c>
      <c r="L5501" s="1" t="str">
        <f>VLOOKUP(Tabela1[[#This Row],[Cliente]],'BASE DE CLIENTES'!A:E,5,0)</f>
        <v>RECANTO DAS EMAS</v>
      </c>
    </row>
    <row r="5502" spans="2:12" x14ac:dyDescent="0.3">
      <c r="B5502" t="s">
        <v>117</v>
      </c>
      <c r="C5502" s="1" t="str">
        <f>VLOOKUP(Tabela1[[#This Row],[Cliente]],'BASE DE CLIENTES'!A:E,2,0)</f>
        <v>Brasília</v>
      </c>
      <c r="D5502" s="1" t="str">
        <f>VLOOKUP(Tabela1[[#This Row],[Cliente]],'BASE DE CLIENTES'!A:C,3,0)</f>
        <v>DF</v>
      </c>
      <c r="E5502" s="1" t="str">
        <f>CONCATENATE(Tabela1[[#This Row],[CIDADE]],",",Tabela1[[#This Row],[UF]])</f>
        <v>Brasília,DF</v>
      </c>
      <c r="F5502" s="12">
        <v>46148</v>
      </c>
      <c r="G5502" s="14">
        <v>1257</v>
      </c>
      <c r="H5502" s="14">
        <v>1800</v>
      </c>
      <c r="I5502" s="7">
        <f>Tabela1[[#This Row],[Valor total]]-Tabela1[[#This Row],[Valor custo]]</f>
        <v>543</v>
      </c>
      <c r="J5502" s="3">
        <f>Tabela1[[#This Row],[MARGEM BRUTA]]/Tabela1[[#This Row],[Valor total]]</f>
        <v>0.30166666666666669</v>
      </c>
      <c r="K5502" s="1" t="str">
        <f>VLOOKUP(Tabela1[[#This Row],[Cliente]],'BASE DE CLIENTES'!A:D,4,0)</f>
        <v>EMPRESA COM MAQUINA</v>
      </c>
      <c r="L5502" s="1" t="str">
        <f>VLOOKUP(Tabela1[[#This Row],[Cliente]],'BASE DE CLIENTES'!A:E,5,0)</f>
        <v>SETOR HABITACIONAL ARNIQUEIRA (AGUAS CLARAS)</v>
      </c>
    </row>
    <row r="5503" spans="2:12" x14ac:dyDescent="0.3">
      <c r="B5503" t="s">
        <v>120</v>
      </c>
      <c r="C5503" s="1" t="str">
        <f>VLOOKUP(Tabela1[[#This Row],[Cliente]],'BASE DE CLIENTES'!A:E,2,0)</f>
        <v>Brasília</v>
      </c>
      <c r="D5503" s="1" t="str">
        <f>VLOOKUP(Tabela1[[#This Row],[Cliente]],'BASE DE CLIENTES'!A:C,3,0)</f>
        <v>DF</v>
      </c>
      <c r="E5503" s="1" t="str">
        <f>CONCATENATE(Tabela1[[#This Row],[CIDADE]],",",Tabela1[[#This Row],[UF]])</f>
        <v>Brasília,DF</v>
      </c>
      <c r="F5503" s="12">
        <v>46148</v>
      </c>
      <c r="G5503" s="14">
        <v>480</v>
      </c>
      <c r="H5503" s="14">
        <v>826</v>
      </c>
      <c r="I5503" s="7">
        <f>Tabela1[[#This Row],[Valor total]]-Tabela1[[#This Row],[Valor custo]]</f>
        <v>346</v>
      </c>
      <c r="J5503" s="3">
        <f>Tabela1[[#This Row],[MARGEM BRUTA]]/Tabela1[[#This Row],[Valor total]]</f>
        <v>0.41888619854721548</v>
      </c>
      <c r="K5503" s="1" t="str">
        <f>VLOOKUP(Tabela1[[#This Row],[Cliente]],'BASE DE CLIENTES'!A:D,4,0)</f>
        <v>EMPRESA SEM MAQUINA</v>
      </c>
      <c r="L5503" s="1" t="str">
        <f>VLOOKUP(Tabela1[[#This Row],[Cliente]],'BASE DE CLIENTES'!A:E,5,0)</f>
        <v>SAMAMBAIA</v>
      </c>
    </row>
    <row r="5504" spans="2:12" x14ac:dyDescent="0.3">
      <c r="B5504" t="s">
        <v>30</v>
      </c>
      <c r="C5504" s="1" t="str">
        <f>VLOOKUP(Tabela1[[#This Row],[Cliente]],'BASE DE CLIENTES'!A:E,2,0)</f>
        <v>Águas Lindas de Goiás</v>
      </c>
      <c r="D5504" s="1" t="str">
        <f>VLOOKUP(Tabela1[[#This Row],[Cliente]],'BASE DE CLIENTES'!A:C,3,0)</f>
        <v>GO</v>
      </c>
      <c r="E5504" s="1" t="str">
        <f>CONCATENATE(Tabela1[[#This Row],[CIDADE]],",",Tabela1[[#This Row],[UF]])</f>
        <v>Águas Lindas de Goiás,GO</v>
      </c>
      <c r="F5504" s="12">
        <v>46148</v>
      </c>
      <c r="G5504" s="14">
        <v>2625.8</v>
      </c>
      <c r="H5504" s="14">
        <v>3910</v>
      </c>
      <c r="I5504" s="7">
        <f>Tabela1[[#This Row],[Valor total]]-Tabela1[[#This Row],[Valor custo]]</f>
        <v>1284.1999999999998</v>
      </c>
      <c r="J5504" s="3">
        <f>Tabela1[[#This Row],[MARGEM BRUTA]]/Tabela1[[#This Row],[Valor total]]</f>
        <v>0.32843989769820969</v>
      </c>
      <c r="K5504" s="1" t="str">
        <f>VLOOKUP(Tabela1[[#This Row],[Cliente]],'BASE DE CLIENTES'!A:D,4,0)</f>
        <v>SERRALHEIRO</v>
      </c>
      <c r="L5504" s="1" t="str">
        <f>VLOOKUP(Tabela1[[#This Row],[Cliente]],'BASE DE CLIENTES'!A:E,5,0)</f>
        <v>Águas Lindas de Goiás</v>
      </c>
    </row>
    <row r="5505" spans="2:12" x14ac:dyDescent="0.3">
      <c r="B5505" t="s">
        <v>78</v>
      </c>
      <c r="C5505" s="1" t="str">
        <f>VLOOKUP(Tabela1[[#This Row],[Cliente]],'BASE DE CLIENTES'!A:E,2,0)</f>
        <v>Brasília</v>
      </c>
      <c r="D5505" s="1" t="str">
        <f>VLOOKUP(Tabela1[[#This Row],[Cliente]],'BASE DE CLIENTES'!A:C,3,0)</f>
        <v>DF</v>
      </c>
      <c r="E5505" s="1" t="str">
        <f>CONCATENATE(Tabela1[[#This Row],[CIDADE]],",",Tabela1[[#This Row],[UF]])</f>
        <v>Brasília,DF</v>
      </c>
      <c r="F5505" s="12">
        <v>46148</v>
      </c>
      <c r="G5505" s="14">
        <v>87.19</v>
      </c>
      <c r="H5505" s="14">
        <v>317</v>
      </c>
      <c r="I5505" s="7">
        <f>Tabela1[[#This Row],[Valor total]]-Tabela1[[#This Row],[Valor custo]]</f>
        <v>229.81</v>
      </c>
      <c r="J5505" s="3">
        <f>Tabela1[[#This Row],[MARGEM BRUTA]]/Tabela1[[#This Row],[Valor total]]</f>
        <v>0.72495268138801261</v>
      </c>
      <c r="K5505" s="1" t="str">
        <f>VLOOKUP(Tabela1[[#This Row],[Cliente]],'BASE DE CLIENTES'!A:D,4,0)</f>
        <v>SERRALHEIRO</v>
      </c>
      <c r="L5505" s="1" t="str">
        <f>VLOOKUP(Tabela1[[#This Row],[Cliente]],'BASE DE CLIENTES'!A:E,5,0)</f>
        <v>Vila do Boa (São Sebastião)</v>
      </c>
    </row>
    <row r="5506" spans="2:12" x14ac:dyDescent="0.3">
      <c r="B5506" t="s">
        <v>178</v>
      </c>
      <c r="C5506" s="1" t="str">
        <f>VLOOKUP(Tabela1[[#This Row],[Cliente]],'BASE DE CLIENTES'!A:E,2,0)</f>
        <v xml:space="preserve">Belém </v>
      </c>
      <c r="D5506" s="1" t="str">
        <f>VLOOKUP(Tabela1[[#This Row],[Cliente]],'BASE DE CLIENTES'!A:C,3,0)</f>
        <v>PA</v>
      </c>
      <c r="E5506" s="1" t="str">
        <f>CONCATENATE(Tabela1[[#This Row],[CIDADE]],",",Tabela1[[#This Row],[UF]])</f>
        <v>Belém ,PA</v>
      </c>
      <c r="F5506" s="12">
        <v>46148</v>
      </c>
      <c r="G5506" s="14">
        <v>500</v>
      </c>
      <c r="H5506" s="14">
        <v>750</v>
      </c>
      <c r="I5506" s="7">
        <f>Tabela1[[#This Row],[Valor total]]-Tabela1[[#This Row],[Valor custo]]</f>
        <v>250</v>
      </c>
      <c r="J5506" s="3">
        <f>Tabela1[[#This Row],[MARGEM BRUTA]]/Tabela1[[#This Row],[Valor total]]</f>
        <v>0.33333333333333331</v>
      </c>
      <c r="K5506" s="1" t="str">
        <f>VLOOKUP(Tabela1[[#This Row],[Cliente]],'BASE DE CLIENTES'!A:D,4,0)</f>
        <v>EMPRESA COM MAQUINA</v>
      </c>
      <c r="L5506" s="1" t="str">
        <f>VLOOKUP(Tabela1[[#This Row],[Cliente]],'BASE DE CLIENTES'!A:E,5,0)</f>
        <v xml:space="preserve">Belém </v>
      </c>
    </row>
    <row r="5507" spans="2:12" x14ac:dyDescent="0.3">
      <c r="B5507" t="s">
        <v>161</v>
      </c>
      <c r="C5507" s="1" t="str">
        <f>VLOOKUP(Tabela1[[#This Row],[Cliente]],'BASE DE CLIENTES'!A:E,2,0)</f>
        <v>Brasília</v>
      </c>
      <c r="D5507" s="1" t="str">
        <f>VLOOKUP(Tabela1[[#This Row],[Cliente]],'BASE DE CLIENTES'!A:C,3,0)</f>
        <v>DF</v>
      </c>
      <c r="E5507" s="1" t="str">
        <f>CONCATENATE(Tabela1[[#This Row],[CIDADE]],",",Tabela1[[#This Row],[UF]])</f>
        <v>Brasília,DF</v>
      </c>
      <c r="F5507" s="12">
        <v>46148</v>
      </c>
      <c r="G5507" s="14">
        <v>12350</v>
      </c>
      <c r="H5507" s="14">
        <v>18050</v>
      </c>
      <c r="I5507" s="7">
        <f>Tabela1[[#This Row],[Valor total]]-Tabela1[[#This Row],[Valor custo]]</f>
        <v>5700</v>
      </c>
      <c r="J5507" s="3">
        <f>Tabela1[[#This Row],[MARGEM BRUTA]]/Tabela1[[#This Row],[Valor total]]</f>
        <v>0.31578947368421051</v>
      </c>
      <c r="K5507" s="1" t="str">
        <f>VLOOKUP(Tabela1[[#This Row],[Cliente]],'BASE DE CLIENTES'!A:D,4,0)</f>
        <v>EMPRESA COM MAQUINA</v>
      </c>
      <c r="L5507" s="1" t="str">
        <f>VLOOKUP(Tabela1[[#This Row],[Cliente]],'BASE DE CLIENTES'!A:E,5,0)</f>
        <v>RIACHO FUNDO II</v>
      </c>
    </row>
    <row r="5508" spans="2:12" x14ac:dyDescent="0.3">
      <c r="B5508" t="s">
        <v>68</v>
      </c>
      <c r="C5508" s="1" t="str">
        <f>VLOOKUP(Tabela1[[#This Row],[Cliente]],'BASE DE CLIENTES'!A:E,2,0)</f>
        <v>Brasília</v>
      </c>
      <c r="D5508" s="1" t="str">
        <f>VLOOKUP(Tabela1[[#This Row],[Cliente]],'BASE DE CLIENTES'!A:C,3,0)</f>
        <v>DF</v>
      </c>
      <c r="E5508" s="1" t="str">
        <f>CONCATENATE(Tabela1[[#This Row],[CIDADE]],",",Tabela1[[#This Row],[UF]])</f>
        <v>Brasília,DF</v>
      </c>
      <c r="F5508" s="12">
        <v>46148</v>
      </c>
      <c r="G5508" s="14">
        <v>419</v>
      </c>
      <c r="H5508" s="14">
        <v>625</v>
      </c>
      <c r="I5508" s="7">
        <f>Tabela1[[#This Row],[Valor total]]-Tabela1[[#This Row],[Valor custo]]</f>
        <v>206</v>
      </c>
      <c r="J5508" s="3">
        <f>Tabela1[[#This Row],[MARGEM BRUTA]]/Tabela1[[#This Row],[Valor total]]</f>
        <v>0.3296</v>
      </c>
      <c r="K5508" s="1" t="str">
        <f>VLOOKUP(Tabela1[[#This Row],[Cliente]],'BASE DE CLIENTES'!A:D,4,0)</f>
        <v>EMPRESA COM MAQUINA</v>
      </c>
      <c r="L5508" s="1" t="str">
        <f>VLOOKUP(Tabela1[[#This Row],[Cliente]],'BASE DE CLIENTES'!A:E,5,0)</f>
        <v>SAMAMBAIA SUL (SAMAMBAIA)</v>
      </c>
    </row>
    <row r="5509" spans="2:12" x14ac:dyDescent="0.3">
      <c r="B5509" t="s">
        <v>36</v>
      </c>
      <c r="C5509" s="1" t="str">
        <f>VLOOKUP(Tabela1[[#This Row],[Cliente]],'BASE DE CLIENTES'!A:E,2,0)</f>
        <v>Brasília</v>
      </c>
      <c r="D5509" s="1" t="str">
        <f>VLOOKUP(Tabela1[[#This Row],[Cliente]],'BASE DE CLIENTES'!A:C,3,0)</f>
        <v>DF</v>
      </c>
      <c r="E5509" s="1" t="str">
        <f>CONCATENATE(Tabela1[[#This Row],[CIDADE]],",",Tabela1[[#This Row],[UF]])</f>
        <v>Brasília,DF</v>
      </c>
      <c r="F5509" s="12">
        <v>46148</v>
      </c>
      <c r="G5509" s="14">
        <v>380</v>
      </c>
      <c r="H5509" s="14">
        <v>645</v>
      </c>
      <c r="I5509" s="7">
        <f>Tabela1[[#This Row],[Valor total]]-Tabela1[[#This Row],[Valor custo]]</f>
        <v>265</v>
      </c>
      <c r="J5509" s="3">
        <f>Tabela1[[#This Row],[MARGEM BRUTA]]/Tabela1[[#This Row],[Valor total]]</f>
        <v>0.41085271317829458</v>
      </c>
      <c r="K5509" s="1" t="str">
        <f>VLOOKUP(Tabela1[[#This Row],[Cliente]],'BASE DE CLIENTES'!A:D,4,0)</f>
        <v>SERRALHEIRO</v>
      </c>
      <c r="L5509" s="1" t="str">
        <f>VLOOKUP(Tabela1[[#This Row],[Cliente]],'BASE DE CLIENTES'!A:E,5,0)</f>
        <v>CEILANDIA SUL (CEILANDIA)</v>
      </c>
    </row>
    <row r="5510" spans="2:12" x14ac:dyDescent="0.3">
      <c r="B5510" t="s">
        <v>70</v>
      </c>
      <c r="C5510" s="1" t="str">
        <f>VLOOKUP(Tabela1[[#This Row],[Cliente]],'BASE DE CLIENTES'!A:E,2,0)</f>
        <v>Brasília</v>
      </c>
      <c r="D5510" s="1" t="str">
        <f>VLOOKUP(Tabela1[[#This Row],[Cliente]],'BASE DE CLIENTES'!A:C,3,0)</f>
        <v>DF</v>
      </c>
      <c r="E5510" s="1" t="str">
        <f>CONCATENATE(Tabela1[[#This Row],[CIDADE]],",",Tabela1[[#This Row],[UF]])</f>
        <v>Brasília,DF</v>
      </c>
      <c r="F5510" s="12">
        <v>46147</v>
      </c>
      <c r="G5510" s="14">
        <v>470</v>
      </c>
      <c r="H5510" s="14">
        <v>810</v>
      </c>
      <c r="I5510" s="7">
        <f>Tabela1[[#This Row],[Valor total]]-Tabela1[[#This Row],[Valor custo]]</f>
        <v>340</v>
      </c>
      <c r="J5510" s="3">
        <f>Tabela1[[#This Row],[MARGEM BRUTA]]/Tabela1[[#This Row],[Valor total]]</f>
        <v>0.41975308641975306</v>
      </c>
      <c r="K5510" s="1" t="str">
        <f>VLOOKUP(Tabela1[[#This Row],[Cliente]],'BASE DE CLIENTES'!A:D,4,0)</f>
        <v>EMPRESA COM MAQUINA</v>
      </c>
      <c r="L5510" s="1" t="str">
        <f>VLOOKUP(Tabela1[[#This Row],[Cliente]],'BASE DE CLIENTES'!A:E,5,0)</f>
        <v>TAGUATINGA NORTE (TAGUATINGA)</v>
      </c>
    </row>
    <row r="5511" spans="2:12" x14ac:dyDescent="0.3">
      <c r="B5511" t="s">
        <v>52</v>
      </c>
      <c r="C5511" s="1" t="str">
        <f>VLOOKUP(Tabela1[[#This Row],[Cliente]],'BASE DE CLIENTES'!A:E,2,0)</f>
        <v>Brasília</v>
      </c>
      <c r="D5511" s="1" t="str">
        <f>VLOOKUP(Tabela1[[#This Row],[Cliente]],'BASE DE CLIENTES'!A:C,3,0)</f>
        <v>DF</v>
      </c>
      <c r="E5511" s="1" t="str">
        <f>CONCATENATE(Tabela1[[#This Row],[CIDADE]],",",Tabela1[[#This Row],[UF]])</f>
        <v>Brasília,DF</v>
      </c>
      <c r="F5511" s="12">
        <v>46147</v>
      </c>
      <c r="G5511" s="14">
        <v>772.2</v>
      </c>
      <c r="H5511" s="14">
        <v>1176</v>
      </c>
      <c r="I5511" s="7">
        <f>Tabela1[[#This Row],[Valor total]]-Tabela1[[#This Row],[Valor custo]]</f>
        <v>403.79999999999995</v>
      </c>
      <c r="J5511" s="3">
        <f>Tabela1[[#This Row],[MARGEM BRUTA]]/Tabela1[[#This Row],[Valor total]]</f>
        <v>0.34336734693877546</v>
      </c>
      <c r="K5511" s="1" t="str">
        <f>VLOOKUP(Tabela1[[#This Row],[Cliente]],'BASE DE CLIENTES'!A:D,4,0)</f>
        <v>SERRALHEIRO</v>
      </c>
      <c r="L5511" s="1" t="str">
        <f>VLOOKUP(Tabela1[[#This Row],[Cliente]],'BASE DE CLIENTES'!A:E,5,0)</f>
        <v>Ceilândia Sul (Ceilândia)</v>
      </c>
    </row>
    <row r="5512" spans="2:12" x14ac:dyDescent="0.3">
      <c r="B5512" t="s">
        <v>191</v>
      </c>
      <c r="C5512" s="1" t="str">
        <f>VLOOKUP(Tabela1[[#This Row],[Cliente]],'BASE DE CLIENTES'!A:E,2,0)</f>
        <v>Fortaleza</v>
      </c>
      <c r="D5512" s="1" t="str">
        <f>VLOOKUP(Tabela1[[#This Row],[Cliente]],'BASE DE CLIENTES'!A:C,3,0)</f>
        <v>CE</v>
      </c>
      <c r="E5512" s="1" t="str">
        <f>CONCATENATE(Tabela1[[#This Row],[CIDADE]],",",Tabela1[[#This Row],[UF]])</f>
        <v>Fortaleza,CE</v>
      </c>
      <c r="F5512" s="12">
        <v>46147</v>
      </c>
      <c r="G5512" s="14">
        <v>5680.7</v>
      </c>
      <c r="H5512" s="14">
        <v>10650</v>
      </c>
      <c r="I5512" s="7">
        <f>Tabela1[[#This Row],[Valor total]]-Tabela1[[#This Row],[Valor custo]]</f>
        <v>4969.3</v>
      </c>
      <c r="J5512" s="3">
        <f>Tabela1[[#This Row],[MARGEM BRUTA]]/Tabela1[[#This Row],[Valor total]]</f>
        <v>0.46660093896713617</v>
      </c>
      <c r="K5512" s="1" t="str">
        <f>VLOOKUP(Tabela1[[#This Row],[Cliente]],'BASE DE CLIENTES'!A:D,4,0)</f>
        <v>EMPRESA COM MAQUINA</v>
      </c>
      <c r="L5512" s="1" t="str">
        <f>VLOOKUP(Tabela1[[#This Row],[Cliente]],'BASE DE CLIENTES'!A:E,5,0)</f>
        <v>Fortaleza</v>
      </c>
    </row>
    <row r="5513" spans="2:12" x14ac:dyDescent="0.3">
      <c r="B5513" t="s">
        <v>111</v>
      </c>
      <c r="C5513" s="1" t="str">
        <f>VLOOKUP(Tabela1[[#This Row],[Cliente]],'BASE DE CLIENTES'!A:E,2,0)</f>
        <v>Brasília</v>
      </c>
      <c r="D5513" s="1" t="str">
        <f>VLOOKUP(Tabela1[[#This Row],[Cliente]],'BASE DE CLIENTES'!A:C,3,0)</f>
        <v>DF</v>
      </c>
      <c r="E5513" s="1" t="str">
        <f>CONCATENATE(Tabela1[[#This Row],[CIDADE]],",",Tabela1[[#This Row],[UF]])</f>
        <v>Brasília,DF</v>
      </c>
      <c r="F5513" s="12">
        <v>46147</v>
      </c>
      <c r="G5513" s="14">
        <v>500</v>
      </c>
      <c r="H5513" s="14">
        <v>750</v>
      </c>
      <c r="I5513" s="7">
        <f>Tabela1[[#This Row],[Valor total]]-Tabela1[[#This Row],[Valor custo]]</f>
        <v>250</v>
      </c>
      <c r="J5513" s="3">
        <f>Tabela1[[#This Row],[MARGEM BRUTA]]/Tabela1[[#This Row],[Valor total]]</f>
        <v>0.33333333333333331</v>
      </c>
      <c r="K5513" s="1" t="str">
        <f>VLOOKUP(Tabela1[[#This Row],[Cliente]],'BASE DE CLIENTES'!A:D,4,0)</f>
        <v>EMPRESA SEM MAQUINA</v>
      </c>
      <c r="L5513" s="1" t="str">
        <f>VLOOKUP(Tabela1[[#This Row],[Cliente]],'BASE DE CLIENTES'!A:E,5,0)</f>
        <v>TAGUATINGA SUL (TAGUATINGA)</v>
      </c>
    </row>
    <row r="5514" spans="2:12" x14ac:dyDescent="0.3">
      <c r="B5514" t="s">
        <v>111</v>
      </c>
      <c r="C5514" s="1" t="str">
        <f>VLOOKUP(Tabela1[[#This Row],[Cliente]],'BASE DE CLIENTES'!A:E,2,0)</f>
        <v>Brasília</v>
      </c>
      <c r="D5514" s="1" t="str">
        <f>VLOOKUP(Tabela1[[#This Row],[Cliente]],'BASE DE CLIENTES'!A:C,3,0)</f>
        <v>DF</v>
      </c>
      <c r="E5514" s="1" t="str">
        <f>CONCATENATE(Tabela1[[#This Row],[CIDADE]],",",Tabela1[[#This Row],[UF]])</f>
        <v>Brasília,DF</v>
      </c>
      <c r="F5514" s="12">
        <v>46147</v>
      </c>
      <c r="G5514" s="14">
        <v>838</v>
      </c>
      <c r="H5514" s="14">
        <v>1410</v>
      </c>
      <c r="I5514" s="7">
        <f>Tabela1[[#This Row],[Valor total]]-Tabela1[[#This Row],[Valor custo]]</f>
        <v>572</v>
      </c>
      <c r="J5514" s="3">
        <f>Tabela1[[#This Row],[MARGEM BRUTA]]/Tabela1[[#This Row],[Valor total]]</f>
        <v>0.4056737588652482</v>
      </c>
      <c r="K5514" s="1" t="str">
        <f>VLOOKUP(Tabela1[[#This Row],[Cliente]],'BASE DE CLIENTES'!A:D,4,0)</f>
        <v>EMPRESA SEM MAQUINA</v>
      </c>
      <c r="L5514" s="1" t="str">
        <f>VLOOKUP(Tabela1[[#This Row],[Cliente]],'BASE DE CLIENTES'!A:E,5,0)</f>
        <v>TAGUATINGA SUL (TAGUATINGA)</v>
      </c>
    </row>
    <row r="5515" spans="2:12" x14ac:dyDescent="0.3">
      <c r="B5515" t="s">
        <v>27</v>
      </c>
      <c r="C5515" s="1" t="str">
        <f>VLOOKUP(Tabela1[[#This Row],[Cliente]],'BASE DE CLIENTES'!A:E,2,0)</f>
        <v>Brasília</v>
      </c>
      <c r="D5515" s="1" t="str">
        <f>VLOOKUP(Tabela1[[#This Row],[Cliente]],'BASE DE CLIENTES'!A:C,3,0)</f>
        <v>DF</v>
      </c>
      <c r="E5515" s="1" t="str">
        <f>CONCATENATE(Tabela1[[#This Row],[CIDADE]],",",Tabela1[[#This Row],[UF]])</f>
        <v>Brasília,DF</v>
      </c>
      <c r="F5515" s="12">
        <v>46147</v>
      </c>
      <c r="G5515" s="14">
        <v>863</v>
      </c>
      <c r="H5515" s="14">
        <v>1290</v>
      </c>
      <c r="I5515" s="7">
        <f>Tabela1[[#This Row],[Valor total]]-Tabela1[[#This Row],[Valor custo]]</f>
        <v>427</v>
      </c>
      <c r="J5515" s="3">
        <f>Tabela1[[#This Row],[MARGEM BRUTA]]/Tabela1[[#This Row],[Valor total]]</f>
        <v>0.33100775193798448</v>
      </c>
      <c r="K5515" s="1" t="str">
        <f>VLOOKUP(Tabela1[[#This Row],[Cliente]],'BASE DE CLIENTES'!A:D,4,0)</f>
        <v>EMPRESA SEM MAQUINA</v>
      </c>
      <c r="L5515" s="1" t="str">
        <f>VLOOKUP(Tabela1[[#This Row],[Cliente]],'BASE DE CLIENTES'!A:E,5,0)</f>
        <v>RECANTO DAS EMAS</v>
      </c>
    </row>
    <row r="5516" spans="2:12" x14ac:dyDescent="0.3">
      <c r="B5516" t="s">
        <v>19</v>
      </c>
      <c r="C5516" s="1" t="str">
        <f>VLOOKUP(Tabela1[[#This Row],[Cliente]],'BASE DE CLIENTES'!A:E,2,0)</f>
        <v>Águas Lindas de Goiás</v>
      </c>
      <c r="D5516" s="1" t="str">
        <f>VLOOKUP(Tabela1[[#This Row],[Cliente]],'BASE DE CLIENTES'!A:C,3,0)</f>
        <v>GO</v>
      </c>
      <c r="E5516" s="1" t="str">
        <f>CONCATENATE(Tabela1[[#This Row],[CIDADE]],",",Tabela1[[#This Row],[UF]])</f>
        <v>Águas Lindas de Goiás,GO</v>
      </c>
      <c r="F5516" s="12">
        <v>46147</v>
      </c>
      <c r="G5516" s="14">
        <v>945.57</v>
      </c>
      <c r="H5516" s="14">
        <v>2500</v>
      </c>
      <c r="I5516" s="7">
        <f>Tabela1[[#This Row],[Valor total]]-Tabela1[[#This Row],[Valor custo]]</f>
        <v>1554.4299999999998</v>
      </c>
      <c r="J5516" s="3">
        <f>Tabela1[[#This Row],[MARGEM BRUTA]]/Tabela1[[#This Row],[Valor total]]</f>
        <v>0.62177199999999988</v>
      </c>
      <c r="K5516" s="1" t="str">
        <f>VLOOKUP(Tabela1[[#This Row],[Cliente]],'BASE DE CLIENTES'!A:D,4,0)</f>
        <v>SERRALHEIRO</v>
      </c>
      <c r="L5516" s="1" t="str">
        <f>VLOOKUP(Tabela1[[#This Row],[Cliente]],'BASE DE CLIENTES'!A:E,5,0)</f>
        <v>Águas Lindas de Goiás</v>
      </c>
    </row>
    <row r="5517" spans="2:12" x14ac:dyDescent="0.3">
      <c r="B5517" t="s">
        <v>769</v>
      </c>
      <c r="C5517" s="1" t="str">
        <f>VLOOKUP(Tabela1[[#This Row],[Cliente]],'BASE DE CLIENTES'!A:E,2,0)</f>
        <v>Brasília</v>
      </c>
      <c r="D5517" s="1" t="str">
        <f>VLOOKUP(Tabela1[[#This Row],[Cliente]],'BASE DE CLIENTES'!A:C,3,0)</f>
        <v>DF</v>
      </c>
      <c r="E5517" s="1" t="str">
        <f>CONCATENATE(Tabela1[[#This Row],[CIDADE]],",",Tabela1[[#This Row],[UF]])</f>
        <v>Brasília,DF</v>
      </c>
      <c r="F5517" s="12">
        <v>46147</v>
      </c>
      <c r="G5517" s="14">
        <v>5730</v>
      </c>
      <c r="H5517" s="14">
        <v>8760</v>
      </c>
      <c r="I5517" s="7">
        <f>Tabela1[[#This Row],[Valor total]]-Tabela1[[#This Row],[Valor custo]]</f>
        <v>3030</v>
      </c>
      <c r="J5517" s="3">
        <f>Tabela1[[#This Row],[MARGEM BRUTA]]/Tabela1[[#This Row],[Valor total]]</f>
        <v>0.3458904109589041</v>
      </c>
      <c r="K5517" s="1" t="str">
        <f>VLOOKUP(Tabela1[[#This Row],[Cliente]],'BASE DE CLIENTES'!A:D,4,0)</f>
        <v>CLIENTE NOVO S/ IDENT.</v>
      </c>
      <c r="L5517" s="1" t="str">
        <f>VLOOKUP(Tabela1[[#This Row],[Cliente]],'BASE DE CLIENTES'!A:E,5,0)</f>
        <v>Taguatinga Sul (Taguatinga)</v>
      </c>
    </row>
    <row r="5518" spans="2:12" x14ac:dyDescent="0.3">
      <c r="B5518" t="s">
        <v>68</v>
      </c>
      <c r="C5518" s="1" t="str">
        <f>VLOOKUP(Tabela1[[#This Row],[Cliente]],'BASE DE CLIENTES'!A:E,2,0)</f>
        <v>Brasília</v>
      </c>
      <c r="D5518" s="1" t="str">
        <f>VLOOKUP(Tabela1[[#This Row],[Cliente]],'BASE DE CLIENTES'!A:C,3,0)</f>
        <v>DF</v>
      </c>
      <c r="E5518" s="1" t="str">
        <f>CONCATENATE(Tabela1[[#This Row],[CIDADE]],",",Tabela1[[#This Row],[UF]])</f>
        <v>Brasília,DF</v>
      </c>
      <c r="F5518" s="12">
        <v>46147</v>
      </c>
      <c r="G5518" s="14">
        <v>530</v>
      </c>
      <c r="H5518" s="14">
        <v>825</v>
      </c>
      <c r="I5518" s="7">
        <f>Tabela1[[#This Row],[Valor total]]-Tabela1[[#This Row],[Valor custo]]</f>
        <v>295</v>
      </c>
      <c r="J5518" s="3">
        <f>Tabela1[[#This Row],[MARGEM BRUTA]]/Tabela1[[#This Row],[Valor total]]</f>
        <v>0.3575757575757576</v>
      </c>
      <c r="K5518" s="1" t="str">
        <f>VLOOKUP(Tabela1[[#This Row],[Cliente]],'BASE DE CLIENTES'!A:D,4,0)</f>
        <v>EMPRESA COM MAQUINA</v>
      </c>
      <c r="L5518" s="1" t="str">
        <f>VLOOKUP(Tabela1[[#This Row],[Cliente]],'BASE DE CLIENTES'!A:E,5,0)</f>
        <v>SAMAMBAIA SUL (SAMAMBAIA)</v>
      </c>
    </row>
    <row r="5519" spans="2:12" x14ac:dyDescent="0.3">
      <c r="B5519" t="s">
        <v>68</v>
      </c>
      <c r="C5519" s="1" t="str">
        <f>VLOOKUP(Tabela1[[#This Row],[Cliente]],'BASE DE CLIENTES'!A:E,2,0)</f>
        <v>Brasília</v>
      </c>
      <c r="D5519" s="1" t="str">
        <f>VLOOKUP(Tabela1[[#This Row],[Cliente]],'BASE DE CLIENTES'!A:C,3,0)</f>
        <v>DF</v>
      </c>
      <c r="E5519" s="1" t="str">
        <f>CONCATENATE(Tabela1[[#This Row],[CIDADE]],",",Tabela1[[#This Row],[UF]])</f>
        <v>Brasília,DF</v>
      </c>
      <c r="F5519" s="12">
        <v>46147</v>
      </c>
      <c r="G5519" s="14">
        <v>906.8</v>
      </c>
      <c r="H5519" s="14">
        <v>1475</v>
      </c>
      <c r="I5519" s="7">
        <f>Tabela1[[#This Row],[Valor total]]-Tabela1[[#This Row],[Valor custo]]</f>
        <v>568.20000000000005</v>
      </c>
      <c r="J5519" s="3">
        <f>Tabela1[[#This Row],[MARGEM BRUTA]]/Tabela1[[#This Row],[Valor total]]</f>
        <v>0.38522033898305086</v>
      </c>
      <c r="K5519" s="1" t="str">
        <f>VLOOKUP(Tabela1[[#This Row],[Cliente]],'BASE DE CLIENTES'!A:D,4,0)</f>
        <v>EMPRESA COM MAQUINA</v>
      </c>
      <c r="L5519" s="1" t="str">
        <f>VLOOKUP(Tabela1[[#This Row],[Cliente]],'BASE DE CLIENTES'!A:E,5,0)</f>
        <v>SAMAMBAIA SUL (SAMAMBAIA)</v>
      </c>
    </row>
    <row r="5520" spans="2:12" x14ac:dyDescent="0.3">
      <c r="B5520" t="s">
        <v>52</v>
      </c>
      <c r="C5520" s="1" t="str">
        <f>VLOOKUP(Tabela1[[#This Row],[Cliente]],'BASE DE CLIENTES'!A:E,2,0)</f>
        <v>Brasília</v>
      </c>
      <c r="D5520" s="1" t="str">
        <f>VLOOKUP(Tabela1[[#This Row],[Cliente]],'BASE DE CLIENTES'!A:C,3,0)</f>
        <v>DF</v>
      </c>
      <c r="E5520" s="1" t="str">
        <f>CONCATENATE(Tabela1[[#This Row],[CIDADE]],",",Tabela1[[#This Row],[UF]])</f>
        <v>Brasília,DF</v>
      </c>
      <c r="F5520" s="12">
        <v>46147</v>
      </c>
      <c r="G5520" s="14">
        <v>0</v>
      </c>
      <c r="H5520" s="14">
        <v>200</v>
      </c>
      <c r="I5520" s="7">
        <f>Tabela1[[#This Row],[Valor total]]-Tabela1[[#This Row],[Valor custo]]</f>
        <v>200</v>
      </c>
      <c r="J5520" s="3">
        <f>Tabela1[[#This Row],[MARGEM BRUTA]]/Tabela1[[#This Row],[Valor total]]</f>
        <v>1</v>
      </c>
      <c r="K5520" s="1" t="str">
        <f>VLOOKUP(Tabela1[[#This Row],[Cliente]],'BASE DE CLIENTES'!A:D,4,0)</f>
        <v>SERRALHEIRO</v>
      </c>
      <c r="L5520" s="1" t="str">
        <f>VLOOKUP(Tabela1[[#This Row],[Cliente]],'BASE DE CLIENTES'!A:E,5,0)</f>
        <v>Ceilândia Sul (Ceilândia)</v>
      </c>
    </row>
    <row r="5521" spans="2:12" x14ac:dyDescent="0.3">
      <c r="B5521" t="s">
        <v>15</v>
      </c>
      <c r="C5521" s="1" t="str">
        <f>VLOOKUP(Tabela1[[#This Row],[Cliente]],'BASE DE CLIENTES'!A:E,2,0)</f>
        <v>Brasília</v>
      </c>
      <c r="D5521" s="1" t="str">
        <f>VLOOKUP(Tabela1[[#This Row],[Cliente]],'BASE DE CLIENTES'!A:C,3,0)</f>
        <v>DF</v>
      </c>
      <c r="E5521" s="1" t="str">
        <f>CONCATENATE(Tabela1[[#This Row],[CIDADE]],",",Tabela1[[#This Row],[UF]])</f>
        <v>Brasília,DF</v>
      </c>
      <c r="F5521" s="12">
        <v>46147</v>
      </c>
      <c r="G5521" s="14">
        <v>670</v>
      </c>
      <c r="H5521" s="14">
        <v>1000</v>
      </c>
      <c r="I5521" s="7">
        <f>Tabela1[[#This Row],[Valor total]]-Tabela1[[#This Row],[Valor custo]]</f>
        <v>330</v>
      </c>
      <c r="J5521" s="3">
        <f>Tabela1[[#This Row],[MARGEM BRUTA]]/Tabela1[[#This Row],[Valor total]]</f>
        <v>0.33</v>
      </c>
      <c r="K5521" s="1" t="str">
        <f>VLOOKUP(Tabela1[[#This Row],[Cliente]],'BASE DE CLIENTES'!A:D,4,0)</f>
        <v>SERRALHEIRO</v>
      </c>
      <c r="L5521" s="1" t="str">
        <f>VLOOKUP(Tabela1[[#This Row],[Cliente]],'BASE DE CLIENTES'!A:E,5,0)</f>
        <v>SETOR HABITACIONAL VICENTE PIRES</v>
      </c>
    </row>
    <row r="5522" spans="2:12" x14ac:dyDescent="0.3">
      <c r="B5522" t="s">
        <v>120</v>
      </c>
      <c r="C5522" s="1" t="str">
        <f>VLOOKUP(Tabela1[[#This Row],[Cliente]],'BASE DE CLIENTES'!A:E,2,0)</f>
        <v>Brasília</v>
      </c>
      <c r="D5522" s="1" t="str">
        <f>VLOOKUP(Tabela1[[#This Row],[Cliente]],'BASE DE CLIENTES'!A:C,3,0)</f>
        <v>DF</v>
      </c>
      <c r="E5522" s="1" t="str">
        <f>CONCATENATE(Tabela1[[#This Row],[CIDADE]],",",Tabela1[[#This Row],[UF]])</f>
        <v>Brasília,DF</v>
      </c>
      <c r="F5522" s="12">
        <v>46146</v>
      </c>
      <c r="G5522" s="14">
        <v>500</v>
      </c>
      <c r="H5522" s="14">
        <v>750</v>
      </c>
      <c r="I5522" s="7">
        <f>Tabela1[[#This Row],[Valor total]]-Tabela1[[#This Row],[Valor custo]]</f>
        <v>250</v>
      </c>
      <c r="J5522" s="3">
        <f>Tabela1[[#This Row],[MARGEM BRUTA]]/Tabela1[[#This Row],[Valor total]]</f>
        <v>0.33333333333333331</v>
      </c>
      <c r="K5522" s="1" t="str">
        <f>VLOOKUP(Tabela1[[#This Row],[Cliente]],'BASE DE CLIENTES'!A:D,4,0)</f>
        <v>EMPRESA SEM MAQUINA</v>
      </c>
      <c r="L5522" s="1" t="str">
        <f>VLOOKUP(Tabela1[[#This Row],[Cliente]],'BASE DE CLIENTES'!A:E,5,0)</f>
        <v>SAMAMBAIA</v>
      </c>
    </row>
    <row r="5523" spans="2:12" x14ac:dyDescent="0.3">
      <c r="B5523" t="s">
        <v>161</v>
      </c>
      <c r="C5523" s="1" t="str">
        <f>VLOOKUP(Tabela1[[#This Row],[Cliente]],'BASE DE CLIENTES'!A:E,2,0)</f>
        <v>Brasília</v>
      </c>
      <c r="D5523" s="1" t="str">
        <f>VLOOKUP(Tabela1[[#This Row],[Cliente]],'BASE DE CLIENTES'!A:C,3,0)</f>
        <v>DF</v>
      </c>
      <c r="E5523" s="1" t="str">
        <f>CONCATENATE(Tabela1[[#This Row],[CIDADE]],",",Tabela1[[#This Row],[UF]])</f>
        <v>Brasília,DF</v>
      </c>
      <c r="F5523" s="12">
        <v>46147</v>
      </c>
      <c r="G5523" s="14">
        <v>2326</v>
      </c>
      <c r="H5523" s="14">
        <v>4560</v>
      </c>
      <c r="I5523" s="7">
        <f>Tabela1[[#This Row],[Valor total]]-Tabela1[[#This Row],[Valor custo]]</f>
        <v>2234</v>
      </c>
      <c r="J5523" s="3">
        <f>Tabela1[[#This Row],[MARGEM BRUTA]]/Tabela1[[#This Row],[Valor total]]</f>
        <v>0.48991228070175441</v>
      </c>
      <c r="K5523" s="1" t="str">
        <f>VLOOKUP(Tabela1[[#This Row],[Cliente]],'BASE DE CLIENTES'!A:D,4,0)</f>
        <v>EMPRESA COM MAQUINA</v>
      </c>
      <c r="L5523" s="1" t="str">
        <f>VLOOKUP(Tabela1[[#This Row],[Cliente]],'BASE DE CLIENTES'!A:E,5,0)</f>
        <v>RIACHO FUNDO II</v>
      </c>
    </row>
    <row r="5524" spans="2:12" x14ac:dyDescent="0.3">
      <c r="B5524" t="s">
        <v>92</v>
      </c>
      <c r="C5524" s="1" t="str">
        <f>VLOOKUP(Tabela1[[#This Row],[Cliente]],'BASE DE CLIENTES'!A:E,2,0)</f>
        <v>Brasília</v>
      </c>
      <c r="D5524" s="1" t="str">
        <f>VLOOKUP(Tabela1[[#This Row],[Cliente]],'BASE DE CLIENTES'!A:C,3,0)</f>
        <v>DF</v>
      </c>
      <c r="E5524" s="1" t="str">
        <f>CONCATENATE(Tabela1[[#This Row],[CIDADE]],",",Tabela1[[#This Row],[UF]])</f>
        <v>Brasília,DF</v>
      </c>
      <c r="F5524" s="12">
        <v>46147</v>
      </c>
      <c r="G5524" s="14">
        <v>670</v>
      </c>
      <c r="H5524" s="14">
        <v>1000</v>
      </c>
      <c r="I5524" s="7">
        <f>Tabela1[[#This Row],[Valor total]]-Tabela1[[#This Row],[Valor custo]]</f>
        <v>330</v>
      </c>
      <c r="J5524" s="3">
        <f>Tabela1[[#This Row],[MARGEM BRUTA]]/Tabela1[[#This Row],[Valor total]]</f>
        <v>0.33</v>
      </c>
      <c r="K5524" s="1" t="str">
        <f>VLOOKUP(Tabela1[[#This Row],[Cliente]],'BASE DE CLIENTES'!A:D,4,0)</f>
        <v>EMPRESA SEM MAQUINA</v>
      </c>
      <c r="L5524" s="1" t="str">
        <f>VLOOKUP(Tabela1[[#This Row],[Cliente]],'BASE DE CLIENTES'!A:E,5,0)</f>
        <v>SOBRADINHO</v>
      </c>
    </row>
    <row r="5525" spans="2:12" x14ac:dyDescent="0.3">
      <c r="B5525" t="s">
        <v>42</v>
      </c>
      <c r="C5525" s="1" t="str">
        <f>VLOOKUP(Tabela1[[#This Row],[Cliente]],'BASE DE CLIENTES'!A:E,2,0)</f>
        <v>Brasília</v>
      </c>
      <c r="D5525" s="1" t="str">
        <f>VLOOKUP(Tabela1[[#This Row],[Cliente]],'BASE DE CLIENTES'!A:C,3,0)</f>
        <v>DF</v>
      </c>
      <c r="E5525" s="1" t="str">
        <f>CONCATENATE(Tabela1[[#This Row],[CIDADE]],",",Tabela1[[#This Row],[UF]])</f>
        <v>Brasília,DF</v>
      </c>
      <c r="F5525" s="12">
        <v>46146</v>
      </c>
      <c r="G5525" s="14">
        <v>1966</v>
      </c>
      <c r="H5525" s="14">
        <v>3120</v>
      </c>
      <c r="I5525" s="7">
        <f>Tabela1[[#This Row],[Valor total]]-Tabela1[[#This Row],[Valor custo]]</f>
        <v>1154</v>
      </c>
      <c r="J5525" s="3">
        <f>Tabela1[[#This Row],[MARGEM BRUTA]]/Tabela1[[#This Row],[Valor total]]</f>
        <v>0.36987179487179489</v>
      </c>
      <c r="K5525" s="1" t="str">
        <f>VLOOKUP(Tabela1[[#This Row],[Cliente]],'BASE DE CLIENTES'!A:D,4,0)</f>
        <v>EMPRESA SEM MAQUINA</v>
      </c>
      <c r="L5525" s="1" t="str">
        <f>VLOOKUP(Tabela1[[#This Row],[Cliente]],'BASE DE CLIENTES'!A:E,5,0)</f>
        <v>SAMAMBAIA</v>
      </c>
    </row>
    <row r="5526" spans="2:12" x14ac:dyDescent="0.3">
      <c r="B5526" t="s">
        <v>68</v>
      </c>
      <c r="C5526" s="1" t="str">
        <f>VLOOKUP(Tabela1[[#This Row],[Cliente]],'BASE DE CLIENTES'!A:E,2,0)</f>
        <v>Brasília</v>
      </c>
      <c r="D5526" s="1" t="str">
        <f>VLOOKUP(Tabela1[[#This Row],[Cliente]],'BASE DE CLIENTES'!A:C,3,0)</f>
        <v>DF</v>
      </c>
      <c r="E5526" s="1" t="str">
        <f>CONCATENATE(Tabela1[[#This Row],[CIDADE]],",",Tabela1[[#This Row],[UF]])</f>
        <v>Brasília,DF</v>
      </c>
      <c r="F5526" s="12">
        <v>46146</v>
      </c>
      <c r="G5526" s="14">
        <v>500</v>
      </c>
      <c r="H5526" s="14">
        <v>750</v>
      </c>
      <c r="I5526" s="7">
        <f>Tabela1[[#This Row],[Valor total]]-Tabela1[[#This Row],[Valor custo]]</f>
        <v>250</v>
      </c>
      <c r="J5526" s="3">
        <f>Tabela1[[#This Row],[MARGEM BRUTA]]/Tabela1[[#This Row],[Valor total]]</f>
        <v>0.33333333333333331</v>
      </c>
      <c r="K5526" s="1" t="str">
        <f>VLOOKUP(Tabela1[[#This Row],[Cliente]],'BASE DE CLIENTES'!A:D,4,0)</f>
        <v>EMPRESA COM MAQUINA</v>
      </c>
      <c r="L5526" s="1" t="str">
        <f>VLOOKUP(Tabela1[[#This Row],[Cliente]],'BASE DE CLIENTES'!A:E,5,0)</f>
        <v>SAMAMBAIA SUL (SAMAMBAIA)</v>
      </c>
    </row>
    <row r="5527" spans="2:12" x14ac:dyDescent="0.3">
      <c r="B5527" t="s">
        <v>68</v>
      </c>
      <c r="C5527" s="1" t="str">
        <f>VLOOKUP(Tabela1[[#This Row],[Cliente]],'BASE DE CLIENTES'!A:E,2,0)</f>
        <v>Brasília</v>
      </c>
      <c r="D5527" s="1" t="str">
        <f>VLOOKUP(Tabela1[[#This Row],[Cliente]],'BASE DE CLIENTES'!A:C,3,0)</f>
        <v>DF</v>
      </c>
      <c r="E5527" s="1" t="str">
        <f>CONCATENATE(Tabela1[[#This Row],[CIDADE]],",",Tabela1[[#This Row],[UF]])</f>
        <v>Brasília,DF</v>
      </c>
      <c r="F5527" s="12">
        <v>46146</v>
      </c>
      <c r="G5527" s="14">
        <v>1237.8</v>
      </c>
      <c r="H5527" s="14">
        <v>2110</v>
      </c>
      <c r="I5527" s="7">
        <f>Tabela1[[#This Row],[Valor total]]-Tabela1[[#This Row],[Valor custo]]</f>
        <v>872.2</v>
      </c>
      <c r="J5527" s="3">
        <f>Tabela1[[#This Row],[MARGEM BRUTA]]/Tabela1[[#This Row],[Valor total]]</f>
        <v>0.41336492890995263</v>
      </c>
      <c r="K5527" s="1" t="str">
        <f>VLOOKUP(Tabela1[[#This Row],[Cliente]],'BASE DE CLIENTES'!A:D,4,0)</f>
        <v>EMPRESA COM MAQUINA</v>
      </c>
      <c r="L5527" s="1" t="str">
        <f>VLOOKUP(Tabela1[[#This Row],[Cliente]],'BASE DE CLIENTES'!A:E,5,0)</f>
        <v>SAMAMBAIA SUL (SAMAMBAIA)</v>
      </c>
    </row>
    <row r="5528" spans="2:12" x14ac:dyDescent="0.3">
      <c r="B5528" t="s">
        <v>322</v>
      </c>
      <c r="C5528" s="1" t="str">
        <f>VLOOKUP(Tabela1[[#This Row],[Cliente]],'BASE DE CLIENTES'!A:E,2,0)</f>
        <v>Brasília</v>
      </c>
      <c r="D5528" s="1" t="str">
        <f>VLOOKUP(Tabela1[[#This Row],[Cliente]],'BASE DE CLIENTES'!A:C,3,0)</f>
        <v>DF</v>
      </c>
      <c r="E5528" s="1" t="str">
        <f>CONCATENATE(Tabela1[[#This Row],[CIDADE]],",",Tabela1[[#This Row],[UF]])</f>
        <v>Brasília,DF</v>
      </c>
      <c r="F5528" s="12">
        <v>46146</v>
      </c>
      <c r="G5528" s="14">
        <v>764</v>
      </c>
      <c r="H5528" s="14">
        <v>1200</v>
      </c>
      <c r="I5528" s="7">
        <f>Tabela1[[#This Row],[Valor total]]-Tabela1[[#This Row],[Valor custo]]</f>
        <v>436</v>
      </c>
      <c r="J5528" s="3">
        <f>Tabela1[[#This Row],[MARGEM BRUTA]]/Tabela1[[#This Row],[Valor total]]</f>
        <v>0.36333333333333334</v>
      </c>
      <c r="K5528" s="1" t="str">
        <f>VLOOKUP(Tabela1[[#This Row],[Cliente]],'BASE DE CLIENTES'!A:D,4,0)</f>
        <v>SERRALHEIRO</v>
      </c>
      <c r="L5528" s="1" t="str">
        <f>VLOOKUP(Tabela1[[#This Row],[Cliente]],'BASE DE CLIENTES'!A:E,5,0)</f>
        <v>RIACHO FUNDO I</v>
      </c>
    </row>
    <row r="5529" spans="2:12" x14ac:dyDescent="0.3">
      <c r="B5529" t="s">
        <v>147</v>
      </c>
      <c r="C5529" s="1" t="str">
        <f>VLOOKUP(Tabela1[[#This Row],[Cliente]],'BASE DE CLIENTES'!A:E,2,0)</f>
        <v>Brasília</v>
      </c>
      <c r="D5529" s="1" t="str">
        <f>VLOOKUP(Tabela1[[#This Row],[Cliente]],'BASE DE CLIENTES'!A:C,3,0)</f>
        <v>DF</v>
      </c>
      <c r="E5529" s="1" t="str">
        <f>CONCATENATE(Tabela1[[#This Row],[CIDADE]],",",Tabela1[[#This Row],[UF]])</f>
        <v>Brasília,DF</v>
      </c>
      <c r="F5529" s="12">
        <v>46146</v>
      </c>
      <c r="G5529" s="14">
        <v>1877.5</v>
      </c>
      <c r="H5529" s="14">
        <v>3875</v>
      </c>
      <c r="I5529" s="7">
        <f>Tabela1[[#This Row],[Valor total]]-Tabela1[[#This Row],[Valor custo]]</f>
        <v>1997.5</v>
      </c>
      <c r="J5529" s="3">
        <f>Tabela1[[#This Row],[MARGEM BRUTA]]/Tabela1[[#This Row],[Valor total]]</f>
        <v>0.51548387096774195</v>
      </c>
      <c r="K5529" s="1" t="str">
        <f>VLOOKUP(Tabela1[[#This Row],[Cliente]],'BASE DE CLIENTES'!A:D,4,0)</f>
        <v>SEM CLASSIFICAÇÃO</v>
      </c>
      <c r="L5529" s="1" t="str">
        <f>VLOOKUP(Tabela1[[#This Row],[Cliente]],'BASE DE CLIENTES'!A:E,5,0)</f>
        <v>AREAL (AGUAS CLARAS)</v>
      </c>
    </row>
    <row r="5530" spans="2:12" x14ac:dyDescent="0.3">
      <c r="B5530" t="s">
        <v>111</v>
      </c>
      <c r="C5530" s="1" t="str">
        <f>VLOOKUP(Tabela1[[#This Row],[Cliente]],'BASE DE CLIENTES'!A:E,2,0)</f>
        <v>Brasília</v>
      </c>
      <c r="D5530" s="1" t="str">
        <f>VLOOKUP(Tabela1[[#This Row],[Cliente]],'BASE DE CLIENTES'!A:C,3,0)</f>
        <v>DF</v>
      </c>
      <c r="E5530" s="1" t="str">
        <f>CONCATENATE(Tabela1[[#This Row],[CIDADE]],",",Tabela1[[#This Row],[UF]])</f>
        <v>Brasília,DF</v>
      </c>
      <c r="F5530" s="12">
        <v>46146</v>
      </c>
      <c r="G5530" s="14">
        <v>670</v>
      </c>
      <c r="H5530" s="14">
        <v>1000</v>
      </c>
      <c r="I5530" s="7">
        <f>Tabela1[[#This Row],[Valor total]]-Tabela1[[#This Row],[Valor custo]]</f>
        <v>330</v>
      </c>
      <c r="J5530" s="3">
        <f>Tabela1[[#This Row],[MARGEM BRUTA]]/Tabela1[[#This Row],[Valor total]]</f>
        <v>0.33</v>
      </c>
      <c r="K5530" s="1" t="str">
        <f>VLOOKUP(Tabela1[[#This Row],[Cliente]],'BASE DE CLIENTES'!A:D,4,0)</f>
        <v>EMPRESA SEM MAQUINA</v>
      </c>
      <c r="L5530" s="1" t="str">
        <f>VLOOKUP(Tabela1[[#This Row],[Cliente]],'BASE DE CLIENTES'!A:E,5,0)</f>
        <v>TAGUATINGA SUL (TAGUATINGA)</v>
      </c>
    </row>
    <row r="5531" spans="2:12" x14ac:dyDescent="0.3">
      <c r="B5531" t="s">
        <v>27</v>
      </c>
      <c r="C5531" s="1" t="str">
        <f>VLOOKUP(Tabela1[[#This Row],[Cliente]],'BASE DE CLIENTES'!A:E,2,0)</f>
        <v>Brasília</v>
      </c>
      <c r="D5531" s="1" t="str">
        <f>VLOOKUP(Tabela1[[#This Row],[Cliente]],'BASE DE CLIENTES'!A:C,3,0)</f>
        <v>DF</v>
      </c>
      <c r="E5531" s="1" t="str">
        <f>CONCATENATE(Tabela1[[#This Row],[CIDADE]],",",Tabela1[[#This Row],[UF]])</f>
        <v>Brasília,DF</v>
      </c>
      <c r="F5531" s="12">
        <v>46146</v>
      </c>
      <c r="G5531" s="14">
        <v>863</v>
      </c>
      <c r="H5531" s="14">
        <v>1290</v>
      </c>
      <c r="I5531" s="7">
        <f>Tabela1[[#This Row],[Valor total]]-Tabela1[[#This Row],[Valor custo]]</f>
        <v>427</v>
      </c>
      <c r="J5531" s="3">
        <f>Tabela1[[#This Row],[MARGEM BRUTA]]/Tabela1[[#This Row],[Valor total]]</f>
        <v>0.33100775193798448</v>
      </c>
      <c r="K5531" s="1" t="str">
        <f>VLOOKUP(Tabela1[[#This Row],[Cliente]],'BASE DE CLIENTES'!A:D,4,0)</f>
        <v>EMPRESA SEM MAQUINA</v>
      </c>
      <c r="L5531" s="1" t="str">
        <f>VLOOKUP(Tabela1[[#This Row],[Cliente]],'BASE DE CLIENTES'!A:E,5,0)</f>
        <v>RECANTO DAS EMAS</v>
      </c>
    </row>
    <row r="5532" spans="2:12" x14ac:dyDescent="0.3">
      <c r="B5532" t="s">
        <v>97</v>
      </c>
      <c r="C5532" s="1" t="str">
        <f>VLOOKUP(Tabela1[[#This Row],[Cliente]],'BASE DE CLIENTES'!A:E,2,0)</f>
        <v>Brasília</v>
      </c>
      <c r="D5532" s="1" t="str">
        <f>VLOOKUP(Tabela1[[#This Row],[Cliente]],'BASE DE CLIENTES'!A:C,3,0)</f>
        <v>DF</v>
      </c>
      <c r="E5532" s="1" t="str">
        <f>CONCATENATE(Tabela1[[#This Row],[CIDADE]],",",Tabela1[[#This Row],[UF]])</f>
        <v>Brasília,DF</v>
      </c>
      <c r="F5532" s="12">
        <v>46146</v>
      </c>
      <c r="G5532" s="14">
        <v>670</v>
      </c>
      <c r="H5532" s="14">
        <v>1100</v>
      </c>
      <c r="I5532" s="7">
        <f>Tabela1[[#This Row],[Valor total]]-Tabela1[[#This Row],[Valor custo]]</f>
        <v>430</v>
      </c>
      <c r="J5532" s="3">
        <f>Tabela1[[#This Row],[MARGEM BRUTA]]/Tabela1[[#This Row],[Valor total]]</f>
        <v>0.39090909090909093</v>
      </c>
      <c r="K5532" s="1" t="str">
        <f>VLOOKUP(Tabela1[[#This Row],[Cliente]],'BASE DE CLIENTES'!A:D,4,0)</f>
        <v>SERRALHEIRO</v>
      </c>
      <c r="L5532" s="1" t="str">
        <f>VLOOKUP(Tabela1[[#This Row],[Cliente]],'BASE DE CLIENTES'!A:E,5,0)</f>
        <v>CEILANDIA NORTE</v>
      </c>
    </row>
    <row r="5533" spans="2:12" x14ac:dyDescent="0.3">
      <c r="B5533" t="s">
        <v>128</v>
      </c>
      <c r="C5533" s="1" t="str">
        <f>VLOOKUP(Tabela1[[#This Row],[Cliente]],'BASE DE CLIENTES'!A:E,2,0)</f>
        <v>Brasília</v>
      </c>
      <c r="D5533" s="1" t="str">
        <f>VLOOKUP(Tabela1[[#This Row],[Cliente]],'BASE DE CLIENTES'!A:C,3,0)</f>
        <v>DF</v>
      </c>
      <c r="E5533" s="1" t="str">
        <f>CONCATENATE(Tabela1[[#This Row],[CIDADE]],",",Tabela1[[#This Row],[UF]])</f>
        <v>Brasília,DF</v>
      </c>
      <c r="F5533" s="12">
        <v>46146</v>
      </c>
      <c r="G5533" s="14">
        <v>2350</v>
      </c>
      <c r="H5533" s="14">
        <v>4200</v>
      </c>
      <c r="I5533" s="7">
        <f>Tabela1[[#This Row],[Valor total]]-Tabela1[[#This Row],[Valor custo]]</f>
        <v>1850</v>
      </c>
      <c r="J5533" s="3">
        <f>Tabela1[[#This Row],[MARGEM BRUTA]]/Tabela1[[#This Row],[Valor total]]</f>
        <v>0.44047619047619047</v>
      </c>
      <c r="K5533" s="1" t="str">
        <f>VLOOKUP(Tabela1[[#This Row],[Cliente]],'BASE DE CLIENTES'!A:D,4,0)</f>
        <v>SERRALHEIRO</v>
      </c>
      <c r="L5533" s="1" t="str">
        <f>VLOOKUP(Tabela1[[#This Row],[Cliente]],'BASE DE CLIENTES'!A:E,5,0)</f>
        <v>TAGUATINGA NORTE</v>
      </c>
    </row>
    <row r="5534" spans="2:12" x14ac:dyDescent="0.3">
      <c r="B5534" t="s">
        <v>1177</v>
      </c>
      <c r="C5534" s="1" t="str">
        <f>VLOOKUP(Tabela1[[#This Row],[Cliente]],'BASE DE CLIENTES'!A:E,2,0)</f>
        <v>Brasília</v>
      </c>
      <c r="D5534" s="1" t="str">
        <f>VLOOKUP(Tabela1[[#This Row],[Cliente]],'BASE DE CLIENTES'!A:C,3,0)</f>
        <v>DF</v>
      </c>
      <c r="E5534" s="1" t="str">
        <f>CONCATENATE(Tabela1[[#This Row],[CIDADE]],",",Tabela1[[#This Row],[UF]])</f>
        <v>Brasília,DF</v>
      </c>
      <c r="F5534" s="12">
        <v>46143</v>
      </c>
      <c r="G5534" s="14">
        <v>382</v>
      </c>
      <c r="H5534" s="14">
        <v>600</v>
      </c>
      <c r="I5534" s="7">
        <f>Tabela1[[#This Row],[Valor total]]-Tabela1[[#This Row],[Valor custo]]</f>
        <v>218</v>
      </c>
      <c r="J5534" s="3">
        <f>Tabela1[[#This Row],[MARGEM BRUTA]]/Tabela1[[#This Row],[Valor total]]</f>
        <v>0.36333333333333334</v>
      </c>
      <c r="K5534" s="1" t="str">
        <f>VLOOKUP(Tabela1[[#This Row],[Cliente]],'BASE DE CLIENTES'!A:D,4,0)</f>
        <v>CLIENTE NOVO S/ IDENT.</v>
      </c>
      <c r="L5534" s="1" t="str">
        <f>VLOOKUP(Tabela1[[#This Row],[Cliente]],'BASE DE CLIENTES'!A:E,5,0)</f>
        <v>TAGUATINGA</v>
      </c>
    </row>
    <row r="5535" spans="2:12" x14ac:dyDescent="0.3">
      <c r="B5535" t="s">
        <v>98</v>
      </c>
      <c r="C5535" s="1" t="str">
        <f>VLOOKUP(Tabela1[[#This Row],[Cliente]],'BASE DE CLIENTES'!A:E,2,0)</f>
        <v>Brasília</v>
      </c>
      <c r="D5535" s="1" t="str">
        <f>VLOOKUP(Tabela1[[#This Row],[Cliente]],'BASE DE CLIENTES'!A:C,3,0)</f>
        <v>DF</v>
      </c>
      <c r="E5535" s="1" t="str">
        <f>CONCATENATE(Tabela1[[#This Row],[CIDADE]],",",Tabela1[[#This Row],[UF]])</f>
        <v>Brasília,DF</v>
      </c>
      <c r="F5535" s="12">
        <v>46143</v>
      </c>
      <c r="G5535" s="14">
        <v>720</v>
      </c>
      <c r="H5535" s="14">
        <v>1300</v>
      </c>
      <c r="I5535" s="7">
        <f>Tabela1[[#This Row],[Valor total]]-Tabela1[[#This Row],[Valor custo]]</f>
        <v>580</v>
      </c>
      <c r="J5535" s="3">
        <f>Tabela1[[#This Row],[MARGEM BRUTA]]/Tabela1[[#This Row],[Valor total]]</f>
        <v>0.44615384615384618</v>
      </c>
      <c r="K5535" s="1" t="str">
        <f>VLOOKUP(Tabela1[[#This Row],[Cliente]],'BASE DE CLIENTES'!A:D,4,0)</f>
        <v>SERRALHEIRO</v>
      </c>
      <c r="L5535" s="1" t="str">
        <f>VLOOKUP(Tabela1[[#This Row],[Cliente]],'BASE DE CLIENTES'!A:E,5,0)</f>
        <v>SANTA MARIA</v>
      </c>
    </row>
    <row r="5536" spans="2:12" x14ac:dyDescent="0.3">
      <c r="B5536" t="s">
        <v>52</v>
      </c>
      <c r="C5536" s="1" t="str">
        <f>VLOOKUP(Tabela1[[#This Row],[Cliente]],'BASE DE CLIENTES'!A:E,2,0)</f>
        <v>Brasília</v>
      </c>
      <c r="D5536" s="1" t="str">
        <f>VLOOKUP(Tabela1[[#This Row],[Cliente]],'BASE DE CLIENTES'!A:C,3,0)</f>
        <v>DF</v>
      </c>
      <c r="E5536" s="1" t="str">
        <f>CONCATENATE(Tabela1[[#This Row],[CIDADE]],",",Tabela1[[#This Row],[UF]])</f>
        <v>Brasília,DF</v>
      </c>
      <c r="F5536" s="12">
        <v>46171</v>
      </c>
      <c r="G5536" s="14">
        <v>450</v>
      </c>
      <c r="H5536" s="14">
        <v>500</v>
      </c>
      <c r="I5536" s="7">
        <f>Tabela1[[#This Row],[Valor total]]-Tabela1[[#This Row],[Valor custo]]</f>
        <v>50</v>
      </c>
      <c r="J5536" s="3">
        <f>Tabela1[[#This Row],[MARGEM BRUTA]]/Tabela1[[#This Row],[Valor total]]</f>
        <v>0.1</v>
      </c>
      <c r="K5536" s="1" t="str">
        <f>VLOOKUP(Tabela1[[#This Row],[Cliente]],'BASE DE CLIENTES'!A:D,4,0)</f>
        <v>SERRALHEIRO</v>
      </c>
      <c r="L5536" s="1" t="str">
        <f>VLOOKUP(Tabela1[[#This Row],[Cliente]],'BASE DE CLIENTES'!A:E,5,0)</f>
        <v>Ceilândia Sul (Ceilândia)</v>
      </c>
    </row>
    <row r="5537" spans="2:12" x14ac:dyDescent="0.3">
      <c r="B5537" t="s">
        <v>1231</v>
      </c>
      <c r="C5537" s="1" t="str">
        <f>VLOOKUP(Tabela1[[#This Row],[Cliente]],'BASE DE CLIENTES'!A:E,2,0)</f>
        <v>Brasília</v>
      </c>
      <c r="D5537" s="1" t="str">
        <f>VLOOKUP(Tabela1[[#This Row],[Cliente]],'BASE DE CLIENTES'!A:C,3,0)</f>
        <v>DF</v>
      </c>
      <c r="E5537" s="1" t="str">
        <f>CONCATENATE(Tabela1[[#This Row],[CIDADE]],",",Tabela1[[#This Row],[UF]])</f>
        <v>Brasília,DF</v>
      </c>
      <c r="F5537" s="12">
        <v>46168</v>
      </c>
      <c r="G5537" s="14">
        <v>90.06</v>
      </c>
      <c r="H5537" s="14">
        <v>210</v>
      </c>
      <c r="I5537" s="7">
        <f>Tabela1[[#This Row],[Valor total]]-Tabela1[[#This Row],[Valor custo]]</f>
        <v>119.94</v>
      </c>
      <c r="J5537" s="3">
        <f>Tabela1[[#This Row],[MARGEM BRUTA]]/Tabela1[[#This Row],[Valor total]]</f>
        <v>0.57114285714285717</v>
      </c>
      <c r="K5537" s="1" t="str">
        <f>VLOOKUP(Tabela1[[#This Row],[Cliente]],'BASE DE CLIENTES'!A:D,4,0)</f>
        <v>CLIENTE NOVO S/ IDENT.</v>
      </c>
      <c r="L5537" s="1" t="str">
        <f>VLOOKUP(Tabela1[[#This Row],[Cliente]],'BASE DE CLIENTES'!A:E,5,0)</f>
        <v>SAMAMBAIA</v>
      </c>
    </row>
    <row r="5538" spans="2:12" x14ac:dyDescent="0.3">
      <c r="B5538" t="s">
        <v>19</v>
      </c>
      <c r="C5538" s="1" t="str">
        <f>VLOOKUP(Tabela1[[#This Row],[Cliente]],'BASE DE CLIENTES'!A:E,2,0)</f>
        <v>Águas Lindas de Goiás</v>
      </c>
      <c r="D5538" s="1" t="str">
        <f>VLOOKUP(Tabela1[[#This Row],[Cliente]],'BASE DE CLIENTES'!A:C,3,0)</f>
        <v>GO</v>
      </c>
      <c r="E5538" s="1" t="str">
        <f>CONCATENATE(Tabela1[[#This Row],[CIDADE]],",",Tabela1[[#This Row],[UF]])</f>
        <v>Águas Lindas de Goiás,GO</v>
      </c>
      <c r="F5538" s="12">
        <v>46164</v>
      </c>
      <c r="G5538" s="14">
        <v>544.08000000000004</v>
      </c>
      <c r="H5538" s="14">
        <v>1050</v>
      </c>
      <c r="I5538" s="7">
        <f>Tabela1[[#This Row],[Valor total]]-Tabela1[[#This Row],[Valor custo]]</f>
        <v>505.91999999999996</v>
      </c>
      <c r="J5538" s="3">
        <f>Tabela1[[#This Row],[MARGEM BRUTA]]/Tabela1[[#This Row],[Valor total]]</f>
        <v>0.48182857142857138</v>
      </c>
      <c r="K5538" s="1" t="str">
        <f>VLOOKUP(Tabela1[[#This Row],[Cliente]],'BASE DE CLIENTES'!A:D,4,0)</f>
        <v>SERRALHEIRO</v>
      </c>
      <c r="L5538" s="1" t="str">
        <f>VLOOKUP(Tabela1[[#This Row],[Cliente]],'BASE DE CLIENTES'!A:E,5,0)</f>
        <v>Águas Lindas de Goiás</v>
      </c>
    </row>
    <row r="5539" spans="2:12" x14ac:dyDescent="0.3">
      <c r="B5539" t="s">
        <v>19</v>
      </c>
      <c r="C5539" s="1" t="str">
        <f>VLOOKUP(Tabela1[[#This Row],[Cliente]],'BASE DE CLIENTES'!A:E,2,0)</f>
        <v>Águas Lindas de Goiás</v>
      </c>
      <c r="D5539" s="1" t="str">
        <f>VLOOKUP(Tabela1[[#This Row],[Cliente]],'BASE DE CLIENTES'!A:C,3,0)</f>
        <v>GO</v>
      </c>
      <c r="E5539" s="1" t="str">
        <f>CONCATENATE(Tabela1[[#This Row],[CIDADE]],",",Tabela1[[#This Row],[UF]])</f>
        <v>Águas Lindas de Goiás,GO</v>
      </c>
      <c r="F5539" s="12">
        <v>46164</v>
      </c>
      <c r="G5539" s="14">
        <v>2788</v>
      </c>
      <c r="H5539" s="14">
        <v>4400</v>
      </c>
      <c r="I5539" s="7">
        <f>Tabela1[[#This Row],[Valor total]]-Tabela1[[#This Row],[Valor custo]]</f>
        <v>1612</v>
      </c>
      <c r="J5539" s="3">
        <f>Tabela1[[#This Row],[MARGEM BRUTA]]/Tabela1[[#This Row],[Valor total]]</f>
        <v>0.36636363636363639</v>
      </c>
      <c r="K5539" s="1" t="str">
        <f>VLOOKUP(Tabela1[[#This Row],[Cliente]],'BASE DE CLIENTES'!A:D,4,0)</f>
        <v>SERRALHEIRO</v>
      </c>
      <c r="L5539" s="1" t="str">
        <f>VLOOKUP(Tabela1[[#This Row],[Cliente]],'BASE DE CLIENTES'!A:E,5,0)</f>
        <v>Águas Lindas de Goiás</v>
      </c>
    </row>
    <row r="5540" spans="2:12" x14ac:dyDescent="0.3">
      <c r="B5540" t="s">
        <v>299</v>
      </c>
      <c r="C5540" s="1" t="str">
        <f>VLOOKUP(Tabela1[[#This Row],[Cliente]],'BASE DE CLIENTES'!A:E,2,0)</f>
        <v>Santo Antônio Descoberto</v>
      </c>
      <c r="D5540" s="1" t="str">
        <f>VLOOKUP(Tabela1[[#This Row],[Cliente]],'BASE DE CLIENTES'!A:C,3,0)</f>
        <v>GO</v>
      </c>
      <c r="E5540" s="1" t="str">
        <f>CONCATENATE(Tabela1[[#This Row],[CIDADE]],",",Tabela1[[#This Row],[UF]])</f>
        <v>Santo Antônio Descoberto,GO</v>
      </c>
      <c r="F5540" s="12">
        <v>46164</v>
      </c>
      <c r="G5540" s="14">
        <v>115.63</v>
      </c>
      <c r="H5540" s="14">
        <v>185</v>
      </c>
      <c r="I5540" s="7">
        <f>Tabela1[[#This Row],[Valor total]]-Tabela1[[#This Row],[Valor custo]]</f>
        <v>69.37</v>
      </c>
      <c r="J5540" s="3">
        <f>Tabela1[[#This Row],[MARGEM BRUTA]]/Tabela1[[#This Row],[Valor total]]</f>
        <v>0.374972972972973</v>
      </c>
      <c r="K5540" s="1" t="str">
        <f>VLOOKUP(Tabela1[[#This Row],[Cliente]],'BASE DE CLIENTES'!A:D,4,0)</f>
        <v>SERRALHEIRO</v>
      </c>
      <c r="L5540" s="1" t="str">
        <f>VLOOKUP(Tabela1[[#This Row],[Cliente]],'BASE DE CLIENTES'!A:E,5,0)</f>
        <v>Santo Antônio Descoberto</v>
      </c>
    </row>
    <row r="5541" spans="2:12" x14ac:dyDescent="0.3">
      <c r="B5541" t="s">
        <v>221</v>
      </c>
      <c r="C5541" s="1" t="str">
        <f>VLOOKUP(Tabela1[[#This Row],[Cliente]],'BASE DE CLIENTES'!A:E,2,0)</f>
        <v>Goiânia</v>
      </c>
      <c r="D5541" s="1" t="str">
        <f>VLOOKUP(Tabela1[[#This Row],[Cliente]],'BASE DE CLIENTES'!A:C,3,0)</f>
        <v>GO</v>
      </c>
      <c r="E5541" s="1" t="str">
        <f>CONCATENATE(Tabela1[[#This Row],[CIDADE]],",",Tabela1[[#This Row],[UF]])</f>
        <v>Goiânia,GO</v>
      </c>
      <c r="F5541" s="12">
        <v>46163</v>
      </c>
      <c r="G5541" s="14">
        <v>2070.38</v>
      </c>
      <c r="H5541" s="14">
        <v>2645</v>
      </c>
      <c r="I5541" s="7">
        <f>Tabela1[[#This Row],[Valor total]]-Tabela1[[#This Row],[Valor custo]]</f>
        <v>574.61999999999989</v>
      </c>
      <c r="J5541" s="3">
        <f>Tabela1[[#This Row],[MARGEM BRUTA]]/Tabela1[[#This Row],[Valor total]]</f>
        <v>0.21724763705103967</v>
      </c>
      <c r="K5541" s="1" t="str">
        <f>VLOOKUP(Tabela1[[#This Row],[Cliente]],'BASE DE CLIENTES'!A:D,4,0)</f>
        <v>EMPRESA COM MAQUINA</v>
      </c>
      <c r="L5541" s="1" t="str">
        <f>VLOOKUP(Tabela1[[#This Row],[Cliente]],'BASE DE CLIENTES'!A:E,5,0)</f>
        <v>Goiânia</v>
      </c>
    </row>
    <row r="5542" spans="2:12" x14ac:dyDescent="0.3">
      <c r="B5542" t="s">
        <v>123</v>
      </c>
      <c r="C5542" s="1" t="str">
        <f>VLOOKUP(Tabela1[[#This Row],[Cliente]],'BASE DE CLIENTES'!A:E,2,0)</f>
        <v>Brasília</v>
      </c>
      <c r="D5542" s="1" t="str">
        <f>VLOOKUP(Tabela1[[#This Row],[Cliente]],'BASE DE CLIENTES'!A:C,3,0)</f>
        <v>DF</v>
      </c>
      <c r="E5542" s="1" t="str">
        <f>CONCATENATE(Tabela1[[#This Row],[CIDADE]],",",Tabela1[[#This Row],[UF]])</f>
        <v>Brasília,DF</v>
      </c>
      <c r="F5542" s="12">
        <v>46163</v>
      </c>
      <c r="G5542" s="14">
        <v>863.69</v>
      </c>
      <c r="H5542" s="14">
        <v>1535</v>
      </c>
      <c r="I5542" s="7">
        <f>Tabela1[[#This Row],[Valor total]]-Tabela1[[#This Row],[Valor custo]]</f>
        <v>671.31</v>
      </c>
      <c r="J5542" s="3">
        <f>Tabela1[[#This Row],[MARGEM BRUTA]]/Tabela1[[#This Row],[Valor total]]</f>
        <v>0.43733550488599343</v>
      </c>
      <c r="K5542" s="1" t="str">
        <f>VLOOKUP(Tabela1[[#This Row],[Cliente]],'BASE DE CLIENTES'!A:D,4,0)</f>
        <v>EMPRESA COM MAQUINA</v>
      </c>
      <c r="L5542" s="1" t="str">
        <f>VLOOKUP(Tabela1[[#This Row],[Cliente]],'BASE DE CLIENTES'!A:E,5,0)</f>
        <v>ADE CEILÂNDIA</v>
      </c>
    </row>
    <row r="5543" spans="2:12" x14ac:dyDescent="0.3">
      <c r="B5543" t="s">
        <v>769</v>
      </c>
      <c r="C5543" s="1" t="str">
        <f>VLOOKUP(Tabela1[[#This Row],[Cliente]],'BASE DE CLIENTES'!A:E,2,0)</f>
        <v>Brasília</v>
      </c>
      <c r="D5543" s="1" t="str">
        <f>VLOOKUP(Tabela1[[#This Row],[Cliente]],'BASE DE CLIENTES'!A:C,3,0)</f>
        <v>DF</v>
      </c>
      <c r="E5543" s="1" t="str">
        <f>CONCATENATE(Tabela1[[#This Row],[CIDADE]],",",Tabela1[[#This Row],[UF]])</f>
        <v>Brasília,DF</v>
      </c>
      <c r="F5543" s="12">
        <v>46163</v>
      </c>
      <c r="G5543" s="14">
        <v>1594.7</v>
      </c>
      <c r="H5543" s="14">
        <v>3500</v>
      </c>
      <c r="I5543" s="7">
        <f>Tabela1[[#This Row],[Valor total]]-Tabela1[[#This Row],[Valor custo]]</f>
        <v>1905.3</v>
      </c>
      <c r="J5543" s="3">
        <f>Tabela1[[#This Row],[MARGEM BRUTA]]/Tabela1[[#This Row],[Valor total]]</f>
        <v>0.54437142857142851</v>
      </c>
      <c r="K5543" s="1" t="str">
        <f>VLOOKUP(Tabela1[[#This Row],[Cliente]],'BASE DE CLIENTES'!A:D,4,0)</f>
        <v>CLIENTE NOVO S/ IDENT.</v>
      </c>
      <c r="L5543" s="1" t="str">
        <f>VLOOKUP(Tabela1[[#This Row],[Cliente]],'BASE DE CLIENTES'!A:E,5,0)</f>
        <v>Taguatinga Sul (Taguatinga)</v>
      </c>
    </row>
    <row r="5544" spans="2:12" x14ac:dyDescent="0.3">
      <c r="B5544" t="s">
        <v>199</v>
      </c>
      <c r="C5544" s="1" t="str">
        <f>VLOOKUP(Tabela1[[#This Row],[Cliente]],'BASE DE CLIENTES'!A:E,2,0)</f>
        <v>Goiânia</v>
      </c>
      <c r="D5544" s="1" t="str">
        <f>VLOOKUP(Tabela1[[#This Row],[Cliente]],'BASE DE CLIENTES'!A:C,3,0)</f>
        <v>GO</v>
      </c>
      <c r="E5544" s="1" t="str">
        <f>CONCATENATE(Tabela1[[#This Row],[CIDADE]],",",Tabela1[[#This Row],[UF]])</f>
        <v>Goiânia,GO</v>
      </c>
      <c r="F5544" s="12">
        <v>46162</v>
      </c>
      <c r="G5544" s="14">
        <v>1468.45</v>
      </c>
      <c r="H5544" s="14">
        <v>2950</v>
      </c>
      <c r="I5544" s="7">
        <f>Tabela1[[#This Row],[Valor total]]-Tabela1[[#This Row],[Valor custo]]</f>
        <v>1481.55</v>
      </c>
      <c r="J5544" s="3">
        <f>Tabela1[[#This Row],[MARGEM BRUTA]]/Tabela1[[#This Row],[Valor total]]</f>
        <v>0.50222033898305085</v>
      </c>
      <c r="K5544" s="1" t="str">
        <f>VLOOKUP(Tabela1[[#This Row],[Cliente]],'BASE DE CLIENTES'!A:D,4,0)</f>
        <v>EMPRESA COM MAQUINA</v>
      </c>
      <c r="L5544" s="1" t="str">
        <f>VLOOKUP(Tabela1[[#This Row],[Cliente]],'BASE DE CLIENTES'!A:E,5,0)</f>
        <v>Goiânia</v>
      </c>
    </row>
    <row r="5545" spans="2:12" x14ac:dyDescent="0.3">
      <c r="B5545" t="s">
        <v>1168</v>
      </c>
      <c r="C5545" s="1" t="str">
        <f>VLOOKUP(Tabela1[[#This Row],[Cliente]],'BASE DE CLIENTES'!A:E,2,0)</f>
        <v>Brasília</v>
      </c>
      <c r="D5545" s="1" t="str">
        <f>VLOOKUP(Tabela1[[#This Row],[Cliente]],'BASE DE CLIENTES'!A:C,3,0)</f>
        <v>DF</v>
      </c>
      <c r="E5545" s="1" t="str">
        <f>CONCATENATE(Tabela1[[#This Row],[CIDADE]],",",Tabela1[[#This Row],[UF]])</f>
        <v>Brasília,DF</v>
      </c>
      <c r="F5545" s="12">
        <v>46161</v>
      </c>
      <c r="G5545" s="14">
        <v>955</v>
      </c>
      <c r="H5545" s="14">
        <v>1499.5</v>
      </c>
      <c r="I5545" s="7">
        <f>Tabela1[[#This Row],[Valor total]]-Tabela1[[#This Row],[Valor custo]]</f>
        <v>544.5</v>
      </c>
      <c r="J5545" s="3">
        <f>Tabela1[[#This Row],[MARGEM BRUTA]]/Tabela1[[#This Row],[Valor total]]</f>
        <v>0.36312104034678228</v>
      </c>
      <c r="K5545" s="1" t="str">
        <f>VLOOKUP(Tabela1[[#This Row],[Cliente]],'BASE DE CLIENTES'!A:D,4,0)</f>
        <v>CLIENTE NOVO S/ IDENT.</v>
      </c>
      <c r="L5545" s="1" t="str">
        <f>VLOOKUP(Tabela1[[#This Row],[Cliente]],'BASE DE CLIENTES'!A:E,5,0)</f>
        <v>ASA SUL</v>
      </c>
    </row>
    <row r="5546" spans="2:12" x14ac:dyDescent="0.3">
      <c r="B5546" t="s">
        <v>308</v>
      </c>
      <c r="C5546" s="1" t="str">
        <f>VLOOKUP(Tabela1[[#This Row],[Cliente]],'BASE DE CLIENTES'!A:E,2,0)</f>
        <v>Uberaba</v>
      </c>
      <c r="D5546" s="1" t="str">
        <f>VLOOKUP(Tabela1[[#This Row],[Cliente]],'BASE DE CLIENTES'!A:C,3,0)</f>
        <v>MG</v>
      </c>
      <c r="E5546" s="1" t="str">
        <f>CONCATENATE(Tabela1[[#This Row],[CIDADE]],",",Tabela1[[#This Row],[UF]])</f>
        <v>Uberaba,MG</v>
      </c>
      <c r="F5546" s="12">
        <v>46160</v>
      </c>
      <c r="G5546" s="14">
        <v>34041.56</v>
      </c>
      <c r="H5546" s="14">
        <v>51897</v>
      </c>
      <c r="I5546" s="7">
        <f>Tabela1[[#This Row],[Valor total]]-Tabela1[[#This Row],[Valor custo]]</f>
        <v>17855.440000000002</v>
      </c>
      <c r="J5546" s="3">
        <f>Tabela1[[#This Row],[MARGEM BRUTA]]/Tabela1[[#This Row],[Valor total]]</f>
        <v>0.34405534038576413</v>
      </c>
      <c r="K5546" s="1" t="str">
        <f>VLOOKUP(Tabela1[[#This Row],[Cliente]],'BASE DE CLIENTES'!A:D,4,0)</f>
        <v>EMPRESA COM MAQUINA</v>
      </c>
      <c r="L5546" s="1" t="str">
        <f>VLOOKUP(Tabela1[[#This Row],[Cliente]],'BASE DE CLIENTES'!A:E,5,0)</f>
        <v>Uberaba</v>
      </c>
    </row>
    <row r="5547" spans="2:12" x14ac:dyDescent="0.3">
      <c r="B5547" t="s">
        <v>150</v>
      </c>
      <c r="C5547" s="1" t="str">
        <f>VLOOKUP(Tabela1[[#This Row],[Cliente]],'BASE DE CLIENTES'!A:E,2,0)</f>
        <v>Anápolis</v>
      </c>
      <c r="D5547" s="1" t="str">
        <f>VLOOKUP(Tabela1[[#This Row],[Cliente]],'BASE DE CLIENTES'!A:C,3,0)</f>
        <v>GO</v>
      </c>
      <c r="E5547" s="1" t="str">
        <f>CONCATENATE(Tabela1[[#This Row],[CIDADE]],",",Tabela1[[#This Row],[UF]])</f>
        <v>Anápolis,GO</v>
      </c>
      <c r="F5547" s="12">
        <v>46156</v>
      </c>
      <c r="G5547" s="14">
        <v>7466.3</v>
      </c>
      <c r="H5547" s="14">
        <v>12250</v>
      </c>
      <c r="I5547" s="7">
        <f>Tabela1[[#This Row],[Valor total]]-Tabela1[[#This Row],[Valor custo]]</f>
        <v>4783.7</v>
      </c>
      <c r="J5547" s="3">
        <f>Tabela1[[#This Row],[MARGEM BRUTA]]/Tabela1[[#This Row],[Valor total]]</f>
        <v>0.39050612244897959</v>
      </c>
      <c r="K5547" s="1" t="str">
        <f>VLOOKUP(Tabela1[[#This Row],[Cliente]],'BASE DE CLIENTES'!A:D,4,0)</f>
        <v>EMPRESA COM MAQUINA</v>
      </c>
      <c r="L5547" s="1" t="str">
        <f>VLOOKUP(Tabela1[[#This Row],[Cliente]],'BASE DE CLIENTES'!A:E,5,0)</f>
        <v>Anápolis</v>
      </c>
    </row>
    <row r="5548" spans="2:12" x14ac:dyDescent="0.3">
      <c r="B5548" t="s">
        <v>195</v>
      </c>
      <c r="C5548" s="1" t="str">
        <f>VLOOKUP(Tabela1[[#This Row],[Cliente]],'BASE DE CLIENTES'!A:E,2,0)</f>
        <v>Goiânia</v>
      </c>
      <c r="D5548" s="1" t="str">
        <f>VLOOKUP(Tabela1[[#This Row],[Cliente]],'BASE DE CLIENTES'!A:C,3,0)</f>
        <v>GO</v>
      </c>
      <c r="E5548" s="1" t="str">
        <f>CONCATENATE(Tabela1[[#This Row],[CIDADE]],",",Tabela1[[#This Row],[UF]])</f>
        <v>Goiânia,GO</v>
      </c>
      <c r="F5548" s="12">
        <v>46156</v>
      </c>
      <c r="G5548" s="14">
        <v>14730</v>
      </c>
      <c r="H5548" s="14">
        <v>23100</v>
      </c>
      <c r="I5548" s="7">
        <f>Tabela1[[#This Row],[Valor total]]-Tabela1[[#This Row],[Valor custo]]</f>
        <v>8370</v>
      </c>
      <c r="J5548" s="3">
        <f>Tabela1[[#This Row],[MARGEM BRUTA]]/Tabela1[[#This Row],[Valor total]]</f>
        <v>0.36233766233766235</v>
      </c>
      <c r="K5548" s="1" t="str">
        <f>VLOOKUP(Tabela1[[#This Row],[Cliente]],'BASE DE CLIENTES'!A:D,4,0)</f>
        <v>EMPRESA COM MAQUINA</v>
      </c>
      <c r="L5548" s="1" t="str">
        <f>VLOOKUP(Tabela1[[#This Row],[Cliente]],'BASE DE CLIENTES'!A:E,5,0)</f>
        <v>Goiânia</v>
      </c>
    </row>
    <row r="5549" spans="2:12" x14ac:dyDescent="0.3">
      <c r="B5549" t="s">
        <v>127</v>
      </c>
      <c r="C5549" s="1" t="str">
        <f>VLOOKUP(Tabela1[[#This Row],[Cliente]],'BASE DE CLIENTES'!A:E,2,0)</f>
        <v>Brasília</v>
      </c>
      <c r="D5549" s="1" t="str">
        <f>VLOOKUP(Tabela1[[#This Row],[Cliente]],'BASE DE CLIENTES'!A:C,3,0)</f>
        <v>DF</v>
      </c>
      <c r="E5549" s="1" t="str">
        <f>CONCATENATE(Tabela1[[#This Row],[CIDADE]],",",Tabela1[[#This Row],[UF]])</f>
        <v>Brasília,DF</v>
      </c>
      <c r="F5549" s="12">
        <v>46155</v>
      </c>
      <c r="G5549" s="14">
        <v>5017</v>
      </c>
      <c r="H5549" s="14">
        <v>8215</v>
      </c>
      <c r="I5549" s="7">
        <f>Tabela1[[#This Row],[Valor total]]-Tabela1[[#This Row],[Valor custo]]</f>
        <v>3198</v>
      </c>
      <c r="J5549" s="3">
        <f>Tabela1[[#This Row],[MARGEM BRUTA]]/Tabela1[[#This Row],[Valor total]]</f>
        <v>0.38928788800973829</v>
      </c>
      <c r="K5549" s="1" t="str">
        <f>VLOOKUP(Tabela1[[#This Row],[Cliente]],'BASE DE CLIENTES'!A:D,4,0)</f>
        <v>EMPRESA COM MAQUINA</v>
      </c>
      <c r="L5549" s="1" t="str">
        <f>VLOOKUP(Tabela1[[#This Row],[Cliente]],'BASE DE CLIENTES'!A:E,5,0)</f>
        <v>CEILANDIA SUL (CEILANDIA)</v>
      </c>
    </row>
    <row r="5550" spans="2:12" x14ac:dyDescent="0.3">
      <c r="B5550" t="s">
        <v>178</v>
      </c>
      <c r="C5550" s="1" t="str">
        <f>VLOOKUP(Tabela1[[#This Row],[Cliente]],'BASE DE CLIENTES'!A:E,2,0)</f>
        <v xml:space="preserve">Belém </v>
      </c>
      <c r="D5550" s="1" t="str">
        <f>VLOOKUP(Tabela1[[#This Row],[Cliente]],'BASE DE CLIENTES'!A:C,3,0)</f>
        <v>PA</v>
      </c>
      <c r="E5550" s="1" t="str">
        <f>CONCATENATE(Tabela1[[#This Row],[CIDADE]],",",Tabela1[[#This Row],[UF]])</f>
        <v>Belém ,PA</v>
      </c>
      <c r="F5550" s="12">
        <v>46155</v>
      </c>
      <c r="G5550" s="14">
        <v>9303.89</v>
      </c>
      <c r="H5550" s="14">
        <v>14735</v>
      </c>
      <c r="I5550" s="7">
        <f>Tabela1[[#This Row],[Valor total]]-Tabela1[[#This Row],[Valor custo]]</f>
        <v>5431.1100000000006</v>
      </c>
      <c r="J5550" s="3">
        <f>Tabela1[[#This Row],[MARGEM BRUTA]]/Tabela1[[#This Row],[Valor total]]</f>
        <v>0.36858568035290129</v>
      </c>
      <c r="K5550" s="1" t="str">
        <f>VLOOKUP(Tabela1[[#This Row],[Cliente]],'BASE DE CLIENTES'!A:D,4,0)</f>
        <v>EMPRESA COM MAQUINA</v>
      </c>
      <c r="L5550" s="1" t="str">
        <f>VLOOKUP(Tabela1[[#This Row],[Cliente]],'BASE DE CLIENTES'!A:E,5,0)</f>
        <v xml:space="preserve">Belém </v>
      </c>
    </row>
    <row r="5551" spans="2:12" x14ac:dyDescent="0.3">
      <c r="B5551" t="s">
        <v>303</v>
      </c>
      <c r="C5551" s="1" t="str">
        <f>VLOOKUP(Tabela1[[#This Row],[Cliente]],'BASE DE CLIENTES'!A:E,2,0)</f>
        <v>Trindade</v>
      </c>
      <c r="D5551" s="1" t="str">
        <f>VLOOKUP(Tabela1[[#This Row],[Cliente]],'BASE DE CLIENTES'!A:C,3,0)</f>
        <v>GO</v>
      </c>
      <c r="E5551" s="1" t="str">
        <f>CONCATENATE(Tabela1[[#This Row],[CIDADE]],",",Tabela1[[#This Row],[UF]])</f>
        <v>Trindade,GO</v>
      </c>
      <c r="F5551" s="12">
        <v>46154</v>
      </c>
      <c r="G5551" s="14">
        <v>8996</v>
      </c>
      <c r="H5551" s="14">
        <v>14360</v>
      </c>
      <c r="I5551" s="7">
        <f>Tabela1[[#This Row],[Valor total]]-Tabela1[[#This Row],[Valor custo]]</f>
        <v>5364</v>
      </c>
      <c r="J5551" s="3">
        <f>Tabela1[[#This Row],[MARGEM BRUTA]]/Tabela1[[#This Row],[Valor total]]</f>
        <v>0.37353760445682449</v>
      </c>
      <c r="K5551" s="1" t="str">
        <f>VLOOKUP(Tabela1[[#This Row],[Cliente]],'BASE DE CLIENTES'!A:D,4,0)</f>
        <v>EMPRESA COM MAQUINA</v>
      </c>
      <c r="L5551" s="1" t="str">
        <f>VLOOKUP(Tabela1[[#This Row],[Cliente]],'BASE DE CLIENTES'!A:E,5,0)</f>
        <v>Trindade</v>
      </c>
    </row>
    <row r="5552" spans="2:12" x14ac:dyDescent="0.3">
      <c r="B5552" t="s">
        <v>199</v>
      </c>
      <c r="C5552" s="1" t="str">
        <f>VLOOKUP(Tabela1[[#This Row],[Cliente]],'BASE DE CLIENTES'!A:E,2,0)</f>
        <v>Goiânia</v>
      </c>
      <c r="D5552" s="1" t="str">
        <f>VLOOKUP(Tabela1[[#This Row],[Cliente]],'BASE DE CLIENTES'!A:C,3,0)</f>
        <v>GO</v>
      </c>
      <c r="E5552" s="1" t="str">
        <f>CONCATENATE(Tabela1[[#This Row],[CIDADE]],",",Tabela1[[#This Row],[UF]])</f>
        <v>Goiânia,GO</v>
      </c>
      <c r="F5552" s="12">
        <v>46154</v>
      </c>
      <c r="G5552" s="14">
        <v>2648.2</v>
      </c>
      <c r="H5552" s="14">
        <v>4300</v>
      </c>
      <c r="I5552" s="7">
        <f>Tabela1[[#This Row],[Valor total]]-Tabela1[[#This Row],[Valor custo]]</f>
        <v>1651.8000000000002</v>
      </c>
      <c r="J5552" s="3">
        <f>Tabela1[[#This Row],[MARGEM BRUTA]]/Tabela1[[#This Row],[Valor total]]</f>
        <v>0.38413953488372099</v>
      </c>
      <c r="K5552" s="1" t="str">
        <f>VLOOKUP(Tabela1[[#This Row],[Cliente]],'BASE DE CLIENTES'!A:D,4,0)</f>
        <v>EMPRESA COM MAQUINA</v>
      </c>
      <c r="L5552" s="1" t="str">
        <f>VLOOKUP(Tabela1[[#This Row],[Cliente]],'BASE DE CLIENTES'!A:E,5,0)</f>
        <v>Goiânia</v>
      </c>
    </row>
    <row r="5553" spans="2:12" x14ac:dyDescent="0.3">
      <c r="B5553" t="s">
        <v>290</v>
      </c>
      <c r="C5553" s="1" t="str">
        <f>VLOOKUP(Tabela1[[#This Row],[Cliente]],'BASE DE CLIENTES'!A:E,2,0)</f>
        <v>Rio Verde</v>
      </c>
      <c r="D5553" s="1" t="str">
        <f>VLOOKUP(Tabela1[[#This Row],[Cliente]],'BASE DE CLIENTES'!A:C,3,0)</f>
        <v>GO</v>
      </c>
      <c r="E5553" s="1" t="str">
        <f>CONCATENATE(Tabela1[[#This Row],[CIDADE]],",",Tabela1[[#This Row],[UF]])</f>
        <v>Rio Verde,GO</v>
      </c>
      <c r="F5553" s="12">
        <v>46150</v>
      </c>
      <c r="G5553" s="14">
        <v>1100</v>
      </c>
      <c r="H5553" s="14">
        <v>1655</v>
      </c>
      <c r="I5553" s="7">
        <f>Tabela1[[#This Row],[Valor total]]-Tabela1[[#This Row],[Valor custo]]</f>
        <v>555</v>
      </c>
      <c r="J5553" s="3">
        <f>Tabela1[[#This Row],[MARGEM BRUTA]]/Tabela1[[#This Row],[Valor total]]</f>
        <v>0.33534743202416917</v>
      </c>
      <c r="K5553" s="1" t="str">
        <f>VLOOKUP(Tabela1[[#This Row],[Cliente]],'BASE DE CLIENTES'!A:D,4,0)</f>
        <v>EMPRESA COM MAQUINA</v>
      </c>
      <c r="L5553" s="1" t="str">
        <f>VLOOKUP(Tabela1[[#This Row],[Cliente]],'BASE DE CLIENTES'!A:E,5,0)</f>
        <v>Rio Verde</v>
      </c>
    </row>
    <row r="5554" spans="2:12" x14ac:dyDescent="0.3">
      <c r="B5554" t="s">
        <v>25</v>
      </c>
      <c r="C5554" s="1" t="str">
        <f>VLOOKUP(Tabela1[[#This Row],[Cliente]],'BASE DE CLIENTES'!A:E,2,0)</f>
        <v>Brasília</v>
      </c>
      <c r="D5554" s="1" t="str">
        <f>VLOOKUP(Tabela1[[#This Row],[Cliente]],'BASE DE CLIENTES'!A:C,3,0)</f>
        <v>DF</v>
      </c>
      <c r="E5554" s="1" t="str">
        <f>CONCATENATE(Tabela1[[#This Row],[CIDADE]],",",Tabela1[[#This Row],[UF]])</f>
        <v>Brasília,DF</v>
      </c>
      <c r="F5554" s="12">
        <v>46150</v>
      </c>
      <c r="G5554" s="14">
        <v>5620</v>
      </c>
      <c r="H5554" s="14">
        <v>8770</v>
      </c>
      <c r="I5554" s="7">
        <f>Tabela1[[#This Row],[Valor total]]-Tabela1[[#This Row],[Valor custo]]</f>
        <v>3150</v>
      </c>
      <c r="J5554" s="3">
        <f>Tabela1[[#This Row],[MARGEM BRUTA]]/Tabela1[[#This Row],[Valor total]]</f>
        <v>0.35917901938426455</v>
      </c>
      <c r="K5554" s="1" t="str">
        <f>VLOOKUP(Tabela1[[#This Row],[Cliente]],'BASE DE CLIENTES'!A:D,4,0)</f>
        <v>EMPRESA COM MAQUINA</v>
      </c>
      <c r="L5554" s="1" t="str">
        <f>VLOOKUP(Tabela1[[#This Row],[Cliente]],'BASE DE CLIENTES'!A:E,5,0)</f>
        <v>CEILANDIA NORTE (CEILANDIA)</v>
      </c>
    </row>
    <row r="5555" spans="2:12" x14ac:dyDescent="0.3">
      <c r="B5555" t="s">
        <v>307</v>
      </c>
      <c r="C5555" s="1" t="str">
        <f>VLOOKUP(Tabela1[[#This Row],[Cliente]],'BASE DE CLIENTES'!A:E,2,0)</f>
        <v>Uberaba</v>
      </c>
      <c r="D5555" s="1" t="str">
        <f>VLOOKUP(Tabela1[[#This Row],[Cliente]],'BASE DE CLIENTES'!A:C,3,0)</f>
        <v>MG</v>
      </c>
      <c r="E5555" s="1" t="str">
        <f>CONCATENATE(Tabela1[[#This Row],[CIDADE]],",",Tabela1[[#This Row],[UF]])</f>
        <v>Uberaba,MG</v>
      </c>
      <c r="F5555" s="12">
        <v>46150</v>
      </c>
      <c r="G5555" s="14">
        <v>13739.01</v>
      </c>
      <c r="H5555" s="14">
        <v>19375</v>
      </c>
      <c r="I5555" s="7">
        <f>Tabela1[[#This Row],[Valor total]]-Tabela1[[#This Row],[Valor custo]]</f>
        <v>5635.99</v>
      </c>
      <c r="J5555" s="3">
        <f>Tabela1[[#This Row],[MARGEM BRUTA]]/Tabela1[[#This Row],[Valor total]]</f>
        <v>0.29088980645161289</v>
      </c>
      <c r="K5555" s="1" t="str">
        <f>VLOOKUP(Tabela1[[#This Row],[Cliente]],'BASE DE CLIENTES'!A:D,4,0)</f>
        <v>EMPRESA COM MAQUINA</v>
      </c>
      <c r="L5555" s="1" t="str">
        <f>VLOOKUP(Tabela1[[#This Row],[Cliente]],'BASE DE CLIENTES'!A:E,5,0)</f>
        <v>Uberaba</v>
      </c>
    </row>
    <row r="5556" spans="2:12" x14ac:dyDescent="0.3">
      <c r="B5556" t="s">
        <v>199</v>
      </c>
      <c r="C5556" s="1" t="str">
        <f>VLOOKUP(Tabela1[[#This Row],[Cliente]],'BASE DE CLIENTES'!A:E,2,0)</f>
        <v>Goiânia</v>
      </c>
      <c r="D5556" s="1" t="str">
        <f>VLOOKUP(Tabela1[[#This Row],[Cliente]],'BASE DE CLIENTES'!A:C,3,0)</f>
        <v>GO</v>
      </c>
      <c r="E5556" s="1" t="str">
        <f>CONCATENATE(Tabela1[[#This Row],[CIDADE]],",",Tabela1[[#This Row],[UF]])</f>
        <v>Goiânia,GO</v>
      </c>
      <c r="F5556" s="12">
        <v>46148</v>
      </c>
      <c r="G5556" s="14">
        <v>4488.55</v>
      </c>
      <c r="H5556" s="14">
        <v>7350</v>
      </c>
      <c r="I5556" s="7">
        <f>Tabela1[[#This Row],[Valor total]]-Tabela1[[#This Row],[Valor custo]]</f>
        <v>2861.45</v>
      </c>
      <c r="J5556" s="3">
        <f>Tabela1[[#This Row],[MARGEM BRUTA]]/Tabela1[[#This Row],[Valor total]]</f>
        <v>0.38931292517006799</v>
      </c>
      <c r="K5556" s="1" t="str">
        <f>VLOOKUP(Tabela1[[#This Row],[Cliente]],'BASE DE CLIENTES'!A:D,4,0)</f>
        <v>EMPRESA COM MAQUINA</v>
      </c>
      <c r="L5556" s="1" t="str">
        <f>VLOOKUP(Tabela1[[#This Row],[Cliente]],'BASE DE CLIENTES'!A:E,5,0)</f>
        <v>Goiânia</v>
      </c>
    </row>
    <row r="5557" spans="2:12" x14ac:dyDescent="0.3">
      <c r="B5557" t="s">
        <v>311</v>
      </c>
      <c r="C5557" s="1" t="str">
        <f>VLOOKUP(Tabela1[[#This Row],[Cliente]],'BASE DE CLIENTES'!A:E,2,0)</f>
        <v>Uberlândia</v>
      </c>
      <c r="D5557" s="1" t="str">
        <f>VLOOKUP(Tabela1[[#This Row],[Cliente]],'BASE DE CLIENTES'!A:C,3,0)</f>
        <v>MG</v>
      </c>
      <c r="E5557" s="1" t="str">
        <f>CONCATENATE(Tabela1[[#This Row],[CIDADE]],",",Tabela1[[#This Row],[UF]])</f>
        <v>Uberlândia,MG</v>
      </c>
      <c r="F5557" s="12">
        <v>46146</v>
      </c>
      <c r="G5557" s="14">
        <v>38290</v>
      </c>
      <c r="H5557" s="14">
        <v>58570</v>
      </c>
      <c r="I5557" s="7">
        <f>Tabela1[[#This Row],[Valor total]]-Tabela1[[#This Row],[Valor custo]]</f>
        <v>20280</v>
      </c>
      <c r="J5557" s="3">
        <f>Tabela1[[#This Row],[MARGEM BRUTA]]/Tabela1[[#This Row],[Valor total]]</f>
        <v>0.34625234761823459</v>
      </c>
      <c r="K5557" s="1" t="str">
        <f>VLOOKUP(Tabela1[[#This Row],[Cliente]],'BASE DE CLIENTES'!A:D,4,0)</f>
        <v>EMPRESA COM MAQUINA</v>
      </c>
      <c r="L5557" s="1" t="str">
        <f>VLOOKUP(Tabela1[[#This Row],[Cliente]],'BASE DE CLIENTES'!A:E,5,0)</f>
        <v>Uberlândia</v>
      </c>
    </row>
    <row r="5558" spans="2:12" x14ac:dyDescent="0.3">
      <c r="B5558" t="s">
        <v>199</v>
      </c>
      <c r="C5558" s="1" t="str">
        <f>VLOOKUP(Tabela1[[#This Row],[Cliente]],'BASE DE CLIENTES'!A:E,2,0)</f>
        <v>Goiânia</v>
      </c>
      <c r="D5558" s="1" t="str">
        <f>VLOOKUP(Tabela1[[#This Row],[Cliente]],'BASE DE CLIENTES'!A:C,3,0)</f>
        <v>GO</v>
      </c>
      <c r="E5558" s="1" t="str">
        <f>CONCATENATE(Tabela1[[#This Row],[CIDADE]],",",Tabela1[[#This Row],[UF]])</f>
        <v>Goiânia,GO</v>
      </c>
      <c r="F5558" s="12">
        <v>46146</v>
      </c>
      <c r="G5558" s="14">
        <v>3736.14</v>
      </c>
      <c r="H5558" s="14">
        <v>6090</v>
      </c>
      <c r="I5558" s="7">
        <f>Tabela1[[#This Row],[Valor total]]-Tabela1[[#This Row],[Valor custo]]</f>
        <v>2353.86</v>
      </c>
      <c r="J5558" s="3">
        <f>Tabela1[[#This Row],[MARGEM BRUTA]]/Tabela1[[#This Row],[Valor total]]</f>
        <v>0.38651231527093599</v>
      </c>
      <c r="K5558" s="1" t="str">
        <f>VLOOKUP(Tabela1[[#This Row],[Cliente]],'BASE DE CLIENTES'!A:D,4,0)</f>
        <v>EMPRESA COM MAQUINA</v>
      </c>
      <c r="L5558" s="1" t="str">
        <f>VLOOKUP(Tabela1[[#This Row],[Cliente]],'BASE DE CLIENTES'!A:E,5,0)</f>
        <v>Goiânia</v>
      </c>
    </row>
    <row r="5559" spans="2:12" x14ac:dyDescent="0.3">
      <c r="B5559" t="s">
        <v>316</v>
      </c>
      <c r="C5559" s="1" t="str">
        <f>VLOOKUP(Tabela1[[#This Row],[Cliente]],'BASE DE CLIENTES'!A:E,2,0)</f>
        <v>Valparaíso de Goiás</v>
      </c>
      <c r="D5559" s="1" t="str">
        <f>VLOOKUP(Tabela1[[#This Row],[Cliente]],'BASE DE CLIENTES'!A:C,3,0)</f>
        <v>GO</v>
      </c>
      <c r="E5559" s="1" t="str">
        <f>CONCATENATE(Tabela1[[#This Row],[CIDADE]],",",Tabela1[[#This Row],[UF]])</f>
        <v>Valparaíso de Goiás,GO</v>
      </c>
      <c r="F5559" s="12">
        <v>46148</v>
      </c>
      <c r="G5559" s="14">
        <v>0</v>
      </c>
      <c r="H5559" s="14">
        <v>160</v>
      </c>
      <c r="I5559" s="7">
        <f>Tabela1[[#This Row],[Valor total]]-Tabela1[[#This Row],[Valor custo]]</f>
        <v>160</v>
      </c>
      <c r="J5559" s="3">
        <f>Tabela1[[#This Row],[MARGEM BRUTA]]/Tabela1[[#This Row],[Valor total]]</f>
        <v>1</v>
      </c>
      <c r="K5559" s="1" t="str">
        <f>VLOOKUP(Tabela1[[#This Row],[Cliente]],'BASE DE CLIENTES'!A:D,4,0)</f>
        <v>SERRALHEIRO</v>
      </c>
      <c r="L5559" s="1" t="str">
        <f>VLOOKUP(Tabela1[[#This Row],[Cliente]],'BASE DE CLIENTES'!A:E,5,0)</f>
        <v>Valparaíso de Goiás</v>
      </c>
    </row>
    <row r="5560" spans="2:12" x14ac:dyDescent="0.3">
      <c r="B5560" t="s">
        <v>152</v>
      </c>
      <c r="C5560" s="1" t="str">
        <f>VLOOKUP(Tabela1[[#This Row],[Cliente]],'BASE DE CLIENTES'!A:E,2,0)</f>
        <v>Aparecida de Goiânia</v>
      </c>
      <c r="D5560" s="1" t="str">
        <f>VLOOKUP(Tabela1[[#This Row],[Cliente]],'BASE DE CLIENTES'!A:C,3,0)</f>
        <v>GO</v>
      </c>
      <c r="E5560" s="1" t="str">
        <f>CONCATENATE(Tabela1[[#This Row],[CIDADE]],",",Tabela1[[#This Row],[UF]])</f>
        <v>Aparecida de Goiânia,GO</v>
      </c>
      <c r="F5560" s="12">
        <v>46203</v>
      </c>
      <c r="G5560" s="14">
        <v>463.69</v>
      </c>
      <c r="H5560" s="14">
        <v>750</v>
      </c>
      <c r="I5560" s="7">
        <f>Tabela1[[#This Row],[Valor total]]-Tabela1[[#This Row],[Valor custo]]</f>
        <v>286.31</v>
      </c>
      <c r="J5560" s="3">
        <f>Tabela1[[#This Row],[MARGEM BRUTA]]/Tabela1[[#This Row],[Valor total]]</f>
        <v>0.38174666666666668</v>
      </c>
      <c r="K5560" s="1" t="str">
        <f>VLOOKUP(Tabela1[[#This Row],[Cliente]],'BASE DE CLIENTES'!A:D,4,0)</f>
        <v>TECNICO</v>
      </c>
      <c r="L5560" s="1" t="str">
        <f>VLOOKUP(Tabela1[[#This Row],[Cliente]],'BASE DE CLIENTES'!A:E,5,0)</f>
        <v>Aparecida de Goiânia</v>
      </c>
    </row>
    <row r="5561" spans="2:12" x14ac:dyDescent="0.3">
      <c r="B5561" t="s">
        <v>236</v>
      </c>
      <c r="C5561" s="1" t="str">
        <f>VLOOKUP(Tabela1[[#This Row],[Cliente]],'BASE DE CLIENTES'!A:E,2,0)</f>
        <v>Goiânia</v>
      </c>
      <c r="D5561" s="1" t="str">
        <f>VLOOKUP(Tabela1[[#This Row],[Cliente]],'BASE DE CLIENTES'!A:C,3,0)</f>
        <v>GO</v>
      </c>
      <c r="E5561" s="1" t="str">
        <f>CONCATENATE(Tabela1[[#This Row],[CIDADE]],",",Tabela1[[#This Row],[UF]])</f>
        <v>Goiânia,GO</v>
      </c>
      <c r="F5561" s="12">
        <v>46203</v>
      </c>
      <c r="G5561" s="14">
        <v>380</v>
      </c>
      <c r="H5561" s="14">
        <v>520</v>
      </c>
      <c r="I5561" s="7">
        <f>Tabela1[[#This Row],[Valor total]]-Tabela1[[#This Row],[Valor custo]]</f>
        <v>140</v>
      </c>
      <c r="J5561" s="3">
        <f>Tabela1[[#This Row],[MARGEM BRUTA]]/Tabela1[[#This Row],[Valor total]]</f>
        <v>0.26923076923076922</v>
      </c>
      <c r="K5561" s="1" t="str">
        <f>VLOOKUP(Tabela1[[#This Row],[Cliente]],'BASE DE CLIENTES'!A:D,4,0)</f>
        <v>EMPRESA COM MAQUINA</v>
      </c>
      <c r="L5561" s="1" t="str">
        <f>VLOOKUP(Tabela1[[#This Row],[Cliente]],'BASE DE CLIENTES'!A:E,5,0)</f>
        <v>Goiânia</v>
      </c>
    </row>
    <row r="5562" spans="2:12" x14ac:dyDescent="0.3">
      <c r="B5562" t="s">
        <v>236</v>
      </c>
      <c r="C5562" s="1" t="str">
        <f>VLOOKUP(Tabela1[[#This Row],[Cliente]],'BASE DE CLIENTES'!A:E,2,0)</f>
        <v>Goiânia</v>
      </c>
      <c r="D5562" s="1" t="str">
        <f>VLOOKUP(Tabela1[[#This Row],[Cliente]],'BASE DE CLIENTES'!A:C,3,0)</f>
        <v>GO</v>
      </c>
      <c r="E5562" s="1" t="str">
        <f>CONCATENATE(Tabela1[[#This Row],[CIDADE]],",",Tabela1[[#This Row],[UF]])</f>
        <v>Goiânia,GO</v>
      </c>
      <c r="F5562" s="12">
        <v>46203</v>
      </c>
      <c r="G5562" s="14">
        <v>1496.66</v>
      </c>
      <c r="H5562" s="14">
        <v>2240</v>
      </c>
      <c r="I5562" s="7">
        <f>Tabela1[[#This Row],[Valor total]]-Tabela1[[#This Row],[Valor custo]]</f>
        <v>743.33999999999992</v>
      </c>
      <c r="J5562" s="3">
        <f>Tabela1[[#This Row],[MARGEM BRUTA]]/Tabela1[[#This Row],[Valor total]]</f>
        <v>0.33184821428571426</v>
      </c>
      <c r="K5562" s="1" t="str">
        <f>VLOOKUP(Tabela1[[#This Row],[Cliente]],'BASE DE CLIENTES'!A:D,4,0)</f>
        <v>EMPRESA COM MAQUINA</v>
      </c>
      <c r="L5562" s="1" t="str">
        <f>VLOOKUP(Tabela1[[#This Row],[Cliente]],'BASE DE CLIENTES'!A:E,5,0)</f>
        <v>Goiânia</v>
      </c>
    </row>
    <row r="5563" spans="2:12" x14ac:dyDescent="0.3">
      <c r="B5563" t="s">
        <v>236</v>
      </c>
      <c r="C5563" s="1" t="str">
        <f>VLOOKUP(Tabela1[[#This Row],[Cliente]],'BASE DE CLIENTES'!A:E,2,0)</f>
        <v>Goiânia</v>
      </c>
      <c r="D5563" s="1" t="str">
        <f>VLOOKUP(Tabela1[[#This Row],[Cliente]],'BASE DE CLIENTES'!A:C,3,0)</f>
        <v>GO</v>
      </c>
      <c r="E5563" s="1" t="str">
        <f>CONCATENATE(Tabela1[[#This Row],[CIDADE]],",",Tabela1[[#This Row],[UF]])</f>
        <v>Goiânia,GO</v>
      </c>
      <c r="F5563" s="12">
        <v>46202</v>
      </c>
      <c r="G5563" s="14">
        <v>2503.1799999999998</v>
      </c>
      <c r="H5563" s="14">
        <v>3530</v>
      </c>
      <c r="I5563" s="7">
        <f>Tabela1[[#This Row],[Valor total]]-Tabela1[[#This Row],[Valor custo]]</f>
        <v>1026.8200000000002</v>
      </c>
      <c r="J5563" s="3">
        <f>Tabela1[[#This Row],[MARGEM BRUTA]]/Tabela1[[#This Row],[Valor total]]</f>
        <v>0.29088385269121819</v>
      </c>
      <c r="K5563" s="1" t="str">
        <f>VLOOKUP(Tabela1[[#This Row],[Cliente]],'BASE DE CLIENTES'!A:D,4,0)</f>
        <v>EMPRESA COM MAQUINA</v>
      </c>
      <c r="L5563" s="1" t="str">
        <f>VLOOKUP(Tabela1[[#This Row],[Cliente]],'BASE DE CLIENTES'!A:E,5,0)</f>
        <v>Goiânia</v>
      </c>
    </row>
    <row r="5564" spans="2:12" x14ac:dyDescent="0.3">
      <c r="B5564" t="s">
        <v>195</v>
      </c>
      <c r="C5564" s="1" t="str">
        <f>VLOOKUP(Tabela1[[#This Row],[Cliente]],'BASE DE CLIENTES'!A:E,2,0)</f>
        <v>Goiânia</v>
      </c>
      <c r="D5564" s="1" t="str">
        <f>VLOOKUP(Tabela1[[#This Row],[Cliente]],'BASE DE CLIENTES'!A:C,3,0)</f>
        <v>GO</v>
      </c>
      <c r="E5564" s="1" t="str">
        <f>CONCATENATE(Tabela1[[#This Row],[CIDADE]],",",Tabela1[[#This Row],[UF]])</f>
        <v>Goiânia,GO</v>
      </c>
      <c r="F5564" s="12">
        <v>46199</v>
      </c>
      <c r="G5564" s="14">
        <v>3500</v>
      </c>
      <c r="H5564" s="14">
        <v>6000</v>
      </c>
      <c r="I5564" s="7">
        <f>Tabela1[[#This Row],[Valor total]]-Tabela1[[#This Row],[Valor custo]]</f>
        <v>2500</v>
      </c>
      <c r="J5564" s="3">
        <f>Tabela1[[#This Row],[MARGEM BRUTA]]/Tabela1[[#This Row],[Valor total]]</f>
        <v>0.41666666666666669</v>
      </c>
      <c r="K5564" s="1" t="str">
        <f>VLOOKUP(Tabela1[[#This Row],[Cliente]],'BASE DE CLIENTES'!A:D,4,0)</f>
        <v>EMPRESA COM MAQUINA</v>
      </c>
      <c r="L5564" s="1" t="str">
        <f>VLOOKUP(Tabela1[[#This Row],[Cliente]],'BASE DE CLIENTES'!A:E,5,0)</f>
        <v>Goiânia</v>
      </c>
    </row>
    <row r="5565" spans="2:12" x14ac:dyDescent="0.3">
      <c r="B5565" t="s">
        <v>276</v>
      </c>
      <c r="C5565" s="1" t="str">
        <f>VLOOKUP(Tabela1[[#This Row],[Cliente]],'BASE DE CLIENTES'!A:E,2,0)</f>
        <v>Parauapebas</v>
      </c>
      <c r="D5565" s="1" t="str">
        <f>VLOOKUP(Tabela1[[#This Row],[Cliente]],'BASE DE CLIENTES'!A:C,3,0)</f>
        <v>PA</v>
      </c>
      <c r="E5565" s="1" t="str">
        <f>CONCATENATE(Tabela1[[#This Row],[CIDADE]],",",Tabela1[[#This Row],[UF]])</f>
        <v>Parauapebas,PA</v>
      </c>
      <c r="F5565" s="12">
        <v>46189</v>
      </c>
      <c r="G5565" s="14">
        <v>680</v>
      </c>
      <c r="H5565" s="14">
        <v>1150</v>
      </c>
      <c r="I5565" s="7">
        <f>Tabela1[[#This Row],[Valor total]]-Tabela1[[#This Row],[Valor custo]]</f>
        <v>470</v>
      </c>
      <c r="J5565" s="3">
        <f>Tabela1[[#This Row],[MARGEM BRUTA]]/Tabela1[[#This Row],[Valor total]]</f>
        <v>0.40869565217391307</v>
      </c>
      <c r="K5565" s="1" t="str">
        <f>VLOOKUP(Tabela1[[#This Row],[Cliente]],'BASE DE CLIENTES'!A:D,4,0)</f>
        <v>EMPRESA COM MAQUINA</v>
      </c>
      <c r="L5565" s="1" t="str">
        <f>VLOOKUP(Tabela1[[#This Row],[Cliente]],'BASE DE CLIENTES'!A:E,5,0)</f>
        <v>Parauapebas</v>
      </c>
    </row>
    <row r="5566" spans="2:12" x14ac:dyDescent="0.3">
      <c r="B5566" t="s">
        <v>197</v>
      </c>
      <c r="C5566" s="1" t="str">
        <f>VLOOKUP(Tabela1[[#This Row],[Cliente]],'BASE DE CLIENTES'!A:E,2,0)</f>
        <v>Goiânia</v>
      </c>
      <c r="D5566" s="1" t="str">
        <f>VLOOKUP(Tabela1[[#This Row],[Cliente]],'BASE DE CLIENTES'!A:C,3,0)</f>
        <v>GO</v>
      </c>
      <c r="E5566" s="1" t="str">
        <f>CONCATENATE(Tabela1[[#This Row],[CIDADE]],",",Tabela1[[#This Row],[UF]])</f>
        <v>Goiânia,GO</v>
      </c>
      <c r="F5566" s="12">
        <v>46199</v>
      </c>
      <c r="G5566" s="14">
        <v>518.79</v>
      </c>
      <c r="H5566" s="14">
        <v>850</v>
      </c>
      <c r="I5566" s="7">
        <f>Tabela1[[#This Row],[Valor total]]-Tabela1[[#This Row],[Valor custo]]</f>
        <v>331.21000000000004</v>
      </c>
      <c r="J5566" s="3">
        <f>Tabela1[[#This Row],[MARGEM BRUTA]]/Tabela1[[#This Row],[Valor total]]</f>
        <v>0.38965882352941184</v>
      </c>
      <c r="K5566" s="1" t="str">
        <f>VLOOKUP(Tabela1[[#This Row],[Cliente]],'BASE DE CLIENTES'!A:D,4,0)</f>
        <v>EMPRESA COM MAQUINA</v>
      </c>
      <c r="L5566" s="1" t="str">
        <f>VLOOKUP(Tabela1[[#This Row],[Cliente]],'BASE DE CLIENTES'!A:E,5,0)</f>
        <v>Goiânia</v>
      </c>
    </row>
    <row r="5567" spans="2:12" x14ac:dyDescent="0.3">
      <c r="B5567" t="s">
        <v>236</v>
      </c>
      <c r="C5567" s="1" t="str">
        <f>VLOOKUP(Tabela1[[#This Row],[Cliente]],'BASE DE CLIENTES'!A:E,2,0)</f>
        <v>Goiânia</v>
      </c>
      <c r="D5567" s="1" t="str">
        <f>VLOOKUP(Tabela1[[#This Row],[Cliente]],'BASE DE CLIENTES'!A:C,3,0)</f>
        <v>GO</v>
      </c>
      <c r="E5567" s="1" t="str">
        <f>CONCATENATE(Tabela1[[#This Row],[CIDADE]],",",Tabela1[[#This Row],[UF]])</f>
        <v>Goiânia,GO</v>
      </c>
      <c r="F5567" s="12">
        <v>46198</v>
      </c>
      <c r="G5567" s="14">
        <v>1223.69</v>
      </c>
      <c r="H5567" s="14">
        <v>1725</v>
      </c>
      <c r="I5567" s="7">
        <f>Tabela1[[#This Row],[Valor total]]-Tabela1[[#This Row],[Valor custo]]</f>
        <v>501.30999999999995</v>
      </c>
      <c r="J5567" s="3">
        <f>Tabela1[[#This Row],[MARGEM BRUTA]]/Tabela1[[#This Row],[Valor total]]</f>
        <v>0.29061449275362317</v>
      </c>
      <c r="K5567" s="1" t="str">
        <f>VLOOKUP(Tabela1[[#This Row],[Cliente]],'BASE DE CLIENTES'!A:D,4,0)</f>
        <v>EMPRESA COM MAQUINA</v>
      </c>
      <c r="L5567" s="1" t="str">
        <f>VLOOKUP(Tabela1[[#This Row],[Cliente]],'BASE DE CLIENTES'!A:E,5,0)</f>
        <v>Goiânia</v>
      </c>
    </row>
    <row r="5568" spans="2:12" x14ac:dyDescent="0.3">
      <c r="B5568" t="s">
        <v>152</v>
      </c>
      <c r="C5568" s="1" t="str">
        <f>VLOOKUP(Tabela1[[#This Row],[Cliente]],'BASE DE CLIENTES'!A:E,2,0)</f>
        <v>Aparecida de Goiânia</v>
      </c>
      <c r="D5568" s="1" t="str">
        <f>VLOOKUP(Tabela1[[#This Row],[Cliente]],'BASE DE CLIENTES'!A:C,3,0)</f>
        <v>GO</v>
      </c>
      <c r="E5568" s="1" t="str">
        <f>CONCATENATE(Tabela1[[#This Row],[CIDADE]],",",Tabela1[[#This Row],[UF]])</f>
        <v>Aparecida de Goiânia,GO</v>
      </c>
      <c r="F5568" s="12">
        <v>46198</v>
      </c>
      <c r="G5568" s="14">
        <v>486.18</v>
      </c>
      <c r="H5568" s="14">
        <v>830</v>
      </c>
      <c r="I5568" s="7">
        <f>Tabela1[[#This Row],[Valor total]]-Tabela1[[#This Row],[Valor custo]]</f>
        <v>343.82</v>
      </c>
      <c r="J5568" s="3">
        <f>Tabela1[[#This Row],[MARGEM BRUTA]]/Tabela1[[#This Row],[Valor total]]</f>
        <v>0.4142409638554217</v>
      </c>
      <c r="K5568" s="1" t="str">
        <f>VLOOKUP(Tabela1[[#This Row],[Cliente]],'BASE DE CLIENTES'!A:D,4,0)</f>
        <v>TECNICO</v>
      </c>
      <c r="L5568" s="1" t="str">
        <f>VLOOKUP(Tabela1[[#This Row],[Cliente]],'BASE DE CLIENTES'!A:E,5,0)</f>
        <v>Aparecida de Goiânia</v>
      </c>
    </row>
    <row r="5569" spans="2:12" x14ac:dyDescent="0.3">
      <c r="B5569" t="s">
        <v>152</v>
      </c>
      <c r="C5569" s="1" t="str">
        <f>VLOOKUP(Tabela1[[#This Row],[Cliente]],'BASE DE CLIENTES'!A:E,2,0)</f>
        <v>Aparecida de Goiânia</v>
      </c>
      <c r="D5569" s="1" t="str">
        <f>VLOOKUP(Tabela1[[#This Row],[Cliente]],'BASE DE CLIENTES'!A:C,3,0)</f>
        <v>GO</v>
      </c>
      <c r="E5569" s="1" t="str">
        <f>CONCATENATE(Tabela1[[#This Row],[CIDADE]],",",Tabela1[[#This Row],[UF]])</f>
        <v>Aparecida de Goiânia,GO</v>
      </c>
      <c r="F5569" s="12">
        <v>46198</v>
      </c>
      <c r="G5569" s="14">
        <v>419</v>
      </c>
      <c r="H5569" s="14">
        <v>700</v>
      </c>
      <c r="I5569" s="7">
        <f>Tabela1[[#This Row],[Valor total]]-Tabela1[[#This Row],[Valor custo]]</f>
        <v>281</v>
      </c>
      <c r="J5569" s="3">
        <f>Tabela1[[#This Row],[MARGEM BRUTA]]/Tabela1[[#This Row],[Valor total]]</f>
        <v>0.40142857142857141</v>
      </c>
      <c r="K5569" s="1" t="str">
        <f>VLOOKUP(Tabela1[[#This Row],[Cliente]],'BASE DE CLIENTES'!A:D,4,0)</f>
        <v>TECNICO</v>
      </c>
      <c r="L5569" s="1" t="str">
        <f>VLOOKUP(Tabela1[[#This Row],[Cliente]],'BASE DE CLIENTES'!A:E,5,0)</f>
        <v>Aparecida de Goiânia</v>
      </c>
    </row>
    <row r="5570" spans="2:12" x14ac:dyDescent="0.3">
      <c r="B5570" t="s">
        <v>236</v>
      </c>
      <c r="C5570" s="1" t="str">
        <f>VLOOKUP(Tabela1[[#This Row],[Cliente]],'BASE DE CLIENTES'!A:E,2,0)</f>
        <v>Goiânia</v>
      </c>
      <c r="D5570" s="1" t="str">
        <f>VLOOKUP(Tabela1[[#This Row],[Cliente]],'BASE DE CLIENTES'!A:C,3,0)</f>
        <v>GO</v>
      </c>
      <c r="E5570" s="1" t="str">
        <f>CONCATENATE(Tabela1[[#This Row],[CIDADE]],",",Tabela1[[#This Row],[UF]])</f>
        <v>Goiânia,GO</v>
      </c>
      <c r="F5570" s="12">
        <v>46198</v>
      </c>
      <c r="G5570" s="14">
        <v>1218</v>
      </c>
      <c r="H5570" s="14">
        <v>1690</v>
      </c>
      <c r="I5570" s="7">
        <f>Tabela1[[#This Row],[Valor total]]-Tabela1[[#This Row],[Valor custo]]</f>
        <v>472</v>
      </c>
      <c r="J5570" s="3">
        <f>Tabela1[[#This Row],[MARGEM BRUTA]]/Tabela1[[#This Row],[Valor total]]</f>
        <v>0.27928994082840236</v>
      </c>
      <c r="K5570" s="1" t="str">
        <f>VLOOKUP(Tabela1[[#This Row],[Cliente]],'BASE DE CLIENTES'!A:D,4,0)</f>
        <v>EMPRESA COM MAQUINA</v>
      </c>
      <c r="L5570" s="1" t="str">
        <f>VLOOKUP(Tabela1[[#This Row],[Cliente]],'BASE DE CLIENTES'!A:E,5,0)</f>
        <v>Goiânia</v>
      </c>
    </row>
    <row r="5571" spans="2:12" x14ac:dyDescent="0.3">
      <c r="B5571" t="s">
        <v>152</v>
      </c>
      <c r="C5571" s="1" t="str">
        <f>VLOOKUP(Tabela1[[#This Row],[Cliente]],'BASE DE CLIENTES'!A:E,2,0)</f>
        <v>Aparecida de Goiânia</v>
      </c>
      <c r="D5571" s="1" t="str">
        <f>VLOOKUP(Tabela1[[#This Row],[Cliente]],'BASE DE CLIENTES'!A:C,3,0)</f>
        <v>GO</v>
      </c>
      <c r="E5571" s="1" t="str">
        <f>CONCATENATE(Tabela1[[#This Row],[CIDADE]],",",Tabela1[[#This Row],[UF]])</f>
        <v>Aparecida de Goiânia,GO</v>
      </c>
      <c r="F5571" s="12">
        <v>46197</v>
      </c>
      <c r="G5571" s="14">
        <v>380</v>
      </c>
      <c r="H5571" s="14">
        <v>580</v>
      </c>
      <c r="I5571" s="7">
        <f>Tabela1[[#This Row],[Valor total]]-Tabela1[[#This Row],[Valor custo]]</f>
        <v>200</v>
      </c>
      <c r="J5571" s="3">
        <f>Tabela1[[#This Row],[MARGEM BRUTA]]/Tabela1[[#This Row],[Valor total]]</f>
        <v>0.34482758620689657</v>
      </c>
      <c r="K5571" s="1" t="str">
        <f>VLOOKUP(Tabela1[[#This Row],[Cliente]],'BASE DE CLIENTES'!A:D,4,0)</f>
        <v>TECNICO</v>
      </c>
      <c r="L5571" s="1" t="str">
        <f>VLOOKUP(Tabela1[[#This Row],[Cliente]],'BASE DE CLIENTES'!A:E,5,0)</f>
        <v>Aparecida de Goiânia</v>
      </c>
    </row>
    <row r="5572" spans="2:12" x14ac:dyDescent="0.3">
      <c r="B5572" t="s">
        <v>236</v>
      </c>
      <c r="C5572" s="1" t="str">
        <f>VLOOKUP(Tabela1[[#This Row],[Cliente]],'BASE DE CLIENTES'!A:E,2,0)</f>
        <v>Goiânia</v>
      </c>
      <c r="D5572" s="1" t="str">
        <f>VLOOKUP(Tabela1[[#This Row],[Cliente]],'BASE DE CLIENTES'!A:C,3,0)</f>
        <v>GO</v>
      </c>
      <c r="E5572" s="1" t="str">
        <f>CONCATENATE(Tabela1[[#This Row],[CIDADE]],",",Tabela1[[#This Row],[UF]])</f>
        <v>Goiânia,GO</v>
      </c>
      <c r="F5572" s="12">
        <v>46197</v>
      </c>
      <c r="G5572" s="14">
        <v>546.79</v>
      </c>
      <c r="H5572" s="14">
        <v>790</v>
      </c>
      <c r="I5572" s="7">
        <f>Tabela1[[#This Row],[Valor total]]-Tabela1[[#This Row],[Valor custo]]</f>
        <v>243.21000000000004</v>
      </c>
      <c r="J5572" s="3">
        <f>Tabela1[[#This Row],[MARGEM BRUTA]]/Tabela1[[#This Row],[Valor total]]</f>
        <v>0.30786075949367092</v>
      </c>
      <c r="K5572" s="1" t="str">
        <f>VLOOKUP(Tabela1[[#This Row],[Cliente]],'BASE DE CLIENTES'!A:D,4,0)</f>
        <v>EMPRESA COM MAQUINA</v>
      </c>
      <c r="L5572" s="1" t="str">
        <f>VLOOKUP(Tabela1[[#This Row],[Cliente]],'BASE DE CLIENTES'!A:E,5,0)</f>
        <v>Goiânia</v>
      </c>
    </row>
    <row r="5573" spans="2:12" x14ac:dyDescent="0.3">
      <c r="B5573" t="s">
        <v>236</v>
      </c>
      <c r="C5573" s="1" t="str">
        <f>VLOOKUP(Tabela1[[#This Row],[Cliente]],'BASE DE CLIENTES'!A:E,2,0)</f>
        <v>Goiânia</v>
      </c>
      <c r="D5573" s="1" t="str">
        <f>VLOOKUP(Tabela1[[#This Row],[Cliente]],'BASE DE CLIENTES'!A:C,3,0)</f>
        <v>GO</v>
      </c>
      <c r="E5573" s="1" t="str">
        <f>CONCATENATE(Tabela1[[#This Row],[CIDADE]],",",Tabela1[[#This Row],[UF]])</f>
        <v>Goiânia,GO</v>
      </c>
      <c r="F5573" s="12">
        <v>46197</v>
      </c>
      <c r="G5573" s="14">
        <v>5097.38</v>
      </c>
      <c r="H5573" s="14">
        <v>7475</v>
      </c>
      <c r="I5573" s="7">
        <f>Tabela1[[#This Row],[Valor total]]-Tabela1[[#This Row],[Valor custo]]</f>
        <v>2377.62</v>
      </c>
      <c r="J5573" s="3">
        <f>Tabela1[[#This Row],[MARGEM BRUTA]]/Tabela1[[#This Row],[Valor total]]</f>
        <v>0.31807625418060198</v>
      </c>
      <c r="K5573" s="1" t="str">
        <f>VLOOKUP(Tabela1[[#This Row],[Cliente]],'BASE DE CLIENTES'!A:D,4,0)</f>
        <v>EMPRESA COM MAQUINA</v>
      </c>
      <c r="L5573" s="1" t="str">
        <f>VLOOKUP(Tabela1[[#This Row],[Cliente]],'BASE DE CLIENTES'!A:E,5,0)</f>
        <v>Goiânia</v>
      </c>
    </row>
    <row r="5574" spans="2:12" x14ac:dyDescent="0.3">
      <c r="B5574" t="s">
        <v>236</v>
      </c>
      <c r="C5574" s="1" t="str">
        <f>VLOOKUP(Tabela1[[#This Row],[Cliente]],'BASE DE CLIENTES'!A:E,2,0)</f>
        <v>Goiânia</v>
      </c>
      <c r="D5574" s="1" t="str">
        <f>VLOOKUP(Tabela1[[#This Row],[Cliente]],'BASE DE CLIENTES'!A:C,3,0)</f>
        <v>GO</v>
      </c>
      <c r="E5574" s="1" t="str">
        <f>CONCATENATE(Tabela1[[#This Row],[CIDADE]],",",Tabela1[[#This Row],[UF]])</f>
        <v>Goiânia,GO</v>
      </c>
      <c r="F5574" s="12">
        <v>46196</v>
      </c>
      <c r="G5574" s="14">
        <v>486.18</v>
      </c>
      <c r="H5574" s="14">
        <v>735</v>
      </c>
      <c r="I5574" s="7">
        <f>Tabela1[[#This Row],[Valor total]]-Tabela1[[#This Row],[Valor custo]]</f>
        <v>248.82</v>
      </c>
      <c r="J5574" s="3">
        <f>Tabela1[[#This Row],[MARGEM BRUTA]]/Tabela1[[#This Row],[Valor total]]</f>
        <v>0.33853061224489794</v>
      </c>
      <c r="K5574" s="1" t="str">
        <f>VLOOKUP(Tabela1[[#This Row],[Cliente]],'BASE DE CLIENTES'!A:D,4,0)</f>
        <v>EMPRESA COM MAQUINA</v>
      </c>
      <c r="L5574" s="1" t="str">
        <f>VLOOKUP(Tabela1[[#This Row],[Cliente]],'BASE DE CLIENTES'!A:E,5,0)</f>
        <v>Goiânia</v>
      </c>
    </row>
    <row r="5575" spans="2:12" x14ac:dyDescent="0.3">
      <c r="B5575" t="s">
        <v>236</v>
      </c>
      <c r="C5575" s="1" t="str">
        <f>VLOOKUP(Tabela1[[#This Row],[Cliente]],'BASE DE CLIENTES'!A:E,2,0)</f>
        <v>Goiânia</v>
      </c>
      <c r="D5575" s="1" t="str">
        <f>VLOOKUP(Tabela1[[#This Row],[Cliente]],'BASE DE CLIENTES'!A:C,3,0)</f>
        <v>GO</v>
      </c>
      <c r="E5575" s="1" t="str">
        <f>CONCATENATE(Tabela1[[#This Row],[CIDADE]],",",Tabela1[[#This Row],[UF]])</f>
        <v>Goiânia,GO</v>
      </c>
      <c r="F5575" s="12">
        <v>46195</v>
      </c>
      <c r="G5575" s="14">
        <v>838</v>
      </c>
      <c r="H5575" s="14">
        <v>1190</v>
      </c>
      <c r="I5575" s="7">
        <f>Tabela1[[#This Row],[Valor total]]-Tabela1[[#This Row],[Valor custo]]</f>
        <v>352</v>
      </c>
      <c r="J5575" s="3">
        <f>Tabela1[[#This Row],[MARGEM BRUTA]]/Tabela1[[#This Row],[Valor total]]</f>
        <v>0.2957983193277311</v>
      </c>
      <c r="K5575" s="1" t="str">
        <f>VLOOKUP(Tabela1[[#This Row],[Cliente]],'BASE DE CLIENTES'!A:D,4,0)</f>
        <v>EMPRESA COM MAQUINA</v>
      </c>
      <c r="L5575" s="1" t="str">
        <f>VLOOKUP(Tabela1[[#This Row],[Cliente]],'BASE DE CLIENTES'!A:E,5,0)</f>
        <v>Goiânia</v>
      </c>
    </row>
    <row r="5576" spans="2:12" x14ac:dyDescent="0.3">
      <c r="B5576" t="s">
        <v>236</v>
      </c>
      <c r="C5576" s="1" t="str">
        <f>VLOOKUP(Tabela1[[#This Row],[Cliente]],'BASE DE CLIENTES'!A:E,2,0)</f>
        <v>Goiânia</v>
      </c>
      <c r="D5576" s="1" t="str">
        <f>VLOOKUP(Tabela1[[#This Row],[Cliente]],'BASE DE CLIENTES'!A:C,3,0)</f>
        <v>GO</v>
      </c>
      <c r="E5576" s="1" t="str">
        <f>CONCATENATE(Tabela1[[#This Row],[CIDADE]],",",Tabela1[[#This Row],[UF]])</f>
        <v>Goiânia,GO</v>
      </c>
      <c r="F5576" s="12">
        <v>46192</v>
      </c>
      <c r="G5576" s="14">
        <v>910</v>
      </c>
      <c r="H5576" s="14">
        <v>1310</v>
      </c>
      <c r="I5576" s="7">
        <f>Tabela1[[#This Row],[Valor total]]-Tabela1[[#This Row],[Valor custo]]</f>
        <v>400</v>
      </c>
      <c r="J5576" s="3">
        <f>Tabela1[[#This Row],[MARGEM BRUTA]]/Tabela1[[#This Row],[Valor total]]</f>
        <v>0.30534351145038169</v>
      </c>
      <c r="K5576" s="1" t="str">
        <f>VLOOKUP(Tabela1[[#This Row],[Cliente]],'BASE DE CLIENTES'!A:D,4,0)</f>
        <v>EMPRESA COM MAQUINA</v>
      </c>
      <c r="L5576" s="1" t="str">
        <f>VLOOKUP(Tabela1[[#This Row],[Cliente]],'BASE DE CLIENTES'!A:E,5,0)</f>
        <v>Goiânia</v>
      </c>
    </row>
    <row r="5577" spans="2:12" x14ac:dyDescent="0.3">
      <c r="B5577" t="s">
        <v>236</v>
      </c>
      <c r="C5577" s="1" t="str">
        <f>VLOOKUP(Tabela1[[#This Row],[Cliente]],'BASE DE CLIENTES'!A:E,2,0)</f>
        <v>Goiânia</v>
      </c>
      <c r="D5577" s="1" t="str">
        <f>VLOOKUP(Tabela1[[#This Row],[Cliente]],'BASE DE CLIENTES'!A:C,3,0)</f>
        <v>GO</v>
      </c>
      <c r="E5577" s="1" t="str">
        <f>CONCATENATE(Tabela1[[#This Row],[CIDADE]],",",Tabela1[[#This Row],[UF]])</f>
        <v>Goiânia,GO</v>
      </c>
      <c r="F5577" s="12">
        <v>46190</v>
      </c>
      <c r="G5577" s="14">
        <v>530</v>
      </c>
      <c r="H5577" s="14">
        <v>790</v>
      </c>
      <c r="I5577" s="7">
        <f>Tabela1[[#This Row],[Valor total]]-Tabela1[[#This Row],[Valor custo]]</f>
        <v>260</v>
      </c>
      <c r="J5577" s="3">
        <f>Tabela1[[#This Row],[MARGEM BRUTA]]/Tabela1[[#This Row],[Valor total]]</f>
        <v>0.32911392405063289</v>
      </c>
      <c r="K5577" s="1" t="str">
        <f>VLOOKUP(Tabela1[[#This Row],[Cliente]],'BASE DE CLIENTES'!A:D,4,0)</f>
        <v>EMPRESA COM MAQUINA</v>
      </c>
      <c r="L5577" s="1" t="str">
        <f>VLOOKUP(Tabela1[[#This Row],[Cliente]],'BASE DE CLIENTES'!A:E,5,0)</f>
        <v>Goiânia</v>
      </c>
    </row>
    <row r="5578" spans="2:12" x14ac:dyDescent="0.3">
      <c r="B5578" t="s">
        <v>236</v>
      </c>
      <c r="C5578" s="1" t="str">
        <f>VLOOKUP(Tabela1[[#This Row],[Cliente]],'BASE DE CLIENTES'!A:E,2,0)</f>
        <v>Goiânia</v>
      </c>
      <c r="D5578" s="1" t="str">
        <f>VLOOKUP(Tabela1[[#This Row],[Cliente]],'BASE DE CLIENTES'!A:C,3,0)</f>
        <v>GO</v>
      </c>
      <c r="E5578" s="1" t="str">
        <f>CONCATENATE(Tabela1[[#This Row],[CIDADE]],",",Tabela1[[#This Row],[UF]])</f>
        <v>Goiânia,GO</v>
      </c>
      <c r="F5578" s="12">
        <v>46190</v>
      </c>
      <c r="G5578" s="14">
        <v>1150</v>
      </c>
      <c r="H5578" s="14">
        <v>1835</v>
      </c>
      <c r="I5578" s="7">
        <f>Tabela1[[#This Row],[Valor total]]-Tabela1[[#This Row],[Valor custo]]</f>
        <v>685</v>
      </c>
      <c r="J5578" s="3">
        <f>Tabela1[[#This Row],[MARGEM BRUTA]]/Tabela1[[#This Row],[Valor total]]</f>
        <v>0.37329700272479566</v>
      </c>
      <c r="K5578" s="1" t="str">
        <f>VLOOKUP(Tabela1[[#This Row],[Cliente]],'BASE DE CLIENTES'!A:D,4,0)</f>
        <v>EMPRESA COM MAQUINA</v>
      </c>
      <c r="L5578" s="1" t="str">
        <f>VLOOKUP(Tabela1[[#This Row],[Cliente]],'BASE DE CLIENTES'!A:E,5,0)</f>
        <v>Goiânia</v>
      </c>
    </row>
    <row r="5579" spans="2:12" x14ac:dyDescent="0.3">
      <c r="B5579" t="s">
        <v>291</v>
      </c>
      <c r="C5579" s="1" t="str">
        <f>VLOOKUP(Tabela1[[#This Row],[Cliente]],'BASE DE CLIENTES'!A:E,2,0)</f>
        <v>Rio Verde</v>
      </c>
      <c r="D5579" s="1" t="str">
        <f>VLOOKUP(Tabela1[[#This Row],[Cliente]],'BASE DE CLIENTES'!A:C,3,0)</f>
        <v>GO</v>
      </c>
      <c r="E5579" s="1" t="str">
        <f>CONCATENATE(Tabela1[[#This Row],[CIDADE]],",",Tabela1[[#This Row],[UF]])</f>
        <v>Rio Verde,GO</v>
      </c>
      <c r="F5579" s="12">
        <v>46190</v>
      </c>
      <c r="G5579" s="14">
        <v>900</v>
      </c>
      <c r="H5579" s="14">
        <v>1450</v>
      </c>
      <c r="I5579" s="7">
        <f>Tabela1[[#This Row],[Valor total]]-Tabela1[[#This Row],[Valor custo]]</f>
        <v>550</v>
      </c>
      <c r="J5579" s="3">
        <f>Tabela1[[#This Row],[MARGEM BRUTA]]/Tabela1[[#This Row],[Valor total]]</f>
        <v>0.37931034482758619</v>
      </c>
      <c r="K5579" s="1" t="str">
        <f>VLOOKUP(Tabela1[[#This Row],[Cliente]],'BASE DE CLIENTES'!A:D,4,0)</f>
        <v>EMPRESA COM MAQUINA</v>
      </c>
      <c r="L5579" s="1" t="str">
        <f>VLOOKUP(Tabela1[[#This Row],[Cliente]],'BASE DE CLIENTES'!A:E,5,0)</f>
        <v>Rio Verde</v>
      </c>
    </row>
    <row r="5580" spans="2:12" x14ac:dyDescent="0.3">
      <c r="B5580" t="s">
        <v>236</v>
      </c>
      <c r="C5580" s="1" t="str">
        <f>VLOOKUP(Tabela1[[#This Row],[Cliente]],'BASE DE CLIENTES'!A:E,2,0)</f>
        <v>Goiânia</v>
      </c>
      <c r="D5580" s="1" t="str">
        <f>VLOOKUP(Tabela1[[#This Row],[Cliente]],'BASE DE CLIENTES'!A:C,3,0)</f>
        <v>GO</v>
      </c>
      <c r="E5580" s="1" t="str">
        <f>CONCATENATE(Tabela1[[#This Row],[CIDADE]],",",Tabela1[[#This Row],[UF]])</f>
        <v>Goiânia,GO</v>
      </c>
      <c r="F5580" s="12">
        <v>46190</v>
      </c>
      <c r="G5580" s="14">
        <v>1109.1199999999999</v>
      </c>
      <c r="H5580" s="14">
        <v>2055</v>
      </c>
      <c r="I5580" s="7">
        <f>Tabela1[[#This Row],[Valor total]]-Tabela1[[#This Row],[Valor custo]]</f>
        <v>945.88000000000011</v>
      </c>
      <c r="J5580" s="3">
        <f>Tabela1[[#This Row],[MARGEM BRUTA]]/Tabela1[[#This Row],[Valor total]]</f>
        <v>0.46028223844282246</v>
      </c>
      <c r="K5580" s="1" t="str">
        <f>VLOOKUP(Tabela1[[#This Row],[Cliente]],'BASE DE CLIENTES'!A:D,4,0)</f>
        <v>EMPRESA COM MAQUINA</v>
      </c>
      <c r="L5580" s="1" t="str">
        <f>VLOOKUP(Tabela1[[#This Row],[Cliente]],'BASE DE CLIENTES'!A:E,5,0)</f>
        <v>Goiânia</v>
      </c>
    </row>
    <row r="5581" spans="2:12" x14ac:dyDescent="0.3">
      <c r="B5581" t="s">
        <v>236</v>
      </c>
      <c r="C5581" s="1" t="str">
        <f>VLOOKUP(Tabela1[[#This Row],[Cliente]],'BASE DE CLIENTES'!A:E,2,0)</f>
        <v>Goiânia</v>
      </c>
      <c r="D5581" s="1" t="str">
        <f>VLOOKUP(Tabela1[[#This Row],[Cliente]],'BASE DE CLIENTES'!A:C,3,0)</f>
        <v>GO</v>
      </c>
      <c r="E5581" s="1" t="str">
        <f>CONCATENATE(Tabela1[[#This Row],[CIDADE]],",",Tabela1[[#This Row],[UF]])</f>
        <v>Goiânia,GO</v>
      </c>
      <c r="F5581" s="12">
        <v>46189</v>
      </c>
      <c r="G5581" s="14">
        <v>650</v>
      </c>
      <c r="H5581" s="14">
        <v>900</v>
      </c>
      <c r="I5581" s="7">
        <f>Tabela1[[#This Row],[Valor total]]-Tabela1[[#This Row],[Valor custo]]</f>
        <v>250</v>
      </c>
      <c r="J5581" s="3">
        <f>Tabela1[[#This Row],[MARGEM BRUTA]]/Tabela1[[#This Row],[Valor total]]</f>
        <v>0.27777777777777779</v>
      </c>
      <c r="K5581" s="1" t="str">
        <f>VLOOKUP(Tabela1[[#This Row],[Cliente]],'BASE DE CLIENTES'!A:D,4,0)</f>
        <v>EMPRESA COM MAQUINA</v>
      </c>
      <c r="L5581" s="1" t="str">
        <f>VLOOKUP(Tabela1[[#This Row],[Cliente]],'BASE DE CLIENTES'!A:E,5,0)</f>
        <v>Goiânia</v>
      </c>
    </row>
    <row r="5582" spans="2:12" x14ac:dyDescent="0.3">
      <c r="B5582" t="s">
        <v>303</v>
      </c>
      <c r="C5582" s="1" t="str">
        <f>VLOOKUP(Tabela1[[#This Row],[Cliente]],'BASE DE CLIENTES'!A:E,2,0)</f>
        <v>Trindade</v>
      </c>
      <c r="D5582" s="1" t="str">
        <f>VLOOKUP(Tabela1[[#This Row],[Cliente]],'BASE DE CLIENTES'!A:C,3,0)</f>
        <v>GO</v>
      </c>
      <c r="E5582" s="1" t="str">
        <f>CONCATENATE(Tabela1[[#This Row],[CIDADE]],",",Tabela1[[#This Row],[UF]])</f>
        <v>Trindade,GO</v>
      </c>
      <c r="F5582" s="12">
        <v>46188</v>
      </c>
      <c r="G5582" s="14">
        <v>1069</v>
      </c>
      <c r="H5582" s="14">
        <v>1555</v>
      </c>
      <c r="I5582" s="7">
        <f>Tabela1[[#This Row],[Valor total]]-Tabela1[[#This Row],[Valor custo]]</f>
        <v>486</v>
      </c>
      <c r="J5582" s="3">
        <f>Tabela1[[#This Row],[MARGEM BRUTA]]/Tabela1[[#This Row],[Valor total]]</f>
        <v>0.31254019292604501</v>
      </c>
      <c r="K5582" s="1" t="str">
        <f>VLOOKUP(Tabela1[[#This Row],[Cliente]],'BASE DE CLIENTES'!A:D,4,0)</f>
        <v>EMPRESA COM MAQUINA</v>
      </c>
      <c r="L5582" s="1" t="str">
        <f>VLOOKUP(Tabela1[[#This Row],[Cliente]],'BASE DE CLIENTES'!A:E,5,0)</f>
        <v>Trindade</v>
      </c>
    </row>
    <row r="5583" spans="2:12" x14ac:dyDescent="0.3">
      <c r="B5583" t="s">
        <v>236</v>
      </c>
      <c r="C5583" s="1" t="str">
        <f>VLOOKUP(Tabela1[[#This Row],[Cliente]],'BASE DE CLIENTES'!A:E,2,0)</f>
        <v>Goiânia</v>
      </c>
      <c r="D5583" s="1" t="str">
        <f>VLOOKUP(Tabela1[[#This Row],[Cliente]],'BASE DE CLIENTES'!A:C,3,0)</f>
        <v>GO</v>
      </c>
      <c r="E5583" s="1" t="str">
        <f>CONCATENATE(Tabela1[[#This Row],[CIDADE]],",",Tabela1[[#This Row],[UF]])</f>
        <v>Goiânia,GO</v>
      </c>
      <c r="F5583" s="12">
        <v>46185</v>
      </c>
      <c r="G5583" s="14">
        <v>6680</v>
      </c>
      <c r="H5583" s="14">
        <v>9560</v>
      </c>
      <c r="I5583" s="7">
        <f>Tabela1[[#This Row],[Valor total]]-Tabela1[[#This Row],[Valor custo]]</f>
        <v>2880</v>
      </c>
      <c r="J5583" s="3">
        <f>Tabela1[[#This Row],[MARGEM BRUTA]]/Tabela1[[#This Row],[Valor total]]</f>
        <v>0.30125523012552302</v>
      </c>
      <c r="K5583" s="1" t="str">
        <f>VLOOKUP(Tabela1[[#This Row],[Cliente]],'BASE DE CLIENTES'!A:D,4,0)</f>
        <v>EMPRESA COM MAQUINA</v>
      </c>
      <c r="L5583" s="1" t="str">
        <f>VLOOKUP(Tabela1[[#This Row],[Cliente]],'BASE DE CLIENTES'!A:E,5,0)</f>
        <v>Goiânia</v>
      </c>
    </row>
    <row r="5584" spans="2:12" x14ac:dyDescent="0.3">
      <c r="B5584" t="s">
        <v>152</v>
      </c>
      <c r="C5584" s="1" t="str">
        <f>VLOOKUP(Tabela1[[#This Row],[Cliente]],'BASE DE CLIENTES'!A:E,2,0)</f>
        <v>Aparecida de Goiânia</v>
      </c>
      <c r="D5584" s="1" t="str">
        <f>VLOOKUP(Tabela1[[#This Row],[Cliente]],'BASE DE CLIENTES'!A:C,3,0)</f>
        <v>GO</v>
      </c>
      <c r="E5584" s="1" t="str">
        <f>CONCATENATE(Tabela1[[#This Row],[CIDADE]],",",Tabela1[[#This Row],[UF]])</f>
        <v>Aparecida de Goiânia,GO</v>
      </c>
      <c r="F5584" s="12">
        <v>46184</v>
      </c>
      <c r="G5584" s="14">
        <v>1257</v>
      </c>
      <c r="H5584" s="14">
        <v>2100</v>
      </c>
      <c r="I5584" s="7">
        <f>Tabela1[[#This Row],[Valor total]]-Tabela1[[#This Row],[Valor custo]]</f>
        <v>843</v>
      </c>
      <c r="J5584" s="3">
        <f>Tabela1[[#This Row],[MARGEM BRUTA]]/Tabela1[[#This Row],[Valor total]]</f>
        <v>0.40142857142857141</v>
      </c>
      <c r="K5584" s="1" t="str">
        <f>VLOOKUP(Tabela1[[#This Row],[Cliente]],'BASE DE CLIENTES'!A:D,4,0)</f>
        <v>TECNICO</v>
      </c>
      <c r="L5584" s="1" t="str">
        <f>VLOOKUP(Tabela1[[#This Row],[Cliente]],'BASE DE CLIENTES'!A:E,5,0)</f>
        <v>Aparecida de Goiânia</v>
      </c>
    </row>
    <row r="5585" spans="2:12" x14ac:dyDescent="0.3">
      <c r="B5585" t="s">
        <v>236</v>
      </c>
      <c r="C5585" s="1" t="str">
        <f>VLOOKUP(Tabela1[[#This Row],[Cliente]],'BASE DE CLIENTES'!A:E,2,0)</f>
        <v>Goiânia</v>
      </c>
      <c r="D5585" s="1" t="str">
        <f>VLOOKUP(Tabela1[[#This Row],[Cliente]],'BASE DE CLIENTES'!A:C,3,0)</f>
        <v>GO</v>
      </c>
      <c r="E5585" s="1" t="str">
        <f>CONCATENATE(Tabela1[[#This Row],[CIDADE]],",",Tabela1[[#This Row],[UF]])</f>
        <v>Goiânia,GO</v>
      </c>
      <c r="F5585" s="12">
        <v>46184</v>
      </c>
      <c r="G5585" s="14">
        <v>1250</v>
      </c>
      <c r="H5585" s="14">
        <v>2090</v>
      </c>
      <c r="I5585" s="7">
        <f>Tabela1[[#This Row],[Valor total]]-Tabela1[[#This Row],[Valor custo]]</f>
        <v>840</v>
      </c>
      <c r="J5585" s="3">
        <f>Tabela1[[#This Row],[MARGEM BRUTA]]/Tabela1[[#This Row],[Valor total]]</f>
        <v>0.40191387559808611</v>
      </c>
      <c r="K5585" s="1" t="str">
        <f>VLOOKUP(Tabela1[[#This Row],[Cliente]],'BASE DE CLIENTES'!A:D,4,0)</f>
        <v>EMPRESA COM MAQUINA</v>
      </c>
      <c r="L5585" s="1" t="str">
        <f>VLOOKUP(Tabela1[[#This Row],[Cliente]],'BASE DE CLIENTES'!A:E,5,0)</f>
        <v>Goiânia</v>
      </c>
    </row>
    <row r="5586" spans="2:12" x14ac:dyDescent="0.3">
      <c r="B5586" t="s">
        <v>236</v>
      </c>
      <c r="C5586" s="1" t="str">
        <f>VLOOKUP(Tabela1[[#This Row],[Cliente]],'BASE DE CLIENTES'!A:E,2,0)</f>
        <v>Goiânia</v>
      </c>
      <c r="D5586" s="1" t="str">
        <f>VLOOKUP(Tabela1[[#This Row],[Cliente]],'BASE DE CLIENTES'!A:C,3,0)</f>
        <v>GO</v>
      </c>
      <c r="E5586" s="1" t="str">
        <f>CONCATENATE(Tabela1[[#This Row],[CIDADE]],",",Tabela1[[#This Row],[UF]])</f>
        <v>Goiânia,GO</v>
      </c>
      <c r="F5586" s="12">
        <v>46183</v>
      </c>
      <c r="G5586" s="14">
        <v>4020</v>
      </c>
      <c r="H5586" s="14">
        <v>5400</v>
      </c>
      <c r="I5586" s="7">
        <f>Tabela1[[#This Row],[Valor total]]-Tabela1[[#This Row],[Valor custo]]</f>
        <v>1380</v>
      </c>
      <c r="J5586" s="3">
        <f>Tabela1[[#This Row],[MARGEM BRUTA]]/Tabela1[[#This Row],[Valor total]]</f>
        <v>0.25555555555555554</v>
      </c>
      <c r="K5586" s="1" t="str">
        <f>VLOOKUP(Tabela1[[#This Row],[Cliente]],'BASE DE CLIENTES'!A:D,4,0)</f>
        <v>EMPRESA COM MAQUINA</v>
      </c>
      <c r="L5586" s="1" t="str">
        <f>VLOOKUP(Tabela1[[#This Row],[Cliente]],'BASE DE CLIENTES'!A:E,5,0)</f>
        <v>Goiânia</v>
      </c>
    </row>
    <row r="5587" spans="2:12" x14ac:dyDescent="0.3">
      <c r="B5587" t="s">
        <v>236</v>
      </c>
      <c r="C5587" s="1" t="str">
        <f>VLOOKUP(Tabela1[[#This Row],[Cliente]],'BASE DE CLIENTES'!A:E,2,0)</f>
        <v>Goiânia</v>
      </c>
      <c r="D5587" s="1" t="str">
        <f>VLOOKUP(Tabela1[[#This Row],[Cliente]],'BASE DE CLIENTES'!A:C,3,0)</f>
        <v>GO</v>
      </c>
      <c r="E5587" s="1" t="str">
        <f>CONCATENATE(Tabela1[[#This Row],[CIDADE]],",",Tabela1[[#This Row],[UF]])</f>
        <v>Goiânia,GO</v>
      </c>
      <c r="F5587" s="12">
        <v>46182</v>
      </c>
      <c r="G5587" s="14">
        <v>1810</v>
      </c>
      <c r="H5587" s="14">
        <v>2730</v>
      </c>
      <c r="I5587" s="7">
        <f>Tabela1[[#This Row],[Valor total]]-Tabela1[[#This Row],[Valor custo]]</f>
        <v>920</v>
      </c>
      <c r="J5587" s="3">
        <f>Tabela1[[#This Row],[MARGEM BRUTA]]/Tabela1[[#This Row],[Valor total]]</f>
        <v>0.33699633699633702</v>
      </c>
      <c r="K5587" s="1" t="str">
        <f>VLOOKUP(Tabela1[[#This Row],[Cliente]],'BASE DE CLIENTES'!A:D,4,0)</f>
        <v>EMPRESA COM MAQUINA</v>
      </c>
      <c r="L5587" s="1" t="str">
        <f>VLOOKUP(Tabela1[[#This Row],[Cliente]],'BASE DE CLIENTES'!A:E,5,0)</f>
        <v>Goiânia</v>
      </c>
    </row>
    <row r="5588" spans="2:12" x14ac:dyDescent="0.3">
      <c r="B5588" t="s">
        <v>236</v>
      </c>
      <c r="C5588" s="1" t="str">
        <f>VLOOKUP(Tabela1[[#This Row],[Cliente]],'BASE DE CLIENTES'!A:E,2,0)</f>
        <v>Goiânia</v>
      </c>
      <c r="D5588" s="1" t="str">
        <f>VLOOKUP(Tabela1[[#This Row],[Cliente]],'BASE DE CLIENTES'!A:C,3,0)</f>
        <v>GO</v>
      </c>
      <c r="E5588" s="1" t="str">
        <f>CONCATENATE(Tabela1[[#This Row],[CIDADE]],",",Tabela1[[#This Row],[UF]])</f>
        <v>Goiânia,GO</v>
      </c>
      <c r="F5588" s="12">
        <v>46182</v>
      </c>
      <c r="G5588" s="14">
        <v>530</v>
      </c>
      <c r="H5588" s="14">
        <v>790</v>
      </c>
      <c r="I5588" s="7">
        <f>Tabela1[[#This Row],[Valor total]]-Tabela1[[#This Row],[Valor custo]]</f>
        <v>260</v>
      </c>
      <c r="J5588" s="3">
        <f>Tabela1[[#This Row],[MARGEM BRUTA]]/Tabela1[[#This Row],[Valor total]]</f>
        <v>0.32911392405063289</v>
      </c>
      <c r="K5588" s="1" t="str">
        <f>VLOOKUP(Tabela1[[#This Row],[Cliente]],'BASE DE CLIENTES'!A:D,4,0)</f>
        <v>EMPRESA COM MAQUINA</v>
      </c>
      <c r="L5588" s="1" t="str">
        <f>VLOOKUP(Tabela1[[#This Row],[Cliente]],'BASE DE CLIENTES'!A:E,5,0)</f>
        <v>Goiânia</v>
      </c>
    </row>
    <row r="5589" spans="2:12" x14ac:dyDescent="0.3">
      <c r="B5589" t="s">
        <v>236</v>
      </c>
      <c r="C5589" s="1" t="str">
        <f>VLOOKUP(Tabela1[[#This Row],[Cliente]],'BASE DE CLIENTES'!A:E,2,0)</f>
        <v>Goiânia</v>
      </c>
      <c r="D5589" s="1" t="str">
        <f>VLOOKUP(Tabela1[[#This Row],[Cliente]],'BASE DE CLIENTES'!A:C,3,0)</f>
        <v>GO</v>
      </c>
      <c r="E5589" s="1" t="str">
        <f>CONCATENATE(Tabela1[[#This Row],[CIDADE]],",",Tabela1[[#This Row],[UF]])</f>
        <v>Goiânia,GO</v>
      </c>
      <c r="F5589" s="12">
        <v>46182</v>
      </c>
      <c r="G5589" s="14">
        <v>1880</v>
      </c>
      <c r="H5589" s="14">
        <v>2940</v>
      </c>
      <c r="I5589" s="7">
        <f>Tabela1[[#This Row],[Valor total]]-Tabela1[[#This Row],[Valor custo]]</f>
        <v>1060</v>
      </c>
      <c r="J5589" s="3">
        <f>Tabela1[[#This Row],[MARGEM BRUTA]]/Tabela1[[#This Row],[Valor total]]</f>
        <v>0.36054421768707484</v>
      </c>
      <c r="K5589" s="1" t="str">
        <f>VLOOKUP(Tabela1[[#This Row],[Cliente]],'BASE DE CLIENTES'!A:D,4,0)</f>
        <v>EMPRESA COM MAQUINA</v>
      </c>
      <c r="L5589" s="1" t="str">
        <f>VLOOKUP(Tabela1[[#This Row],[Cliente]],'BASE DE CLIENTES'!A:E,5,0)</f>
        <v>Goiânia</v>
      </c>
    </row>
    <row r="5590" spans="2:12" x14ac:dyDescent="0.3">
      <c r="B5590" t="s">
        <v>236</v>
      </c>
      <c r="C5590" s="1" t="str">
        <f>VLOOKUP(Tabela1[[#This Row],[Cliente]],'BASE DE CLIENTES'!A:E,2,0)</f>
        <v>Goiânia</v>
      </c>
      <c r="D5590" s="1" t="str">
        <f>VLOOKUP(Tabela1[[#This Row],[Cliente]],'BASE DE CLIENTES'!A:C,3,0)</f>
        <v>GO</v>
      </c>
      <c r="E5590" s="1" t="str">
        <f>CONCATENATE(Tabela1[[#This Row],[CIDADE]],",",Tabela1[[#This Row],[UF]])</f>
        <v>Goiânia,GO</v>
      </c>
      <c r="F5590" s="12">
        <v>46182</v>
      </c>
      <c r="G5590" s="14">
        <v>4500</v>
      </c>
      <c r="H5590" s="14">
        <v>7275</v>
      </c>
      <c r="I5590" s="7">
        <f>Tabela1[[#This Row],[Valor total]]-Tabela1[[#This Row],[Valor custo]]</f>
        <v>2775</v>
      </c>
      <c r="J5590" s="3">
        <f>Tabela1[[#This Row],[MARGEM BRUTA]]/Tabela1[[#This Row],[Valor total]]</f>
        <v>0.38144329896907214</v>
      </c>
      <c r="K5590" s="1" t="str">
        <f>VLOOKUP(Tabela1[[#This Row],[Cliente]],'BASE DE CLIENTES'!A:D,4,0)</f>
        <v>EMPRESA COM MAQUINA</v>
      </c>
      <c r="L5590" s="1" t="str">
        <f>VLOOKUP(Tabela1[[#This Row],[Cliente]],'BASE DE CLIENTES'!A:E,5,0)</f>
        <v>Goiânia</v>
      </c>
    </row>
    <row r="5591" spans="2:12" x14ac:dyDescent="0.3">
      <c r="B5591" t="s">
        <v>303</v>
      </c>
      <c r="C5591" s="1" t="str">
        <f>VLOOKUP(Tabela1[[#This Row],[Cliente]],'BASE DE CLIENTES'!A:E,2,0)</f>
        <v>Trindade</v>
      </c>
      <c r="D5591" s="1" t="str">
        <f>VLOOKUP(Tabela1[[#This Row],[Cliente]],'BASE DE CLIENTES'!A:C,3,0)</f>
        <v>GO</v>
      </c>
      <c r="E5591" s="1" t="str">
        <f>CONCATENATE(Tabela1[[#This Row],[CIDADE]],",",Tabela1[[#This Row],[UF]])</f>
        <v>Trindade,GO</v>
      </c>
      <c r="F5591" s="12">
        <v>46182</v>
      </c>
      <c r="G5591" s="14">
        <v>1320</v>
      </c>
      <c r="H5591" s="14">
        <v>1900</v>
      </c>
      <c r="I5591" s="7">
        <f>Tabela1[[#This Row],[Valor total]]-Tabela1[[#This Row],[Valor custo]]</f>
        <v>580</v>
      </c>
      <c r="J5591" s="3">
        <f>Tabela1[[#This Row],[MARGEM BRUTA]]/Tabela1[[#This Row],[Valor total]]</f>
        <v>0.30526315789473685</v>
      </c>
      <c r="K5591" s="1" t="str">
        <f>VLOOKUP(Tabela1[[#This Row],[Cliente]],'BASE DE CLIENTES'!A:D,4,0)</f>
        <v>EMPRESA COM MAQUINA</v>
      </c>
      <c r="L5591" s="1" t="str">
        <f>VLOOKUP(Tabela1[[#This Row],[Cliente]],'BASE DE CLIENTES'!A:E,5,0)</f>
        <v>Trindade</v>
      </c>
    </row>
    <row r="5592" spans="2:12" x14ac:dyDescent="0.3">
      <c r="B5592" t="s">
        <v>236</v>
      </c>
      <c r="C5592" s="1" t="str">
        <f>VLOOKUP(Tabela1[[#This Row],[Cliente]],'BASE DE CLIENTES'!A:E,2,0)</f>
        <v>Goiânia</v>
      </c>
      <c r="D5592" s="1" t="str">
        <f>VLOOKUP(Tabela1[[#This Row],[Cliente]],'BASE DE CLIENTES'!A:C,3,0)</f>
        <v>GO</v>
      </c>
      <c r="E5592" s="1" t="str">
        <f>CONCATENATE(Tabela1[[#This Row],[CIDADE]],",",Tabela1[[#This Row],[UF]])</f>
        <v>Goiânia,GO</v>
      </c>
      <c r="F5592" s="12">
        <v>46178</v>
      </c>
      <c r="G5592" s="14">
        <v>1060</v>
      </c>
      <c r="H5592" s="14">
        <v>1580</v>
      </c>
      <c r="I5592" s="7">
        <f>Tabela1[[#This Row],[Valor total]]-Tabela1[[#This Row],[Valor custo]]</f>
        <v>520</v>
      </c>
      <c r="J5592" s="3">
        <f>Tabela1[[#This Row],[MARGEM BRUTA]]/Tabela1[[#This Row],[Valor total]]</f>
        <v>0.32911392405063289</v>
      </c>
      <c r="K5592" s="1" t="str">
        <f>VLOOKUP(Tabela1[[#This Row],[Cliente]],'BASE DE CLIENTES'!A:D,4,0)</f>
        <v>EMPRESA COM MAQUINA</v>
      </c>
      <c r="L5592" s="1" t="str">
        <f>VLOOKUP(Tabela1[[#This Row],[Cliente]],'BASE DE CLIENTES'!A:E,5,0)</f>
        <v>Goiânia</v>
      </c>
    </row>
    <row r="5593" spans="2:12" x14ac:dyDescent="0.3">
      <c r="B5593" t="s">
        <v>236</v>
      </c>
      <c r="C5593" s="1" t="str">
        <f>VLOOKUP(Tabela1[[#This Row],[Cliente]],'BASE DE CLIENTES'!A:E,2,0)</f>
        <v>Goiânia</v>
      </c>
      <c r="D5593" s="1" t="str">
        <f>VLOOKUP(Tabela1[[#This Row],[Cliente]],'BASE DE CLIENTES'!A:C,3,0)</f>
        <v>GO</v>
      </c>
      <c r="E5593" s="1" t="str">
        <f>CONCATENATE(Tabela1[[#This Row],[CIDADE]],",",Tabela1[[#This Row],[UF]])</f>
        <v>Goiânia,GO</v>
      </c>
      <c r="F5593" s="12">
        <v>46178</v>
      </c>
      <c r="G5593" s="14">
        <v>530</v>
      </c>
      <c r="H5593" s="14">
        <v>790</v>
      </c>
      <c r="I5593" s="7">
        <f>Tabela1[[#This Row],[Valor total]]-Tabela1[[#This Row],[Valor custo]]</f>
        <v>260</v>
      </c>
      <c r="J5593" s="3">
        <f>Tabela1[[#This Row],[MARGEM BRUTA]]/Tabela1[[#This Row],[Valor total]]</f>
        <v>0.32911392405063289</v>
      </c>
      <c r="K5593" s="1" t="str">
        <f>VLOOKUP(Tabela1[[#This Row],[Cliente]],'BASE DE CLIENTES'!A:D,4,0)</f>
        <v>EMPRESA COM MAQUINA</v>
      </c>
      <c r="L5593" s="1" t="str">
        <f>VLOOKUP(Tabela1[[#This Row],[Cliente]],'BASE DE CLIENTES'!A:E,5,0)</f>
        <v>Goiânia</v>
      </c>
    </row>
    <row r="5594" spans="2:12" x14ac:dyDescent="0.3">
      <c r="B5594" t="s">
        <v>152</v>
      </c>
      <c r="C5594" s="1" t="str">
        <f>VLOOKUP(Tabela1[[#This Row],[Cliente]],'BASE DE CLIENTES'!A:E,2,0)</f>
        <v>Aparecida de Goiânia</v>
      </c>
      <c r="D5594" s="1" t="str">
        <f>VLOOKUP(Tabela1[[#This Row],[Cliente]],'BASE DE CLIENTES'!A:C,3,0)</f>
        <v>GO</v>
      </c>
      <c r="E5594" s="1" t="str">
        <f>CONCATENATE(Tabela1[[#This Row],[CIDADE]],",",Tabela1[[#This Row],[UF]])</f>
        <v>Aparecida de Goiânia,GO</v>
      </c>
      <c r="F5594" s="12">
        <v>46178</v>
      </c>
      <c r="G5594" s="14">
        <v>1250</v>
      </c>
      <c r="H5594" s="14">
        <v>1500</v>
      </c>
      <c r="I5594" s="7">
        <f>Tabela1[[#This Row],[Valor total]]-Tabela1[[#This Row],[Valor custo]]</f>
        <v>250</v>
      </c>
      <c r="J5594" s="3">
        <f>Tabela1[[#This Row],[MARGEM BRUTA]]/Tabela1[[#This Row],[Valor total]]</f>
        <v>0.16666666666666666</v>
      </c>
      <c r="K5594" s="1" t="str">
        <f>VLOOKUP(Tabela1[[#This Row],[Cliente]],'BASE DE CLIENTES'!A:D,4,0)</f>
        <v>TECNICO</v>
      </c>
      <c r="L5594" s="1" t="str">
        <f>VLOOKUP(Tabela1[[#This Row],[Cliente]],'BASE DE CLIENTES'!A:E,5,0)</f>
        <v>Aparecida de Goiânia</v>
      </c>
    </row>
    <row r="5595" spans="2:12" x14ac:dyDescent="0.3">
      <c r="B5595" t="s">
        <v>290</v>
      </c>
      <c r="C5595" s="1" t="str">
        <f>VLOOKUP(Tabela1[[#This Row],[Cliente]],'BASE DE CLIENTES'!A:E,2,0)</f>
        <v>Rio Verde</v>
      </c>
      <c r="D5595" s="1" t="str">
        <f>VLOOKUP(Tabela1[[#This Row],[Cliente]],'BASE DE CLIENTES'!A:C,3,0)</f>
        <v>GO</v>
      </c>
      <c r="E5595" s="1" t="str">
        <f>CONCATENATE(Tabela1[[#This Row],[CIDADE]],",",Tabela1[[#This Row],[UF]])</f>
        <v>Rio Verde,GO</v>
      </c>
      <c r="F5595" s="12">
        <v>46176</v>
      </c>
      <c r="G5595" s="14">
        <v>1776.28</v>
      </c>
      <c r="H5595" s="14">
        <v>2600</v>
      </c>
      <c r="I5595" s="7">
        <f>Tabela1[[#This Row],[Valor total]]-Tabela1[[#This Row],[Valor custo]]</f>
        <v>823.72</v>
      </c>
      <c r="J5595" s="3">
        <f>Tabela1[[#This Row],[MARGEM BRUTA]]/Tabela1[[#This Row],[Valor total]]</f>
        <v>0.31681538461538461</v>
      </c>
      <c r="K5595" s="1" t="str">
        <f>VLOOKUP(Tabela1[[#This Row],[Cliente]],'BASE DE CLIENTES'!A:D,4,0)</f>
        <v>EMPRESA COM MAQUINA</v>
      </c>
      <c r="L5595" s="1" t="str">
        <f>VLOOKUP(Tabela1[[#This Row],[Cliente]],'BASE DE CLIENTES'!A:E,5,0)</f>
        <v>Rio Verde</v>
      </c>
    </row>
    <row r="5596" spans="2:12" x14ac:dyDescent="0.3">
      <c r="B5596" t="s">
        <v>223</v>
      </c>
      <c r="C5596" s="1" t="str">
        <f>VLOOKUP(Tabela1[[#This Row],[Cliente]],'BASE DE CLIENTES'!A:E,2,0)</f>
        <v>Goiânia</v>
      </c>
      <c r="D5596" s="1" t="str">
        <f>VLOOKUP(Tabela1[[#This Row],[Cliente]],'BASE DE CLIENTES'!A:C,3,0)</f>
        <v>GO</v>
      </c>
      <c r="E5596" s="1" t="str">
        <f>CONCATENATE(Tabela1[[#This Row],[CIDADE]],",",Tabela1[[#This Row],[UF]])</f>
        <v>Goiânia,GO</v>
      </c>
      <c r="F5596" s="12">
        <v>46176</v>
      </c>
      <c r="G5596" s="14">
        <v>41.07</v>
      </c>
      <c r="H5596" s="14">
        <v>330</v>
      </c>
      <c r="I5596" s="7">
        <f>Tabela1[[#This Row],[Valor total]]-Tabela1[[#This Row],[Valor custo]]</f>
        <v>288.93</v>
      </c>
      <c r="J5596" s="3">
        <f>Tabela1[[#This Row],[MARGEM BRUTA]]/Tabela1[[#This Row],[Valor total]]</f>
        <v>0.87554545454545452</v>
      </c>
      <c r="K5596" s="1" t="str">
        <f>VLOOKUP(Tabela1[[#This Row],[Cliente]],'BASE DE CLIENTES'!A:D,4,0)</f>
        <v>EMPRESA COM MAQUINA</v>
      </c>
      <c r="L5596" s="1" t="str">
        <f>VLOOKUP(Tabela1[[#This Row],[Cliente]],'BASE DE CLIENTES'!A:E,5,0)</f>
        <v>Goiânia</v>
      </c>
    </row>
    <row r="5597" spans="2:12" x14ac:dyDescent="0.3">
      <c r="B5597" t="s">
        <v>303</v>
      </c>
      <c r="C5597" s="1" t="str">
        <f>VLOOKUP(Tabela1[[#This Row],[Cliente]],'BASE DE CLIENTES'!A:E,2,0)</f>
        <v>Trindade</v>
      </c>
      <c r="D5597" s="1" t="str">
        <f>VLOOKUP(Tabela1[[#This Row],[Cliente]],'BASE DE CLIENTES'!A:C,3,0)</f>
        <v>GO</v>
      </c>
      <c r="E5597" s="1" t="str">
        <f>CONCATENATE(Tabela1[[#This Row],[CIDADE]],",",Tabela1[[#This Row],[UF]])</f>
        <v>Trindade,GO</v>
      </c>
      <c r="F5597" s="12">
        <v>46175</v>
      </c>
      <c r="G5597" s="14">
        <v>670</v>
      </c>
      <c r="H5597" s="14">
        <v>1000</v>
      </c>
      <c r="I5597" s="7">
        <f>Tabela1[[#This Row],[Valor total]]-Tabela1[[#This Row],[Valor custo]]</f>
        <v>330</v>
      </c>
      <c r="J5597" s="3">
        <f>Tabela1[[#This Row],[MARGEM BRUTA]]/Tabela1[[#This Row],[Valor total]]</f>
        <v>0.33</v>
      </c>
      <c r="K5597" s="1" t="str">
        <f>VLOOKUP(Tabela1[[#This Row],[Cliente]],'BASE DE CLIENTES'!A:D,4,0)</f>
        <v>EMPRESA COM MAQUINA</v>
      </c>
      <c r="L5597" s="1" t="str">
        <f>VLOOKUP(Tabela1[[#This Row],[Cliente]],'BASE DE CLIENTES'!A:E,5,0)</f>
        <v>Trindade</v>
      </c>
    </row>
    <row r="5598" spans="2:12" x14ac:dyDescent="0.3">
      <c r="B5598" t="s">
        <v>151</v>
      </c>
      <c r="C5598" s="1" t="str">
        <f>VLOOKUP(Tabela1[[#This Row],[Cliente]],'BASE DE CLIENTES'!A:E,2,0)</f>
        <v>Aparecida de Goiânia</v>
      </c>
      <c r="D5598" s="1" t="str">
        <f>VLOOKUP(Tabela1[[#This Row],[Cliente]],'BASE DE CLIENTES'!A:C,3,0)</f>
        <v>GO</v>
      </c>
      <c r="E5598" s="1" t="str">
        <f>CONCATENATE(Tabela1[[#This Row],[CIDADE]],",",Tabela1[[#This Row],[UF]])</f>
        <v>Aparecida de Goiânia,GO</v>
      </c>
      <c r="F5598" s="12">
        <v>46174</v>
      </c>
      <c r="G5598" s="14">
        <v>650</v>
      </c>
      <c r="H5598" s="14">
        <v>900</v>
      </c>
      <c r="I5598" s="7">
        <f>Tabela1[[#This Row],[Valor total]]-Tabela1[[#This Row],[Valor custo]]</f>
        <v>250</v>
      </c>
      <c r="J5598" s="3">
        <f>Tabela1[[#This Row],[MARGEM BRUTA]]/Tabela1[[#This Row],[Valor total]]</f>
        <v>0.27777777777777779</v>
      </c>
      <c r="K5598" s="1" t="str">
        <f>VLOOKUP(Tabela1[[#This Row],[Cliente]],'BASE DE CLIENTES'!A:D,4,0)</f>
        <v>EMPRESA COM MAQUINA</v>
      </c>
      <c r="L5598" s="1" t="str">
        <f>VLOOKUP(Tabela1[[#This Row],[Cliente]],'BASE DE CLIENTES'!A:E,5,0)</f>
        <v>Aparecida de Goiânia</v>
      </c>
    </row>
    <row r="5599" spans="2:12" x14ac:dyDescent="0.3">
      <c r="B5599" t="s">
        <v>152</v>
      </c>
      <c r="C5599" s="1" t="str">
        <f>VLOOKUP(Tabela1[[#This Row],[Cliente]],'BASE DE CLIENTES'!A:E,2,0)</f>
        <v>Aparecida de Goiânia</v>
      </c>
      <c r="D5599" s="1" t="str">
        <f>VLOOKUP(Tabela1[[#This Row],[Cliente]],'BASE DE CLIENTES'!A:C,3,0)</f>
        <v>GO</v>
      </c>
      <c r="E5599" s="1" t="str">
        <f>CONCATENATE(Tabela1[[#This Row],[CIDADE]],",",Tabela1[[#This Row],[UF]])</f>
        <v>Aparecida de Goiânia,GO</v>
      </c>
      <c r="F5599" s="12">
        <v>46174</v>
      </c>
      <c r="G5599" s="14">
        <v>419</v>
      </c>
      <c r="H5599" s="14">
        <v>700</v>
      </c>
      <c r="I5599" s="7">
        <f>Tabela1[[#This Row],[Valor total]]-Tabela1[[#This Row],[Valor custo]]</f>
        <v>281</v>
      </c>
      <c r="J5599" s="3">
        <f>Tabela1[[#This Row],[MARGEM BRUTA]]/Tabela1[[#This Row],[Valor total]]</f>
        <v>0.40142857142857141</v>
      </c>
      <c r="K5599" s="1" t="str">
        <f>VLOOKUP(Tabela1[[#This Row],[Cliente]],'BASE DE CLIENTES'!A:D,4,0)</f>
        <v>TECNICO</v>
      </c>
      <c r="L5599" s="1" t="str">
        <f>VLOOKUP(Tabela1[[#This Row],[Cliente]],'BASE DE CLIENTES'!A:E,5,0)</f>
        <v>Aparecida de Goiânia</v>
      </c>
    </row>
    <row r="5600" spans="2:12" x14ac:dyDescent="0.3">
      <c r="B5600" t="s">
        <v>236</v>
      </c>
      <c r="C5600" s="1" t="str">
        <f>VLOOKUP(Tabela1[[#This Row],[Cliente]],'BASE DE CLIENTES'!A:E,2,0)</f>
        <v>Goiânia</v>
      </c>
      <c r="D5600" s="1" t="str">
        <f>VLOOKUP(Tabela1[[#This Row],[Cliente]],'BASE DE CLIENTES'!A:C,3,0)</f>
        <v>GO</v>
      </c>
      <c r="E5600" s="1" t="str">
        <f>CONCATENATE(Tabela1[[#This Row],[CIDADE]],",",Tabela1[[#This Row],[UF]])</f>
        <v>Goiânia,GO</v>
      </c>
      <c r="F5600" s="12">
        <v>46174</v>
      </c>
      <c r="G5600" s="14">
        <v>838</v>
      </c>
      <c r="H5600" s="14">
        <v>1170</v>
      </c>
      <c r="I5600" s="7">
        <f>Tabela1[[#This Row],[Valor total]]-Tabela1[[#This Row],[Valor custo]]</f>
        <v>332</v>
      </c>
      <c r="J5600" s="3">
        <f>Tabela1[[#This Row],[MARGEM BRUTA]]/Tabela1[[#This Row],[Valor total]]</f>
        <v>0.28376068376068375</v>
      </c>
      <c r="K5600" s="1" t="str">
        <f>VLOOKUP(Tabela1[[#This Row],[Cliente]],'BASE DE CLIENTES'!A:D,4,0)</f>
        <v>EMPRESA COM MAQUINA</v>
      </c>
      <c r="L5600" s="1" t="str">
        <f>VLOOKUP(Tabela1[[#This Row],[Cliente]],'BASE DE CLIENTES'!A:E,5,0)</f>
        <v>Goiânia</v>
      </c>
    </row>
    <row r="5601" spans="2:12" x14ac:dyDescent="0.3">
      <c r="B5601" t="s">
        <v>236</v>
      </c>
      <c r="C5601" s="1" t="str">
        <f>VLOOKUP(Tabela1[[#This Row],[Cliente]],'BASE DE CLIENTES'!A:E,2,0)</f>
        <v>Goiânia</v>
      </c>
      <c r="D5601" s="1" t="str">
        <f>VLOOKUP(Tabela1[[#This Row],[Cliente]],'BASE DE CLIENTES'!A:C,3,0)</f>
        <v>GO</v>
      </c>
      <c r="E5601" s="1" t="str">
        <f>CONCATENATE(Tabela1[[#This Row],[CIDADE]],",",Tabela1[[#This Row],[UF]])</f>
        <v>Goiânia,GO</v>
      </c>
      <c r="F5601" s="12">
        <v>46174</v>
      </c>
      <c r="G5601" s="14">
        <v>4640</v>
      </c>
      <c r="H5601" s="14">
        <v>6810</v>
      </c>
      <c r="I5601" s="7">
        <f>Tabela1[[#This Row],[Valor total]]-Tabela1[[#This Row],[Valor custo]]</f>
        <v>2170</v>
      </c>
      <c r="J5601" s="3">
        <f>Tabela1[[#This Row],[MARGEM BRUTA]]/Tabela1[[#This Row],[Valor total]]</f>
        <v>0.3186490455212922</v>
      </c>
      <c r="K5601" s="1" t="str">
        <f>VLOOKUP(Tabela1[[#This Row],[Cliente]],'BASE DE CLIENTES'!A:D,4,0)</f>
        <v>EMPRESA COM MAQUINA</v>
      </c>
      <c r="L5601" s="1" t="str">
        <f>VLOOKUP(Tabela1[[#This Row],[Cliente]],'BASE DE CLIENTES'!A:E,5,0)</f>
        <v>Goiânia</v>
      </c>
    </row>
    <row r="5602" spans="2:12" x14ac:dyDescent="0.3">
      <c r="B5602" t="s">
        <v>27</v>
      </c>
      <c r="C5602" s="1" t="str">
        <f>VLOOKUP(Tabela1[[#This Row],[Cliente]],'BASE DE CLIENTES'!A:E,2,0)</f>
        <v>Brasília</v>
      </c>
      <c r="D5602" s="1" t="str">
        <f>VLOOKUP(Tabela1[[#This Row],[Cliente]],'BASE DE CLIENTES'!A:C,3,0)</f>
        <v>DF</v>
      </c>
      <c r="E5602" s="1" t="str">
        <f>CONCATENATE(Tabela1[[#This Row],[CIDADE]],",",Tabela1[[#This Row],[UF]])</f>
        <v>Brasília,DF</v>
      </c>
      <c r="F5602" s="12">
        <v>46203</v>
      </c>
      <c r="G5602" s="14">
        <v>380</v>
      </c>
      <c r="H5602" s="14">
        <v>615</v>
      </c>
      <c r="I5602" s="7">
        <f>Tabela1[[#This Row],[Valor total]]-Tabela1[[#This Row],[Valor custo]]</f>
        <v>235</v>
      </c>
      <c r="J5602" s="3">
        <f>Tabela1[[#This Row],[MARGEM BRUTA]]/Tabela1[[#This Row],[Valor total]]</f>
        <v>0.38211382113821141</v>
      </c>
      <c r="K5602" s="1" t="str">
        <f>VLOOKUP(Tabela1[[#This Row],[Cliente]],'BASE DE CLIENTES'!A:D,4,0)</f>
        <v>EMPRESA SEM MAQUINA</v>
      </c>
      <c r="L5602" s="1" t="str">
        <f>VLOOKUP(Tabela1[[#This Row],[Cliente]],'BASE DE CLIENTES'!A:E,5,0)</f>
        <v>RECANTO DAS EMAS</v>
      </c>
    </row>
    <row r="5603" spans="2:12" x14ac:dyDescent="0.3">
      <c r="B5603" t="s">
        <v>68</v>
      </c>
      <c r="C5603" s="1" t="str">
        <f>VLOOKUP(Tabela1[[#This Row],[Cliente]],'BASE DE CLIENTES'!A:E,2,0)</f>
        <v>Brasília</v>
      </c>
      <c r="D5603" s="1" t="str">
        <f>VLOOKUP(Tabela1[[#This Row],[Cliente]],'BASE DE CLIENTES'!A:C,3,0)</f>
        <v>DF</v>
      </c>
      <c r="E5603" s="1" t="str">
        <f>CONCATENATE(Tabela1[[#This Row],[CIDADE]],",",Tabela1[[#This Row],[UF]])</f>
        <v>Brasília,DF</v>
      </c>
      <c r="F5603" s="12">
        <v>46203</v>
      </c>
      <c r="G5603" s="14">
        <v>493.79</v>
      </c>
      <c r="H5603" s="14">
        <v>830</v>
      </c>
      <c r="I5603" s="7">
        <f>Tabela1[[#This Row],[Valor total]]-Tabela1[[#This Row],[Valor custo]]</f>
        <v>336.21</v>
      </c>
      <c r="J5603" s="3">
        <f>Tabela1[[#This Row],[MARGEM BRUTA]]/Tabela1[[#This Row],[Valor total]]</f>
        <v>0.40507228915662646</v>
      </c>
      <c r="K5603" s="1" t="str">
        <f>VLOOKUP(Tabela1[[#This Row],[Cliente]],'BASE DE CLIENTES'!A:D,4,0)</f>
        <v>EMPRESA COM MAQUINA</v>
      </c>
      <c r="L5603" s="1" t="str">
        <f>VLOOKUP(Tabela1[[#This Row],[Cliente]],'BASE DE CLIENTES'!A:E,5,0)</f>
        <v>SAMAMBAIA SUL (SAMAMBAIA)</v>
      </c>
    </row>
    <row r="5604" spans="2:12" x14ac:dyDescent="0.3">
      <c r="B5604" t="s">
        <v>1137</v>
      </c>
      <c r="C5604" s="1" t="str">
        <f>VLOOKUP(Tabela1[[#This Row],[Cliente]],'BASE DE CLIENTES'!A:E,2,0)</f>
        <v>Brasília</v>
      </c>
      <c r="D5604" s="1" t="str">
        <f>VLOOKUP(Tabela1[[#This Row],[Cliente]],'BASE DE CLIENTES'!A:C,3,0)</f>
        <v>DF</v>
      </c>
      <c r="E5604" s="1" t="str">
        <f>CONCATENATE(Tabela1[[#This Row],[CIDADE]],",",Tabela1[[#This Row],[UF]])</f>
        <v>Brasília,DF</v>
      </c>
      <c r="F5604" s="12">
        <v>46203</v>
      </c>
      <c r="G5604" s="14">
        <v>441.8</v>
      </c>
      <c r="H5604" s="14">
        <v>825</v>
      </c>
      <c r="I5604" s="7">
        <f>Tabela1[[#This Row],[Valor total]]-Tabela1[[#This Row],[Valor custo]]</f>
        <v>383.2</v>
      </c>
      <c r="J5604" s="3">
        <f>Tabela1[[#This Row],[MARGEM BRUTA]]/Tabela1[[#This Row],[Valor total]]</f>
        <v>0.46448484848484844</v>
      </c>
      <c r="K5604" s="1" t="str">
        <f>VLOOKUP(Tabela1[[#This Row],[Cliente]],'BASE DE CLIENTES'!A:D,4,0)</f>
        <v>CLIENTE NOVO S/ IDENT.</v>
      </c>
      <c r="L5604" s="1" t="str">
        <f>VLOOKUP(Tabela1[[#This Row],[Cliente]],'BASE DE CLIENTES'!A:E,5,0)</f>
        <v>Brasília</v>
      </c>
    </row>
    <row r="5605" spans="2:12" x14ac:dyDescent="0.3">
      <c r="B5605" t="s">
        <v>78</v>
      </c>
      <c r="C5605" s="1" t="str">
        <f>VLOOKUP(Tabela1[[#This Row],[Cliente]],'BASE DE CLIENTES'!A:E,2,0)</f>
        <v>Brasília</v>
      </c>
      <c r="D5605" s="1" t="str">
        <f>VLOOKUP(Tabela1[[#This Row],[Cliente]],'BASE DE CLIENTES'!A:C,3,0)</f>
        <v>DF</v>
      </c>
      <c r="E5605" s="1" t="str">
        <f>CONCATENATE(Tabela1[[#This Row],[CIDADE]],",",Tabela1[[#This Row],[UF]])</f>
        <v>Brasília,DF</v>
      </c>
      <c r="F5605" s="12">
        <v>46203</v>
      </c>
      <c r="G5605" s="14">
        <v>22.8</v>
      </c>
      <c r="H5605" s="14">
        <v>30</v>
      </c>
      <c r="I5605" s="7">
        <f>Tabela1[[#This Row],[Valor total]]-Tabela1[[#This Row],[Valor custo]]</f>
        <v>7.1999999999999993</v>
      </c>
      <c r="J5605" s="3">
        <f>Tabela1[[#This Row],[MARGEM BRUTA]]/Tabela1[[#This Row],[Valor total]]</f>
        <v>0.23999999999999996</v>
      </c>
      <c r="K5605" s="1" t="str">
        <f>VLOOKUP(Tabela1[[#This Row],[Cliente]],'BASE DE CLIENTES'!A:D,4,0)</f>
        <v>SERRALHEIRO</v>
      </c>
      <c r="L5605" s="1" t="str">
        <f>VLOOKUP(Tabela1[[#This Row],[Cliente]],'BASE DE CLIENTES'!A:E,5,0)</f>
        <v>Vila do Boa (São Sebastião)</v>
      </c>
    </row>
    <row r="5606" spans="2:12" x14ac:dyDescent="0.3">
      <c r="B5606" t="s">
        <v>52</v>
      </c>
      <c r="C5606" s="1" t="str">
        <f>VLOOKUP(Tabela1[[#This Row],[Cliente]],'BASE DE CLIENTES'!A:E,2,0)</f>
        <v>Brasília</v>
      </c>
      <c r="D5606" s="1" t="str">
        <f>VLOOKUP(Tabela1[[#This Row],[Cliente]],'BASE DE CLIENTES'!A:C,3,0)</f>
        <v>DF</v>
      </c>
      <c r="E5606" s="1" t="str">
        <f>CONCATENATE(Tabela1[[#This Row],[CIDADE]],",",Tabela1[[#This Row],[UF]])</f>
        <v>Brasília,DF</v>
      </c>
      <c r="F5606" s="12">
        <v>46202</v>
      </c>
      <c r="G5606" s="14">
        <v>419</v>
      </c>
      <c r="H5606" s="14">
        <v>700</v>
      </c>
      <c r="I5606" s="7">
        <f>Tabela1[[#This Row],[Valor total]]-Tabela1[[#This Row],[Valor custo]]</f>
        <v>281</v>
      </c>
      <c r="J5606" s="3">
        <f>Tabela1[[#This Row],[MARGEM BRUTA]]/Tabela1[[#This Row],[Valor total]]</f>
        <v>0.40142857142857141</v>
      </c>
      <c r="K5606" s="1" t="str">
        <f>VLOOKUP(Tabela1[[#This Row],[Cliente]],'BASE DE CLIENTES'!A:D,4,0)</f>
        <v>SERRALHEIRO</v>
      </c>
      <c r="L5606" s="1" t="str">
        <f>VLOOKUP(Tabela1[[#This Row],[Cliente]],'BASE DE CLIENTES'!A:E,5,0)</f>
        <v>Ceilândia Sul (Ceilândia)</v>
      </c>
    </row>
    <row r="5607" spans="2:12" x14ac:dyDescent="0.3">
      <c r="B5607" t="s">
        <v>120</v>
      </c>
      <c r="C5607" s="1" t="str">
        <f>VLOOKUP(Tabela1[[#This Row],[Cliente]],'BASE DE CLIENTES'!A:E,2,0)</f>
        <v>Brasília</v>
      </c>
      <c r="D5607" s="1" t="str">
        <f>VLOOKUP(Tabela1[[#This Row],[Cliente]],'BASE DE CLIENTES'!A:C,3,0)</f>
        <v>DF</v>
      </c>
      <c r="E5607" s="1" t="str">
        <f>CONCATENATE(Tabela1[[#This Row],[CIDADE]],",",Tabela1[[#This Row],[UF]])</f>
        <v>Brasília,DF</v>
      </c>
      <c r="F5607" s="12">
        <v>46203</v>
      </c>
      <c r="G5607" s="14">
        <v>1854.76</v>
      </c>
      <c r="H5607" s="14">
        <v>3000</v>
      </c>
      <c r="I5607" s="7">
        <f>Tabela1[[#This Row],[Valor total]]-Tabela1[[#This Row],[Valor custo]]</f>
        <v>1145.24</v>
      </c>
      <c r="J5607" s="3">
        <f>Tabela1[[#This Row],[MARGEM BRUTA]]/Tabela1[[#This Row],[Valor total]]</f>
        <v>0.38174666666666668</v>
      </c>
      <c r="K5607" s="1" t="str">
        <f>VLOOKUP(Tabela1[[#This Row],[Cliente]],'BASE DE CLIENTES'!A:D,4,0)</f>
        <v>EMPRESA SEM MAQUINA</v>
      </c>
      <c r="L5607" s="1" t="str">
        <f>VLOOKUP(Tabela1[[#This Row],[Cliente]],'BASE DE CLIENTES'!A:E,5,0)</f>
        <v>SAMAMBAIA</v>
      </c>
    </row>
    <row r="5608" spans="2:12" x14ac:dyDescent="0.3">
      <c r="B5608" t="s">
        <v>1223</v>
      </c>
      <c r="C5608" s="1" t="str">
        <f>VLOOKUP(Tabela1[[#This Row],[Cliente]],'BASE DE CLIENTES'!A:E,2,0)</f>
        <v>MERCADO LIVRE</v>
      </c>
      <c r="D5608" s="1" t="str">
        <f>VLOOKUP(Tabela1[[#This Row],[Cliente]],'BASE DE CLIENTES'!A:C,3,0)</f>
        <v>MERCADO LIVRE</v>
      </c>
      <c r="E5608" s="1" t="str">
        <f>CONCATENATE(Tabela1[[#This Row],[CIDADE]],",",Tabela1[[#This Row],[UF]])</f>
        <v>MERCADO LIVRE,MERCADO LIVRE</v>
      </c>
      <c r="F5608" s="12">
        <v>46203</v>
      </c>
      <c r="G5608" s="14">
        <v>89.84</v>
      </c>
      <c r="H5608" s="14">
        <v>238.01</v>
      </c>
      <c r="I5608" s="7">
        <f>Tabela1[[#This Row],[Valor total]]-Tabela1[[#This Row],[Valor custo]]</f>
        <v>148.16999999999999</v>
      </c>
      <c r="J5608" s="3">
        <f>Tabela1[[#This Row],[MARGEM BRUTA]]/Tabela1[[#This Row],[Valor total]]</f>
        <v>0.62253686819881515</v>
      </c>
      <c r="K5608" s="1" t="str">
        <f>VLOOKUP(Tabela1[[#This Row],[Cliente]],'BASE DE CLIENTES'!A:D,4,0)</f>
        <v>OUTROS RAMOS</v>
      </c>
      <c r="L5608" s="1" t="str">
        <f>VLOOKUP(Tabela1[[#This Row],[Cliente]],'BASE DE CLIENTES'!A:E,5,0)</f>
        <v>MERCADO LIVRE</v>
      </c>
    </row>
    <row r="5609" spans="2:12" x14ac:dyDescent="0.3">
      <c r="B5609" t="s">
        <v>1223</v>
      </c>
      <c r="C5609" s="1" t="str">
        <f>VLOOKUP(Tabela1[[#This Row],[Cliente]],'BASE DE CLIENTES'!A:E,2,0)</f>
        <v>MERCADO LIVRE</v>
      </c>
      <c r="D5609" s="1" t="str">
        <f>VLOOKUP(Tabela1[[#This Row],[Cliente]],'BASE DE CLIENTES'!A:C,3,0)</f>
        <v>MERCADO LIVRE</v>
      </c>
      <c r="E5609" s="1" t="str">
        <f>CONCATENATE(Tabela1[[#This Row],[CIDADE]],",",Tabela1[[#This Row],[UF]])</f>
        <v>MERCADO LIVRE,MERCADO LIVRE</v>
      </c>
      <c r="F5609" s="12">
        <v>46203</v>
      </c>
      <c r="G5609" s="14">
        <v>89.84</v>
      </c>
      <c r="H5609" s="14">
        <v>234.56</v>
      </c>
      <c r="I5609" s="7">
        <f>Tabela1[[#This Row],[Valor total]]-Tabela1[[#This Row],[Valor custo]]</f>
        <v>144.72</v>
      </c>
      <c r="J5609" s="3">
        <f>Tabela1[[#This Row],[MARGEM BRUTA]]/Tabela1[[#This Row],[Valor total]]</f>
        <v>0.61698499317871758</v>
      </c>
      <c r="K5609" s="1" t="str">
        <f>VLOOKUP(Tabela1[[#This Row],[Cliente]],'BASE DE CLIENTES'!A:D,4,0)</f>
        <v>OUTROS RAMOS</v>
      </c>
      <c r="L5609" s="1" t="str">
        <f>VLOOKUP(Tabela1[[#This Row],[Cliente]],'BASE DE CLIENTES'!A:E,5,0)</f>
        <v>MERCADO LIVRE</v>
      </c>
    </row>
    <row r="5610" spans="2:12" x14ac:dyDescent="0.3">
      <c r="B5610" t="s">
        <v>1223</v>
      </c>
      <c r="C5610" s="1" t="str">
        <f>VLOOKUP(Tabela1[[#This Row],[Cliente]],'BASE DE CLIENTES'!A:E,2,0)</f>
        <v>MERCADO LIVRE</v>
      </c>
      <c r="D5610" s="1" t="str">
        <f>VLOOKUP(Tabela1[[#This Row],[Cliente]],'BASE DE CLIENTES'!A:C,3,0)</f>
        <v>MERCADO LIVRE</v>
      </c>
      <c r="E5610" s="1" t="str">
        <f>CONCATENATE(Tabela1[[#This Row],[CIDADE]],",",Tabela1[[#This Row],[UF]])</f>
        <v>MERCADO LIVRE,MERCADO LIVRE</v>
      </c>
      <c r="F5610" s="12">
        <v>46203</v>
      </c>
      <c r="G5610" s="14">
        <v>142.52000000000001</v>
      </c>
      <c r="H5610" s="14">
        <v>452.8</v>
      </c>
      <c r="I5610" s="7">
        <f>Tabela1[[#This Row],[Valor total]]-Tabela1[[#This Row],[Valor custo]]</f>
        <v>310.27999999999997</v>
      </c>
      <c r="J5610" s="3">
        <f>Tabela1[[#This Row],[MARGEM BRUTA]]/Tabela1[[#This Row],[Valor total]]</f>
        <v>0.68524734982332147</v>
      </c>
      <c r="K5610" s="1" t="str">
        <f>VLOOKUP(Tabela1[[#This Row],[Cliente]],'BASE DE CLIENTES'!A:D,4,0)</f>
        <v>OUTROS RAMOS</v>
      </c>
      <c r="L5610" s="1" t="str">
        <f>VLOOKUP(Tabela1[[#This Row],[Cliente]],'BASE DE CLIENTES'!A:E,5,0)</f>
        <v>MERCADO LIVRE</v>
      </c>
    </row>
    <row r="5611" spans="2:12" x14ac:dyDescent="0.3">
      <c r="B5611" t="s">
        <v>1223</v>
      </c>
      <c r="C5611" s="1" t="str">
        <f>VLOOKUP(Tabela1[[#This Row],[Cliente]],'BASE DE CLIENTES'!A:E,2,0)</f>
        <v>MERCADO LIVRE</v>
      </c>
      <c r="D5611" s="1" t="str">
        <f>VLOOKUP(Tabela1[[#This Row],[Cliente]],'BASE DE CLIENTES'!A:C,3,0)</f>
        <v>MERCADO LIVRE</v>
      </c>
      <c r="E5611" s="1" t="str">
        <f>CONCATENATE(Tabela1[[#This Row],[CIDADE]],",",Tabela1[[#This Row],[UF]])</f>
        <v>MERCADO LIVRE,MERCADO LIVRE</v>
      </c>
      <c r="F5611" s="12">
        <v>46203</v>
      </c>
      <c r="G5611" s="14">
        <v>71.260000000000005</v>
      </c>
      <c r="H5611" s="14">
        <v>227.4</v>
      </c>
      <c r="I5611" s="7">
        <f>Tabela1[[#This Row],[Valor total]]-Tabela1[[#This Row],[Valor custo]]</f>
        <v>156.13999999999999</v>
      </c>
      <c r="J5611" s="3">
        <f>Tabela1[[#This Row],[MARGEM BRUTA]]/Tabela1[[#This Row],[Valor total]]</f>
        <v>0.68663148636763405</v>
      </c>
      <c r="K5611" s="1" t="str">
        <f>VLOOKUP(Tabela1[[#This Row],[Cliente]],'BASE DE CLIENTES'!A:D,4,0)</f>
        <v>OUTROS RAMOS</v>
      </c>
      <c r="L5611" s="1" t="str">
        <f>VLOOKUP(Tabela1[[#This Row],[Cliente]],'BASE DE CLIENTES'!A:E,5,0)</f>
        <v>MERCADO LIVRE</v>
      </c>
    </row>
    <row r="5612" spans="2:12" x14ac:dyDescent="0.3">
      <c r="B5612" t="s">
        <v>1223</v>
      </c>
      <c r="C5612" s="1" t="str">
        <f>VLOOKUP(Tabela1[[#This Row],[Cliente]],'BASE DE CLIENTES'!A:E,2,0)</f>
        <v>MERCADO LIVRE</v>
      </c>
      <c r="D5612" s="1" t="str">
        <f>VLOOKUP(Tabela1[[#This Row],[Cliente]],'BASE DE CLIENTES'!A:C,3,0)</f>
        <v>MERCADO LIVRE</v>
      </c>
      <c r="E5612" s="1" t="str">
        <f>CONCATENATE(Tabela1[[#This Row],[CIDADE]],",",Tabela1[[#This Row],[UF]])</f>
        <v>MERCADO LIVRE,MERCADO LIVRE</v>
      </c>
      <c r="F5612" s="12">
        <v>46203</v>
      </c>
      <c r="G5612" s="14">
        <v>71.260000000000005</v>
      </c>
      <c r="H5612" s="14">
        <v>227.4</v>
      </c>
      <c r="I5612" s="7">
        <f>Tabela1[[#This Row],[Valor total]]-Tabela1[[#This Row],[Valor custo]]</f>
        <v>156.13999999999999</v>
      </c>
      <c r="J5612" s="3">
        <f>Tabela1[[#This Row],[MARGEM BRUTA]]/Tabela1[[#This Row],[Valor total]]</f>
        <v>0.68663148636763405</v>
      </c>
      <c r="K5612" s="1" t="str">
        <f>VLOOKUP(Tabela1[[#This Row],[Cliente]],'BASE DE CLIENTES'!A:D,4,0)</f>
        <v>OUTROS RAMOS</v>
      </c>
      <c r="L5612" s="1" t="str">
        <f>VLOOKUP(Tabela1[[#This Row],[Cliente]],'BASE DE CLIENTES'!A:E,5,0)</f>
        <v>MERCADO LIVRE</v>
      </c>
    </row>
    <row r="5613" spans="2:12" x14ac:dyDescent="0.3">
      <c r="B5613" t="s">
        <v>1223</v>
      </c>
      <c r="C5613" s="1" t="str">
        <f>VLOOKUP(Tabela1[[#This Row],[Cliente]],'BASE DE CLIENTES'!A:E,2,0)</f>
        <v>MERCADO LIVRE</v>
      </c>
      <c r="D5613" s="1" t="str">
        <f>VLOOKUP(Tabela1[[#This Row],[Cliente]],'BASE DE CLIENTES'!A:C,3,0)</f>
        <v>MERCADO LIVRE</v>
      </c>
      <c r="E5613" s="1" t="str">
        <f>CONCATENATE(Tabela1[[#This Row],[CIDADE]],",",Tabela1[[#This Row],[UF]])</f>
        <v>MERCADO LIVRE,MERCADO LIVRE</v>
      </c>
      <c r="F5613" s="12">
        <v>46203</v>
      </c>
      <c r="G5613" s="14">
        <v>89.84</v>
      </c>
      <c r="H5613" s="14">
        <v>267.92</v>
      </c>
      <c r="I5613" s="7">
        <f>Tabela1[[#This Row],[Valor total]]-Tabela1[[#This Row],[Valor custo]]</f>
        <v>178.08</v>
      </c>
      <c r="J5613" s="3">
        <f>Tabela1[[#This Row],[MARGEM BRUTA]]/Tabela1[[#This Row],[Valor total]]</f>
        <v>0.66467602269334125</v>
      </c>
      <c r="K5613" s="1" t="str">
        <f>VLOOKUP(Tabela1[[#This Row],[Cliente]],'BASE DE CLIENTES'!A:D,4,0)</f>
        <v>OUTROS RAMOS</v>
      </c>
      <c r="L5613" s="1" t="str">
        <f>VLOOKUP(Tabela1[[#This Row],[Cliente]],'BASE DE CLIENTES'!A:E,5,0)</f>
        <v>MERCADO LIVRE</v>
      </c>
    </row>
    <row r="5614" spans="2:12" x14ac:dyDescent="0.3">
      <c r="B5614" t="s">
        <v>1223</v>
      </c>
      <c r="C5614" s="1" t="str">
        <f>VLOOKUP(Tabela1[[#This Row],[Cliente]],'BASE DE CLIENTES'!A:E,2,0)</f>
        <v>MERCADO LIVRE</v>
      </c>
      <c r="D5614" s="1" t="str">
        <f>VLOOKUP(Tabela1[[#This Row],[Cliente]],'BASE DE CLIENTES'!A:C,3,0)</f>
        <v>MERCADO LIVRE</v>
      </c>
      <c r="E5614" s="1" t="str">
        <f>CONCATENATE(Tabela1[[#This Row],[CIDADE]],",",Tabela1[[#This Row],[UF]])</f>
        <v>MERCADO LIVRE,MERCADO LIVRE</v>
      </c>
      <c r="F5614" s="12">
        <v>46203</v>
      </c>
      <c r="G5614" s="14">
        <v>71.260000000000005</v>
      </c>
      <c r="H5614" s="14">
        <v>255.27</v>
      </c>
      <c r="I5614" s="7">
        <f>Tabela1[[#This Row],[Valor total]]-Tabela1[[#This Row],[Valor custo]]</f>
        <v>184.01</v>
      </c>
      <c r="J5614" s="3">
        <f>Tabela1[[#This Row],[MARGEM BRUTA]]/Tabela1[[#This Row],[Valor total]]</f>
        <v>0.7208445959180475</v>
      </c>
      <c r="K5614" s="1" t="str">
        <f>VLOOKUP(Tabela1[[#This Row],[Cliente]],'BASE DE CLIENTES'!A:D,4,0)</f>
        <v>OUTROS RAMOS</v>
      </c>
      <c r="L5614" s="1" t="str">
        <f>VLOOKUP(Tabela1[[#This Row],[Cliente]],'BASE DE CLIENTES'!A:E,5,0)</f>
        <v>MERCADO LIVRE</v>
      </c>
    </row>
    <row r="5615" spans="2:12" x14ac:dyDescent="0.3">
      <c r="B5615" t="s">
        <v>1223</v>
      </c>
      <c r="C5615" s="1" t="str">
        <f>VLOOKUP(Tabela1[[#This Row],[Cliente]],'BASE DE CLIENTES'!A:E,2,0)</f>
        <v>MERCADO LIVRE</v>
      </c>
      <c r="D5615" s="1" t="str">
        <f>VLOOKUP(Tabela1[[#This Row],[Cliente]],'BASE DE CLIENTES'!A:C,3,0)</f>
        <v>MERCADO LIVRE</v>
      </c>
      <c r="E5615" s="1" t="str">
        <f>CONCATENATE(Tabela1[[#This Row],[CIDADE]],",",Tabela1[[#This Row],[UF]])</f>
        <v>MERCADO LIVRE,MERCADO LIVRE</v>
      </c>
      <c r="F5615" s="12">
        <v>46203</v>
      </c>
      <c r="G5615" s="14">
        <v>104.84</v>
      </c>
      <c r="H5615" s="14">
        <v>244.77</v>
      </c>
      <c r="I5615" s="7">
        <f>Tabela1[[#This Row],[Valor total]]-Tabela1[[#This Row],[Valor custo]]</f>
        <v>139.93</v>
      </c>
      <c r="J5615" s="3">
        <f>Tabela1[[#This Row],[MARGEM BRUTA]]/Tabela1[[#This Row],[Valor total]]</f>
        <v>0.57167953589083631</v>
      </c>
      <c r="K5615" s="1" t="str">
        <f>VLOOKUP(Tabela1[[#This Row],[Cliente]],'BASE DE CLIENTES'!A:D,4,0)</f>
        <v>OUTROS RAMOS</v>
      </c>
      <c r="L5615" s="1" t="str">
        <f>VLOOKUP(Tabela1[[#This Row],[Cliente]],'BASE DE CLIENTES'!A:E,5,0)</f>
        <v>MERCADO LIVRE</v>
      </c>
    </row>
    <row r="5616" spans="2:12" x14ac:dyDescent="0.3">
      <c r="B5616" t="s">
        <v>1223</v>
      </c>
      <c r="C5616" s="1" t="str">
        <f>VLOOKUP(Tabela1[[#This Row],[Cliente]],'BASE DE CLIENTES'!A:E,2,0)</f>
        <v>MERCADO LIVRE</v>
      </c>
      <c r="D5616" s="1" t="str">
        <f>VLOOKUP(Tabela1[[#This Row],[Cliente]],'BASE DE CLIENTES'!A:C,3,0)</f>
        <v>MERCADO LIVRE</v>
      </c>
      <c r="E5616" s="1" t="str">
        <f>CONCATENATE(Tabela1[[#This Row],[CIDADE]],",",Tabela1[[#This Row],[UF]])</f>
        <v>MERCADO LIVRE,MERCADO LIVRE</v>
      </c>
      <c r="F5616" s="12">
        <v>46203</v>
      </c>
      <c r="G5616" s="14">
        <v>89.84</v>
      </c>
      <c r="H5616" s="14">
        <v>255.23</v>
      </c>
      <c r="I5616" s="7">
        <f>Tabela1[[#This Row],[Valor total]]-Tabela1[[#This Row],[Valor custo]]</f>
        <v>165.39</v>
      </c>
      <c r="J5616" s="3">
        <f>Tabela1[[#This Row],[MARGEM BRUTA]]/Tabela1[[#This Row],[Valor total]]</f>
        <v>0.64800376131332516</v>
      </c>
      <c r="K5616" s="1" t="str">
        <f>VLOOKUP(Tabela1[[#This Row],[Cliente]],'BASE DE CLIENTES'!A:D,4,0)</f>
        <v>OUTROS RAMOS</v>
      </c>
      <c r="L5616" s="1" t="str">
        <f>VLOOKUP(Tabela1[[#This Row],[Cliente]],'BASE DE CLIENTES'!A:E,5,0)</f>
        <v>MERCADO LIVRE</v>
      </c>
    </row>
    <row r="5617" spans="2:12" x14ac:dyDescent="0.3">
      <c r="B5617" t="s">
        <v>765</v>
      </c>
      <c r="C5617" s="1" t="str">
        <f>VLOOKUP(Tabela1[[#This Row],[Cliente]],'BASE DE CLIENTES'!A:E,2,0)</f>
        <v>Brasília</v>
      </c>
      <c r="D5617" s="1" t="str">
        <f>VLOOKUP(Tabela1[[#This Row],[Cliente]],'BASE DE CLIENTES'!A:C,3,0)</f>
        <v>DF</v>
      </c>
      <c r="E5617" s="1" t="str">
        <f>CONCATENATE(Tabela1[[#This Row],[CIDADE]],",",Tabela1[[#This Row],[UF]])</f>
        <v>Brasília,DF</v>
      </c>
      <c r="F5617" s="12">
        <v>46203</v>
      </c>
      <c r="G5617" s="14">
        <v>117.08</v>
      </c>
      <c r="H5617" s="14">
        <v>290</v>
      </c>
      <c r="I5617" s="7">
        <f>Tabela1[[#This Row],[Valor total]]-Tabela1[[#This Row],[Valor custo]]</f>
        <v>172.92000000000002</v>
      </c>
      <c r="J5617" s="3">
        <f>Tabela1[[#This Row],[MARGEM BRUTA]]/Tabela1[[#This Row],[Valor total]]</f>
        <v>0.59627586206896555</v>
      </c>
      <c r="K5617" s="1" t="str">
        <f>VLOOKUP(Tabela1[[#This Row],[Cliente]],'BASE DE CLIENTES'!A:D,4,0)</f>
        <v>SEM CLASSIFICAÇÃO</v>
      </c>
      <c r="L5617" s="1" t="str">
        <f>VLOOKUP(Tabela1[[#This Row],[Cliente]],'BASE DE CLIENTES'!A:E,5,0)</f>
        <v>SOBRADINHO</v>
      </c>
    </row>
    <row r="5618" spans="2:12" x14ac:dyDescent="0.3">
      <c r="B5618" t="s">
        <v>1223</v>
      </c>
      <c r="C5618" s="1" t="str">
        <f>VLOOKUP(Tabela1[[#This Row],[Cliente]],'BASE DE CLIENTES'!A:E,2,0)</f>
        <v>MERCADO LIVRE</v>
      </c>
      <c r="D5618" s="1" t="str">
        <f>VLOOKUP(Tabela1[[#This Row],[Cliente]],'BASE DE CLIENTES'!A:C,3,0)</f>
        <v>MERCADO LIVRE</v>
      </c>
      <c r="E5618" s="1" t="str">
        <f>CONCATENATE(Tabela1[[#This Row],[CIDADE]],",",Tabela1[[#This Row],[UF]])</f>
        <v>MERCADO LIVRE,MERCADO LIVRE</v>
      </c>
      <c r="F5618" s="12">
        <v>46203</v>
      </c>
      <c r="G5618" s="14">
        <v>71.260000000000005</v>
      </c>
      <c r="H5618" s="14">
        <v>282.83</v>
      </c>
      <c r="I5618" s="7">
        <f>Tabela1[[#This Row],[Valor total]]-Tabela1[[#This Row],[Valor custo]]</f>
        <v>211.57</v>
      </c>
      <c r="J5618" s="3">
        <f>Tabela1[[#This Row],[MARGEM BRUTA]]/Tabela1[[#This Row],[Valor total]]</f>
        <v>0.74804652971749819</v>
      </c>
      <c r="K5618" s="1" t="str">
        <f>VLOOKUP(Tabela1[[#This Row],[Cliente]],'BASE DE CLIENTES'!A:D,4,0)</f>
        <v>OUTROS RAMOS</v>
      </c>
      <c r="L5618" s="1" t="str">
        <f>VLOOKUP(Tabela1[[#This Row],[Cliente]],'BASE DE CLIENTES'!A:E,5,0)</f>
        <v>MERCADO LIVRE</v>
      </c>
    </row>
    <row r="5619" spans="2:12" x14ac:dyDescent="0.3">
      <c r="B5619" t="s">
        <v>1223</v>
      </c>
      <c r="C5619" s="1" t="str">
        <f>VLOOKUP(Tabela1[[#This Row],[Cliente]],'BASE DE CLIENTES'!A:E,2,0)</f>
        <v>MERCADO LIVRE</v>
      </c>
      <c r="D5619" s="1" t="str">
        <f>VLOOKUP(Tabela1[[#This Row],[Cliente]],'BASE DE CLIENTES'!A:C,3,0)</f>
        <v>MERCADO LIVRE</v>
      </c>
      <c r="E5619" s="1" t="str">
        <f>CONCATENATE(Tabela1[[#This Row],[CIDADE]],",",Tabela1[[#This Row],[UF]])</f>
        <v>MERCADO LIVRE,MERCADO LIVRE</v>
      </c>
      <c r="F5619" s="12">
        <v>46203</v>
      </c>
      <c r="G5619" s="14">
        <v>71.260000000000005</v>
      </c>
      <c r="H5619" s="14">
        <v>274.19</v>
      </c>
      <c r="I5619" s="7">
        <f>Tabela1[[#This Row],[Valor total]]-Tabela1[[#This Row],[Valor custo]]</f>
        <v>202.93</v>
      </c>
      <c r="J5619" s="3">
        <f>Tabela1[[#This Row],[MARGEM BRUTA]]/Tabela1[[#This Row],[Valor total]]</f>
        <v>0.74010722491702841</v>
      </c>
      <c r="K5619" s="1" t="str">
        <f>VLOOKUP(Tabela1[[#This Row],[Cliente]],'BASE DE CLIENTES'!A:D,4,0)</f>
        <v>OUTROS RAMOS</v>
      </c>
      <c r="L5619" s="1" t="str">
        <f>VLOOKUP(Tabela1[[#This Row],[Cliente]],'BASE DE CLIENTES'!A:E,5,0)</f>
        <v>MERCADO LIVRE</v>
      </c>
    </row>
    <row r="5620" spans="2:12" x14ac:dyDescent="0.3">
      <c r="B5620" t="s">
        <v>1223</v>
      </c>
      <c r="C5620" s="1" t="str">
        <f>VLOOKUP(Tabela1[[#This Row],[Cliente]],'BASE DE CLIENTES'!A:E,2,0)</f>
        <v>MERCADO LIVRE</v>
      </c>
      <c r="D5620" s="1" t="str">
        <f>VLOOKUP(Tabela1[[#This Row],[Cliente]],'BASE DE CLIENTES'!A:C,3,0)</f>
        <v>MERCADO LIVRE</v>
      </c>
      <c r="E5620" s="1" t="str">
        <f>CONCATENATE(Tabela1[[#This Row],[CIDADE]],",",Tabela1[[#This Row],[UF]])</f>
        <v>MERCADO LIVRE,MERCADO LIVRE</v>
      </c>
      <c r="F5620" s="12">
        <v>46203</v>
      </c>
      <c r="G5620" s="14">
        <v>104.84</v>
      </c>
      <c r="H5620" s="14">
        <v>282.08</v>
      </c>
      <c r="I5620" s="7">
        <f>Tabela1[[#This Row],[Valor total]]-Tabela1[[#This Row],[Valor custo]]</f>
        <v>177.23999999999998</v>
      </c>
      <c r="J5620" s="3">
        <f>Tabela1[[#This Row],[MARGEM BRUTA]]/Tabela1[[#This Row],[Valor total]]</f>
        <v>0.62833238797504254</v>
      </c>
      <c r="K5620" s="1" t="str">
        <f>VLOOKUP(Tabela1[[#This Row],[Cliente]],'BASE DE CLIENTES'!A:D,4,0)</f>
        <v>OUTROS RAMOS</v>
      </c>
      <c r="L5620" s="1" t="str">
        <f>VLOOKUP(Tabela1[[#This Row],[Cliente]],'BASE DE CLIENTES'!A:E,5,0)</f>
        <v>MERCADO LIVRE</v>
      </c>
    </row>
    <row r="5621" spans="2:12" x14ac:dyDescent="0.3">
      <c r="B5621" t="s">
        <v>49</v>
      </c>
      <c r="C5621" s="1" t="str">
        <f>VLOOKUP(Tabela1[[#This Row],[Cliente]],'BASE DE CLIENTES'!A:E,2,0)</f>
        <v>Brasília</v>
      </c>
      <c r="D5621" s="1" t="str">
        <f>VLOOKUP(Tabela1[[#This Row],[Cliente]],'BASE DE CLIENTES'!A:C,3,0)</f>
        <v>DF</v>
      </c>
      <c r="E5621" s="1" t="str">
        <f>CONCATENATE(Tabela1[[#This Row],[CIDADE]],",",Tabela1[[#This Row],[UF]])</f>
        <v>Brasília,DF</v>
      </c>
      <c r="F5621" s="12">
        <v>46203</v>
      </c>
      <c r="G5621" s="14">
        <v>15.2</v>
      </c>
      <c r="H5621" s="14">
        <v>60</v>
      </c>
      <c r="I5621" s="7">
        <f>Tabela1[[#This Row],[Valor total]]-Tabela1[[#This Row],[Valor custo]]</f>
        <v>44.8</v>
      </c>
      <c r="J5621" s="3">
        <f>Tabela1[[#This Row],[MARGEM BRUTA]]/Tabela1[[#This Row],[Valor total]]</f>
        <v>0.74666666666666659</v>
      </c>
      <c r="K5621" s="1" t="str">
        <f>VLOOKUP(Tabela1[[#This Row],[Cliente]],'BASE DE CLIENTES'!A:D,4,0)</f>
        <v>EMPRESA COM MAQUINA</v>
      </c>
      <c r="L5621" s="1" t="str">
        <f>VLOOKUP(Tabela1[[#This Row],[Cliente]],'BASE DE CLIENTES'!A:E,5,0)</f>
        <v>TAGUATINGA</v>
      </c>
    </row>
    <row r="5622" spans="2:12" x14ac:dyDescent="0.3">
      <c r="B5622" t="s">
        <v>140</v>
      </c>
      <c r="C5622" s="1" t="str">
        <f>VLOOKUP(Tabela1[[#This Row],[Cliente]],'BASE DE CLIENTES'!A:E,2,0)</f>
        <v>Brasília</v>
      </c>
      <c r="D5622" s="1" t="str">
        <f>VLOOKUP(Tabela1[[#This Row],[Cliente]],'BASE DE CLIENTES'!A:C,3,0)</f>
        <v>DF</v>
      </c>
      <c r="E5622" s="1" t="str">
        <f>CONCATENATE(Tabela1[[#This Row],[CIDADE]],",",Tabela1[[#This Row],[UF]])</f>
        <v>Brasília,DF</v>
      </c>
      <c r="F5622" s="12">
        <v>46203</v>
      </c>
      <c r="G5622" s="14">
        <v>137.56</v>
      </c>
      <c r="H5622" s="14">
        <v>330</v>
      </c>
      <c r="I5622" s="7">
        <f>Tabela1[[#This Row],[Valor total]]-Tabela1[[#This Row],[Valor custo]]</f>
        <v>192.44</v>
      </c>
      <c r="J5622" s="3">
        <f>Tabela1[[#This Row],[MARGEM BRUTA]]/Tabela1[[#This Row],[Valor total]]</f>
        <v>0.5831515151515152</v>
      </c>
      <c r="K5622" s="1" t="str">
        <f>VLOOKUP(Tabela1[[#This Row],[Cliente]],'BASE DE CLIENTES'!A:D,4,0)</f>
        <v>EMPRESA COM MAQUINA</v>
      </c>
      <c r="L5622" s="1" t="str">
        <f>VLOOKUP(Tabela1[[#This Row],[Cliente]],'BASE DE CLIENTES'!A:E,5,0)</f>
        <v>RECANTO DAS EMAS</v>
      </c>
    </row>
    <row r="5623" spans="2:12" x14ac:dyDescent="0.3">
      <c r="B5623" t="s">
        <v>1223</v>
      </c>
      <c r="C5623" s="1" t="str">
        <f>VLOOKUP(Tabela1[[#This Row],[Cliente]],'BASE DE CLIENTES'!A:E,2,0)</f>
        <v>MERCADO LIVRE</v>
      </c>
      <c r="D5623" s="1" t="str">
        <f>VLOOKUP(Tabela1[[#This Row],[Cliente]],'BASE DE CLIENTES'!A:C,3,0)</f>
        <v>MERCADO LIVRE</v>
      </c>
      <c r="E5623" s="1" t="str">
        <f>CONCATENATE(Tabela1[[#This Row],[CIDADE]],",",Tabela1[[#This Row],[UF]])</f>
        <v>MERCADO LIVRE,MERCADO LIVRE</v>
      </c>
      <c r="F5623" s="12">
        <v>46203</v>
      </c>
      <c r="G5623" s="14">
        <v>33.56</v>
      </c>
      <c r="H5623" s="14">
        <v>49.42</v>
      </c>
      <c r="I5623" s="7">
        <f>Tabela1[[#This Row],[Valor total]]-Tabela1[[#This Row],[Valor custo]]</f>
        <v>15.86</v>
      </c>
      <c r="J5623" s="3">
        <f>Tabela1[[#This Row],[MARGEM BRUTA]]/Tabela1[[#This Row],[Valor total]]</f>
        <v>0.32092270335896395</v>
      </c>
      <c r="K5623" s="1" t="str">
        <f>VLOOKUP(Tabela1[[#This Row],[Cliente]],'BASE DE CLIENTES'!A:D,4,0)</f>
        <v>OUTROS RAMOS</v>
      </c>
      <c r="L5623" s="1" t="str">
        <f>VLOOKUP(Tabela1[[#This Row],[Cliente]],'BASE DE CLIENTES'!A:E,5,0)</f>
        <v>MERCADO LIVRE</v>
      </c>
    </row>
    <row r="5624" spans="2:12" x14ac:dyDescent="0.3">
      <c r="B5624" t="s">
        <v>23</v>
      </c>
      <c r="C5624" s="1" t="str">
        <f>VLOOKUP(Tabela1[[#This Row],[Cliente]],'BASE DE CLIENTES'!A:E,2,0)</f>
        <v>Brasília</v>
      </c>
      <c r="D5624" s="1" t="str">
        <f>VLOOKUP(Tabela1[[#This Row],[Cliente]],'BASE DE CLIENTES'!A:C,3,0)</f>
        <v>DF</v>
      </c>
      <c r="E5624" s="1" t="str">
        <f>CONCATENATE(Tabela1[[#This Row],[CIDADE]],",",Tabela1[[#This Row],[UF]])</f>
        <v>Brasília,DF</v>
      </c>
      <c r="F5624" s="12">
        <v>46203</v>
      </c>
      <c r="G5624" s="14">
        <v>387.6</v>
      </c>
      <c r="H5624" s="14">
        <v>580</v>
      </c>
      <c r="I5624" s="7">
        <f>Tabela1[[#This Row],[Valor total]]-Tabela1[[#This Row],[Valor custo]]</f>
        <v>192.39999999999998</v>
      </c>
      <c r="J5624" s="3">
        <f>Tabela1[[#This Row],[MARGEM BRUTA]]/Tabela1[[#This Row],[Valor total]]</f>
        <v>0.33172413793103445</v>
      </c>
      <c r="K5624" s="1" t="str">
        <f>VLOOKUP(Tabela1[[#This Row],[Cliente]],'BASE DE CLIENTES'!A:D,4,0)</f>
        <v>EMPRESA SEM MAQUINA</v>
      </c>
      <c r="L5624" s="1" t="str">
        <f>VLOOKUP(Tabela1[[#This Row],[Cliente]],'BASE DE CLIENTES'!A:E,5,0)</f>
        <v>SETOR INDUSTRIAL (TAGUATINGA)</v>
      </c>
    </row>
    <row r="5625" spans="2:12" x14ac:dyDescent="0.3">
      <c r="B5625" t="s">
        <v>120</v>
      </c>
      <c r="C5625" s="1" t="str">
        <f>VLOOKUP(Tabela1[[#This Row],[Cliente]],'BASE DE CLIENTES'!A:E,2,0)</f>
        <v>Brasília</v>
      </c>
      <c r="D5625" s="1" t="str">
        <f>VLOOKUP(Tabela1[[#This Row],[Cliente]],'BASE DE CLIENTES'!A:C,3,0)</f>
        <v>DF</v>
      </c>
      <c r="E5625" s="1" t="str">
        <f>CONCATENATE(Tabela1[[#This Row],[CIDADE]],",",Tabela1[[#This Row],[UF]])</f>
        <v>Brasília,DF</v>
      </c>
      <c r="F5625" s="12">
        <v>46203</v>
      </c>
      <c r="G5625" s="14">
        <v>152</v>
      </c>
      <c r="H5625" s="14">
        <v>400</v>
      </c>
      <c r="I5625" s="7">
        <f>Tabela1[[#This Row],[Valor total]]-Tabela1[[#This Row],[Valor custo]]</f>
        <v>248</v>
      </c>
      <c r="J5625" s="3">
        <f>Tabela1[[#This Row],[MARGEM BRUTA]]/Tabela1[[#This Row],[Valor total]]</f>
        <v>0.62</v>
      </c>
      <c r="K5625" s="1" t="str">
        <f>VLOOKUP(Tabela1[[#This Row],[Cliente]],'BASE DE CLIENTES'!A:D,4,0)</f>
        <v>EMPRESA SEM MAQUINA</v>
      </c>
      <c r="L5625" s="1" t="str">
        <f>VLOOKUP(Tabela1[[#This Row],[Cliente]],'BASE DE CLIENTES'!A:E,5,0)</f>
        <v>SAMAMBAIA</v>
      </c>
    </row>
    <row r="5626" spans="2:12" x14ac:dyDescent="0.3">
      <c r="B5626" t="s">
        <v>19</v>
      </c>
      <c r="C5626" s="1" t="str">
        <f>VLOOKUP(Tabela1[[#This Row],[Cliente]],'BASE DE CLIENTES'!A:E,2,0)</f>
        <v>Águas Lindas de Goiás</v>
      </c>
      <c r="D5626" s="1" t="str">
        <f>VLOOKUP(Tabela1[[#This Row],[Cliente]],'BASE DE CLIENTES'!A:C,3,0)</f>
        <v>GO</v>
      </c>
      <c r="E5626" s="1" t="str">
        <f>CONCATENATE(Tabela1[[#This Row],[CIDADE]],",",Tabela1[[#This Row],[UF]])</f>
        <v>Águas Lindas de Goiás,GO</v>
      </c>
      <c r="F5626" s="12">
        <v>46203</v>
      </c>
      <c r="G5626" s="14">
        <v>30.4</v>
      </c>
      <c r="H5626" s="14">
        <v>140</v>
      </c>
      <c r="I5626" s="7">
        <f>Tabela1[[#This Row],[Valor total]]-Tabela1[[#This Row],[Valor custo]]</f>
        <v>109.6</v>
      </c>
      <c r="J5626" s="3">
        <f>Tabela1[[#This Row],[MARGEM BRUTA]]/Tabela1[[#This Row],[Valor total]]</f>
        <v>0.78285714285714281</v>
      </c>
      <c r="K5626" s="1" t="str">
        <f>VLOOKUP(Tabela1[[#This Row],[Cliente]],'BASE DE CLIENTES'!A:D,4,0)</f>
        <v>SERRALHEIRO</v>
      </c>
      <c r="L5626" s="1" t="str">
        <f>VLOOKUP(Tabela1[[#This Row],[Cliente]],'BASE DE CLIENTES'!A:E,5,0)</f>
        <v>Águas Lindas de Goiás</v>
      </c>
    </row>
    <row r="5627" spans="2:12" x14ac:dyDescent="0.3">
      <c r="B5627" t="s">
        <v>216</v>
      </c>
      <c r="C5627" s="1" t="str">
        <f>VLOOKUP(Tabela1[[#This Row],[Cliente]],'BASE DE CLIENTES'!A:E,2,0)</f>
        <v>Brasília</v>
      </c>
      <c r="D5627" s="1" t="str">
        <f>VLOOKUP(Tabela1[[#This Row],[Cliente]],'BASE DE CLIENTES'!A:C,3,0)</f>
        <v>DF</v>
      </c>
      <c r="E5627" s="1" t="str">
        <f>CONCATENATE(Tabela1[[#This Row],[CIDADE]],",",Tabela1[[#This Row],[UF]])</f>
        <v>Brasília,DF</v>
      </c>
      <c r="F5627" s="12">
        <v>46203</v>
      </c>
      <c r="G5627" s="14">
        <v>562.79999999999995</v>
      </c>
      <c r="H5627" s="14">
        <v>1300</v>
      </c>
      <c r="I5627" s="7">
        <f>Tabela1[[#This Row],[Valor total]]-Tabela1[[#This Row],[Valor custo]]</f>
        <v>737.2</v>
      </c>
      <c r="J5627" s="3">
        <f>Tabela1[[#This Row],[MARGEM BRUTA]]/Tabela1[[#This Row],[Valor total]]</f>
        <v>0.56707692307692315</v>
      </c>
      <c r="K5627" s="1" t="str">
        <f>VLOOKUP(Tabela1[[#This Row],[Cliente]],'BASE DE CLIENTES'!A:D,4,0)</f>
        <v>EMPRESA COM MAQUINA</v>
      </c>
      <c r="L5627" s="1" t="str">
        <f>VLOOKUP(Tabela1[[#This Row],[Cliente]],'BASE DE CLIENTES'!A:E,5,0)</f>
        <v>RIACHO FUNDO II</v>
      </c>
    </row>
    <row r="5628" spans="2:12" x14ac:dyDescent="0.3">
      <c r="B5628" t="s">
        <v>19</v>
      </c>
      <c r="C5628" s="1" t="str">
        <f>VLOOKUP(Tabela1[[#This Row],[Cliente]],'BASE DE CLIENTES'!A:E,2,0)</f>
        <v>Águas Lindas de Goiás</v>
      </c>
      <c r="D5628" s="1" t="str">
        <f>VLOOKUP(Tabela1[[#This Row],[Cliente]],'BASE DE CLIENTES'!A:C,3,0)</f>
        <v>GO</v>
      </c>
      <c r="E5628" s="1" t="str">
        <f>CONCATENATE(Tabela1[[#This Row],[CIDADE]],",",Tabela1[[#This Row],[UF]])</f>
        <v>Águas Lindas de Goiás,GO</v>
      </c>
      <c r="F5628" s="12">
        <v>46203</v>
      </c>
      <c r="G5628" s="14">
        <v>1755.6</v>
      </c>
      <c r="H5628" s="14">
        <v>3130</v>
      </c>
      <c r="I5628" s="7">
        <f>Tabela1[[#This Row],[Valor total]]-Tabela1[[#This Row],[Valor custo]]</f>
        <v>1374.4</v>
      </c>
      <c r="J5628" s="3">
        <f>Tabela1[[#This Row],[MARGEM BRUTA]]/Tabela1[[#This Row],[Valor total]]</f>
        <v>0.4391054313099042</v>
      </c>
      <c r="K5628" s="1" t="str">
        <f>VLOOKUP(Tabela1[[#This Row],[Cliente]],'BASE DE CLIENTES'!A:D,4,0)</f>
        <v>SERRALHEIRO</v>
      </c>
      <c r="L5628" s="1" t="str">
        <f>VLOOKUP(Tabela1[[#This Row],[Cliente]],'BASE DE CLIENTES'!A:E,5,0)</f>
        <v>Águas Lindas de Goiás</v>
      </c>
    </row>
    <row r="5629" spans="2:12" x14ac:dyDescent="0.3">
      <c r="B5629" t="s">
        <v>78</v>
      </c>
      <c r="C5629" s="1" t="str">
        <f>VLOOKUP(Tabela1[[#This Row],[Cliente]],'BASE DE CLIENTES'!A:E,2,0)</f>
        <v>Brasília</v>
      </c>
      <c r="D5629" s="1" t="str">
        <f>VLOOKUP(Tabela1[[#This Row],[Cliente]],'BASE DE CLIENTES'!A:C,3,0)</f>
        <v>DF</v>
      </c>
      <c r="E5629" s="1" t="str">
        <f>CONCATENATE(Tabela1[[#This Row],[CIDADE]],",",Tabela1[[#This Row],[UF]])</f>
        <v>Brasília,DF</v>
      </c>
      <c r="F5629" s="12">
        <v>46203</v>
      </c>
      <c r="G5629" s="14">
        <v>4609</v>
      </c>
      <c r="H5629" s="14">
        <v>6930</v>
      </c>
      <c r="I5629" s="7">
        <f>Tabela1[[#This Row],[Valor total]]-Tabela1[[#This Row],[Valor custo]]</f>
        <v>2321</v>
      </c>
      <c r="J5629" s="3">
        <f>Tabela1[[#This Row],[MARGEM BRUTA]]/Tabela1[[#This Row],[Valor total]]</f>
        <v>0.3349206349206349</v>
      </c>
      <c r="K5629" s="1" t="str">
        <f>VLOOKUP(Tabela1[[#This Row],[Cliente]],'BASE DE CLIENTES'!A:D,4,0)</f>
        <v>SERRALHEIRO</v>
      </c>
      <c r="L5629" s="1" t="str">
        <f>VLOOKUP(Tabela1[[#This Row],[Cliente]],'BASE DE CLIENTES'!A:E,5,0)</f>
        <v>Vila do Boa (São Sebastião)</v>
      </c>
    </row>
    <row r="5630" spans="2:12" x14ac:dyDescent="0.3">
      <c r="B5630" t="s">
        <v>76</v>
      </c>
      <c r="C5630" s="1" t="str">
        <f>VLOOKUP(Tabela1[[#This Row],[Cliente]],'BASE DE CLIENTES'!A:E,2,0)</f>
        <v>Brasília</v>
      </c>
      <c r="D5630" s="1" t="str">
        <f>VLOOKUP(Tabela1[[#This Row],[Cliente]],'BASE DE CLIENTES'!A:C,3,0)</f>
        <v>DF</v>
      </c>
      <c r="E5630" s="1" t="str">
        <f>CONCATENATE(Tabela1[[#This Row],[CIDADE]],",",Tabela1[[#This Row],[UF]])</f>
        <v>Brasília,DF</v>
      </c>
      <c r="F5630" s="12">
        <v>46203</v>
      </c>
      <c r="G5630" s="14">
        <v>8573.52</v>
      </c>
      <c r="H5630" s="14">
        <v>13436</v>
      </c>
      <c r="I5630" s="7">
        <f>Tabela1[[#This Row],[Valor total]]-Tabela1[[#This Row],[Valor custo]]</f>
        <v>4862.4799999999996</v>
      </c>
      <c r="J5630" s="3">
        <f>Tabela1[[#This Row],[MARGEM BRUTA]]/Tabela1[[#This Row],[Valor total]]</f>
        <v>0.36189937481393269</v>
      </c>
      <c r="K5630" s="1" t="str">
        <f>VLOOKUP(Tabela1[[#This Row],[Cliente]],'BASE DE CLIENTES'!A:D,4,0)</f>
        <v>EMPRESA COM MAQUINA</v>
      </c>
      <c r="L5630" s="1" t="str">
        <f>VLOOKUP(Tabela1[[#This Row],[Cliente]],'BASE DE CLIENTES'!A:E,5,0)</f>
        <v>Setor Placa da Mercedes (Núcleo Bandeirante)</v>
      </c>
    </row>
    <row r="5631" spans="2:12" x14ac:dyDescent="0.3">
      <c r="B5631" t="s">
        <v>319</v>
      </c>
      <c r="C5631" s="1" t="str">
        <f>VLOOKUP(Tabela1[[#This Row],[Cliente]],'BASE DE CLIENTES'!A:E,2,0)</f>
        <v>Valparaíso de Goiás</v>
      </c>
      <c r="D5631" s="1" t="str">
        <f>VLOOKUP(Tabela1[[#This Row],[Cliente]],'BASE DE CLIENTES'!A:C,3,0)</f>
        <v>GO</v>
      </c>
      <c r="E5631" s="1" t="str">
        <f>CONCATENATE(Tabela1[[#This Row],[CIDADE]],",",Tabela1[[#This Row],[UF]])</f>
        <v>Valparaíso de Goiás,GO</v>
      </c>
      <c r="F5631" s="12">
        <v>46203</v>
      </c>
      <c r="G5631" s="14">
        <v>1140</v>
      </c>
      <c r="H5631" s="14">
        <v>1845</v>
      </c>
      <c r="I5631" s="7">
        <f>Tabela1[[#This Row],[Valor total]]-Tabela1[[#This Row],[Valor custo]]</f>
        <v>705</v>
      </c>
      <c r="J5631" s="3">
        <f>Tabela1[[#This Row],[MARGEM BRUTA]]/Tabela1[[#This Row],[Valor total]]</f>
        <v>0.38211382113821141</v>
      </c>
      <c r="K5631" s="1" t="str">
        <f>VLOOKUP(Tabela1[[#This Row],[Cliente]],'BASE DE CLIENTES'!A:D,4,0)</f>
        <v>EMPRESA COM MAQUINA</v>
      </c>
      <c r="L5631" s="1" t="str">
        <f>VLOOKUP(Tabela1[[#This Row],[Cliente]],'BASE DE CLIENTES'!A:E,5,0)</f>
        <v>Valparaíso de Goiás</v>
      </c>
    </row>
    <row r="5632" spans="2:12" x14ac:dyDescent="0.3">
      <c r="B5632" t="s">
        <v>321</v>
      </c>
      <c r="C5632" s="1" t="str">
        <f>VLOOKUP(Tabela1[[#This Row],[Cliente]],'BASE DE CLIENTES'!A:E,2,0)</f>
        <v>Valparaíso de Goiás</v>
      </c>
      <c r="D5632" s="1" t="str">
        <f>VLOOKUP(Tabela1[[#This Row],[Cliente]],'BASE DE CLIENTES'!A:C,3,0)</f>
        <v>GO</v>
      </c>
      <c r="E5632" s="1" t="str">
        <f>CONCATENATE(Tabela1[[#This Row],[CIDADE]],",",Tabela1[[#This Row],[UF]])</f>
        <v>Valparaíso de Goiás,GO</v>
      </c>
      <c r="F5632" s="12">
        <v>46203</v>
      </c>
      <c r="G5632" s="14">
        <v>3710</v>
      </c>
      <c r="H5632" s="14">
        <v>5640</v>
      </c>
      <c r="I5632" s="7">
        <f>Tabela1[[#This Row],[Valor total]]-Tabela1[[#This Row],[Valor custo]]</f>
        <v>1930</v>
      </c>
      <c r="J5632" s="3">
        <f>Tabela1[[#This Row],[MARGEM BRUTA]]/Tabela1[[#This Row],[Valor total]]</f>
        <v>0.34219858156028371</v>
      </c>
      <c r="K5632" s="1" t="str">
        <f>VLOOKUP(Tabela1[[#This Row],[Cliente]],'BASE DE CLIENTES'!A:D,4,0)</f>
        <v>EMPRESA COM MAQUINA</v>
      </c>
      <c r="L5632" s="1" t="str">
        <f>VLOOKUP(Tabela1[[#This Row],[Cliente]],'BASE DE CLIENTES'!A:E,5,0)</f>
        <v>Valparaíso de Goiás</v>
      </c>
    </row>
    <row r="5633" spans="2:12" x14ac:dyDescent="0.3">
      <c r="B5633" t="s">
        <v>253</v>
      </c>
      <c r="C5633" s="1" t="str">
        <f>VLOOKUP(Tabela1[[#This Row],[Cliente]],'BASE DE CLIENTES'!A:E,2,0)</f>
        <v>Luziânia</v>
      </c>
      <c r="D5633" s="1" t="str">
        <f>VLOOKUP(Tabela1[[#This Row],[Cliente]],'BASE DE CLIENTES'!A:C,3,0)</f>
        <v>GO</v>
      </c>
      <c r="E5633" s="1" t="str">
        <f>CONCATENATE(Tabela1[[#This Row],[CIDADE]],",",Tabela1[[#This Row],[UF]])</f>
        <v>Luziânia,GO</v>
      </c>
      <c r="F5633" s="12">
        <v>46203</v>
      </c>
      <c r="G5633" s="14">
        <v>33.56</v>
      </c>
      <c r="H5633" s="14">
        <v>85</v>
      </c>
      <c r="I5633" s="7">
        <f>Tabela1[[#This Row],[Valor total]]-Tabela1[[#This Row],[Valor custo]]</f>
        <v>51.44</v>
      </c>
      <c r="J5633" s="3">
        <f>Tabela1[[#This Row],[MARGEM BRUTA]]/Tabela1[[#This Row],[Valor total]]</f>
        <v>0.60517647058823532</v>
      </c>
      <c r="K5633" s="1" t="str">
        <f>VLOOKUP(Tabela1[[#This Row],[Cliente]],'BASE DE CLIENTES'!A:D,4,0)</f>
        <v>EMPRESA COM MAQUINA</v>
      </c>
      <c r="L5633" s="1" t="str">
        <f>VLOOKUP(Tabela1[[#This Row],[Cliente]],'BASE DE CLIENTES'!A:E,5,0)</f>
        <v>Luziânia</v>
      </c>
    </row>
    <row r="5634" spans="2:12" x14ac:dyDescent="0.3">
      <c r="B5634" t="s">
        <v>149</v>
      </c>
      <c r="C5634" s="1" t="str">
        <f>VLOOKUP(Tabela1[[#This Row],[Cliente]],'BASE DE CLIENTES'!A:E,2,0)</f>
        <v>Anápolis</v>
      </c>
      <c r="D5634" s="1" t="str">
        <f>VLOOKUP(Tabela1[[#This Row],[Cliente]],'BASE DE CLIENTES'!A:C,3,0)</f>
        <v>GO</v>
      </c>
      <c r="E5634" s="1" t="str">
        <f>CONCATENATE(Tabela1[[#This Row],[CIDADE]],",",Tabela1[[#This Row],[UF]])</f>
        <v>Anápolis,GO</v>
      </c>
      <c r="F5634" s="12">
        <v>46203</v>
      </c>
      <c r="G5634" s="14">
        <v>5014.28</v>
      </c>
      <c r="H5634" s="14">
        <v>7950</v>
      </c>
      <c r="I5634" s="7">
        <f>Tabela1[[#This Row],[Valor total]]-Tabela1[[#This Row],[Valor custo]]</f>
        <v>2935.7200000000003</v>
      </c>
      <c r="J5634" s="3">
        <f>Tabela1[[#This Row],[MARGEM BRUTA]]/Tabela1[[#This Row],[Valor total]]</f>
        <v>0.36927295597484278</v>
      </c>
      <c r="K5634" s="1" t="str">
        <f>VLOOKUP(Tabela1[[#This Row],[Cliente]],'BASE DE CLIENTES'!A:D,4,0)</f>
        <v>EMPRESA COM MAQUINA</v>
      </c>
      <c r="L5634" s="1" t="str">
        <f>VLOOKUP(Tabela1[[#This Row],[Cliente]],'BASE DE CLIENTES'!A:E,5,0)</f>
        <v>Anápolis</v>
      </c>
    </row>
    <row r="5635" spans="2:12" x14ac:dyDescent="0.3">
      <c r="B5635" t="s">
        <v>1223</v>
      </c>
      <c r="C5635" s="1" t="str">
        <f>VLOOKUP(Tabela1[[#This Row],[Cliente]],'BASE DE CLIENTES'!A:E,2,0)</f>
        <v>MERCADO LIVRE</v>
      </c>
      <c r="D5635" s="1" t="str">
        <f>VLOOKUP(Tabela1[[#This Row],[Cliente]],'BASE DE CLIENTES'!A:C,3,0)</f>
        <v>MERCADO LIVRE</v>
      </c>
      <c r="E5635" s="1" t="str">
        <f>CONCATENATE(Tabela1[[#This Row],[CIDADE]],",",Tabela1[[#This Row],[UF]])</f>
        <v>MERCADO LIVRE,MERCADO LIVRE</v>
      </c>
      <c r="F5635" s="12">
        <v>46203</v>
      </c>
      <c r="G5635" s="14">
        <v>56.28</v>
      </c>
      <c r="H5635" s="14">
        <v>192.81</v>
      </c>
      <c r="I5635" s="7">
        <f>Tabela1[[#This Row],[Valor total]]-Tabela1[[#This Row],[Valor custo]]</f>
        <v>136.53</v>
      </c>
      <c r="J5635" s="3">
        <f>Tabela1[[#This Row],[MARGEM BRUTA]]/Tabela1[[#This Row],[Valor total]]</f>
        <v>0.7081064260152482</v>
      </c>
      <c r="K5635" s="1" t="str">
        <f>VLOOKUP(Tabela1[[#This Row],[Cliente]],'BASE DE CLIENTES'!A:D,4,0)</f>
        <v>OUTROS RAMOS</v>
      </c>
      <c r="L5635" s="1" t="str">
        <f>VLOOKUP(Tabela1[[#This Row],[Cliente]],'BASE DE CLIENTES'!A:E,5,0)</f>
        <v>MERCADO LIVRE</v>
      </c>
    </row>
    <row r="5636" spans="2:12" x14ac:dyDescent="0.3">
      <c r="B5636" t="s">
        <v>1223</v>
      </c>
      <c r="C5636" s="1" t="str">
        <f>VLOOKUP(Tabela1[[#This Row],[Cliente]],'BASE DE CLIENTES'!A:E,2,0)</f>
        <v>MERCADO LIVRE</v>
      </c>
      <c r="D5636" s="1" t="str">
        <f>VLOOKUP(Tabela1[[#This Row],[Cliente]],'BASE DE CLIENTES'!A:C,3,0)</f>
        <v>MERCADO LIVRE</v>
      </c>
      <c r="E5636" s="1" t="str">
        <f>CONCATENATE(Tabela1[[#This Row],[CIDADE]],",",Tabela1[[#This Row],[UF]])</f>
        <v>MERCADO LIVRE,MERCADO LIVRE</v>
      </c>
      <c r="F5636" s="12">
        <v>46203</v>
      </c>
      <c r="G5636" s="14">
        <v>56.28</v>
      </c>
      <c r="H5636" s="14">
        <v>192.81</v>
      </c>
      <c r="I5636" s="7">
        <f>Tabela1[[#This Row],[Valor total]]-Tabela1[[#This Row],[Valor custo]]</f>
        <v>136.53</v>
      </c>
      <c r="J5636" s="3">
        <f>Tabela1[[#This Row],[MARGEM BRUTA]]/Tabela1[[#This Row],[Valor total]]</f>
        <v>0.7081064260152482</v>
      </c>
      <c r="K5636" s="1" t="str">
        <f>VLOOKUP(Tabela1[[#This Row],[Cliente]],'BASE DE CLIENTES'!A:D,4,0)</f>
        <v>OUTROS RAMOS</v>
      </c>
      <c r="L5636" s="1" t="str">
        <f>VLOOKUP(Tabela1[[#This Row],[Cliente]],'BASE DE CLIENTES'!A:E,5,0)</f>
        <v>MERCADO LIVRE</v>
      </c>
    </row>
    <row r="5637" spans="2:12" x14ac:dyDescent="0.3">
      <c r="B5637" t="s">
        <v>1223</v>
      </c>
      <c r="C5637" s="1" t="str">
        <f>VLOOKUP(Tabela1[[#This Row],[Cliente]],'BASE DE CLIENTES'!A:E,2,0)</f>
        <v>MERCADO LIVRE</v>
      </c>
      <c r="D5637" s="1" t="str">
        <f>VLOOKUP(Tabela1[[#This Row],[Cliente]],'BASE DE CLIENTES'!A:C,3,0)</f>
        <v>MERCADO LIVRE</v>
      </c>
      <c r="E5637" s="1" t="str">
        <f>CONCATENATE(Tabela1[[#This Row],[CIDADE]],",",Tabela1[[#This Row],[UF]])</f>
        <v>MERCADO LIVRE,MERCADO LIVRE</v>
      </c>
      <c r="F5637" s="12">
        <v>46203</v>
      </c>
      <c r="G5637" s="14">
        <v>67.12</v>
      </c>
      <c r="H5637" s="14">
        <v>98.84</v>
      </c>
      <c r="I5637" s="7">
        <f>Tabela1[[#This Row],[Valor total]]-Tabela1[[#This Row],[Valor custo]]</f>
        <v>31.72</v>
      </c>
      <c r="J5637" s="3">
        <f>Tabela1[[#This Row],[MARGEM BRUTA]]/Tabela1[[#This Row],[Valor total]]</f>
        <v>0.32092270335896395</v>
      </c>
      <c r="K5637" s="1" t="str">
        <f>VLOOKUP(Tabela1[[#This Row],[Cliente]],'BASE DE CLIENTES'!A:D,4,0)</f>
        <v>OUTROS RAMOS</v>
      </c>
      <c r="L5637" s="1" t="str">
        <f>VLOOKUP(Tabela1[[#This Row],[Cliente]],'BASE DE CLIENTES'!A:E,5,0)</f>
        <v>MERCADO LIVRE</v>
      </c>
    </row>
    <row r="5638" spans="2:12" x14ac:dyDescent="0.3">
      <c r="B5638" t="s">
        <v>88</v>
      </c>
      <c r="C5638" s="1" t="str">
        <f>VLOOKUP(Tabela1[[#This Row],[Cliente]],'BASE DE CLIENTES'!A:E,2,0)</f>
        <v>Brasília</v>
      </c>
      <c r="D5638" s="1" t="str">
        <f>VLOOKUP(Tabela1[[#This Row],[Cliente]],'BASE DE CLIENTES'!A:C,3,0)</f>
        <v>DF</v>
      </c>
      <c r="E5638" s="1" t="str">
        <f>CONCATENATE(Tabela1[[#This Row],[CIDADE]],",",Tabela1[[#This Row],[UF]])</f>
        <v>Brasília,DF</v>
      </c>
      <c r="F5638" s="12">
        <v>46202</v>
      </c>
      <c r="G5638" s="14">
        <v>380</v>
      </c>
      <c r="H5638" s="14">
        <v>645</v>
      </c>
      <c r="I5638" s="7">
        <f>Tabela1[[#This Row],[Valor total]]-Tabela1[[#This Row],[Valor custo]]</f>
        <v>265</v>
      </c>
      <c r="J5638" s="3">
        <f>Tabela1[[#This Row],[MARGEM BRUTA]]/Tabela1[[#This Row],[Valor total]]</f>
        <v>0.41085271317829458</v>
      </c>
      <c r="K5638" s="1" t="str">
        <f>VLOOKUP(Tabela1[[#This Row],[Cliente]],'BASE DE CLIENTES'!A:D,4,0)</f>
        <v>SERRALHEIRO</v>
      </c>
      <c r="L5638" s="1" t="str">
        <f>VLOOKUP(Tabela1[[#This Row],[Cliente]],'BASE DE CLIENTES'!A:E,5,0)</f>
        <v>RECANTO DAS EMAS</v>
      </c>
    </row>
    <row r="5639" spans="2:12" x14ac:dyDescent="0.3">
      <c r="B5639" t="s">
        <v>199</v>
      </c>
      <c r="C5639" s="1" t="str">
        <f>VLOOKUP(Tabela1[[#This Row],[Cliente]],'BASE DE CLIENTES'!A:E,2,0)</f>
        <v>Goiânia</v>
      </c>
      <c r="D5639" s="1" t="str">
        <f>VLOOKUP(Tabela1[[#This Row],[Cliente]],'BASE DE CLIENTES'!A:C,3,0)</f>
        <v>GO</v>
      </c>
      <c r="E5639" s="1" t="str">
        <f>CONCATENATE(Tabela1[[#This Row],[CIDADE]],",",Tabela1[[#This Row],[UF]])</f>
        <v>Goiânia,GO</v>
      </c>
      <c r="F5639" s="12">
        <v>46202</v>
      </c>
      <c r="G5639" s="14">
        <v>2782.14</v>
      </c>
      <c r="H5639" s="14">
        <v>4500</v>
      </c>
      <c r="I5639" s="7">
        <f>Tabela1[[#This Row],[Valor total]]-Tabela1[[#This Row],[Valor custo]]</f>
        <v>1717.8600000000001</v>
      </c>
      <c r="J5639" s="3">
        <f>Tabela1[[#This Row],[MARGEM BRUTA]]/Tabela1[[#This Row],[Valor total]]</f>
        <v>0.38174666666666668</v>
      </c>
      <c r="K5639" s="1" t="str">
        <f>VLOOKUP(Tabela1[[#This Row],[Cliente]],'BASE DE CLIENTES'!A:D,4,0)</f>
        <v>EMPRESA COM MAQUINA</v>
      </c>
      <c r="L5639" s="1" t="str">
        <f>VLOOKUP(Tabela1[[#This Row],[Cliente]],'BASE DE CLIENTES'!A:E,5,0)</f>
        <v>Goiânia</v>
      </c>
    </row>
    <row r="5640" spans="2:12" x14ac:dyDescent="0.3">
      <c r="B5640" t="s">
        <v>23</v>
      </c>
      <c r="C5640" s="1" t="str">
        <f>VLOOKUP(Tabela1[[#This Row],[Cliente]],'BASE DE CLIENTES'!A:E,2,0)</f>
        <v>Brasília</v>
      </c>
      <c r="D5640" s="1" t="str">
        <f>VLOOKUP(Tabela1[[#This Row],[Cliente]],'BASE DE CLIENTES'!A:C,3,0)</f>
        <v>DF</v>
      </c>
      <c r="E5640" s="1" t="str">
        <f>CONCATENATE(Tabela1[[#This Row],[CIDADE]],",",Tabela1[[#This Row],[UF]])</f>
        <v>Brasília,DF</v>
      </c>
      <c r="F5640" s="12">
        <v>46202</v>
      </c>
      <c r="G5640" s="14">
        <v>805.6</v>
      </c>
      <c r="H5640" s="14">
        <v>1250</v>
      </c>
      <c r="I5640" s="7">
        <f>Tabela1[[#This Row],[Valor total]]-Tabela1[[#This Row],[Valor custo]]</f>
        <v>444.4</v>
      </c>
      <c r="J5640" s="3">
        <f>Tabela1[[#This Row],[MARGEM BRUTA]]/Tabela1[[#This Row],[Valor total]]</f>
        <v>0.35552</v>
      </c>
      <c r="K5640" s="1" t="str">
        <f>VLOOKUP(Tabela1[[#This Row],[Cliente]],'BASE DE CLIENTES'!A:D,4,0)</f>
        <v>EMPRESA SEM MAQUINA</v>
      </c>
      <c r="L5640" s="1" t="str">
        <f>VLOOKUP(Tabela1[[#This Row],[Cliente]],'BASE DE CLIENTES'!A:E,5,0)</f>
        <v>SETOR INDUSTRIAL (TAGUATINGA)</v>
      </c>
    </row>
    <row r="5641" spans="2:12" x14ac:dyDescent="0.3">
      <c r="B5641" t="s">
        <v>111</v>
      </c>
      <c r="C5641" s="1" t="str">
        <f>VLOOKUP(Tabela1[[#This Row],[Cliente]],'BASE DE CLIENTES'!A:E,2,0)</f>
        <v>Brasília</v>
      </c>
      <c r="D5641" s="1" t="str">
        <f>VLOOKUP(Tabela1[[#This Row],[Cliente]],'BASE DE CLIENTES'!A:C,3,0)</f>
        <v>DF</v>
      </c>
      <c r="E5641" s="1" t="str">
        <f>CONCATENATE(Tabela1[[#This Row],[CIDADE]],",",Tabela1[[#This Row],[UF]])</f>
        <v>Brasília,DF</v>
      </c>
      <c r="F5641" s="12">
        <v>46202</v>
      </c>
      <c r="G5641" s="14">
        <v>972.36</v>
      </c>
      <c r="H5641" s="14">
        <v>1620</v>
      </c>
      <c r="I5641" s="7">
        <f>Tabela1[[#This Row],[Valor total]]-Tabela1[[#This Row],[Valor custo]]</f>
        <v>647.64</v>
      </c>
      <c r="J5641" s="3">
        <f>Tabela1[[#This Row],[MARGEM BRUTA]]/Tabela1[[#This Row],[Valor total]]</f>
        <v>0.39977777777777779</v>
      </c>
      <c r="K5641" s="1" t="str">
        <f>VLOOKUP(Tabela1[[#This Row],[Cliente]],'BASE DE CLIENTES'!A:D,4,0)</f>
        <v>EMPRESA SEM MAQUINA</v>
      </c>
      <c r="L5641" s="1" t="str">
        <f>VLOOKUP(Tabela1[[#This Row],[Cliente]],'BASE DE CLIENTES'!A:E,5,0)</f>
        <v>TAGUATINGA SUL (TAGUATINGA)</v>
      </c>
    </row>
    <row r="5642" spans="2:12" x14ac:dyDescent="0.3">
      <c r="B5642" t="s">
        <v>38</v>
      </c>
      <c r="C5642" s="1" t="str">
        <f>VLOOKUP(Tabela1[[#This Row],[Cliente]],'BASE DE CLIENTES'!A:E,2,0)</f>
        <v>Brasília</v>
      </c>
      <c r="D5642" s="1" t="str">
        <f>VLOOKUP(Tabela1[[#This Row],[Cliente]],'BASE DE CLIENTES'!A:C,3,0)</f>
        <v>DF</v>
      </c>
      <c r="E5642" s="1" t="str">
        <f>CONCATENATE(Tabela1[[#This Row],[CIDADE]],",",Tabela1[[#This Row],[UF]])</f>
        <v>Brasília,DF</v>
      </c>
      <c r="F5642" s="12">
        <v>46202</v>
      </c>
      <c r="G5642" s="14">
        <v>399</v>
      </c>
      <c r="H5642" s="14">
        <v>675</v>
      </c>
      <c r="I5642" s="7">
        <f>Tabela1[[#This Row],[Valor total]]-Tabela1[[#This Row],[Valor custo]]</f>
        <v>276</v>
      </c>
      <c r="J5642" s="3">
        <f>Tabela1[[#This Row],[MARGEM BRUTA]]/Tabela1[[#This Row],[Valor total]]</f>
        <v>0.40888888888888891</v>
      </c>
      <c r="K5642" s="1" t="str">
        <f>VLOOKUP(Tabela1[[#This Row],[Cliente]],'BASE DE CLIENTES'!A:D,4,0)</f>
        <v>EMPRESA SEM MAQUINA</v>
      </c>
      <c r="L5642" s="1" t="str">
        <f>VLOOKUP(Tabela1[[#This Row],[Cliente]],'BASE DE CLIENTES'!A:E,5,0)</f>
        <v>PONTE ALTA NORTE (GAMA)</v>
      </c>
    </row>
    <row r="5643" spans="2:12" x14ac:dyDescent="0.3">
      <c r="B5643" t="s">
        <v>1147</v>
      </c>
      <c r="C5643" s="1" t="str">
        <f>VLOOKUP(Tabela1[[#This Row],[Cliente]],'BASE DE CLIENTES'!A:E,2,0)</f>
        <v>Salvador</v>
      </c>
      <c r="D5643" s="1" t="str">
        <f>VLOOKUP(Tabela1[[#This Row],[Cliente]],'BASE DE CLIENTES'!A:C,3,0)</f>
        <v>BA</v>
      </c>
      <c r="E5643" s="1" t="str">
        <f>CONCATENATE(Tabela1[[#This Row],[CIDADE]],",",Tabela1[[#This Row],[UF]])</f>
        <v>Salvador,BA</v>
      </c>
      <c r="F5643" s="12">
        <v>46202</v>
      </c>
      <c r="G5643" s="14">
        <v>2346</v>
      </c>
      <c r="H5643" s="14">
        <v>3905.6</v>
      </c>
      <c r="I5643" s="7">
        <f>Tabela1[[#This Row],[Valor total]]-Tabela1[[#This Row],[Valor custo]]</f>
        <v>1559.6</v>
      </c>
      <c r="J5643" s="3">
        <f>Tabela1[[#This Row],[MARGEM BRUTA]]/Tabela1[[#This Row],[Valor total]]</f>
        <v>0.39932404752150757</v>
      </c>
      <c r="K5643" s="1" t="str">
        <f>VLOOKUP(Tabela1[[#This Row],[Cliente]],'BASE DE CLIENTES'!A:D,4,0)</f>
        <v>CLIENTE NOVO S/ IDENT.</v>
      </c>
      <c r="L5643" s="1" t="str">
        <f>VLOOKUP(Tabela1[[#This Row],[Cliente]],'BASE DE CLIENTES'!A:E,5,0)</f>
        <v>Salvador</v>
      </c>
    </row>
    <row r="5644" spans="2:12" x14ac:dyDescent="0.3">
      <c r="B5644" t="s">
        <v>112</v>
      </c>
      <c r="C5644" s="1" t="str">
        <f>VLOOKUP(Tabela1[[#This Row],[Cliente]],'BASE DE CLIENTES'!A:E,2,0)</f>
        <v>Brasília</v>
      </c>
      <c r="D5644" s="1" t="str">
        <f>VLOOKUP(Tabela1[[#This Row],[Cliente]],'BASE DE CLIENTES'!A:C,3,0)</f>
        <v>DF</v>
      </c>
      <c r="E5644" s="1" t="str">
        <f>CONCATENATE(Tabela1[[#This Row],[CIDADE]],",",Tabela1[[#This Row],[UF]])</f>
        <v>Brasília,DF</v>
      </c>
      <c r="F5644" s="12">
        <v>46202</v>
      </c>
      <c r="G5644" s="14">
        <v>987.58</v>
      </c>
      <c r="H5644" s="14">
        <v>1510</v>
      </c>
      <c r="I5644" s="7">
        <f>Tabela1[[#This Row],[Valor total]]-Tabela1[[#This Row],[Valor custo]]</f>
        <v>522.41999999999996</v>
      </c>
      <c r="J5644" s="3">
        <f>Tabela1[[#This Row],[MARGEM BRUTA]]/Tabela1[[#This Row],[Valor total]]</f>
        <v>0.34597350993377479</v>
      </c>
      <c r="K5644" s="1" t="str">
        <f>VLOOKUP(Tabela1[[#This Row],[Cliente]],'BASE DE CLIENTES'!A:D,4,0)</f>
        <v>SERRALHEIRO</v>
      </c>
      <c r="L5644" s="1" t="str">
        <f>VLOOKUP(Tabela1[[#This Row],[Cliente]],'BASE DE CLIENTES'!A:E,5,0)</f>
        <v>RIACHO FUNDO I</v>
      </c>
    </row>
    <row r="5645" spans="2:12" x14ac:dyDescent="0.3">
      <c r="B5645" t="s">
        <v>1221</v>
      </c>
      <c r="C5645" s="1" t="str">
        <f>VLOOKUP(Tabela1[[#This Row],[Cliente]],'BASE DE CLIENTES'!A:E,2,0)</f>
        <v>Brasília</v>
      </c>
      <c r="D5645" s="1" t="str">
        <f>VLOOKUP(Tabela1[[#This Row],[Cliente]],'BASE DE CLIENTES'!A:C,3,0)</f>
        <v>DF</v>
      </c>
      <c r="E5645" s="1" t="str">
        <f>CONCATENATE(Tabela1[[#This Row],[CIDADE]],",",Tabela1[[#This Row],[UF]])</f>
        <v>Brasília,DF</v>
      </c>
      <c r="F5645" s="12">
        <v>46202</v>
      </c>
      <c r="G5645" s="14">
        <v>176.28</v>
      </c>
      <c r="H5645" s="14">
        <v>188</v>
      </c>
      <c r="I5645" s="7">
        <f>Tabela1[[#This Row],[Valor total]]-Tabela1[[#This Row],[Valor custo]]</f>
        <v>11.719999999999999</v>
      </c>
      <c r="J5645" s="3">
        <f>Tabela1[[#This Row],[MARGEM BRUTA]]/Tabela1[[#This Row],[Valor total]]</f>
        <v>6.2340425531914885E-2</v>
      </c>
      <c r="K5645" s="1" t="str">
        <f>VLOOKUP(Tabela1[[#This Row],[Cliente]],'BASE DE CLIENTES'!A:D,4,0)</f>
        <v>CLIENTE NOVO S/ IDENT.</v>
      </c>
      <c r="L5645" s="1" t="str">
        <f>VLOOKUP(Tabela1[[#This Row],[Cliente]],'BASE DE CLIENTES'!A:E,5,0)</f>
        <v>SAMAMBAIA SUL</v>
      </c>
    </row>
    <row r="5646" spans="2:12" x14ac:dyDescent="0.3">
      <c r="B5646" t="s">
        <v>297</v>
      </c>
      <c r="C5646" s="1" t="str">
        <f>VLOOKUP(Tabela1[[#This Row],[Cliente]],'BASE DE CLIENTES'!A:E,2,0)</f>
        <v>Brasília</v>
      </c>
      <c r="D5646" s="1" t="str">
        <f>VLOOKUP(Tabela1[[#This Row],[Cliente]],'BASE DE CLIENTES'!A:C,3,0)</f>
        <v>DF</v>
      </c>
      <c r="E5646" s="1" t="str">
        <f>CONCATENATE(Tabela1[[#This Row],[CIDADE]],",",Tabela1[[#This Row],[UF]])</f>
        <v>Brasília,DF</v>
      </c>
      <c r="F5646" s="12">
        <v>46202</v>
      </c>
      <c r="G5646" s="14">
        <v>546.79</v>
      </c>
      <c r="H5646" s="14">
        <v>945</v>
      </c>
      <c r="I5646" s="7">
        <f>Tabela1[[#This Row],[Valor total]]-Tabela1[[#This Row],[Valor custo]]</f>
        <v>398.21000000000004</v>
      </c>
      <c r="J5646" s="3">
        <f>Tabela1[[#This Row],[MARGEM BRUTA]]/Tabela1[[#This Row],[Valor total]]</f>
        <v>0.42138624338624342</v>
      </c>
      <c r="K5646" s="1" t="str">
        <f>VLOOKUP(Tabela1[[#This Row],[Cliente]],'BASE DE CLIENTES'!A:D,4,0)</f>
        <v>SERRALHEIRO</v>
      </c>
      <c r="L5646" s="1" t="str">
        <f>VLOOKUP(Tabela1[[#This Row],[Cliente]],'BASE DE CLIENTES'!A:E,5,0)</f>
        <v>NA</v>
      </c>
    </row>
    <row r="5647" spans="2:12" x14ac:dyDescent="0.3">
      <c r="B5647" t="s">
        <v>42</v>
      </c>
      <c r="C5647" s="1" t="str">
        <f>VLOOKUP(Tabela1[[#This Row],[Cliente]],'BASE DE CLIENTES'!A:E,2,0)</f>
        <v>Brasília</v>
      </c>
      <c r="D5647" s="1" t="str">
        <f>VLOOKUP(Tabela1[[#This Row],[Cliente]],'BASE DE CLIENTES'!A:C,3,0)</f>
        <v>DF</v>
      </c>
      <c r="E5647" s="1" t="str">
        <f>CONCATENATE(Tabela1[[#This Row],[CIDADE]],",",Tabela1[[#This Row],[UF]])</f>
        <v>Brasília,DF</v>
      </c>
      <c r="F5647" s="12">
        <v>46202</v>
      </c>
      <c r="G5647" s="14">
        <v>6576.18</v>
      </c>
      <c r="H5647" s="14">
        <v>9910</v>
      </c>
      <c r="I5647" s="7">
        <f>Tabela1[[#This Row],[Valor total]]-Tabela1[[#This Row],[Valor custo]]</f>
        <v>3333.8199999999997</v>
      </c>
      <c r="J5647" s="3">
        <f>Tabela1[[#This Row],[MARGEM BRUTA]]/Tabela1[[#This Row],[Valor total]]</f>
        <v>0.33640968718466191</v>
      </c>
      <c r="K5647" s="1" t="str">
        <f>VLOOKUP(Tabela1[[#This Row],[Cliente]],'BASE DE CLIENTES'!A:D,4,0)</f>
        <v>EMPRESA SEM MAQUINA</v>
      </c>
      <c r="L5647" s="1" t="str">
        <f>VLOOKUP(Tabela1[[#This Row],[Cliente]],'BASE DE CLIENTES'!A:E,5,0)</f>
        <v>SAMAMBAIA</v>
      </c>
    </row>
    <row r="5648" spans="2:12" x14ac:dyDescent="0.3">
      <c r="B5648" t="s">
        <v>1237</v>
      </c>
      <c r="C5648" s="1" t="str">
        <f>VLOOKUP(Tabela1[[#This Row],[Cliente]],'BASE DE CLIENTES'!A:E,2,0)</f>
        <v>Brasília</v>
      </c>
      <c r="D5648" s="1" t="str">
        <f>VLOOKUP(Tabela1[[#This Row],[Cliente]],'BASE DE CLIENTES'!A:C,3,0)</f>
        <v>DF</v>
      </c>
      <c r="E5648" s="1" t="str">
        <f>CONCATENATE(Tabela1[[#This Row],[CIDADE]],",",Tabela1[[#This Row],[UF]])</f>
        <v>Brasília,DF</v>
      </c>
      <c r="F5648" s="12">
        <v>46202</v>
      </c>
      <c r="G5648" s="14">
        <v>1368</v>
      </c>
      <c r="H5648" s="14">
        <v>2285</v>
      </c>
      <c r="I5648" s="7">
        <f>Tabela1[[#This Row],[Valor total]]-Tabela1[[#This Row],[Valor custo]]</f>
        <v>917</v>
      </c>
      <c r="J5648" s="3">
        <f>Tabela1[[#This Row],[MARGEM BRUTA]]/Tabela1[[#This Row],[Valor total]]</f>
        <v>0.40131291028446392</v>
      </c>
      <c r="K5648" s="1" t="str">
        <f>VLOOKUP(Tabela1[[#This Row],[Cliente]],'BASE DE CLIENTES'!A:D,4,0)</f>
        <v>CLIENTE NOVO S/ IDENT.</v>
      </c>
      <c r="L5648" s="1" t="str">
        <f>VLOOKUP(Tabela1[[#This Row],[Cliente]],'BASE DE CLIENTES'!A:E,5,0)</f>
        <v>AREAL (AGUAS CLARAS)</v>
      </c>
    </row>
    <row r="5649" spans="2:12" x14ac:dyDescent="0.3">
      <c r="B5649" t="s">
        <v>1223</v>
      </c>
      <c r="C5649" s="1" t="str">
        <f>VLOOKUP(Tabela1[[#This Row],[Cliente]],'BASE DE CLIENTES'!A:E,2,0)</f>
        <v>MERCADO LIVRE</v>
      </c>
      <c r="D5649" s="1" t="str">
        <f>VLOOKUP(Tabela1[[#This Row],[Cliente]],'BASE DE CLIENTES'!A:C,3,0)</f>
        <v>MERCADO LIVRE</v>
      </c>
      <c r="E5649" s="1" t="str">
        <f>CONCATENATE(Tabela1[[#This Row],[CIDADE]],",",Tabela1[[#This Row],[UF]])</f>
        <v>MERCADO LIVRE,MERCADO LIVRE</v>
      </c>
      <c r="F5649" s="12">
        <v>46202</v>
      </c>
      <c r="G5649" s="14">
        <v>56.28</v>
      </c>
      <c r="H5649" s="14">
        <v>192.81</v>
      </c>
      <c r="I5649" s="7">
        <f>Tabela1[[#This Row],[Valor total]]-Tabela1[[#This Row],[Valor custo]]</f>
        <v>136.53</v>
      </c>
      <c r="J5649" s="3">
        <f>Tabela1[[#This Row],[MARGEM BRUTA]]/Tabela1[[#This Row],[Valor total]]</f>
        <v>0.7081064260152482</v>
      </c>
      <c r="K5649" s="1" t="str">
        <f>VLOOKUP(Tabela1[[#This Row],[Cliente]],'BASE DE CLIENTES'!A:D,4,0)</f>
        <v>OUTROS RAMOS</v>
      </c>
      <c r="L5649" s="1" t="str">
        <f>VLOOKUP(Tabela1[[#This Row],[Cliente]],'BASE DE CLIENTES'!A:E,5,0)</f>
        <v>MERCADO LIVRE</v>
      </c>
    </row>
    <row r="5650" spans="2:12" x14ac:dyDescent="0.3">
      <c r="B5650" t="s">
        <v>1223</v>
      </c>
      <c r="C5650" s="1" t="str">
        <f>VLOOKUP(Tabela1[[#This Row],[Cliente]],'BASE DE CLIENTES'!A:E,2,0)</f>
        <v>MERCADO LIVRE</v>
      </c>
      <c r="D5650" s="1" t="str">
        <f>VLOOKUP(Tabela1[[#This Row],[Cliente]],'BASE DE CLIENTES'!A:C,3,0)</f>
        <v>MERCADO LIVRE</v>
      </c>
      <c r="E5650" s="1" t="str">
        <f>CONCATENATE(Tabela1[[#This Row],[CIDADE]],",",Tabela1[[#This Row],[UF]])</f>
        <v>MERCADO LIVRE,MERCADO LIVRE</v>
      </c>
      <c r="F5650" s="12">
        <v>46202</v>
      </c>
      <c r="G5650" s="14">
        <v>48</v>
      </c>
      <c r="H5650" s="14">
        <v>84.66</v>
      </c>
      <c r="I5650" s="7">
        <f>Tabela1[[#This Row],[Valor total]]-Tabela1[[#This Row],[Valor custo]]</f>
        <v>36.659999999999997</v>
      </c>
      <c r="J5650" s="3">
        <f>Tabela1[[#This Row],[MARGEM BRUTA]]/Tabela1[[#This Row],[Valor total]]</f>
        <v>0.43302622253720763</v>
      </c>
      <c r="K5650" s="1" t="str">
        <f>VLOOKUP(Tabela1[[#This Row],[Cliente]],'BASE DE CLIENTES'!A:D,4,0)</f>
        <v>OUTROS RAMOS</v>
      </c>
      <c r="L5650" s="1" t="str">
        <f>VLOOKUP(Tabela1[[#This Row],[Cliente]],'BASE DE CLIENTES'!A:E,5,0)</f>
        <v>MERCADO LIVRE</v>
      </c>
    </row>
    <row r="5651" spans="2:12" x14ac:dyDescent="0.3">
      <c r="B5651" t="s">
        <v>1223</v>
      </c>
      <c r="C5651" s="1" t="str">
        <f>VLOOKUP(Tabela1[[#This Row],[Cliente]],'BASE DE CLIENTES'!A:E,2,0)</f>
        <v>MERCADO LIVRE</v>
      </c>
      <c r="D5651" s="1" t="str">
        <f>VLOOKUP(Tabela1[[#This Row],[Cliente]],'BASE DE CLIENTES'!A:C,3,0)</f>
        <v>MERCADO LIVRE</v>
      </c>
      <c r="E5651" s="1" t="str">
        <f>CONCATENATE(Tabela1[[#This Row],[CIDADE]],",",Tabela1[[#This Row],[UF]])</f>
        <v>MERCADO LIVRE,MERCADO LIVRE</v>
      </c>
      <c r="F5651" s="12">
        <v>46202</v>
      </c>
      <c r="G5651" s="14">
        <v>56.28</v>
      </c>
      <c r="H5651" s="14">
        <v>198.93</v>
      </c>
      <c r="I5651" s="7">
        <f>Tabela1[[#This Row],[Valor total]]-Tabela1[[#This Row],[Valor custo]]</f>
        <v>142.65</v>
      </c>
      <c r="J5651" s="3">
        <f>Tabela1[[#This Row],[MARGEM BRUTA]]/Tabela1[[#This Row],[Valor total]]</f>
        <v>0.71708641230583625</v>
      </c>
      <c r="K5651" s="1" t="str">
        <f>VLOOKUP(Tabela1[[#This Row],[Cliente]],'BASE DE CLIENTES'!A:D,4,0)</f>
        <v>OUTROS RAMOS</v>
      </c>
      <c r="L5651" s="1" t="str">
        <f>VLOOKUP(Tabela1[[#This Row],[Cliente]],'BASE DE CLIENTES'!A:E,5,0)</f>
        <v>MERCADO LIVRE</v>
      </c>
    </row>
    <row r="5652" spans="2:12" x14ac:dyDescent="0.3">
      <c r="B5652" t="s">
        <v>1223</v>
      </c>
      <c r="C5652" s="1" t="str">
        <f>VLOOKUP(Tabela1[[#This Row],[Cliente]],'BASE DE CLIENTES'!A:E,2,0)</f>
        <v>MERCADO LIVRE</v>
      </c>
      <c r="D5652" s="1" t="str">
        <f>VLOOKUP(Tabela1[[#This Row],[Cliente]],'BASE DE CLIENTES'!A:C,3,0)</f>
        <v>MERCADO LIVRE</v>
      </c>
      <c r="E5652" s="1" t="str">
        <f>CONCATENATE(Tabela1[[#This Row],[CIDADE]],",",Tabela1[[#This Row],[UF]])</f>
        <v>MERCADO LIVRE,MERCADO LIVRE</v>
      </c>
      <c r="F5652" s="12">
        <v>46202</v>
      </c>
      <c r="G5652" s="14">
        <v>67.12</v>
      </c>
      <c r="H5652" s="14">
        <v>98.84</v>
      </c>
      <c r="I5652" s="7">
        <f>Tabela1[[#This Row],[Valor total]]-Tabela1[[#This Row],[Valor custo]]</f>
        <v>31.72</v>
      </c>
      <c r="J5652" s="3">
        <f>Tabela1[[#This Row],[MARGEM BRUTA]]/Tabela1[[#This Row],[Valor total]]</f>
        <v>0.32092270335896395</v>
      </c>
      <c r="K5652" s="1" t="str">
        <f>VLOOKUP(Tabela1[[#This Row],[Cliente]],'BASE DE CLIENTES'!A:D,4,0)</f>
        <v>OUTROS RAMOS</v>
      </c>
      <c r="L5652" s="1" t="str">
        <f>VLOOKUP(Tabela1[[#This Row],[Cliente]],'BASE DE CLIENTES'!A:E,5,0)</f>
        <v>MERCADO LIVRE</v>
      </c>
    </row>
    <row r="5653" spans="2:12" x14ac:dyDescent="0.3">
      <c r="B5653" t="s">
        <v>1223</v>
      </c>
      <c r="C5653" s="1" t="str">
        <f>VLOOKUP(Tabela1[[#This Row],[Cliente]],'BASE DE CLIENTES'!A:E,2,0)</f>
        <v>MERCADO LIVRE</v>
      </c>
      <c r="D5653" s="1" t="str">
        <f>VLOOKUP(Tabela1[[#This Row],[Cliente]],'BASE DE CLIENTES'!A:C,3,0)</f>
        <v>MERCADO LIVRE</v>
      </c>
      <c r="E5653" s="1" t="str">
        <f>CONCATENATE(Tabela1[[#This Row],[CIDADE]],",",Tabela1[[#This Row],[UF]])</f>
        <v>MERCADO LIVRE,MERCADO LIVRE</v>
      </c>
      <c r="F5653" s="12">
        <v>46202</v>
      </c>
      <c r="G5653" s="14">
        <v>56.28</v>
      </c>
      <c r="H5653" s="14">
        <v>221.31</v>
      </c>
      <c r="I5653" s="7">
        <f>Tabela1[[#This Row],[Valor total]]-Tabela1[[#This Row],[Valor custo]]</f>
        <v>165.03</v>
      </c>
      <c r="J5653" s="3">
        <f>Tabela1[[#This Row],[MARGEM BRUTA]]/Tabela1[[#This Row],[Valor total]]</f>
        <v>0.74569608241832719</v>
      </c>
      <c r="K5653" s="1" t="str">
        <f>VLOOKUP(Tabela1[[#This Row],[Cliente]],'BASE DE CLIENTES'!A:D,4,0)</f>
        <v>OUTROS RAMOS</v>
      </c>
      <c r="L5653" s="1" t="str">
        <f>VLOOKUP(Tabela1[[#This Row],[Cliente]],'BASE DE CLIENTES'!A:E,5,0)</f>
        <v>MERCADO LIVRE</v>
      </c>
    </row>
    <row r="5654" spans="2:12" x14ac:dyDescent="0.3">
      <c r="B5654" t="s">
        <v>1223</v>
      </c>
      <c r="C5654" s="1" t="str">
        <f>VLOOKUP(Tabela1[[#This Row],[Cliente]],'BASE DE CLIENTES'!A:E,2,0)</f>
        <v>MERCADO LIVRE</v>
      </c>
      <c r="D5654" s="1" t="str">
        <f>VLOOKUP(Tabela1[[#This Row],[Cliente]],'BASE DE CLIENTES'!A:C,3,0)</f>
        <v>MERCADO LIVRE</v>
      </c>
      <c r="E5654" s="1" t="str">
        <f>CONCATENATE(Tabela1[[#This Row],[CIDADE]],",",Tabela1[[#This Row],[UF]])</f>
        <v>MERCADO LIVRE,MERCADO LIVRE</v>
      </c>
      <c r="F5654" s="12">
        <v>46202</v>
      </c>
      <c r="G5654" s="14">
        <v>89.84</v>
      </c>
      <c r="H5654" s="14">
        <v>197.56</v>
      </c>
      <c r="I5654" s="7">
        <f>Tabela1[[#This Row],[Valor total]]-Tabela1[[#This Row],[Valor custo]]</f>
        <v>107.72</v>
      </c>
      <c r="J5654" s="3">
        <f>Tabela1[[#This Row],[MARGEM BRUTA]]/Tabela1[[#This Row],[Valor total]]</f>
        <v>0.54525207531889042</v>
      </c>
      <c r="K5654" s="1" t="str">
        <f>VLOOKUP(Tabela1[[#This Row],[Cliente]],'BASE DE CLIENTES'!A:D,4,0)</f>
        <v>OUTROS RAMOS</v>
      </c>
      <c r="L5654" s="1" t="str">
        <f>VLOOKUP(Tabela1[[#This Row],[Cliente]],'BASE DE CLIENTES'!A:E,5,0)</f>
        <v>MERCADO LIVRE</v>
      </c>
    </row>
    <row r="5655" spans="2:12" x14ac:dyDescent="0.3">
      <c r="B5655" t="s">
        <v>1223</v>
      </c>
      <c r="C5655" s="1" t="str">
        <f>VLOOKUP(Tabela1[[#This Row],[Cliente]],'BASE DE CLIENTES'!A:E,2,0)</f>
        <v>MERCADO LIVRE</v>
      </c>
      <c r="D5655" s="1" t="str">
        <f>VLOOKUP(Tabela1[[#This Row],[Cliente]],'BASE DE CLIENTES'!A:C,3,0)</f>
        <v>MERCADO LIVRE</v>
      </c>
      <c r="E5655" s="1" t="str">
        <f>CONCATENATE(Tabela1[[#This Row],[CIDADE]],",",Tabela1[[#This Row],[UF]])</f>
        <v>MERCADO LIVRE,MERCADO LIVRE</v>
      </c>
      <c r="F5655" s="12">
        <v>46202</v>
      </c>
      <c r="G5655" s="14">
        <v>33.56</v>
      </c>
      <c r="H5655" s="14">
        <v>49.42</v>
      </c>
      <c r="I5655" s="7">
        <f>Tabela1[[#This Row],[Valor total]]-Tabela1[[#This Row],[Valor custo]]</f>
        <v>15.86</v>
      </c>
      <c r="J5655" s="3">
        <f>Tabela1[[#This Row],[MARGEM BRUTA]]/Tabela1[[#This Row],[Valor total]]</f>
        <v>0.32092270335896395</v>
      </c>
      <c r="K5655" s="1" t="str">
        <f>VLOOKUP(Tabela1[[#This Row],[Cliente]],'BASE DE CLIENTES'!A:D,4,0)</f>
        <v>OUTROS RAMOS</v>
      </c>
      <c r="L5655" s="1" t="str">
        <f>VLOOKUP(Tabela1[[#This Row],[Cliente]],'BASE DE CLIENTES'!A:E,5,0)</f>
        <v>MERCADO LIVRE</v>
      </c>
    </row>
    <row r="5656" spans="2:12" x14ac:dyDescent="0.3">
      <c r="B5656" t="s">
        <v>1223</v>
      </c>
      <c r="C5656" s="1" t="str">
        <f>VLOOKUP(Tabela1[[#This Row],[Cliente]],'BASE DE CLIENTES'!A:E,2,0)</f>
        <v>MERCADO LIVRE</v>
      </c>
      <c r="D5656" s="1" t="str">
        <f>VLOOKUP(Tabela1[[#This Row],[Cliente]],'BASE DE CLIENTES'!A:C,3,0)</f>
        <v>MERCADO LIVRE</v>
      </c>
      <c r="E5656" s="1" t="str">
        <f>CONCATENATE(Tabela1[[#This Row],[CIDADE]],",",Tabela1[[#This Row],[UF]])</f>
        <v>MERCADO LIVRE,MERCADO LIVRE</v>
      </c>
      <c r="F5656" s="12">
        <v>46202</v>
      </c>
      <c r="G5656" s="14">
        <v>500</v>
      </c>
      <c r="H5656" s="14">
        <v>756.72</v>
      </c>
      <c r="I5656" s="7">
        <f>Tabela1[[#This Row],[Valor total]]-Tabela1[[#This Row],[Valor custo]]</f>
        <v>256.72000000000003</v>
      </c>
      <c r="J5656" s="3">
        <f>Tabela1[[#This Row],[MARGEM BRUTA]]/Tabela1[[#This Row],[Valor total]]</f>
        <v>0.33925362089015754</v>
      </c>
      <c r="K5656" s="1" t="str">
        <f>VLOOKUP(Tabela1[[#This Row],[Cliente]],'BASE DE CLIENTES'!A:D,4,0)</f>
        <v>OUTROS RAMOS</v>
      </c>
      <c r="L5656" s="1" t="str">
        <f>VLOOKUP(Tabela1[[#This Row],[Cliente]],'BASE DE CLIENTES'!A:E,5,0)</f>
        <v>MERCADO LIVRE</v>
      </c>
    </row>
    <row r="5657" spans="2:12" x14ac:dyDescent="0.3">
      <c r="B5657" t="s">
        <v>111</v>
      </c>
      <c r="C5657" s="1" t="str">
        <f>VLOOKUP(Tabela1[[#This Row],[Cliente]],'BASE DE CLIENTES'!A:E,2,0)</f>
        <v>Brasília</v>
      </c>
      <c r="D5657" s="1" t="str">
        <f>VLOOKUP(Tabela1[[#This Row],[Cliente]],'BASE DE CLIENTES'!A:C,3,0)</f>
        <v>DF</v>
      </c>
      <c r="E5657" s="1" t="str">
        <f>CONCATENATE(Tabela1[[#This Row],[CIDADE]],",",Tabela1[[#This Row],[UF]])</f>
        <v>Brasília,DF</v>
      </c>
      <c r="F5657" s="12">
        <v>46199</v>
      </c>
      <c r="G5657" s="14">
        <v>2890.15</v>
      </c>
      <c r="H5657" s="14">
        <v>3930</v>
      </c>
      <c r="I5657" s="7">
        <f>Tabela1[[#This Row],[Valor total]]-Tabela1[[#This Row],[Valor custo]]</f>
        <v>1039.8499999999999</v>
      </c>
      <c r="J5657" s="3">
        <f>Tabela1[[#This Row],[MARGEM BRUTA]]/Tabela1[[#This Row],[Valor total]]</f>
        <v>0.26459287531806613</v>
      </c>
      <c r="K5657" s="1" t="str">
        <f>VLOOKUP(Tabela1[[#This Row],[Cliente]],'BASE DE CLIENTES'!A:D,4,0)</f>
        <v>EMPRESA SEM MAQUINA</v>
      </c>
      <c r="L5657" s="1" t="str">
        <f>VLOOKUP(Tabela1[[#This Row],[Cliente]],'BASE DE CLIENTES'!A:E,5,0)</f>
        <v>TAGUATINGA SUL (TAGUATINGA)</v>
      </c>
    </row>
    <row r="5658" spans="2:12" x14ac:dyDescent="0.3">
      <c r="B5658" t="s">
        <v>17</v>
      </c>
      <c r="C5658" s="1" t="str">
        <f>VLOOKUP(Tabela1[[#This Row],[Cliente]],'BASE DE CLIENTES'!A:E,2,0)</f>
        <v>Águas Lindas de Goiás</v>
      </c>
      <c r="D5658" s="1" t="str">
        <f>VLOOKUP(Tabela1[[#This Row],[Cliente]],'BASE DE CLIENTES'!A:C,3,0)</f>
        <v>GO</v>
      </c>
      <c r="E5658" s="1" t="str">
        <f>CONCATENATE(Tabela1[[#This Row],[CIDADE]],",",Tabela1[[#This Row],[UF]])</f>
        <v>Águas Lindas de Goiás,GO</v>
      </c>
      <c r="F5658" s="12">
        <v>46199</v>
      </c>
      <c r="G5658" s="14">
        <v>19.2</v>
      </c>
      <c r="H5658" s="14">
        <v>127</v>
      </c>
      <c r="I5658" s="7">
        <f>Tabela1[[#This Row],[Valor total]]-Tabela1[[#This Row],[Valor custo]]</f>
        <v>107.8</v>
      </c>
      <c r="J5658" s="3">
        <f>Tabela1[[#This Row],[MARGEM BRUTA]]/Tabela1[[#This Row],[Valor total]]</f>
        <v>0.84881889763779528</v>
      </c>
      <c r="K5658" s="1" t="str">
        <f>VLOOKUP(Tabela1[[#This Row],[Cliente]],'BASE DE CLIENTES'!A:D,4,0)</f>
        <v>SERRALHEIRO</v>
      </c>
      <c r="L5658" s="1" t="str">
        <f>VLOOKUP(Tabela1[[#This Row],[Cliente]],'BASE DE CLIENTES'!A:E,5,0)</f>
        <v>Águas Lindas de Goiás</v>
      </c>
    </row>
    <row r="5659" spans="2:12" x14ac:dyDescent="0.3">
      <c r="B5659" t="s">
        <v>106</v>
      </c>
      <c r="C5659" s="1" t="str">
        <f>VLOOKUP(Tabela1[[#This Row],[Cliente]],'BASE DE CLIENTES'!A:E,2,0)</f>
        <v>Brasília</v>
      </c>
      <c r="D5659" s="1" t="str">
        <f>VLOOKUP(Tabela1[[#This Row],[Cliente]],'BASE DE CLIENTES'!A:C,3,0)</f>
        <v>DF</v>
      </c>
      <c r="E5659" s="1" t="str">
        <f>CONCATENATE(Tabela1[[#This Row],[CIDADE]],",",Tabela1[[#This Row],[UF]])</f>
        <v>Brasília,DF</v>
      </c>
      <c r="F5659" s="12">
        <v>46199</v>
      </c>
      <c r="G5659" s="14">
        <v>486.18</v>
      </c>
      <c r="H5659" s="14">
        <v>710</v>
      </c>
      <c r="I5659" s="7">
        <f>Tabela1[[#This Row],[Valor total]]-Tabela1[[#This Row],[Valor custo]]</f>
        <v>223.82</v>
      </c>
      <c r="J5659" s="3">
        <f>Tabela1[[#This Row],[MARGEM BRUTA]]/Tabela1[[#This Row],[Valor total]]</f>
        <v>0.31523943661971832</v>
      </c>
      <c r="K5659" s="1" t="str">
        <f>VLOOKUP(Tabela1[[#This Row],[Cliente]],'BASE DE CLIENTES'!A:D,4,0)</f>
        <v>EMPRESA COM MAQUINA</v>
      </c>
      <c r="L5659" s="1" t="str">
        <f>VLOOKUP(Tabela1[[#This Row],[Cliente]],'BASE DE CLIENTES'!A:E,5,0)</f>
        <v>26 DE SETEMBRO</v>
      </c>
    </row>
    <row r="5660" spans="2:12" x14ac:dyDescent="0.3">
      <c r="B5660" t="s">
        <v>23</v>
      </c>
      <c r="C5660" s="1" t="str">
        <f>VLOOKUP(Tabela1[[#This Row],[Cliente]],'BASE DE CLIENTES'!A:E,2,0)</f>
        <v>Brasília</v>
      </c>
      <c r="D5660" s="1" t="str">
        <f>VLOOKUP(Tabela1[[#This Row],[Cliente]],'BASE DE CLIENTES'!A:C,3,0)</f>
        <v>DF</v>
      </c>
      <c r="E5660" s="1" t="str">
        <f>CONCATENATE(Tabela1[[#This Row],[CIDADE]],",",Tabela1[[#This Row],[UF]])</f>
        <v>Brasília,DF</v>
      </c>
      <c r="F5660" s="12">
        <v>46199</v>
      </c>
      <c r="G5660" s="14">
        <v>526.28</v>
      </c>
      <c r="H5660" s="14">
        <v>700</v>
      </c>
      <c r="I5660" s="7">
        <f>Tabela1[[#This Row],[Valor total]]-Tabela1[[#This Row],[Valor custo]]</f>
        <v>173.72000000000003</v>
      </c>
      <c r="J5660" s="3">
        <f>Tabela1[[#This Row],[MARGEM BRUTA]]/Tabela1[[#This Row],[Valor total]]</f>
        <v>0.2481714285714286</v>
      </c>
      <c r="K5660" s="1" t="str">
        <f>VLOOKUP(Tabela1[[#This Row],[Cliente]],'BASE DE CLIENTES'!A:D,4,0)</f>
        <v>EMPRESA SEM MAQUINA</v>
      </c>
      <c r="L5660" s="1" t="str">
        <f>VLOOKUP(Tabela1[[#This Row],[Cliente]],'BASE DE CLIENTES'!A:E,5,0)</f>
        <v>SETOR INDUSTRIAL (TAGUATINGA)</v>
      </c>
    </row>
    <row r="5661" spans="2:12" x14ac:dyDescent="0.3">
      <c r="B5661" t="s">
        <v>120</v>
      </c>
      <c r="C5661" s="1" t="str">
        <f>VLOOKUP(Tabela1[[#This Row],[Cliente]],'BASE DE CLIENTES'!A:E,2,0)</f>
        <v>Brasília</v>
      </c>
      <c r="D5661" s="1" t="str">
        <f>VLOOKUP(Tabela1[[#This Row],[Cliente]],'BASE DE CLIENTES'!A:C,3,0)</f>
        <v>DF</v>
      </c>
      <c r="E5661" s="1" t="str">
        <f>CONCATENATE(Tabela1[[#This Row],[CIDADE]],",",Tabela1[[#This Row],[UF]])</f>
        <v>Brasília,DF</v>
      </c>
      <c r="F5661" s="12">
        <v>46199</v>
      </c>
      <c r="G5661" s="14">
        <v>965.79</v>
      </c>
      <c r="H5661" s="14">
        <v>1525</v>
      </c>
      <c r="I5661" s="7">
        <f>Tabela1[[#This Row],[Valor total]]-Tabela1[[#This Row],[Valor custo]]</f>
        <v>559.21</v>
      </c>
      <c r="J5661" s="3">
        <f>Tabela1[[#This Row],[MARGEM BRUTA]]/Tabela1[[#This Row],[Valor total]]</f>
        <v>0.36669508196721312</v>
      </c>
      <c r="K5661" s="1" t="str">
        <f>VLOOKUP(Tabela1[[#This Row],[Cliente]],'BASE DE CLIENTES'!A:D,4,0)</f>
        <v>EMPRESA SEM MAQUINA</v>
      </c>
      <c r="L5661" s="1" t="str">
        <f>VLOOKUP(Tabela1[[#This Row],[Cliente]],'BASE DE CLIENTES'!A:E,5,0)</f>
        <v>SAMAMBAIA</v>
      </c>
    </row>
    <row r="5662" spans="2:12" x14ac:dyDescent="0.3">
      <c r="B5662" t="s">
        <v>161</v>
      </c>
      <c r="C5662" s="1" t="str">
        <f>VLOOKUP(Tabela1[[#This Row],[Cliente]],'BASE DE CLIENTES'!A:E,2,0)</f>
        <v>Brasília</v>
      </c>
      <c r="D5662" s="1" t="str">
        <f>VLOOKUP(Tabela1[[#This Row],[Cliente]],'BASE DE CLIENTES'!A:C,3,0)</f>
        <v>DF</v>
      </c>
      <c r="E5662" s="1" t="str">
        <f>CONCATENATE(Tabela1[[#This Row],[CIDADE]],",",Tabela1[[#This Row],[UF]])</f>
        <v>Brasília,DF</v>
      </c>
      <c r="F5662" s="12">
        <v>46199</v>
      </c>
      <c r="G5662" s="14">
        <v>651</v>
      </c>
      <c r="H5662" s="14">
        <v>1050</v>
      </c>
      <c r="I5662" s="7">
        <f>Tabela1[[#This Row],[Valor total]]-Tabela1[[#This Row],[Valor custo]]</f>
        <v>399</v>
      </c>
      <c r="J5662" s="3">
        <f>Tabela1[[#This Row],[MARGEM BRUTA]]/Tabela1[[#This Row],[Valor total]]</f>
        <v>0.38</v>
      </c>
      <c r="K5662" s="1" t="str">
        <f>VLOOKUP(Tabela1[[#This Row],[Cliente]],'BASE DE CLIENTES'!A:D,4,0)</f>
        <v>EMPRESA COM MAQUINA</v>
      </c>
      <c r="L5662" s="1" t="str">
        <f>VLOOKUP(Tabela1[[#This Row],[Cliente]],'BASE DE CLIENTES'!A:E,5,0)</f>
        <v>RIACHO FUNDO II</v>
      </c>
    </row>
    <row r="5663" spans="2:12" x14ac:dyDescent="0.3">
      <c r="B5663" t="s">
        <v>319</v>
      </c>
      <c r="C5663" s="1" t="str">
        <f>VLOOKUP(Tabela1[[#This Row],[Cliente]],'BASE DE CLIENTES'!A:E,2,0)</f>
        <v>Valparaíso de Goiás</v>
      </c>
      <c r="D5663" s="1" t="str">
        <f>VLOOKUP(Tabela1[[#This Row],[Cliente]],'BASE DE CLIENTES'!A:C,3,0)</f>
        <v>GO</v>
      </c>
      <c r="E5663" s="1" t="str">
        <f>CONCATENATE(Tabela1[[#This Row],[CIDADE]],",",Tabela1[[#This Row],[UF]])</f>
        <v>Valparaíso de Goiás,GO</v>
      </c>
      <c r="F5663" s="12">
        <v>46199</v>
      </c>
      <c r="G5663" s="14">
        <v>290</v>
      </c>
      <c r="H5663" s="14">
        <v>500</v>
      </c>
      <c r="I5663" s="7">
        <f>Tabela1[[#This Row],[Valor total]]-Tabela1[[#This Row],[Valor custo]]</f>
        <v>210</v>
      </c>
      <c r="J5663" s="3">
        <f>Tabela1[[#This Row],[MARGEM BRUTA]]/Tabela1[[#This Row],[Valor total]]</f>
        <v>0.42</v>
      </c>
      <c r="K5663" s="1" t="str">
        <f>VLOOKUP(Tabela1[[#This Row],[Cliente]],'BASE DE CLIENTES'!A:D,4,0)</f>
        <v>EMPRESA COM MAQUINA</v>
      </c>
      <c r="L5663" s="1" t="str">
        <f>VLOOKUP(Tabela1[[#This Row],[Cliente]],'BASE DE CLIENTES'!A:E,5,0)</f>
        <v>Valparaíso de Goiás</v>
      </c>
    </row>
    <row r="5664" spans="2:12" x14ac:dyDescent="0.3">
      <c r="B5664" t="s">
        <v>108</v>
      </c>
      <c r="C5664" s="1" t="str">
        <f>VLOOKUP(Tabela1[[#This Row],[Cliente]],'BASE DE CLIENTES'!A:E,2,0)</f>
        <v>Brasília</v>
      </c>
      <c r="D5664" s="1" t="str">
        <f>VLOOKUP(Tabela1[[#This Row],[Cliente]],'BASE DE CLIENTES'!A:C,3,0)</f>
        <v>DF</v>
      </c>
      <c r="E5664" s="1" t="str">
        <f>CONCATENATE(Tabela1[[#This Row],[CIDADE]],",",Tabela1[[#This Row],[UF]])</f>
        <v>Brasília,DF</v>
      </c>
      <c r="F5664" s="12">
        <v>46199</v>
      </c>
      <c r="G5664" s="14">
        <v>73.14</v>
      </c>
      <c r="H5664" s="14">
        <v>75</v>
      </c>
      <c r="I5664" s="7">
        <f>Tabela1[[#This Row],[Valor total]]-Tabela1[[#This Row],[Valor custo]]</f>
        <v>1.8599999999999994</v>
      </c>
      <c r="J5664" s="3">
        <f>Tabela1[[#This Row],[MARGEM BRUTA]]/Tabela1[[#This Row],[Valor total]]</f>
        <v>2.4799999999999992E-2</v>
      </c>
      <c r="K5664" s="1" t="str">
        <f>VLOOKUP(Tabela1[[#This Row],[Cliente]],'BASE DE CLIENTES'!A:D,4,0)</f>
        <v>SERRALHEIRO</v>
      </c>
      <c r="L5664" s="1" t="str">
        <f>VLOOKUP(Tabela1[[#This Row],[Cliente]],'BASE DE CLIENTES'!A:E,5,0)</f>
        <v>Vila Planalto</v>
      </c>
    </row>
    <row r="5665" spans="2:12" x14ac:dyDescent="0.3">
      <c r="B5665" t="s">
        <v>52</v>
      </c>
      <c r="C5665" s="1" t="str">
        <f>VLOOKUP(Tabela1[[#This Row],[Cliente]],'BASE DE CLIENTES'!A:E,2,0)</f>
        <v>Brasília</v>
      </c>
      <c r="D5665" s="1" t="str">
        <f>VLOOKUP(Tabela1[[#This Row],[Cliente]],'BASE DE CLIENTES'!A:C,3,0)</f>
        <v>DF</v>
      </c>
      <c r="E5665" s="1" t="str">
        <f>CONCATENATE(Tabela1[[#This Row],[CIDADE]],",",Tabela1[[#This Row],[UF]])</f>
        <v>Brasília,DF</v>
      </c>
      <c r="F5665" s="12">
        <v>46199</v>
      </c>
      <c r="G5665" s="14">
        <v>540</v>
      </c>
      <c r="H5665" s="14">
        <v>600</v>
      </c>
      <c r="I5665" s="7">
        <f>Tabela1[[#This Row],[Valor total]]-Tabela1[[#This Row],[Valor custo]]</f>
        <v>60</v>
      </c>
      <c r="J5665" s="3">
        <f>Tabela1[[#This Row],[MARGEM BRUTA]]/Tabela1[[#This Row],[Valor total]]</f>
        <v>0.1</v>
      </c>
      <c r="K5665" s="1" t="str">
        <f>VLOOKUP(Tabela1[[#This Row],[Cliente]],'BASE DE CLIENTES'!A:D,4,0)</f>
        <v>SERRALHEIRO</v>
      </c>
      <c r="L5665" s="1" t="str">
        <f>VLOOKUP(Tabela1[[#This Row],[Cliente]],'BASE DE CLIENTES'!A:E,5,0)</f>
        <v>Ceilândia Sul (Ceilândia)</v>
      </c>
    </row>
    <row r="5666" spans="2:12" x14ac:dyDescent="0.3">
      <c r="B5666" t="s">
        <v>316</v>
      </c>
      <c r="C5666" s="1" t="str">
        <f>VLOOKUP(Tabela1[[#This Row],[Cliente]],'BASE DE CLIENTES'!A:E,2,0)</f>
        <v>Valparaíso de Goiás</v>
      </c>
      <c r="D5666" s="1" t="str">
        <f>VLOOKUP(Tabela1[[#This Row],[Cliente]],'BASE DE CLIENTES'!A:C,3,0)</f>
        <v>GO</v>
      </c>
      <c r="E5666" s="1" t="str">
        <f>CONCATENATE(Tabela1[[#This Row],[CIDADE]],",",Tabela1[[#This Row],[UF]])</f>
        <v>Valparaíso de Goiás,GO</v>
      </c>
      <c r="F5666" s="12">
        <v>46199</v>
      </c>
      <c r="G5666" s="14">
        <v>3849.15</v>
      </c>
      <c r="H5666" s="14">
        <v>6445</v>
      </c>
      <c r="I5666" s="7">
        <f>Tabela1[[#This Row],[Valor total]]-Tabela1[[#This Row],[Valor custo]]</f>
        <v>2595.85</v>
      </c>
      <c r="J5666" s="3">
        <f>Tabela1[[#This Row],[MARGEM BRUTA]]/Tabela1[[#This Row],[Valor total]]</f>
        <v>0.40276958882854924</v>
      </c>
      <c r="K5666" s="1" t="str">
        <f>VLOOKUP(Tabela1[[#This Row],[Cliente]],'BASE DE CLIENTES'!A:D,4,0)</f>
        <v>SERRALHEIRO</v>
      </c>
      <c r="L5666" s="1" t="str">
        <f>VLOOKUP(Tabela1[[#This Row],[Cliente]],'BASE DE CLIENTES'!A:E,5,0)</f>
        <v>Valparaíso de Goiás</v>
      </c>
    </row>
    <row r="5667" spans="2:12" x14ac:dyDescent="0.3">
      <c r="B5667" t="s">
        <v>98</v>
      </c>
      <c r="C5667" s="1" t="str">
        <f>VLOOKUP(Tabela1[[#This Row],[Cliente]],'BASE DE CLIENTES'!A:E,2,0)</f>
        <v>Brasília</v>
      </c>
      <c r="D5667" s="1" t="str">
        <f>VLOOKUP(Tabela1[[#This Row],[Cliente]],'BASE DE CLIENTES'!A:C,3,0)</f>
        <v>DF</v>
      </c>
      <c r="E5667" s="1" t="str">
        <f>CONCATENATE(Tabela1[[#This Row],[CIDADE]],",",Tabela1[[#This Row],[UF]])</f>
        <v>Brasília,DF</v>
      </c>
      <c r="F5667" s="12">
        <v>46199</v>
      </c>
      <c r="G5667" s="14">
        <v>463.69</v>
      </c>
      <c r="H5667" s="14">
        <v>690</v>
      </c>
      <c r="I5667" s="7">
        <f>Tabela1[[#This Row],[Valor total]]-Tabela1[[#This Row],[Valor custo]]</f>
        <v>226.31</v>
      </c>
      <c r="J5667" s="3">
        <f>Tabela1[[#This Row],[MARGEM BRUTA]]/Tabela1[[#This Row],[Valor total]]</f>
        <v>0.32798550724637682</v>
      </c>
      <c r="K5667" s="1" t="str">
        <f>VLOOKUP(Tabela1[[#This Row],[Cliente]],'BASE DE CLIENTES'!A:D,4,0)</f>
        <v>SERRALHEIRO</v>
      </c>
      <c r="L5667" s="1" t="str">
        <f>VLOOKUP(Tabela1[[#This Row],[Cliente]],'BASE DE CLIENTES'!A:E,5,0)</f>
        <v>SANTA MARIA</v>
      </c>
    </row>
    <row r="5668" spans="2:12" x14ac:dyDescent="0.3">
      <c r="B5668" t="s">
        <v>30</v>
      </c>
      <c r="C5668" s="1" t="str">
        <f>VLOOKUP(Tabela1[[#This Row],[Cliente]],'BASE DE CLIENTES'!A:E,2,0)</f>
        <v>Águas Lindas de Goiás</v>
      </c>
      <c r="D5668" s="1" t="str">
        <f>VLOOKUP(Tabela1[[#This Row],[Cliente]],'BASE DE CLIENTES'!A:C,3,0)</f>
        <v>GO</v>
      </c>
      <c r="E5668" s="1" t="str">
        <f>CONCATENATE(Tabela1[[#This Row],[CIDADE]],",",Tabela1[[#This Row],[UF]])</f>
        <v>Águas Lindas de Goiás,GO</v>
      </c>
      <c r="F5668" s="12">
        <v>46198</v>
      </c>
      <c r="G5668" s="14">
        <v>380</v>
      </c>
      <c r="H5668" s="14">
        <v>615</v>
      </c>
      <c r="I5668" s="7">
        <f>Tabela1[[#This Row],[Valor total]]-Tabela1[[#This Row],[Valor custo]]</f>
        <v>235</v>
      </c>
      <c r="J5668" s="3">
        <f>Tabela1[[#This Row],[MARGEM BRUTA]]/Tabela1[[#This Row],[Valor total]]</f>
        <v>0.38211382113821141</v>
      </c>
      <c r="K5668" s="1" t="str">
        <f>VLOOKUP(Tabela1[[#This Row],[Cliente]],'BASE DE CLIENTES'!A:D,4,0)</f>
        <v>SERRALHEIRO</v>
      </c>
      <c r="L5668" s="1" t="str">
        <f>VLOOKUP(Tabela1[[#This Row],[Cliente]],'BASE DE CLIENTES'!A:E,5,0)</f>
        <v>Águas Lindas de Goiás</v>
      </c>
    </row>
    <row r="5669" spans="2:12" x14ac:dyDescent="0.3">
      <c r="B5669" t="s">
        <v>765</v>
      </c>
      <c r="C5669" s="1" t="str">
        <f>VLOOKUP(Tabela1[[#This Row],[Cliente]],'BASE DE CLIENTES'!A:E,2,0)</f>
        <v>Brasília</v>
      </c>
      <c r="D5669" s="1" t="str">
        <f>VLOOKUP(Tabela1[[#This Row],[Cliente]],'BASE DE CLIENTES'!A:C,3,0)</f>
        <v>DF</v>
      </c>
      <c r="E5669" s="1" t="str">
        <f>CONCATENATE(Tabela1[[#This Row],[CIDADE]],",",Tabela1[[#This Row],[UF]])</f>
        <v>Brasília,DF</v>
      </c>
      <c r="F5669" s="12">
        <v>46199</v>
      </c>
      <c r="G5669" s="14">
        <v>22.8</v>
      </c>
      <c r="H5669" s="14">
        <v>90</v>
      </c>
      <c r="I5669" s="7">
        <f>Tabela1[[#This Row],[Valor total]]-Tabela1[[#This Row],[Valor custo]]</f>
        <v>67.2</v>
      </c>
      <c r="J5669" s="3">
        <f>Tabela1[[#This Row],[MARGEM BRUTA]]/Tabela1[[#This Row],[Valor total]]</f>
        <v>0.7466666666666667</v>
      </c>
      <c r="K5669" s="1" t="str">
        <f>VLOOKUP(Tabela1[[#This Row],[Cliente]],'BASE DE CLIENTES'!A:D,4,0)</f>
        <v>SEM CLASSIFICAÇÃO</v>
      </c>
      <c r="L5669" s="1" t="str">
        <f>VLOOKUP(Tabela1[[#This Row],[Cliente]],'BASE DE CLIENTES'!A:E,5,0)</f>
        <v>SOBRADINHO</v>
      </c>
    </row>
    <row r="5670" spans="2:12" x14ac:dyDescent="0.3">
      <c r="B5670" t="s">
        <v>17</v>
      </c>
      <c r="C5670" s="1" t="str">
        <f>VLOOKUP(Tabela1[[#This Row],[Cliente]],'BASE DE CLIENTES'!A:E,2,0)</f>
        <v>Águas Lindas de Goiás</v>
      </c>
      <c r="D5670" s="1" t="str">
        <f>VLOOKUP(Tabela1[[#This Row],[Cliente]],'BASE DE CLIENTES'!A:C,3,0)</f>
        <v>GO</v>
      </c>
      <c r="E5670" s="1" t="str">
        <f>CONCATENATE(Tabela1[[#This Row],[CIDADE]],",",Tabela1[[#This Row],[UF]])</f>
        <v>Águas Lindas de Goiás,GO</v>
      </c>
      <c r="F5670" s="12">
        <v>46199</v>
      </c>
      <c r="G5670" s="14">
        <v>27.63</v>
      </c>
      <c r="H5670" s="14">
        <v>30</v>
      </c>
      <c r="I5670" s="7">
        <f>Tabela1[[#This Row],[Valor total]]-Tabela1[[#This Row],[Valor custo]]</f>
        <v>2.370000000000001</v>
      </c>
      <c r="J5670" s="3">
        <f>Tabela1[[#This Row],[MARGEM BRUTA]]/Tabela1[[#This Row],[Valor total]]</f>
        <v>7.9000000000000029E-2</v>
      </c>
      <c r="K5670" s="1" t="str">
        <f>VLOOKUP(Tabela1[[#This Row],[Cliente]],'BASE DE CLIENTES'!A:D,4,0)</f>
        <v>SERRALHEIRO</v>
      </c>
      <c r="L5670" s="1" t="str">
        <f>VLOOKUP(Tabela1[[#This Row],[Cliente]],'BASE DE CLIENTES'!A:E,5,0)</f>
        <v>Águas Lindas de Goiás</v>
      </c>
    </row>
    <row r="5671" spans="2:12" x14ac:dyDescent="0.3">
      <c r="B5671" t="s">
        <v>17</v>
      </c>
      <c r="C5671" s="1" t="str">
        <f>VLOOKUP(Tabela1[[#This Row],[Cliente]],'BASE DE CLIENTES'!A:E,2,0)</f>
        <v>Águas Lindas de Goiás</v>
      </c>
      <c r="D5671" s="1" t="str">
        <f>VLOOKUP(Tabela1[[#This Row],[Cliente]],'BASE DE CLIENTES'!A:C,3,0)</f>
        <v>GO</v>
      </c>
      <c r="E5671" s="1" t="str">
        <f>CONCATENATE(Tabela1[[#This Row],[CIDADE]],",",Tabela1[[#This Row],[UF]])</f>
        <v>Águas Lindas de Goiás,GO</v>
      </c>
      <c r="F5671" s="12">
        <v>46199</v>
      </c>
      <c r="G5671" s="14">
        <v>493.79</v>
      </c>
      <c r="H5671" s="14">
        <v>750</v>
      </c>
      <c r="I5671" s="7">
        <f>Tabela1[[#This Row],[Valor total]]-Tabela1[[#This Row],[Valor custo]]</f>
        <v>256.20999999999998</v>
      </c>
      <c r="J5671" s="3">
        <f>Tabela1[[#This Row],[MARGEM BRUTA]]/Tabela1[[#This Row],[Valor total]]</f>
        <v>0.34161333333333332</v>
      </c>
      <c r="K5671" s="1" t="str">
        <f>VLOOKUP(Tabela1[[#This Row],[Cliente]],'BASE DE CLIENTES'!A:D,4,0)</f>
        <v>SERRALHEIRO</v>
      </c>
      <c r="L5671" s="1" t="str">
        <f>VLOOKUP(Tabela1[[#This Row],[Cliente]],'BASE DE CLIENTES'!A:E,5,0)</f>
        <v>Águas Lindas de Goiás</v>
      </c>
    </row>
    <row r="5672" spans="2:12" x14ac:dyDescent="0.3">
      <c r="B5672" t="s">
        <v>17</v>
      </c>
      <c r="C5672" s="1" t="str">
        <f>VLOOKUP(Tabela1[[#This Row],[Cliente]],'BASE DE CLIENTES'!A:E,2,0)</f>
        <v>Águas Lindas de Goiás</v>
      </c>
      <c r="D5672" s="1" t="str">
        <f>VLOOKUP(Tabela1[[#This Row],[Cliente]],'BASE DE CLIENTES'!A:C,3,0)</f>
        <v>GO</v>
      </c>
      <c r="E5672" s="1" t="str">
        <f>CONCATENATE(Tabela1[[#This Row],[CIDADE]],",",Tabela1[[#This Row],[UF]])</f>
        <v>Águas Lindas de Goiás,GO</v>
      </c>
      <c r="F5672" s="12">
        <v>46199</v>
      </c>
      <c r="G5672" s="14">
        <v>1400</v>
      </c>
      <c r="H5672" s="14">
        <v>2800</v>
      </c>
      <c r="I5672" s="7">
        <f>Tabela1[[#This Row],[Valor total]]-Tabela1[[#This Row],[Valor custo]]</f>
        <v>1400</v>
      </c>
      <c r="J5672" s="3">
        <f>Tabela1[[#This Row],[MARGEM BRUTA]]/Tabela1[[#This Row],[Valor total]]</f>
        <v>0.5</v>
      </c>
      <c r="K5672" s="1" t="str">
        <f>VLOOKUP(Tabela1[[#This Row],[Cliente]],'BASE DE CLIENTES'!A:D,4,0)</f>
        <v>SERRALHEIRO</v>
      </c>
      <c r="L5672" s="1" t="str">
        <f>VLOOKUP(Tabela1[[#This Row],[Cliente]],'BASE DE CLIENTES'!A:E,5,0)</f>
        <v>Águas Lindas de Goiás</v>
      </c>
    </row>
    <row r="5673" spans="2:12" x14ac:dyDescent="0.3">
      <c r="B5673" t="s">
        <v>1223</v>
      </c>
      <c r="C5673" s="1" t="str">
        <f>VLOOKUP(Tabela1[[#This Row],[Cliente]],'BASE DE CLIENTES'!A:E,2,0)</f>
        <v>MERCADO LIVRE</v>
      </c>
      <c r="D5673" s="1" t="str">
        <f>VLOOKUP(Tabela1[[#This Row],[Cliente]],'BASE DE CLIENTES'!A:C,3,0)</f>
        <v>MERCADO LIVRE</v>
      </c>
      <c r="E5673" s="1" t="str">
        <f>CONCATENATE(Tabela1[[#This Row],[CIDADE]],",",Tabela1[[#This Row],[UF]])</f>
        <v>MERCADO LIVRE,MERCADO LIVRE</v>
      </c>
      <c r="F5673" s="12">
        <v>46199</v>
      </c>
      <c r="G5673" s="14">
        <v>268.48</v>
      </c>
      <c r="H5673" s="14">
        <v>395.36</v>
      </c>
      <c r="I5673" s="7">
        <f>Tabela1[[#This Row],[Valor total]]-Tabela1[[#This Row],[Valor custo]]</f>
        <v>126.88</v>
      </c>
      <c r="J5673" s="3">
        <f>Tabela1[[#This Row],[MARGEM BRUTA]]/Tabela1[[#This Row],[Valor total]]</f>
        <v>0.32092270335896395</v>
      </c>
      <c r="K5673" s="1" t="str">
        <f>VLOOKUP(Tabela1[[#This Row],[Cliente]],'BASE DE CLIENTES'!A:D,4,0)</f>
        <v>OUTROS RAMOS</v>
      </c>
      <c r="L5673" s="1" t="str">
        <f>VLOOKUP(Tabela1[[#This Row],[Cliente]],'BASE DE CLIENTES'!A:E,5,0)</f>
        <v>MERCADO LIVRE</v>
      </c>
    </row>
    <row r="5674" spans="2:12" x14ac:dyDescent="0.3">
      <c r="B5674" t="s">
        <v>232</v>
      </c>
      <c r="C5674" s="1" t="str">
        <f>VLOOKUP(Tabela1[[#This Row],[Cliente]],'BASE DE CLIENTES'!A:E,2,0)</f>
        <v>Brasília</v>
      </c>
      <c r="D5674" s="1" t="str">
        <f>VLOOKUP(Tabela1[[#This Row],[Cliente]],'BASE DE CLIENTES'!A:C,3,0)</f>
        <v>DF</v>
      </c>
      <c r="E5674" s="1" t="str">
        <f>CONCATENATE(Tabela1[[#This Row],[CIDADE]],",",Tabela1[[#This Row],[UF]])</f>
        <v>Brasília,DF</v>
      </c>
      <c r="F5674" s="12">
        <v>46195</v>
      </c>
      <c r="G5674" s="14">
        <v>191</v>
      </c>
      <c r="H5674" s="14">
        <v>300</v>
      </c>
      <c r="I5674" s="7">
        <f>Tabela1[[#This Row],[Valor total]]-Tabela1[[#This Row],[Valor custo]]</f>
        <v>109</v>
      </c>
      <c r="J5674" s="3">
        <f>Tabela1[[#This Row],[MARGEM BRUTA]]/Tabela1[[#This Row],[Valor total]]</f>
        <v>0.36333333333333334</v>
      </c>
      <c r="K5674" s="1" t="str">
        <f>VLOOKUP(Tabela1[[#This Row],[Cliente]],'BASE DE CLIENTES'!A:D,4,0)</f>
        <v>CHAVEIRO</v>
      </c>
      <c r="L5674" s="1" t="str">
        <f>VLOOKUP(Tabela1[[#This Row],[Cliente]],'BASE DE CLIENTES'!A:E,5,0)</f>
        <v>Areal (Águas Claras)</v>
      </c>
    </row>
    <row r="5675" spans="2:12" x14ac:dyDescent="0.3">
      <c r="B5675" t="s">
        <v>68</v>
      </c>
      <c r="C5675" s="1" t="str">
        <f>VLOOKUP(Tabela1[[#This Row],[Cliente]],'BASE DE CLIENTES'!A:E,2,0)</f>
        <v>Brasília</v>
      </c>
      <c r="D5675" s="1" t="str">
        <f>VLOOKUP(Tabela1[[#This Row],[Cliente]],'BASE DE CLIENTES'!A:C,3,0)</f>
        <v>DF</v>
      </c>
      <c r="E5675" s="1" t="str">
        <f>CONCATENATE(Tabela1[[#This Row],[CIDADE]],",",Tabela1[[#This Row],[UF]])</f>
        <v>Brasília,DF</v>
      </c>
      <c r="F5675" s="12">
        <v>46199</v>
      </c>
      <c r="G5675" s="14">
        <v>2699.28</v>
      </c>
      <c r="H5675" s="14">
        <v>4040</v>
      </c>
      <c r="I5675" s="7">
        <f>Tabela1[[#This Row],[Valor total]]-Tabela1[[#This Row],[Valor custo]]</f>
        <v>1340.7199999999998</v>
      </c>
      <c r="J5675" s="3">
        <f>Tabela1[[#This Row],[MARGEM BRUTA]]/Tabela1[[#This Row],[Valor total]]</f>
        <v>0.33186138613861382</v>
      </c>
      <c r="K5675" s="1" t="str">
        <f>VLOOKUP(Tabela1[[#This Row],[Cliente]],'BASE DE CLIENTES'!A:D,4,0)</f>
        <v>EMPRESA COM MAQUINA</v>
      </c>
      <c r="L5675" s="1" t="str">
        <f>VLOOKUP(Tabela1[[#This Row],[Cliente]],'BASE DE CLIENTES'!A:E,5,0)</f>
        <v>SAMAMBAIA SUL (SAMAMBAIA)</v>
      </c>
    </row>
    <row r="5676" spans="2:12" x14ac:dyDescent="0.3">
      <c r="B5676" t="s">
        <v>27</v>
      </c>
      <c r="C5676" s="1" t="str">
        <f>VLOOKUP(Tabela1[[#This Row],[Cliente]],'BASE DE CLIENTES'!A:E,2,0)</f>
        <v>Brasília</v>
      </c>
      <c r="D5676" s="1" t="str">
        <f>VLOOKUP(Tabela1[[#This Row],[Cliente]],'BASE DE CLIENTES'!A:C,3,0)</f>
        <v>DF</v>
      </c>
      <c r="E5676" s="1" t="str">
        <f>CONCATENATE(Tabela1[[#This Row],[CIDADE]],",",Tabela1[[#This Row],[UF]])</f>
        <v>Brasília,DF</v>
      </c>
      <c r="F5676" s="12">
        <v>46199</v>
      </c>
      <c r="G5676" s="14">
        <v>380</v>
      </c>
      <c r="H5676" s="14">
        <v>615</v>
      </c>
      <c r="I5676" s="7">
        <f>Tabela1[[#This Row],[Valor total]]-Tabela1[[#This Row],[Valor custo]]</f>
        <v>235</v>
      </c>
      <c r="J5676" s="3">
        <f>Tabela1[[#This Row],[MARGEM BRUTA]]/Tabela1[[#This Row],[Valor total]]</f>
        <v>0.38211382113821141</v>
      </c>
      <c r="K5676" s="1" t="str">
        <f>VLOOKUP(Tabela1[[#This Row],[Cliente]],'BASE DE CLIENTES'!A:D,4,0)</f>
        <v>EMPRESA SEM MAQUINA</v>
      </c>
      <c r="L5676" s="1" t="str">
        <f>VLOOKUP(Tabela1[[#This Row],[Cliente]],'BASE DE CLIENTES'!A:E,5,0)</f>
        <v>RECANTO DAS EMAS</v>
      </c>
    </row>
    <row r="5677" spans="2:12" x14ac:dyDescent="0.3">
      <c r="B5677" t="s">
        <v>52</v>
      </c>
      <c r="C5677" s="1" t="str">
        <f>VLOOKUP(Tabela1[[#This Row],[Cliente]],'BASE DE CLIENTES'!A:E,2,0)</f>
        <v>Brasília</v>
      </c>
      <c r="D5677" s="1" t="str">
        <f>VLOOKUP(Tabela1[[#This Row],[Cliente]],'BASE DE CLIENTES'!A:C,3,0)</f>
        <v>DF</v>
      </c>
      <c r="E5677" s="1" t="str">
        <f>CONCATENATE(Tabela1[[#This Row],[CIDADE]],",",Tabela1[[#This Row],[UF]])</f>
        <v>Brasília,DF</v>
      </c>
      <c r="F5677" s="12">
        <v>46199</v>
      </c>
      <c r="G5677" s="14">
        <v>180</v>
      </c>
      <c r="H5677" s="14">
        <v>200</v>
      </c>
      <c r="I5677" s="7">
        <f>Tabela1[[#This Row],[Valor total]]-Tabela1[[#This Row],[Valor custo]]</f>
        <v>20</v>
      </c>
      <c r="J5677" s="3">
        <f>Tabela1[[#This Row],[MARGEM BRUTA]]/Tabela1[[#This Row],[Valor total]]</f>
        <v>0.1</v>
      </c>
      <c r="K5677" s="1" t="str">
        <f>VLOOKUP(Tabela1[[#This Row],[Cliente]],'BASE DE CLIENTES'!A:D,4,0)</f>
        <v>SERRALHEIRO</v>
      </c>
      <c r="L5677" s="1" t="str">
        <f>VLOOKUP(Tabela1[[#This Row],[Cliente]],'BASE DE CLIENTES'!A:E,5,0)</f>
        <v>Ceilândia Sul (Ceilândia)</v>
      </c>
    </row>
    <row r="5678" spans="2:12" x14ac:dyDescent="0.3">
      <c r="B5678" t="s">
        <v>1223</v>
      </c>
      <c r="C5678" s="1" t="str">
        <f>VLOOKUP(Tabela1[[#This Row],[Cliente]],'BASE DE CLIENTES'!A:E,2,0)</f>
        <v>MERCADO LIVRE</v>
      </c>
      <c r="D5678" s="1" t="str">
        <f>VLOOKUP(Tabela1[[#This Row],[Cliente]],'BASE DE CLIENTES'!A:C,3,0)</f>
        <v>MERCADO LIVRE</v>
      </c>
      <c r="E5678" s="1" t="str">
        <f>CONCATENATE(Tabela1[[#This Row],[CIDADE]],",",Tabela1[[#This Row],[UF]])</f>
        <v>MERCADO LIVRE,MERCADO LIVRE</v>
      </c>
      <c r="F5678" s="12">
        <v>46199</v>
      </c>
      <c r="G5678" s="14">
        <v>56.28</v>
      </c>
      <c r="H5678" s="14">
        <v>192.81</v>
      </c>
      <c r="I5678" s="7">
        <f>Tabela1[[#This Row],[Valor total]]-Tabela1[[#This Row],[Valor custo]]</f>
        <v>136.53</v>
      </c>
      <c r="J5678" s="3">
        <f>Tabela1[[#This Row],[MARGEM BRUTA]]/Tabela1[[#This Row],[Valor total]]</f>
        <v>0.7081064260152482</v>
      </c>
      <c r="K5678" s="1" t="str">
        <f>VLOOKUP(Tabela1[[#This Row],[Cliente]],'BASE DE CLIENTES'!A:D,4,0)</f>
        <v>OUTROS RAMOS</v>
      </c>
      <c r="L5678" s="1" t="str">
        <f>VLOOKUP(Tabela1[[#This Row],[Cliente]],'BASE DE CLIENTES'!A:E,5,0)</f>
        <v>MERCADO LIVRE</v>
      </c>
    </row>
    <row r="5679" spans="2:12" x14ac:dyDescent="0.3">
      <c r="B5679" t="s">
        <v>66</v>
      </c>
      <c r="C5679" s="1" t="str">
        <f>VLOOKUP(Tabela1[[#This Row],[Cliente]],'BASE DE CLIENTES'!A:E,2,0)</f>
        <v>Águas Lindas de Goiás</v>
      </c>
      <c r="D5679" s="1" t="str">
        <f>VLOOKUP(Tabela1[[#This Row],[Cliente]],'BASE DE CLIENTES'!A:C,3,0)</f>
        <v>GO</v>
      </c>
      <c r="E5679" s="1" t="str">
        <f>CONCATENATE(Tabela1[[#This Row],[CIDADE]],",",Tabela1[[#This Row],[UF]])</f>
        <v>Águas Lindas de Goiás,GO</v>
      </c>
      <c r="F5679" s="12">
        <v>46198</v>
      </c>
      <c r="G5679" s="14">
        <v>2706</v>
      </c>
      <c r="H5679" s="14">
        <v>4150</v>
      </c>
      <c r="I5679" s="7">
        <f>Tabela1[[#This Row],[Valor total]]-Tabela1[[#This Row],[Valor custo]]</f>
        <v>1444</v>
      </c>
      <c r="J5679" s="3">
        <f>Tabela1[[#This Row],[MARGEM BRUTA]]/Tabela1[[#This Row],[Valor total]]</f>
        <v>0.34795180722891567</v>
      </c>
      <c r="K5679" s="1" t="str">
        <f>VLOOKUP(Tabela1[[#This Row],[Cliente]],'BASE DE CLIENTES'!A:D,4,0)</f>
        <v>EMPRESA COM MAQUINA</v>
      </c>
      <c r="L5679" s="1" t="str">
        <f>VLOOKUP(Tabela1[[#This Row],[Cliente]],'BASE DE CLIENTES'!A:E,5,0)</f>
        <v>Águas Lindas de Goiás</v>
      </c>
    </row>
    <row r="5680" spans="2:12" x14ac:dyDescent="0.3">
      <c r="B5680" t="s">
        <v>66</v>
      </c>
      <c r="C5680" s="1" t="str">
        <f>VLOOKUP(Tabela1[[#This Row],[Cliente]],'BASE DE CLIENTES'!A:E,2,0)</f>
        <v>Águas Lindas de Goiás</v>
      </c>
      <c r="D5680" s="1" t="str">
        <f>VLOOKUP(Tabela1[[#This Row],[Cliente]],'BASE DE CLIENTES'!A:C,3,0)</f>
        <v>GO</v>
      </c>
      <c r="E5680" s="1" t="str">
        <f>CONCATENATE(Tabela1[[#This Row],[CIDADE]],",",Tabela1[[#This Row],[UF]])</f>
        <v>Águas Lindas de Goiás,GO</v>
      </c>
      <c r="F5680" s="12">
        <v>46198</v>
      </c>
      <c r="G5680" s="14">
        <v>19</v>
      </c>
      <c r="H5680" s="14">
        <v>65</v>
      </c>
      <c r="I5680" s="7">
        <f>Tabela1[[#This Row],[Valor total]]-Tabela1[[#This Row],[Valor custo]]</f>
        <v>46</v>
      </c>
      <c r="J5680" s="3">
        <f>Tabela1[[#This Row],[MARGEM BRUTA]]/Tabela1[[#This Row],[Valor total]]</f>
        <v>0.70769230769230773</v>
      </c>
      <c r="K5680" s="1" t="str">
        <f>VLOOKUP(Tabela1[[#This Row],[Cliente]],'BASE DE CLIENTES'!A:D,4,0)</f>
        <v>EMPRESA COM MAQUINA</v>
      </c>
      <c r="L5680" s="1" t="str">
        <f>VLOOKUP(Tabela1[[#This Row],[Cliente]],'BASE DE CLIENTES'!A:E,5,0)</f>
        <v>Águas Lindas de Goiás</v>
      </c>
    </row>
    <row r="5681" spans="2:12" x14ac:dyDescent="0.3">
      <c r="B5681" t="s">
        <v>254</v>
      </c>
      <c r="C5681" s="1" t="str">
        <f>VLOOKUP(Tabela1[[#This Row],[Cliente]],'BASE DE CLIENTES'!A:E,2,0)</f>
        <v>Luziânia</v>
      </c>
      <c r="D5681" s="1" t="str">
        <f>VLOOKUP(Tabela1[[#This Row],[Cliente]],'BASE DE CLIENTES'!A:C,3,0)</f>
        <v>GO</v>
      </c>
      <c r="E5681" s="1" t="str">
        <f>CONCATENATE(Tabela1[[#This Row],[CIDADE]],",",Tabela1[[#This Row],[UF]])</f>
        <v>Luziânia,GO</v>
      </c>
      <c r="F5681" s="12">
        <v>46198</v>
      </c>
      <c r="G5681" s="14">
        <v>1101.19</v>
      </c>
      <c r="H5681" s="14">
        <v>1960</v>
      </c>
      <c r="I5681" s="7">
        <f>Tabela1[[#This Row],[Valor total]]-Tabela1[[#This Row],[Valor custo]]</f>
        <v>858.81</v>
      </c>
      <c r="J5681" s="3">
        <f>Tabela1[[#This Row],[MARGEM BRUTA]]/Tabela1[[#This Row],[Valor total]]</f>
        <v>0.43816836734693876</v>
      </c>
      <c r="K5681" s="1" t="str">
        <f>VLOOKUP(Tabela1[[#This Row],[Cliente]],'BASE DE CLIENTES'!A:D,4,0)</f>
        <v>SERRALHEIRO</v>
      </c>
      <c r="L5681" s="1" t="str">
        <f>VLOOKUP(Tabela1[[#This Row],[Cliente]],'BASE DE CLIENTES'!A:E,5,0)</f>
        <v>Luziânia</v>
      </c>
    </row>
    <row r="5682" spans="2:12" x14ac:dyDescent="0.3">
      <c r="B5682" t="s">
        <v>66</v>
      </c>
      <c r="C5682" s="1" t="str">
        <f>VLOOKUP(Tabela1[[#This Row],[Cliente]],'BASE DE CLIENTES'!A:E,2,0)</f>
        <v>Águas Lindas de Goiás</v>
      </c>
      <c r="D5682" s="1" t="str">
        <f>VLOOKUP(Tabela1[[#This Row],[Cliente]],'BASE DE CLIENTES'!A:C,3,0)</f>
        <v>GO</v>
      </c>
      <c r="E5682" s="1" t="str">
        <f>CONCATENATE(Tabela1[[#This Row],[CIDADE]],",",Tabela1[[#This Row],[UF]])</f>
        <v>Águas Lindas de Goiás,GO</v>
      </c>
      <c r="F5682" s="12">
        <v>46198</v>
      </c>
      <c r="G5682" s="14">
        <v>230</v>
      </c>
      <c r="H5682" s="14">
        <v>300</v>
      </c>
      <c r="I5682" s="7">
        <f>Tabela1[[#This Row],[Valor total]]-Tabela1[[#This Row],[Valor custo]]</f>
        <v>70</v>
      </c>
      <c r="J5682" s="3">
        <f>Tabela1[[#This Row],[MARGEM BRUTA]]/Tabela1[[#This Row],[Valor total]]</f>
        <v>0.23333333333333334</v>
      </c>
      <c r="K5682" s="1" t="str">
        <f>VLOOKUP(Tabela1[[#This Row],[Cliente]],'BASE DE CLIENTES'!A:D,4,0)</f>
        <v>EMPRESA COM MAQUINA</v>
      </c>
      <c r="L5682" s="1" t="str">
        <f>VLOOKUP(Tabela1[[#This Row],[Cliente]],'BASE DE CLIENTES'!A:E,5,0)</f>
        <v>Águas Lindas de Goiás</v>
      </c>
    </row>
    <row r="5683" spans="2:12" x14ac:dyDescent="0.3">
      <c r="B5683" t="s">
        <v>255</v>
      </c>
      <c r="C5683" s="1" t="str">
        <f>VLOOKUP(Tabela1[[#This Row],[Cliente]],'BASE DE CLIENTES'!A:E,2,0)</f>
        <v>Brasília</v>
      </c>
      <c r="D5683" s="1" t="str">
        <f>VLOOKUP(Tabela1[[#This Row],[Cliente]],'BASE DE CLIENTES'!A:C,3,0)</f>
        <v>DF</v>
      </c>
      <c r="E5683" s="1" t="str">
        <f>CONCATENATE(Tabela1[[#This Row],[CIDADE]],",",Tabela1[[#This Row],[UF]])</f>
        <v>Brasília,DF</v>
      </c>
      <c r="F5683" s="12">
        <v>46198</v>
      </c>
      <c r="G5683" s="14">
        <v>1340</v>
      </c>
      <c r="H5683" s="14">
        <v>2200</v>
      </c>
      <c r="I5683" s="7">
        <f>Tabela1[[#This Row],[Valor total]]-Tabela1[[#This Row],[Valor custo]]</f>
        <v>860</v>
      </c>
      <c r="J5683" s="3">
        <f>Tabela1[[#This Row],[MARGEM BRUTA]]/Tabela1[[#This Row],[Valor total]]</f>
        <v>0.39090909090909093</v>
      </c>
      <c r="K5683" s="1" t="str">
        <f>VLOOKUP(Tabela1[[#This Row],[Cliente]],'BASE DE CLIENTES'!A:D,4,0)</f>
        <v>EMPRESA COM MAQUINA</v>
      </c>
      <c r="L5683" s="1" t="str">
        <f>VLOOKUP(Tabela1[[#This Row],[Cliente]],'BASE DE CLIENTES'!A:E,5,0)</f>
        <v>ADE ÁGUAS CLARAS</v>
      </c>
    </row>
    <row r="5684" spans="2:12" x14ac:dyDescent="0.3">
      <c r="B5684" t="s">
        <v>199</v>
      </c>
      <c r="C5684" s="1" t="str">
        <f>VLOOKUP(Tabela1[[#This Row],[Cliente]],'BASE DE CLIENTES'!A:E,2,0)</f>
        <v>Goiânia</v>
      </c>
      <c r="D5684" s="1" t="str">
        <f>VLOOKUP(Tabela1[[#This Row],[Cliente]],'BASE DE CLIENTES'!A:C,3,0)</f>
        <v>GO</v>
      </c>
      <c r="E5684" s="1" t="str">
        <f>CONCATENATE(Tabela1[[#This Row],[CIDADE]],",",Tabela1[[#This Row],[UF]])</f>
        <v>Goiânia,GO</v>
      </c>
      <c r="F5684" s="12">
        <v>46191</v>
      </c>
      <c r="G5684" s="14">
        <v>2318.4499999999998</v>
      </c>
      <c r="H5684" s="14">
        <v>3750</v>
      </c>
      <c r="I5684" s="7">
        <f>Tabela1[[#This Row],[Valor total]]-Tabela1[[#This Row],[Valor custo]]</f>
        <v>1431.5500000000002</v>
      </c>
      <c r="J5684" s="3">
        <f>Tabela1[[#This Row],[MARGEM BRUTA]]/Tabela1[[#This Row],[Valor total]]</f>
        <v>0.38174666666666673</v>
      </c>
      <c r="K5684" s="1" t="str">
        <f>VLOOKUP(Tabela1[[#This Row],[Cliente]],'BASE DE CLIENTES'!A:D,4,0)</f>
        <v>EMPRESA COM MAQUINA</v>
      </c>
      <c r="L5684" s="1" t="str">
        <f>VLOOKUP(Tabela1[[#This Row],[Cliente]],'BASE DE CLIENTES'!A:E,5,0)</f>
        <v>Goiânia</v>
      </c>
    </row>
    <row r="5685" spans="2:12" x14ac:dyDescent="0.3">
      <c r="B5685" t="s">
        <v>19</v>
      </c>
      <c r="C5685" s="1" t="str">
        <f>VLOOKUP(Tabela1[[#This Row],[Cliente]],'BASE DE CLIENTES'!A:E,2,0)</f>
        <v>Águas Lindas de Goiás</v>
      </c>
      <c r="D5685" s="1" t="str">
        <f>VLOOKUP(Tabela1[[#This Row],[Cliente]],'BASE DE CLIENTES'!A:C,3,0)</f>
        <v>GO</v>
      </c>
      <c r="E5685" s="1" t="str">
        <f>CONCATENATE(Tabela1[[#This Row],[CIDADE]],",",Tabela1[[#This Row],[UF]])</f>
        <v>Águas Lindas de Goiás,GO</v>
      </c>
      <c r="F5685" s="12">
        <v>46198</v>
      </c>
      <c r="G5685" s="14">
        <v>670</v>
      </c>
      <c r="H5685" s="14">
        <v>1000</v>
      </c>
      <c r="I5685" s="7">
        <f>Tabela1[[#This Row],[Valor total]]-Tabela1[[#This Row],[Valor custo]]</f>
        <v>330</v>
      </c>
      <c r="J5685" s="3">
        <f>Tabela1[[#This Row],[MARGEM BRUTA]]/Tabela1[[#This Row],[Valor total]]</f>
        <v>0.33</v>
      </c>
      <c r="K5685" s="1" t="str">
        <f>VLOOKUP(Tabela1[[#This Row],[Cliente]],'BASE DE CLIENTES'!A:D,4,0)</f>
        <v>SERRALHEIRO</v>
      </c>
      <c r="L5685" s="1" t="str">
        <f>VLOOKUP(Tabela1[[#This Row],[Cliente]],'BASE DE CLIENTES'!A:E,5,0)</f>
        <v>Águas Lindas de Goiás</v>
      </c>
    </row>
    <row r="5686" spans="2:12" x14ac:dyDescent="0.3">
      <c r="B5686" t="s">
        <v>254</v>
      </c>
      <c r="C5686" s="1" t="str">
        <f>VLOOKUP(Tabela1[[#This Row],[Cliente]],'BASE DE CLIENTES'!A:E,2,0)</f>
        <v>Luziânia</v>
      </c>
      <c r="D5686" s="1" t="str">
        <f>VLOOKUP(Tabela1[[#This Row],[Cliente]],'BASE DE CLIENTES'!A:C,3,0)</f>
        <v>GO</v>
      </c>
      <c r="E5686" s="1" t="str">
        <f>CONCATENATE(Tabela1[[#This Row],[CIDADE]],",",Tabela1[[#This Row],[UF]])</f>
        <v>Luziânia,GO</v>
      </c>
      <c r="F5686" s="12">
        <v>46198</v>
      </c>
      <c r="G5686" s="14">
        <v>749.08</v>
      </c>
      <c r="H5686" s="14">
        <v>1405</v>
      </c>
      <c r="I5686" s="7">
        <f>Tabela1[[#This Row],[Valor total]]-Tabela1[[#This Row],[Valor custo]]</f>
        <v>655.92</v>
      </c>
      <c r="J5686" s="3">
        <f>Tabela1[[#This Row],[MARGEM BRUTA]]/Tabela1[[#This Row],[Valor total]]</f>
        <v>0.46684697508896794</v>
      </c>
      <c r="K5686" s="1" t="str">
        <f>VLOOKUP(Tabela1[[#This Row],[Cliente]],'BASE DE CLIENTES'!A:D,4,0)</f>
        <v>SERRALHEIRO</v>
      </c>
      <c r="L5686" s="1" t="str">
        <f>VLOOKUP(Tabela1[[#This Row],[Cliente]],'BASE DE CLIENTES'!A:E,5,0)</f>
        <v>Luziânia</v>
      </c>
    </row>
    <row r="5687" spans="2:12" x14ac:dyDescent="0.3">
      <c r="B5687" t="s">
        <v>325</v>
      </c>
      <c r="C5687" s="1" t="str">
        <f>VLOOKUP(Tabela1[[#This Row],[Cliente]],'BASE DE CLIENTES'!A:E,2,0)</f>
        <v>Valparaíso de Goiás</v>
      </c>
      <c r="D5687" s="1" t="str">
        <f>VLOOKUP(Tabela1[[#This Row],[Cliente]],'BASE DE CLIENTES'!A:C,3,0)</f>
        <v>GO</v>
      </c>
      <c r="E5687" s="1" t="str">
        <f>CONCATENATE(Tabela1[[#This Row],[CIDADE]],",",Tabela1[[#This Row],[UF]])</f>
        <v>Valparaíso de Goiás,GO</v>
      </c>
      <c r="F5687" s="12">
        <v>46198</v>
      </c>
      <c r="G5687" s="14">
        <v>866.18</v>
      </c>
      <c r="H5687" s="14">
        <v>1470</v>
      </c>
      <c r="I5687" s="7">
        <f>Tabela1[[#This Row],[Valor total]]-Tabela1[[#This Row],[Valor custo]]</f>
        <v>603.82000000000005</v>
      </c>
      <c r="J5687" s="3">
        <f>Tabela1[[#This Row],[MARGEM BRUTA]]/Tabela1[[#This Row],[Valor total]]</f>
        <v>0.41076190476190477</v>
      </c>
      <c r="K5687" s="1" t="str">
        <f>VLOOKUP(Tabela1[[#This Row],[Cliente]],'BASE DE CLIENTES'!A:D,4,0)</f>
        <v>SERRALHEIRO</v>
      </c>
      <c r="L5687" s="1" t="str">
        <f>VLOOKUP(Tabela1[[#This Row],[Cliente]],'BASE DE CLIENTES'!A:E,5,0)</f>
        <v>Valparaíso de Goiás</v>
      </c>
    </row>
    <row r="5688" spans="2:12" x14ac:dyDescent="0.3">
      <c r="B5688" t="s">
        <v>140</v>
      </c>
      <c r="C5688" s="1" t="str">
        <f>VLOOKUP(Tabela1[[#This Row],[Cliente]],'BASE DE CLIENTES'!A:E,2,0)</f>
        <v>Brasília</v>
      </c>
      <c r="D5688" s="1" t="str">
        <f>VLOOKUP(Tabela1[[#This Row],[Cliente]],'BASE DE CLIENTES'!A:C,3,0)</f>
        <v>DF</v>
      </c>
      <c r="E5688" s="1" t="str">
        <f>CONCATENATE(Tabela1[[#This Row],[CIDADE]],",",Tabela1[[#This Row],[UF]])</f>
        <v>Brasília,DF</v>
      </c>
      <c r="F5688" s="12">
        <v>46198</v>
      </c>
      <c r="G5688" s="14">
        <v>972.38</v>
      </c>
      <c r="H5688" s="14">
        <v>1300</v>
      </c>
      <c r="I5688" s="7">
        <f>Tabela1[[#This Row],[Valor total]]-Tabela1[[#This Row],[Valor custo]]</f>
        <v>327.62</v>
      </c>
      <c r="J5688" s="3">
        <f>Tabela1[[#This Row],[MARGEM BRUTA]]/Tabela1[[#This Row],[Valor total]]</f>
        <v>0.25201538461538464</v>
      </c>
      <c r="K5688" s="1" t="str">
        <f>VLOOKUP(Tabela1[[#This Row],[Cliente]],'BASE DE CLIENTES'!A:D,4,0)</f>
        <v>EMPRESA COM MAQUINA</v>
      </c>
      <c r="L5688" s="1" t="str">
        <f>VLOOKUP(Tabela1[[#This Row],[Cliente]],'BASE DE CLIENTES'!A:E,5,0)</f>
        <v>RECANTO DAS EMAS</v>
      </c>
    </row>
    <row r="5689" spans="2:12" x14ac:dyDescent="0.3">
      <c r="B5689" t="s">
        <v>321</v>
      </c>
      <c r="C5689" s="1" t="str">
        <f>VLOOKUP(Tabela1[[#This Row],[Cliente]],'BASE DE CLIENTES'!A:E,2,0)</f>
        <v>Valparaíso de Goiás</v>
      </c>
      <c r="D5689" s="1" t="str">
        <f>VLOOKUP(Tabela1[[#This Row],[Cliente]],'BASE DE CLIENTES'!A:C,3,0)</f>
        <v>GO</v>
      </c>
      <c r="E5689" s="1" t="str">
        <f>CONCATENATE(Tabela1[[#This Row],[CIDADE]],",",Tabela1[[#This Row],[UF]])</f>
        <v>Valparaíso de Goiás,GO</v>
      </c>
      <c r="F5689" s="12">
        <v>46198</v>
      </c>
      <c r="G5689" s="14">
        <v>3820</v>
      </c>
      <c r="H5689" s="14">
        <v>5789.65</v>
      </c>
      <c r="I5689" s="7">
        <f>Tabela1[[#This Row],[Valor total]]-Tabela1[[#This Row],[Valor custo]]</f>
        <v>1969.6499999999996</v>
      </c>
      <c r="J5689" s="3">
        <f>Tabela1[[#This Row],[MARGEM BRUTA]]/Tabela1[[#This Row],[Valor total]]</f>
        <v>0.34020191203267897</v>
      </c>
      <c r="K5689" s="1" t="str">
        <f>VLOOKUP(Tabela1[[#This Row],[Cliente]],'BASE DE CLIENTES'!A:D,4,0)</f>
        <v>EMPRESA COM MAQUINA</v>
      </c>
      <c r="L5689" s="1" t="str">
        <f>VLOOKUP(Tabela1[[#This Row],[Cliente]],'BASE DE CLIENTES'!A:E,5,0)</f>
        <v>Valparaíso de Goiás</v>
      </c>
    </row>
    <row r="5690" spans="2:12" x14ac:dyDescent="0.3">
      <c r="B5690" t="s">
        <v>319</v>
      </c>
      <c r="C5690" s="1" t="str">
        <f>VLOOKUP(Tabela1[[#This Row],[Cliente]],'BASE DE CLIENTES'!A:E,2,0)</f>
        <v>Valparaíso de Goiás</v>
      </c>
      <c r="D5690" s="1" t="str">
        <f>VLOOKUP(Tabela1[[#This Row],[Cliente]],'BASE DE CLIENTES'!A:C,3,0)</f>
        <v>GO</v>
      </c>
      <c r="E5690" s="1" t="str">
        <f>CONCATENATE(Tabela1[[#This Row],[CIDADE]],",",Tabela1[[#This Row],[UF]])</f>
        <v>Valparaíso de Goiás,GO</v>
      </c>
      <c r="F5690" s="12">
        <v>46198</v>
      </c>
      <c r="G5690" s="14">
        <v>1114.5999999999999</v>
      </c>
      <c r="H5690" s="14">
        <v>1805</v>
      </c>
      <c r="I5690" s="7">
        <f>Tabela1[[#This Row],[Valor total]]-Tabela1[[#This Row],[Valor custo]]</f>
        <v>690.40000000000009</v>
      </c>
      <c r="J5690" s="3">
        <f>Tabela1[[#This Row],[MARGEM BRUTA]]/Tabela1[[#This Row],[Valor total]]</f>
        <v>0.38249307479224381</v>
      </c>
      <c r="K5690" s="1" t="str">
        <f>VLOOKUP(Tabela1[[#This Row],[Cliente]],'BASE DE CLIENTES'!A:D,4,0)</f>
        <v>EMPRESA COM MAQUINA</v>
      </c>
      <c r="L5690" s="1" t="str">
        <f>VLOOKUP(Tabela1[[#This Row],[Cliente]],'BASE DE CLIENTES'!A:E,5,0)</f>
        <v>Valparaíso de Goiás</v>
      </c>
    </row>
    <row r="5691" spans="2:12" x14ac:dyDescent="0.3">
      <c r="B5691" t="s">
        <v>97</v>
      </c>
      <c r="C5691" s="1" t="str">
        <f>VLOOKUP(Tabela1[[#This Row],[Cliente]],'BASE DE CLIENTES'!A:E,2,0)</f>
        <v>Brasília</v>
      </c>
      <c r="D5691" s="1" t="str">
        <f>VLOOKUP(Tabela1[[#This Row],[Cliente]],'BASE DE CLIENTES'!A:C,3,0)</f>
        <v>DF</v>
      </c>
      <c r="E5691" s="1" t="str">
        <f>CONCATENATE(Tabela1[[#This Row],[CIDADE]],",",Tabela1[[#This Row],[UF]])</f>
        <v>Brasília,DF</v>
      </c>
      <c r="F5691" s="12">
        <v>46203</v>
      </c>
      <c r="G5691" s="14">
        <v>0</v>
      </c>
      <c r="H5691" s="14">
        <v>180</v>
      </c>
      <c r="I5691" s="7">
        <f>Tabela1[[#This Row],[Valor total]]-Tabela1[[#This Row],[Valor custo]]</f>
        <v>180</v>
      </c>
      <c r="J5691" s="3">
        <f>Tabela1[[#This Row],[MARGEM BRUTA]]/Tabela1[[#This Row],[Valor total]]</f>
        <v>1</v>
      </c>
      <c r="K5691" s="1" t="str">
        <f>VLOOKUP(Tabela1[[#This Row],[Cliente]],'BASE DE CLIENTES'!A:D,4,0)</f>
        <v>SERRALHEIRO</v>
      </c>
      <c r="L5691" s="1" t="str">
        <f>VLOOKUP(Tabela1[[#This Row],[Cliente]],'BASE DE CLIENTES'!A:E,5,0)</f>
        <v>CEILANDIA NORTE</v>
      </c>
    </row>
    <row r="5692" spans="2:12" x14ac:dyDescent="0.3">
      <c r="B5692" t="s">
        <v>1148</v>
      </c>
      <c r="C5692" s="1" t="str">
        <f>VLOOKUP(Tabela1[[#This Row],[Cliente]],'BASE DE CLIENTES'!A:E,2,0)</f>
        <v>Brasília</v>
      </c>
      <c r="D5692" s="1" t="str">
        <f>VLOOKUP(Tabela1[[#This Row],[Cliente]],'BASE DE CLIENTES'!A:C,3,0)</f>
        <v>DF</v>
      </c>
      <c r="E5692" s="1" t="str">
        <f>CONCATENATE(Tabela1[[#This Row],[CIDADE]],",",Tabela1[[#This Row],[UF]])</f>
        <v>Brasília,DF</v>
      </c>
      <c r="F5692" s="12">
        <v>46198</v>
      </c>
      <c r="G5692" s="14">
        <v>165.2</v>
      </c>
      <c r="H5692" s="14">
        <v>260</v>
      </c>
      <c r="I5692" s="7">
        <f>Tabela1[[#This Row],[Valor total]]-Tabela1[[#This Row],[Valor custo]]</f>
        <v>94.800000000000011</v>
      </c>
      <c r="J5692" s="3">
        <f>Tabela1[[#This Row],[MARGEM BRUTA]]/Tabela1[[#This Row],[Valor total]]</f>
        <v>0.36461538461538467</v>
      </c>
      <c r="K5692" s="1" t="str">
        <f>VLOOKUP(Tabela1[[#This Row],[Cliente]],'BASE DE CLIENTES'!A:D,4,0)</f>
        <v>CLIENTE NOVO S/ IDENT.</v>
      </c>
      <c r="L5692" s="1" t="str">
        <f>VLOOKUP(Tabela1[[#This Row],[Cliente]],'BASE DE CLIENTES'!A:E,5,0)</f>
        <v>Brasília</v>
      </c>
    </row>
    <row r="5693" spans="2:12" x14ac:dyDescent="0.3">
      <c r="B5693" t="s">
        <v>19</v>
      </c>
      <c r="C5693" s="1" t="str">
        <f>VLOOKUP(Tabela1[[#This Row],[Cliente]],'BASE DE CLIENTES'!A:E,2,0)</f>
        <v>Águas Lindas de Goiás</v>
      </c>
      <c r="D5693" s="1" t="str">
        <f>VLOOKUP(Tabela1[[#This Row],[Cliente]],'BASE DE CLIENTES'!A:C,3,0)</f>
        <v>GO</v>
      </c>
      <c r="E5693" s="1" t="str">
        <f>CONCATENATE(Tabela1[[#This Row],[CIDADE]],",",Tabela1[[#This Row],[UF]])</f>
        <v>Águas Lindas de Goiás,GO</v>
      </c>
      <c r="F5693" s="12">
        <v>46198</v>
      </c>
      <c r="G5693" s="14">
        <v>1340</v>
      </c>
      <c r="H5693" s="14">
        <v>2300</v>
      </c>
      <c r="I5693" s="7">
        <f>Tabela1[[#This Row],[Valor total]]-Tabela1[[#This Row],[Valor custo]]</f>
        <v>960</v>
      </c>
      <c r="J5693" s="3">
        <f>Tabela1[[#This Row],[MARGEM BRUTA]]/Tabela1[[#This Row],[Valor total]]</f>
        <v>0.41739130434782606</v>
      </c>
      <c r="K5693" s="1" t="str">
        <f>VLOOKUP(Tabela1[[#This Row],[Cliente]],'BASE DE CLIENTES'!A:D,4,0)</f>
        <v>SERRALHEIRO</v>
      </c>
      <c r="L5693" s="1" t="str">
        <f>VLOOKUP(Tabela1[[#This Row],[Cliente]],'BASE DE CLIENTES'!A:E,5,0)</f>
        <v>Águas Lindas de Goiás</v>
      </c>
    </row>
    <row r="5694" spans="2:12" x14ac:dyDescent="0.3">
      <c r="B5694" t="s">
        <v>23</v>
      </c>
      <c r="C5694" s="1" t="str">
        <f>VLOOKUP(Tabela1[[#This Row],[Cliente]],'BASE DE CLIENTES'!A:E,2,0)</f>
        <v>Brasília</v>
      </c>
      <c r="D5694" s="1" t="str">
        <f>VLOOKUP(Tabela1[[#This Row],[Cliente]],'BASE DE CLIENTES'!A:C,3,0)</f>
        <v>DF</v>
      </c>
      <c r="E5694" s="1" t="str">
        <f>CONCATENATE(Tabela1[[#This Row],[CIDADE]],",",Tabela1[[#This Row],[UF]])</f>
        <v>Brasília,DF</v>
      </c>
      <c r="F5694" s="12">
        <v>46198</v>
      </c>
      <c r="G5694" s="14">
        <v>380</v>
      </c>
      <c r="H5694" s="14">
        <v>550</v>
      </c>
      <c r="I5694" s="7">
        <f>Tabela1[[#This Row],[Valor total]]-Tabela1[[#This Row],[Valor custo]]</f>
        <v>170</v>
      </c>
      <c r="J5694" s="3">
        <f>Tabela1[[#This Row],[MARGEM BRUTA]]/Tabela1[[#This Row],[Valor total]]</f>
        <v>0.30909090909090908</v>
      </c>
      <c r="K5694" s="1" t="str">
        <f>VLOOKUP(Tabela1[[#This Row],[Cliente]],'BASE DE CLIENTES'!A:D,4,0)</f>
        <v>EMPRESA SEM MAQUINA</v>
      </c>
      <c r="L5694" s="1" t="str">
        <f>VLOOKUP(Tabela1[[#This Row],[Cliente]],'BASE DE CLIENTES'!A:E,5,0)</f>
        <v>SETOR INDUSTRIAL (TAGUATINGA)</v>
      </c>
    </row>
    <row r="5695" spans="2:12" x14ac:dyDescent="0.3">
      <c r="B5695" t="s">
        <v>111</v>
      </c>
      <c r="C5695" s="1" t="str">
        <f>VLOOKUP(Tabela1[[#This Row],[Cliente]],'BASE DE CLIENTES'!A:E,2,0)</f>
        <v>Brasília</v>
      </c>
      <c r="D5695" s="1" t="str">
        <f>VLOOKUP(Tabela1[[#This Row],[Cliente]],'BASE DE CLIENTES'!A:C,3,0)</f>
        <v>DF</v>
      </c>
      <c r="E5695" s="1" t="str">
        <f>CONCATENATE(Tabela1[[#This Row],[CIDADE]],",",Tabela1[[#This Row],[UF]])</f>
        <v>Brasília,DF</v>
      </c>
      <c r="F5695" s="12">
        <v>46197</v>
      </c>
      <c r="G5695" s="14">
        <v>2558</v>
      </c>
      <c r="H5695" s="14">
        <v>4125</v>
      </c>
      <c r="I5695" s="7">
        <f>Tabela1[[#This Row],[Valor total]]-Tabela1[[#This Row],[Valor custo]]</f>
        <v>1567</v>
      </c>
      <c r="J5695" s="3">
        <f>Tabela1[[#This Row],[MARGEM BRUTA]]/Tabela1[[#This Row],[Valor total]]</f>
        <v>0.37987878787878787</v>
      </c>
      <c r="K5695" s="1" t="str">
        <f>VLOOKUP(Tabela1[[#This Row],[Cliente]],'BASE DE CLIENTES'!A:D,4,0)</f>
        <v>EMPRESA SEM MAQUINA</v>
      </c>
      <c r="L5695" s="1" t="str">
        <f>VLOOKUP(Tabela1[[#This Row],[Cliente]],'BASE DE CLIENTES'!A:E,5,0)</f>
        <v>TAGUATINGA SUL (TAGUATINGA)</v>
      </c>
    </row>
    <row r="5696" spans="2:12" x14ac:dyDescent="0.3">
      <c r="B5696" t="s">
        <v>128</v>
      </c>
      <c r="C5696" s="1" t="str">
        <f>VLOOKUP(Tabela1[[#This Row],[Cliente]],'BASE DE CLIENTES'!A:E,2,0)</f>
        <v>Brasília</v>
      </c>
      <c r="D5696" s="1" t="str">
        <f>VLOOKUP(Tabela1[[#This Row],[Cliente]],'BASE DE CLIENTES'!A:C,3,0)</f>
        <v>DF</v>
      </c>
      <c r="E5696" s="1" t="str">
        <f>CONCATENATE(Tabela1[[#This Row],[CIDADE]],",",Tabela1[[#This Row],[UF]])</f>
        <v>Brasília,DF</v>
      </c>
      <c r="F5696" s="12">
        <v>46197</v>
      </c>
      <c r="G5696" s="14">
        <v>19</v>
      </c>
      <c r="H5696" s="14">
        <v>115</v>
      </c>
      <c r="I5696" s="7">
        <f>Tabela1[[#This Row],[Valor total]]-Tabela1[[#This Row],[Valor custo]]</f>
        <v>96</v>
      </c>
      <c r="J5696" s="3">
        <f>Tabela1[[#This Row],[MARGEM BRUTA]]/Tabela1[[#This Row],[Valor total]]</f>
        <v>0.83478260869565213</v>
      </c>
      <c r="K5696" s="1" t="str">
        <f>VLOOKUP(Tabela1[[#This Row],[Cliente]],'BASE DE CLIENTES'!A:D,4,0)</f>
        <v>SERRALHEIRO</v>
      </c>
      <c r="L5696" s="1" t="str">
        <f>VLOOKUP(Tabela1[[#This Row],[Cliente]],'BASE DE CLIENTES'!A:E,5,0)</f>
        <v>TAGUATINGA NORTE</v>
      </c>
    </row>
    <row r="5697" spans="2:12" x14ac:dyDescent="0.3">
      <c r="B5697" t="s">
        <v>161</v>
      </c>
      <c r="C5697" s="1" t="str">
        <f>VLOOKUP(Tabela1[[#This Row],[Cliente]],'BASE DE CLIENTES'!A:E,2,0)</f>
        <v>Brasília</v>
      </c>
      <c r="D5697" s="1" t="str">
        <f>VLOOKUP(Tabela1[[#This Row],[Cliente]],'BASE DE CLIENTES'!A:C,3,0)</f>
        <v>DF</v>
      </c>
      <c r="E5697" s="1" t="str">
        <f>CONCATENATE(Tabela1[[#This Row],[CIDADE]],",",Tabela1[[#This Row],[UF]])</f>
        <v>Brasília,DF</v>
      </c>
      <c r="F5697" s="12">
        <v>46197</v>
      </c>
      <c r="G5697" s="14">
        <v>17120.900000000001</v>
      </c>
      <c r="H5697" s="14">
        <v>24725</v>
      </c>
      <c r="I5697" s="7">
        <f>Tabela1[[#This Row],[Valor total]]-Tabela1[[#This Row],[Valor custo]]</f>
        <v>7604.0999999999985</v>
      </c>
      <c r="J5697" s="3">
        <f>Tabela1[[#This Row],[MARGEM BRUTA]]/Tabela1[[#This Row],[Valor total]]</f>
        <v>0.30754701718907984</v>
      </c>
      <c r="K5697" s="1" t="str">
        <f>VLOOKUP(Tabela1[[#This Row],[Cliente]],'BASE DE CLIENTES'!A:D,4,0)</f>
        <v>EMPRESA COM MAQUINA</v>
      </c>
      <c r="L5697" s="1" t="str">
        <f>VLOOKUP(Tabela1[[#This Row],[Cliente]],'BASE DE CLIENTES'!A:E,5,0)</f>
        <v>RIACHO FUNDO II</v>
      </c>
    </row>
    <row r="5698" spans="2:12" x14ac:dyDescent="0.3">
      <c r="B5698" t="s">
        <v>1223</v>
      </c>
      <c r="C5698" s="1" t="str">
        <f>VLOOKUP(Tabela1[[#This Row],[Cliente]],'BASE DE CLIENTES'!A:E,2,0)</f>
        <v>MERCADO LIVRE</v>
      </c>
      <c r="D5698" s="1" t="str">
        <f>VLOOKUP(Tabela1[[#This Row],[Cliente]],'BASE DE CLIENTES'!A:C,3,0)</f>
        <v>MERCADO LIVRE</v>
      </c>
      <c r="E5698" s="1" t="str">
        <f>CONCATENATE(Tabela1[[#This Row],[CIDADE]],",",Tabela1[[#This Row],[UF]])</f>
        <v>MERCADO LIVRE,MERCADO LIVRE</v>
      </c>
      <c r="F5698" s="12">
        <v>46197</v>
      </c>
      <c r="G5698" s="14">
        <v>25</v>
      </c>
      <c r="H5698" s="14">
        <v>126.15</v>
      </c>
      <c r="I5698" s="7">
        <f>Tabela1[[#This Row],[Valor total]]-Tabela1[[#This Row],[Valor custo]]</f>
        <v>101.15</v>
      </c>
      <c r="J5698" s="3">
        <f>Tabela1[[#This Row],[MARGEM BRUTA]]/Tabela1[[#This Row],[Valor total]]</f>
        <v>0.8018232263178755</v>
      </c>
      <c r="K5698" s="1" t="str">
        <f>VLOOKUP(Tabela1[[#This Row],[Cliente]],'BASE DE CLIENTES'!A:D,4,0)</f>
        <v>OUTROS RAMOS</v>
      </c>
      <c r="L5698" s="1" t="str">
        <f>VLOOKUP(Tabela1[[#This Row],[Cliente]],'BASE DE CLIENTES'!A:E,5,0)</f>
        <v>MERCADO LIVRE</v>
      </c>
    </row>
    <row r="5699" spans="2:12" x14ac:dyDescent="0.3">
      <c r="B5699" t="s">
        <v>255</v>
      </c>
      <c r="C5699" s="1" t="str">
        <f>VLOOKUP(Tabela1[[#This Row],[Cliente]],'BASE DE CLIENTES'!A:E,2,0)</f>
        <v>Brasília</v>
      </c>
      <c r="D5699" s="1" t="str">
        <f>VLOOKUP(Tabela1[[#This Row],[Cliente]],'BASE DE CLIENTES'!A:C,3,0)</f>
        <v>DF</v>
      </c>
      <c r="E5699" s="1" t="str">
        <f>CONCATENATE(Tabela1[[#This Row],[CIDADE]],",",Tabela1[[#This Row],[UF]])</f>
        <v>Brasília,DF</v>
      </c>
      <c r="F5699" s="12">
        <v>46197</v>
      </c>
      <c r="G5699" s="14">
        <v>1340</v>
      </c>
      <c r="H5699" s="14">
        <v>2100</v>
      </c>
      <c r="I5699" s="7">
        <f>Tabela1[[#This Row],[Valor total]]-Tabela1[[#This Row],[Valor custo]]</f>
        <v>760</v>
      </c>
      <c r="J5699" s="3">
        <f>Tabela1[[#This Row],[MARGEM BRUTA]]/Tabela1[[#This Row],[Valor total]]</f>
        <v>0.3619047619047619</v>
      </c>
      <c r="K5699" s="1" t="str">
        <f>VLOOKUP(Tabela1[[#This Row],[Cliente]],'BASE DE CLIENTES'!A:D,4,0)</f>
        <v>EMPRESA COM MAQUINA</v>
      </c>
      <c r="L5699" s="1" t="str">
        <f>VLOOKUP(Tabela1[[#This Row],[Cliente]],'BASE DE CLIENTES'!A:E,5,0)</f>
        <v>ADE ÁGUAS CLARAS</v>
      </c>
    </row>
    <row r="5700" spans="2:12" x14ac:dyDescent="0.3">
      <c r="B5700" t="s">
        <v>42</v>
      </c>
      <c r="C5700" s="1" t="str">
        <f>VLOOKUP(Tabela1[[#This Row],[Cliente]],'BASE DE CLIENTES'!A:E,2,0)</f>
        <v>Brasília</v>
      </c>
      <c r="D5700" s="1" t="str">
        <f>VLOOKUP(Tabela1[[#This Row],[Cliente]],'BASE DE CLIENTES'!A:C,3,0)</f>
        <v>DF</v>
      </c>
      <c r="E5700" s="1" t="str">
        <f>CONCATENATE(Tabela1[[#This Row],[CIDADE]],",",Tabela1[[#This Row],[UF]])</f>
        <v>Brasília,DF</v>
      </c>
      <c r="F5700" s="12">
        <v>46197</v>
      </c>
      <c r="G5700" s="14">
        <v>920</v>
      </c>
      <c r="H5700" s="14">
        <v>1500</v>
      </c>
      <c r="I5700" s="7">
        <f>Tabela1[[#This Row],[Valor total]]-Tabela1[[#This Row],[Valor custo]]</f>
        <v>580</v>
      </c>
      <c r="J5700" s="3">
        <f>Tabela1[[#This Row],[MARGEM BRUTA]]/Tabela1[[#This Row],[Valor total]]</f>
        <v>0.38666666666666666</v>
      </c>
      <c r="K5700" s="1" t="str">
        <f>VLOOKUP(Tabela1[[#This Row],[Cliente]],'BASE DE CLIENTES'!A:D,4,0)</f>
        <v>EMPRESA SEM MAQUINA</v>
      </c>
      <c r="L5700" s="1" t="str">
        <f>VLOOKUP(Tabela1[[#This Row],[Cliente]],'BASE DE CLIENTES'!A:E,5,0)</f>
        <v>SAMAMBAIA</v>
      </c>
    </row>
    <row r="5701" spans="2:12" x14ac:dyDescent="0.3">
      <c r="B5701" t="s">
        <v>216</v>
      </c>
      <c r="C5701" s="1" t="str">
        <f>VLOOKUP(Tabela1[[#This Row],[Cliente]],'BASE DE CLIENTES'!A:E,2,0)</f>
        <v>Brasília</v>
      </c>
      <c r="D5701" s="1" t="str">
        <f>VLOOKUP(Tabela1[[#This Row],[Cliente]],'BASE DE CLIENTES'!A:C,3,0)</f>
        <v>DF</v>
      </c>
      <c r="E5701" s="1" t="str">
        <f>CONCATENATE(Tabela1[[#This Row],[CIDADE]],",",Tabela1[[#This Row],[UF]])</f>
        <v>Brasília,DF</v>
      </c>
      <c r="F5701" s="12">
        <v>46197</v>
      </c>
      <c r="G5701" s="14">
        <v>900</v>
      </c>
      <c r="H5701" s="14">
        <v>1200</v>
      </c>
      <c r="I5701" s="7">
        <f>Tabela1[[#This Row],[Valor total]]-Tabela1[[#This Row],[Valor custo]]</f>
        <v>300</v>
      </c>
      <c r="J5701" s="3">
        <f>Tabela1[[#This Row],[MARGEM BRUTA]]/Tabela1[[#This Row],[Valor total]]</f>
        <v>0.25</v>
      </c>
      <c r="K5701" s="1" t="str">
        <f>VLOOKUP(Tabela1[[#This Row],[Cliente]],'BASE DE CLIENTES'!A:D,4,0)</f>
        <v>EMPRESA COM MAQUINA</v>
      </c>
      <c r="L5701" s="1" t="str">
        <f>VLOOKUP(Tabela1[[#This Row],[Cliente]],'BASE DE CLIENTES'!A:E,5,0)</f>
        <v>RIACHO FUNDO II</v>
      </c>
    </row>
    <row r="5702" spans="2:12" x14ac:dyDescent="0.3">
      <c r="B5702" t="s">
        <v>68</v>
      </c>
      <c r="C5702" s="1" t="str">
        <f>VLOOKUP(Tabela1[[#This Row],[Cliente]],'BASE DE CLIENTES'!A:E,2,0)</f>
        <v>Brasília</v>
      </c>
      <c r="D5702" s="1" t="str">
        <f>VLOOKUP(Tabela1[[#This Row],[Cliente]],'BASE DE CLIENTES'!A:C,3,0)</f>
        <v>DF</v>
      </c>
      <c r="E5702" s="1" t="str">
        <f>CONCATENATE(Tabela1[[#This Row],[CIDADE]],",",Tabela1[[#This Row],[UF]])</f>
        <v>Brasília,DF</v>
      </c>
      <c r="F5702" s="12">
        <v>46197</v>
      </c>
      <c r="G5702" s="14">
        <v>1377.38</v>
      </c>
      <c r="H5702" s="14">
        <v>1625</v>
      </c>
      <c r="I5702" s="7">
        <f>Tabela1[[#This Row],[Valor total]]-Tabela1[[#This Row],[Valor custo]]</f>
        <v>247.61999999999989</v>
      </c>
      <c r="J5702" s="3">
        <f>Tabela1[[#This Row],[MARGEM BRUTA]]/Tabela1[[#This Row],[Valor total]]</f>
        <v>0.1523815384615384</v>
      </c>
      <c r="K5702" s="1" t="str">
        <f>VLOOKUP(Tabela1[[#This Row],[Cliente]],'BASE DE CLIENTES'!A:D,4,0)</f>
        <v>EMPRESA COM MAQUINA</v>
      </c>
      <c r="L5702" s="1" t="str">
        <f>VLOOKUP(Tabela1[[#This Row],[Cliente]],'BASE DE CLIENTES'!A:E,5,0)</f>
        <v>SAMAMBAIA SUL (SAMAMBAIA)</v>
      </c>
    </row>
    <row r="5703" spans="2:12" x14ac:dyDescent="0.3">
      <c r="B5703" t="s">
        <v>340</v>
      </c>
      <c r="C5703" s="1" t="str">
        <f>VLOOKUP(Tabela1[[#This Row],[Cliente]],'BASE DE CLIENTES'!A:E,2,0)</f>
        <v>Brasília</v>
      </c>
      <c r="D5703" s="1" t="str">
        <f>VLOOKUP(Tabela1[[#This Row],[Cliente]],'BASE DE CLIENTES'!A:C,3,0)</f>
        <v>DF</v>
      </c>
      <c r="E5703" s="1" t="str">
        <f>CONCATENATE(Tabela1[[#This Row],[CIDADE]],",",Tabela1[[#This Row],[UF]])</f>
        <v>Brasília,DF</v>
      </c>
      <c r="F5703" s="12">
        <v>46197</v>
      </c>
      <c r="G5703" s="14">
        <v>670.18</v>
      </c>
      <c r="H5703" s="14">
        <v>1275</v>
      </c>
      <c r="I5703" s="7">
        <f>Tabela1[[#This Row],[Valor total]]-Tabela1[[#This Row],[Valor custo]]</f>
        <v>604.82000000000005</v>
      </c>
      <c r="J5703" s="3">
        <f>Tabela1[[#This Row],[MARGEM BRUTA]]/Tabela1[[#This Row],[Valor total]]</f>
        <v>0.47436862745098041</v>
      </c>
      <c r="K5703" s="1" t="str">
        <f>VLOOKUP(Tabela1[[#This Row],[Cliente]],'BASE DE CLIENTES'!A:D,4,0)</f>
        <v>CLIENTE NOVO S/ IDENT.</v>
      </c>
      <c r="L5703" s="1" t="str">
        <f>VLOOKUP(Tabela1[[#This Row],[Cliente]],'BASE DE CLIENTES'!A:E,5,0)</f>
        <v>Brasília</v>
      </c>
    </row>
    <row r="5704" spans="2:12" x14ac:dyDescent="0.3">
      <c r="B5704" t="s">
        <v>1223</v>
      </c>
      <c r="C5704" s="1" t="str">
        <f>VLOOKUP(Tabela1[[#This Row],[Cliente]],'BASE DE CLIENTES'!A:E,2,0)</f>
        <v>MERCADO LIVRE</v>
      </c>
      <c r="D5704" s="1" t="str">
        <f>VLOOKUP(Tabela1[[#This Row],[Cliente]],'BASE DE CLIENTES'!A:C,3,0)</f>
        <v>MERCADO LIVRE</v>
      </c>
      <c r="E5704" s="1" t="str">
        <f>CONCATENATE(Tabela1[[#This Row],[CIDADE]],",",Tabela1[[#This Row],[UF]])</f>
        <v>MERCADO LIVRE,MERCADO LIVRE</v>
      </c>
      <c r="F5704" s="12">
        <v>46197</v>
      </c>
      <c r="G5704" s="14">
        <v>100.68</v>
      </c>
      <c r="H5704" s="14">
        <v>161.66999999999999</v>
      </c>
      <c r="I5704" s="7">
        <f>Tabela1[[#This Row],[Valor total]]-Tabela1[[#This Row],[Valor custo]]</f>
        <v>60.989999999999981</v>
      </c>
      <c r="J5704" s="3">
        <f>Tabela1[[#This Row],[MARGEM BRUTA]]/Tabela1[[#This Row],[Valor total]]</f>
        <v>0.37724995360920383</v>
      </c>
      <c r="K5704" s="1" t="str">
        <f>VLOOKUP(Tabela1[[#This Row],[Cliente]],'BASE DE CLIENTES'!A:D,4,0)</f>
        <v>OUTROS RAMOS</v>
      </c>
      <c r="L5704" s="1" t="str">
        <f>VLOOKUP(Tabela1[[#This Row],[Cliente]],'BASE DE CLIENTES'!A:E,5,0)</f>
        <v>MERCADO LIVRE</v>
      </c>
    </row>
    <row r="5705" spans="2:12" x14ac:dyDescent="0.3">
      <c r="B5705" t="s">
        <v>1223</v>
      </c>
      <c r="C5705" s="1" t="str">
        <f>VLOOKUP(Tabela1[[#This Row],[Cliente]],'BASE DE CLIENTES'!A:E,2,0)</f>
        <v>MERCADO LIVRE</v>
      </c>
      <c r="D5705" s="1" t="str">
        <f>VLOOKUP(Tabela1[[#This Row],[Cliente]],'BASE DE CLIENTES'!A:C,3,0)</f>
        <v>MERCADO LIVRE</v>
      </c>
      <c r="E5705" s="1" t="str">
        <f>CONCATENATE(Tabela1[[#This Row],[CIDADE]],",",Tabela1[[#This Row],[UF]])</f>
        <v>MERCADO LIVRE,MERCADO LIVRE</v>
      </c>
      <c r="F5705" s="12">
        <v>46197</v>
      </c>
      <c r="G5705" s="14">
        <v>268.48</v>
      </c>
      <c r="H5705" s="14">
        <v>395.36</v>
      </c>
      <c r="I5705" s="7">
        <f>Tabela1[[#This Row],[Valor total]]-Tabela1[[#This Row],[Valor custo]]</f>
        <v>126.88</v>
      </c>
      <c r="J5705" s="3">
        <f>Tabela1[[#This Row],[MARGEM BRUTA]]/Tabela1[[#This Row],[Valor total]]</f>
        <v>0.32092270335896395</v>
      </c>
      <c r="K5705" s="1" t="str">
        <f>VLOOKUP(Tabela1[[#This Row],[Cliente]],'BASE DE CLIENTES'!A:D,4,0)</f>
        <v>OUTROS RAMOS</v>
      </c>
      <c r="L5705" s="1" t="str">
        <f>VLOOKUP(Tabela1[[#This Row],[Cliente]],'BASE DE CLIENTES'!A:E,5,0)</f>
        <v>MERCADO LIVRE</v>
      </c>
    </row>
    <row r="5706" spans="2:12" x14ac:dyDescent="0.3">
      <c r="B5706" t="s">
        <v>1221</v>
      </c>
      <c r="C5706" s="1" t="str">
        <f>VLOOKUP(Tabela1[[#This Row],[Cliente]],'BASE DE CLIENTES'!A:E,2,0)</f>
        <v>Brasília</v>
      </c>
      <c r="D5706" s="1" t="str">
        <f>VLOOKUP(Tabela1[[#This Row],[Cliente]],'BASE DE CLIENTES'!A:C,3,0)</f>
        <v>DF</v>
      </c>
      <c r="E5706" s="1" t="str">
        <f>CONCATENATE(Tabela1[[#This Row],[CIDADE]],",",Tabela1[[#This Row],[UF]])</f>
        <v>Brasília,DF</v>
      </c>
      <c r="F5706" s="12">
        <v>46197</v>
      </c>
      <c r="G5706" s="14">
        <v>1365</v>
      </c>
      <c r="H5706" s="14">
        <v>2030</v>
      </c>
      <c r="I5706" s="7">
        <f>Tabela1[[#This Row],[Valor total]]-Tabela1[[#This Row],[Valor custo]]</f>
        <v>665</v>
      </c>
      <c r="J5706" s="3">
        <f>Tabela1[[#This Row],[MARGEM BRUTA]]/Tabela1[[#This Row],[Valor total]]</f>
        <v>0.32758620689655171</v>
      </c>
      <c r="K5706" s="1" t="str">
        <f>VLOOKUP(Tabela1[[#This Row],[Cliente]],'BASE DE CLIENTES'!A:D,4,0)</f>
        <v>CLIENTE NOVO S/ IDENT.</v>
      </c>
      <c r="L5706" s="1" t="str">
        <f>VLOOKUP(Tabela1[[#This Row],[Cliente]],'BASE DE CLIENTES'!A:E,5,0)</f>
        <v>SAMAMBAIA SUL</v>
      </c>
    </row>
    <row r="5707" spans="2:12" x14ac:dyDescent="0.3">
      <c r="B5707" t="s">
        <v>27</v>
      </c>
      <c r="C5707" s="1" t="str">
        <f>VLOOKUP(Tabela1[[#This Row],[Cliente]],'BASE DE CLIENTES'!A:E,2,0)</f>
        <v>Brasília</v>
      </c>
      <c r="D5707" s="1" t="str">
        <f>VLOOKUP(Tabela1[[#This Row],[Cliente]],'BASE DE CLIENTES'!A:C,3,0)</f>
        <v>DF</v>
      </c>
      <c r="E5707" s="1" t="str">
        <f>CONCATENATE(Tabela1[[#This Row],[CIDADE]],",",Tabela1[[#This Row],[UF]])</f>
        <v>Brasília,DF</v>
      </c>
      <c r="F5707" s="12">
        <v>46197</v>
      </c>
      <c r="G5707" s="14">
        <v>38</v>
      </c>
      <c r="H5707" s="14">
        <v>150</v>
      </c>
      <c r="I5707" s="7">
        <f>Tabela1[[#This Row],[Valor total]]-Tabela1[[#This Row],[Valor custo]]</f>
        <v>112</v>
      </c>
      <c r="J5707" s="3">
        <f>Tabela1[[#This Row],[MARGEM BRUTA]]/Tabela1[[#This Row],[Valor total]]</f>
        <v>0.7466666666666667</v>
      </c>
      <c r="K5707" s="1" t="str">
        <f>VLOOKUP(Tabela1[[#This Row],[Cliente]],'BASE DE CLIENTES'!A:D,4,0)</f>
        <v>EMPRESA SEM MAQUINA</v>
      </c>
      <c r="L5707" s="1" t="str">
        <f>VLOOKUP(Tabela1[[#This Row],[Cliente]],'BASE DE CLIENTES'!A:E,5,0)</f>
        <v>RECANTO DAS EMAS</v>
      </c>
    </row>
    <row r="5708" spans="2:12" x14ac:dyDescent="0.3">
      <c r="B5708" t="s">
        <v>25</v>
      </c>
      <c r="C5708" s="1" t="str">
        <f>VLOOKUP(Tabela1[[#This Row],[Cliente]],'BASE DE CLIENTES'!A:E,2,0)</f>
        <v>Brasília</v>
      </c>
      <c r="D5708" s="1" t="str">
        <f>VLOOKUP(Tabela1[[#This Row],[Cliente]],'BASE DE CLIENTES'!A:C,3,0)</f>
        <v>DF</v>
      </c>
      <c r="E5708" s="1" t="str">
        <f>CONCATENATE(Tabela1[[#This Row],[CIDADE]],",",Tabela1[[#This Row],[UF]])</f>
        <v>Brasília,DF</v>
      </c>
      <c r="F5708" s="12">
        <v>46197</v>
      </c>
      <c r="G5708" s="14">
        <v>963.69</v>
      </c>
      <c r="H5708" s="14">
        <v>1500</v>
      </c>
      <c r="I5708" s="7">
        <f>Tabela1[[#This Row],[Valor total]]-Tabela1[[#This Row],[Valor custo]]</f>
        <v>536.30999999999995</v>
      </c>
      <c r="J5708" s="3">
        <f>Tabela1[[#This Row],[MARGEM BRUTA]]/Tabela1[[#This Row],[Valor total]]</f>
        <v>0.35753999999999997</v>
      </c>
      <c r="K5708" s="1" t="str">
        <f>VLOOKUP(Tabela1[[#This Row],[Cliente]],'BASE DE CLIENTES'!A:D,4,0)</f>
        <v>EMPRESA COM MAQUINA</v>
      </c>
      <c r="L5708" s="1" t="str">
        <f>VLOOKUP(Tabela1[[#This Row],[Cliente]],'BASE DE CLIENTES'!A:E,5,0)</f>
        <v>CEILANDIA NORTE (CEILANDIA)</v>
      </c>
    </row>
    <row r="5709" spans="2:12" x14ac:dyDescent="0.3">
      <c r="B5709" t="s">
        <v>111</v>
      </c>
      <c r="C5709" s="1" t="str">
        <f>VLOOKUP(Tabela1[[#This Row],[Cliente]],'BASE DE CLIENTES'!A:E,2,0)</f>
        <v>Brasília</v>
      </c>
      <c r="D5709" s="1" t="str">
        <f>VLOOKUP(Tabela1[[#This Row],[Cliente]],'BASE DE CLIENTES'!A:C,3,0)</f>
        <v>DF</v>
      </c>
      <c r="E5709" s="1" t="str">
        <f>CONCATENATE(Tabela1[[#This Row],[CIDADE]],",",Tabela1[[#This Row],[UF]])</f>
        <v>Brasília,DF</v>
      </c>
      <c r="F5709" s="12">
        <v>46197</v>
      </c>
      <c r="G5709" s="14">
        <v>1883.07</v>
      </c>
      <c r="H5709" s="14">
        <v>3065</v>
      </c>
      <c r="I5709" s="7">
        <f>Tabela1[[#This Row],[Valor total]]-Tabela1[[#This Row],[Valor custo]]</f>
        <v>1181.93</v>
      </c>
      <c r="J5709" s="3">
        <f>Tabela1[[#This Row],[MARGEM BRUTA]]/Tabela1[[#This Row],[Valor total]]</f>
        <v>0.3856215334420881</v>
      </c>
      <c r="K5709" s="1" t="str">
        <f>VLOOKUP(Tabela1[[#This Row],[Cliente]],'BASE DE CLIENTES'!A:D,4,0)</f>
        <v>EMPRESA SEM MAQUINA</v>
      </c>
      <c r="L5709" s="1" t="str">
        <f>VLOOKUP(Tabela1[[#This Row],[Cliente]],'BASE DE CLIENTES'!A:E,5,0)</f>
        <v>TAGUATINGA SUL (TAGUATINGA)</v>
      </c>
    </row>
    <row r="5710" spans="2:12" x14ac:dyDescent="0.3">
      <c r="B5710" t="s">
        <v>27</v>
      </c>
      <c r="C5710" s="1" t="str">
        <f>VLOOKUP(Tabela1[[#This Row],[Cliente]],'BASE DE CLIENTES'!A:E,2,0)</f>
        <v>Brasília</v>
      </c>
      <c r="D5710" s="1" t="str">
        <f>VLOOKUP(Tabela1[[#This Row],[Cliente]],'BASE DE CLIENTES'!A:C,3,0)</f>
        <v>DF</v>
      </c>
      <c r="E5710" s="1" t="str">
        <f>CONCATENATE(Tabela1[[#This Row],[CIDADE]],",",Tabela1[[#This Row],[UF]])</f>
        <v>Brasília,DF</v>
      </c>
      <c r="F5710" s="12">
        <v>46197</v>
      </c>
      <c r="G5710" s="14">
        <v>380</v>
      </c>
      <c r="H5710" s="14">
        <v>615</v>
      </c>
      <c r="I5710" s="7">
        <f>Tabela1[[#This Row],[Valor total]]-Tabela1[[#This Row],[Valor custo]]</f>
        <v>235</v>
      </c>
      <c r="J5710" s="3">
        <f>Tabela1[[#This Row],[MARGEM BRUTA]]/Tabela1[[#This Row],[Valor total]]</f>
        <v>0.38211382113821141</v>
      </c>
      <c r="K5710" s="1" t="str">
        <f>VLOOKUP(Tabela1[[#This Row],[Cliente]],'BASE DE CLIENTES'!A:D,4,0)</f>
        <v>EMPRESA SEM MAQUINA</v>
      </c>
      <c r="L5710" s="1" t="str">
        <f>VLOOKUP(Tabela1[[#This Row],[Cliente]],'BASE DE CLIENTES'!A:E,5,0)</f>
        <v>RECANTO DAS EMAS</v>
      </c>
    </row>
    <row r="5711" spans="2:12" x14ac:dyDescent="0.3">
      <c r="B5711" t="s">
        <v>38</v>
      </c>
      <c r="C5711" s="1" t="str">
        <f>VLOOKUP(Tabela1[[#This Row],[Cliente]],'BASE DE CLIENTES'!A:E,2,0)</f>
        <v>Brasília</v>
      </c>
      <c r="D5711" s="1" t="str">
        <f>VLOOKUP(Tabela1[[#This Row],[Cliente]],'BASE DE CLIENTES'!A:C,3,0)</f>
        <v>DF</v>
      </c>
      <c r="E5711" s="1" t="str">
        <f>CONCATENATE(Tabela1[[#This Row],[CIDADE]],",",Tabela1[[#This Row],[UF]])</f>
        <v>Brasília,DF</v>
      </c>
      <c r="F5711" s="12">
        <v>46197</v>
      </c>
      <c r="G5711" s="14">
        <v>56.28</v>
      </c>
      <c r="H5711" s="14">
        <v>150</v>
      </c>
      <c r="I5711" s="7">
        <f>Tabela1[[#This Row],[Valor total]]-Tabela1[[#This Row],[Valor custo]]</f>
        <v>93.72</v>
      </c>
      <c r="J5711" s="3">
        <f>Tabela1[[#This Row],[MARGEM BRUTA]]/Tabela1[[#This Row],[Valor total]]</f>
        <v>0.62480000000000002</v>
      </c>
      <c r="K5711" s="1" t="str">
        <f>VLOOKUP(Tabela1[[#This Row],[Cliente]],'BASE DE CLIENTES'!A:D,4,0)</f>
        <v>EMPRESA SEM MAQUINA</v>
      </c>
      <c r="L5711" s="1" t="str">
        <f>VLOOKUP(Tabela1[[#This Row],[Cliente]],'BASE DE CLIENTES'!A:E,5,0)</f>
        <v>PONTE ALTA NORTE (GAMA)</v>
      </c>
    </row>
    <row r="5712" spans="2:12" x14ac:dyDescent="0.3">
      <c r="B5712" t="s">
        <v>38</v>
      </c>
      <c r="C5712" s="1" t="str">
        <f>VLOOKUP(Tabela1[[#This Row],[Cliente]],'BASE DE CLIENTES'!A:E,2,0)</f>
        <v>Brasília</v>
      </c>
      <c r="D5712" s="1" t="str">
        <f>VLOOKUP(Tabela1[[#This Row],[Cliente]],'BASE DE CLIENTES'!A:C,3,0)</f>
        <v>DF</v>
      </c>
      <c r="E5712" s="1" t="str">
        <f>CONCATENATE(Tabela1[[#This Row],[CIDADE]],",",Tabela1[[#This Row],[UF]])</f>
        <v>Brasília,DF</v>
      </c>
      <c r="F5712" s="12">
        <v>46197</v>
      </c>
      <c r="G5712" s="14">
        <v>2597.69</v>
      </c>
      <c r="H5712" s="14">
        <v>4200</v>
      </c>
      <c r="I5712" s="7">
        <f>Tabela1[[#This Row],[Valor total]]-Tabela1[[#This Row],[Valor custo]]</f>
        <v>1602.31</v>
      </c>
      <c r="J5712" s="3">
        <f>Tabela1[[#This Row],[MARGEM BRUTA]]/Tabela1[[#This Row],[Valor total]]</f>
        <v>0.38150238095238093</v>
      </c>
      <c r="K5712" s="1" t="str">
        <f>VLOOKUP(Tabela1[[#This Row],[Cliente]],'BASE DE CLIENTES'!A:D,4,0)</f>
        <v>EMPRESA SEM MAQUINA</v>
      </c>
      <c r="L5712" s="1" t="str">
        <f>VLOOKUP(Tabela1[[#This Row],[Cliente]],'BASE DE CLIENTES'!A:E,5,0)</f>
        <v>PONTE ALTA NORTE (GAMA)</v>
      </c>
    </row>
    <row r="5713" spans="2:12" x14ac:dyDescent="0.3">
      <c r="B5713" t="s">
        <v>253</v>
      </c>
      <c r="C5713" s="1" t="str">
        <f>VLOOKUP(Tabela1[[#This Row],[Cliente]],'BASE DE CLIENTES'!A:E,2,0)</f>
        <v>Luziânia</v>
      </c>
      <c r="D5713" s="1" t="str">
        <f>VLOOKUP(Tabela1[[#This Row],[Cliente]],'BASE DE CLIENTES'!A:C,3,0)</f>
        <v>GO</v>
      </c>
      <c r="E5713" s="1" t="str">
        <f>CONCATENATE(Tabela1[[#This Row],[CIDADE]],",",Tabela1[[#This Row],[UF]])</f>
        <v>Luziânia,GO</v>
      </c>
      <c r="F5713" s="12">
        <v>46197</v>
      </c>
      <c r="G5713" s="14">
        <v>486.18</v>
      </c>
      <c r="H5713" s="14">
        <v>710</v>
      </c>
      <c r="I5713" s="7">
        <f>Tabela1[[#This Row],[Valor total]]-Tabela1[[#This Row],[Valor custo]]</f>
        <v>223.82</v>
      </c>
      <c r="J5713" s="3">
        <f>Tabela1[[#This Row],[MARGEM BRUTA]]/Tabela1[[#This Row],[Valor total]]</f>
        <v>0.31523943661971832</v>
      </c>
      <c r="K5713" s="1" t="str">
        <f>VLOOKUP(Tabela1[[#This Row],[Cliente]],'BASE DE CLIENTES'!A:D,4,0)</f>
        <v>EMPRESA COM MAQUINA</v>
      </c>
      <c r="L5713" s="1" t="str">
        <f>VLOOKUP(Tabela1[[#This Row],[Cliente]],'BASE DE CLIENTES'!A:E,5,0)</f>
        <v>Luziânia</v>
      </c>
    </row>
    <row r="5714" spans="2:12" x14ac:dyDescent="0.3">
      <c r="B5714" t="s">
        <v>111</v>
      </c>
      <c r="C5714" s="1" t="str">
        <f>VLOOKUP(Tabela1[[#This Row],[Cliente]],'BASE DE CLIENTES'!A:E,2,0)</f>
        <v>Brasília</v>
      </c>
      <c r="D5714" s="1" t="str">
        <f>VLOOKUP(Tabela1[[#This Row],[Cliente]],'BASE DE CLIENTES'!A:C,3,0)</f>
        <v>DF</v>
      </c>
      <c r="E5714" s="1" t="str">
        <f>CONCATENATE(Tabela1[[#This Row],[CIDADE]],",",Tabela1[[#This Row],[UF]])</f>
        <v>Brasília,DF</v>
      </c>
      <c r="F5714" s="12">
        <v>46197</v>
      </c>
      <c r="G5714" s="14">
        <v>2040</v>
      </c>
      <c r="H5714" s="14">
        <v>3000</v>
      </c>
      <c r="I5714" s="7">
        <f>Tabela1[[#This Row],[Valor total]]-Tabela1[[#This Row],[Valor custo]]</f>
        <v>960</v>
      </c>
      <c r="J5714" s="3">
        <f>Tabela1[[#This Row],[MARGEM BRUTA]]/Tabela1[[#This Row],[Valor total]]</f>
        <v>0.32</v>
      </c>
      <c r="K5714" s="1" t="str">
        <f>VLOOKUP(Tabela1[[#This Row],[Cliente]],'BASE DE CLIENTES'!A:D,4,0)</f>
        <v>EMPRESA SEM MAQUINA</v>
      </c>
      <c r="L5714" s="1" t="str">
        <f>VLOOKUP(Tabela1[[#This Row],[Cliente]],'BASE DE CLIENTES'!A:E,5,0)</f>
        <v>TAGUATINGA SUL (TAGUATINGA)</v>
      </c>
    </row>
    <row r="5715" spans="2:12" x14ac:dyDescent="0.3">
      <c r="B5715" t="s">
        <v>1174</v>
      </c>
      <c r="C5715" s="1" t="str">
        <f>VLOOKUP(Tabela1[[#This Row],[Cliente]],'BASE DE CLIENTES'!A:E,2,0)</f>
        <v>Águas Lindas de Goiás</v>
      </c>
      <c r="D5715" s="1" t="str">
        <f>VLOOKUP(Tabela1[[#This Row],[Cliente]],'BASE DE CLIENTES'!A:C,3,0)</f>
        <v>GO</v>
      </c>
      <c r="E5715" s="1" t="str">
        <f>CONCATENATE(Tabela1[[#This Row],[CIDADE]],",",Tabela1[[#This Row],[UF]])</f>
        <v>Águas Lindas de Goiás,GO</v>
      </c>
      <c r="F5715" s="12">
        <v>46197</v>
      </c>
      <c r="G5715" s="14">
        <v>670</v>
      </c>
      <c r="H5715" s="14">
        <v>1150</v>
      </c>
      <c r="I5715" s="7">
        <f>Tabela1[[#This Row],[Valor total]]-Tabela1[[#This Row],[Valor custo]]</f>
        <v>480</v>
      </c>
      <c r="J5715" s="3">
        <f>Tabela1[[#This Row],[MARGEM BRUTA]]/Tabela1[[#This Row],[Valor total]]</f>
        <v>0.41739130434782606</v>
      </c>
      <c r="K5715" s="1" t="str">
        <f>VLOOKUP(Tabela1[[#This Row],[Cliente]],'BASE DE CLIENTES'!A:D,4,0)</f>
        <v>CLIENTE NOVO S/ IDENT.</v>
      </c>
      <c r="L5715" s="1" t="str">
        <f>VLOOKUP(Tabela1[[#This Row],[Cliente]],'BASE DE CLIENTES'!A:E,5,0)</f>
        <v>Águas Lindas de Goiás</v>
      </c>
    </row>
    <row r="5716" spans="2:12" x14ac:dyDescent="0.3">
      <c r="B5716" t="s">
        <v>187</v>
      </c>
      <c r="C5716" s="1" t="str">
        <f>VLOOKUP(Tabela1[[#This Row],[Cliente]],'BASE DE CLIENTES'!A:E,2,0)</f>
        <v>Brasília</v>
      </c>
      <c r="D5716" s="1" t="str">
        <f>VLOOKUP(Tabela1[[#This Row],[Cliente]],'BASE DE CLIENTES'!A:C,3,0)</f>
        <v>DF</v>
      </c>
      <c r="E5716" s="1" t="str">
        <f>CONCATENATE(Tabela1[[#This Row],[CIDADE]],",",Tabela1[[#This Row],[UF]])</f>
        <v>Brasília,DF</v>
      </c>
      <c r="F5716" s="12">
        <v>46197</v>
      </c>
      <c r="G5716" s="14">
        <v>13.69</v>
      </c>
      <c r="H5716" s="14">
        <v>100</v>
      </c>
      <c r="I5716" s="7">
        <f>Tabela1[[#This Row],[Valor total]]-Tabela1[[#This Row],[Valor custo]]</f>
        <v>86.31</v>
      </c>
      <c r="J5716" s="3">
        <f>Tabela1[[#This Row],[MARGEM BRUTA]]/Tabela1[[#This Row],[Valor total]]</f>
        <v>0.86309999999999998</v>
      </c>
      <c r="K5716" s="1" t="str">
        <f>VLOOKUP(Tabela1[[#This Row],[Cliente]],'BASE DE CLIENTES'!A:D,4,0)</f>
        <v>SERRALHEIRO</v>
      </c>
      <c r="L5716" s="1" t="str">
        <f>VLOOKUP(Tabela1[[#This Row],[Cliente]],'BASE DE CLIENTES'!A:E,5,0)</f>
        <v>CEILANDIA SUL (CEILANDIA)</v>
      </c>
    </row>
    <row r="5717" spans="2:12" x14ac:dyDescent="0.3">
      <c r="B5717" t="s">
        <v>23</v>
      </c>
      <c r="C5717" s="1" t="str">
        <f>VLOOKUP(Tabela1[[#This Row],[Cliente]],'BASE DE CLIENTES'!A:E,2,0)</f>
        <v>Brasília</v>
      </c>
      <c r="D5717" s="1" t="str">
        <f>VLOOKUP(Tabela1[[#This Row],[Cliente]],'BASE DE CLIENTES'!A:C,3,0)</f>
        <v>DF</v>
      </c>
      <c r="E5717" s="1" t="str">
        <f>CONCATENATE(Tabela1[[#This Row],[CIDADE]],",",Tabela1[[#This Row],[UF]])</f>
        <v>Brasília,DF</v>
      </c>
      <c r="F5717" s="12">
        <v>46197</v>
      </c>
      <c r="G5717" s="14">
        <v>1520</v>
      </c>
      <c r="H5717" s="14">
        <v>2200</v>
      </c>
      <c r="I5717" s="7">
        <f>Tabela1[[#This Row],[Valor total]]-Tabela1[[#This Row],[Valor custo]]</f>
        <v>680</v>
      </c>
      <c r="J5717" s="3">
        <f>Tabela1[[#This Row],[MARGEM BRUTA]]/Tabela1[[#This Row],[Valor total]]</f>
        <v>0.30909090909090908</v>
      </c>
      <c r="K5717" s="1" t="str">
        <f>VLOOKUP(Tabela1[[#This Row],[Cliente]],'BASE DE CLIENTES'!A:D,4,0)</f>
        <v>EMPRESA SEM MAQUINA</v>
      </c>
      <c r="L5717" s="1" t="str">
        <f>VLOOKUP(Tabela1[[#This Row],[Cliente]],'BASE DE CLIENTES'!A:E,5,0)</f>
        <v>SETOR INDUSTRIAL (TAGUATINGA)</v>
      </c>
    </row>
    <row r="5718" spans="2:12" x14ac:dyDescent="0.3">
      <c r="B5718" t="s">
        <v>88</v>
      </c>
      <c r="C5718" s="1" t="str">
        <f>VLOOKUP(Tabela1[[#This Row],[Cliente]],'BASE DE CLIENTES'!A:E,2,0)</f>
        <v>Brasília</v>
      </c>
      <c r="D5718" s="1" t="str">
        <f>VLOOKUP(Tabela1[[#This Row],[Cliente]],'BASE DE CLIENTES'!A:C,3,0)</f>
        <v>DF</v>
      </c>
      <c r="E5718" s="1" t="str">
        <f>CONCATENATE(Tabela1[[#This Row],[CIDADE]],",",Tabela1[[#This Row],[UF]])</f>
        <v>Brasília,DF</v>
      </c>
      <c r="F5718" s="12">
        <v>46196</v>
      </c>
      <c r="G5718" s="14">
        <v>25</v>
      </c>
      <c r="H5718" s="14">
        <v>30</v>
      </c>
      <c r="I5718" s="7">
        <f>Tabela1[[#This Row],[Valor total]]-Tabela1[[#This Row],[Valor custo]]</f>
        <v>5</v>
      </c>
      <c r="J5718" s="3">
        <f>Tabela1[[#This Row],[MARGEM BRUTA]]/Tabela1[[#This Row],[Valor total]]</f>
        <v>0.16666666666666666</v>
      </c>
      <c r="K5718" s="1" t="str">
        <f>VLOOKUP(Tabela1[[#This Row],[Cliente]],'BASE DE CLIENTES'!A:D,4,0)</f>
        <v>SERRALHEIRO</v>
      </c>
      <c r="L5718" s="1" t="str">
        <f>VLOOKUP(Tabela1[[#This Row],[Cliente]],'BASE DE CLIENTES'!A:E,5,0)</f>
        <v>RECANTO DAS EMAS</v>
      </c>
    </row>
    <row r="5719" spans="2:12" x14ac:dyDescent="0.3">
      <c r="B5719" t="s">
        <v>1223</v>
      </c>
      <c r="C5719" s="1" t="str">
        <f>VLOOKUP(Tabela1[[#This Row],[Cliente]],'BASE DE CLIENTES'!A:E,2,0)</f>
        <v>MERCADO LIVRE</v>
      </c>
      <c r="D5719" s="1" t="str">
        <f>VLOOKUP(Tabela1[[#This Row],[Cliente]],'BASE DE CLIENTES'!A:C,3,0)</f>
        <v>MERCADO LIVRE</v>
      </c>
      <c r="E5719" s="1" t="str">
        <f>CONCATENATE(Tabela1[[#This Row],[CIDADE]],",",Tabela1[[#This Row],[UF]])</f>
        <v>MERCADO LIVRE,MERCADO LIVRE</v>
      </c>
      <c r="F5719" s="12">
        <v>46196</v>
      </c>
      <c r="G5719" s="14">
        <v>67.12</v>
      </c>
      <c r="H5719" s="14">
        <v>98.84</v>
      </c>
      <c r="I5719" s="7">
        <f>Tabela1[[#This Row],[Valor total]]-Tabela1[[#This Row],[Valor custo]]</f>
        <v>31.72</v>
      </c>
      <c r="J5719" s="3">
        <f>Tabela1[[#This Row],[MARGEM BRUTA]]/Tabela1[[#This Row],[Valor total]]</f>
        <v>0.32092270335896395</v>
      </c>
      <c r="K5719" s="1" t="str">
        <f>VLOOKUP(Tabela1[[#This Row],[Cliente]],'BASE DE CLIENTES'!A:D,4,0)</f>
        <v>OUTROS RAMOS</v>
      </c>
      <c r="L5719" s="1" t="str">
        <f>VLOOKUP(Tabela1[[#This Row],[Cliente]],'BASE DE CLIENTES'!A:E,5,0)</f>
        <v>MERCADO LIVRE</v>
      </c>
    </row>
    <row r="5720" spans="2:12" x14ac:dyDescent="0.3">
      <c r="B5720" t="s">
        <v>66</v>
      </c>
      <c r="C5720" s="1" t="str">
        <f>VLOOKUP(Tabela1[[#This Row],[Cliente]],'BASE DE CLIENTES'!A:E,2,0)</f>
        <v>Águas Lindas de Goiás</v>
      </c>
      <c r="D5720" s="1" t="str">
        <f>VLOOKUP(Tabela1[[#This Row],[Cliente]],'BASE DE CLIENTES'!A:C,3,0)</f>
        <v>GO</v>
      </c>
      <c r="E5720" s="1" t="str">
        <f>CONCATENATE(Tabela1[[#This Row],[CIDADE]],",",Tabela1[[#This Row],[UF]])</f>
        <v>Águas Lindas de Goiás,GO</v>
      </c>
      <c r="F5720" s="12">
        <v>46196</v>
      </c>
      <c r="G5720" s="14">
        <v>1093.58</v>
      </c>
      <c r="H5720" s="14">
        <v>1440</v>
      </c>
      <c r="I5720" s="7">
        <f>Tabela1[[#This Row],[Valor total]]-Tabela1[[#This Row],[Valor custo]]</f>
        <v>346.42000000000007</v>
      </c>
      <c r="J5720" s="3">
        <f>Tabela1[[#This Row],[MARGEM BRUTA]]/Tabela1[[#This Row],[Valor total]]</f>
        <v>0.2405694444444445</v>
      </c>
      <c r="K5720" s="1" t="str">
        <f>VLOOKUP(Tabela1[[#This Row],[Cliente]],'BASE DE CLIENTES'!A:D,4,0)</f>
        <v>EMPRESA COM MAQUINA</v>
      </c>
      <c r="L5720" s="1" t="str">
        <f>VLOOKUP(Tabela1[[#This Row],[Cliente]],'BASE DE CLIENTES'!A:E,5,0)</f>
        <v>Águas Lindas de Goiás</v>
      </c>
    </row>
    <row r="5721" spans="2:12" x14ac:dyDescent="0.3">
      <c r="B5721" t="s">
        <v>1238</v>
      </c>
      <c r="C5721" s="1" t="str">
        <f>VLOOKUP(Tabela1[[#This Row],[Cliente]],'BASE DE CLIENTES'!A:E,2,0)</f>
        <v>BELÉM</v>
      </c>
      <c r="D5721" s="1" t="str">
        <f>VLOOKUP(Tabela1[[#This Row],[Cliente]],'BASE DE CLIENTES'!A:C,3,0)</f>
        <v>PA</v>
      </c>
      <c r="E5721" s="1" t="str">
        <f>CONCATENATE(Tabela1[[#This Row],[CIDADE]],",",Tabela1[[#This Row],[UF]])</f>
        <v>BELÉM,PA</v>
      </c>
      <c r="F5721" s="12">
        <v>46196</v>
      </c>
      <c r="G5721" s="14">
        <v>1548.84</v>
      </c>
      <c r="H5721" s="14">
        <v>3823.2</v>
      </c>
      <c r="I5721" s="7">
        <f>Tabela1[[#This Row],[Valor total]]-Tabela1[[#This Row],[Valor custo]]</f>
        <v>2274.3599999999997</v>
      </c>
      <c r="J5721" s="3">
        <f>Tabela1[[#This Row],[MARGEM BRUTA]]/Tabela1[[#This Row],[Valor total]]</f>
        <v>0.59488386691776518</v>
      </c>
      <c r="K5721" s="1" t="str">
        <f>VLOOKUP(Tabela1[[#This Row],[Cliente]],'BASE DE CLIENTES'!A:D,4,0)</f>
        <v>CLIENTE NOVO S/ IDENT.</v>
      </c>
      <c r="L5721" s="1" t="str">
        <f>VLOOKUP(Tabela1[[#This Row],[Cliente]],'BASE DE CLIENTES'!A:E,5,0)</f>
        <v>BELÉM</v>
      </c>
    </row>
    <row r="5722" spans="2:12" x14ac:dyDescent="0.3">
      <c r="B5722" t="s">
        <v>174</v>
      </c>
      <c r="C5722" s="1" t="str">
        <f>VLOOKUP(Tabela1[[#This Row],[Cliente]],'BASE DE CLIENTES'!A:E,2,0)</f>
        <v>Araguari</v>
      </c>
      <c r="D5722" s="1" t="str">
        <f>VLOOKUP(Tabela1[[#This Row],[Cliente]],'BASE DE CLIENTES'!A:C,3,0)</f>
        <v>MG</v>
      </c>
      <c r="E5722" s="1" t="str">
        <f>CONCATENATE(Tabela1[[#This Row],[CIDADE]],",",Tabela1[[#This Row],[UF]])</f>
        <v>Araguari,MG</v>
      </c>
      <c r="F5722" s="12">
        <v>46196</v>
      </c>
      <c r="G5722" s="14">
        <v>136.9</v>
      </c>
      <c r="H5722" s="14">
        <v>0</v>
      </c>
      <c r="I5722" s="7">
        <f>Tabela1[[#This Row],[Valor total]]-Tabela1[[#This Row],[Valor custo]]</f>
        <v>-136.9</v>
      </c>
      <c r="J5722" s="3" t="e">
        <f>Tabela1[[#This Row],[MARGEM BRUTA]]/Tabela1[[#This Row],[Valor total]]</f>
        <v>#DIV/0!</v>
      </c>
      <c r="K5722" s="1" t="str">
        <f>VLOOKUP(Tabela1[[#This Row],[Cliente]],'BASE DE CLIENTES'!A:D,4,0)</f>
        <v>EMPRESA COM MAQUINA</v>
      </c>
      <c r="L5722" s="1" t="str">
        <f>VLOOKUP(Tabela1[[#This Row],[Cliente]],'BASE DE CLIENTES'!A:E,5,0)</f>
        <v>Araguari</v>
      </c>
    </row>
    <row r="5723" spans="2:12" x14ac:dyDescent="0.3">
      <c r="B5723" t="s">
        <v>310</v>
      </c>
      <c r="C5723" s="1" t="str">
        <f>VLOOKUP(Tabela1[[#This Row],[Cliente]],'BASE DE CLIENTES'!A:E,2,0)</f>
        <v>Uberlândia</v>
      </c>
      <c r="D5723" s="1" t="str">
        <f>VLOOKUP(Tabela1[[#This Row],[Cliente]],'BASE DE CLIENTES'!A:C,3,0)</f>
        <v>MG</v>
      </c>
      <c r="E5723" s="1" t="str">
        <f>CONCATENATE(Tabela1[[#This Row],[CIDADE]],",",Tabela1[[#This Row],[UF]])</f>
        <v>Uberlândia,MG</v>
      </c>
      <c r="F5723" s="12">
        <v>46196</v>
      </c>
      <c r="G5723" s="14">
        <v>584.79</v>
      </c>
      <c r="H5723" s="14">
        <v>0</v>
      </c>
      <c r="I5723" s="7">
        <f>Tabela1[[#This Row],[Valor total]]-Tabela1[[#This Row],[Valor custo]]</f>
        <v>-584.79</v>
      </c>
      <c r="J5723" s="3" t="e">
        <f>Tabela1[[#This Row],[MARGEM BRUTA]]/Tabela1[[#This Row],[Valor total]]</f>
        <v>#DIV/0!</v>
      </c>
      <c r="K5723" s="1" t="str">
        <f>VLOOKUP(Tabela1[[#This Row],[Cliente]],'BASE DE CLIENTES'!A:D,4,0)</f>
        <v>EMPRESA COM MAQUINA</v>
      </c>
      <c r="L5723" s="1" t="str">
        <f>VLOOKUP(Tabela1[[#This Row],[Cliente]],'BASE DE CLIENTES'!A:E,5,0)</f>
        <v>Uberlândia</v>
      </c>
    </row>
    <row r="5724" spans="2:12" x14ac:dyDescent="0.3">
      <c r="B5724" t="s">
        <v>52</v>
      </c>
      <c r="C5724" s="1" t="str">
        <f>VLOOKUP(Tabela1[[#This Row],[Cliente]],'BASE DE CLIENTES'!A:E,2,0)</f>
        <v>Brasília</v>
      </c>
      <c r="D5724" s="1" t="str">
        <f>VLOOKUP(Tabela1[[#This Row],[Cliente]],'BASE DE CLIENTES'!A:C,3,0)</f>
        <v>DF</v>
      </c>
      <c r="E5724" s="1" t="str">
        <f>CONCATENATE(Tabela1[[#This Row],[CIDADE]],",",Tabela1[[#This Row],[UF]])</f>
        <v>Brasília,DF</v>
      </c>
      <c r="F5724" s="12">
        <v>46196</v>
      </c>
      <c r="G5724" s="14">
        <v>419</v>
      </c>
      <c r="H5724" s="14">
        <v>600</v>
      </c>
      <c r="I5724" s="7">
        <f>Tabela1[[#This Row],[Valor total]]-Tabela1[[#This Row],[Valor custo]]</f>
        <v>181</v>
      </c>
      <c r="J5724" s="3">
        <f>Tabela1[[#This Row],[MARGEM BRUTA]]/Tabela1[[#This Row],[Valor total]]</f>
        <v>0.30166666666666669</v>
      </c>
      <c r="K5724" s="1" t="str">
        <f>VLOOKUP(Tabela1[[#This Row],[Cliente]],'BASE DE CLIENTES'!A:D,4,0)</f>
        <v>SERRALHEIRO</v>
      </c>
      <c r="L5724" s="1" t="str">
        <f>VLOOKUP(Tabela1[[#This Row],[Cliente]],'BASE DE CLIENTES'!A:E,5,0)</f>
        <v>Ceilândia Sul (Ceilândia)</v>
      </c>
    </row>
    <row r="5725" spans="2:12" x14ac:dyDescent="0.3">
      <c r="B5725" t="s">
        <v>66</v>
      </c>
      <c r="C5725" s="1" t="str">
        <f>VLOOKUP(Tabela1[[#This Row],[Cliente]],'BASE DE CLIENTES'!A:E,2,0)</f>
        <v>Águas Lindas de Goiás</v>
      </c>
      <c r="D5725" s="1" t="str">
        <f>VLOOKUP(Tabela1[[#This Row],[Cliente]],'BASE DE CLIENTES'!A:C,3,0)</f>
        <v>GO</v>
      </c>
      <c r="E5725" s="1" t="str">
        <f>CONCATENATE(Tabela1[[#This Row],[CIDADE]],",",Tabela1[[#This Row],[UF]])</f>
        <v>Águas Lindas de Goiás,GO</v>
      </c>
      <c r="F5725" s="12">
        <v>46196</v>
      </c>
      <c r="G5725" s="14">
        <v>380</v>
      </c>
      <c r="H5725" s="14">
        <v>615</v>
      </c>
      <c r="I5725" s="7">
        <f>Tabela1[[#This Row],[Valor total]]-Tabela1[[#This Row],[Valor custo]]</f>
        <v>235</v>
      </c>
      <c r="J5725" s="3">
        <f>Tabela1[[#This Row],[MARGEM BRUTA]]/Tabela1[[#This Row],[Valor total]]</f>
        <v>0.38211382113821141</v>
      </c>
      <c r="K5725" s="1" t="str">
        <f>VLOOKUP(Tabela1[[#This Row],[Cliente]],'BASE DE CLIENTES'!A:D,4,0)</f>
        <v>EMPRESA COM MAQUINA</v>
      </c>
      <c r="L5725" s="1" t="str">
        <f>VLOOKUP(Tabela1[[#This Row],[Cliente]],'BASE DE CLIENTES'!A:E,5,0)</f>
        <v>Águas Lindas de Goiás</v>
      </c>
    </row>
    <row r="5726" spans="2:12" x14ac:dyDescent="0.3">
      <c r="B5726" t="s">
        <v>15</v>
      </c>
      <c r="C5726" s="1" t="str">
        <f>VLOOKUP(Tabela1[[#This Row],[Cliente]],'BASE DE CLIENTES'!A:E,2,0)</f>
        <v>Brasília</v>
      </c>
      <c r="D5726" s="1" t="str">
        <f>VLOOKUP(Tabela1[[#This Row],[Cliente]],'BASE DE CLIENTES'!A:C,3,0)</f>
        <v>DF</v>
      </c>
      <c r="E5726" s="1" t="str">
        <f>CONCATENATE(Tabela1[[#This Row],[CIDADE]],",",Tabela1[[#This Row],[UF]])</f>
        <v>Brasília,DF</v>
      </c>
      <c r="F5726" s="12">
        <v>46196</v>
      </c>
      <c r="G5726" s="14">
        <v>650</v>
      </c>
      <c r="H5726" s="14">
        <v>1100</v>
      </c>
      <c r="I5726" s="7">
        <f>Tabela1[[#This Row],[Valor total]]-Tabela1[[#This Row],[Valor custo]]</f>
        <v>450</v>
      </c>
      <c r="J5726" s="3">
        <f>Tabela1[[#This Row],[MARGEM BRUTA]]/Tabela1[[#This Row],[Valor total]]</f>
        <v>0.40909090909090912</v>
      </c>
      <c r="K5726" s="1" t="str">
        <f>VLOOKUP(Tabela1[[#This Row],[Cliente]],'BASE DE CLIENTES'!A:D,4,0)</f>
        <v>SERRALHEIRO</v>
      </c>
      <c r="L5726" s="1" t="str">
        <f>VLOOKUP(Tabela1[[#This Row],[Cliente]],'BASE DE CLIENTES'!A:E,5,0)</f>
        <v>SETOR HABITACIONAL VICENTE PIRES</v>
      </c>
    </row>
    <row r="5727" spans="2:12" x14ac:dyDescent="0.3">
      <c r="B5727" t="s">
        <v>27</v>
      </c>
      <c r="C5727" s="1" t="str">
        <f>VLOOKUP(Tabela1[[#This Row],[Cliente]],'BASE DE CLIENTES'!A:E,2,0)</f>
        <v>Brasília</v>
      </c>
      <c r="D5727" s="1" t="str">
        <f>VLOOKUP(Tabela1[[#This Row],[Cliente]],'BASE DE CLIENTES'!A:C,3,0)</f>
        <v>DF</v>
      </c>
      <c r="E5727" s="1" t="str">
        <f>CONCATENATE(Tabela1[[#This Row],[CIDADE]],",",Tabela1[[#This Row],[UF]])</f>
        <v>Brasília,DF</v>
      </c>
      <c r="F5727" s="12">
        <v>46196</v>
      </c>
      <c r="G5727" s="14">
        <v>486.18</v>
      </c>
      <c r="H5727" s="14">
        <v>660</v>
      </c>
      <c r="I5727" s="7">
        <f>Tabela1[[#This Row],[Valor total]]-Tabela1[[#This Row],[Valor custo]]</f>
        <v>173.82</v>
      </c>
      <c r="J5727" s="3">
        <f>Tabela1[[#This Row],[MARGEM BRUTA]]/Tabela1[[#This Row],[Valor total]]</f>
        <v>0.26336363636363636</v>
      </c>
      <c r="K5727" s="1" t="str">
        <f>VLOOKUP(Tabela1[[#This Row],[Cliente]],'BASE DE CLIENTES'!A:D,4,0)</f>
        <v>EMPRESA SEM MAQUINA</v>
      </c>
      <c r="L5727" s="1" t="str">
        <f>VLOOKUP(Tabela1[[#This Row],[Cliente]],'BASE DE CLIENTES'!A:E,5,0)</f>
        <v>RECANTO DAS EMAS</v>
      </c>
    </row>
    <row r="5728" spans="2:12" x14ac:dyDescent="0.3">
      <c r="B5728" t="s">
        <v>66</v>
      </c>
      <c r="C5728" s="1" t="str">
        <f>VLOOKUP(Tabela1[[#This Row],[Cliente]],'BASE DE CLIENTES'!A:E,2,0)</f>
        <v>Águas Lindas de Goiás</v>
      </c>
      <c r="D5728" s="1" t="str">
        <f>VLOOKUP(Tabela1[[#This Row],[Cliente]],'BASE DE CLIENTES'!A:C,3,0)</f>
        <v>GO</v>
      </c>
      <c r="E5728" s="1" t="str">
        <f>CONCATENATE(Tabela1[[#This Row],[CIDADE]],",",Tabela1[[#This Row],[UF]])</f>
        <v>Águas Lindas de Goiás,GO</v>
      </c>
      <c r="F5728" s="12">
        <v>46196</v>
      </c>
      <c r="G5728" s="14">
        <v>217.12</v>
      </c>
      <c r="H5728" s="14">
        <v>370</v>
      </c>
      <c r="I5728" s="7">
        <f>Tabela1[[#This Row],[Valor total]]-Tabela1[[#This Row],[Valor custo]]</f>
        <v>152.88</v>
      </c>
      <c r="J5728" s="3">
        <f>Tabela1[[#This Row],[MARGEM BRUTA]]/Tabela1[[#This Row],[Valor total]]</f>
        <v>0.41318918918918918</v>
      </c>
      <c r="K5728" s="1" t="str">
        <f>VLOOKUP(Tabela1[[#This Row],[Cliente]],'BASE DE CLIENTES'!A:D,4,0)</f>
        <v>EMPRESA COM MAQUINA</v>
      </c>
      <c r="L5728" s="1" t="str">
        <f>VLOOKUP(Tabela1[[#This Row],[Cliente]],'BASE DE CLIENTES'!A:E,5,0)</f>
        <v>Águas Lindas de Goiás</v>
      </c>
    </row>
    <row r="5729" spans="2:12" x14ac:dyDescent="0.3">
      <c r="B5729" t="s">
        <v>343</v>
      </c>
      <c r="C5729" s="1" t="str">
        <f>VLOOKUP(Tabela1[[#This Row],[Cliente]],'BASE DE CLIENTES'!A:E,2,0)</f>
        <v>Brasília</v>
      </c>
      <c r="D5729" s="1" t="str">
        <f>VLOOKUP(Tabela1[[#This Row],[Cliente]],'BASE DE CLIENTES'!A:C,3,0)</f>
        <v>DF</v>
      </c>
      <c r="E5729" s="1" t="str">
        <f>CONCATENATE(Tabela1[[#This Row],[CIDADE]],",",Tabela1[[#This Row],[UF]])</f>
        <v>Brasília,DF</v>
      </c>
      <c r="F5729" s="12">
        <v>46196</v>
      </c>
      <c r="G5729" s="14">
        <v>720</v>
      </c>
      <c r="H5729" s="14">
        <v>1450</v>
      </c>
      <c r="I5729" s="7">
        <f>Tabela1[[#This Row],[Valor total]]-Tabela1[[#This Row],[Valor custo]]</f>
        <v>730</v>
      </c>
      <c r="J5729" s="3">
        <f>Tabela1[[#This Row],[MARGEM BRUTA]]/Tabela1[[#This Row],[Valor total]]</f>
        <v>0.50344827586206897</v>
      </c>
      <c r="K5729" s="1" t="str">
        <f>VLOOKUP(Tabela1[[#This Row],[Cliente]],'BASE DE CLIENTES'!A:D,4,0)</f>
        <v>CLIENTE NOVO S/ IDENT.</v>
      </c>
      <c r="L5729" s="1" t="str">
        <f>VLOOKUP(Tabela1[[#This Row],[Cliente]],'BASE DE CLIENTES'!A:E,5,0)</f>
        <v>Brasília</v>
      </c>
    </row>
    <row r="5730" spans="2:12" x14ac:dyDescent="0.3">
      <c r="B5730" t="s">
        <v>217</v>
      </c>
      <c r="C5730" s="1" t="str">
        <f>VLOOKUP(Tabela1[[#This Row],[Cliente]],'BASE DE CLIENTES'!A:E,2,0)</f>
        <v>Brasília</v>
      </c>
      <c r="D5730" s="1" t="str">
        <f>VLOOKUP(Tabela1[[#This Row],[Cliente]],'BASE DE CLIENTES'!A:C,3,0)</f>
        <v>DF</v>
      </c>
      <c r="E5730" s="1" t="str">
        <f>CONCATENATE(Tabela1[[#This Row],[CIDADE]],",",Tabela1[[#This Row],[UF]])</f>
        <v>Brasília,DF</v>
      </c>
      <c r="F5730" s="12">
        <v>46196</v>
      </c>
      <c r="G5730" s="14">
        <v>7.6</v>
      </c>
      <c r="H5730" s="14">
        <v>35</v>
      </c>
      <c r="I5730" s="7">
        <f>Tabela1[[#This Row],[Valor total]]-Tabela1[[#This Row],[Valor custo]]</f>
        <v>27.4</v>
      </c>
      <c r="J5730" s="3">
        <f>Tabela1[[#This Row],[MARGEM BRUTA]]/Tabela1[[#This Row],[Valor total]]</f>
        <v>0.78285714285714281</v>
      </c>
      <c r="K5730" s="1" t="str">
        <f>VLOOKUP(Tabela1[[#This Row],[Cliente]],'BASE DE CLIENTES'!A:D,4,0)</f>
        <v>EMPRESA SEM MAQUINA</v>
      </c>
      <c r="L5730" s="1" t="str">
        <f>VLOOKUP(Tabela1[[#This Row],[Cliente]],'BASE DE CLIENTES'!A:E,5,0)</f>
        <v>SETOR HABITACIONAL VICENTE PIRES</v>
      </c>
    </row>
    <row r="5731" spans="2:12" x14ac:dyDescent="0.3">
      <c r="B5731" t="s">
        <v>66</v>
      </c>
      <c r="C5731" s="1" t="str">
        <f>VLOOKUP(Tabela1[[#This Row],[Cliente]],'BASE DE CLIENTES'!A:E,2,0)</f>
        <v>Águas Lindas de Goiás</v>
      </c>
      <c r="D5731" s="1" t="str">
        <f>VLOOKUP(Tabela1[[#This Row],[Cliente]],'BASE DE CLIENTES'!A:C,3,0)</f>
        <v>GO</v>
      </c>
      <c r="E5731" s="1" t="str">
        <f>CONCATENATE(Tabela1[[#This Row],[CIDADE]],",",Tabela1[[#This Row],[UF]])</f>
        <v>Águas Lindas de Goiás,GO</v>
      </c>
      <c r="F5731" s="12">
        <v>46196</v>
      </c>
      <c r="G5731" s="14">
        <v>419</v>
      </c>
      <c r="H5731" s="14">
        <v>650</v>
      </c>
      <c r="I5731" s="7">
        <f>Tabela1[[#This Row],[Valor total]]-Tabela1[[#This Row],[Valor custo]]</f>
        <v>231</v>
      </c>
      <c r="J5731" s="3">
        <f>Tabela1[[#This Row],[MARGEM BRUTA]]/Tabela1[[#This Row],[Valor total]]</f>
        <v>0.35538461538461541</v>
      </c>
      <c r="K5731" s="1" t="str">
        <f>VLOOKUP(Tabela1[[#This Row],[Cliente]],'BASE DE CLIENTES'!A:D,4,0)</f>
        <v>EMPRESA COM MAQUINA</v>
      </c>
      <c r="L5731" s="1" t="str">
        <f>VLOOKUP(Tabela1[[#This Row],[Cliente]],'BASE DE CLIENTES'!A:E,5,0)</f>
        <v>Águas Lindas de Goiás</v>
      </c>
    </row>
    <row r="5732" spans="2:12" x14ac:dyDescent="0.3">
      <c r="B5732" t="s">
        <v>23</v>
      </c>
      <c r="C5732" s="1" t="str">
        <f>VLOOKUP(Tabela1[[#This Row],[Cliente]],'BASE DE CLIENTES'!A:E,2,0)</f>
        <v>Brasília</v>
      </c>
      <c r="D5732" s="1" t="str">
        <f>VLOOKUP(Tabela1[[#This Row],[Cliente]],'BASE DE CLIENTES'!A:C,3,0)</f>
        <v>DF</v>
      </c>
      <c r="E5732" s="1" t="str">
        <f>CONCATENATE(Tabela1[[#This Row],[CIDADE]],",",Tabela1[[#This Row],[UF]])</f>
        <v>Brasília,DF</v>
      </c>
      <c r="F5732" s="12">
        <v>46196</v>
      </c>
      <c r="G5732" s="14">
        <v>760</v>
      </c>
      <c r="H5732" s="14">
        <v>1100</v>
      </c>
      <c r="I5732" s="7">
        <f>Tabela1[[#This Row],[Valor total]]-Tabela1[[#This Row],[Valor custo]]</f>
        <v>340</v>
      </c>
      <c r="J5732" s="3">
        <f>Tabela1[[#This Row],[MARGEM BRUTA]]/Tabela1[[#This Row],[Valor total]]</f>
        <v>0.30909090909090908</v>
      </c>
      <c r="K5732" s="1" t="str">
        <f>VLOOKUP(Tabela1[[#This Row],[Cliente]],'BASE DE CLIENTES'!A:D,4,0)</f>
        <v>EMPRESA SEM MAQUINA</v>
      </c>
      <c r="L5732" s="1" t="str">
        <f>VLOOKUP(Tabela1[[#This Row],[Cliente]],'BASE DE CLIENTES'!A:E,5,0)</f>
        <v>SETOR INDUSTRIAL (TAGUATINGA)</v>
      </c>
    </row>
    <row r="5733" spans="2:12" x14ac:dyDescent="0.3">
      <c r="B5733" t="s">
        <v>1223</v>
      </c>
      <c r="C5733" s="1" t="str">
        <f>VLOOKUP(Tabela1[[#This Row],[Cliente]],'BASE DE CLIENTES'!A:E,2,0)</f>
        <v>MERCADO LIVRE</v>
      </c>
      <c r="D5733" s="1" t="str">
        <f>VLOOKUP(Tabela1[[#This Row],[Cliente]],'BASE DE CLIENTES'!A:C,3,0)</f>
        <v>MERCADO LIVRE</v>
      </c>
      <c r="E5733" s="1" t="str">
        <f>CONCATENATE(Tabela1[[#This Row],[CIDADE]],",",Tabela1[[#This Row],[UF]])</f>
        <v>MERCADO LIVRE,MERCADO LIVRE</v>
      </c>
      <c r="F5733" s="12">
        <v>46196</v>
      </c>
      <c r="G5733" s="14">
        <v>33.56</v>
      </c>
      <c r="H5733" s="14">
        <v>49.42</v>
      </c>
      <c r="I5733" s="7">
        <f>Tabela1[[#This Row],[Valor total]]-Tabela1[[#This Row],[Valor custo]]</f>
        <v>15.86</v>
      </c>
      <c r="J5733" s="3">
        <f>Tabela1[[#This Row],[MARGEM BRUTA]]/Tabela1[[#This Row],[Valor total]]</f>
        <v>0.32092270335896395</v>
      </c>
      <c r="K5733" s="1" t="str">
        <f>VLOOKUP(Tabela1[[#This Row],[Cliente]],'BASE DE CLIENTES'!A:D,4,0)</f>
        <v>OUTROS RAMOS</v>
      </c>
      <c r="L5733" s="1" t="str">
        <f>VLOOKUP(Tabela1[[#This Row],[Cliente]],'BASE DE CLIENTES'!A:E,5,0)</f>
        <v>MERCADO LIVRE</v>
      </c>
    </row>
    <row r="5734" spans="2:12" x14ac:dyDescent="0.3">
      <c r="B5734" t="s">
        <v>1223</v>
      </c>
      <c r="C5734" s="1" t="str">
        <f>VLOOKUP(Tabela1[[#This Row],[Cliente]],'BASE DE CLIENTES'!A:E,2,0)</f>
        <v>MERCADO LIVRE</v>
      </c>
      <c r="D5734" s="1" t="str">
        <f>VLOOKUP(Tabela1[[#This Row],[Cliente]],'BASE DE CLIENTES'!A:C,3,0)</f>
        <v>MERCADO LIVRE</v>
      </c>
      <c r="E5734" s="1" t="str">
        <f>CONCATENATE(Tabela1[[#This Row],[CIDADE]],",",Tabela1[[#This Row],[UF]])</f>
        <v>MERCADO LIVRE,MERCADO LIVRE</v>
      </c>
      <c r="F5734" s="12">
        <v>46196</v>
      </c>
      <c r="G5734" s="14">
        <v>56.28</v>
      </c>
      <c r="H5734" s="14">
        <v>192.81</v>
      </c>
      <c r="I5734" s="7">
        <f>Tabela1[[#This Row],[Valor total]]-Tabela1[[#This Row],[Valor custo]]</f>
        <v>136.53</v>
      </c>
      <c r="J5734" s="3">
        <f>Tabela1[[#This Row],[MARGEM BRUTA]]/Tabela1[[#This Row],[Valor total]]</f>
        <v>0.7081064260152482</v>
      </c>
      <c r="K5734" s="1" t="str">
        <f>VLOOKUP(Tabela1[[#This Row],[Cliente]],'BASE DE CLIENTES'!A:D,4,0)</f>
        <v>OUTROS RAMOS</v>
      </c>
      <c r="L5734" s="1" t="str">
        <f>VLOOKUP(Tabela1[[#This Row],[Cliente]],'BASE DE CLIENTES'!A:E,5,0)</f>
        <v>MERCADO LIVRE</v>
      </c>
    </row>
    <row r="5735" spans="2:12" x14ac:dyDescent="0.3">
      <c r="B5735" t="s">
        <v>1223</v>
      </c>
      <c r="C5735" s="1" t="str">
        <f>VLOOKUP(Tabela1[[#This Row],[Cliente]],'BASE DE CLIENTES'!A:E,2,0)</f>
        <v>MERCADO LIVRE</v>
      </c>
      <c r="D5735" s="1" t="str">
        <f>VLOOKUP(Tabela1[[#This Row],[Cliente]],'BASE DE CLIENTES'!A:C,3,0)</f>
        <v>MERCADO LIVRE</v>
      </c>
      <c r="E5735" s="1" t="str">
        <f>CONCATENATE(Tabela1[[#This Row],[CIDADE]],",",Tabela1[[#This Row],[UF]])</f>
        <v>MERCADO LIVRE,MERCADO LIVRE</v>
      </c>
      <c r="F5735" s="12">
        <v>46196</v>
      </c>
      <c r="G5735" s="14">
        <v>1000</v>
      </c>
      <c r="H5735" s="14">
        <v>1476.86</v>
      </c>
      <c r="I5735" s="7">
        <f>Tabela1[[#This Row],[Valor total]]-Tabela1[[#This Row],[Valor custo]]</f>
        <v>476.8599999999999</v>
      </c>
      <c r="J5735" s="3">
        <f>Tabela1[[#This Row],[MARGEM BRUTA]]/Tabela1[[#This Row],[Valor total]]</f>
        <v>0.32288774833091827</v>
      </c>
      <c r="K5735" s="1" t="str">
        <f>VLOOKUP(Tabela1[[#This Row],[Cliente]],'BASE DE CLIENTES'!A:D,4,0)</f>
        <v>OUTROS RAMOS</v>
      </c>
      <c r="L5735" s="1" t="str">
        <f>VLOOKUP(Tabela1[[#This Row],[Cliente]],'BASE DE CLIENTES'!A:E,5,0)</f>
        <v>MERCADO LIVRE</v>
      </c>
    </row>
    <row r="5736" spans="2:12" x14ac:dyDescent="0.3">
      <c r="B5736" t="s">
        <v>307</v>
      </c>
      <c r="C5736" s="1" t="str">
        <f>VLOOKUP(Tabela1[[#This Row],[Cliente]],'BASE DE CLIENTES'!A:E,2,0)</f>
        <v>Uberaba</v>
      </c>
      <c r="D5736" s="1" t="str">
        <f>VLOOKUP(Tabela1[[#This Row],[Cliente]],'BASE DE CLIENTES'!A:C,3,0)</f>
        <v>MG</v>
      </c>
      <c r="E5736" s="1" t="str">
        <f>CONCATENATE(Tabela1[[#This Row],[CIDADE]],",",Tabela1[[#This Row],[UF]])</f>
        <v>Uberaba,MG</v>
      </c>
      <c r="F5736" s="12">
        <v>46196</v>
      </c>
      <c r="G5736" s="14">
        <v>14327.9</v>
      </c>
      <c r="H5736" s="14">
        <v>22000</v>
      </c>
      <c r="I5736" s="7">
        <f>Tabela1[[#This Row],[Valor total]]-Tabela1[[#This Row],[Valor custo]]</f>
        <v>7672.1</v>
      </c>
      <c r="J5736" s="3">
        <f>Tabela1[[#This Row],[MARGEM BRUTA]]/Tabela1[[#This Row],[Valor total]]</f>
        <v>0.3487318181818182</v>
      </c>
      <c r="K5736" s="1" t="str">
        <f>VLOOKUP(Tabela1[[#This Row],[Cliente]],'BASE DE CLIENTES'!A:D,4,0)</f>
        <v>EMPRESA COM MAQUINA</v>
      </c>
      <c r="L5736" s="1" t="str">
        <f>VLOOKUP(Tabela1[[#This Row],[Cliente]],'BASE DE CLIENTES'!A:E,5,0)</f>
        <v>Uberaba</v>
      </c>
    </row>
    <row r="5737" spans="2:12" x14ac:dyDescent="0.3">
      <c r="B5737" t="s">
        <v>70</v>
      </c>
      <c r="C5737" s="1" t="str">
        <f>VLOOKUP(Tabela1[[#This Row],[Cliente]],'BASE DE CLIENTES'!A:E,2,0)</f>
        <v>Brasília</v>
      </c>
      <c r="D5737" s="1" t="str">
        <f>VLOOKUP(Tabela1[[#This Row],[Cliente]],'BASE DE CLIENTES'!A:C,3,0)</f>
        <v>DF</v>
      </c>
      <c r="E5737" s="1" t="str">
        <f>CONCATENATE(Tabela1[[#This Row],[CIDADE]],",",Tabela1[[#This Row],[UF]])</f>
        <v>Brasília,DF</v>
      </c>
      <c r="F5737" s="12">
        <v>46196</v>
      </c>
      <c r="G5737" s="14">
        <v>1193.69</v>
      </c>
      <c r="H5737" s="14">
        <v>1925</v>
      </c>
      <c r="I5737" s="7">
        <f>Tabela1[[#This Row],[Valor total]]-Tabela1[[#This Row],[Valor custo]]</f>
        <v>731.31</v>
      </c>
      <c r="J5737" s="3">
        <f>Tabela1[[#This Row],[MARGEM BRUTA]]/Tabela1[[#This Row],[Valor total]]</f>
        <v>0.37990129870129868</v>
      </c>
      <c r="K5737" s="1" t="str">
        <f>VLOOKUP(Tabela1[[#This Row],[Cliente]],'BASE DE CLIENTES'!A:D,4,0)</f>
        <v>EMPRESA COM MAQUINA</v>
      </c>
      <c r="L5737" s="1" t="str">
        <f>VLOOKUP(Tabela1[[#This Row],[Cliente]],'BASE DE CLIENTES'!A:E,5,0)</f>
        <v>TAGUATINGA NORTE (TAGUATINGA)</v>
      </c>
    </row>
    <row r="5738" spans="2:12" x14ac:dyDescent="0.3">
      <c r="B5738" t="s">
        <v>68</v>
      </c>
      <c r="C5738" s="1" t="str">
        <f>VLOOKUP(Tabela1[[#This Row],[Cliente]],'BASE DE CLIENTES'!A:E,2,0)</f>
        <v>Brasília</v>
      </c>
      <c r="D5738" s="1" t="str">
        <f>VLOOKUP(Tabela1[[#This Row],[Cliente]],'BASE DE CLIENTES'!A:C,3,0)</f>
        <v>DF</v>
      </c>
      <c r="E5738" s="1" t="str">
        <f>CONCATENATE(Tabela1[[#This Row],[CIDADE]],",",Tabela1[[#This Row],[UF]])</f>
        <v>Brasília,DF</v>
      </c>
      <c r="F5738" s="12">
        <v>46196</v>
      </c>
      <c r="G5738" s="14">
        <v>395.2</v>
      </c>
      <c r="H5738" s="14">
        <v>935</v>
      </c>
      <c r="I5738" s="7">
        <f>Tabela1[[#This Row],[Valor total]]-Tabela1[[#This Row],[Valor custo]]</f>
        <v>539.79999999999995</v>
      </c>
      <c r="J5738" s="3">
        <f>Tabela1[[#This Row],[MARGEM BRUTA]]/Tabela1[[#This Row],[Valor total]]</f>
        <v>0.5773262032085561</v>
      </c>
      <c r="K5738" s="1" t="str">
        <f>VLOOKUP(Tabela1[[#This Row],[Cliente]],'BASE DE CLIENTES'!A:D,4,0)</f>
        <v>EMPRESA COM MAQUINA</v>
      </c>
      <c r="L5738" s="1" t="str">
        <f>VLOOKUP(Tabela1[[#This Row],[Cliente]],'BASE DE CLIENTES'!A:E,5,0)</f>
        <v>SAMAMBAIA SUL (SAMAMBAIA)</v>
      </c>
    </row>
    <row r="5739" spans="2:12" x14ac:dyDescent="0.3">
      <c r="B5739" t="s">
        <v>1221</v>
      </c>
      <c r="C5739" s="1" t="str">
        <f>VLOOKUP(Tabela1[[#This Row],[Cliente]],'BASE DE CLIENTES'!A:E,2,0)</f>
        <v>Brasília</v>
      </c>
      <c r="D5739" s="1" t="str">
        <f>VLOOKUP(Tabela1[[#This Row],[Cliente]],'BASE DE CLIENTES'!A:C,3,0)</f>
        <v>DF</v>
      </c>
      <c r="E5739" s="1" t="str">
        <f>CONCATENATE(Tabela1[[#This Row],[CIDADE]],",",Tabela1[[#This Row],[UF]])</f>
        <v>Brasília,DF</v>
      </c>
      <c r="F5739" s="12">
        <v>46195</v>
      </c>
      <c r="G5739" s="14">
        <v>150</v>
      </c>
      <c r="H5739" s="14">
        <v>200</v>
      </c>
      <c r="I5739" s="7">
        <f>Tabela1[[#This Row],[Valor total]]-Tabela1[[#This Row],[Valor custo]]</f>
        <v>50</v>
      </c>
      <c r="J5739" s="3">
        <f>Tabela1[[#This Row],[MARGEM BRUTA]]/Tabela1[[#This Row],[Valor total]]</f>
        <v>0.25</v>
      </c>
      <c r="K5739" s="1" t="str">
        <f>VLOOKUP(Tabela1[[#This Row],[Cliente]],'BASE DE CLIENTES'!A:D,4,0)</f>
        <v>CLIENTE NOVO S/ IDENT.</v>
      </c>
      <c r="L5739" s="1" t="str">
        <f>VLOOKUP(Tabela1[[#This Row],[Cliente]],'BASE DE CLIENTES'!A:E,5,0)</f>
        <v>SAMAMBAIA SUL</v>
      </c>
    </row>
    <row r="5740" spans="2:12" x14ac:dyDescent="0.3">
      <c r="B5740" t="s">
        <v>34</v>
      </c>
      <c r="C5740" s="1" t="str">
        <f>VLOOKUP(Tabela1[[#This Row],[Cliente]],'BASE DE CLIENTES'!A:E,2,0)</f>
        <v>Brasília</v>
      </c>
      <c r="D5740" s="1" t="str">
        <f>VLOOKUP(Tabela1[[#This Row],[Cliente]],'BASE DE CLIENTES'!A:C,3,0)</f>
        <v>DF</v>
      </c>
      <c r="E5740" s="1" t="str">
        <f>CONCATENATE(Tabela1[[#This Row],[CIDADE]],",",Tabela1[[#This Row],[UF]])</f>
        <v>Brasília,DF</v>
      </c>
      <c r="F5740" s="12">
        <v>46195</v>
      </c>
      <c r="G5740" s="14">
        <v>806.5</v>
      </c>
      <c r="H5740" s="14">
        <v>1400</v>
      </c>
      <c r="I5740" s="7">
        <f>Tabela1[[#This Row],[Valor total]]-Tabela1[[#This Row],[Valor custo]]</f>
        <v>593.5</v>
      </c>
      <c r="J5740" s="3">
        <f>Tabela1[[#This Row],[MARGEM BRUTA]]/Tabela1[[#This Row],[Valor total]]</f>
        <v>0.42392857142857143</v>
      </c>
      <c r="K5740" s="1" t="str">
        <f>VLOOKUP(Tabela1[[#This Row],[Cliente]],'BASE DE CLIENTES'!A:D,4,0)</f>
        <v>SERRALHEIRO</v>
      </c>
      <c r="L5740" s="1" t="str">
        <f>VLOOKUP(Tabela1[[#This Row],[Cliente]],'BASE DE CLIENTES'!A:E,5,0)</f>
        <v>RECANTO DAS EMAS</v>
      </c>
    </row>
    <row r="5741" spans="2:12" x14ac:dyDescent="0.3">
      <c r="B5741" t="s">
        <v>161</v>
      </c>
      <c r="C5741" s="1" t="str">
        <f>VLOOKUP(Tabela1[[#This Row],[Cliente]],'BASE DE CLIENTES'!A:E,2,0)</f>
        <v>Brasília</v>
      </c>
      <c r="D5741" s="1" t="str">
        <f>VLOOKUP(Tabela1[[#This Row],[Cliente]],'BASE DE CLIENTES'!A:C,3,0)</f>
        <v>DF</v>
      </c>
      <c r="E5741" s="1" t="str">
        <f>CONCATENATE(Tabela1[[#This Row],[CIDADE]],",",Tabela1[[#This Row],[UF]])</f>
        <v>Brasília,DF</v>
      </c>
      <c r="F5741" s="12">
        <v>46195</v>
      </c>
      <c r="G5741" s="14">
        <v>5102.8500000000004</v>
      </c>
      <c r="H5741" s="14">
        <v>6480</v>
      </c>
      <c r="I5741" s="7">
        <f>Tabela1[[#This Row],[Valor total]]-Tabela1[[#This Row],[Valor custo]]</f>
        <v>1377.1499999999996</v>
      </c>
      <c r="J5741" s="3">
        <f>Tabela1[[#This Row],[MARGEM BRUTA]]/Tabela1[[#This Row],[Valor total]]</f>
        <v>0.2125231481481481</v>
      </c>
      <c r="K5741" s="1" t="str">
        <f>VLOOKUP(Tabela1[[#This Row],[Cliente]],'BASE DE CLIENTES'!A:D,4,0)</f>
        <v>EMPRESA COM MAQUINA</v>
      </c>
      <c r="L5741" s="1" t="str">
        <f>VLOOKUP(Tabela1[[#This Row],[Cliente]],'BASE DE CLIENTES'!A:E,5,0)</f>
        <v>RIACHO FUNDO II</v>
      </c>
    </row>
    <row r="5742" spans="2:12" x14ac:dyDescent="0.3">
      <c r="B5742" t="s">
        <v>342</v>
      </c>
      <c r="C5742" s="1" t="str">
        <f>VLOOKUP(Tabela1[[#This Row],[Cliente]],'BASE DE CLIENTES'!A:E,2,0)</f>
        <v>Santo Antônio Descoberto</v>
      </c>
      <c r="D5742" s="1" t="str">
        <f>VLOOKUP(Tabela1[[#This Row],[Cliente]],'BASE DE CLIENTES'!A:C,3,0)</f>
        <v>GO</v>
      </c>
      <c r="E5742" s="1" t="str">
        <f>CONCATENATE(Tabela1[[#This Row],[CIDADE]],",",Tabela1[[#This Row],[UF]])</f>
        <v>Santo Antônio Descoberto,GO</v>
      </c>
      <c r="F5742" s="12">
        <v>46195</v>
      </c>
      <c r="G5742" s="14">
        <v>838</v>
      </c>
      <c r="H5742" s="14">
        <v>1244.5</v>
      </c>
      <c r="I5742" s="7">
        <f>Tabela1[[#This Row],[Valor total]]-Tabela1[[#This Row],[Valor custo]]</f>
        <v>406.5</v>
      </c>
      <c r="J5742" s="3">
        <f>Tabela1[[#This Row],[MARGEM BRUTA]]/Tabela1[[#This Row],[Valor total]]</f>
        <v>0.32663720369626353</v>
      </c>
      <c r="K5742" s="1" t="str">
        <f>VLOOKUP(Tabela1[[#This Row],[Cliente]],'BASE DE CLIENTES'!A:D,4,0)</f>
        <v>CLIENTE NOVO S/ IDENT.</v>
      </c>
      <c r="L5742" s="1" t="str">
        <f>VLOOKUP(Tabela1[[#This Row],[Cliente]],'BASE DE CLIENTES'!A:E,5,0)</f>
        <v>Santo Antônio Descoberto</v>
      </c>
    </row>
    <row r="5743" spans="2:12" x14ac:dyDescent="0.3">
      <c r="B5743" t="s">
        <v>112</v>
      </c>
      <c r="C5743" s="1" t="str">
        <f>VLOOKUP(Tabela1[[#This Row],[Cliente]],'BASE DE CLIENTES'!A:E,2,0)</f>
        <v>Brasília</v>
      </c>
      <c r="D5743" s="1" t="str">
        <f>VLOOKUP(Tabela1[[#This Row],[Cliente]],'BASE DE CLIENTES'!A:C,3,0)</f>
        <v>DF</v>
      </c>
      <c r="E5743" s="1" t="str">
        <f>CONCATENATE(Tabela1[[#This Row],[CIDADE]],",",Tabela1[[#This Row],[UF]])</f>
        <v>Brasília,DF</v>
      </c>
      <c r="F5743" s="12">
        <v>46195</v>
      </c>
      <c r="G5743" s="14">
        <v>1620</v>
      </c>
      <c r="H5743" s="14">
        <v>2925</v>
      </c>
      <c r="I5743" s="7">
        <f>Tabela1[[#This Row],[Valor total]]-Tabela1[[#This Row],[Valor custo]]</f>
        <v>1305</v>
      </c>
      <c r="J5743" s="3">
        <f>Tabela1[[#This Row],[MARGEM BRUTA]]/Tabela1[[#This Row],[Valor total]]</f>
        <v>0.44615384615384618</v>
      </c>
      <c r="K5743" s="1" t="str">
        <f>VLOOKUP(Tabela1[[#This Row],[Cliente]],'BASE DE CLIENTES'!A:D,4,0)</f>
        <v>SERRALHEIRO</v>
      </c>
      <c r="L5743" s="1" t="str">
        <f>VLOOKUP(Tabela1[[#This Row],[Cliente]],'BASE DE CLIENTES'!A:E,5,0)</f>
        <v>RIACHO FUNDO I</v>
      </c>
    </row>
    <row r="5744" spans="2:12" x14ac:dyDescent="0.3">
      <c r="B5744" t="s">
        <v>68</v>
      </c>
      <c r="C5744" s="1" t="str">
        <f>VLOOKUP(Tabela1[[#This Row],[Cliente]],'BASE DE CLIENTES'!A:E,2,0)</f>
        <v>Brasília</v>
      </c>
      <c r="D5744" s="1" t="str">
        <f>VLOOKUP(Tabela1[[#This Row],[Cliente]],'BASE DE CLIENTES'!A:C,3,0)</f>
        <v>DF</v>
      </c>
      <c r="E5744" s="1" t="str">
        <f>CONCATENATE(Tabela1[[#This Row],[CIDADE]],",",Tabela1[[#This Row],[UF]])</f>
        <v>Brasília,DF</v>
      </c>
      <c r="F5744" s="12">
        <v>46195</v>
      </c>
      <c r="G5744" s="14">
        <v>32.51</v>
      </c>
      <c r="H5744" s="14">
        <v>60</v>
      </c>
      <c r="I5744" s="7">
        <f>Tabela1[[#This Row],[Valor total]]-Tabela1[[#This Row],[Valor custo]]</f>
        <v>27.490000000000002</v>
      </c>
      <c r="J5744" s="3">
        <f>Tabela1[[#This Row],[MARGEM BRUTA]]/Tabela1[[#This Row],[Valor total]]</f>
        <v>0.45816666666666672</v>
      </c>
      <c r="K5744" s="1" t="str">
        <f>VLOOKUP(Tabela1[[#This Row],[Cliente]],'BASE DE CLIENTES'!A:D,4,0)</f>
        <v>EMPRESA COM MAQUINA</v>
      </c>
      <c r="L5744" s="1" t="str">
        <f>VLOOKUP(Tabela1[[#This Row],[Cliente]],'BASE DE CLIENTES'!A:E,5,0)</f>
        <v>SAMAMBAIA SUL (SAMAMBAIA)</v>
      </c>
    </row>
    <row r="5745" spans="2:12" x14ac:dyDescent="0.3">
      <c r="B5745" t="s">
        <v>216</v>
      </c>
      <c r="C5745" s="1" t="str">
        <f>VLOOKUP(Tabela1[[#This Row],[Cliente]],'BASE DE CLIENTES'!A:E,2,0)</f>
        <v>Brasília</v>
      </c>
      <c r="D5745" s="1" t="str">
        <f>VLOOKUP(Tabela1[[#This Row],[Cliente]],'BASE DE CLIENTES'!A:C,3,0)</f>
        <v>DF</v>
      </c>
      <c r="E5745" s="1" t="str">
        <f>CONCATENATE(Tabela1[[#This Row],[CIDADE]],",",Tabela1[[#This Row],[UF]])</f>
        <v>Brasília,DF</v>
      </c>
      <c r="F5745" s="12">
        <v>46195</v>
      </c>
      <c r="G5745" s="14">
        <v>3800</v>
      </c>
      <c r="H5745" s="14">
        <v>5840</v>
      </c>
      <c r="I5745" s="7">
        <f>Tabela1[[#This Row],[Valor total]]-Tabela1[[#This Row],[Valor custo]]</f>
        <v>2040</v>
      </c>
      <c r="J5745" s="3">
        <f>Tabela1[[#This Row],[MARGEM BRUTA]]/Tabela1[[#This Row],[Valor total]]</f>
        <v>0.34931506849315069</v>
      </c>
      <c r="K5745" s="1" t="str">
        <f>VLOOKUP(Tabela1[[#This Row],[Cliente]],'BASE DE CLIENTES'!A:D,4,0)</f>
        <v>EMPRESA COM MAQUINA</v>
      </c>
      <c r="L5745" s="1" t="str">
        <f>VLOOKUP(Tabela1[[#This Row],[Cliente]],'BASE DE CLIENTES'!A:E,5,0)</f>
        <v>RIACHO FUNDO II</v>
      </c>
    </row>
    <row r="5746" spans="2:12" x14ac:dyDescent="0.3">
      <c r="B5746" t="s">
        <v>440</v>
      </c>
      <c r="C5746" s="1" t="str">
        <f>VLOOKUP(Tabela1[[#This Row],[Cliente]],'BASE DE CLIENTES'!A:E,2,0)</f>
        <v>Goiânia</v>
      </c>
      <c r="D5746" s="1" t="str">
        <f>VLOOKUP(Tabela1[[#This Row],[Cliente]],'BASE DE CLIENTES'!A:C,3,0)</f>
        <v>GO</v>
      </c>
      <c r="E5746" s="1" t="str">
        <f>CONCATENATE(Tabela1[[#This Row],[CIDADE]],",",Tabela1[[#This Row],[UF]])</f>
        <v>Goiânia,GO</v>
      </c>
      <c r="F5746" s="12">
        <v>46195</v>
      </c>
      <c r="G5746" s="14">
        <v>22.53</v>
      </c>
      <c r="H5746" s="14">
        <v>90</v>
      </c>
      <c r="I5746" s="7">
        <f>Tabela1[[#This Row],[Valor total]]-Tabela1[[#This Row],[Valor custo]]</f>
        <v>67.47</v>
      </c>
      <c r="J5746" s="3">
        <f>Tabela1[[#This Row],[MARGEM BRUTA]]/Tabela1[[#This Row],[Valor total]]</f>
        <v>0.7496666666666667</v>
      </c>
      <c r="K5746" s="1" t="str">
        <f>VLOOKUP(Tabela1[[#This Row],[Cliente]],'BASE DE CLIENTES'!A:D,4,0)</f>
        <v>EMPRESA SEM MAQUINA</v>
      </c>
      <c r="L5746" s="1" t="str">
        <f>VLOOKUP(Tabela1[[#This Row],[Cliente]],'BASE DE CLIENTES'!A:E,5,0)</f>
        <v>Goiânia</v>
      </c>
    </row>
    <row r="5747" spans="2:12" x14ac:dyDescent="0.3">
      <c r="B5747" t="s">
        <v>23</v>
      </c>
      <c r="C5747" s="1" t="str">
        <f>VLOOKUP(Tabela1[[#This Row],[Cliente]],'BASE DE CLIENTES'!A:E,2,0)</f>
        <v>Brasília</v>
      </c>
      <c r="D5747" s="1" t="str">
        <f>VLOOKUP(Tabela1[[#This Row],[Cliente]],'BASE DE CLIENTES'!A:C,3,0)</f>
        <v>DF</v>
      </c>
      <c r="E5747" s="1" t="str">
        <f>CONCATENATE(Tabela1[[#This Row],[CIDADE]],",",Tabela1[[#This Row],[UF]])</f>
        <v>Brasília,DF</v>
      </c>
      <c r="F5747" s="12">
        <v>46195</v>
      </c>
      <c r="G5747" s="14">
        <v>1095.5999999999999</v>
      </c>
      <c r="H5747" s="14">
        <v>1620</v>
      </c>
      <c r="I5747" s="7">
        <f>Tabela1[[#This Row],[Valor total]]-Tabela1[[#This Row],[Valor custo]]</f>
        <v>524.40000000000009</v>
      </c>
      <c r="J5747" s="3">
        <f>Tabela1[[#This Row],[MARGEM BRUTA]]/Tabela1[[#This Row],[Valor total]]</f>
        <v>0.32370370370370377</v>
      </c>
      <c r="K5747" s="1" t="str">
        <f>VLOOKUP(Tabela1[[#This Row],[Cliente]],'BASE DE CLIENTES'!A:D,4,0)</f>
        <v>EMPRESA SEM MAQUINA</v>
      </c>
      <c r="L5747" s="1" t="str">
        <f>VLOOKUP(Tabela1[[#This Row],[Cliente]],'BASE DE CLIENTES'!A:E,5,0)</f>
        <v>SETOR INDUSTRIAL (TAGUATINGA)</v>
      </c>
    </row>
    <row r="5748" spans="2:12" x14ac:dyDescent="0.3">
      <c r="B5748" t="s">
        <v>221</v>
      </c>
      <c r="C5748" s="1" t="str">
        <f>VLOOKUP(Tabela1[[#This Row],[Cliente]],'BASE DE CLIENTES'!A:E,2,0)</f>
        <v>Goiânia</v>
      </c>
      <c r="D5748" s="1" t="str">
        <f>VLOOKUP(Tabela1[[#This Row],[Cliente]],'BASE DE CLIENTES'!A:C,3,0)</f>
        <v>GO</v>
      </c>
      <c r="E5748" s="1" t="str">
        <f>CONCATENATE(Tabela1[[#This Row],[CIDADE]],",",Tabela1[[#This Row],[UF]])</f>
        <v>Goiânia,GO</v>
      </c>
      <c r="F5748" s="12">
        <v>46195</v>
      </c>
      <c r="G5748" s="14">
        <v>2467.1999999999998</v>
      </c>
      <c r="H5748" s="14">
        <v>3450</v>
      </c>
      <c r="I5748" s="7">
        <f>Tabela1[[#This Row],[Valor total]]-Tabela1[[#This Row],[Valor custo]]</f>
        <v>982.80000000000018</v>
      </c>
      <c r="J5748" s="3">
        <f>Tabela1[[#This Row],[MARGEM BRUTA]]/Tabela1[[#This Row],[Valor total]]</f>
        <v>0.28486956521739137</v>
      </c>
      <c r="K5748" s="1" t="str">
        <f>VLOOKUP(Tabela1[[#This Row],[Cliente]],'BASE DE CLIENTES'!A:D,4,0)</f>
        <v>EMPRESA COM MAQUINA</v>
      </c>
      <c r="L5748" s="1" t="str">
        <f>VLOOKUP(Tabela1[[#This Row],[Cliente]],'BASE DE CLIENTES'!A:E,5,0)</f>
        <v>Goiânia</v>
      </c>
    </row>
    <row r="5749" spans="2:12" x14ac:dyDescent="0.3">
      <c r="B5749" t="s">
        <v>1148</v>
      </c>
      <c r="C5749" s="1" t="str">
        <f>VLOOKUP(Tabela1[[#This Row],[Cliente]],'BASE DE CLIENTES'!A:E,2,0)</f>
        <v>Brasília</v>
      </c>
      <c r="D5749" s="1" t="str">
        <f>VLOOKUP(Tabela1[[#This Row],[Cliente]],'BASE DE CLIENTES'!A:C,3,0)</f>
        <v>DF</v>
      </c>
      <c r="E5749" s="1" t="str">
        <f>CONCATENATE(Tabela1[[#This Row],[CIDADE]],",",Tabela1[[#This Row],[UF]])</f>
        <v>Brasília,DF</v>
      </c>
      <c r="F5749" s="12">
        <v>46195</v>
      </c>
      <c r="G5749" s="14">
        <v>43.73</v>
      </c>
      <c r="H5749" s="14">
        <v>290</v>
      </c>
      <c r="I5749" s="7">
        <f>Tabela1[[#This Row],[Valor total]]-Tabela1[[#This Row],[Valor custo]]</f>
        <v>246.27</v>
      </c>
      <c r="J5749" s="3">
        <f>Tabela1[[#This Row],[MARGEM BRUTA]]/Tabela1[[#This Row],[Valor total]]</f>
        <v>0.84920689655172421</v>
      </c>
      <c r="K5749" s="1" t="str">
        <f>VLOOKUP(Tabela1[[#This Row],[Cliente]],'BASE DE CLIENTES'!A:D,4,0)</f>
        <v>CLIENTE NOVO S/ IDENT.</v>
      </c>
      <c r="L5749" s="1" t="str">
        <f>VLOOKUP(Tabela1[[#This Row],[Cliente]],'BASE DE CLIENTES'!A:E,5,0)</f>
        <v>Brasília</v>
      </c>
    </row>
    <row r="5750" spans="2:12" x14ac:dyDescent="0.3">
      <c r="B5750" t="s">
        <v>36</v>
      </c>
      <c r="C5750" s="1" t="str">
        <f>VLOOKUP(Tabela1[[#This Row],[Cliente]],'BASE DE CLIENTES'!A:E,2,0)</f>
        <v>Brasília</v>
      </c>
      <c r="D5750" s="1" t="str">
        <f>VLOOKUP(Tabela1[[#This Row],[Cliente]],'BASE DE CLIENTES'!A:C,3,0)</f>
        <v>DF</v>
      </c>
      <c r="E5750" s="1" t="str">
        <f>CONCATENATE(Tabela1[[#This Row],[CIDADE]],",",Tabela1[[#This Row],[UF]])</f>
        <v>Brasília,DF</v>
      </c>
      <c r="F5750" s="12">
        <v>46195</v>
      </c>
      <c r="G5750" s="14">
        <v>1939</v>
      </c>
      <c r="H5750" s="14">
        <v>3300</v>
      </c>
      <c r="I5750" s="7">
        <f>Tabela1[[#This Row],[Valor total]]-Tabela1[[#This Row],[Valor custo]]</f>
        <v>1361</v>
      </c>
      <c r="J5750" s="3">
        <f>Tabela1[[#This Row],[MARGEM BRUTA]]/Tabela1[[#This Row],[Valor total]]</f>
        <v>0.41242424242424242</v>
      </c>
      <c r="K5750" s="1" t="str">
        <f>VLOOKUP(Tabela1[[#This Row],[Cliente]],'BASE DE CLIENTES'!A:D,4,0)</f>
        <v>SERRALHEIRO</v>
      </c>
      <c r="L5750" s="1" t="str">
        <f>VLOOKUP(Tabela1[[#This Row],[Cliente]],'BASE DE CLIENTES'!A:E,5,0)</f>
        <v>CEILANDIA SUL (CEILANDIA)</v>
      </c>
    </row>
    <row r="5751" spans="2:12" x14ac:dyDescent="0.3">
      <c r="B5751" t="s">
        <v>316</v>
      </c>
      <c r="C5751" s="1" t="str">
        <f>VLOOKUP(Tabela1[[#This Row],[Cliente]],'BASE DE CLIENTES'!A:E,2,0)</f>
        <v>Valparaíso de Goiás</v>
      </c>
      <c r="D5751" s="1" t="str">
        <f>VLOOKUP(Tabela1[[#This Row],[Cliente]],'BASE DE CLIENTES'!A:C,3,0)</f>
        <v>GO</v>
      </c>
      <c r="E5751" s="1" t="str">
        <f>CONCATENATE(Tabela1[[#This Row],[CIDADE]],",",Tabela1[[#This Row],[UF]])</f>
        <v>Valparaíso de Goiás,GO</v>
      </c>
      <c r="F5751" s="12">
        <v>46195</v>
      </c>
      <c r="G5751" s="14">
        <v>1140</v>
      </c>
      <c r="H5751" s="14">
        <v>1800</v>
      </c>
      <c r="I5751" s="7">
        <f>Tabela1[[#This Row],[Valor total]]-Tabela1[[#This Row],[Valor custo]]</f>
        <v>660</v>
      </c>
      <c r="J5751" s="3">
        <f>Tabela1[[#This Row],[MARGEM BRUTA]]/Tabela1[[#This Row],[Valor total]]</f>
        <v>0.36666666666666664</v>
      </c>
      <c r="K5751" s="1" t="str">
        <f>VLOOKUP(Tabela1[[#This Row],[Cliente]],'BASE DE CLIENTES'!A:D,4,0)</f>
        <v>SERRALHEIRO</v>
      </c>
      <c r="L5751" s="1" t="str">
        <f>VLOOKUP(Tabela1[[#This Row],[Cliente]],'BASE DE CLIENTES'!A:E,5,0)</f>
        <v>Valparaíso de Goiás</v>
      </c>
    </row>
    <row r="5752" spans="2:12" x14ac:dyDescent="0.3">
      <c r="B5752" t="s">
        <v>19</v>
      </c>
      <c r="C5752" s="1" t="str">
        <f>VLOOKUP(Tabela1[[#This Row],[Cliente]],'BASE DE CLIENTES'!A:E,2,0)</f>
        <v>Águas Lindas de Goiás</v>
      </c>
      <c r="D5752" s="1" t="str">
        <f>VLOOKUP(Tabela1[[#This Row],[Cliente]],'BASE DE CLIENTES'!A:C,3,0)</f>
        <v>GO</v>
      </c>
      <c r="E5752" s="1" t="str">
        <f>CONCATENATE(Tabela1[[#This Row],[CIDADE]],",",Tabela1[[#This Row],[UF]])</f>
        <v>Águas Lindas de Goiás,GO</v>
      </c>
      <c r="F5752" s="12">
        <v>46195</v>
      </c>
      <c r="G5752" s="14">
        <v>1720</v>
      </c>
      <c r="H5752" s="14">
        <v>2840</v>
      </c>
      <c r="I5752" s="7">
        <f>Tabela1[[#This Row],[Valor total]]-Tabela1[[#This Row],[Valor custo]]</f>
        <v>1120</v>
      </c>
      <c r="J5752" s="3">
        <f>Tabela1[[#This Row],[MARGEM BRUTA]]/Tabela1[[#This Row],[Valor total]]</f>
        <v>0.39436619718309857</v>
      </c>
      <c r="K5752" s="1" t="str">
        <f>VLOOKUP(Tabela1[[#This Row],[Cliente]],'BASE DE CLIENTES'!A:D,4,0)</f>
        <v>SERRALHEIRO</v>
      </c>
      <c r="L5752" s="1" t="str">
        <f>VLOOKUP(Tabela1[[#This Row],[Cliente]],'BASE DE CLIENTES'!A:E,5,0)</f>
        <v>Águas Lindas de Goiás</v>
      </c>
    </row>
    <row r="5753" spans="2:12" x14ac:dyDescent="0.3">
      <c r="B5753" t="s">
        <v>1239</v>
      </c>
      <c r="C5753" s="1" t="str">
        <f>VLOOKUP(Tabela1[[#This Row],[Cliente]],'BASE DE CLIENTES'!A:E,2,0)</f>
        <v>Brasília</v>
      </c>
      <c r="D5753" s="1" t="str">
        <f>VLOOKUP(Tabela1[[#This Row],[Cliente]],'BASE DE CLIENTES'!A:C,3,0)</f>
        <v>DF</v>
      </c>
      <c r="E5753" s="1" t="str">
        <f>CONCATENATE(Tabela1[[#This Row],[CIDADE]],",",Tabela1[[#This Row],[UF]])</f>
        <v>Brasília,DF</v>
      </c>
      <c r="F5753" s="12">
        <v>46195</v>
      </c>
      <c r="G5753" s="14">
        <v>191</v>
      </c>
      <c r="H5753" s="14">
        <v>400</v>
      </c>
      <c r="I5753" s="7">
        <f>Tabela1[[#This Row],[Valor total]]-Tabela1[[#This Row],[Valor custo]]</f>
        <v>209</v>
      </c>
      <c r="J5753" s="3">
        <f>Tabela1[[#This Row],[MARGEM BRUTA]]/Tabela1[[#This Row],[Valor total]]</f>
        <v>0.52249999999999996</v>
      </c>
      <c r="K5753" s="1" t="str">
        <f>VLOOKUP(Tabela1[[#This Row],[Cliente]],'BASE DE CLIENTES'!A:D,4,0)</f>
        <v>CLIENTE NOVO S/ IDENT.</v>
      </c>
      <c r="L5753" s="1" t="str">
        <f>VLOOKUP(Tabela1[[#This Row],[Cliente]],'BASE DE CLIENTES'!A:E,5,0)</f>
        <v>Brasília</v>
      </c>
    </row>
    <row r="5754" spans="2:12" x14ac:dyDescent="0.3">
      <c r="B5754" t="s">
        <v>66</v>
      </c>
      <c r="C5754" s="1" t="str">
        <f>VLOOKUP(Tabela1[[#This Row],[Cliente]],'BASE DE CLIENTES'!A:E,2,0)</f>
        <v>Águas Lindas de Goiás</v>
      </c>
      <c r="D5754" s="1" t="str">
        <f>VLOOKUP(Tabela1[[#This Row],[Cliente]],'BASE DE CLIENTES'!A:C,3,0)</f>
        <v>GO</v>
      </c>
      <c r="E5754" s="1" t="str">
        <f>CONCATENATE(Tabela1[[#This Row],[CIDADE]],",",Tabela1[[#This Row],[UF]])</f>
        <v>Águas Lindas de Goiás,GO</v>
      </c>
      <c r="F5754" s="12">
        <v>46192</v>
      </c>
      <c r="G5754" s="14">
        <v>492.56</v>
      </c>
      <c r="H5754" s="14">
        <v>800</v>
      </c>
      <c r="I5754" s="7">
        <f>Tabela1[[#This Row],[Valor total]]-Tabela1[[#This Row],[Valor custo]]</f>
        <v>307.44</v>
      </c>
      <c r="J5754" s="3">
        <f>Tabela1[[#This Row],[MARGEM BRUTA]]/Tabela1[[#This Row],[Valor total]]</f>
        <v>0.38429999999999997</v>
      </c>
      <c r="K5754" s="1" t="str">
        <f>VLOOKUP(Tabela1[[#This Row],[Cliente]],'BASE DE CLIENTES'!A:D,4,0)</f>
        <v>EMPRESA COM MAQUINA</v>
      </c>
      <c r="L5754" s="1" t="str">
        <f>VLOOKUP(Tabela1[[#This Row],[Cliente]],'BASE DE CLIENTES'!A:E,5,0)</f>
        <v>Águas Lindas de Goiás</v>
      </c>
    </row>
    <row r="5755" spans="2:12" x14ac:dyDescent="0.3">
      <c r="B5755" t="s">
        <v>68</v>
      </c>
      <c r="C5755" s="1" t="str">
        <f>VLOOKUP(Tabela1[[#This Row],[Cliente]],'BASE DE CLIENTES'!A:E,2,0)</f>
        <v>Brasília</v>
      </c>
      <c r="D5755" s="1" t="str">
        <f>VLOOKUP(Tabela1[[#This Row],[Cliente]],'BASE DE CLIENTES'!A:C,3,0)</f>
        <v>DF</v>
      </c>
      <c r="E5755" s="1" t="str">
        <f>CONCATENATE(Tabela1[[#This Row],[CIDADE]],",",Tabela1[[#This Row],[UF]])</f>
        <v>Brasília,DF</v>
      </c>
      <c r="F5755" s="12">
        <v>46192</v>
      </c>
      <c r="G5755" s="14">
        <v>380</v>
      </c>
      <c r="H5755" s="14">
        <v>575</v>
      </c>
      <c r="I5755" s="7">
        <f>Tabela1[[#This Row],[Valor total]]-Tabela1[[#This Row],[Valor custo]]</f>
        <v>195</v>
      </c>
      <c r="J5755" s="3">
        <f>Tabela1[[#This Row],[MARGEM BRUTA]]/Tabela1[[#This Row],[Valor total]]</f>
        <v>0.33913043478260868</v>
      </c>
      <c r="K5755" s="1" t="str">
        <f>VLOOKUP(Tabela1[[#This Row],[Cliente]],'BASE DE CLIENTES'!A:D,4,0)</f>
        <v>EMPRESA COM MAQUINA</v>
      </c>
      <c r="L5755" s="1" t="str">
        <f>VLOOKUP(Tabela1[[#This Row],[Cliente]],'BASE DE CLIENTES'!A:E,5,0)</f>
        <v>SAMAMBAIA SUL (SAMAMBAIA)</v>
      </c>
    </row>
    <row r="5756" spans="2:12" x14ac:dyDescent="0.3">
      <c r="B5756" t="s">
        <v>1237</v>
      </c>
      <c r="C5756" s="1" t="str">
        <f>VLOOKUP(Tabela1[[#This Row],[Cliente]],'BASE DE CLIENTES'!A:E,2,0)</f>
        <v>Brasília</v>
      </c>
      <c r="D5756" s="1" t="str">
        <f>VLOOKUP(Tabela1[[#This Row],[Cliente]],'BASE DE CLIENTES'!A:C,3,0)</f>
        <v>DF</v>
      </c>
      <c r="E5756" s="1" t="str">
        <f>CONCATENATE(Tabela1[[#This Row],[CIDADE]],",",Tabela1[[#This Row],[UF]])</f>
        <v>Brasília,DF</v>
      </c>
      <c r="F5756" s="12">
        <v>46192</v>
      </c>
      <c r="G5756" s="14">
        <v>869</v>
      </c>
      <c r="H5756" s="14">
        <v>1510</v>
      </c>
      <c r="I5756" s="7">
        <f>Tabela1[[#This Row],[Valor total]]-Tabela1[[#This Row],[Valor custo]]</f>
        <v>641</v>
      </c>
      <c r="J5756" s="3">
        <f>Tabela1[[#This Row],[MARGEM BRUTA]]/Tabela1[[#This Row],[Valor total]]</f>
        <v>0.42450331125827817</v>
      </c>
      <c r="K5756" s="1" t="str">
        <f>VLOOKUP(Tabela1[[#This Row],[Cliente]],'BASE DE CLIENTES'!A:D,4,0)</f>
        <v>CLIENTE NOVO S/ IDENT.</v>
      </c>
      <c r="L5756" s="1" t="str">
        <f>VLOOKUP(Tabela1[[#This Row],[Cliente]],'BASE DE CLIENTES'!A:E,5,0)</f>
        <v>AREAL (AGUAS CLARAS)</v>
      </c>
    </row>
    <row r="5757" spans="2:12" x14ac:dyDescent="0.3">
      <c r="B5757" t="s">
        <v>253</v>
      </c>
      <c r="C5757" s="1" t="str">
        <f>VLOOKUP(Tabela1[[#This Row],[Cliente]],'BASE DE CLIENTES'!A:E,2,0)</f>
        <v>Luziânia</v>
      </c>
      <c r="D5757" s="1" t="str">
        <f>VLOOKUP(Tabela1[[#This Row],[Cliente]],'BASE DE CLIENTES'!A:C,3,0)</f>
        <v>GO</v>
      </c>
      <c r="E5757" s="1" t="str">
        <f>CONCATENATE(Tabela1[[#This Row],[CIDADE]],",",Tabela1[[#This Row],[UF]])</f>
        <v>Luziânia,GO</v>
      </c>
      <c r="F5757" s="12">
        <v>46192</v>
      </c>
      <c r="G5757" s="14">
        <v>33.56</v>
      </c>
      <c r="H5757" s="14">
        <v>85</v>
      </c>
      <c r="I5757" s="7">
        <f>Tabela1[[#This Row],[Valor total]]-Tabela1[[#This Row],[Valor custo]]</f>
        <v>51.44</v>
      </c>
      <c r="J5757" s="3">
        <f>Tabela1[[#This Row],[MARGEM BRUTA]]/Tabela1[[#This Row],[Valor total]]</f>
        <v>0.60517647058823532</v>
      </c>
      <c r="K5757" s="1" t="str">
        <f>VLOOKUP(Tabela1[[#This Row],[Cliente]],'BASE DE CLIENTES'!A:D,4,0)</f>
        <v>EMPRESA COM MAQUINA</v>
      </c>
      <c r="L5757" s="1" t="str">
        <f>VLOOKUP(Tabela1[[#This Row],[Cliente]],'BASE DE CLIENTES'!A:E,5,0)</f>
        <v>Luziânia</v>
      </c>
    </row>
    <row r="5758" spans="2:12" x14ac:dyDescent="0.3">
      <c r="B5758" t="s">
        <v>68</v>
      </c>
      <c r="C5758" s="1" t="str">
        <f>VLOOKUP(Tabela1[[#This Row],[Cliente]],'BASE DE CLIENTES'!A:E,2,0)</f>
        <v>Brasília</v>
      </c>
      <c r="D5758" s="1" t="str">
        <f>VLOOKUP(Tabela1[[#This Row],[Cliente]],'BASE DE CLIENTES'!A:C,3,0)</f>
        <v>DF</v>
      </c>
      <c r="E5758" s="1" t="str">
        <f>CONCATENATE(Tabela1[[#This Row],[CIDADE]],",",Tabela1[[#This Row],[UF]])</f>
        <v>Brasília,DF</v>
      </c>
      <c r="F5758" s="12">
        <v>46192</v>
      </c>
      <c r="G5758" s="14">
        <v>935</v>
      </c>
      <c r="H5758" s="14">
        <v>1380</v>
      </c>
      <c r="I5758" s="7">
        <f>Tabela1[[#This Row],[Valor total]]-Tabela1[[#This Row],[Valor custo]]</f>
        <v>445</v>
      </c>
      <c r="J5758" s="3">
        <f>Tabela1[[#This Row],[MARGEM BRUTA]]/Tabela1[[#This Row],[Valor total]]</f>
        <v>0.32246376811594202</v>
      </c>
      <c r="K5758" s="1" t="str">
        <f>VLOOKUP(Tabela1[[#This Row],[Cliente]],'BASE DE CLIENTES'!A:D,4,0)</f>
        <v>EMPRESA COM MAQUINA</v>
      </c>
      <c r="L5758" s="1" t="str">
        <f>VLOOKUP(Tabela1[[#This Row],[Cliente]],'BASE DE CLIENTES'!A:E,5,0)</f>
        <v>SAMAMBAIA SUL (SAMAMBAIA)</v>
      </c>
    </row>
    <row r="5759" spans="2:12" x14ac:dyDescent="0.3">
      <c r="B5759" t="s">
        <v>765</v>
      </c>
      <c r="C5759" s="1" t="str">
        <f>VLOOKUP(Tabela1[[#This Row],[Cliente]],'BASE DE CLIENTES'!A:E,2,0)</f>
        <v>Brasília</v>
      </c>
      <c r="D5759" s="1" t="str">
        <f>VLOOKUP(Tabela1[[#This Row],[Cliente]],'BASE DE CLIENTES'!A:C,3,0)</f>
        <v>DF</v>
      </c>
      <c r="E5759" s="1" t="str">
        <f>CONCATENATE(Tabela1[[#This Row],[CIDADE]],",",Tabela1[[#This Row],[UF]])</f>
        <v>Brasília,DF</v>
      </c>
      <c r="F5759" s="12">
        <v>46192</v>
      </c>
      <c r="G5759" s="14">
        <v>28.71</v>
      </c>
      <c r="H5759" s="14">
        <v>190</v>
      </c>
      <c r="I5759" s="7">
        <f>Tabela1[[#This Row],[Valor total]]-Tabela1[[#This Row],[Valor custo]]</f>
        <v>161.29</v>
      </c>
      <c r="J5759" s="3">
        <f>Tabela1[[#This Row],[MARGEM BRUTA]]/Tabela1[[#This Row],[Valor total]]</f>
        <v>0.84889473684210526</v>
      </c>
      <c r="K5759" s="1" t="str">
        <f>VLOOKUP(Tabela1[[#This Row],[Cliente]],'BASE DE CLIENTES'!A:D,4,0)</f>
        <v>SEM CLASSIFICAÇÃO</v>
      </c>
      <c r="L5759" s="1" t="str">
        <f>VLOOKUP(Tabela1[[#This Row],[Cliente]],'BASE DE CLIENTES'!A:E,5,0)</f>
        <v>SOBRADINHO</v>
      </c>
    </row>
    <row r="5760" spans="2:12" x14ac:dyDescent="0.3">
      <c r="B5760" t="s">
        <v>1223</v>
      </c>
      <c r="C5760" s="1" t="str">
        <f>VLOOKUP(Tabela1[[#This Row],[Cliente]],'BASE DE CLIENTES'!A:E,2,0)</f>
        <v>MERCADO LIVRE</v>
      </c>
      <c r="D5760" s="1" t="str">
        <f>VLOOKUP(Tabela1[[#This Row],[Cliente]],'BASE DE CLIENTES'!A:C,3,0)</f>
        <v>MERCADO LIVRE</v>
      </c>
      <c r="E5760" s="1" t="str">
        <f>CONCATENATE(Tabela1[[#This Row],[CIDADE]],",",Tabela1[[#This Row],[UF]])</f>
        <v>MERCADO LIVRE,MERCADO LIVRE</v>
      </c>
      <c r="F5760" s="12">
        <v>46192</v>
      </c>
      <c r="G5760" s="14">
        <v>67.12</v>
      </c>
      <c r="H5760" s="14">
        <v>108.94</v>
      </c>
      <c r="I5760" s="7">
        <f>Tabela1[[#This Row],[Valor total]]-Tabela1[[#This Row],[Valor custo]]</f>
        <v>41.819999999999993</v>
      </c>
      <c r="J5760" s="3">
        <f>Tabela1[[#This Row],[MARGEM BRUTA]]/Tabela1[[#This Row],[Valor total]]</f>
        <v>0.38388103543234803</v>
      </c>
      <c r="K5760" s="1" t="str">
        <f>VLOOKUP(Tabela1[[#This Row],[Cliente]],'BASE DE CLIENTES'!A:D,4,0)</f>
        <v>OUTROS RAMOS</v>
      </c>
      <c r="L5760" s="1" t="str">
        <f>VLOOKUP(Tabela1[[#This Row],[Cliente]],'BASE DE CLIENTES'!A:E,5,0)</f>
        <v>MERCADO LIVRE</v>
      </c>
    </row>
    <row r="5761" spans="2:12" x14ac:dyDescent="0.3">
      <c r="B5761" t="s">
        <v>216</v>
      </c>
      <c r="C5761" s="1" t="str">
        <f>VLOOKUP(Tabela1[[#This Row],[Cliente]],'BASE DE CLIENTES'!A:E,2,0)</f>
        <v>Brasília</v>
      </c>
      <c r="D5761" s="1" t="str">
        <f>VLOOKUP(Tabela1[[#This Row],[Cliente]],'BASE DE CLIENTES'!A:C,3,0)</f>
        <v>DF</v>
      </c>
      <c r="E5761" s="1" t="str">
        <f>CONCATENATE(Tabela1[[#This Row],[CIDADE]],",",Tabela1[[#This Row],[UF]])</f>
        <v>Brasília,DF</v>
      </c>
      <c r="F5761" s="12">
        <v>46192</v>
      </c>
      <c r="G5761" s="14">
        <v>940</v>
      </c>
      <c r="H5761" s="14">
        <v>1600</v>
      </c>
      <c r="I5761" s="7">
        <f>Tabela1[[#This Row],[Valor total]]-Tabela1[[#This Row],[Valor custo]]</f>
        <v>660</v>
      </c>
      <c r="J5761" s="3">
        <f>Tabela1[[#This Row],[MARGEM BRUTA]]/Tabela1[[#This Row],[Valor total]]</f>
        <v>0.41249999999999998</v>
      </c>
      <c r="K5761" s="1" t="str">
        <f>VLOOKUP(Tabela1[[#This Row],[Cliente]],'BASE DE CLIENTES'!A:D,4,0)</f>
        <v>EMPRESA COM MAQUINA</v>
      </c>
      <c r="L5761" s="1" t="str">
        <f>VLOOKUP(Tabela1[[#This Row],[Cliente]],'BASE DE CLIENTES'!A:E,5,0)</f>
        <v>RIACHO FUNDO II</v>
      </c>
    </row>
    <row r="5762" spans="2:12" x14ac:dyDescent="0.3">
      <c r="B5762" t="s">
        <v>186</v>
      </c>
      <c r="C5762" s="1" t="str">
        <f>VLOOKUP(Tabela1[[#This Row],[Cliente]],'BASE DE CLIENTES'!A:E,2,0)</f>
        <v>Eunápolis</v>
      </c>
      <c r="D5762" s="1" t="str">
        <f>VLOOKUP(Tabela1[[#This Row],[Cliente]],'BASE DE CLIENTES'!A:C,3,0)</f>
        <v>BA</v>
      </c>
      <c r="E5762" s="1" t="str">
        <f>CONCATENATE(Tabela1[[#This Row],[CIDADE]],",",Tabela1[[#This Row],[UF]])</f>
        <v>Eunápolis,BA</v>
      </c>
      <c r="F5762" s="12">
        <v>46192</v>
      </c>
      <c r="G5762" s="14">
        <v>14009.56</v>
      </c>
      <c r="H5762" s="14">
        <v>21900</v>
      </c>
      <c r="I5762" s="7">
        <f>Tabela1[[#This Row],[Valor total]]-Tabela1[[#This Row],[Valor custo]]</f>
        <v>7890.4400000000005</v>
      </c>
      <c r="J5762" s="3">
        <f>Tabela1[[#This Row],[MARGEM BRUTA]]/Tabela1[[#This Row],[Valor total]]</f>
        <v>0.36029406392694069</v>
      </c>
      <c r="K5762" s="1" t="str">
        <f>VLOOKUP(Tabela1[[#This Row],[Cliente]],'BASE DE CLIENTES'!A:D,4,0)</f>
        <v>EMPRESA SEM MAQUINA</v>
      </c>
      <c r="L5762" s="1" t="str">
        <f>VLOOKUP(Tabela1[[#This Row],[Cliente]],'BASE DE CLIENTES'!A:E,5,0)</f>
        <v>Eunápolis</v>
      </c>
    </row>
    <row r="5763" spans="2:12" x14ac:dyDescent="0.3">
      <c r="B5763" t="s">
        <v>161</v>
      </c>
      <c r="C5763" s="1" t="str">
        <f>VLOOKUP(Tabela1[[#This Row],[Cliente]],'BASE DE CLIENTES'!A:E,2,0)</f>
        <v>Brasília</v>
      </c>
      <c r="D5763" s="1" t="str">
        <f>VLOOKUP(Tabela1[[#This Row],[Cliente]],'BASE DE CLIENTES'!A:C,3,0)</f>
        <v>DF</v>
      </c>
      <c r="E5763" s="1" t="str">
        <f>CONCATENATE(Tabela1[[#This Row],[CIDADE]],",",Tabela1[[#This Row],[UF]])</f>
        <v>Brasília,DF</v>
      </c>
      <c r="F5763" s="12">
        <v>46192</v>
      </c>
      <c r="G5763" s="14">
        <v>17880</v>
      </c>
      <c r="H5763" s="14">
        <v>26450</v>
      </c>
      <c r="I5763" s="7">
        <f>Tabela1[[#This Row],[Valor total]]-Tabela1[[#This Row],[Valor custo]]</f>
        <v>8570</v>
      </c>
      <c r="J5763" s="3">
        <f>Tabela1[[#This Row],[MARGEM BRUTA]]/Tabela1[[#This Row],[Valor total]]</f>
        <v>0.32400756143667298</v>
      </c>
      <c r="K5763" s="1" t="str">
        <f>VLOOKUP(Tabela1[[#This Row],[Cliente]],'BASE DE CLIENTES'!A:D,4,0)</f>
        <v>EMPRESA COM MAQUINA</v>
      </c>
      <c r="L5763" s="1" t="str">
        <f>VLOOKUP(Tabela1[[#This Row],[Cliente]],'BASE DE CLIENTES'!A:E,5,0)</f>
        <v>RIACHO FUNDO II</v>
      </c>
    </row>
    <row r="5764" spans="2:12" x14ac:dyDescent="0.3">
      <c r="B5764" t="s">
        <v>97</v>
      </c>
      <c r="C5764" s="1" t="str">
        <f>VLOOKUP(Tabela1[[#This Row],[Cliente]],'BASE DE CLIENTES'!A:E,2,0)</f>
        <v>Brasília</v>
      </c>
      <c r="D5764" s="1" t="str">
        <f>VLOOKUP(Tabela1[[#This Row],[Cliente]],'BASE DE CLIENTES'!A:C,3,0)</f>
        <v>DF</v>
      </c>
      <c r="E5764" s="1" t="str">
        <f>CONCATENATE(Tabela1[[#This Row],[CIDADE]],",",Tabela1[[#This Row],[UF]])</f>
        <v>Brasília,DF</v>
      </c>
      <c r="F5764" s="12">
        <v>46192</v>
      </c>
      <c r="G5764" s="14">
        <v>1340</v>
      </c>
      <c r="H5764" s="14">
        <v>2000</v>
      </c>
      <c r="I5764" s="7">
        <f>Tabela1[[#This Row],[Valor total]]-Tabela1[[#This Row],[Valor custo]]</f>
        <v>660</v>
      </c>
      <c r="J5764" s="3">
        <f>Tabela1[[#This Row],[MARGEM BRUTA]]/Tabela1[[#This Row],[Valor total]]</f>
        <v>0.33</v>
      </c>
      <c r="K5764" s="1" t="str">
        <f>VLOOKUP(Tabela1[[#This Row],[Cliente]],'BASE DE CLIENTES'!A:D,4,0)</f>
        <v>SERRALHEIRO</v>
      </c>
      <c r="L5764" s="1" t="str">
        <f>VLOOKUP(Tabela1[[#This Row],[Cliente]],'BASE DE CLIENTES'!A:E,5,0)</f>
        <v>CEILANDIA NORTE</v>
      </c>
    </row>
    <row r="5765" spans="2:12" x14ac:dyDescent="0.3">
      <c r="B5765" t="s">
        <v>216</v>
      </c>
      <c r="C5765" s="1" t="str">
        <f>VLOOKUP(Tabela1[[#This Row],[Cliente]],'BASE DE CLIENTES'!A:E,2,0)</f>
        <v>Brasília</v>
      </c>
      <c r="D5765" s="1" t="str">
        <f>VLOOKUP(Tabela1[[#This Row],[Cliente]],'BASE DE CLIENTES'!A:C,3,0)</f>
        <v>DF</v>
      </c>
      <c r="E5765" s="1" t="str">
        <f>CONCATENATE(Tabela1[[#This Row],[CIDADE]],",",Tabela1[[#This Row],[UF]])</f>
        <v>Brasília,DF</v>
      </c>
      <c r="F5765" s="12">
        <v>46192</v>
      </c>
      <c r="G5765" s="14">
        <v>1402.8</v>
      </c>
      <c r="H5765" s="14">
        <v>2000</v>
      </c>
      <c r="I5765" s="7">
        <f>Tabela1[[#This Row],[Valor total]]-Tabela1[[#This Row],[Valor custo]]</f>
        <v>597.20000000000005</v>
      </c>
      <c r="J5765" s="3">
        <f>Tabela1[[#This Row],[MARGEM BRUTA]]/Tabela1[[#This Row],[Valor total]]</f>
        <v>0.29860000000000003</v>
      </c>
      <c r="K5765" s="1" t="str">
        <f>VLOOKUP(Tabela1[[#This Row],[Cliente]],'BASE DE CLIENTES'!A:D,4,0)</f>
        <v>EMPRESA COM MAQUINA</v>
      </c>
      <c r="L5765" s="1" t="str">
        <f>VLOOKUP(Tabela1[[#This Row],[Cliente]],'BASE DE CLIENTES'!A:E,5,0)</f>
        <v>RIACHO FUNDO II</v>
      </c>
    </row>
    <row r="5766" spans="2:12" x14ac:dyDescent="0.3">
      <c r="B5766" t="s">
        <v>27</v>
      </c>
      <c r="C5766" s="1" t="str">
        <f>VLOOKUP(Tabela1[[#This Row],[Cliente]],'BASE DE CLIENTES'!A:E,2,0)</f>
        <v>Brasília</v>
      </c>
      <c r="D5766" s="1" t="str">
        <f>VLOOKUP(Tabela1[[#This Row],[Cliente]],'BASE DE CLIENTES'!A:C,3,0)</f>
        <v>DF</v>
      </c>
      <c r="E5766" s="1" t="str">
        <f>CONCATENATE(Tabela1[[#This Row],[CIDADE]],",",Tabela1[[#This Row],[UF]])</f>
        <v>Brasília,DF</v>
      </c>
      <c r="F5766" s="12">
        <v>46191</v>
      </c>
      <c r="G5766" s="14">
        <v>1891.14</v>
      </c>
      <c r="H5766" s="14">
        <v>2300</v>
      </c>
      <c r="I5766" s="7">
        <f>Tabela1[[#This Row],[Valor total]]-Tabela1[[#This Row],[Valor custo]]</f>
        <v>408.8599999999999</v>
      </c>
      <c r="J5766" s="3">
        <f>Tabela1[[#This Row],[MARGEM BRUTA]]/Tabela1[[#This Row],[Valor total]]</f>
        <v>0.1777652173913043</v>
      </c>
      <c r="K5766" s="1" t="str">
        <f>VLOOKUP(Tabela1[[#This Row],[Cliente]],'BASE DE CLIENTES'!A:D,4,0)</f>
        <v>EMPRESA SEM MAQUINA</v>
      </c>
      <c r="L5766" s="1" t="str">
        <f>VLOOKUP(Tabela1[[#This Row],[Cliente]],'BASE DE CLIENTES'!A:E,5,0)</f>
        <v>RECANTO DAS EMAS</v>
      </c>
    </row>
    <row r="5767" spans="2:12" x14ac:dyDescent="0.3">
      <c r="B5767" t="s">
        <v>68</v>
      </c>
      <c r="C5767" s="1" t="str">
        <f>VLOOKUP(Tabela1[[#This Row],[Cliente]],'BASE DE CLIENTES'!A:E,2,0)</f>
        <v>Brasília</v>
      </c>
      <c r="D5767" s="1" t="str">
        <f>VLOOKUP(Tabela1[[#This Row],[Cliente]],'BASE DE CLIENTES'!A:C,3,0)</f>
        <v>DF</v>
      </c>
      <c r="E5767" s="1" t="str">
        <f>CONCATENATE(Tabela1[[#This Row],[CIDADE]],",",Tabela1[[#This Row],[UF]])</f>
        <v>Brasília,DF</v>
      </c>
      <c r="F5767" s="12">
        <v>46191</v>
      </c>
      <c r="G5767" s="14">
        <v>670</v>
      </c>
      <c r="H5767" s="14">
        <v>950</v>
      </c>
      <c r="I5767" s="7">
        <f>Tabela1[[#This Row],[Valor total]]-Tabela1[[#This Row],[Valor custo]]</f>
        <v>280</v>
      </c>
      <c r="J5767" s="3">
        <f>Tabela1[[#This Row],[MARGEM BRUTA]]/Tabela1[[#This Row],[Valor total]]</f>
        <v>0.29473684210526313</v>
      </c>
      <c r="K5767" s="1" t="str">
        <f>VLOOKUP(Tabela1[[#This Row],[Cliente]],'BASE DE CLIENTES'!A:D,4,0)</f>
        <v>EMPRESA COM MAQUINA</v>
      </c>
      <c r="L5767" s="1" t="str">
        <f>VLOOKUP(Tabela1[[#This Row],[Cliente]],'BASE DE CLIENTES'!A:E,5,0)</f>
        <v>SAMAMBAIA SUL (SAMAMBAIA)</v>
      </c>
    </row>
    <row r="5768" spans="2:12" x14ac:dyDescent="0.3">
      <c r="B5768" t="s">
        <v>27</v>
      </c>
      <c r="C5768" s="1" t="str">
        <f>VLOOKUP(Tabela1[[#This Row],[Cliente]],'BASE DE CLIENTES'!A:E,2,0)</f>
        <v>Brasília</v>
      </c>
      <c r="D5768" s="1" t="str">
        <f>VLOOKUP(Tabela1[[#This Row],[Cliente]],'BASE DE CLIENTES'!A:C,3,0)</f>
        <v>DF</v>
      </c>
      <c r="E5768" s="1" t="str">
        <f>CONCATENATE(Tabela1[[#This Row],[CIDADE]],",",Tabela1[[#This Row],[UF]])</f>
        <v>Brasília,DF</v>
      </c>
      <c r="F5768" s="12">
        <v>46190</v>
      </c>
      <c r="G5768" s="14">
        <v>1000</v>
      </c>
      <c r="H5768" s="14">
        <v>1350</v>
      </c>
      <c r="I5768" s="7">
        <f>Tabela1[[#This Row],[Valor total]]-Tabela1[[#This Row],[Valor custo]]</f>
        <v>350</v>
      </c>
      <c r="J5768" s="3">
        <f>Tabela1[[#This Row],[MARGEM BRUTA]]/Tabela1[[#This Row],[Valor total]]</f>
        <v>0.25925925925925924</v>
      </c>
      <c r="K5768" s="1" t="str">
        <f>VLOOKUP(Tabela1[[#This Row],[Cliente]],'BASE DE CLIENTES'!A:D,4,0)</f>
        <v>EMPRESA SEM MAQUINA</v>
      </c>
      <c r="L5768" s="1" t="str">
        <f>VLOOKUP(Tabela1[[#This Row],[Cliente]],'BASE DE CLIENTES'!A:E,5,0)</f>
        <v>RECANTO DAS EMAS</v>
      </c>
    </row>
    <row r="5769" spans="2:12" x14ac:dyDescent="0.3">
      <c r="B5769" t="s">
        <v>232</v>
      </c>
      <c r="C5769" s="1" t="str">
        <f>VLOOKUP(Tabela1[[#This Row],[Cliente]],'BASE DE CLIENTES'!A:E,2,0)</f>
        <v>Brasília</v>
      </c>
      <c r="D5769" s="1" t="str">
        <f>VLOOKUP(Tabela1[[#This Row],[Cliente]],'BASE DE CLIENTES'!A:C,3,0)</f>
        <v>DF</v>
      </c>
      <c r="E5769" s="1" t="str">
        <f>CONCATENATE(Tabela1[[#This Row],[CIDADE]],",",Tabela1[[#This Row],[UF]])</f>
        <v>Brasília,DF</v>
      </c>
      <c r="F5769" s="12">
        <v>46190</v>
      </c>
      <c r="G5769" s="14">
        <v>191</v>
      </c>
      <c r="H5769" s="14">
        <v>300</v>
      </c>
      <c r="I5769" s="7">
        <f>Tabela1[[#This Row],[Valor total]]-Tabela1[[#This Row],[Valor custo]]</f>
        <v>109</v>
      </c>
      <c r="J5769" s="3">
        <f>Tabela1[[#This Row],[MARGEM BRUTA]]/Tabela1[[#This Row],[Valor total]]</f>
        <v>0.36333333333333334</v>
      </c>
      <c r="K5769" s="1" t="str">
        <f>VLOOKUP(Tabela1[[#This Row],[Cliente]],'BASE DE CLIENTES'!A:D,4,0)</f>
        <v>CHAVEIRO</v>
      </c>
      <c r="L5769" s="1" t="str">
        <f>VLOOKUP(Tabela1[[#This Row],[Cliente]],'BASE DE CLIENTES'!A:E,5,0)</f>
        <v>Areal (Águas Claras)</v>
      </c>
    </row>
    <row r="5770" spans="2:12" x14ac:dyDescent="0.3">
      <c r="B5770" t="s">
        <v>30</v>
      </c>
      <c r="C5770" s="1" t="str">
        <f>VLOOKUP(Tabela1[[#This Row],[Cliente]],'BASE DE CLIENTES'!A:E,2,0)</f>
        <v>Águas Lindas de Goiás</v>
      </c>
      <c r="D5770" s="1" t="str">
        <f>VLOOKUP(Tabela1[[#This Row],[Cliente]],'BASE DE CLIENTES'!A:C,3,0)</f>
        <v>GO</v>
      </c>
      <c r="E5770" s="1" t="str">
        <f>CONCATENATE(Tabela1[[#This Row],[CIDADE]],",",Tabela1[[#This Row],[UF]])</f>
        <v>Águas Lindas de Goiás,GO</v>
      </c>
      <c r="F5770" s="12">
        <v>46190</v>
      </c>
      <c r="G5770" s="14">
        <v>419</v>
      </c>
      <c r="H5770" s="14">
        <v>655</v>
      </c>
      <c r="I5770" s="7">
        <f>Tabela1[[#This Row],[Valor total]]-Tabela1[[#This Row],[Valor custo]]</f>
        <v>236</v>
      </c>
      <c r="J5770" s="3">
        <f>Tabela1[[#This Row],[MARGEM BRUTA]]/Tabela1[[#This Row],[Valor total]]</f>
        <v>0.36030534351145038</v>
      </c>
      <c r="K5770" s="1" t="str">
        <f>VLOOKUP(Tabela1[[#This Row],[Cliente]],'BASE DE CLIENTES'!A:D,4,0)</f>
        <v>SERRALHEIRO</v>
      </c>
      <c r="L5770" s="1" t="str">
        <f>VLOOKUP(Tabela1[[#This Row],[Cliente]],'BASE DE CLIENTES'!A:E,5,0)</f>
        <v>Águas Lindas de Goiás</v>
      </c>
    </row>
    <row r="5771" spans="2:12" x14ac:dyDescent="0.3">
      <c r="B5771" t="s">
        <v>1205</v>
      </c>
      <c r="C5771" s="1" t="str">
        <f>VLOOKUP(Tabela1[[#This Row],[Cliente]],'BASE DE CLIENTES'!A:E,2,0)</f>
        <v>São Paulo</v>
      </c>
      <c r="D5771" s="1" t="str">
        <f>VLOOKUP(Tabela1[[#This Row],[Cliente]],'BASE DE CLIENTES'!A:C,3,0)</f>
        <v>SP</v>
      </c>
      <c r="E5771" s="1" t="str">
        <f>CONCATENATE(Tabela1[[#This Row],[CIDADE]],",",Tabela1[[#This Row],[UF]])</f>
        <v>São Paulo,SP</v>
      </c>
      <c r="F5771" s="12">
        <v>46191</v>
      </c>
      <c r="G5771" s="14">
        <v>3755</v>
      </c>
      <c r="H5771" s="14">
        <v>7500</v>
      </c>
      <c r="I5771" s="7">
        <f>Tabela1[[#This Row],[Valor total]]-Tabela1[[#This Row],[Valor custo]]</f>
        <v>3745</v>
      </c>
      <c r="J5771" s="3">
        <f>Tabela1[[#This Row],[MARGEM BRUTA]]/Tabela1[[#This Row],[Valor total]]</f>
        <v>0.49933333333333335</v>
      </c>
      <c r="K5771" s="1" t="str">
        <f>VLOOKUP(Tabela1[[#This Row],[Cliente]],'BASE DE CLIENTES'!A:D,4,0)</f>
        <v>CLIENTE NOVO S/ IDENT.</v>
      </c>
      <c r="L5771" s="1" t="str">
        <f>VLOOKUP(Tabela1[[#This Row],[Cliente]],'BASE DE CLIENTES'!A:E,5,0)</f>
        <v>São Paulo</v>
      </c>
    </row>
    <row r="5772" spans="2:12" x14ac:dyDescent="0.3">
      <c r="B5772" t="s">
        <v>111</v>
      </c>
      <c r="C5772" s="1" t="str">
        <f>VLOOKUP(Tabela1[[#This Row],[Cliente]],'BASE DE CLIENTES'!A:E,2,0)</f>
        <v>Brasília</v>
      </c>
      <c r="D5772" s="1" t="str">
        <f>VLOOKUP(Tabela1[[#This Row],[Cliente]],'BASE DE CLIENTES'!A:C,3,0)</f>
        <v>DF</v>
      </c>
      <c r="E5772" s="1" t="str">
        <f>CONCATENATE(Tabela1[[#This Row],[CIDADE]],",",Tabela1[[#This Row],[UF]])</f>
        <v>Brasília,DF</v>
      </c>
      <c r="F5772" s="12">
        <v>46190</v>
      </c>
      <c r="G5772" s="14">
        <v>1508.14</v>
      </c>
      <c r="H5772" s="14">
        <v>2235</v>
      </c>
      <c r="I5772" s="7">
        <f>Tabela1[[#This Row],[Valor total]]-Tabela1[[#This Row],[Valor custo]]</f>
        <v>726.8599999999999</v>
      </c>
      <c r="J5772" s="3">
        <f>Tabela1[[#This Row],[MARGEM BRUTA]]/Tabela1[[#This Row],[Valor total]]</f>
        <v>0.3252170022371364</v>
      </c>
      <c r="K5772" s="1" t="str">
        <f>VLOOKUP(Tabela1[[#This Row],[Cliente]],'BASE DE CLIENTES'!A:D,4,0)</f>
        <v>EMPRESA SEM MAQUINA</v>
      </c>
      <c r="L5772" s="1" t="str">
        <f>VLOOKUP(Tabela1[[#This Row],[Cliente]],'BASE DE CLIENTES'!A:E,5,0)</f>
        <v>TAGUATINGA SUL (TAGUATINGA)</v>
      </c>
    </row>
    <row r="5773" spans="2:12" x14ac:dyDescent="0.3">
      <c r="B5773" t="s">
        <v>1223</v>
      </c>
      <c r="C5773" s="1" t="str">
        <f>VLOOKUP(Tabela1[[#This Row],[Cliente]],'BASE DE CLIENTES'!A:E,2,0)</f>
        <v>MERCADO LIVRE</v>
      </c>
      <c r="D5773" s="1" t="str">
        <f>VLOOKUP(Tabela1[[#This Row],[Cliente]],'BASE DE CLIENTES'!A:C,3,0)</f>
        <v>MERCADO LIVRE</v>
      </c>
      <c r="E5773" s="1" t="str">
        <f>CONCATENATE(Tabela1[[#This Row],[CIDADE]],",",Tabela1[[#This Row],[UF]])</f>
        <v>MERCADO LIVRE,MERCADO LIVRE</v>
      </c>
      <c r="F5773" s="12">
        <v>46191</v>
      </c>
      <c r="G5773" s="14">
        <v>15.02</v>
      </c>
      <c r="H5773" s="14">
        <v>72.680000000000007</v>
      </c>
      <c r="I5773" s="7">
        <f>Tabela1[[#This Row],[Valor total]]-Tabela1[[#This Row],[Valor custo]]</f>
        <v>57.660000000000011</v>
      </c>
      <c r="J5773" s="3">
        <f>Tabela1[[#This Row],[MARGEM BRUTA]]/Tabela1[[#This Row],[Valor total]]</f>
        <v>0.79334067143643372</v>
      </c>
      <c r="K5773" s="1" t="str">
        <f>VLOOKUP(Tabela1[[#This Row],[Cliente]],'BASE DE CLIENTES'!A:D,4,0)</f>
        <v>OUTROS RAMOS</v>
      </c>
      <c r="L5773" s="1" t="str">
        <f>VLOOKUP(Tabela1[[#This Row],[Cliente]],'BASE DE CLIENTES'!A:E,5,0)</f>
        <v>MERCADO LIVRE</v>
      </c>
    </row>
    <row r="5774" spans="2:12" x14ac:dyDescent="0.3">
      <c r="B5774" t="s">
        <v>765</v>
      </c>
      <c r="C5774" s="1" t="str">
        <f>VLOOKUP(Tabela1[[#This Row],[Cliente]],'BASE DE CLIENTES'!A:E,2,0)</f>
        <v>Brasília</v>
      </c>
      <c r="D5774" s="1" t="str">
        <f>VLOOKUP(Tabela1[[#This Row],[Cliente]],'BASE DE CLIENTES'!A:C,3,0)</f>
        <v>DF</v>
      </c>
      <c r="E5774" s="1" t="str">
        <f>CONCATENATE(Tabela1[[#This Row],[CIDADE]],",",Tabela1[[#This Row],[UF]])</f>
        <v>Brasília,DF</v>
      </c>
      <c r="F5774" s="12">
        <v>46190</v>
      </c>
      <c r="G5774" s="14">
        <v>13.69</v>
      </c>
      <c r="H5774" s="14">
        <v>120</v>
      </c>
      <c r="I5774" s="7">
        <f>Tabela1[[#This Row],[Valor total]]-Tabela1[[#This Row],[Valor custo]]</f>
        <v>106.31</v>
      </c>
      <c r="J5774" s="3">
        <f>Tabela1[[#This Row],[MARGEM BRUTA]]/Tabela1[[#This Row],[Valor total]]</f>
        <v>0.88591666666666669</v>
      </c>
      <c r="K5774" s="1" t="str">
        <f>VLOOKUP(Tabela1[[#This Row],[Cliente]],'BASE DE CLIENTES'!A:D,4,0)</f>
        <v>SEM CLASSIFICAÇÃO</v>
      </c>
      <c r="L5774" s="1" t="str">
        <f>VLOOKUP(Tabela1[[#This Row],[Cliente]],'BASE DE CLIENTES'!A:E,5,0)</f>
        <v>SOBRADINHO</v>
      </c>
    </row>
    <row r="5775" spans="2:12" x14ac:dyDescent="0.3">
      <c r="B5775" t="s">
        <v>132</v>
      </c>
      <c r="C5775" s="1" t="str">
        <f>VLOOKUP(Tabela1[[#This Row],[Cliente]],'BASE DE CLIENTES'!A:E,2,0)</f>
        <v>Águas Lindas de Goiás</v>
      </c>
      <c r="D5775" s="1" t="str">
        <f>VLOOKUP(Tabela1[[#This Row],[Cliente]],'BASE DE CLIENTES'!A:C,3,0)</f>
        <v>GO</v>
      </c>
      <c r="E5775" s="1" t="str">
        <f>CONCATENATE(Tabela1[[#This Row],[CIDADE]],",",Tabela1[[#This Row],[UF]])</f>
        <v>Águas Lindas de Goiás,GO</v>
      </c>
      <c r="F5775" s="12">
        <v>46191</v>
      </c>
      <c r="G5775" s="14">
        <v>2010</v>
      </c>
      <c r="H5775" s="14">
        <v>3000</v>
      </c>
      <c r="I5775" s="7">
        <f>Tabela1[[#This Row],[Valor total]]-Tabela1[[#This Row],[Valor custo]]</f>
        <v>990</v>
      </c>
      <c r="J5775" s="3">
        <f>Tabela1[[#This Row],[MARGEM BRUTA]]/Tabela1[[#This Row],[Valor total]]</f>
        <v>0.33</v>
      </c>
      <c r="K5775" s="1" t="str">
        <f>VLOOKUP(Tabela1[[#This Row],[Cliente]],'BASE DE CLIENTES'!A:D,4,0)</f>
        <v>SERRALHEIRO</v>
      </c>
      <c r="L5775" s="1" t="str">
        <f>VLOOKUP(Tabela1[[#This Row],[Cliente]],'BASE DE CLIENTES'!A:E,5,0)</f>
        <v>Águas Lindas de Goiás</v>
      </c>
    </row>
    <row r="5776" spans="2:12" x14ac:dyDescent="0.3">
      <c r="B5776" t="s">
        <v>147</v>
      </c>
      <c r="C5776" s="1" t="str">
        <f>VLOOKUP(Tabela1[[#This Row],[Cliente]],'BASE DE CLIENTES'!A:E,2,0)</f>
        <v>Brasília</v>
      </c>
      <c r="D5776" s="1" t="str">
        <f>VLOOKUP(Tabela1[[#This Row],[Cliente]],'BASE DE CLIENTES'!A:C,3,0)</f>
        <v>DF</v>
      </c>
      <c r="E5776" s="1" t="str">
        <f>CONCATENATE(Tabela1[[#This Row],[CIDADE]],",",Tabela1[[#This Row],[UF]])</f>
        <v>Brasília,DF</v>
      </c>
      <c r="F5776" s="12">
        <v>46191</v>
      </c>
      <c r="G5776" s="14">
        <v>3755</v>
      </c>
      <c r="H5776" s="14">
        <v>7500</v>
      </c>
      <c r="I5776" s="7">
        <f>Tabela1[[#This Row],[Valor total]]-Tabela1[[#This Row],[Valor custo]]</f>
        <v>3745</v>
      </c>
      <c r="J5776" s="3">
        <f>Tabela1[[#This Row],[MARGEM BRUTA]]/Tabela1[[#This Row],[Valor total]]</f>
        <v>0.49933333333333335</v>
      </c>
      <c r="K5776" s="1" t="str">
        <f>VLOOKUP(Tabela1[[#This Row],[Cliente]],'BASE DE CLIENTES'!A:D,4,0)</f>
        <v>SEM CLASSIFICAÇÃO</v>
      </c>
      <c r="L5776" s="1" t="str">
        <f>VLOOKUP(Tabela1[[#This Row],[Cliente]],'BASE DE CLIENTES'!A:E,5,0)</f>
        <v>AREAL (AGUAS CLARAS)</v>
      </c>
    </row>
    <row r="5777" spans="2:12" x14ac:dyDescent="0.3">
      <c r="B5777" t="s">
        <v>52</v>
      </c>
      <c r="C5777" s="1" t="str">
        <f>VLOOKUP(Tabela1[[#This Row],[Cliente]],'BASE DE CLIENTES'!A:E,2,0)</f>
        <v>Brasília</v>
      </c>
      <c r="D5777" s="1" t="str">
        <f>VLOOKUP(Tabela1[[#This Row],[Cliente]],'BASE DE CLIENTES'!A:C,3,0)</f>
        <v>DF</v>
      </c>
      <c r="E5777" s="1" t="str">
        <f>CONCATENATE(Tabela1[[#This Row],[CIDADE]],",",Tabela1[[#This Row],[UF]])</f>
        <v>Brasília,DF</v>
      </c>
      <c r="F5777" s="12">
        <v>46191</v>
      </c>
      <c r="G5777" s="14">
        <v>838</v>
      </c>
      <c r="H5777" s="14">
        <v>1300</v>
      </c>
      <c r="I5777" s="7">
        <f>Tabela1[[#This Row],[Valor total]]-Tabela1[[#This Row],[Valor custo]]</f>
        <v>462</v>
      </c>
      <c r="J5777" s="3">
        <f>Tabela1[[#This Row],[MARGEM BRUTA]]/Tabela1[[#This Row],[Valor total]]</f>
        <v>0.35538461538461541</v>
      </c>
      <c r="K5777" s="1" t="str">
        <f>VLOOKUP(Tabela1[[#This Row],[Cliente]],'BASE DE CLIENTES'!A:D,4,0)</f>
        <v>SERRALHEIRO</v>
      </c>
      <c r="L5777" s="1" t="str">
        <f>VLOOKUP(Tabela1[[#This Row],[Cliente]],'BASE DE CLIENTES'!A:E,5,0)</f>
        <v>Ceilândia Sul (Ceilândia)</v>
      </c>
    </row>
    <row r="5778" spans="2:12" x14ac:dyDescent="0.3">
      <c r="B5778" t="s">
        <v>350</v>
      </c>
      <c r="C5778" s="1" t="str">
        <f>VLOOKUP(Tabela1[[#This Row],[Cliente]],'BASE DE CLIENTES'!A:E,2,0)</f>
        <v>Águas Lindas de Goiás</v>
      </c>
      <c r="D5778" s="1" t="str">
        <f>VLOOKUP(Tabela1[[#This Row],[Cliente]],'BASE DE CLIENTES'!A:C,3,0)</f>
        <v>GO</v>
      </c>
      <c r="E5778" s="1" t="str">
        <f>CONCATENATE(Tabela1[[#This Row],[CIDADE]],",",Tabela1[[#This Row],[UF]])</f>
        <v>Águas Lindas de Goiás,GO</v>
      </c>
      <c r="F5778" s="12">
        <v>46191</v>
      </c>
      <c r="G5778" s="14">
        <v>90.06</v>
      </c>
      <c r="H5778" s="14">
        <v>170</v>
      </c>
      <c r="I5778" s="7">
        <f>Tabela1[[#This Row],[Valor total]]-Tabela1[[#This Row],[Valor custo]]</f>
        <v>79.94</v>
      </c>
      <c r="J5778" s="3">
        <f>Tabela1[[#This Row],[MARGEM BRUTA]]/Tabela1[[#This Row],[Valor total]]</f>
        <v>0.47023529411764703</v>
      </c>
      <c r="K5778" s="1" t="str">
        <f>VLOOKUP(Tabela1[[#This Row],[Cliente]],'BASE DE CLIENTES'!A:D,4,0)</f>
        <v>CLIENTE NOVO S/ IDENT.</v>
      </c>
      <c r="L5778" s="1" t="str">
        <f>VLOOKUP(Tabela1[[#This Row],[Cliente]],'BASE DE CLIENTES'!A:E,5,0)</f>
        <v>Águas Lindas de Goiás</v>
      </c>
    </row>
    <row r="5779" spans="2:12" x14ac:dyDescent="0.3">
      <c r="B5779" t="s">
        <v>66</v>
      </c>
      <c r="C5779" s="1" t="str">
        <f>VLOOKUP(Tabela1[[#This Row],[Cliente]],'BASE DE CLIENTES'!A:E,2,0)</f>
        <v>Águas Lindas de Goiás</v>
      </c>
      <c r="D5779" s="1" t="str">
        <f>VLOOKUP(Tabela1[[#This Row],[Cliente]],'BASE DE CLIENTES'!A:C,3,0)</f>
        <v>GO</v>
      </c>
      <c r="E5779" s="1" t="str">
        <f>CONCATENATE(Tabela1[[#This Row],[CIDADE]],",",Tabela1[[#This Row],[UF]])</f>
        <v>Águas Lindas de Goiás,GO</v>
      </c>
      <c r="F5779" s="12">
        <v>46191</v>
      </c>
      <c r="G5779" s="14">
        <v>440.98</v>
      </c>
      <c r="H5779" s="14">
        <v>705</v>
      </c>
      <c r="I5779" s="7">
        <f>Tabela1[[#This Row],[Valor total]]-Tabela1[[#This Row],[Valor custo]]</f>
        <v>264.02</v>
      </c>
      <c r="J5779" s="3">
        <f>Tabela1[[#This Row],[MARGEM BRUTA]]/Tabela1[[#This Row],[Valor total]]</f>
        <v>0.37449645390070918</v>
      </c>
      <c r="K5779" s="1" t="str">
        <f>VLOOKUP(Tabela1[[#This Row],[Cliente]],'BASE DE CLIENTES'!A:D,4,0)</f>
        <v>EMPRESA COM MAQUINA</v>
      </c>
      <c r="L5779" s="1" t="str">
        <f>VLOOKUP(Tabela1[[#This Row],[Cliente]],'BASE DE CLIENTES'!A:E,5,0)</f>
        <v>Águas Lindas de Goiás</v>
      </c>
    </row>
    <row r="5780" spans="2:12" x14ac:dyDescent="0.3">
      <c r="B5780" t="s">
        <v>1240</v>
      </c>
      <c r="C5780" s="1" t="str">
        <f>VLOOKUP(Tabela1[[#This Row],[Cliente]],'BASE DE CLIENTES'!A:E,2,0)</f>
        <v>Brasília</v>
      </c>
      <c r="D5780" s="1" t="str">
        <f>VLOOKUP(Tabela1[[#This Row],[Cliente]],'BASE DE CLIENTES'!A:C,3,0)</f>
        <v>DF</v>
      </c>
      <c r="E5780" s="1" t="str">
        <f>CONCATENATE(Tabela1[[#This Row],[CIDADE]],",",Tabela1[[#This Row],[UF]])</f>
        <v>Brasília,DF</v>
      </c>
      <c r="F5780" s="12">
        <v>46191</v>
      </c>
      <c r="G5780" s="14">
        <v>7.51</v>
      </c>
      <c r="H5780" s="14">
        <v>50</v>
      </c>
      <c r="I5780" s="7">
        <f>Tabela1[[#This Row],[Valor total]]-Tabela1[[#This Row],[Valor custo]]</f>
        <v>42.49</v>
      </c>
      <c r="J5780" s="3">
        <f>Tabela1[[#This Row],[MARGEM BRUTA]]/Tabela1[[#This Row],[Valor total]]</f>
        <v>0.8498</v>
      </c>
      <c r="K5780" s="1" t="str">
        <f>VLOOKUP(Tabela1[[#This Row],[Cliente]],'BASE DE CLIENTES'!A:D,4,0)</f>
        <v>CLIENTE NOVO S/ IDENT.</v>
      </c>
      <c r="L5780" s="1" t="str">
        <f>VLOOKUP(Tabela1[[#This Row],[Cliente]],'BASE DE CLIENTES'!A:E,5,0)</f>
        <v>Ceilândia</v>
      </c>
    </row>
    <row r="5781" spans="2:12" x14ac:dyDescent="0.3">
      <c r="B5781" t="s">
        <v>140</v>
      </c>
      <c r="C5781" s="1" t="str">
        <f>VLOOKUP(Tabela1[[#This Row],[Cliente]],'BASE DE CLIENTES'!A:E,2,0)</f>
        <v>Brasília</v>
      </c>
      <c r="D5781" s="1" t="str">
        <f>VLOOKUP(Tabela1[[#This Row],[Cliente]],'BASE DE CLIENTES'!A:C,3,0)</f>
        <v>DF</v>
      </c>
      <c r="E5781" s="1" t="str">
        <f>CONCATENATE(Tabela1[[#This Row],[CIDADE]],",",Tabela1[[#This Row],[UF]])</f>
        <v>Brasília,DF</v>
      </c>
      <c r="F5781" s="12">
        <v>46191</v>
      </c>
      <c r="G5781" s="14">
        <v>1471.81</v>
      </c>
      <c r="H5781" s="14">
        <v>3255</v>
      </c>
      <c r="I5781" s="7">
        <f>Tabela1[[#This Row],[Valor total]]-Tabela1[[#This Row],[Valor custo]]</f>
        <v>1783.19</v>
      </c>
      <c r="J5781" s="3">
        <f>Tabela1[[#This Row],[MARGEM BRUTA]]/Tabela1[[#This Row],[Valor total]]</f>
        <v>0.5478310291858679</v>
      </c>
      <c r="K5781" s="1" t="str">
        <f>VLOOKUP(Tabela1[[#This Row],[Cliente]],'BASE DE CLIENTES'!A:D,4,0)</f>
        <v>EMPRESA COM MAQUINA</v>
      </c>
      <c r="L5781" s="1" t="str">
        <f>VLOOKUP(Tabela1[[#This Row],[Cliente]],'BASE DE CLIENTES'!A:E,5,0)</f>
        <v>RECANTO DAS EMAS</v>
      </c>
    </row>
    <row r="5782" spans="2:12" x14ac:dyDescent="0.3">
      <c r="B5782" t="s">
        <v>76</v>
      </c>
      <c r="C5782" s="1" t="str">
        <f>VLOOKUP(Tabela1[[#This Row],[Cliente]],'BASE DE CLIENTES'!A:E,2,0)</f>
        <v>Brasília</v>
      </c>
      <c r="D5782" s="1" t="str">
        <f>VLOOKUP(Tabela1[[#This Row],[Cliente]],'BASE DE CLIENTES'!A:C,3,0)</f>
        <v>DF</v>
      </c>
      <c r="E5782" s="1" t="str">
        <f>CONCATENATE(Tabela1[[#This Row],[CIDADE]],",",Tabela1[[#This Row],[UF]])</f>
        <v>Brasília,DF</v>
      </c>
      <c r="F5782" s="12">
        <v>46191</v>
      </c>
      <c r="G5782" s="14">
        <v>3630</v>
      </c>
      <c r="H5782" s="14">
        <v>5616</v>
      </c>
      <c r="I5782" s="7">
        <f>Tabela1[[#This Row],[Valor total]]-Tabela1[[#This Row],[Valor custo]]</f>
        <v>1986</v>
      </c>
      <c r="J5782" s="3">
        <f>Tabela1[[#This Row],[MARGEM BRUTA]]/Tabela1[[#This Row],[Valor total]]</f>
        <v>0.35363247863247865</v>
      </c>
      <c r="K5782" s="1" t="str">
        <f>VLOOKUP(Tabela1[[#This Row],[Cliente]],'BASE DE CLIENTES'!A:D,4,0)</f>
        <v>EMPRESA COM MAQUINA</v>
      </c>
      <c r="L5782" s="1" t="str">
        <f>VLOOKUP(Tabela1[[#This Row],[Cliente]],'BASE DE CLIENTES'!A:E,5,0)</f>
        <v>Setor Placa da Mercedes (Núcleo Bandeirante)</v>
      </c>
    </row>
    <row r="5783" spans="2:12" x14ac:dyDescent="0.3">
      <c r="B5783" t="s">
        <v>1223</v>
      </c>
      <c r="C5783" s="1" t="str">
        <f>VLOOKUP(Tabela1[[#This Row],[Cliente]],'BASE DE CLIENTES'!A:E,2,0)</f>
        <v>MERCADO LIVRE</v>
      </c>
      <c r="D5783" s="1" t="str">
        <f>VLOOKUP(Tabela1[[#This Row],[Cliente]],'BASE DE CLIENTES'!A:C,3,0)</f>
        <v>MERCADO LIVRE</v>
      </c>
      <c r="E5783" s="1" t="str">
        <f>CONCATENATE(Tabela1[[#This Row],[CIDADE]],",",Tabela1[[#This Row],[UF]])</f>
        <v>MERCADO LIVRE,MERCADO LIVRE</v>
      </c>
      <c r="F5783" s="12">
        <v>46191</v>
      </c>
      <c r="G5783" s="14">
        <v>33.56</v>
      </c>
      <c r="H5783" s="14">
        <v>51.76</v>
      </c>
      <c r="I5783" s="7">
        <f>Tabela1[[#This Row],[Valor total]]-Tabela1[[#This Row],[Valor custo]]</f>
        <v>18.199999999999996</v>
      </c>
      <c r="J5783" s="3">
        <f>Tabela1[[#This Row],[MARGEM BRUTA]]/Tabela1[[#This Row],[Valor total]]</f>
        <v>0.35162287480680054</v>
      </c>
      <c r="K5783" s="1" t="str">
        <f>VLOOKUP(Tabela1[[#This Row],[Cliente]],'BASE DE CLIENTES'!A:D,4,0)</f>
        <v>OUTROS RAMOS</v>
      </c>
      <c r="L5783" s="1" t="str">
        <f>VLOOKUP(Tabela1[[#This Row],[Cliente]],'BASE DE CLIENTES'!A:E,5,0)</f>
        <v>MERCADO LIVRE</v>
      </c>
    </row>
    <row r="5784" spans="2:12" x14ac:dyDescent="0.3">
      <c r="B5784" t="s">
        <v>1223</v>
      </c>
      <c r="C5784" s="1" t="str">
        <f>VLOOKUP(Tabela1[[#This Row],[Cliente]],'BASE DE CLIENTES'!A:E,2,0)</f>
        <v>MERCADO LIVRE</v>
      </c>
      <c r="D5784" s="1" t="str">
        <f>VLOOKUP(Tabela1[[#This Row],[Cliente]],'BASE DE CLIENTES'!A:C,3,0)</f>
        <v>MERCADO LIVRE</v>
      </c>
      <c r="E5784" s="1" t="str">
        <f>CONCATENATE(Tabela1[[#This Row],[CIDADE]],",",Tabela1[[#This Row],[UF]])</f>
        <v>MERCADO LIVRE,MERCADO LIVRE</v>
      </c>
      <c r="F5784" s="12">
        <v>46191</v>
      </c>
      <c r="G5784" s="14">
        <v>33.56</v>
      </c>
      <c r="H5784" s="14">
        <v>51.76</v>
      </c>
      <c r="I5784" s="7">
        <f>Tabela1[[#This Row],[Valor total]]-Tabela1[[#This Row],[Valor custo]]</f>
        <v>18.199999999999996</v>
      </c>
      <c r="J5784" s="3">
        <f>Tabela1[[#This Row],[MARGEM BRUTA]]/Tabela1[[#This Row],[Valor total]]</f>
        <v>0.35162287480680054</v>
      </c>
      <c r="K5784" s="1" t="str">
        <f>VLOOKUP(Tabela1[[#This Row],[Cliente]],'BASE DE CLIENTES'!A:D,4,0)</f>
        <v>OUTROS RAMOS</v>
      </c>
      <c r="L5784" s="1" t="str">
        <f>VLOOKUP(Tabela1[[#This Row],[Cliente]],'BASE DE CLIENTES'!A:E,5,0)</f>
        <v>MERCADO LIVRE</v>
      </c>
    </row>
    <row r="5785" spans="2:12" x14ac:dyDescent="0.3">
      <c r="B5785" t="s">
        <v>55</v>
      </c>
      <c r="C5785" s="1" t="str">
        <f>VLOOKUP(Tabela1[[#This Row],[Cliente]],'BASE DE CLIENTES'!A:E,2,0)</f>
        <v>Brasília</v>
      </c>
      <c r="D5785" s="1" t="str">
        <f>VLOOKUP(Tabela1[[#This Row],[Cliente]],'BASE DE CLIENTES'!A:C,3,0)</f>
        <v>DF</v>
      </c>
      <c r="E5785" s="1" t="str">
        <f>CONCATENATE(Tabela1[[#This Row],[CIDADE]],",",Tabela1[[#This Row],[UF]])</f>
        <v>Brasília,DF</v>
      </c>
      <c r="F5785" s="12">
        <v>46191</v>
      </c>
      <c r="G5785" s="14">
        <v>368.16</v>
      </c>
      <c r="H5785" s="14">
        <v>680</v>
      </c>
      <c r="I5785" s="7">
        <f>Tabela1[[#This Row],[Valor total]]-Tabela1[[#This Row],[Valor custo]]</f>
        <v>311.83999999999997</v>
      </c>
      <c r="J5785" s="3">
        <f>Tabela1[[#This Row],[MARGEM BRUTA]]/Tabela1[[#This Row],[Valor total]]</f>
        <v>0.45858823529411763</v>
      </c>
      <c r="K5785" s="1" t="str">
        <f>VLOOKUP(Tabela1[[#This Row],[Cliente]],'BASE DE CLIENTES'!A:D,4,0)</f>
        <v>EMPRESA SEM MAQUINA</v>
      </c>
      <c r="L5785" s="1" t="str">
        <f>VLOOKUP(Tabela1[[#This Row],[Cliente]],'BASE DE CLIENTES'!A:E,5,0)</f>
        <v>RECANTO DAS EMAS</v>
      </c>
    </row>
    <row r="5786" spans="2:12" x14ac:dyDescent="0.3">
      <c r="B5786" t="s">
        <v>1241</v>
      </c>
      <c r="C5786" s="1" t="str">
        <f>VLOOKUP(Tabela1[[#This Row],[Cliente]],'BASE DE CLIENTES'!A:E,2,0)</f>
        <v>Brasília</v>
      </c>
      <c r="D5786" s="1" t="str">
        <f>VLOOKUP(Tabela1[[#This Row],[Cliente]],'BASE DE CLIENTES'!A:C,3,0)</f>
        <v>DF</v>
      </c>
      <c r="E5786" s="1" t="str">
        <f>CONCATENATE(Tabela1[[#This Row],[CIDADE]],",",Tabela1[[#This Row],[UF]])</f>
        <v>Brasília,DF</v>
      </c>
      <c r="F5786" s="12">
        <v>46191</v>
      </c>
      <c r="G5786" s="14">
        <v>2310.14</v>
      </c>
      <c r="H5786" s="14">
        <v>3255</v>
      </c>
      <c r="I5786" s="7">
        <f>Tabela1[[#This Row],[Valor total]]-Tabela1[[#This Row],[Valor custo]]</f>
        <v>944.86000000000013</v>
      </c>
      <c r="J5786" s="3">
        <f>Tabela1[[#This Row],[MARGEM BRUTA]]/Tabela1[[#This Row],[Valor total]]</f>
        <v>0.29027956989247317</v>
      </c>
      <c r="K5786" s="1" t="str">
        <f>VLOOKUP(Tabela1[[#This Row],[Cliente]],'BASE DE CLIENTES'!A:D,4,0)</f>
        <v>CLIENTE NOVO S/ IDENT.</v>
      </c>
      <c r="L5786" s="1" t="str">
        <f>VLOOKUP(Tabela1[[#This Row],[Cliente]],'BASE DE CLIENTES'!A:E,5,0)</f>
        <v>SAMAMBAIA</v>
      </c>
    </row>
    <row r="5787" spans="2:12" x14ac:dyDescent="0.3">
      <c r="B5787" t="s">
        <v>123</v>
      </c>
      <c r="C5787" s="1" t="str">
        <f>VLOOKUP(Tabela1[[#This Row],[Cliente]],'BASE DE CLIENTES'!A:E,2,0)</f>
        <v>Brasília</v>
      </c>
      <c r="D5787" s="1" t="str">
        <f>VLOOKUP(Tabela1[[#This Row],[Cliente]],'BASE DE CLIENTES'!A:C,3,0)</f>
        <v>DF</v>
      </c>
      <c r="E5787" s="1" t="str">
        <f>CONCATENATE(Tabela1[[#This Row],[CIDADE]],",",Tabela1[[#This Row],[UF]])</f>
        <v>Brasília,DF</v>
      </c>
      <c r="F5787" s="12">
        <v>46191</v>
      </c>
      <c r="G5787" s="14">
        <v>530</v>
      </c>
      <c r="H5787" s="14">
        <v>870</v>
      </c>
      <c r="I5787" s="7">
        <f>Tabela1[[#This Row],[Valor total]]-Tabela1[[#This Row],[Valor custo]]</f>
        <v>340</v>
      </c>
      <c r="J5787" s="3">
        <f>Tabela1[[#This Row],[MARGEM BRUTA]]/Tabela1[[#This Row],[Valor total]]</f>
        <v>0.39080459770114945</v>
      </c>
      <c r="K5787" s="1" t="str">
        <f>VLOOKUP(Tabela1[[#This Row],[Cliente]],'BASE DE CLIENTES'!A:D,4,0)</f>
        <v>EMPRESA COM MAQUINA</v>
      </c>
      <c r="L5787" s="1" t="str">
        <f>VLOOKUP(Tabela1[[#This Row],[Cliente]],'BASE DE CLIENTES'!A:E,5,0)</f>
        <v>ADE CEILÂNDIA</v>
      </c>
    </row>
    <row r="5788" spans="2:12" x14ac:dyDescent="0.3">
      <c r="B5788" t="s">
        <v>1223</v>
      </c>
      <c r="C5788" s="1" t="str">
        <f>VLOOKUP(Tabela1[[#This Row],[Cliente]],'BASE DE CLIENTES'!A:E,2,0)</f>
        <v>MERCADO LIVRE</v>
      </c>
      <c r="D5788" s="1" t="str">
        <f>VLOOKUP(Tabela1[[#This Row],[Cliente]],'BASE DE CLIENTES'!A:C,3,0)</f>
        <v>MERCADO LIVRE</v>
      </c>
      <c r="E5788" s="1" t="str">
        <f>CONCATENATE(Tabela1[[#This Row],[CIDADE]],",",Tabela1[[#This Row],[UF]])</f>
        <v>MERCADO LIVRE,MERCADO LIVRE</v>
      </c>
      <c r="F5788" s="12">
        <v>46191</v>
      </c>
      <c r="G5788" s="14">
        <v>56.28</v>
      </c>
      <c r="H5788" s="14">
        <v>212.74</v>
      </c>
      <c r="I5788" s="7">
        <f>Tabela1[[#This Row],[Valor total]]-Tabela1[[#This Row],[Valor custo]]</f>
        <v>156.46</v>
      </c>
      <c r="J5788" s="3">
        <f>Tabela1[[#This Row],[MARGEM BRUTA]]/Tabela1[[#This Row],[Valor total]]</f>
        <v>0.73545172511046353</v>
      </c>
      <c r="K5788" s="1" t="str">
        <f>VLOOKUP(Tabela1[[#This Row],[Cliente]],'BASE DE CLIENTES'!A:D,4,0)</f>
        <v>OUTROS RAMOS</v>
      </c>
      <c r="L5788" s="1" t="str">
        <f>VLOOKUP(Tabela1[[#This Row],[Cliente]],'BASE DE CLIENTES'!A:E,5,0)</f>
        <v>MERCADO LIVRE</v>
      </c>
    </row>
    <row r="5789" spans="2:12" x14ac:dyDescent="0.3">
      <c r="B5789" t="s">
        <v>70</v>
      </c>
      <c r="C5789" s="1" t="str">
        <f>VLOOKUP(Tabela1[[#This Row],[Cliente]],'BASE DE CLIENTES'!A:E,2,0)</f>
        <v>Brasília</v>
      </c>
      <c r="D5789" s="1" t="str">
        <f>VLOOKUP(Tabela1[[#This Row],[Cliente]],'BASE DE CLIENTES'!A:C,3,0)</f>
        <v>DF</v>
      </c>
      <c r="E5789" s="1" t="str">
        <f>CONCATENATE(Tabela1[[#This Row],[CIDADE]],",",Tabela1[[#This Row],[UF]])</f>
        <v>Brasília,DF</v>
      </c>
      <c r="F5789" s="12">
        <v>46191</v>
      </c>
      <c r="G5789" s="14">
        <v>892.43</v>
      </c>
      <c r="H5789" s="14">
        <v>1380</v>
      </c>
      <c r="I5789" s="7">
        <f>Tabela1[[#This Row],[Valor total]]-Tabela1[[#This Row],[Valor custo]]</f>
        <v>487.57000000000005</v>
      </c>
      <c r="J5789" s="3">
        <f>Tabela1[[#This Row],[MARGEM BRUTA]]/Tabela1[[#This Row],[Valor total]]</f>
        <v>0.35331159420289859</v>
      </c>
      <c r="K5789" s="1" t="str">
        <f>VLOOKUP(Tabela1[[#This Row],[Cliente]],'BASE DE CLIENTES'!A:D,4,0)</f>
        <v>EMPRESA COM MAQUINA</v>
      </c>
      <c r="L5789" s="1" t="str">
        <f>VLOOKUP(Tabela1[[#This Row],[Cliente]],'BASE DE CLIENTES'!A:E,5,0)</f>
        <v>TAGUATINGA NORTE (TAGUATINGA)</v>
      </c>
    </row>
    <row r="5790" spans="2:12" x14ac:dyDescent="0.3">
      <c r="B5790" t="s">
        <v>1221</v>
      </c>
      <c r="C5790" s="1" t="str">
        <f>VLOOKUP(Tabela1[[#This Row],[Cliente]],'BASE DE CLIENTES'!A:E,2,0)</f>
        <v>Brasília</v>
      </c>
      <c r="D5790" s="1" t="str">
        <f>VLOOKUP(Tabela1[[#This Row],[Cliente]],'BASE DE CLIENTES'!A:C,3,0)</f>
        <v>DF</v>
      </c>
      <c r="E5790" s="1" t="str">
        <f>CONCATENATE(Tabela1[[#This Row],[CIDADE]],",",Tabela1[[#This Row],[UF]])</f>
        <v>Brasília,DF</v>
      </c>
      <c r="F5790" s="12">
        <v>46191</v>
      </c>
      <c r="G5790" s="14">
        <v>760</v>
      </c>
      <c r="H5790" s="14">
        <v>1230</v>
      </c>
      <c r="I5790" s="7">
        <f>Tabela1[[#This Row],[Valor total]]-Tabela1[[#This Row],[Valor custo]]</f>
        <v>470</v>
      </c>
      <c r="J5790" s="3">
        <f>Tabela1[[#This Row],[MARGEM BRUTA]]/Tabela1[[#This Row],[Valor total]]</f>
        <v>0.38211382113821141</v>
      </c>
      <c r="K5790" s="1" t="str">
        <f>VLOOKUP(Tabela1[[#This Row],[Cliente]],'BASE DE CLIENTES'!A:D,4,0)</f>
        <v>CLIENTE NOVO S/ IDENT.</v>
      </c>
      <c r="L5790" s="1" t="str">
        <f>VLOOKUP(Tabela1[[#This Row],[Cliente]],'BASE DE CLIENTES'!A:E,5,0)</f>
        <v>SAMAMBAIA SUL</v>
      </c>
    </row>
    <row r="5791" spans="2:12" x14ac:dyDescent="0.3">
      <c r="B5791" t="s">
        <v>104</v>
      </c>
      <c r="C5791" s="1" t="str">
        <f>VLOOKUP(Tabela1[[#This Row],[Cliente]],'BASE DE CLIENTES'!A:E,2,0)</f>
        <v>Águas Lindas de Goiás</v>
      </c>
      <c r="D5791" s="1" t="str">
        <f>VLOOKUP(Tabela1[[#This Row],[Cliente]],'BASE DE CLIENTES'!A:C,3,0)</f>
        <v>GO</v>
      </c>
      <c r="E5791" s="1" t="str">
        <f>CONCATENATE(Tabela1[[#This Row],[CIDADE]],",",Tabela1[[#This Row],[UF]])</f>
        <v>Águas Lindas de Goiás,GO</v>
      </c>
      <c r="F5791" s="12">
        <v>46191</v>
      </c>
      <c r="G5791" s="14">
        <v>127.58</v>
      </c>
      <c r="H5791" s="14">
        <v>400</v>
      </c>
      <c r="I5791" s="7">
        <f>Tabela1[[#This Row],[Valor total]]-Tabela1[[#This Row],[Valor custo]]</f>
        <v>272.42</v>
      </c>
      <c r="J5791" s="3">
        <f>Tabela1[[#This Row],[MARGEM BRUTA]]/Tabela1[[#This Row],[Valor total]]</f>
        <v>0.68105000000000004</v>
      </c>
      <c r="K5791" s="1" t="str">
        <f>VLOOKUP(Tabela1[[#This Row],[Cliente]],'BASE DE CLIENTES'!A:D,4,0)</f>
        <v>EMPRESA SEM MAQUINA</v>
      </c>
      <c r="L5791" s="1" t="str">
        <f>VLOOKUP(Tabela1[[#This Row],[Cliente]],'BASE DE CLIENTES'!A:E,5,0)</f>
        <v>Águas Lindas de Goiás</v>
      </c>
    </row>
    <row r="5792" spans="2:12" x14ac:dyDescent="0.3">
      <c r="B5792" t="s">
        <v>19</v>
      </c>
      <c r="C5792" s="1" t="str">
        <f>VLOOKUP(Tabela1[[#This Row],[Cliente]],'BASE DE CLIENTES'!A:E,2,0)</f>
        <v>Águas Lindas de Goiás</v>
      </c>
      <c r="D5792" s="1" t="str">
        <f>VLOOKUP(Tabela1[[#This Row],[Cliente]],'BASE DE CLIENTES'!A:C,3,0)</f>
        <v>GO</v>
      </c>
      <c r="E5792" s="1" t="str">
        <f>CONCATENATE(Tabela1[[#This Row],[CIDADE]],",",Tabela1[[#This Row],[UF]])</f>
        <v>Águas Lindas de Goiás,GO</v>
      </c>
      <c r="F5792" s="12">
        <v>46191</v>
      </c>
      <c r="G5792" s="14">
        <v>794</v>
      </c>
      <c r="H5792" s="14">
        <v>1210</v>
      </c>
      <c r="I5792" s="7">
        <f>Tabela1[[#This Row],[Valor total]]-Tabela1[[#This Row],[Valor custo]]</f>
        <v>416</v>
      </c>
      <c r="J5792" s="3">
        <f>Tabela1[[#This Row],[MARGEM BRUTA]]/Tabela1[[#This Row],[Valor total]]</f>
        <v>0.34380165289256198</v>
      </c>
      <c r="K5792" s="1" t="str">
        <f>VLOOKUP(Tabela1[[#This Row],[Cliente]],'BASE DE CLIENTES'!A:D,4,0)</f>
        <v>SERRALHEIRO</v>
      </c>
      <c r="L5792" s="1" t="str">
        <f>VLOOKUP(Tabela1[[#This Row],[Cliente]],'BASE DE CLIENTES'!A:E,5,0)</f>
        <v>Águas Lindas de Goiás</v>
      </c>
    </row>
    <row r="5793" spans="2:12" x14ac:dyDescent="0.3">
      <c r="B5793" t="s">
        <v>1223</v>
      </c>
      <c r="C5793" s="1" t="str">
        <f>VLOOKUP(Tabela1[[#This Row],[Cliente]],'BASE DE CLIENTES'!A:E,2,0)</f>
        <v>MERCADO LIVRE</v>
      </c>
      <c r="D5793" s="1" t="str">
        <f>VLOOKUP(Tabela1[[#This Row],[Cliente]],'BASE DE CLIENTES'!A:C,3,0)</f>
        <v>MERCADO LIVRE</v>
      </c>
      <c r="E5793" s="1" t="str">
        <f>CONCATENATE(Tabela1[[#This Row],[CIDADE]],",",Tabela1[[#This Row],[UF]])</f>
        <v>MERCADO LIVRE,MERCADO LIVRE</v>
      </c>
      <c r="F5793" s="12">
        <v>46190</v>
      </c>
      <c r="G5793" s="14">
        <v>56.28</v>
      </c>
      <c r="H5793" s="14">
        <v>199.48</v>
      </c>
      <c r="I5793" s="7">
        <f>Tabela1[[#This Row],[Valor total]]-Tabela1[[#This Row],[Valor custo]]</f>
        <v>143.19999999999999</v>
      </c>
      <c r="J5793" s="3">
        <f>Tabela1[[#This Row],[MARGEM BRUTA]]/Tabela1[[#This Row],[Valor total]]</f>
        <v>0.71786645277722072</v>
      </c>
      <c r="K5793" s="1" t="str">
        <f>VLOOKUP(Tabela1[[#This Row],[Cliente]],'BASE DE CLIENTES'!A:D,4,0)</f>
        <v>OUTROS RAMOS</v>
      </c>
      <c r="L5793" s="1" t="str">
        <f>VLOOKUP(Tabela1[[#This Row],[Cliente]],'BASE DE CLIENTES'!A:E,5,0)</f>
        <v>MERCADO LIVRE</v>
      </c>
    </row>
    <row r="5794" spans="2:12" x14ac:dyDescent="0.3">
      <c r="B5794" t="s">
        <v>1223</v>
      </c>
      <c r="C5794" s="1" t="str">
        <f>VLOOKUP(Tabela1[[#This Row],[Cliente]],'BASE DE CLIENTES'!A:E,2,0)</f>
        <v>MERCADO LIVRE</v>
      </c>
      <c r="D5794" s="1" t="str">
        <f>VLOOKUP(Tabela1[[#This Row],[Cliente]],'BASE DE CLIENTES'!A:C,3,0)</f>
        <v>MERCADO LIVRE</v>
      </c>
      <c r="E5794" s="1" t="str">
        <f>CONCATENATE(Tabela1[[#This Row],[CIDADE]],",",Tabela1[[#This Row],[UF]])</f>
        <v>MERCADO LIVRE,MERCADO LIVRE</v>
      </c>
      <c r="F5794" s="12">
        <v>46190</v>
      </c>
      <c r="G5794" s="14">
        <v>0</v>
      </c>
      <c r="H5794" s="14">
        <v>42.22</v>
      </c>
      <c r="I5794" s="7">
        <f>Tabela1[[#This Row],[Valor total]]-Tabela1[[#This Row],[Valor custo]]</f>
        <v>42.22</v>
      </c>
      <c r="J5794" s="3">
        <f>Tabela1[[#This Row],[MARGEM BRUTA]]/Tabela1[[#This Row],[Valor total]]</f>
        <v>1</v>
      </c>
      <c r="K5794" s="1" t="str">
        <f>VLOOKUP(Tabela1[[#This Row],[Cliente]],'BASE DE CLIENTES'!A:D,4,0)</f>
        <v>OUTROS RAMOS</v>
      </c>
      <c r="L5794" s="1" t="str">
        <f>VLOOKUP(Tabela1[[#This Row],[Cliente]],'BASE DE CLIENTES'!A:E,5,0)</f>
        <v>MERCADO LIVRE</v>
      </c>
    </row>
    <row r="5795" spans="2:12" x14ac:dyDescent="0.3">
      <c r="B5795" t="s">
        <v>66</v>
      </c>
      <c r="C5795" s="1" t="str">
        <f>VLOOKUP(Tabela1[[#This Row],[Cliente]],'BASE DE CLIENTES'!A:E,2,0)</f>
        <v>Águas Lindas de Goiás</v>
      </c>
      <c r="D5795" s="1" t="str">
        <f>VLOOKUP(Tabela1[[#This Row],[Cliente]],'BASE DE CLIENTES'!A:C,3,0)</f>
        <v>GO</v>
      </c>
      <c r="E5795" s="1" t="str">
        <f>CONCATENATE(Tabela1[[#This Row],[CIDADE]],",",Tabela1[[#This Row],[UF]])</f>
        <v>Águas Lindas de Goiás,GO</v>
      </c>
      <c r="F5795" s="12">
        <v>46190</v>
      </c>
      <c r="G5795" s="14">
        <v>1050</v>
      </c>
      <c r="H5795" s="14">
        <v>1750</v>
      </c>
      <c r="I5795" s="7">
        <f>Tabela1[[#This Row],[Valor total]]-Tabela1[[#This Row],[Valor custo]]</f>
        <v>700</v>
      </c>
      <c r="J5795" s="3">
        <f>Tabela1[[#This Row],[MARGEM BRUTA]]/Tabela1[[#This Row],[Valor total]]</f>
        <v>0.4</v>
      </c>
      <c r="K5795" s="1" t="str">
        <f>VLOOKUP(Tabela1[[#This Row],[Cliente]],'BASE DE CLIENTES'!A:D,4,0)</f>
        <v>EMPRESA COM MAQUINA</v>
      </c>
      <c r="L5795" s="1" t="str">
        <f>VLOOKUP(Tabela1[[#This Row],[Cliente]],'BASE DE CLIENTES'!A:E,5,0)</f>
        <v>Águas Lindas de Goiás</v>
      </c>
    </row>
    <row r="5796" spans="2:12" x14ac:dyDescent="0.3">
      <c r="B5796" t="s">
        <v>128</v>
      </c>
      <c r="C5796" s="1" t="str">
        <f>VLOOKUP(Tabela1[[#This Row],[Cliente]],'BASE DE CLIENTES'!A:E,2,0)</f>
        <v>Brasília</v>
      </c>
      <c r="D5796" s="1" t="str">
        <f>VLOOKUP(Tabela1[[#This Row],[Cliente]],'BASE DE CLIENTES'!A:C,3,0)</f>
        <v>DF</v>
      </c>
      <c r="E5796" s="1" t="str">
        <f>CONCATENATE(Tabela1[[#This Row],[CIDADE]],",",Tabela1[[#This Row],[UF]])</f>
        <v>Brasília,DF</v>
      </c>
      <c r="F5796" s="12">
        <v>46182</v>
      </c>
      <c r="G5796" s="14">
        <v>90.06</v>
      </c>
      <c r="H5796" s="14">
        <v>170</v>
      </c>
      <c r="I5796" s="7">
        <f>Tabela1[[#This Row],[Valor total]]-Tabela1[[#This Row],[Valor custo]]</f>
        <v>79.94</v>
      </c>
      <c r="J5796" s="3">
        <f>Tabela1[[#This Row],[MARGEM BRUTA]]/Tabela1[[#This Row],[Valor total]]</f>
        <v>0.47023529411764703</v>
      </c>
      <c r="K5796" s="1" t="str">
        <f>VLOOKUP(Tabela1[[#This Row],[Cliente]],'BASE DE CLIENTES'!A:D,4,0)</f>
        <v>SERRALHEIRO</v>
      </c>
      <c r="L5796" s="1" t="str">
        <f>VLOOKUP(Tabela1[[#This Row],[Cliente]],'BASE DE CLIENTES'!A:E,5,0)</f>
        <v>TAGUATINGA NORTE</v>
      </c>
    </row>
    <row r="5797" spans="2:12" x14ac:dyDescent="0.3">
      <c r="B5797" t="s">
        <v>187</v>
      </c>
      <c r="C5797" s="1" t="str">
        <f>VLOOKUP(Tabela1[[#This Row],[Cliente]],'BASE DE CLIENTES'!A:E,2,0)</f>
        <v>Brasília</v>
      </c>
      <c r="D5797" s="1" t="str">
        <f>VLOOKUP(Tabela1[[#This Row],[Cliente]],'BASE DE CLIENTES'!A:C,3,0)</f>
        <v>DF</v>
      </c>
      <c r="E5797" s="1" t="str">
        <f>CONCATENATE(Tabela1[[#This Row],[CIDADE]],",",Tabela1[[#This Row],[UF]])</f>
        <v>Brasília,DF</v>
      </c>
      <c r="F5797" s="12">
        <v>46190</v>
      </c>
      <c r="G5797" s="14">
        <v>13.69</v>
      </c>
      <c r="H5797" s="14">
        <v>120</v>
      </c>
      <c r="I5797" s="7">
        <f>Tabela1[[#This Row],[Valor total]]-Tabela1[[#This Row],[Valor custo]]</f>
        <v>106.31</v>
      </c>
      <c r="J5797" s="3">
        <f>Tabela1[[#This Row],[MARGEM BRUTA]]/Tabela1[[#This Row],[Valor total]]</f>
        <v>0.88591666666666669</v>
      </c>
      <c r="K5797" s="1" t="str">
        <f>VLOOKUP(Tabela1[[#This Row],[Cliente]],'BASE DE CLIENTES'!A:D,4,0)</f>
        <v>SERRALHEIRO</v>
      </c>
      <c r="L5797" s="1" t="str">
        <f>VLOOKUP(Tabela1[[#This Row],[Cliente]],'BASE DE CLIENTES'!A:E,5,0)</f>
        <v>CEILANDIA SUL (CEILANDIA)</v>
      </c>
    </row>
    <row r="5798" spans="2:12" x14ac:dyDescent="0.3">
      <c r="B5798" t="s">
        <v>138</v>
      </c>
      <c r="C5798" s="1" t="str">
        <f>VLOOKUP(Tabela1[[#This Row],[Cliente]],'BASE DE CLIENTES'!A:E,2,0)</f>
        <v>Brasília</v>
      </c>
      <c r="D5798" s="1" t="str">
        <f>VLOOKUP(Tabela1[[#This Row],[Cliente]],'BASE DE CLIENTES'!A:C,3,0)</f>
        <v>DF</v>
      </c>
      <c r="E5798" s="1" t="str">
        <f>CONCATENATE(Tabela1[[#This Row],[CIDADE]],",",Tabela1[[#This Row],[UF]])</f>
        <v>Brasília,DF</v>
      </c>
      <c r="F5798" s="12">
        <v>46190</v>
      </c>
      <c r="G5798" s="14">
        <v>281.39999999999998</v>
      </c>
      <c r="H5798" s="14">
        <v>600</v>
      </c>
      <c r="I5798" s="7">
        <f>Tabela1[[#This Row],[Valor total]]-Tabela1[[#This Row],[Valor custo]]</f>
        <v>318.60000000000002</v>
      </c>
      <c r="J5798" s="3">
        <f>Tabela1[[#This Row],[MARGEM BRUTA]]/Tabela1[[#This Row],[Valor total]]</f>
        <v>0.53100000000000003</v>
      </c>
      <c r="K5798" s="1" t="str">
        <f>VLOOKUP(Tabela1[[#This Row],[Cliente]],'BASE DE CLIENTES'!A:D,4,0)</f>
        <v>OUTROS RAMOS</v>
      </c>
      <c r="L5798" s="1" t="str">
        <f>VLOOKUP(Tabela1[[#This Row],[Cliente]],'BASE DE CLIENTES'!A:E,5,0)</f>
        <v>CEILANDIA NORTE (CEILANDIA)</v>
      </c>
    </row>
    <row r="5799" spans="2:12" x14ac:dyDescent="0.3">
      <c r="B5799" t="s">
        <v>27</v>
      </c>
      <c r="C5799" s="1" t="str">
        <f>VLOOKUP(Tabela1[[#This Row],[Cliente]],'BASE DE CLIENTES'!A:E,2,0)</f>
        <v>Brasília</v>
      </c>
      <c r="D5799" s="1" t="str">
        <f>VLOOKUP(Tabela1[[#This Row],[Cliente]],'BASE DE CLIENTES'!A:C,3,0)</f>
        <v>DF</v>
      </c>
      <c r="E5799" s="1" t="str">
        <f>CONCATENATE(Tabela1[[#This Row],[CIDADE]],",",Tabela1[[#This Row],[UF]])</f>
        <v>Brasília,DF</v>
      </c>
      <c r="F5799" s="12">
        <v>46190</v>
      </c>
      <c r="G5799" s="14">
        <v>41.07</v>
      </c>
      <c r="H5799" s="14">
        <v>330</v>
      </c>
      <c r="I5799" s="7">
        <f>Tabela1[[#This Row],[Valor total]]-Tabela1[[#This Row],[Valor custo]]</f>
        <v>288.93</v>
      </c>
      <c r="J5799" s="3">
        <f>Tabela1[[#This Row],[MARGEM BRUTA]]/Tabela1[[#This Row],[Valor total]]</f>
        <v>0.87554545454545452</v>
      </c>
      <c r="K5799" s="1" t="str">
        <f>VLOOKUP(Tabela1[[#This Row],[Cliente]],'BASE DE CLIENTES'!A:D,4,0)</f>
        <v>EMPRESA SEM MAQUINA</v>
      </c>
      <c r="L5799" s="1" t="str">
        <f>VLOOKUP(Tabela1[[#This Row],[Cliente]],'BASE DE CLIENTES'!A:E,5,0)</f>
        <v>RECANTO DAS EMAS</v>
      </c>
    </row>
    <row r="5800" spans="2:12" x14ac:dyDescent="0.3">
      <c r="B5800" t="s">
        <v>68</v>
      </c>
      <c r="C5800" s="1" t="str">
        <f>VLOOKUP(Tabela1[[#This Row],[Cliente]],'BASE DE CLIENTES'!A:E,2,0)</f>
        <v>Brasília</v>
      </c>
      <c r="D5800" s="1" t="str">
        <f>VLOOKUP(Tabela1[[#This Row],[Cliente]],'BASE DE CLIENTES'!A:C,3,0)</f>
        <v>DF</v>
      </c>
      <c r="E5800" s="1" t="str">
        <f>CONCATENATE(Tabela1[[#This Row],[CIDADE]],",",Tabela1[[#This Row],[UF]])</f>
        <v>Brasília,DF</v>
      </c>
      <c r="F5800" s="12">
        <v>46190</v>
      </c>
      <c r="G5800" s="14">
        <v>1239</v>
      </c>
      <c r="H5800" s="14">
        <v>1825</v>
      </c>
      <c r="I5800" s="7">
        <f>Tabela1[[#This Row],[Valor total]]-Tabela1[[#This Row],[Valor custo]]</f>
        <v>586</v>
      </c>
      <c r="J5800" s="3">
        <f>Tabela1[[#This Row],[MARGEM BRUTA]]/Tabela1[[#This Row],[Valor total]]</f>
        <v>0.32109589041095893</v>
      </c>
      <c r="K5800" s="1" t="str">
        <f>VLOOKUP(Tabela1[[#This Row],[Cliente]],'BASE DE CLIENTES'!A:D,4,0)</f>
        <v>EMPRESA COM MAQUINA</v>
      </c>
      <c r="L5800" s="1" t="str">
        <f>VLOOKUP(Tabela1[[#This Row],[Cliente]],'BASE DE CLIENTES'!A:E,5,0)</f>
        <v>SAMAMBAIA SUL (SAMAMBAIA)</v>
      </c>
    </row>
    <row r="5801" spans="2:12" x14ac:dyDescent="0.3">
      <c r="B5801" t="s">
        <v>775</v>
      </c>
      <c r="C5801" s="1" t="str">
        <f>VLOOKUP(Tabela1[[#This Row],[Cliente]],'BASE DE CLIENTES'!A:E,2,0)</f>
        <v>Brasília</v>
      </c>
      <c r="D5801" s="1" t="str">
        <f>VLOOKUP(Tabela1[[#This Row],[Cliente]],'BASE DE CLIENTES'!A:C,3,0)</f>
        <v>DF</v>
      </c>
      <c r="E5801" s="1" t="str">
        <f>CONCATENATE(Tabela1[[#This Row],[CIDADE]],",",Tabela1[[#This Row],[UF]])</f>
        <v>Brasília,DF</v>
      </c>
      <c r="F5801" s="12">
        <v>46189</v>
      </c>
      <c r="G5801" s="14">
        <v>530</v>
      </c>
      <c r="H5801" s="14">
        <v>870</v>
      </c>
      <c r="I5801" s="7">
        <f>Tabela1[[#This Row],[Valor total]]-Tabela1[[#This Row],[Valor custo]]</f>
        <v>340</v>
      </c>
      <c r="J5801" s="3">
        <f>Tabela1[[#This Row],[MARGEM BRUTA]]/Tabela1[[#This Row],[Valor total]]</f>
        <v>0.39080459770114945</v>
      </c>
      <c r="K5801" s="1" t="str">
        <f>VLOOKUP(Tabela1[[#This Row],[Cliente]],'BASE DE CLIENTES'!A:D,4,0)</f>
        <v>CLIENTE NOVO S/ IDENT.</v>
      </c>
      <c r="L5801" s="1" t="str">
        <f>VLOOKUP(Tabela1[[#This Row],[Cliente]],'BASE DE CLIENTES'!A:E,5,0)</f>
        <v>Brasília</v>
      </c>
    </row>
    <row r="5802" spans="2:12" x14ac:dyDescent="0.3">
      <c r="B5802" t="s">
        <v>23</v>
      </c>
      <c r="C5802" s="1" t="str">
        <f>VLOOKUP(Tabela1[[#This Row],[Cliente]],'BASE DE CLIENTES'!A:E,2,0)</f>
        <v>Brasília</v>
      </c>
      <c r="D5802" s="1" t="str">
        <f>VLOOKUP(Tabela1[[#This Row],[Cliente]],'BASE DE CLIENTES'!A:C,3,0)</f>
        <v>DF</v>
      </c>
      <c r="E5802" s="1" t="str">
        <f>CONCATENATE(Tabela1[[#This Row],[CIDADE]],",",Tabela1[[#This Row],[UF]])</f>
        <v>Brasília,DF</v>
      </c>
      <c r="F5802" s="12">
        <v>46189</v>
      </c>
      <c r="G5802" s="14">
        <v>760</v>
      </c>
      <c r="H5802" s="14">
        <v>1100</v>
      </c>
      <c r="I5802" s="7">
        <f>Tabela1[[#This Row],[Valor total]]-Tabela1[[#This Row],[Valor custo]]</f>
        <v>340</v>
      </c>
      <c r="J5802" s="3">
        <f>Tabela1[[#This Row],[MARGEM BRUTA]]/Tabela1[[#This Row],[Valor total]]</f>
        <v>0.30909090909090908</v>
      </c>
      <c r="K5802" s="1" t="str">
        <f>VLOOKUP(Tabela1[[#This Row],[Cliente]],'BASE DE CLIENTES'!A:D,4,0)</f>
        <v>EMPRESA SEM MAQUINA</v>
      </c>
      <c r="L5802" s="1" t="str">
        <f>VLOOKUP(Tabela1[[#This Row],[Cliente]],'BASE DE CLIENTES'!A:E,5,0)</f>
        <v>SETOR INDUSTRIAL (TAGUATINGA)</v>
      </c>
    </row>
    <row r="5803" spans="2:12" x14ac:dyDescent="0.3">
      <c r="B5803" t="s">
        <v>781</v>
      </c>
      <c r="C5803" s="1" t="str">
        <f>VLOOKUP(Tabela1[[#This Row],[Cliente]],'BASE DE CLIENTES'!A:E,2,0)</f>
        <v>Brasília</v>
      </c>
      <c r="D5803" s="1" t="str">
        <f>VLOOKUP(Tabela1[[#This Row],[Cliente]],'BASE DE CLIENTES'!A:C,3,0)</f>
        <v>DF</v>
      </c>
      <c r="E5803" s="1" t="str">
        <f>CONCATENATE(Tabela1[[#This Row],[CIDADE]],",",Tabela1[[#This Row],[UF]])</f>
        <v>Brasília,DF</v>
      </c>
      <c r="F5803" s="12">
        <v>46189</v>
      </c>
      <c r="G5803" s="14">
        <v>380</v>
      </c>
      <c r="H5803" s="14">
        <v>695</v>
      </c>
      <c r="I5803" s="7">
        <f>Tabela1[[#This Row],[Valor total]]-Tabela1[[#This Row],[Valor custo]]</f>
        <v>315</v>
      </c>
      <c r="J5803" s="3">
        <f>Tabela1[[#This Row],[MARGEM BRUTA]]/Tabela1[[#This Row],[Valor total]]</f>
        <v>0.45323741007194246</v>
      </c>
      <c r="K5803" s="1" t="str">
        <f>VLOOKUP(Tabela1[[#This Row],[Cliente]],'BASE DE CLIENTES'!A:D,4,0)</f>
        <v>CLIENTE NOVO S/ IDENT.</v>
      </c>
      <c r="L5803" s="1" t="str">
        <f>VLOOKUP(Tabela1[[#This Row],[Cliente]],'BASE DE CLIENTES'!A:E,5,0)</f>
        <v>Samambaia</v>
      </c>
    </row>
    <row r="5804" spans="2:12" x14ac:dyDescent="0.3">
      <c r="B5804" t="s">
        <v>38</v>
      </c>
      <c r="C5804" s="1" t="str">
        <f>VLOOKUP(Tabela1[[#This Row],[Cliente]],'BASE DE CLIENTES'!A:E,2,0)</f>
        <v>Brasília</v>
      </c>
      <c r="D5804" s="1" t="str">
        <f>VLOOKUP(Tabela1[[#This Row],[Cliente]],'BASE DE CLIENTES'!A:C,3,0)</f>
        <v>DF</v>
      </c>
      <c r="E5804" s="1" t="str">
        <f>CONCATENATE(Tabela1[[#This Row],[CIDADE]],",",Tabela1[[#This Row],[UF]])</f>
        <v>Brasília,DF</v>
      </c>
      <c r="F5804" s="12">
        <v>46189</v>
      </c>
      <c r="G5804" s="14">
        <v>13.69</v>
      </c>
      <c r="H5804" s="14">
        <v>100</v>
      </c>
      <c r="I5804" s="7">
        <f>Tabela1[[#This Row],[Valor total]]-Tabela1[[#This Row],[Valor custo]]</f>
        <v>86.31</v>
      </c>
      <c r="J5804" s="3">
        <f>Tabela1[[#This Row],[MARGEM BRUTA]]/Tabela1[[#This Row],[Valor total]]</f>
        <v>0.86309999999999998</v>
      </c>
      <c r="K5804" s="1" t="str">
        <f>VLOOKUP(Tabela1[[#This Row],[Cliente]],'BASE DE CLIENTES'!A:D,4,0)</f>
        <v>EMPRESA SEM MAQUINA</v>
      </c>
      <c r="L5804" s="1" t="str">
        <f>VLOOKUP(Tabela1[[#This Row],[Cliente]],'BASE DE CLIENTES'!A:E,5,0)</f>
        <v>PONTE ALTA NORTE (GAMA)</v>
      </c>
    </row>
    <row r="5805" spans="2:12" x14ac:dyDescent="0.3">
      <c r="B5805" t="s">
        <v>111</v>
      </c>
      <c r="C5805" s="1" t="str">
        <f>VLOOKUP(Tabela1[[#This Row],[Cliente]],'BASE DE CLIENTES'!A:E,2,0)</f>
        <v>Brasília</v>
      </c>
      <c r="D5805" s="1" t="str">
        <f>VLOOKUP(Tabela1[[#This Row],[Cliente]],'BASE DE CLIENTES'!A:C,3,0)</f>
        <v>DF</v>
      </c>
      <c r="E5805" s="1" t="str">
        <f>CONCATENATE(Tabela1[[#This Row],[CIDADE]],",",Tabela1[[#This Row],[UF]])</f>
        <v>Brasília,DF</v>
      </c>
      <c r="F5805" s="12">
        <v>46189</v>
      </c>
      <c r="G5805" s="14">
        <v>670</v>
      </c>
      <c r="H5805" s="14">
        <v>1000</v>
      </c>
      <c r="I5805" s="7">
        <f>Tabela1[[#This Row],[Valor total]]-Tabela1[[#This Row],[Valor custo]]</f>
        <v>330</v>
      </c>
      <c r="J5805" s="3">
        <f>Tabela1[[#This Row],[MARGEM BRUTA]]/Tabela1[[#This Row],[Valor total]]</f>
        <v>0.33</v>
      </c>
      <c r="K5805" s="1" t="str">
        <f>VLOOKUP(Tabela1[[#This Row],[Cliente]],'BASE DE CLIENTES'!A:D,4,0)</f>
        <v>EMPRESA SEM MAQUINA</v>
      </c>
      <c r="L5805" s="1" t="str">
        <f>VLOOKUP(Tabela1[[#This Row],[Cliente]],'BASE DE CLIENTES'!A:E,5,0)</f>
        <v>TAGUATINGA SUL (TAGUATINGA)</v>
      </c>
    </row>
    <row r="5806" spans="2:12" x14ac:dyDescent="0.3">
      <c r="B5806" t="s">
        <v>38</v>
      </c>
      <c r="C5806" s="1" t="str">
        <f>VLOOKUP(Tabela1[[#This Row],[Cliente]],'BASE DE CLIENTES'!A:E,2,0)</f>
        <v>Brasília</v>
      </c>
      <c r="D5806" s="1" t="str">
        <f>VLOOKUP(Tabela1[[#This Row],[Cliente]],'BASE DE CLIENTES'!A:C,3,0)</f>
        <v>DF</v>
      </c>
      <c r="E5806" s="1" t="str">
        <f>CONCATENATE(Tabela1[[#This Row],[CIDADE]],",",Tabela1[[#This Row],[UF]])</f>
        <v>Brasília,DF</v>
      </c>
      <c r="F5806" s="12">
        <v>46190</v>
      </c>
      <c r="G5806" s="14">
        <v>2550</v>
      </c>
      <c r="H5806" s="14">
        <v>3975</v>
      </c>
      <c r="I5806" s="7">
        <f>Tabela1[[#This Row],[Valor total]]-Tabela1[[#This Row],[Valor custo]]</f>
        <v>1425</v>
      </c>
      <c r="J5806" s="3">
        <f>Tabela1[[#This Row],[MARGEM BRUTA]]/Tabela1[[#This Row],[Valor total]]</f>
        <v>0.35849056603773582</v>
      </c>
      <c r="K5806" s="1" t="str">
        <f>VLOOKUP(Tabela1[[#This Row],[Cliente]],'BASE DE CLIENTES'!A:D,4,0)</f>
        <v>EMPRESA SEM MAQUINA</v>
      </c>
      <c r="L5806" s="1" t="str">
        <f>VLOOKUP(Tabela1[[#This Row],[Cliente]],'BASE DE CLIENTES'!A:E,5,0)</f>
        <v>PONTE ALTA NORTE (GAMA)</v>
      </c>
    </row>
    <row r="5807" spans="2:12" x14ac:dyDescent="0.3">
      <c r="B5807" t="s">
        <v>96</v>
      </c>
      <c r="C5807" s="1" t="str">
        <f>VLOOKUP(Tabela1[[#This Row],[Cliente]],'BASE DE CLIENTES'!A:E,2,0)</f>
        <v>Brasília</v>
      </c>
      <c r="D5807" s="1" t="str">
        <f>VLOOKUP(Tabela1[[#This Row],[Cliente]],'BASE DE CLIENTES'!A:C,3,0)</f>
        <v>DF</v>
      </c>
      <c r="E5807" s="1" t="str">
        <f>CONCATENATE(Tabela1[[#This Row],[CIDADE]],",",Tabela1[[#This Row],[UF]])</f>
        <v>Brasília,DF</v>
      </c>
      <c r="F5807" s="12">
        <v>46190</v>
      </c>
      <c r="G5807" s="14">
        <v>816.28</v>
      </c>
      <c r="H5807" s="14">
        <v>1450</v>
      </c>
      <c r="I5807" s="7">
        <f>Tabela1[[#This Row],[Valor total]]-Tabela1[[#This Row],[Valor custo]]</f>
        <v>633.72</v>
      </c>
      <c r="J5807" s="3">
        <f>Tabela1[[#This Row],[MARGEM BRUTA]]/Tabela1[[#This Row],[Valor total]]</f>
        <v>0.43704827586206896</v>
      </c>
      <c r="K5807" s="1" t="str">
        <f>VLOOKUP(Tabela1[[#This Row],[Cliente]],'BASE DE CLIENTES'!A:D,4,0)</f>
        <v>EMPRESA SEM MAQUINA</v>
      </c>
      <c r="L5807" s="1" t="str">
        <f>VLOOKUP(Tabela1[[#This Row],[Cliente]],'BASE DE CLIENTES'!A:E,5,0)</f>
        <v>CEILANDIA NORTE (CEILANDIA)</v>
      </c>
    </row>
    <row r="5808" spans="2:12" x14ac:dyDescent="0.3">
      <c r="B5808" t="s">
        <v>1200</v>
      </c>
      <c r="C5808" s="1" t="str">
        <f>VLOOKUP(Tabela1[[#This Row],[Cliente]],'BASE DE CLIENTES'!A:E,2,0)</f>
        <v>Maracanaú</v>
      </c>
      <c r="D5808" s="1" t="str">
        <f>VLOOKUP(Tabela1[[#This Row],[Cliente]],'BASE DE CLIENTES'!A:C,3,0)</f>
        <v>CE</v>
      </c>
      <c r="E5808" s="1" t="str">
        <f>CONCATENATE(Tabela1[[#This Row],[CIDADE]],",",Tabela1[[#This Row],[UF]])</f>
        <v>Maracanaú,CE</v>
      </c>
      <c r="F5808" s="12">
        <v>46189</v>
      </c>
      <c r="G5808" s="14">
        <v>335.6</v>
      </c>
      <c r="H5808" s="14">
        <v>847.3</v>
      </c>
      <c r="I5808" s="7">
        <f>Tabela1[[#This Row],[Valor total]]-Tabela1[[#This Row],[Valor custo]]</f>
        <v>511.69999999999993</v>
      </c>
      <c r="J5808" s="3">
        <f>Tabela1[[#This Row],[MARGEM BRUTA]]/Tabela1[[#This Row],[Valor total]]</f>
        <v>0.60391832880915841</v>
      </c>
      <c r="K5808" s="1" t="str">
        <f>VLOOKUP(Tabela1[[#This Row],[Cliente]],'BASE DE CLIENTES'!A:D,4,0)</f>
        <v>CLIENTE NOVO S/ IDENT.</v>
      </c>
      <c r="L5808" s="1" t="str">
        <f>VLOOKUP(Tabela1[[#This Row],[Cliente]],'BASE DE CLIENTES'!A:E,5,0)</f>
        <v>Maracanaú</v>
      </c>
    </row>
    <row r="5809" spans="2:12" x14ac:dyDescent="0.3">
      <c r="B5809" t="s">
        <v>36</v>
      </c>
      <c r="C5809" s="1" t="str">
        <f>VLOOKUP(Tabela1[[#This Row],[Cliente]],'BASE DE CLIENTES'!A:E,2,0)</f>
        <v>Brasília</v>
      </c>
      <c r="D5809" s="1" t="str">
        <f>VLOOKUP(Tabela1[[#This Row],[Cliente]],'BASE DE CLIENTES'!A:C,3,0)</f>
        <v>DF</v>
      </c>
      <c r="E5809" s="1" t="str">
        <f>CONCATENATE(Tabela1[[#This Row],[CIDADE]],",",Tabela1[[#This Row],[UF]])</f>
        <v>Brasília,DF</v>
      </c>
      <c r="F5809" s="12">
        <v>46189</v>
      </c>
      <c r="G5809" s="14">
        <v>760</v>
      </c>
      <c r="H5809" s="14">
        <v>1145</v>
      </c>
      <c r="I5809" s="7">
        <f>Tabela1[[#This Row],[Valor total]]-Tabela1[[#This Row],[Valor custo]]</f>
        <v>385</v>
      </c>
      <c r="J5809" s="3">
        <f>Tabela1[[#This Row],[MARGEM BRUTA]]/Tabela1[[#This Row],[Valor total]]</f>
        <v>0.33624454148471616</v>
      </c>
      <c r="K5809" s="1" t="str">
        <f>VLOOKUP(Tabela1[[#This Row],[Cliente]],'BASE DE CLIENTES'!A:D,4,0)</f>
        <v>SERRALHEIRO</v>
      </c>
      <c r="L5809" s="1" t="str">
        <f>VLOOKUP(Tabela1[[#This Row],[Cliente]],'BASE DE CLIENTES'!A:E,5,0)</f>
        <v>CEILANDIA SUL (CEILANDIA)</v>
      </c>
    </row>
    <row r="5810" spans="2:12" x14ac:dyDescent="0.3">
      <c r="B5810" t="s">
        <v>183</v>
      </c>
      <c r="C5810" s="1" t="str">
        <f>VLOOKUP(Tabela1[[#This Row],[Cliente]],'BASE DE CLIENTES'!A:E,2,0)</f>
        <v>Caldas Novas</v>
      </c>
      <c r="D5810" s="1" t="str">
        <f>VLOOKUP(Tabela1[[#This Row],[Cliente]],'BASE DE CLIENTES'!A:C,3,0)</f>
        <v>GO</v>
      </c>
      <c r="E5810" s="1" t="str">
        <f>CONCATENATE(Tabela1[[#This Row],[CIDADE]],",",Tabela1[[#This Row],[UF]])</f>
        <v>Caldas Novas,GO</v>
      </c>
      <c r="F5810" s="12">
        <v>46189</v>
      </c>
      <c r="G5810" s="14">
        <v>168.84</v>
      </c>
      <c r="H5810" s="14">
        <v>450</v>
      </c>
      <c r="I5810" s="7">
        <f>Tabela1[[#This Row],[Valor total]]-Tabela1[[#This Row],[Valor custo]]</f>
        <v>281.15999999999997</v>
      </c>
      <c r="J5810" s="3">
        <f>Tabela1[[#This Row],[MARGEM BRUTA]]/Tabela1[[#This Row],[Valor total]]</f>
        <v>0.62479999999999991</v>
      </c>
      <c r="K5810" s="1" t="str">
        <f>VLOOKUP(Tabela1[[#This Row],[Cliente]],'BASE DE CLIENTES'!A:D,4,0)</f>
        <v>EMPRESA COM MAQUINA</v>
      </c>
      <c r="L5810" s="1" t="str">
        <f>VLOOKUP(Tabela1[[#This Row],[Cliente]],'BASE DE CLIENTES'!A:E,5,0)</f>
        <v>Caldas Novas</v>
      </c>
    </row>
    <row r="5811" spans="2:12" x14ac:dyDescent="0.3">
      <c r="B5811" t="s">
        <v>20</v>
      </c>
      <c r="C5811" s="1" t="str">
        <f>VLOOKUP(Tabela1[[#This Row],[Cliente]],'BASE DE CLIENTES'!A:E,2,0)</f>
        <v>Brasília</v>
      </c>
      <c r="D5811" s="1" t="str">
        <f>VLOOKUP(Tabela1[[#This Row],[Cliente]],'BASE DE CLIENTES'!A:C,3,0)</f>
        <v>DF</v>
      </c>
      <c r="E5811" s="1" t="str">
        <f>CONCATENATE(Tabela1[[#This Row],[CIDADE]],",",Tabela1[[#This Row],[UF]])</f>
        <v>Brasília,DF</v>
      </c>
      <c r="F5811" s="12">
        <v>46189</v>
      </c>
      <c r="G5811" s="14">
        <v>191</v>
      </c>
      <c r="H5811" s="14">
        <v>600</v>
      </c>
      <c r="I5811" s="7">
        <f>Tabela1[[#This Row],[Valor total]]-Tabela1[[#This Row],[Valor custo]]</f>
        <v>409</v>
      </c>
      <c r="J5811" s="3">
        <f>Tabela1[[#This Row],[MARGEM BRUTA]]/Tabela1[[#This Row],[Valor total]]</f>
        <v>0.68166666666666664</v>
      </c>
      <c r="K5811" s="1" t="str">
        <f>VLOOKUP(Tabela1[[#This Row],[Cliente]],'BASE DE CLIENTES'!A:D,4,0)</f>
        <v>CHAVEIRO</v>
      </c>
      <c r="L5811" s="1" t="str">
        <f>VLOOKUP(Tabela1[[#This Row],[Cliente]],'BASE DE CLIENTES'!A:E,5,0)</f>
        <v>NA</v>
      </c>
    </row>
    <row r="5812" spans="2:12" x14ac:dyDescent="0.3">
      <c r="B5812" t="s">
        <v>767</v>
      </c>
      <c r="C5812" s="1" t="str">
        <f>VLOOKUP(Tabela1[[#This Row],[Cliente]],'BASE DE CLIENTES'!A:E,2,0)</f>
        <v>Catalão</v>
      </c>
      <c r="D5812" s="1" t="str">
        <f>VLOOKUP(Tabela1[[#This Row],[Cliente]],'BASE DE CLIENTES'!A:C,3,0)</f>
        <v>GO</v>
      </c>
      <c r="E5812" s="1" t="str">
        <f>CONCATENATE(Tabela1[[#This Row],[CIDADE]],",",Tabela1[[#This Row],[UF]])</f>
        <v>Catalão,GO</v>
      </c>
      <c r="F5812" s="12">
        <v>46189</v>
      </c>
      <c r="G5812" s="14">
        <v>1887.81</v>
      </c>
      <c r="H5812" s="14">
        <v>3120</v>
      </c>
      <c r="I5812" s="7">
        <f>Tabela1[[#This Row],[Valor total]]-Tabela1[[#This Row],[Valor custo]]</f>
        <v>1232.19</v>
      </c>
      <c r="J5812" s="3">
        <f>Tabela1[[#This Row],[MARGEM BRUTA]]/Tabela1[[#This Row],[Valor total]]</f>
        <v>0.39493269230769235</v>
      </c>
      <c r="K5812" s="1" t="str">
        <f>VLOOKUP(Tabela1[[#This Row],[Cliente]],'BASE DE CLIENTES'!A:D,4,0)</f>
        <v>CLIENTE NOVO S/ IDENT.</v>
      </c>
      <c r="L5812" s="1" t="str">
        <f>VLOOKUP(Tabela1[[#This Row],[Cliente]],'BASE DE CLIENTES'!A:E,5,0)</f>
        <v>Catalão</v>
      </c>
    </row>
    <row r="5813" spans="2:12" x14ac:dyDescent="0.3">
      <c r="B5813" t="s">
        <v>309</v>
      </c>
      <c r="C5813" s="1" t="str">
        <f>VLOOKUP(Tabela1[[#This Row],[Cliente]],'BASE DE CLIENTES'!A:E,2,0)</f>
        <v>Uberlândia</v>
      </c>
      <c r="D5813" s="1" t="str">
        <f>VLOOKUP(Tabela1[[#This Row],[Cliente]],'BASE DE CLIENTES'!A:C,3,0)</f>
        <v>MG</v>
      </c>
      <c r="E5813" s="1" t="str">
        <f>CONCATENATE(Tabela1[[#This Row],[CIDADE]],",",Tabela1[[#This Row],[UF]])</f>
        <v>Uberlândia,MG</v>
      </c>
      <c r="F5813" s="12">
        <v>46189</v>
      </c>
      <c r="G5813" s="14">
        <v>2706</v>
      </c>
      <c r="H5813" s="14">
        <v>3130</v>
      </c>
      <c r="I5813" s="7">
        <f>Tabela1[[#This Row],[Valor total]]-Tabela1[[#This Row],[Valor custo]]</f>
        <v>424</v>
      </c>
      <c r="J5813" s="3">
        <f>Tabela1[[#This Row],[MARGEM BRUTA]]/Tabela1[[#This Row],[Valor total]]</f>
        <v>0.13546325878594248</v>
      </c>
      <c r="K5813" s="1" t="str">
        <f>VLOOKUP(Tabela1[[#This Row],[Cliente]],'BASE DE CLIENTES'!A:D,4,0)</f>
        <v>EMPRESA COM MAQUINA</v>
      </c>
      <c r="L5813" s="1" t="str">
        <f>VLOOKUP(Tabela1[[#This Row],[Cliente]],'BASE DE CLIENTES'!A:E,5,0)</f>
        <v>Uberlândia</v>
      </c>
    </row>
    <row r="5814" spans="2:12" x14ac:dyDescent="0.3">
      <c r="B5814" t="s">
        <v>307</v>
      </c>
      <c r="C5814" s="1" t="str">
        <f>VLOOKUP(Tabela1[[#This Row],[Cliente]],'BASE DE CLIENTES'!A:E,2,0)</f>
        <v>Uberaba</v>
      </c>
      <c r="D5814" s="1" t="str">
        <f>VLOOKUP(Tabela1[[#This Row],[Cliente]],'BASE DE CLIENTES'!A:C,3,0)</f>
        <v>MG</v>
      </c>
      <c r="E5814" s="1" t="str">
        <f>CONCATENATE(Tabela1[[#This Row],[CIDADE]],",",Tabela1[[#This Row],[UF]])</f>
        <v>Uberaba,MG</v>
      </c>
      <c r="F5814" s="12">
        <v>46189</v>
      </c>
      <c r="G5814" s="14">
        <v>5895</v>
      </c>
      <c r="H5814" s="14">
        <v>8875</v>
      </c>
      <c r="I5814" s="7">
        <f>Tabela1[[#This Row],[Valor total]]-Tabela1[[#This Row],[Valor custo]]</f>
        <v>2980</v>
      </c>
      <c r="J5814" s="3">
        <f>Tabela1[[#This Row],[MARGEM BRUTA]]/Tabela1[[#This Row],[Valor total]]</f>
        <v>0.33577464788732392</v>
      </c>
      <c r="K5814" s="1" t="str">
        <f>VLOOKUP(Tabela1[[#This Row],[Cliente]],'BASE DE CLIENTES'!A:D,4,0)</f>
        <v>EMPRESA COM MAQUINA</v>
      </c>
      <c r="L5814" s="1" t="str">
        <f>VLOOKUP(Tabela1[[#This Row],[Cliente]],'BASE DE CLIENTES'!A:E,5,0)</f>
        <v>Uberaba</v>
      </c>
    </row>
    <row r="5815" spans="2:12" x14ac:dyDescent="0.3">
      <c r="B5815" t="s">
        <v>117</v>
      </c>
      <c r="C5815" s="1" t="str">
        <f>VLOOKUP(Tabela1[[#This Row],[Cliente]],'BASE DE CLIENTES'!A:E,2,0)</f>
        <v>Brasília</v>
      </c>
      <c r="D5815" s="1" t="str">
        <f>VLOOKUP(Tabela1[[#This Row],[Cliente]],'BASE DE CLIENTES'!A:C,3,0)</f>
        <v>DF</v>
      </c>
      <c r="E5815" s="1" t="str">
        <f>CONCATENATE(Tabela1[[#This Row],[CIDADE]],",",Tabela1[[#This Row],[UF]])</f>
        <v>Brasília,DF</v>
      </c>
      <c r="F5815" s="12">
        <v>46189</v>
      </c>
      <c r="G5815" s="14">
        <v>1676</v>
      </c>
      <c r="H5815" s="14">
        <v>2520</v>
      </c>
      <c r="I5815" s="7">
        <f>Tabela1[[#This Row],[Valor total]]-Tabela1[[#This Row],[Valor custo]]</f>
        <v>844</v>
      </c>
      <c r="J5815" s="3">
        <f>Tabela1[[#This Row],[MARGEM BRUTA]]/Tabela1[[#This Row],[Valor total]]</f>
        <v>0.3349206349206349</v>
      </c>
      <c r="K5815" s="1" t="str">
        <f>VLOOKUP(Tabela1[[#This Row],[Cliente]],'BASE DE CLIENTES'!A:D,4,0)</f>
        <v>EMPRESA COM MAQUINA</v>
      </c>
      <c r="L5815" s="1" t="str">
        <f>VLOOKUP(Tabela1[[#This Row],[Cliente]],'BASE DE CLIENTES'!A:E,5,0)</f>
        <v>SETOR HABITACIONAL ARNIQUEIRA (AGUAS CLARAS)</v>
      </c>
    </row>
    <row r="5816" spans="2:12" x14ac:dyDescent="0.3">
      <c r="B5816" t="s">
        <v>1242</v>
      </c>
      <c r="C5816" s="1" t="str">
        <f>VLOOKUP(Tabela1[[#This Row],[Cliente]],'BASE DE CLIENTES'!A:E,2,0)</f>
        <v>Brasília</v>
      </c>
      <c r="D5816" s="1" t="str">
        <f>VLOOKUP(Tabela1[[#This Row],[Cliente]],'BASE DE CLIENTES'!A:C,3,0)</f>
        <v>DF</v>
      </c>
      <c r="E5816" s="1" t="str">
        <f>CONCATENATE(Tabela1[[#This Row],[CIDADE]],",",Tabela1[[#This Row],[UF]])</f>
        <v>Brasília,DF</v>
      </c>
      <c r="F5816" s="12">
        <v>46189</v>
      </c>
      <c r="G5816" s="14">
        <v>700</v>
      </c>
      <c r="H5816" s="14">
        <v>1350</v>
      </c>
      <c r="I5816" s="7">
        <f>Tabela1[[#This Row],[Valor total]]-Tabela1[[#This Row],[Valor custo]]</f>
        <v>650</v>
      </c>
      <c r="J5816" s="3">
        <f>Tabela1[[#This Row],[MARGEM BRUTA]]/Tabela1[[#This Row],[Valor total]]</f>
        <v>0.48148148148148145</v>
      </c>
      <c r="K5816" s="1" t="str">
        <f>VLOOKUP(Tabela1[[#This Row],[Cliente]],'BASE DE CLIENTES'!A:D,4,0)</f>
        <v>CLIENTE NOVO S/ IDENT.</v>
      </c>
      <c r="L5816" s="1" t="str">
        <f>VLOOKUP(Tabela1[[#This Row],[Cliente]],'BASE DE CLIENTES'!A:E,5,0)</f>
        <v>Brasília</v>
      </c>
    </row>
    <row r="5817" spans="2:12" x14ac:dyDescent="0.3">
      <c r="B5817" t="s">
        <v>319</v>
      </c>
      <c r="C5817" s="1" t="str">
        <f>VLOOKUP(Tabela1[[#This Row],[Cliente]],'BASE DE CLIENTES'!A:E,2,0)</f>
        <v>Valparaíso de Goiás</v>
      </c>
      <c r="D5817" s="1" t="str">
        <f>VLOOKUP(Tabela1[[#This Row],[Cliente]],'BASE DE CLIENTES'!A:C,3,0)</f>
        <v>GO</v>
      </c>
      <c r="E5817" s="1" t="str">
        <f>CONCATENATE(Tabela1[[#This Row],[CIDADE]],",",Tabela1[[#This Row],[UF]])</f>
        <v>Valparaíso de Goiás,GO</v>
      </c>
      <c r="F5817" s="12">
        <v>46189</v>
      </c>
      <c r="G5817" s="14">
        <v>1500.06</v>
      </c>
      <c r="H5817" s="14">
        <v>2350</v>
      </c>
      <c r="I5817" s="7">
        <f>Tabela1[[#This Row],[Valor total]]-Tabela1[[#This Row],[Valor custo]]</f>
        <v>849.94</v>
      </c>
      <c r="J5817" s="3">
        <f>Tabela1[[#This Row],[MARGEM BRUTA]]/Tabela1[[#This Row],[Valor total]]</f>
        <v>0.36167659574468086</v>
      </c>
      <c r="K5817" s="1" t="str">
        <f>VLOOKUP(Tabela1[[#This Row],[Cliente]],'BASE DE CLIENTES'!A:D,4,0)</f>
        <v>EMPRESA COM MAQUINA</v>
      </c>
      <c r="L5817" s="1" t="str">
        <f>VLOOKUP(Tabela1[[#This Row],[Cliente]],'BASE DE CLIENTES'!A:E,5,0)</f>
        <v>Valparaíso de Goiás</v>
      </c>
    </row>
    <row r="5818" spans="2:12" x14ac:dyDescent="0.3">
      <c r="B5818" t="s">
        <v>286</v>
      </c>
      <c r="C5818" s="1" t="str">
        <f>VLOOKUP(Tabela1[[#This Row],[Cliente]],'BASE DE CLIENTES'!A:E,2,0)</f>
        <v>Planaltina</v>
      </c>
      <c r="D5818" s="1" t="str">
        <f>VLOOKUP(Tabela1[[#This Row],[Cliente]],'BASE DE CLIENTES'!A:C,3,0)</f>
        <v>GO</v>
      </c>
      <c r="E5818" s="1" t="str">
        <f>CONCATENATE(Tabela1[[#This Row],[CIDADE]],",",Tabela1[[#This Row],[UF]])</f>
        <v>Planaltina,GO</v>
      </c>
      <c r="F5818" s="12">
        <v>46189</v>
      </c>
      <c r="G5818" s="14">
        <v>2640.85</v>
      </c>
      <c r="H5818" s="14">
        <v>5110</v>
      </c>
      <c r="I5818" s="7">
        <f>Tabela1[[#This Row],[Valor total]]-Tabela1[[#This Row],[Valor custo]]</f>
        <v>2469.15</v>
      </c>
      <c r="J5818" s="3">
        <f>Tabela1[[#This Row],[MARGEM BRUTA]]/Tabela1[[#This Row],[Valor total]]</f>
        <v>0.48319960861056754</v>
      </c>
      <c r="K5818" s="1" t="str">
        <f>VLOOKUP(Tabela1[[#This Row],[Cliente]],'BASE DE CLIENTES'!A:D,4,0)</f>
        <v>SERRALHEIRO</v>
      </c>
      <c r="L5818" s="1" t="str">
        <f>VLOOKUP(Tabela1[[#This Row],[Cliente]],'BASE DE CLIENTES'!A:E,5,0)</f>
        <v>Planaltina</v>
      </c>
    </row>
    <row r="5819" spans="2:12" x14ac:dyDescent="0.3">
      <c r="B5819" t="s">
        <v>99</v>
      </c>
      <c r="C5819" s="1" t="str">
        <f>VLOOKUP(Tabela1[[#This Row],[Cliente]],'BASE DE CLIENTES'!A:E,2,0)</f>
        <v>Brasília</v>
      </c>
      <c r="D5819" s="1" t="str">
        <f>VLOOKUP(Tabela1[[#This Row],[Cliente]],'BASE DE CLIENTES'!A:C,3,0)</f>
        <v>DF</v>
      </c>
      <c r="E5819" s="1" t="str">
        <f>CONCATENATE(Tabela1[[#This Row],[CIDADE]],",",Tabela1[[#This Row],[UF]])</f>
        <v>Brasília,DF</v>
      </c>
      <c r="F5819" s="12">
        <v>46189</v>
      </c>
      <c r="G5819" s="14">
        <v>1820</v>
      </c>
      <c r="H5819" s="14">
        <v>2860</v>
      </c>
      <c r="I5819" s="7">
        <f>Tabela1[[#This Row],[Valor total]]-Tabela1[[#This Row],[Valor custo]]</f>
        <v>1040</v>
      </c>
      <c r="J5819" s="3">
        <f>Tabela1[[#This Row],[MARGEM BRUTA]]/Tabela1[[#This Row],[Valor total]]</f>
        <v>0.36363636363636365</v>
      </c>
      <c r="K5819" s="1" t="str">
        <f>VLOOKUP(Tabela1[[#This Row],[Cliente]],'BASE DE CLIENTES'!A:D,4,0)</f>
        <v>EMPRESA COM MAQUINA</v>
      </c>
      <c r="L5819" s="1" t="str">
        <f>VLOOKUP(Tabela1[[#This Row],[Cliente]],'BASE DE CLIENTES'!A:E,5,0)</f>
        <v>ARAPOANGA (PLANALTINA)</v>
      </c>
    </row>
    <row r="5820" spans="2:12" x14ac:dyDescent="0.3">
      <c r="B5820" t="s">
        <v>68</v>
      </c>
      <c r="C5820" s="1" t="str">
        <f>VLOOKUP(Tabela1[[#This Row],[Cliente]],'BASE DE CLIENTES'!A:E,2,0)</f>
        <v>Brasília</v>
      </c>
      <c r="D5820" s="1" t="str">
        <f>VLOOKUP(Tabela1[[#This Row],[Cliente]],'BASE DE CLIENTES'!A:C,3,0)</f>
        <v>DF</v>
      </c>
      <c r="E5820" s="1" t="str">
        <f>CONCATENATE(Tabela1[[#This Row],[CIDADE]],",",Tabela1[[#This Row],[UF]])</f>
        <v>Brasília,DF</v>
      </c>
      <c r="F5820" s="12">
        <v>46189</v>
      </c>
      <c r="G5820" s="14">
        <v>2084.44</v>
      </c>
      <c r="H5820" s="14">
        <v>3415</v>
      </c>
      <c r="I5820" s="7">
        <f>Tabela1[[#This Row],[Valor total]]-Tabela1[[#This Row],[Valor custo]]</f>
        <v>1330.56</v>
      </c>
      <c r="J5820" s="3">
        <f>Tabela1[[#This Row],[MARGEM BRUTA]]/Tabela1[[#This Row],[Valor total]]</f>
        <v>0.38962225475841872</v>
      </c>
      <c r="K5820" s="1" t="str">
        <f>VLOOKUP(Tabela1[[#This Row],[Cliente]],'BASE DE CLIENTES'!A:D,4,0)</f>
        <v>EMPRESA COM MAQUINA</v>
      </c>
      <c r="L5820" s="1" t="str">
        <f>VLOOKUP(Tabela1[[#This Row],[Cliente]],'BASE DE CLIENTES'!A:E,5,0)</f>
        <v>SAMAMBAIA SUL (SAMAMBAIA)</v>
      </c>
    </row>
    <row r="5821" spans="2:12" x14ac:dyDescent="0.3">
      <c r="B5821" t="s">
        <v>197</v>
      </c>
      <c r="C5821" s="1" t="str">
        <f>VLOOKUP(Tabela1[[#This Row],[Cliente]],'BASE DE CLIENTES'!A:E,2,0)</f>
        <v>Goiânia</v>
      </c>
      <c r="D5821" s="1" t="str">
        <f>VLOOKUP(Tabela1[[#This Row],[Cliente]],'BASE DE CLIENTES'!A:C,3,0)</f>
        <v>GO</v>
      </c>
      <c r="E5821" s="1" t="str">
        <f>CONCATENATE(Tabela1[[#This Row],[CIDADE]],",",Tabela1[[#This Row],[UF]])</f>
        <v>Goiânia,GO</v>
      </c>
      <c r="F5821" s="12">
        <v>46189</v>
      </c>
      <c r="G5821" s="14">
        <v>4042.09</v>
      </c>
      <c r="H5821" s="14">
        <v>7850</v>
      </c>
      <c r="I5821" s="7">
        <f>Tabela1[[#This Row],[Valor total]]-Tabela1[[#This Row],[Valor custo]]</f>
        <v>3807.91</v>
      </c>
      <c r="J5821" s="3">
        <f>Tabela1[[#This Row],[MARGEM BRUTA]]/Tabela1[[#This Row],[Valor total]]</f>
        <v>0.48508407643312101</v>
      </c>
      <c r="K5821" s="1" t="str">
        <f>VLOOKUP(Tabela1[[#This Row],[Cliente]],'BASE DE CLIENTES'!A:D,4,0)</f>
        <v>EMPRESA COM MAQUINA</v>
      </c>
      <c r="L5821" s="1" t="str">
        <f>VLOOKUP(Tabela1[[#This Row],[Cliente]],'BASE DE CLIENTES'!A:E,5,0)</f>
        <v>Goiânia</v>
      </c>
    </row>
    <row r="5822" spans="2:12" x14ac:dyDescent="0.3">
      <c r="B5822" t="s">
        <v>769</v>
      </c>
      <c r="C5822" s="1" t="str">
        <f>VLOOKUP(Tabela1[[#This Row],[Cliente]],'BASE DE CLIENTES'!A:E,2,0)</f>
        <v>Brasília</v>
      </c>
      <c r="D5822" s="1" t="str">
        <f>VLOOKUP(Tabela1[[#This Row],[Cliente]],'BASE DE CLIENTES'!A:C,3,0)</f>
        <v>DF</v>
      </c>
      <c r="E5822" s="1" t="str">
        <f>CONCATENATE(Tabela1[[#This Row],[CIDADE]],",",Tabela1[[#This Row],[UF]])</f>
        <v>Brasília,DF</v>
      </c>
      <c r="F5822" s="12">
        <v>46189</v>
      </c>
      <c r="G5822" s="14">
        <v>5755</v>
      </c>
      <c r="H5822" s="14">
        <v>8350</v>
      </c>
      <c r="I5822" s="7">
        <f>Tabela1[[#This Row],[Valor total]]-Tabela1[[#This Row],[Valor custo]]</f>
        <v>2595</v>
      </c>
      <c r="J5822" s="3">
        <f>Tabela1[[#This Row],[MARGEM BRUTA]]/Tabela1[[#This Row],[Valor total]]</f>
        <v>0.31077844311377245</v>
      </c>
      <c r="K5822" s="1" t="str">
        <f>VLOOKUP(Tabela1[[#This Row],[Cliente]],'BASE DE CLIENTES'!A:D,4,0)</f>
        <v>CLIENTE NOVO S/ IDENT.</v>
      </c>
      <c r="L5822" s="1" t="str">
        <f>VLOOKUP(Tabela1[[#This Row],[Cliente]],'BASE DE CLIENTES'!A:E,5,0)</f>
        <v>Taguatinga Sul (Taguatinga)</v>
      </c>
    </row>
    <row r="5823" spans="2:12" x14ac:dyDescent="0.3">
      <c r="B5823" t="s">
        <v>85</v>
      </c>
      <c r="C5823" s="1" t="str">
        <f>VLOOKUP(Tabela1[[#This Row],[Cliente]],'BASE DE CLIENTES'!A:E,2,0)</f>
        <v>Brasília</v>
      </c>
      <c r="D5823" s="1" t="str">
        <f>VLOOKUP(Tabela1[[#This Row],[Cliente]],'BASE DE CLIENTES'!A:C,3,0)</f>
        <v>DF</v>
      </c>
      <c r="E5823" s="1" t="str">
        <f>CONCATENATE(Tabela1[[#This Row],[CIDADE]],",",Tabela1[[#This Row],[UF]])</f>
        <v>Brasília,DF</v>
      </c>
      <c r="F5823" s="12">
        <v>46189</v>
      </c>
      <c r="G5823" s="14">
        <v>419</v>
      </c>
      <c r="H5823" s="14">
        <v>720</v>
      </c>
      <c r="I5823" s="7">
        <f>Tabela1[[#This Row],[Valor total]]-Tabela1[[#This Row],[Valor custo]]</f>
        <v>301</v>
      </c>
      <c r="J5823" s="3">
        <f>Tabela1[[#This Row],[MARGEM BRUTA]]/Tabela1[[#This Row],[Valor total]]</f>
        <v>0.41805555555555557</v>
      </c>
      <c r="K5823" s="1" t="str">
        <f>VLOOKUP(Tabela1[[#This Row],[Cliente]],'BASE DE CLIENTES'!A:D,4,0)</f>
        <v>SERRALHEIRO</v>
      </c>
      <c r="L5823" s="1" t="str">
        <f>VLOOKUP(Tabela1[[#This Row],[Cliente]],'BASE DE CLIENTES'!A:E,5,0)</f>
        <v>SAMAMBAIA NORTE (SAMAMBAIA)</v>
      </c>
    </row>
    <row r="5824" spans="2:12" x14ac:dyDescent="0.3">
      <c r="B5824" t="s">
        <v>1141</v>
      </c>
      <c r="C5824" s="1" t="str">
        <f>VLOOKUP(Tabela1[[#This Row],[Cliente]],'BASE DE CLIENTES'!A:E,2,0)</f>
        <v>Aparecida de Goiânia</v>
      </c>
      <c r="D5824" s="1" t="str">
        <f>VLOOKUP(Tabela1[[#This Row],[Cliente]],'BASE DE CLIENTES'!A:C,3,0)</f>
        <v>GO</v>
      </c>
      <c r="E5824" s="1" t="str">
        <f>CONCATENATE(Tabela1[[#This Row],[CIDADE]],",",Tabela1[[#This Row],[UF]])</f>
        <v>Aparecida de Goiânia,GO</v>
      </c>
      <c r="F5824" s="12">
        <v>46189</v>
      </c>
      <c r="G5824" s="14">
        <v>14434.3</v>
      </c>
      <c r="H5824" s="14">
        <v>20300</v>
      </c>
      <c r="I5824" s="7">
        <f>Tabela1[[#This Row],[Valor total]]-Tabela1[[#This Row],[Valor custo]]</f>
        <v>5865.7000000000007</v>
      </c>
      <c r="J5824" s="3">
        <f>Tabela1[[#This Row],[MARGEM BRUTA]]/Tabela1[[#This Row],[Valor total]]</f>
        <v>0.28895073891625617</v>
      </c>
      <c r="K5824" s="1" t="str">
        <f>VLOOKUP(Tabela1[[#This Row],[Cliente]],'BASE DE CLIENTES'!A:D,4,0)</f>
        <v>CLIENTE NOVO S/ IDENT.</v>
      </c>
      <c r="L5824" s="1" t="str">
        <f>VLOOKUP(Tabela1[[#This Row],[Cliente]],'BASE DE CLIENTES'!A:E,5,0)</f>
        <v>Aparecida de Goiânia</v>
      </c>
    </row>
    <row r="5825" spans="2:12" x14ac:dyDescent="0.3">
      <c r="B5825" t="s">
        <v>97</v>
      </c>
      <c r="C5825" s="1" t="str">
        <f>VLOOKUP(Tabela1[[#This Row],[Cliente]],'BASE DE CLIENTES'!A:E,2,0)</f>
        <v>Brasília</v>
      </c>
      <c r="D5825" s="1" t="str">
        <f>VLOOKUP(Tabela1[[#This Row],[Cliente]],'BASE DE CLIENTES'!A:C,3,0)</f>
        <v>DF</v>
      </c>
      <c r="E5825" s="1" t="str">
        <f>CONCATENATE(Tabela1[[#This Row],[CIDADE]],",",Tabela1[[#This Row],[UF]])</f>
        <v>Brasília,DF</v>
      </c>
      <c r="F5825" s="12">
        <v>46189</v>
      </c>
      <c r="G5825" s="14">
        <v>42</v>
      </c>
      <c r="H5825" s="14">
        <v>65</v>
      </c>
      <c r="I5825" s="7">
        <f>Tabela1[[#This Row],[Valor total]]-Tabela1[[#This Row],[Valor custo]]</f>
        <v>23</v>
      </c>
      <c r="J5825" s="3">
        <f>Tabela1[[#This Row],[MARGEM BRUTA]]/Tabela1[[#This Row],[Valor total]]</f>
        <v>0.35384615384615387</v>
      </c>
      <c r="K5825" s="1" t="str">
        <f>VLOOKUP(Tabela1[[#This Row],[Cliente]],'BASE DE CLIENTES'!A:D,4,0)</f>
        <v>SERRALHEIRO</v>
      </c>
      <c r="L5825" s="1" t="str">
        <f>VLOOKUP(Tabela1[[#This Row],[Cliente]],'BASE DE CLIENTES'!A:E,5,0)</f>
        <v>CEILANDIA NORTE</v>
      </c>
    </row>
    <row r="5826" spans="2:12" x14ac:dyDescent="0.3">
      <c r="B5826" t="s">
        <v>27</v>
      </c>
      <c r="C5826" s="1" t="str">
        <f>VLOOKUP(Tabela1[[#This Row],[Cliente]],'BASE DE CLIENTES'!A:E,2,0)</f>
        <v>Brasília</v>
      </c>
      <c r="D5826" s="1" t="str">
        <f>VLOOKUP(Tabela1[[#This Row],[Cliente]],'BASE DE CLIENTES'!A:C,3,0)</f>
        <v>DF</v>
      </c>
      <c r="E5826" s="1" t="str">
        <f>CONCATENATE(Tabela1[[#This Row],[CIDADE]],",",Tabela1[[#This Row],[UF]])</f>
        <v>Brasília,DF</v>
      </c>
      <c r="F5826" s="12">
        <v>46188</v>
      </c>
      <c r="G5826" s="14">
        <v>470</v>
      </c>
      <c r="H5826" s="14">
        <v>715</v>
      </c>
      <c r="I5826" s="7">
        <f>Tabela1[[#This Row],[Valor total]]-Tabela1[[#This Row],[Valor custo]]</f>
        <v>245</v>
      </c>
      <c r="J5826" s="3">
        <f>Tabela1[[#This Row],[MARGEM BRUTA]]/Tabela1[[#This Row],[Valor total]]</f>
        <v>0.34265734265734266</v>
      </c>
      <c r="K5826" s="1" t="str">
        <f>VLOOKUP(Tabela1[[#This Row],[Cliente]],'BASE DE CLIENTES'!A:D,4,0)</f>
        <v>EMPRESA SEM MAQUINA</v>
      </c>
      <c r="L5826" s="1" t="str">
        <f>VLOOKUP(Tabela1[[#This Row],[Cliente]],'BASE DE CLIENTES'!A:E,5,0)</f>
        <v>RECANTO DAS EMAS</v>
      </c>
    </row>
    <row r="5827" spans="2:12" x14ac:dyDescent="0.3">
      <c r="B5827" t="s">
        <v>23</v>
      </c>
      <c r="C5827" s="1" t="str">
        <f>VLOOKUP(Tabela1[[#This Row],[Cliente]],'BASE DE CLIENTES'!A:E,2,0)</f>
        <v>Brasília</v>
      </c>
      <c r="D5827" s="1" t="str">
        <f>VLOOKUP(Tabela1[[#This Row],[Cliente]],'BASE DE CLIENTES'!A:C,3,0)</f>
        <v>DF</v>
      </c>
      <c r="E5827" s="1" t="str">
        <f>CONCATENATE(Tabela1[[#This Row],[CIDADE]],",",Tabela1[[#This Row],[UF]])</f>
        <v>Brasília,DF</v>
      </c>
      <c r="F5827" s="12">
        <v>46188</v>
      </c>
      <c r="G5827" s="14">
        <v>380</v>
      </c>
      <c r="H5827" s="14">
        <v>550</v>
      </c>
      <c r="I5827" s="7">
        <f>Tabela1[[#This Row],[Valor total]]-Tabela1[[#This Row],[Valor custo]]</f>
        <v>170</v>
      </c>
      <c r="J5827" s="3">
        <f>Tabela1[[#This Row],[MARGEM BRUTA]]/Tabela1[[#This Row],[Valor total]]</f>
        <v>0.30909090909090908</v>
      </c>
      <c r="K5827" s="1" t="str">
        <f>VLOOKUP(Tabela1[[#This Row],[Cliente]],'BASE DE CLIENTES'!A:D,4,0)</f>
        <v>EMPRESA SEM MAQUINA</v>
      </c>
      <c r="L5827" s="1" t="str">
        <f>VLOOKUP(Tabela1[[#This Row],[Cliente]],'BASE DE CLIENTES'!A:E,5,0)</f>
        <v>SETOR INDUSTRIAL (TAGUATINGA)</v>
      </c>
    </row>
    <row r="5828" spans="2:12" x14ac:dyDescent="0.3">
      <c r="B5828" t="s">
        <v>260</v>
      </c>
      <c r="C5828" s="1" t="str">
        <f>VLOOKUP(Tabela1[[#This Row],[Cliente]],'BASE DE CLIENTES'!A:E,2,0)</f>
        <v>Luziânia</v>
      </c>
      <c r="D5828" s="1" t="str">
        <f>VLOOKUP(Tabela1[[#This Row],[Cliente]],'BASE DE CLIENTES'!A:C,3,0)</f>
        <v>GO</v>
      </c>
      <c r="E5828" s="1" t="str">
        <f>CONCATENATE(Tabela1[[#This Row],[CIDADE]],",",Tabela1[[#This Row],[UF]])</f>
        <v>Luziânia,GO</v>
      </c>
      <c r="F5828" s="12">
        <v>46188</v>
      </c>
      <c r="G5828" s="14">
        <v>290</v>
      </c>
      <c r="H5828" s="14">
        <v>500</v>
      </c>
      <c r="I5828" s="7">
        <f>Tabela1[[#This Row],[Valor total]]-Tabela1[[#This Row],[Valor custo]]</f>
        <v>210</v>
      </c>
      <c r="J5828" s="3">
        <f>Tabela1[[#This Row],[MARGEM BRUTA]]/Tabela1[[#This Row],[Valor total]]</f>
        <v>0.42</v>
      </c>
      <c r="K5828" s="1" t="str">
        <f>VLOOKUP(Tabela1[[#This Row],[Cliente]],'BASE DE CLIENTES'!A:D,4,0)</f>
        <v>SERRALHEIRO</v>
      </c>
      <c r="L5828" s="1" t="str">
        <f>VLOOKUP(Tabela1[[#This Row],[Cliente]],'BASE DE CLIENTES'!A:E,5,0)</f>
        <v>Luziânia</v>
      </c>
    </row>
    <row r="5829" spans="2:12" x14ac:dyDescent="0.3">
      <c r="B5829" t="s">
        <v>98</v>
      </c>
      <c r="C5829" s="1" t="str">
        <f>VLOOKUP(Tabela1[[#This Row],[Cliente]],'BASE DE CLIENTES'!A:E,2,0)</f>
        <v>Brasília</v>
      </c>
      <c r="D5829" s="1" t="str">
        <f>VLOOKUP(Tabela1[[#This Row],[Cliente]],'BASE DE CLIENTES'!A:C,3,0)</f>
        <v>DF</v>
      </c>
      <c r="E5829" s="1" t="str">
        <f>CONCATENATE(Tabela1[[#This Row],[CIDADE]],",",Tabela1[[#This Row],[UF]])</f>
        <v>Brasília,DF</v>
      </c>
      <c r="F5829" s="12">
        <v>46188</v>
      </c>
      <c r="G5829" s="14">
        <v>365.1</v>
      </c>
      <c r="H5829" s="14">
        <v>800</v>
      </c>
      <c r="I5829" s="7">
        <f>Tabela1[[#This Row],[Valor total]]-Tabela1[[#This Row],[Valor custo]]</f>
        <v>434.9</v>
      </c>
      <c r="J5829" s="3">
        <f>Tabela1[[#This Row],[MARGEM BRUTA]]/Tabela1[[#This Row],[Valor total]]</f>
        <v>0.54362500000000002</v>
      </c>
      <c r="K5829" s="1" t="str">
        <f>VLOOKUP(Tabela1[[#This Row],[Cliente]],'BASE DE CLIENTES'!A:D,4,0)</f>
        <v>SERRALHEIRO</v>
      </c>
      <c r="L5829" s="1" t="str">
        <f>VLOOKUP(Tabela1[[#This Row],[Cliente]],'BASE DE CLIENTES'!A:E,5,0)</f>
        <v>SANTA MARIA</v>
      </c>
    </row>
    <row r="5830" spans="2:12" x14ac:dyDescent="0.3">
      <c r="B5830" t="s">
        <v>88</v>
      </c>
      <c r="C5830" s="1" t="str">
        <f>VLOOKUP(Tabela1[[#This Row],[Cliente]],'BASE DE CLIENTES'!A:E,2,0)</f>
        <v>Brasília</v>
      </c>
      <c r="D5830" s="1" t="str">
        <f>VLOOKUP(Tabela1[[#This Row],[Cliente]],'BASE DE CLIENTES'!A:C,3,0)</f>
        <v>DF</v>
      </c>
      <c r="E5830" s="1" t="str">
        <f>CONCATENATE(Tabela1[[#This Row],[CIDADE]],",",Tabela1[[#This Row],[UF]])</f>
        <v>Brasília,DF</v>
      </c>
      <c r="F5830" s="12">
        <v>46188</v>
      </c>
      <c r="G5830" s="14">
        <v>75.099999999999994</v>
      </c>
      <c r="H5830" s="14">
        <v>250</v>
      </c>
      <c r="I5830" s="7">
        <f>Tabela1[[#This Row],[Valor total]]-Tabela1[[#This Row],[Valor custo]]</f>
        <v>174.9</v>
      </c>
      <c r="J5830" s="3">
        <f>Tabela1[[#This Row],[MARGEM BRUTA]]/Tabela1[[#This Row],[Valor total]]</f>
        <v>0.6996</v>
      </c>
      <c r="K5830" s="1" t="str">
        <f>VLOOKUP(Tabela1[[#This Row],[Cliente]],'BASE DE CLIENTES'!A:D,4,0)</f>
        <v>SERRALHEIRO</v>
      </c>
      <c r="L5830" s="1" t="str">
        <f>VLOOKUP(Tabela1[[#This Row],[Cliente]],'BASE DE CLIENTES'!A:E,5,0)</f>
        <v>RECANTO DAS EMAS</v>
      </c>
    </row>
    <row r="5831" spans="2:12" x14ac:dyDescent="0.3">
      <c r="B5831" t="s">
        <v>88</v>
      </c>
      <c r="C5831" s="1" t="str">
        <f>VLOOKUP(Tabela1[[#This Row],[Cliente]],'BASE DE CLIENTES'!A:E,2,0)</f>
        <v>Brasília</v>
      </c>
      <c r="D5831" s="1" t="str">
        <f>VLOOKUP(Tabela1[[#This Row],[Cliente]],'BASE DE CLIENTES'!A:C,3,0)</f>
        <v>DF</v>
      </c>
      <c r="E5831" s="1" t="str">
        <f>CONCATENATE(Tabela1[[#This Row],[CIDADE]],",",Tabela1[[#This Row],[UF]])</f>
        <v>Brasília,DF</v>
      </c>
      <c r="F5831" s="12">
        <v>46188</v>
      </c>
      <c r="G5831" s="14">
        <v>56.28</v>
      </c>
      <c r="H5831" s="14">
        <v>150</v>
      </c>
      <c r="I5831" s="7">
        <f>Tabela1[[#This Row],[Valor total]]-Tabela1[[#This Row],[Valor custo]]</f>
        <v>93.72</v>
      </c>
      <c r="J5831" s="3">
        <f>Tabela1[[#This Row],[MARGEM BRUTA]]/Tabela1[[#This Row],[Valor total]]</f>
        <v>0.62480000000000002</v>
      </c>
      <c r="K5831" s="1" t="str">
        <f>VLOOKUP(Tabela1[[#This Row],[Cliente]],'BASE DE CLIENTES'!A:D,4,0)</f>
        <v>SERRALHEIRO</v>
      </c>
      <c r="L5831" s="1" t="str">
        <f>VLOOKUP(Tabela1[[#This Row],[Cliente]],'BASE DE CLIENTES'!A:E,5,0)</f>
        <v>RECANTO DAS EMAS</v>
      </c>
    </row>
    <row r="5832" spans="2:12" x14ac:dyDescent="0.3">
      <c r="B5832" t="s">
        <v>197</v>
      </c>
      <c r="C5832" s="1" t="str">
        <f>VLOOKUP(Tabela1[[#This Row],[Cliente]],'BASE DE CLIENTES'!A:E,2,0)</f>
        <v>Goiânia</v>
      </c>
      <c r="D5832" s="1" t="str">
        <f>VLOOKUP(Tabela1[[#This Row],[Cliente]],'BASE DE CLIENTES'!A:C,3,0)</f>
        <v>GO</v>
      </c>
      <c r="E5832" s="1" t="str">
        <f>CONCATENATE(Tabela1[[#This Row],[CIDADE]],",",Tabela1[[#This Row],[UF]])</f>
        <v>Goiânia,GO</v>
      </c>
      <c r="F5832" s="12">
        <v>46188</v>
      </c>
      <c r="G5832" s="14">
        <v>670</v>
      </c>
      <c r="H5832" s="14">
        <v>1000</v>
      </c>
      <c r="I5832" s="7">
        <f>Tabela1[[#This Row],[Valor total]]-Tabela1[[#This Row],[Valor custo]]</f>
        <v>330</v>
      </c>
      <c r="J5832" s="3">
        <f>Tabela1[[#This Row],[MARGEM BRUTA]]/Tabela1[[#This Row],[Valor total]]</f>
        <v>0.33</v>
      </c>
      <c r="K5832" s="1" t="str">
        <f>VLOOKUP(Tabela1[[#This Row],[Cliente]],'BASE DE CLIENTES'!A:D,4,0)</f>
        <v>EMPRESA COM MAQUINA</v>
      </c>
      <c r="L5832" s="1" t="str">
        <f>VLOOKUP(Tabela1[[#This Row],[Cliente]],'BASE DE CLIENTES'!A:E,5,0)</f>
        <v>Goiânia</v>
      </c>
    </row>
    <row r="5833" spans="2:12" x14ac:dyDescent="0.3">
      <c r="B5833" t="s">
        <v>96</v>
      </c>
      <c r="C5833" s="1" t="str">
        <f>VLOOKUP(Tabela1[[#This Row],[Cliente]],'BASE DE CLIENTES'!A:E,2,0)</f>
        <v>Brasília</v>
      </c>
      <c r="D5833" s="1" t="str">
        <f>VLOOKUP(Tabela1[[#This Row],[Cliente]],'BASE DE CLIENTES'!A:C,3,0)</f>
        <v>DF</v>
      </c>
      <c r="E5833" s="1" t="str">
        <f>CONCATENATE(Tabela1[[#This Row],[CIDADE]],",",Tabela1[[#This Row],[UF]])</f>
        <v>Brasília,DF</v>
      </c>
      <c r="F5833" s="12">
        <v>46188</v>
      </c>
      <c r="G5833" s="14">
        <v>521.32000000000005</v>
      </c>
      <c r="H5833" s="14">
        <v>1019.9</v>
      </c>
      <c r="I5833" s="7">
        <f>Tabela1[[#This Row],[Valor total]]-Tabela1[[#This Row],[Valor custo]]</f>
        <v>498.57999999999993</v>
      </c>
      <c r="J5833" s="3">
        <f>Tabela1[[#This Row],[MARGEM BRUTA]]/Tabela1[[#This Row],[Valor total]]</f>
        <v>0.48885184822041372</v>
      </c>
      <c r="K5833" s="1" t="str">
        <f>VLOOKUP(Tabela1[[#This Row],[Cliente]],'BASE DE CLIENTES'!A:D,4,0)</f>
        <v>EMPRESA SEM MAQUINA</v>
      </c>
      <c r="L5833" s="1" t="str">
        <f>VLOOKUP(Tabela1[[#This Row],[Cliente]],'BASE DE CLIENTES'!A:E,5,0)</f>
        <v>CEILANDIA NORTE (CEILANDIA)</v>
      </c>
    </row>
    <row r="5834" spans="2:12" x14ac:dyDescent="0.3">
      <c r="B5834" t="s">
        <v>264</v>
      </c>
      <c r="C5834" s="1" t="str">
        <f>VLOOKUP(Tabela1[[#This Row],[Cliente]],'BASE DE CLIENTES'!A:E,2,0)</f>
        <v>Brasília</v>
      </c>
      <c r="D5834" s="1" t="str">
        <f>VLOOKUP(Tabela1[[#This Row],[Cliente]],'BASE DE CLIENTES'!A:C,3,0)</f>
        <v>DF</v>
      </c>
      <c r="E5834" s="1" t="str">
        <f>CONCATENATE(Tabela1[[#This Row],[CIDADE]],",",Tabela1[[#This Row],[UF]])</f>
        <v>Brasília,DF</v>
      </c>
      <c r="F5834" s="12">
        <v>46188</v>
      </c>
      <c r="G5834" s="14">
        <v>13.69</v>
      </c>
      <c r="H5834" s="14">
        <v>120</v>
      </c>
      <c r="I5834" s="7">
        <f>Tabela1[[#This Row],[Valor total]]-Tabela1[[#This Row],[Valor custo]]</f>
        <v>106.31</v>
      </c>
      <c r="J5834" s="3">
        <f>Tabela1[[#This Row],[MARGEM BRUTA]]/Tabela1[[#This Row],[Valor total]]</f>
        <v>0.88591666666666669</v>
      </c>
      <c r="K5834" s="1" t="str">
        <f>VLOOKUP(Tabela1[[#This Row],[Cliente]],'BASE DE CLIENTES'!A:D,4,0)</f>
        <v>SERRALHEIRO</v>
      </c>
      <c r="L5834" s="1" t="str">
        <f>VLOOKUP(Tabela1[[#This Row],[Cliente]],'BASE DE CLIENTES'!A:E,5,0)</f>
        <v>Recanto das emas</v>
      </c>
    </row>
    <row r="5835" spans="2:12" x14ac:dyDescent="0.3">
      <c r="B5835" t="s">
        <v>1243</v>
      </c>
      <c r="C5835" s="1" t="str">
        <f>VLOOKUP(Tabela1[[#This Row],[Cliente]],'BASE DE CLIENTES'!A:E,2,0)</f>
        <v>PARACATU</v>
      </c>
      <c r="D5835" s="1" t="str">
        <f>VLOOKUP(Tabela1[[#This Row],[Cliente]],'BASE DE CLIENTES'!A:C,3,0)</f>
        <v>MG</v>
      </c>
      <c r="E5835" s="1" t="str">
        <f>CONCATENATE(Tabela1[[#This Row],[CIDADE]],",",Tabela1[[#This Row],[UF]])</f>
        <v>PARACATU,MG</v>
      </c>
      <c r="F5835" s="12">
        <v>46188</v>
      </c>
      <c r="G5835" s="14">
        <v>537.54999999999995</v>
      </c>
      <c r="H5835" s="14">
        <v>865</v>
      </c>
      <c r="I5835" s="7">
        <f>Tabela1[[#This Row],[Valor total]]-Tabela1[[#This Row],[Valor custo]]</f>
        <v>327.45000000000005</v>
      </c>
      <c r="J5835" s="3">
        <f>Tabela1[[#This Row],[MARGEM BRUTA]]/Tabela1[[#This Row],[Valor total]]</f>
        <v>0.37855491329479773</v>
      </c>
      <c r="K5835" s="1" t="str">
        <f>VLOOKUP(Tabela1[[#This Row],[Cliente]],'BASE DE CLIENTES'!A:D,4,0)</f>
        <v>CLIENTE NOVO S/ IDENT.</v>
      </c>
      <c r="L5835" s="1" t="str">
        <f>VLOOKUP(Tabela1[[#This Row],[Cliente]],'BASE DE CLIENTES'!A:E,5,0)</f>
        <v>PARACATU</v>
      </c>
    </row>
    <row r="5836" spans="2:12" x14ac:dyDescent="0.3">
      <c r="B5836" t="s">
        <v>765</v>
      </c>
      <c r="C5836" s="1" t="str">
        <f>VLOOKUP(Tabela1[[#This Row],[Cliente]],'BASE DE CLIENTES'!A:E,2,0)</f>
        <v>Brasília</v>
      </c>
      <c r="D5836" s="1" t="str">
        <f>VLOOKUP(Tabela1[[#This Row],[Cliente]],'BASE DE CLIENTES'!A:C,3,0)</f>
        <v>DF</v>
      </c>
      <c r="E5836" s="1" t="str">
        <f>CONCATENATE(Tabela1[[#This Row],[CIDADE]],",",Tabela1[[#This Row],[UF]])</f>
        <v>Brasília,DF</v>
      </c>
      <c r="F5836" s="12">
        <v>46185</v>
      </c>
      <c r="G5836" s="14">
        <v>150</v>
      </c>
      <c r="H5836" s="14">
        <v>200</v>
      </c>
      <c r="I5836" s="7">
        <f>Tabela1[[#This Row],[Valor total]]-Tabela1[[#This Row],[Valor custo]]</f>
        <v>50</v>
      </c>
      <c r="J5836" s="3">
        <f>Tabela1[[#This Row],[MARGEM BRUTA]]/Tabela1[[#This Row],[Valor total]]</f>
        <v>0.25</v>
      </c>
      <c r="K5836" s="1" t="str">
        <f>VLOOKUP(Tabela1[[#This Row],[Cliente]],'BASE DE CLIENTES'!A:D,4,0)</f>
        <v>SEM CLASSIFICAÇÃO</v>
      </c>
      <c r="L5836" s="1" t="str">
        <f>VLOOKUP(Tabela1[[#This Row],[Cliente]],'BASE DE CLIENTES'!A:E,5,0)</f>
        <v>SOBRADINHO</v>
      </c>
    </row>
    <row r="5837" spans="2:12" x14ac:dyDescent="0.3">
      <c r="B5837" t="s">
        <v>199</v>
      </c>
      <c r="C5837" s="1" t="str">
        <f>VLOOKUP(Tabela1[[#This Row],[Cliente]],'BASE DE CLIENTES'!A:E,2,0)</f>
        <v>Goiânia</v>
      </c>
      <c r="D5837" s="1" t="str">
        <f>VLOOKUP(Tabela1[[#This Row],[Cliente]],'BASE DE CLIENTES'!A:C,3,0)</f>
        <v>GO</v>
      </c>
      <c r="E5837" s="1" t="str">
        <f>CONCATENATE(Tabela1[[#This Row],[CIDADE]],",",Tabela1[[#This Row],[UF]])</f>
        <v>Goiânia,GO</v>
      </c>
      <c r="F5837" s="12">
        <v>46188</v>
      </c>
      <c r="G5837" s="14">
        <v>2514</v>
      </c>
      <c r="H5837" s="14">
        <v>3720</v>
      </c>
      <c r="I5837" s="7">
        <f>Tabela1[[#This Row],[Valor total]]-Tabela1[[#This Row],[Valor custo]]</f>
        <v>1206</v>
      </c>
      <c r="J5837" s="3">
        <f>Tabela1[[#This Row],[MARGEM BRUTA]]/Tabela1[[#This Row],[Valor total]]</f>
        <v>0.3241935483870968</v>
      </c>
      <c r="K5837" s="1" t="str">
        <f>VLOOKUP(Tabela1[[#This Row],[Cliente]],'BASE DE CLIENTES'!A:D,4,0)</f>
        <v>EMPRESA COM MAQUINA</v>
      </c>
      <c r="L5837" s="1" t="str">
        <f>VLOOKUP(Tabela1[[#This Row],[Cliente]],'BASE DE CLIENTES'!A:E,5,0)</f>
        <v>Goiânia</v>
      </c>
    </row>
    <row r="5838" spans="2:12" x14ac:dyDescent="0.3">
      <c r="B5838" t="s">
        <v>1223</v>
      </c>
      <c r="C5838" s="1" t="str">
        <f>VLOOKUP(Tabela1[[#This Row],[Cliente]],'BASE DE CLIENTES'!A:E,2,0)</f>
        <v>MERCADO LIVRE</v>
      </c>
      <c r="D5838" s="1" t="str">
        <f>VLOOKUP(Tabela1[[#This Row],[Cliente]],'BASE DE CLIENTES'!A:C,3,0)</f>
        <v>MERCADO LIVRE</v>
      </c>
      <c r="E5838" s="1" t="str">
        <f>CONCATENATE(Tabela1[[#This Row],[CIDADE]],",",Tabela1[[#This Row],[UF]])</f>
        <v>MERCADO LIVRE,MERCADO LIVRE</v>
      </c>
      <c r="F5838" s="12">
        <v>46188</v>
      </c>
      <c r="G5838" s="14">
        <v>89.84</v>
      </c>
      <c r="H5838" s="14">
        <v>255.23</v>
      </c>
      <c r="I5838" s="7">
        <f>Tabela1[[#This Row],[Valor total]]-Tabela1[[#This Row],[Valor custo]]</f>
        <v>165.39</v>
      </c>
      <c r="J5838" s="3">
        <f>Tabela1[[#This Row],[MARGEM BRUTA]]/Tabela1[[#This Row],[Valor total]]</f>
        <v>0.64800376131332516</v>
      </c>
      <c r="K5838" s="1" t="str">
        <f>VLOOKUP(Tabela1[[#This Row],[Cliente]],'BASE DE CLIENTES'!A:D,4,0)</f>
        <v>OUTROS RAMOS</v>
      </c>
      <c r="L5838" s="1" t="str">
        <f>VLOOKUP(Tabela1[[#This Row],[Cliente]],'BASE DE CLIENTES'!A:E,5,0)</f>
        <v>MERCADO LIVRE</v>
      </c>
    </row>
    <row r="5839" spans="2:12" x14ac:dyDescent="0.3">
      <c r="B5839" t="s">
        <v>161</v>
      </c>
      <c r="C5839" s="1" t="str">
        <f>VLOOKUP(Tabela1[[#This Row],[Cliente]],'BASE DE CLIENTES'!A:E,2,0)</f>
        <v>Brasília</v>
      </c>
      <c r="D5839" s="1" t="str">
        <f>VLOOKUP(Tabela1[[#This Row],[Cliente]],'BASE DE CLIENTES'!A:C,3,0)</f>
        <v>DF</v>
      </c>
      <c r="E5839" s="1" t="str">
        <f>CONCATENATE(Tabela1[[#This Row],[CIDADE]],",",Tabela1[[#This Row],[UF]])</f>
        <v>Brasília,DF</v>
      </c>
      <c r="F5839" s="12">
        <v>46188</v>
      </c>
      <c r="G5839" s="14">
        <v>25630</v>
      </c>
      <c r="H5839" s="14">
        <v>38050</v>
      </c>
      <c r="I5839" s="7">
        <f>Tabela1[[#This Row],[Valor total]]-Tabela1[[#This Row],[Valor custo]]</f>
        <v>12420</v>
      </c>
      <c r="J5839" s="3">
        <f>Tabela1[[#This Row],[MARGEM BRUTA]]/Tabela1[[#This Row],[Valor total]]</f>
        <v>0.32641261498028912</v>
      </c>
      <c r="K5839" s="1" t="str">
        <f>VLOOKUP(Tabela1[[#This Row],[Cliente]],'BASE DE CLIENTES'!A:D,4,0)</f>
        <v>EMPRESA COM MAQUINA</v>
      </c>
      <c r="L5839" s="1" t="str">
        <f>VLOOKUP(Tabela1[[#This Row],[Cliente]],'BASE DE CLIENTES'!A:E,5,0)</f>
        <v>RIACHO FUNDO II</v>
      </c>
    </row>
    <row r="5840" spans="2:12" x14ac:dyDescent="0.3">
      <c r="B5840" t="s">
        <v>1223</v>
      </c>
      <c r="C5840" s="1" t="str">
        <f>VLOOKUP(Tabela1[[#This Row],[Cliente]],'BASE DE CLIENTES'!A:E,2,0)</f>
        <v>MERCADO LIVRE</v>
      </c>
      <c r="D5840" s="1" t="str">
        <f>VLOOKUP(Tabela1[[#This Row],[Cliente]],'BASE DE CLIENTES'!A:C,3,0)</f>
        <v>MERCADO LIVRE</v>
      </c>
      <c r="E5840" s="1" t="str">
        <f>CONCATENATE(Tabela1[[#This Row],[CIDADE]],",",Tabela1[[#This Row],[UF]])</f>
        <v>MERCADO LIVRE,MERCADO LIVRE</v>
      </c>
      <c r="F5840" s="12">
        <v>46174</v>
      </c>
      <c r="G5840" s="14">
        <v>112.56</v>
      </c>
      <c r="H5840" s="14">
        <v>452.8</v>
      </c>
      <c r="I5840" s="7">
        <f>Tabela1[[#This Row],[Valor total]]-Tabela1[[#This Row],[Valor custo]]</f>
        <v>340.24</v>
      </c>
      <c r="J5840" s="3">
        <f>Tabela1[[#This Row],[MARGEM BRUTA]]/Tabela1[[#This Row],[Valor total]]</f>
        <v>0.75141342756183749</v>
      </c>
      <c r="K5840" s="1" t="str">
        <f>VLOOKUP(Tabela1[[#This Row],[Cliente]],'BASE DE CLIENTES'!A:D,4,0)</f>
        <v>OUTROS RAMOS</v>
      </c>
      <c r="L5840" s="1" t="str">
        <f>VLOOKUP(Tabela1[[#This Row],[Cliente]],'BASE DE CLIENTES'!A:E,5,0)</f>
        <v>MERCADO LIVRE</v>
      </c>
    </row>
    <row r="5841" spans="2:12" x14ac:dyDescent="0.3">
      <c r="B5841" t="s">
        <v>1223</v>
      </c>
      <c r="C5841" s="1" t="str">
        <f>VLOOKUP(Tabela1[[#This Row],[Cliente]],'BASE DE CLIENTES'!A:E,2,0)</f>
        <v>MERCADO LIVRE</v>
      </c>
      <c r="D5841" s="1" t="str">
        <f>VLOOKUP(Tabela1[[#This Row],[Cliente]],'BASE DE CLIENTES'!A:C,3,0)</f>
        <v>MERCADO LIVRE</v>
      </c>
      <c r="E5841" s="1" t="str">
        <f>CONCATENATE(Tabela1[[#This Row],[CIDADE]],",",Tabela1[[#This Row],[UF]])</f>
        <v>MERCADO LIVRE,MERCADO LIVRE</v>
      </c>
      <c r="F5841" s="12">
        <v>46188</v>
      </c>
      <c r="G5841" s="14">
        <v>56.28</v>
      </c>
      <c r="H5841" s="14">
        <v>255.27</v>
      </c>
      <c r="I5841" s="7">
        <f>Tabela1[[#This Row],[Valor total]]-Tabela1[[#This Row],[Valor custo]]</f>
        <v>198.99</v>
      </c>
      <c r="J5841" s="3">
        <f>Tabela1[[#This Row],[MARGEM BRUTA]]/Tabela1[[#This Row],[Valor total]]</f>
        <v>0.77952755905511817</v>
      </c>
      <c r="K5841" s="1" t="str">
        <f>VLOOKUP(Tabela1[[#This Row],[Cliente]],'BASE DE CLIENTES'!A:D,4,0)</f>
        <v>OUTROS RAMOS</v>
      </c>
      <c r="L5841" s="1" t="str">
        <f>VLOOKUP(Tabela1[[#This Row],[Cliente]],'BASE DE CLIENTES'!A:E,5,0)</f>
        <v>MERCADO LIVRE</v>
      </c>
    </row>
    <row r="5842" spans="2:12" x14ac:dyDescent="0.3">
      <c r="B5842" t="s">
        <v>1223</v>
      </c>
      <c r="C5842" s="1" t="str">
        <f>VLOOKUP(Tabela1[[#This Row],[Cliente]],'BASE DE CLIENTES'!A:E,2,0)</f>
        <v>MERCADO LIVRE</v>
      </c>
      <c r="D5842" s="1" t="str">
        <f>VLOOKUP(Tabela1[[#This Row],[Cliente]],'BASE DE CLIENTES'!A:C,3,0)</f>
        <v>MERCADO LIVRE</v>
      </c>
      <c r="E5842" s="1" t="str">
        <f>CONCATENATE(Tabela1[[#This Row],[CIDADE]],",",Tabela1[[#This Row],[UF]])</f>
        <v>MERCADO LIVRE,MERCADO LIVRE</v>
      </c>
      <c r="F5842" s="12">
        <v>46188</v>
      </c>
      <c r="G5842" s="14">
        <v>89.84</v>
      </c>
      <c r="H5842" s="14">
        <v>244.77</v>
      </c>
      <c r="I5842" s="7">
        <f>Tabela1[[#This Row],[Valor total]]-Tabela1[[#This Row],[Valor custo]]</f>
        <v>154.93</v>
      </c>
      <c r="J5842" s="3">
        <f>Tabela1[[#This Row],[MARGEM BRUTA]]/Tabela1[[#This Row],[Valor total]]</f>
        <v>0.63296155574621071</v>
      </c>
      <c r="K5842" s="1" t="str">
        <f>VLOOKUP(Tabela1[[#This Row],[Cliente]],'BASE DE CLIENTES'!A:D,4,0)</f>
        <v>OUTROS RAMOS</v>
      </c>
      <c r="L5842" s="1" t="str">
        <f>VLOOKUP(Tabela1[[#This Row],[Cliente]],'BASE DE CLIENTES'!A:E,5,0)</f>
        <v>MERCADO LIVRE</v>
      </c>
    </row>
    <row r="5843" spans="2:12" x14ac:dyDescent="0.3">
      <c r="B5843" t="s">
        <v>1223</v>
      </c>
      <c r="C5843" s="1" t="str">
        <f>VLOOKUP(Tabela1[[#This Row],[Cliente]],'BASE DE CLIENTES'!A:E,2,0)</f>
        <v>MERCADO LIVRE</v>
      </c>
      <c r="D5843" s="1" t="str">
        <f>VLOOKUP(Tabela1[[#This Row],[Cliente]],'BASE DE CLIENTES'!A:C,3,0)</f>
        <v>MERCADO LIVRE</v>
      </c>
      <c r="E5843" s="1" t="str">
        <f>CONCATENATE(Tabela1[[#This Row],[CIDADE]],",",Tabela1[[#This Row],[UF]])</f>
        <v>MERCADO LIVRE,MERCADO LIVRE</v>
      </c>
      <c r="F5843" s="12">
        <v>46188</v>
      </c>
      <c r="G5843" s="14">
        <v>56.28</v>
      </c>
      <c r="H5843" s="14">
        <v>204.67</v>
      </c>
      <c r="I5843" s="7">
        <f>Tabela1[[#This Row],[Valor total]]-Tabela1[[#This Row],[Valor custo]]</f>
        <v>148.38999999999999</v>
      </c>
      <c r="J5843" s="3">
        <f>Tabela1[[#This Row],[MARGEM BRUTA]]/Tabela1[[#This Row],[Valor total]]</f>
        <v>0.72502076513411828</v>
      </c>
      <c r="K5843" s="1" t="str">
        <f>VLOOKUP(Tabela1[[#This Row],[Cliente]],'BASE DE CLIENTES'!A:D,4,0)</f>
        <v>OUTROS RAMOS</v>
      </c>
      <c r="L5843" s="1" t="str">
        <f>VLOOKUP(Tabela1[[#This Row],[Cliente]],'BASE DE CLIENTES'!A:E,5,0)</f>
        <v>MERCADO LIVRE</v>
      </c>
    </row>
    <row r="5844" spans="2:12" x14ac:dyDescent="0.3">
      <c r="B5844" t="s">
        <v>775</v>
      </c>
      <c r="C5844" s="1" t="str">
        <f>VLOOKUP(Tabela1[[#This Row],[Cliente]],'BASE DE CLIENTES'!A:E,2,0)</f>
        <v>Brasília</v>
      </c>
      <c r="D5844" s="1" t="str">
        <f>VLOOKUP(Tabela1[[#This Row],[Cliente]],'BASE DE CLIENTES'!A:C,3,0)</f>
        <v>DF</v>
      </c>
      <c r="E5844" s="1" t="str">
        <f>CONCATENATE(Tabela1[[#This Row],[CIDADE]],",",Tabela1[[#This Row],[UF]])</f>
        <v>Brasília,DF</v>
      </c>
      <c r="F5844" s="12">
        <v>46188</v>
      </c>
      <c r="G5844" s="14">
        <v>600</v>
      </c>
      <c r="H5844" s="14">
        <v>780</v>
      </c>
      <c r="I5844" s="7">
        <f>Tabela1[[#This Row],[Valor total]]-Tabela1[[#This Row],[Valor custo]]</f>
        <v>180</v>
      </c>
      <c r="J5844" s="3">
        <f>Tabela1[[#This Row],[MARGEM BRUTA]]/Tabela1[[#This Row],[Valor total]]</f>
        <v>0.23076923076923078</v>
      </c>
      <c r="K5844" s="1" t="str">
        <f>VLOOKUP(Tabela1[[#This Row],[Cliente]],'BASE DE CLIENTES'!A:D,4,0)</f>
        <v>CLIENTE NOVO S/ IDENT.</v>
      </c>
      <c r="L5844" s="1" t="str">
        <f>VLOOKUP(Tabela1[[#This Row],[Cliente]],'BASE DE CLIENTES'!A:E,5,0)</f>
        <v>Brasília</v>
      </c>
    </row>
    <row r="5845" spans="2:12" x14ac:dyDescent="0.3">
      <c r="B5845" t="s">
        <v>1223</v>
      </c>
      <c r="C5845" s="1" t="str">
        <f>VLOOKUP(Tabela1[[#This Row],[Cliente]],'BASE DE CLIENTES'!A:E,2,0)</f>
        <v>MERCADO LIVRE</v>
      </c>
      <c r="D5845" s="1" t="str">
        <f>VLOOKUP(Tabela1[[#This Row],[Cliente]],'BASE DE CLIENTES'!A:C,3,0)</f>
        <v>MERCADO LIVRE</v>
      </c>
      <c r="E5845" s="1" t="str">
        <f>CONCATENATE(Tabela1[[#This Row],[CIDADE]],",",Tabela1[[#This Row],[UF]])</f>
        <v>MERCADO LIVRE,MERCADO LIVRE</v>
      </c>
      <c r="F5845" s="12">
        <v>46188</v>
      </c>
      <c r="G5845" s="14">
        <v>89.84</v>
      </c>
      <c r="H5845" s="14">
        <v>267.92</v>
      </c>
      <c r="I5845" s="7">
        <f>Tabela1[[#This Row],[Valor total]]-Tabela1[[#This Row],[Valor custo]]</f>
        <v>178.08</v>
      </c>
      <c r="J5845" s="3">
        <f>Tabela1[[#This Row],[MARGEM BRUTA]]/Tabela1[[#This Row],[Valor total]]</f>
        <v>0.66467602269334125</v>
      </c>
      <c r="K5845" s="1" t="str">
        <f>VLOOKUP(Tabela1[[#This Row],[Cliente]],'BASE DE CLIENTES'!A:D,4,0)</f>
        <v>OUTROS RAMOS</v>
      </c>
      <c r="L5845" s="1" t="str">
        <f>VLOOKUP(Tabela1[[#This Row],[Cliente]],'BASE DE CLIENTES'!A:E,5,0)</f>
        <v>MERCADO LIVRE</v>
      </c>
    </row>
    <row r="5846" spans="2:12" x14ac:dyDescent="0.3">
      <c r="B5846" t="s">
        <v>1223</v>
      </c>
      <c r="C5846" s="1" t="str">
        <f>VLOOKUP(Tabela1[[#This Row],[Cliente]],'BASE DE CLIENTES'!A:E,2,0)</f>
        <v>MERCADO LIVRE</v>
      </c>
      <c r="D5846" s="1" t="str">
        <f>VLOOKUP(Tabela1[[#This Row],[Cliente]],'BASE DE CLIENTES'!A:C,3,0)</f>
        <v>MERCADO LIVRE</v>
      </c>
      <c r="E5846" s="1" t="str">
        <f>CONCATENATE(Tabela1[[#This Row],[CIDADE]],",",Tabela1[[#This Row],[UF]])</f>
        <v>MERCADO LIVRE,MERCADO LIVRE</v>
      </c>
      <c r="F5846" s="12">
        <v>46188</v>
      </c>
      <c r="G5846" s="14">
        <v>0</v>
      </c>
      <c r="H5846" s="14">
        <v>85.18</v>
      </c>
      <c r="I5846" s="7">
        <f>Tabela1[[#This Row],[Valor total]]-Tabela1[[#This Row],[Valor custo]]</f>
        <v>85.18</v>
      </c>
      <c r="J5846" s="3">
        <f>Tabela1[[#This Row],[MARGEM BRUTA]]/Tabela1[[#This Row],[Valor total]]</f>
        <v>1</v>
      </c>
      <c r="K5846" s="1" t="str">
        <f>VLOOKUP(Tabela1[[#This Row],[Cliente]],'BASE DE CLIENTES'!A:D,4,0)</f>
        <v>OUTROS RAMOS</v>
      </c>
      <c r="L5846" s="1" t="str">
        <f>VLOOKUP(Tabela1[[#This Row],[Cliente]],'BASE DE CLIENTES'!A:E,5,0)</f>
        <v>MERCADO LIVRE</v>
      </c>
    </row>
    <row r="5847" spans="2:12" x14ac:dyDescent="0.3">
      <c r="B5847" t="s">
        <v>316</v>
      </c>
      <c r="C5847" s="1" t="str">
        <f>VLOOKUP(Tabela1[[#This Row],[Cliente]],'BASE DE CLIENTES'!A:E,2,0)</f>
        <v>Valparaíso de Goiás</v>
      </c>
      <c r="D5847" s="1" t="str">
        <f>VLOOKUP(Tabela1[[#This Row],[Cliente]],'BASE DE CLIENTES'!A:C,3,0)</f>
        <v>GO</v>
      </c>
      <c r="E5847" s="1" t="str">
        <f>CONCATENATE(Tabela1[[#This Row],[CIDADE]],",",Tabela1[[#This Row],[UF]])</f>
        <v>Valparaíso de Goiás,GO</v>
      </c>
      <c r="F5847" s="12">
        <v>46188</v>
      </c>
      <c r="G5847" s="14">
        <v>3290</v>
      </c>
      <c r="H5847" s="14">
        <v>5670</v>
      </c>
      <c r="I5847" s="7">
        <f>Tabela1[[#This Row],[Valor total]]-Tabela1[[#This Row],[Valor custo]]</f>
        <v>2380</v>
      </c>
      <c r="J5847" s="3">
        <f>Tabela1[[#This Row],[MARGEM BRUTA]]/Tabela1[[#This Row],[Valor total]]</f>
        <v>0.41975308641975306</v>
      </c>
      <c r="K5847" s="1" t="str">
        <f>VLOOKUP(Tabela1[[#This Row],[Cliente]],'BASE DE CLIENTES'!A:D,4,0)</f>
        <v>SERRALHEIRO</v>
      </c>
      <c r="L5847" s="1" t="str">
        <f>VLOOKUP(Tabela1[[#This Row],[Cliente]],'BASE DE CLIENTES'!A:E,5,0)</f>
        <v>Valparaíso de Goiás</v>
      </c>
    </row>
    <row r="5848" spans="2:12" x14ac:dyDescent="0.3">
      <c r="B5848" t="s">
        <v>321</v>
      </c>
      <c r="C5848" s="1" t="str">
        <f>VLOOKUP(Tabela1[[#This Row],[Cliente]],'BASE DE CLIENTES'!A:E,2,0)</f>
        <v>Valparaíso de Goiás</v>
      </c>
      <c r="D5848" s="1" t="str">
        <f>VLOOKUP(Tabela1[[#This Row],[Cliente]],'BASE DE CLIENTES'!A:C,3,0)</f>
        <v>GO</v>
      </c>
      <c r="E5848" s="1" t="str">
        <f>CONCATENATE(Tabela1[[#This Row],[CIDADE]],",",Tabela1[[#This Row],[UF]])</f>
        <v>Valparaíso de Goiás,GO</v>
      </c>
      <c r="F5848" s="12">
        <v>46188</v>
      </c>
      <c r="G5848" s="14">
        <v>1130</v>
      </c>
      <c r="H5848" s="14">
        <v>1900</v>
      </c>
      <c r="I5848" s="7">
        <f>Tabela1[[#This Row],[Valor total]]-Tabela1[[#This Row],[Valor custo]]</f>
        <v>770</v>
      </c>
      <c r="J5848" s="3">
        <f>Tabela1[[#This Row],[MARGEM BRUTA]]/Tabela1[[#This Row],[Valor total]]</f>
        <v>0.40526315789473683</v>
      </c>
      <c r="K5848" s="1" t="str">
        <f>VLOOKUP(Tabela1[[#This Row],[Cliente]],'BASE DE CLIENTES'!A:D,4,0)</f>
        <v>EMPRESA COM MAQUINA</v>
      </c>
      <c r="L5848" s="1" t="str">
        <f>VLOOKUP(Tabela1[[#This Row],[Cliente]],'BASE DE CLIENTES'!A:E,5,0)</f>
        <v>Valparaíso de Goiás</v>
      </c>
    </row>
    <row r="5849" spans="2:12" x14ac:dyDescent="0.3">
      <c r="B5849" t="s">
        <v>97</v>
      </c>
      <c r="C5849" s="1" t="str">
        <f>VLOOKUP(Tabela1[[#This Row],[Cliente]],'BASE DE CLIENTES'!A:E,2,0)</f>
        <v>Brasília</v>
      </c>
      <c r="D5849" s="1" t="str">
        <f>VLOOKUP(Tabela1[[#This Row],[Cliente]],'BASE DE CLIENTES'!A:C,3,0)</f>
        <v>DF</v>
      </c>
      <c r="E5849" s="1" t="str">
        <f>CONCATENATE(Tabela1[[#This Row],[CIDADE]],",",Tabela1[[#This Row],[UF]])</f>
        <v>Brasília,DF</v>
      </c>
      <c r="F5849" s="12">
        <v>46188</v>
      </c>
      <c r="G5849" s="14">
        <v>1060</v>
      </c>
      <c r="H5849" s="14">
        <v>1800</v>
      </c>
      <c r="I5849" s="7">
        <f>Tabela1[[#This Row],[Valor total]]-Tabela1[[#This Row],[Valor custo]]</f>
        <v>740</v>
      </c>
      <c r="J5849" s="3">
        <f>Tabela1[[#This Row],[MARGEM BRUTA]]/Tabela1[[#This Row],[Valor total]]</f>
        <v>0.41111111111111109</v>
      </c>
      <c r="K5849" s="1" t="str">
        <f>VLOOKUP(Tabela1[[#This Row],[Cliente]],'BASE DE CLIENTES'!A:D,4,0)</f>
        <v>SERRALHEIRO</v>
      </c>
      <c r="L5849" s="1" t="str">
        <f>VLOOKUP(Tabela1[[#This Row],[Cliente]],'BASE DE CLIENTES'!A:E,5,0)</f>
        <v>CEILANDIA NORTE</v>
      </c>
    </row>
    <row r="5850" spans="2:12" x14ac:dyDescent="0.3">
      <c r="B5850" t="s">
        <v>1223</v>
      </c>
      <c r="C5850" s="1" t="str">
        <f>VLOOKUP(Tabela1[[#This Row],[Cliente]],'BASE DE CLIENTES'!A:E,2,0)</f>
        <v>MERCADO LIVRE</v>
      </c>
      <c r="D5850" s="1" t="str">
        <f>VLOOKUP(Tabela1[[#This Row],[Cliente]],'BASE DE CLIENTES'!A:C,3,0)</f>
        <v>MERCADO LIVRE</v>
      </c>
      <c r="E5850" s="1" t="str">
        <f>CONCATENATE(Tabela1[[#This Row],[CIDADE]],",",Tabela1[[#This Row],[UF]])</f>
        <v>MERCADO LIVRE,MERCADO LIVRE</v>
      </c>
      <c r="F5850" s="12">
        <v>46188</v>
      </c>
      <c r="G5850" s="14">
        <v>56.28</v>
      </c>
      <c r="H5850" s="14">
        <v>179.09</v>
      </c>
      <c r="I5850" s="7">
        <f>Tabela1[[#This Row],[Valor total]]-Tabela1[[#This Row],[Valor custo]]</f>
        <v>122.81</v>
      </c>
      <c r="J5850" s="3">
        <f>Tabela1[[#This Row],[MARGEM BRUTA]]/Tabela1[[#This Row],[Valor total]]</f>
        <v>0.68574459768831308</v>
      </c>
      <c r="K5850" s="1" t="str">
        <f>VLOOKUP(Tabela1[[#This Row],[Cliente]],'BASE DE CLIENTES'!A:D,4,0)</f>
        <v>OUTROS RAMOS</v>
      </c>
      <c r="L5850" s="1" t="str">
        <f>VLOOKUP(Tabela1[[#This Row],[Cliente]],'BASE DE CLIENTES'!A:E,5,0)</f>
        <v>MERCADO LIVRE</v>
      </c>
    </row>
    <row r="5851" spans="2:12" x14ac:dyDescent="0.3">
      <c r="B5851" t="s">
        <v>1223</v>
      </c>
      <c r="C5851" s="1" t="str">
        <f>VLOOKUP(Tabela1[[#This Row],[Cliente]],'BASE DE CLIENTES'!A:E,2,0)</f>
        <v>MERCADO LIVRE</v>
      </c>
      <c r="D5851" s="1" t="str">
        <f>VLOOKUP(Tabela1[[#This Row],[Cliente]],'BASE DE CLIENTES'!A:C,3,0)</f>
        <v>MERCADO LIVRE</v>
      </c>
      <c r="E5851" s="1" t="str">
        <f>CONCATENATE(Tabela1[[#This Row],[CIDADE]],",",Tabela1[[#This Row],[UF]])</f>
        <v>MERCADO LIVRE,MERCADO LIVRE</v>
      </c>
      <c r="F5851" s="12">
        <v>46188</v>
      </c>
      <c r="G5851" s="14">
        <v>7.51</v>
      </c>
      <c r="H5851" s="14">
        <v>80.489999999999995</v>
      </c>
      <c r="I5851" s="7">
        <f>Tabela1[[#This Row],[Valor total]]-Tabela1[[#This Row],[Valor custo]]</f>
        <v>72.97999999999999</v>
      </c>
      <c r="J5851" s="3">
        <f>Tabela1[[#This Row],[MARGEM BRUTA]]/Tabela1[[#This Row],[Valor total]]</f>
        <v>0.9066964840352838</v>
      </c>
      <c r="K5851" s="1" t="str">
        <f>VLOOKUP(Tabela1[[#This Row],[Cliente]],'BASE DE CLIENTES'!A:D,4,0)</f>
        <v>OUTROS RAMOS</v>
      </c>
      <c r="L5851" s="1" t="str">
        <f>VLOOKUP(Tabela1[[#This Row],[Cliente]],'BASE DE CLIENTES'!A:E,5,0)</f>
        <v>MERCADO LIVRE</v>
      </c>
    </row>
    <row r="5852" spans="2:12" x14ac:dyDescent="0.3">
      <c r="B5852" t="s">
        <v>1223</v>
      </c>
      <c r="C5852" s="1" t="str">
        <f>VLOOKUP(Tabela1[[#This Row],[Cliente]],'BASE DE CLIENTES'!A:E,2,0)</f>
        <v>MERCADO LIVRE</v>
      </c>
      <c r="D5852" s="1" t="str">
        <f>VLOOKUP(Tabela1[[#This Row],[Cliente]],'BASE DE CLIENTES'!A:C,3,0)</f>
        <v>MERCADO LIVRE</v>
      </c>
      <c r="E5852" s="1" t="str">
        <f>CONCATENATE(Tabela1[[#This Row],[CIDADE]],",",Tabela1[[#This Row],[UF]])</f>
        <v>MERCADO LIVRE,MERCADO LIVRE</v>
      </c>
      <c r="F5852" s="12">
        <v>46188</v>
      </c>
      <c r="G5852" s="14">
        <v>56.28</v>
      </c>
      <c r="H5852" s="14">
        <v>211.17</v>
      </c>
      <c r="I5852" s="7">
        <f>Tabela1[[#This Row],[Valor total]]-Tabela1[[#This Row],[Valor custo]]</f>
        <v>154.88999999999999</v>
      </c>
      <c r="J5852" s="3">
        <f>Tabela1[[#This Row],[MARGEM BRUTA]]/Tabela1[[#This Row],[Valor total]]</f>
        <v>0.73348487000994456</v>
      </c>
      <c r="K5852" s="1" t="str">
        <f>VLOOKUP(Tabela1[[#This Row],[Cliente]],'BASE DE CLIENTES'!A:D,4,0)</f>
        <v>OUTROS RAMOS</v>
      </c>
      <c r="L5852" s="1" t="str">
        <f>VLOOKUP(Tabela1[[#This Row],[Cliente]],'BASE DE CLIENTES'!A:E,5,0)</f>
        <v>MERCADO LIVRE</v>
      </c>
    </row>
    <row r="5853" spans="2:12" x14ac:dyDescent="0.3">
      <c r="B5853" t="s">
        <v>1223</v>
      </c>
      <c r="C5853" s="1" t="str">
        <f>VLOOKUP(Tabela1[[#This Row],[Cliente]],'BASE DE CLIENTES'!A:E,2,0)</f>
        <v>MERCADO LIVRE</v>
      </c>
      <c r="D5853" s="1" t="str">
        <f>VLOOKUP(Tabela1[[#This Row],[Cliente]],'BASE DE CLIENTES'!A:C,3,0)</f>
        <v>MERCADO LIVRE</v>
      </c>
      <c r="E5853" s="1" t="str">
        <f>CONCATENATE(Tabela1[[#This Row],[CIDADE]],",",Tabela1[[#This Row],[UF]])</f>
        <v>MERCADO LIVRE,MERCADO LIVRE</v>
      </c>
      <c r="F5853" s="12">
        <v>46188</v>
      </c>
      <c r="G5853" s="14">
        <v>7.51</v>
      </c>
      <c r="H5853" s="14">
        <v>80.489999999999995</v>
      </c>
      <c r="I5853" s="7">
        <f>Tabela1[[#This Row],[Valor total]]-Tabela1[[#This Row],[Valor custo]]</f>
        <v>72.97999999999999</v>
      </c>
      <c r="J5853" s="3">
        <f>Tabela1[[#This Row],[MARGEM BRUTA]]/Tabela1[[#This Row],[Valor total]]</f>
        <v>0.9066964840352838</v>
      </c>
      <c r="K5853" s="1" t="str">
        <f>VLOOKUP(Tabela1[[#This Row],[Cliente]],'BASE DE CLIENTES'!A:D,4,0)</f>
        <v>OUTROS RAMOS</v>
      </c>
      <c r="L5853" s="1" t="str">
        <f>VLOOKUP(Tabela1[[#This Row],[Cliente]],'BASE DE CLIENTES'!A:E,5,0)</f>
        <v>MERCADO LIVRE</v>
      </c>
    </row>
    <row r="5854" spans="2:12" x14ac:dyDescent="0.3">
      <c r="B5854" t="s">
        <v>17</v>
      </c>
      <c r="C5854" s="1" t="str">
        <f>VLOOKUP(Tabela1[[#This Row],[Cliente]],'BASE DE CLIENTES'!A:E,2,0)</f>
        <v>Águas Lindas de Goiás</v>
      </c>
      <c r="D5854" s="1" t="str">
        <f>VLOOKUP(Tabela1[[#This Row],[Cliente]],'BASE DE CLIENTES'!A:C,3,0)</f>
        <v>GO</v>
      </c>
      <c r="E5854" s="1" t="str">
        <f>CONCATENATE(Tabela1[[#This Row],[CIDADE]],",",Tabela1[[#This Row],[UF]])</f>
        <v>Águas Lindas de Goiás,GO</v>
      </c>
      <c r="F5854" s="12">
        <v>46185</v>
      </c>
      <c r="G5854" s="14">
        <v>13.69</v>
      </c>
      <c r="H5854" s="14">
        <v>120</v>
      </c>
      <c r="I5854" s="7">
        <f>Tabela1[[#This Row],[Valor total]]-Tabela1[[#This Row],[Valor custo]]</f>
        <v>106.31</v>
      </c>
      <c r="J5854" s="3">
        <f>Tabela1[[#This Row],[MARGEM BRUTA]]/Tabela1[[#This Row],[Valor total]]</f>
        <v>0.88591666666666669</v>
      </c>
      <c r="K5854" s="1" t="str">
        <f>VLOOKUP(Tabela1[[#This Row],[Cliente]],'BASE DE CLIENTES'!A:D,4,0)</f>
        <v>SERRALHEIRO</v>
      </c>
      <c r="L5854" s="1" t="str">
        <f>VLOOKUP(Tabela1[[#This Row],[Cliente]],'BASE DE CLIENTES'!A:E,5,0)</f>
        <v>Águas Lindas de Goiás</v>
      </c>
    </row>
    <row r="5855" spans="2:12" x14ac:dyDescent="0.3">
      <c r="B5855" t="s">
        <v>141</v>
      </c>
      <c r="C5855" s="1" t="str">
        <f>VLOOKUP(Tabela1[[#This Row],[Cliente]],'BASE DE CLIENTES'!A:E,2,0)</f>
        <v>Brasília</v>
      </c>
      <c r="D5855" s="1" t="str">
        <f>VLOOKUP(Tabela1[[#This Row],[Cliente]],'BASE DE CLIENTES'!A:C,3,0)</f>
        <v>DF</v>
      </c>
      <c r="E5855" s="1" t="str">
        <f>CONCATENATE(Tabela1[[#This Row],[CIDADE]],",",Tabela1[[#This Row],[UF]])</f>
        <v>Brasília,DF</v>
      </c>
      <c r="F5855" s="12">
        <v>46185</v>
      </c>
      <c r="G5855" s="14">
        <v>37.5</v>
      </c>
      <c r="H5855" s="14">
        <v>140</v>
      </c>
      <c r="I5855" s="7">
        <f>Tabela1[[#This Row],[Valor total]]-Tabela1[[#This Row],[Valor custo]]</f>
        <v>102.5</v>
      </c>
      <c r="J5855" s="3">
        <f>Tabela1[[#This Row],[MARGEM BRUTA]]/Tabela1[[#This Row],[Valor total]]</f>
        <v>0.7321428571428571</v>
      </c>
      <c r="K5855" s="1" t="str">
        <f>VLOOKUP(Tabela1[[#This Row],[Cliente]],'BASE DE CLIENTES'!A:D,4,0)</f>
        <v>EMPRESA COM MAQUINA</v>
      </c>
      <c r="L5855" s="1" t="str">
        <f>VLOOKUP(Tabela1[[#This Row],[Cliente]],'BASE DE CLIENTES'!A:E,5,0)</f>
        <v>TAGUATINGA</v>
      </c>
    </row>
    <row r="5856" spans="2:12" x14ac:dyDescent="0.3">
      <c r="B5856" t="s">
        <v>264</v>
      </c>
      <c r="C5856" s="1" t="str">
        <f>VLOOKUP(Tabela1[[#This Row],[Cliente]],'BASE DE CLIENTES'!A:E,2,0)</f>
        <v>Brasília</v>
      </c>
      <c r="D5856" s="1" t="str">
        <f>VLOOKUP(Tabela1[[#This Row],[Cliente]],'BASE DE CLIENTES'!A:C,3,0)</f>
        <v>DF</v>
      </c>
      <c r="E5856" s="1" t="str">
        <f>CONCATENATE(Tabela1[[#This Row],[CIDADE]],",",Tabela1[[#This Row],[UF]])</f>
        <v>Brasília,DF</v>
      </c>
      <c r="F5856" s="12">
        <v>46185</v>
      </c>
      <c r="G5856" s="14">
        <v>135.66</v>
      </c>
      <c r="H5856" s="14">
        <v>240</v>
      </c>
      <c r="I5856" s="7">
        <f>Tabela1[[#This Row],[Valor total]]-Tabela1[[#This Row],[Valor custo]]</f>
        <v>104.34</v>
      </c>
      <c r="J5856" s="3">
        <f>Tabela1[[#This Row],[MARGEM BRUTA]]/Tabela1[[#This Row],[Valor total]]</f>
        <v>0.43475000000000003</v>
      </c>
      <c r="K5856" s="1" t="str">
        <f>VLOOKUP(Tabela1[[#This Row],[Cliente]],'BASE DE CLIENTES'!A:D,4,0)</f>
        <v>SERRALHEIRO</v>
      </c>
      <c r="L5856" s="1" t="str">
        <f>VLOOKUP(Tabela1[[#This Row],[Cliente]],'BASE DE CLIENTES'!A:E,5,0)</f>
        <v>Recanto das emas</v>
      </c>
    </row>
    <row r="5857" spans="2:12" x14ac:dyDescent="0.3">
      <c r="B5857" t="s">
        <v>96</v>
      </c>
      <c r="C5857" s="1" t="str">
        <f>VLOOKUP(Tabela1[[#This Row],[Cliente]],'BASE DE CLIENTES'!A:E,2,0)</f>
        <v>Brasília</v>
      </c>
      <c r="D5857" s="1" t="str">
        <f>VLOOKUP(Tabela1[[#This Row],[Cliente]],'BASE DE CLIENTES'!A:C,3,0)</f>
        <v>DF</v>
      </c>
      <c r="E5857" s="1" t="str">
        <f>CONCATENATE(Tabela1[[#This Row],[CIDADE]],",",Tabela1[[#This Row],[UF]])</f>
        <v>Brasília,DF</v>
      </c>
      <c r="F5857" s="12">
        <v>46185</v>
      </c>
      <c r="G5857" s="14">
        <v>573</v>
      </c>
      <c r="H5857" s="14">
        <v>900</v>
      </c>
      <c r="I5857" s="7">
        <f>Tabela1[[#This Row],[Valor total]]-Tabela1[[#This Row],[Valor custo]]</f>
        <v>327</v>
      </c>
      <c r="J5857" s="3">
        <f>Tabela1[[#This Row],[MARGEM BRUTA]]/Tabela1[[#This Row],[Valor total]]</f>
        <v>0.36333333333333334</v>
      </c>
      <c r="K5857" s="1" t="str">
        <f>VLOOKUP(Tabela1[[#This Row],[Cliente]],'BASE DE CLIENTES'!A:D,4,0)</f>
        <v>EMPRESA SEM MAQUINA</v>
      </c>
      <c r="L5857" s="1" t="str">
        <f>VLOOKUP(Tabela1[[#This Row],[Cliente]],'BASE DE CLIENTES'!A:E,5,0)</f>
        <v>CEILANDIA NORTE (CEILANDIA)</v>
      </c>
    </row>
    <row r="5858" spans="2:12" x14ac:dyDescent="0.3">
      <c r="B5858" t="s">
        <v>30</v>
      </c>
      <c r="C5858" s="1" t="str">
        <f>VLOOKUP(Tabela1[[#This Row],[Cliente]],'BASE DE CLIENTES'!A:E,2,0)</f>
        <v>Águas Lindas de Goiás</v>
      </c>
      <c r="D5858" s="1" t="str">
        <f>VLOOKUP(Tabela1[[#This Row],[Cliente]],'BASE DE CLIENTES'!A:C,3,0)</f>
        <v>GO</v>
      </c>
      <c r="E5858" s="1" t="str">
        <f>CONCATENATE(Tabela1[[#This Row],[CIDADE]],",",Tabela1[[#This Row],[UF]])</f>
        <v>Águas Lindas de Goiás,GO</v>
      </c>
      <c r="F5858" s="12">
        <v>46185</v>
      </c>
      <c r="G5858" s="14">
        <v>650</v>
      </c>
      <c r="H5858" s="14">
        <v>900</v>
      </c>
      <c r="I5858" s="7">
        <f>Tabela1[[#This Row],[Valor total]]-Tabela1[[#This Row],[Valor custo]]</f>
        <v>250</v>
      </c>
      <c r="J5858" s="3">
        <f>Tabela1[[#This Row],[MARGEM BRUTA]]/Tabela1[[#This Row],[Valor total]]</f>
        <v>0.27777777777777779</v>
      </c>
      <c r="K5858" s="1" t="str">
        <f>VLOOKUP(Tabela1[[#This Row],[Cliente]],'BASE DE CLIENTES'!A:D,4,0)</f>
        <v>SERRALHEIRO</v>
      </c>
      <c r="L5858" s="1" t="str">
        <f>VLOOKUP(Tabela1[[#This Row],[Cliente]],'BASE DE CLIENTES'!A:E,5,0)</f>
        <v>Águas Lindas de Goiás</v>
      </c>
    </row>
    <row r="5859" spans="2:12" x14ac:dyDescent="0.3">
      <c r="B5859" t="s">
        <v>111</v>
      </c>
      <c r="C5859" s="1" t="str">
        <f>VLOOKUP(Tabela1[[#This Row],[Cliente]],'BASE DE CLIENTES'!A:E,2,0)</f>
        <v>Brasília</v>
      </c>
      <c r="D5859" s="1" t="str">
        <f>VLOOKUP(Tabela1[[#This Row],[Cliente]],'BASE DE CLIENTES'!A:C,3,0)</f>
        <v>DF</v>
      </c>
      <c r="E5859" s="1" t="str">
        <f>CONCATENATE(Tabela1[[#This Row],[CIDADE]],",",Tabela1[[#This Row],[UF]])</f>
        <v>Brasília,DF</v>
      </c>
      <c r="F5859" s="12">
        <v>46185</v>
      </c>
      <c r="G5859" s="14">
        <v>0</v>
      </c>
      <c r="H5859" s="14">
        <v>600</v>
      </c>
      <c r="I5859" s="7">
        <f>Tabela1[[#This Row],[Valor total]]-Tabela1[[#This Row],[Valor custo]]</f>
        <v>600</v>
      </c>
      <c r="J5859" s="3">
        <f>Tabela1[[#This Row],[MARGEM BRUTA]]/Tabela1[[#This Row],[Valor total]]</f>
        <v>1</v>
      </c>
      <c r="K5859" s="1" t="str">
        <f>VLOOKUP(Tabela1[[#This Row],[Cliente]],'BASE DE CLIENTES'!A:D,4,0)</f>
        <v>EMPRESA SEM MAQUINA</v>
      </c>
      <c r="L5859" s="1" t="str">
        <f>VLOOKUP(Tabela1[[#This Row],[Cliente]],'BASE DE CLIENTES'!A:E,5,0)</f>
        <v>TAGUATINGA SUL (TAGUATINGA)</v>
      </c>
    </row>
    <row r="5860" spans="2:12" x14ac:dyDescent="0.3">
      <c r="B5860" t="s">
        <v>179</v>
      </c>
      <c r="C5860" s="1" t="str">
        <f>VLOOKUP(Tabela1[[#This Row],[Cliente]],'BASE DE CLIENTES'!A:E,2,0)</f>
        <v>Brasilândia de Minas</v>
      </c>
      <c r="D5860" s="1" t="str">
        <f>VLOOKUP(Tabela1[[#This Row],[Cliente]],'BASE DE CLIENTES'!A:C,3,0)</f>
        <v>MG</v>
      </c>
      <c r="E5860" s="1" t="str">
        <f>CONCATENATE(Tabela1[[#This Row],[CIDADE]],",",Tabela1[[#This Row],[UF]])</f>
        <v>Brasilândia de Minas,MG</v>
      </c>
      <c r="F5860" s="12">
        <v>46185</v>
      </c>
      <c r="G5860" s="14">
        <v>12.19</v>
      </c>
      <c r="H5860" s="14">
        <v>15</v>
      </c>
      <c r="I5860" s="7">
        <f>Tabela1[[#This Row],[Valor total]]-Tabela1[[#This Row],[Valor custo]]</f>
        <v>2.8100000000000005</v>
      </c>
      <c r="J5860" s="3">
        <f>Tabela1[[#This Row],[MARGEM BRUTA]]/Tabela1[[#This Row],[Valor total]]</f>
        <v>0.18733333333333338</v>
      </c>
      <c r="K5860" s="1" t="str">
        <f>VLOOKUP(Tabela1[[#This Row],[Cliente]],'BASE DE CLIENTES'!A:D,4,0)</f>
        <v>EMPRESA SEM MAQUINA</v>
      </c>
      <c r="L5860" s="1" t="str">
        <f>VLOOKUP(Tabela1[[#This Row],[Cliente]],'BASE DE CLIENTES'!A:E,5,0)</f>
        <v>Brasilândia de Minas</v>
      </c>
    </row>
    <row r="5861" spans="2:12" x14ac:dyDescent="0.3">
      <c r="B5861" t="s">
        <v>68</v>
      </c>
      <c r="C5861" s="1" t="str">
        <f>VLOOKUP(Tabela1[[#This Row],[Cliente]],'BASE DE CLIENTES'!A:E,2,0)</f>
        <v>Brasília</v>
      </c>
      <c r="D5861" s="1" t="str">
        <f>VLOOKUP(Tabela1[[#This Row],[Cliente]],'BASE DE CLIENTES'!A:C,3,0)</f>
        <v>DF</v>
      </c>
      <c r="E5861" s="1" t="str">
        <f>CONCATENATE(Tabela1[[#This Row],[CIDADE]],",",Tabela1[[#This Row],[UF]])</f>
        <v>Brasília,DF</v>
      </c>
      <c r="F5861" s="12">
        <v>46184</v>
      </c>
      <c r="G5861" s="14">
        <v>863</v>
      </c>
      <c r="H5861" s="14">
        <v>1280</v>
      </c>
      <c r="I5861" s="7">
        <f>Tabela1[[#This Row],[Valor total]]-Tabela1[[#This Row],[Valor custo]]</f>
        <v>417</v>
      </c>
      <c r="J5861" s="3">
        <f>Tabela1[[#This Row],[MARGEM BRUTA]]/Tabela1[[#This Row],[Valor total]]</f>
        <v>0.32578125000000002</v>
      </c>
      <c r="K5861" s="1" t="str">
        <f>VLOOKUP(Tabela1[[#This Row],[Cliente]],'BASE DE CLIENTES'!A:D,4,0)</f>
        <v>EMPRESA COM MAQUINA</v>
      </c>
      <c r="L5861" s="1" t="str">
        <f>VLOOKUP(Tabela1[[#This Row],[Cliente]],'BASE DE CLIENTES'!A:E,5,0)</f>
        <v>SAMAMBAIA SUL (SAMAMBAIA)</v>
      </c>
    </row>
    <row r="5862" spans="2:12" x14ac:dyDescent="0.3">
      <c r="B5862" t="s">
        <v>27</v>
      </c>
      <c r="C5862" s="1" t="str">
        <f>VLOOKUP(Tabela1[[#This Row],[Cliente]],'BASE DE CLIENTES'!A:E,2,0)</f>
        <v>Brasília</v>
      </c>
      <c r="D5862" s="1" t="str">
        <f>VLOOKUP(Tabela1[[#This Row],[Cliente]],'BASE DE CLIENTES'!A:C,3,0)</f>
        <v>DF</v>
      </c>
      <c r="E5862" s="1" t="str">
        <f>CONCATENATE(Tabela1[[#This Row],[CIDADE]],",",Tabela1[[#This Row],[UF]])</f>
        <v>Brasília,DF</v>
      </c>
      <c r="F5862" s="12">
        <v>46182</v>
      </c>
      <c r="G5862" s="14">
        <v>380</v>
      </c>
      <c r="H5862" s="14">
        <v>615</v>
      </c>
      <c r="I5862" s="7">
        <f>Tabela1[[#This Row],[Valor total]]-Tabela1[[#This Row],[Valor custo]]</f>
        <v>235</v>
      </c>
      <c r="J5862" s="3">
        <f>Tabela1[[#This Row],[MARGEM BRUTA]]/Tabela1[[#This Row],[Valor total]]</f>
        <v>0.38211382113821141</v>
      </c>
      <c r="K5862" s="1" t="str">
        <f>VLOOKUP(Tabela1[[#This Row],[Cliente]],'BASE DE CLIENTES'!A:D,4,0)</f>
        <v>EMPRESA SEM MAQUINA</v>
      </c>
      <c r="L5862" s="1" t="str">
        <f>VLOOKUP(Tabela1[[#This Row],[Cliente]],'BASE DE CLIENTES'!A:E,5,0)</f>
        <v>RECANTO DAS EMAS</v>
      </c>
    </row>
    <row r="5863" spans="2:12" x14ac:dyDescent="0.3">
      <c r="B5863" t="s">
        <v>36</v>
      </c>
      <c r="C5863" s="1" t="str">
        <f>VLOOKUP(Tabela1[[#This Row],[Cliente]],'BASE DE CLIENTES'!A:E,2,0)</f>
        <v>Brasília</v>
      </c>
      <c r="D5863" s="1" t="str">
        <f>VLOOKUP(Tabela1[[#This Row],[Cliente]],'BASE DE CLIENTES'!A:C,3,0)</f>
        <v>DF</v>
      </c>
      <c r="E5863" s="1" t="str">
        <f>CONCATENATE(Tabela1[[#This Row],[CIDADE]],",",Tabela1[[#This Row],[UF]])</f>
        <v>Brasília,DF</v>
      </c>
      <c r="F5863" s="12">
        <v>46182</v>
      </c>
      <c r="G5863" s="14">
        <v>380</v>
      </c>
      <c r="H5863" s="14">
        <v>645</v>
      </c>
      <c r="I5863" s="7">
        <f>Tabela1[[#This Row],[Valor total]]-Tabela1[[#This Row],[Valor custo]]</f>
        <v>265</v>
      </c>
      <c r="J5863" s="3">
        <f>Tabela1[[#This Row],[MARGEM BRUTA]]/Tabela1[[#This Row],[Valor total]]</f>
        <v>0.41085271317829458</v>
      </c>
      <c r="K5863" s="1" t="str">
        <f>VLOOKUP(Tabela1[[#This Row],[Cliente]],'BASE DE CLIENTES'!A:D,4,0)</f>
        <v>SERRALHEIRO</v>
      </c>
      <c r="L5863" s="1" t="str">
        <f>VLOOKUP(Tabela1[[#This Row],[Cliente]],'BASE DE CLIENTES'!A:E,5,0)</f>
        <v>CEILANDIA SUL (CEILANDIA)</v>
      </c>
    </row>
    <row r="5864" spans="2:12" x14ac:dyDescent="0.3">
      <c r="B5864" t="s">
        <v>1244</v>
      </c>
      <c r="C5864" s="1" t="str">
        <f>VLOOKUP(Tabela1[[#This Row],[Cliente]],'BASE DE CLIENTES'!A:E,2,0)</f>
        <v>Brasília</v>
      </c>
      <c r="D5864" s="1" t="str">
        <f>VLOOKUP(Tabela1[[#This Row],[Cliente]],'BASE DE CLIENTES'!A:C,3,0)</f>
        <v>DF</v>
      </c>
      <c r="E5864" s="1" t="str">
        <f>CONCATENATE(Tabela1[[#This Row],[CIDADE]],",",Tabela1[[#This Row],[UF]])</f>
        <v>Brasília,DF</v>
      </c>
      <c r="F5864" s="12">
        <v>46182</v>
      </c>
      <c r="G5864" s="14">
        <v>56.28</v>
      </c>
      <c r="H5864" s="14">
        <v>180</v>
      </c>
      <c r="I5864" s="7">
        <f>Tabela1[[#This Row],[Valor total]]-Tabela1[[#This Row],[Valor custo]]</f>
        <v>123.72</v>
      </c>
      <c r="J5864" s="3">
        <f>Tabela1[[#This Row],[MARGEM BRUTA]]/Tabela1[[#This Row],[Valor total]]</f>
        <v>0.68733333333333335</v>
      </c>
      <c r="K5864" s="1" t="str">
        <f>VLOOKUP(Tabela1[[#This Row],[Cliente]],'BASE DE CLIENTES'!A:D,4,0)</f>
        <v>CLIENTE NOVO S/ IDENT.</v>
      </c>
      <c r="L5864" s="1" t="str">
        <f>VLOOKUP(Tabela1[[#This Row],[Cliente]],'BASE DE CLIENTES'!A:E,5,0)</f>
        <v>RIACHO FUNDO</v>
      </c>
    </row>
    <row r="5865" spans="2:12" x14ac:dyDescent="0.3">
      <c r="B5865" t="s">
        <v>123</v>
      </c>
      <c r="C5865" s="1" t="str">
        <f>VLOOKUP(Tabela1[[#This Row],[Cliente]],'BASE DE CLIENTES'!A:E,2,0)</f>
        <v>Brasília</v>
      </c>
      <c r="D5865" s="1" t="str">
        <f>VLOOKUP(Tabela1[[#This Row],[Cliente]],'BASE DE CLIENTES'!A:C,3,0)</f>
        <v>DF</v>
      </c>
      <c r="E5865" s="1" t="str">
        <f>CONCATENATE(Tabela1[[#This Row],[CIDADE]],",",Tabela1[[#This Row],[UF]])</f>
        <v>Brasília,DF</v>
      </c>
      <c r="F5865" s="12">
        <v>46185</v>
      </c>
      <c r="G5865" s="14">
        <v>482.19</v>
      </c>
      <c r="H5865" s="14">
        <v>826</v>
      </c>
      <c r="I5865" s="7">
        <f>Tabela1[[#This Row],[Valor total]]-Tabela1[[#This Row],[Valor custo]]</f>
        <v>343.81</v>
      </c>
      <c r="J5865" s="3">
        <f>Tabela1[[#This Row],[MARGEM BRUTA]]/Tabela1[[#This Row],[Valor total]]</f>
        <v>0.41623486682808719</v>
      </c>
      <c r="K5865" s="1" t="str">
        <f>VLOOKUP(Tabela1[[#This Row],[Cliente]],'BASE DE CLIENTES'!A:D,4,0)</f>
        <v>EMPRESA COM MAQUINA</v>
      </c>
      <c r="L5865" s="1" t="str">
        <f>VLOOKUP(Tabela1[[#This Row],[Cliente]],'BASE DE CLIENTES'!A:E,5,0)</f>
        <v>ADE CEILÂNDIA</v>
      </c>
    </row>
    <row r="5866" spans="2:12" x14ac:dyDescent="0.3">
      <c r="B5866" t="s">
        <v>85</v>
      </c>
      <c r="C5866" s="1" t="str">
        <f>VLOOKUP(Tabela1[[#This Row],[Cliente]],'BASE DE CLIENTES'!A:E,2,0)</f>
        <v>Brasília</v>
      </c>
      <c r="D5866" s="1" t="str">
        <f>VLOOKUP(Tabela1[[#This Row],[Cliente]],'BASE DE CLIENTES'!A:C,3,0)</f>
        <v>DF</v>
      </c>
      <c r="E5866" s="1" t="str">
        <f>CONCATENATE(Tabela1[[#This Row],[CIDADE]],",",Tabela1[[#This Row],[UF]])</f>
        <v>Brasília,DF</v>
      </c>
      <c r="F5866" s="12">
        <v>46185</v>
      </c>
      <c r="G5866" s="14">
        <v>290</v>
      </c>
      <c r="H5866" s="14">
        <v>550</v>
      </c>
      <c r="I5866" s="7">
        <f>Tabela1[[#This Row],[Valor total]]-Tabela1[[#This Row],[Valor custo]]</f>
        <v>260</v>
      </c>
      <c r="J5866" s="3">
        <f>Tabela1[[#This Row],[MARGEM BRUTA]]/Tabela1[[#This Row],[Valor total]]</f>
        <v>0.47272727272727272</v>
      </c>
      <c r="K5866" s="1" t="str">
        <f>VLOOKUP(Tabela1[[#This Row],[Cliente]],'BASE DE CLIENTES'!A:D,4,0)</f>
        <v>SERRALHEIRO</v>
      </c>
      <c r="L5866" s="1" t="str">
        <f>VLOOKUP(Tabela1[[#This Row],[Cliente]],'BASE DE CLIENTES'!A:E,5,0)</f>
        <v>SAMAMBAIA NORTE (SAMAMBAIA)</v>
      </c>
    </row>
    <row r="5867" spans="2:12" x14ac:dyDescent="0.3">
      <c r="B5867" t="s">
        <v>23</v>
      </c>
      <c r="C5867" s="1" t="str">
        <f>VLOOKUP(Tabela1[[#This Row],[Cliente]],'BASE DE CLIENTES'!A:E,2,0)</f>
        <v>Brasília</v>
      </c>
      <c r="D5867" s="1" t="str">
        <f>VLOOKUP(Tabela1[[#This Row],[Cliente]],'BASE DE CLIENTES'!A:C,3,0)</f>
        <v>DF</v>
      </c>
      <c r="E5867" s="1" t="str">
        <f>CONCATENATE(Tabela1[[#This Row],[CIDADE]],",",Tabela1[[#This Row],[UF]])</f>
        <v>Brasília,DF</v>
      </c>
      <c r="F5867" s="12">
        <v>46185</v>
      </c>
      <c r="G5867" s="14">
        <v>2280</v>
      </c>
      <c r="H5867" s="14">
        <v>3465</v>
      </c>
      <c r="I5867" s="7">
        <f>Tabela1[[#This Row],[Valor total]]-Tabela1[[#This Row],[Valor custo]]</f>
        <v>1185</v>
      </c>
      <c r="J5867" s="3">
        <f>Tabela1[[#This Row],[MARGEM BRUTA]]/Tabela1[[#This Row],[Valor total]]</f>
        <v>0.34199134199134201</v>
      </c>
      <c r="K5867" s="1" t="str">
        <f>VLOOKUP(Tabela1[[#This Row],[Cliente]],'BASE DE CLIENTES'!A:D,4,0)</f>
        <v>EMPRESA SEM MAQUINA</v>
      </c>
      <c r="L5867" s="1" t="str">
        <f>VLOOKUP(Tabela1[[#This Row],[Cliente]],'BASE DE CLIENTES'!A:E,5,0)</f>
        <v>SETOR INDUSTRIAL (TAGUATINGA)</v>
      </c>
    </row>
    <row r="5868" spans="2:12" x14ac:dyDescent="0.3">
      <c r="B5868" t="s">
        <v>253</v>
      </c>
      <c r="C5868" s="1" t="str">
        <f>VLOOKUP(Tabela1[[#This Row],[Cliente]],'BASE DE CLIENTES'!A:E,2,0)</f>
        <v>Luziânia</v>
      </c>
      <c r="D5868" s="1" t="str">
        <f>VLOOKUP(Tabela1[[#This Row],[Cliente]],'BASE DE CLIENTES'!A:C,3,0)</f>
        <v>GO</v>
      </c>
      <c r="E5868" s="1" t="str">
        <f>CONCATENATE(Tabela1[[#This Row],[CIDADE]],",",Tabela1[[#This Row],[UF]])</f>
        <v>Luziânia,GO</v>
      </c>
      <c r="F5868" s="12">
        <v>46185</v>
      </c>
      <c r="G5868" s="14">
        <v>150</v>
      </c>
      <c r="H5868" s="14">
        <v>200</v>
      </c>
      <c r="I5868" s="7">
        <f>Tabela1[[#This Row],[Valor total]]-Tabela1[[#This Row],[Valor custo]]</f>
        <v>50</v>
      </c>
      <c r="J5868" s="3">
        <f>Tabela1[[#This Row],[MARGEM BRUTA]]/Tabela1[[#This Row],[Valor total]]</f>
        <v>0.25</v>
      </c>
      <c r="K5868" s="1" t="str">
        <f>VLOOKUP(Tabela1[[#This Row],[Cliente]],'BASE DE CLIENTES'!A:D,4,0)</f>
        <v>EMPRESA COM MAQUINA</v>
      </c>
      <c r="L5868" s="1" t="str">
        <f>VLOOKUP(Tabela1[[#This Row],[Cliente]],'BASE DE CLIENTES'!A:E,5,0)</f>
        <v>Luziânia</v>
      </c>
    </row>
    <row r="5869" spans="2:12" x14ac:dyDescent="0.3">
      <c r="B5869" t="s">
        <v>186</v>
      </c>
      <c r="C5869" s="1" t="str">
        <f>VLOOKUP(Tabela1[[#This Row],[Cliente]],'BASE DE CLIENTES'!A:E,2,0)</f>
        <v>Eunápolis</v>
      </c>
      <c r="D5869" s="1" t="str">
        <f>VLOOKUP(Tabela1[[#This Row],[Cliente]],'BASE DE CLIENTES'!A:C,3,0)</f>
        <v>BA</v>
      </c>
      <c r="E5869" s="1" t="str">
        <f>CONCATENATE(Tabela1[[#This Row],[CIDADE]],",",Tabela1[[#This Row],[UF]])</f>
        <v>Eunápolis,BA</v>
      </c>
      <c r="F5869" s="12">
        <v>46185</v>
      </c>
      <c r="G5869" s="14">
        <v>660</v>
      </c>
      <c r="H5869" s="14">
        <v>2700</v>
      </c>
      <c r="I5869" s="7">
        <f>Tabela1[[#This Row],[Valor total]]-Tabela1[[#This Row],[Valor custo]]</f>
        <v>2040</v>
      </c>
      <c r="J5869" s="3">
        <f>Tabela1[[#This Row],[MARGEM BRUTA]]/Tabela1[[#This Row],[Valor total]]</f>
        <v>0.75555555555555554</v>
      </c>
      <c r="K5869" s="1" t="str">
        <f>VLOOKUP(Tabela1[[#This Row],[Cliente]],'BASE DE CLIENTES'!A:D,4,0)</f>
        <v>EMPRESA SEM MAQUINA</v>
      </c>
      <c r="L5869" s="1" t="str">
        <f>VLOOKUP(Tabela1[[#This Row],[Cliente]],'BASE DE CLIENTES'!A:E,5,0)</f>
        <v>Eunápolis</v>
      </c>
    </row>
    <row r="5870" spans="2:12" x14ac:dyDescent="0.3">
      <c r="B5870" t="s">
        <v>68</v>
      </c>
      <c r="C5870" s="1" t="str">
        <f>VLOOKUP(Tabela1[[#This Row],[Cliente]],'BASE DE CLIENTES'!A:E,2,0)</f>
        <v>Brasília</v>
      </c>
      <c r="D5870" s="1" t="str">
        <f>VLOOKUP(Tabela1[[#This Row],[Cliente]],'BASE DE CLIENTES'!A:C,3,0)</f>
        <v>DF</v>
      </c>
      <c r="E5870" s="1" t="str">
        <f>CONCATENATE(Tabela1[[#This Row],[CIDADE]],",",Tabela1[[#This Row],[UF]])</f>
        <v>Brasília,DF</v>
      </c>
      <c r="F5870" s="12">
        <v>46185</v>
      </c>
      <c r="G5870" s="14">
        <v>950</v>
      </c>
      <c r="H5870" s="14">
        <v>1415</v>
      </c>
      <c r="I5870" s="7">
        <f>Tabela1[[#This Row],[Valor total]]-Tabela1[[#This Row],[Valor custo]]</f>
        <v>465</v>
      </c>
      <c r="J5870" s="3">
        <f>Tabela1[[#This Row],[MARGEM BRUTA]]/Tabela1[[#This Row],[Valor total]]</f>
        <v>0.32862190812720848</v>
      </c>
      <c r="K5870" s="1" t="str">
        <f>VLOOKUP(Tabela1[[#This Row],[Cliente]],'BASE DE CLIENTES'!A:D,4,0)</f>
        <v>EMPRESA COM MAQUINA</v>
      </c>
      <c r="L5870" s="1" t="str">
        <f>VLOOKUP(Tabela1[[#This Row],[Cliente]],'BASE DE CLIENTES'!A:E,5,0)</f>
        <v>SAMAMBAIA SUL (SAMAMBAIA)</v>
      </c>
    </row>
    <row r="5871" spans="2:12" x14ac:dyDescent="0.3">
      <c r="B5871" t="s">
        <v>179</v>
      </c>
      <c r="C5871" s="1" t="str">
        <f>VLOOKUP(Tabela1[[#This Row],[Cliente]],'BASE DE CLIENTES'!A:E,2,0)</f>
        <v>Brasilândia de Minas</v>
      </c>
      <c r="D5871" s="1" t="str">
        <f>VLOOKUP(Tabela1[[#This Row],[Cliente]],'BASE DE CLIENTES'!A:C,3,0)</f>
        <v>MG</v>
      </c>
      <c r="E5871" s="1" t="str">
        <f>CONCATENATE(Tabela1[[#This Row],[CIDADE]],",",Tabela1[[#This Row],[UF]])</f>
        <v>Brasilândia de Minas,MG</v>
      </c>
      <c r="F5871" s="12">
        <v>46185</v>
      </c>
      <c r="G5871" s="14">
        <v>1165</v>
      </c>
      <c r="H5871" s="14">
        <v>1875</v>
      </c>
      <c r="I5871" s="7">
        <f>Tabela1[[#This Row],[Valor total]]-Tabela1[[#This Row],[Valor custo]]</f>
        <v>710</v>
      </c>
      <c r="J5871" s="3">
        <f>Tabela1[[#This Row],[MARGEM BRUTA]]/Tabela1[[#This Row],[Valor total]]</f>
        <v>0.37866666666666665</v>
      </c>
      <c r="K5871" s="1" t="str">
        <f>VLOOKUP(Tabela1[[#This Row],[Cliente]],'BASE DE CLIENTES'!A:D,4,0)</f>
        <v>EMPRESA SEM MAQUINA</v>
      </c>
      <c r="L5871" s="1" t="str">
        <f>VLOOKUP(Tabela1[[#This Row],[Cliente]],'BASE DE CLIENTES'!A:E,5,0)</f>
        <v>Brasilândia de Minas</v>
      </c>
    </row>
    <row r="5872" spans="2:12" x14ac:dyDescent="0.3">
      <c r="B5872" t="s">
        <v>70</v>
      </c>
      <c r="C5872" s="1" t="str">
        <f>VLOOKUP(Tabela1[[#This Row],[Cliente]],'BASE DE CLIENTES'!A:E,2,0)</f>
        <v>Brasília</v>
      </c>
      <c r="D5872" s="1" t="str">
        <f>VLOOKUP(Tabela1[[#This Row],[Cliente]],'BASE DE CLIENTES'!A:C,3,0)</f>
        <v>DF</v>
      </c>
      <c r="E5872" s="1" t="str">
        <f>CONCATENATE(Tabela1[[#This Row],[CIDADE]],",",Tabela1[[#This Row],[UF]])</f>
        <v>Brasília,DF</v>
      </c>
      <c r="F5872" s="12">
        <v>46184</v>
      </c>
      <c r="G5872" s="14">
        <v>650</v>
      </c>
      <c r="H5872" s="14">
        <v>900</v>
      </c>
      <c r="I5872" s="7">
        <f>Tabela1[[#This Row],[Valor total]]-Tabela1[[#This Row],[Valor custo]]</f>
        <v>250</v>
      </c>
      <c r="J5872" s="3">
        <f>Tabela1[[#This Row],[MARGEM BRUTA]]/Tabela1[[#This Row],[Valor total]]</f>
        <v>0.27777777777777779</v>
      </c>
      <c r="K5872" s="1" t="str">
        <f>VLOOKUP(Tabela1[[#This Row],[Cliente]],'BASE DE CLIENTES'!A:D,4,0)</f>
        <v>EMPRESA COM MAQUINA</v>
      </c>
      <c r="L5872" s="1" t="str">
        <f>VLOOKUP(Tabela1[[#This Row],[Cliente]],'BASE DE CLIENTES'!A:E,5,0)</f>
        <v>TAGUATINGA NORTE (TAGUATINGA)</v>
      </c>
    </row>
    <row r="5873" spans="2:12" x14ac:dyDescent="0.3">
      <c r="B5873" t="s">
        <v>1223</v>
      </c>
      <c r="C5873" s="1" t="str">
        <f>VLOOKUP(Tabela1[[#This Row],[Cliente]],'BASE DE CLIENTES'!A:E,2,0)</f>
        <v>MERCADO LIVRE</v>
      </c>
      <c r="D5873" s="1" t="str">
        <f>VLOOKUP(Tabela1[[#This Row],[Cliente]],'BASE DE CLIENTES'!A:C,3,0)</f>
        <v>MERCADO LIVRE</v>
      </c>
      <c r="E5873" s="1" t="str">
        <f>CONCATENATE(Tabela1[[#This Row],[CIDADE]],",",Tabela1[[#This Row],[UF]])</f>
        <v>MERCADO LIVRE,MERCADO LIVRE</v>
      </c>
      <c r="F5873" s="12">
        <v>46185</v>
      </c>
      <c r="G5873" s="14">
        <v>33.56</v>
      </c>
      <c r="H5873" s="14">
        <v>56.75</v>
      </c>
      <c r="I5873" s="7">
        <f>Tabela1[[#This Row],[Valor total]]-Tabela1[[#This Row],[Valor custo]]</f>
        <v>23.189999999999998</v>
      </c>
      <c r="J5873" s="3">
        <f>Tabela1[[#This Row],[MARGEM BRUTA]]/Tabela1[[#This Row],[Valor total]]</f>
        <v>0.40863436123348013</v>
      </c>
      <c r="K5873" s="1" t="str">
        <f>VLOOKUP(Tabela1[[#This Row],[Cliente]],'BASE DE CLIENTES'!A:D,4,0)</f>
        <v>OUTROS RAMOS</v>
      </c>
      <c r="L5873" s="1" t="str">
        <f>VLOOKUP(Tabela1[[#This Row],[Cliente]],'BASE DE CLIENTES'!A:E,5,0)</f>
        <v>MERCADO LIVRE</v>
      </c>
    </row>
    <row r="5874" spans="2:12" x14ac:dyDescent="0.3">
      <c r="B5874" t="s">
        <v>52</v>
      </c>
      <c r="C5874" s="1" t="str">
        <f>VLOOKUP(Tabela1[[#This Row],[Cliente]],'BASE DE CLIENTES'!A:E,2,0)</f>
        <v>Brasília</v>
      </c>
      <c r="D5874" s="1" t="str">
        <f>VLOOKUP(Tabela1[[#This Row],[Cliente]],'BASE DE CLIENTES'!A:C,3,0)</f>
        <v>DF</v>
      </c>
      <c r="E5874" s="1" t="str">
        <f>CONCATENATE(Tabela1[[#This Row],[CIDADE]],",",Tabela1[[#This Row],[UF]])</f>
        <v>Brasília,DF</v>
      </c>
      <c r="F5874" s="12">
        <v>46184</v>
      </c>
      <c r="G5874" s="14">
        <v>90</v>
      </c>
      <c r="H5874" s="14">
        <v>100</v>
      </c>
      <c r="I5874" s="7">
        <f>Tabela1[[#This Row],[Valor total]]-Tabela1[[#This Row],[Valor custo]]</f>
        <v>10</v>
      </c>
      <c r="J5874" s="3">
        <f>Tabela1[[#This Row],[MARGEM BRUTA]]/Tabela1[[#This Row],[Valor total]]</f>
        <v>0.1</v>
      </c>
      <c r="K5874" s="1" t="str">
        <f>VLOOKUP(Tabela1[[#This Row],[Cliente]],'BASE DE CLIENTES'!A:D,4,0)</f>
        <v>SERRALHEIRO</v>
      </c>
      <c r="L5874" s="1" t="str">
        <f>VLOOKUP(Tabela1[[#This Row],[Cliente]],'BASE DE CLIENTES'!A:E,5,0)</f>
        <v>Ceilândia Sul (Ceilândia)</v>
      </c>
    </row>
    <row r="5875" spans="2:12" x14ac:dyDescent="0.3">
      <c r="B5875" t="s">
        <v>38</v>
      </c>
      <c r="C5875" s="1" t="str">
        <f>VLOOKUP(Tabela1[[#This Row],[Cliente]],'BASE DE CLIENTES'!A:E,2,0)</f>
        <v>Brasília</v>
      </c>
      <c r="D5875" s="1" t="str">
        <f>VLOOKUP(Tabela1[[#This Row],[Cliente]],'BASE DE CLIENTES'!A:C,3,0)</f>
        <v>DF</v>
      </c>
      <c r="E5875" s="1" t="str">
        <f>CONCATENATE(Tabela1[[#This Row],[CIDADE]],",",Tabela1[[#This Row],[UF]])</f>
        <v>Brasília,DF</v>
      </c>
      <c r="F5875" s="12">
        <v>46184</v>
      </c>
      <c r="G5875" s="14">
        <v>290</v>
      </c>
      <c r="H5875" s="14">
        <v>500</v>
      </c>
      <c r="I5875" s="7">
        <f>Tabela1[[#This Row],[Valor total]]-Tabela1[[#This Row],[Valor custo]]</f>
        <v>210</v>
      </c>
      <c r="J5875" s="3">
        <f>Tabela1[[#This Row],[MARGEM BRUTA]]/Tabela1[[#This Row],[Valor total]]</f>
        <v>0.42</v>
      </c>
      <c r="K5875" s="1" t="str">
        <f>VLOOKUP(Tabela1[[#This Row],[Cliente]],'BASE DE CLIENTES'!A:D,4,0)</f>
        <v>EMPRESA SEM MAQUINA</v>
      </c>
      <c r="L5875" s="1" t="str">
        <f>VLOOKUP(Tabela1[[#This Row],[Cliente]],'BASE DE CLIENTES'!A:E,5,0)</f>
        <v>PONTE ALTA NORTE (GAMA)</v>
      </c>
    </row>
    <row r="5876" spans="2:12" x14ac:dyDescent="0.3">
      <c r="B5876" t="s">
        <v>1147</v>
      </c>
      <c r="C5876" s="1" t="str">
        <f>VLOOKUP(Tabela1[[#This Row],[Cliente]],'BASE DE CLIENTES'!A:E,2,0)</f>
        <v>Salvador</v>
      </c>
      <c r="D5876" s="1" t="str">
        <f>VLOOKUP(Tabela1[[#This Row],[Cliente]],'BASE DE CLIENTES'!A:C,3,0)</f>
        <v>BA</v>
      </c>
      <c r="E5876" s="1" t="str">
        <f>CONCATENATE(Tabela1[[#This Row],[CIDADE]],",",Tabela1[[#This Row],[UF]])</f>
        <v>Salvador,BA</v>
      </c>
      <c r="F5876" s="12">
        <v>46184</v>
      </c>
      <c r="G5876" s="14">
        <v>3242.88</v>
      </c>
      <c r="H5876" s="14">
        <v>5395</v>
      </c>
      <c r="I5876" s="7">
        <f>Tabela1[[#This Row],[Valor total]]-Tabela1[[#This Row],[Valor custo]]</f>
        <v>2152.12</v>
      </c>
      <c r="J5876" s="3">
        <f>Tabela1[[#This Row],[MARGEM BRUTA]]/Tabela1[[#This Row],[Valor total]]</f>
        <v>0.39891010194624649</v>
      </c>
      <c r="K5876" s="1" t="str">
        <f>VLOOKUP(Tabela1[[#This Row],[Cliente]],'BASE DE CLIENTES'!A:D,4,0)</f>
        <v>CLIENTE NOVO S/ IDENT.</v>
      </c>
      <c r="L5876" s="1" t="str">
        <f>VLOOKUP(Tabela1[[#This Row],[Cliente]],'BASE DE CLIENTES'!A:E,5,0)</f>
        <v>Salvador</v>
      </c>
    </row>
    <row r="5877" spans="2:12" x14ac:dyDescent="0.3">
      <c r="B5877" t="s">
        <v>1142</v>
      </c>
      <c r="C5877" s="1" t="str">
        <f>VLOOKUP(Tabela1[[#This Row],[Cliente]],'BASE DE CLIENTES'!A:E,2,0)</f>
        <v>Brasília</v>
      </c>
      <c r="D5877" s="1" t="str">
        <f>VLOOKUP(Tabela1[[#This Row],[Cliente]],'BASE DE CLIENTES'!A:C,3,0)</f>
        <v>DF</v>
      </c>
      <c r="E5877" s="1" t="str">
        <f>CONCATENATE(Tabela1[[#This Row],[CIDADE]],",",Tabela1[[#This Row],[UF]])</f>
        <v>Brasília,DF</v>
      </c>
      <c r="F5877" s="12">
        <v>46184</v>
      </c>
      <c r="G5877" s="14">
        <v>382</v>
      </c>
      <c r="H5877" s="14">
        <v>600</v>
      </c>
      <c r="I5877" s="7">
        <f>Tabela1[[#This Row],[Valor total]]-Tabela1[[#This Row],[Valor custo]]</f>
        <v>218</v>
      </c>
      <c r="J5877" s="3">
        <f>Tabela1[[#This Row],[MARGEM BRUTA]]/Tabela1[[#This Row],[Valor total]]</f>
        <v>0.36333333333333334</v>
      </c>
      <c r="K5877" s="1" t="str">
        <f>VLOOKUP(Tabela1[[#This Row],[Cliente]],'BASE DE CLIENTES'!A:D,4,0)</f>
        <v>CLIENTE NOVO S/ IDENT.</v>
      </c>
      <c r="L5877" s="1" t="str">
        <f>VLOOKUP(Tabela1[[#This Row],[Cliente]],'BASE DE CLIENTES'!A:E,5,0)</f>
        <v>Cruzeiro Novo</v>
      </c>
    </row>
    <row r="5878" spans="2:12" x14ac:dyDescent="0.3">
      <c r="B5878" t="s">
        <v>27</v>
      </c>
      <c r="C5878" s="1" t="str">
        <f>VLOOKUP(Tabela1[[#This Row],[Cliente]],'BASE DE CLIENTES'!A:E,2,0)</f>
        <v>Brasília</v>
      </c>
      <c r="D5878" s="1" t="str">
        <f>VLOOKUP(Tabela1[[#This Row],[Cliente]],'BASE DE CLIENTES'!A:C,3,0)</f>
        <v>DF</v>
      </c>
      <c r="E5878" s="1" t="str">
        <f>CONCATENATE(Tabela1[[#This Row],[CIDADE]],",",Tabela1[[#This Row],[UF]])</f>
        <v>Brasília,DF</v>
      </c>
      <c r="F5878" s="12">
        <v>46184</v>
      </c>
      <c r="G5878" s="14">
        <v>645</v>
      </c>
      <c r="H5878" s="14">
        <v>1040</v>
      </c>
      <c r="I5878" s="7">
        <f>Tabela1[[#This Row],[Valor total]]-Tabela1[[#This Row],[Valor custo]]</f>
        <v>395</v>
      </c>
      <c r="J5878" s="3">
        <f>Tabela1[[#This Row],[MARGEM BRUTA]]/Tabela1[[#This Row],[Valor total]]</f>
        <v>0.37980769230769229</v>
      </c>
      <c r="K5878" s="1" t="str">
        <f>VLOOKUP(Tabela1[[#This Row],[Cliente]],'BASE DE CLIENTES'!A:D,4,0)</f>
        <v>EMPRESA SEM MAQUINA</v>
      </c>
      <c r="L5878" s="1" t="str">
        <f>VLOOKUP(Tabela1[[#This Row],[Cliente]],'BASE DE CLIENTES'!A:E,5,0)</f>
        <v>RECANTO DAS EMAS</v>
      </c>
    </row>
    <row r="5879" spans="2:12" x14ac:dyDescent="0.3">
      <c r="B5879" t="s">
        <v>49</v>
      </c>
      <c r="C5879" s="1" t="str">
        <f>VLOOKUP(Tabela1[[#This Row],[Cliente]],'BASE DE CLIENTES'!A:E,2,0)</f>
        <v>Brasília</v>
      </c>
      <c r="D5879" s="1" t="str">
        <f>VLOOKUP(Tabela1[[#This Row],[Cliente]],'BASE DE CLIENTES'!A:C,3,0)</f>
        <v>DF</v>
      </c>
      <c r="E5879" s="1" t="str">
        <f>CONCATENATE(Tabela1[[#This Row],[CIDADE]],",",Tabela1[[#This Row],[UF]])</f>
        <v>Brasília,DF</v>
      </c>
      <c r="F5879" s="12">
        <v>46184</v>
      </c>
      <c r="G5879" s="14">
        <v>502.8</v>
      </c>
      <c r="H5879" s="14">
        <v>790</v>
      </c>
      <c r="I5879" s="7">
        <f>Tabela1[[#This Row],[Valor total]]-Tabela1[[#This Row],[Valor custo]]</f>
        <v>287.2</v>
      </c>
      <c r="J5879" s="3">
        <f>Tabela1[[#This Row],[MARGEM BRUTA]]/Tabela1[[#This Row],[Valor total]]</f>
        <v>0.36354430379746833</v>
      </c>
      <c r="K5879" s="1" t="str">
        <f>VLOOKUP(Tabela1[[#This Row],[Cliente]],'BASE DE CLIENTES'!A:D,4,0)</f>
        <v>EMPRESA COM MAQUINA</v>
      </c>
      <c r="L5879" s="1" t="str">
        <f>VLOOKUP(Tabela1[[#This Row],[Cliente]],'BASE DE CLIENTES'!A:E,5,0)</f>
        <v>TAGUATINGA</v>
      </c>
    </row>
    <row r="5880" spans="2:12" x14ac:dyDescent="0.3">
      <c r="B5880" t="s">
        <v>76</v>
      </c>
      <c r="C5880" s="1" t="str">
        <f>VLOOKUP(Tabela1[[#This Row],[Cliente]],'BASE DE CLIENTES'!A:E,2,0)</f>
        <v>Brasília</v>
      </c>
      <c r="D5880" s="1" t="str">
        <f>VLOOKUP(Tabela1[[#This Row],[Cliente]],'BASE DE CLIENTES'!A:C,3,0)</f>
        <v>DF</v>
      </c>
      <c r="E5880" s="1" t="str">
        <f>CONCATENATE(Tabela1[[#This Row],[CIDADE]],",",Tabela1[[#This Row],[UF]])</f>
        <v>Brasília,DF</v>
      </c>
      <c r="F5880" s="12">
        <v>46178</v>
      </c>
      <c r="G5880" s="14">
        <v>90.06</v>
      </c>
      <c r="H5880" s="14">
        <v>170</v>
      </c>
      <c r="I5880" s="7">
        <f>Tabela1[[#This Row],[Valor total]]-Tabela1[[#This Row],[Valor custo]]</f>
        <v>79.94</v>
      </c>
      <c r="J5880" s="3">
        <f>Tabela1[[#This Row],[MARGEM BRUTA]]/Tabela1[[#This Row],[Valor total]]</f>
        <v>0.47023529411764703</v>
      </c>
      <c r="K5880" s="1" t="str">
        <f>VLOOKUP(Tabela1[[#This Row],[Cliente]],'BASE DE CLIENTES'!A:D,4,0)</f>
        <v>EMPRESA COM MAQUINA</v>
      </c>
      <c r="L5880" s="1" t="str">
        <f>VLOOKUP(Tabela1[[#This Row],[Cliente]],'BASE DE CLIENTES'!A:E,5,0)</f>
        <v>Setor Placa da Mercedes (Núcleo Bandeirante)</v>
      </c>
    </row>
    <row r="5881" spans="2:12" x14ac:dyDescent="0.3">
      <c r="B5881" t="s">
        <v>342</v>
      </c>
      <c r="C5881" s="1" t="str">
        <f>VLOOKUP(Tabela1[[#This Row],[Cliente]],'BASE DE CLIENTES'!A:E,2,0)</f>
        <v>Santo Antônio Descoberto</v>
      </c>
      <c r="D5881" s="1" t="str">
        <f>VLOOKUP(Tabela1[[#This Row],[Cliente]],'BASE DE CLIENTES'!A:C,3,0)</f>
        <v>GO</v>
      </c>
      <c r="E5881" s="1" t="str">
        <f>CONCATENATE(Tabela1[[#This Row],[CIDADE]],",",Tabela1[[#This Row],[UF]])</f>
        <v>Santo Antônio Descoberto,GO</v>
      </c>
      <c r="F5881" s="12">
        <v>46184</v>
      </c>
      <c r="G5881" s="14">
        <v>450</v>
      </c>
      <c r="H5881" s="14">
        <v>750</v>
      </c>
      <c r="I5881" s="7">
        <f>Tabela1[[#This Row],[Valor total]]-Tabela1[[#This Row],[Valor custo]]</f>
        <v>300</v>
      </c>
      <c r="J5881" s="3">
        <f>Tabela1[[#This Row],[MARGEM BRUTA]]/Tabela1[[#This Row],[Valor total]]</f>
        <v>0.4</v>
      </c>
      <c r="K5881" s="1" t="str">
        <f>VLOOKUP(Tabela1[[#This Row],[Cliente]],'BASE DE CLIENTES'!A:D,4,0)</f>
        <v>CLIENTE NOVO S/ IDENT.</v>
      </c>
      <c r="L5881" s="1" t="str">
        <f>VLOOKUP(Tabela1[[#This Row],[Cliente]],'BASE DE CLIENTES'!A:E,5,0)</f>
        <v>Santo Antônio Descoberto</v>
      </c>
    </row>
    <row r="5882" spans="2:12" x14ac:dyDescent="0.3">
      <c r="B5882" t="s">
        <v>1223</v>
      </c>
      <c r="C5882" s="1" t="str">
        <f>VLOOKUP(Tabela1[[#This Row],[Cliente]],'BASE DE CLIENTES'!A:E,2,0)</f>
        <v>MERCADO LIVRE</v>
      </c>
      <c r="D5882" s="1" t="str">
        <f>VLOOKUP(Tabela1[[#This Row],[Cliente]],'BASE DE CLIENTES'!A:C,3,0)</f>
        <v>MERCADO LIVRE</v>
      </c>
      <c r="E5882" s="1" t="str">
        <f>CONCATENATE(Tabela1[[#This Row],[CIDADE]],",",Tabela1[[#This Row],[UF]])</f>
        <v>MERCADO LIVRE,MERCADO LIVRE</v>
      </c>
      <c r="F5882" s="12">
        <v>46184</v>
      </c>
      <c r="G5882" s="14">
        <v>33.56</v>
      </c>
      <c r="H5882" s="14">
        <v>56.75</v>
      </c>
      <c r="I5882" s="7">
        <f>Tabela1[[#This Row],[Valor total]]-Tabela1[[#This Row],[Valor custo]]</f>
        <v>23.189999999999998</v>
      </c>
      <c r="J5882" s="3">
        <f>Tabela1[[#This Row],[MARGEM BRUTA]]/Tabela1[[#This Row],[Valor total]]</f>
        <v>0.40863436123348013</v>
      </c>
      <c r="K5882" s="1" t="str">
        <f>VLOOKUP(Tabela1[[#This Row],[Cliente]],'BASE DE CLIENTES'!A:D,4,0)</f>
        <v>OUTROS RAMOS</v>
      </c>
      <c r="L5882" s="1" t="str">
        <f>VLOOKUP(Tabela1[[#This Row],[Cliente]],'BASE DE CLIENTES'!A:E,5,0)</f>
        <v>MERCADO LIVRE</v>
      </c>
    </row>
    <row r="5883" spans="2:12" x14ac:dyDescent="0.3">
      <c r="B5883" t="s">
        <v>1221</v>
      </c>
      <c r="C5883" s="1" t="str">
        <f>VLOOKUP(Tabela1[[#This Row],[Cliente]],'BASE DE CLIENTES'!A:E,2,0)</f>
        <v>Brasília</v>
      </c>
      <c r="D5883" s="1" t="str">
        <f>VLOOKUP(Tabela1[[#This Row],[Cliente]],'BASE DE CLIENTES'!A:C,3,0)</f>
        <v>DF</v>
      </c>
      <c r="E5883" s="1" t="str">
        <f>CONCATENATE(Tabela1[[#This Row],[CIDADE]],",",Tabela1[[#This Row],[UF]])</f>
        <v>Brasília,DF</v>
      </c>
      <c r="F5883" s="12">
        <v>46184</v>
      </c>
      <c r="G5883" s="14">
        <v>419</v>
      </c>
      <c r="H5883" s="14">
        <v>720</v>
      </c>
      <c r="I5883" s="7">
        <f>Tabela1[[#This Row],[Valor total]]-Tabela1[[#This Row],[Valor custo]]</f>
        <v>301</v>
      </c>
      <c r="J5883" s="3">
        <f>Tabela1[[#This Row],[MARGEM BRUTA]]/Tabela1[[#This Row],[Valor total]]</f>
        <v>0.41805555555555557</v>
      </c>
      <c r="K5883" s="1" t="str">
        <f>VLOOKUP(Tabela1[[#This Row],[Cliente]],'BASE DE CLIENTES'!A:D,4,0)</f>
        <v>CLIENTE NOVO S/ IDENT.</v>
      </c>
      <c r="L5883" s="1" t="str">
        <f>VLOOKUP(Tabela1[[#This Row],[Cliente]],'BASE DE CLIENTES'!A:E,5,0)</f>
        <v>SAMAMBAIA SUL</v>
      </c>
    </row>
    <row r="5884" spans="2:12" x14ac:dyDescent="0.3">
      <c r="B5884" t="s">
        <v>321</v>
      </c>
      <c r="C5884" s="1" t="str">
        <f>VLOOKUP(Tabela1[[#This Row],[Cliente]],'BASE DE CLIENTES'!A:E,2,0)</f>
        <v>Valparaíso de Goiás</v>
      </c>
      <c r="D5884" s="1" t="str">
        <f>VLOOKUP(Tabela1[[#This Row],[Cliente]],'BASE DE CLIENTES'!A:C,3,0)</f>
        <v>GO</v>
      </c>
      <c r="E5884" s="1" t="str">
        <f>CONCATENATE(Tabela1[[#This Row],[CIDADE]],",",Tabela1[[#This Row],[UF]])</f>
        <v>Valparaíso de Goiás,GO</v>
      </c>
      <c r="F5884" s="12">
        <v>46184</v>
      </c>
      <c r="G5884" s="14">
        <v>450</v>
      </c>
      <c r="H5884" s="14">
        <v>750</v>
      </c>
      <c r="I5884" s="7">
        <f>Tabela1[[#This Row],[Valor total]]-Tabela1[[#This Row],[Valor custo]]</f>
        <v>300</v>
      </c>
      <c r="J5884" s="3">
        <f>Tabela1[[#This Row],[MARGEM BRUTA]]/Tabela1[[#This Row],[Valor total]]</f>
        <v>0.4</v>
      </c>
      <c r="K5884" s="1" t="str">
        <f>VLOOKUP(Tabela1[[#This Row],[Cliente]],'BASE DE CLIENTES'!A:D,4,0)</f>
        <v>EMPRESA COM MAQUINA</v>
      </c>
      <c r="L5884" s="1" t="str">
        <f>VLOOKUP(Tabela1[[#This Row],[Cliente]],'BASE DE CLIENTES'!A:E,5,0)</f>
        <v>Valparaíso de Goiás</v>
      </c>
    </row>
    <row r="5885" spans="2:12" x14ac:dyDescent="0.3">
      <c r="B5885" t="s">
        <v>321</v>
      </c>
      <c r="C5885" s="1" t="str">
        <f>VLOOKUP(Tabela1[[#This Row],[Cliente]],'BASE DE CLIENTES'!A:E,2,0)</f>
        <v>Valparaíso de Goiás</v>
      </c>
      <c r="D5885" s="1" t="str">
        <f>VLOOKUP(Tabela1[[#This Row],[Cliente]],'BASE DE CLIENTES'!A:C,3,0)</f>
        <v>GO</v>
      </c>
      <c r="E5885" s="1" t="str">
        <f>CONCATENATE(Tabela1[[#This Row],[CIDADE]],",",Tabela1[[#This Row],[UF]])</f>
        <v>Valparaíso de Goiás,GO</v>
      </c>
      <c r="F5885" s="12">
        <v>46178</v>
      </c>
      <c r="G5885" s="14">
        <v>1350</v>
      </c>
      <c r="H5885" s="14">
        <v>1900</v>
      </c>
      <c r="I5885" s="7">
        <f>Tabela1[[#This Row],[Valor total]]-Tabela1[[#This Row],[Valor custo]]</f>
        <v>550</v>
      </c>
      <c r="J5885" s="3">
        <f>Tabela1[[#This Row],[MARGEM BRUTA]]/Tabela1[[#This Row],[Valor total]]</f>
        <v>0.28947368421052633</v>
      </c>
      <c r="K5885" s="1" t="str">
        <f>VLOOKUP(Tabela1[[#This Row],[Cliente]],'BASE DE CLIENTES'!A:D,4,0)</f>
        <v>EMPRESA COM MAQUINA</v>
      </c>
      <c r="L5885" s="1" t="str">
        <f>VLOOKUP(Tabela1[[#This Row],[Cliente]],'BASE DE CLIENTES'!A:E,5,0)</f>
        <v>Valparaíso de Goiás</v>
      </c>
    </row>
    <row r="5886" spans="2:12" x14ac:dyDescent="0.3">
      <c r="B5886" t="s">
        <v>161</v>
      </c>
      <c r="C5886" s="1" t="str">
        <f>VLOOKUP(Tabela1[[#This Row],[Cliente]],'BASE DE CLIENTES'!A:E,2,0)</f>
        <v>Brasília</v>
      </c>
      <c r="D5886" s="1" t="str">
        <f>VLOOKUP(Tabela1[[#This Row],[Cliente]],'BASE DE CLIENTES'!A:C,3,0)</f>
        <v>DF</v>
      </c>
      <c r="E5886" s="1" t="str">
        <f>CONCATENATE(Tabela1[[#This Row],[CIDADE]],",",Tabela1[[#This Row],[UF]])</f>
        <v>Brasília,DF</v>
      </c>
      <c r="F5886" s="12">
        <v>46184</v>
      </c>
      <c r="G5886" s="14">
        <v>4700</v>
      </c>
      <c r="H5886" s="14">
        <v>7850</v>
      </c>
      <c r="I5886" s="7">
        <f>Tabela1[[#This Row],[Valor total]]-Tabela1[[#This Row],[Valor custo]]</f>
        <v>3150</v>
      </c>
      <c r="J5886" s="3">
        <f>Tabela1[[#This Row],[MARGEM BRUTA]]/Tabela1[[#This Row],[Valor total]]</f>
        <v>0.40127388535031849</v>
      </c>
      <c r="K5886" s="1" t="str">
        <f>VLOOKUP(Tabela1[[#This Row],[Cliente]],'BASE DE CLIENTES'!A:D,4,0)</f>
        <v>EMPRESA COM MAQUINA</v>
      </c>
      <c r="L5886" s="1" t="str">
        <f>VLOOKUP(Tabela1[[#This Row],[Cliente]],'BASE DE CLIENTES'!A:E,5,0)</f>
        <v>RIACHO FUNDO II</v>
      </c>
    </row>
    <row r="5887" spans="2:12" x14ac:dyDescent="0.3">
      <c r="B5887" t="s">
        <v>1196</v>
      </c>
      <c r="C5887" s="1" t="str">
        <f>VLOOKUP(Tabela1[[#This Row],[Cliente]],'BASE DE CLIENTES'!A:E,2,0)</f>
        <v>Brasília</v>
      </c>
      <c r="D5887" s="1" t="str">
        <f>VLOOKUP(Tabela1[[#This Row],[Cliente]],'BASE DE CLIENTES'!A:C,3,0)</f>
        <v>DF</v>
      </c>
      <c r="E5887" s="1" t="str">
        <f>CONCATENATE(Tabela1[[#This Row],[CIDADE]],",",Tabela1[[#This Row],[UF]])</f>
        <v>Brasília,DF</v>
      </c>
      <c r="F5887" s="12">
        <v>46184</v>
      </c>
      <c r="G5887" s="14">
        <v>1910</v>
      </c>
      <c r="H5887" s="14">
        <v>2900</v>
      </c>
      <c r="I5887" s="7">
        <f>Tabela1[[#This Row],[Valor total]]-Tabela1[[#This Row],[Valor custo]]</f>
        <v>990</v>
      </c>
      <c r="J5887" s="3">
        <f>Tabela1[[#This Row],[MARGEM BRUTA]]/Tabela1[[#This Row],[Valor total]]</f>
        <v>0.3413793103448276</v>
      </c>
      <c r="K5887" s="1" t="str">
        <f>VLOOKUP(Tabela1[[#This Row],[Cliente]],'BASE DE CLIENTES'!A:D,4,0)</f>
        <v>CLIENTE NOVO S/ IDENT.</v>
      </c>
      <c r="L5887" s="1" t="str">
        <f>VLOOKUP(Tabela1[[#This Row],[Cliente]],'BASE DE CLIENTES'!A:E,5,0)</f>
        <v>TAGUATINGA</v>
      </c>
    </row>
    <row r="5888" spans="2:12" x14ac:dyDescent="0.3">
      <c r="B5888" t="s">
        <v>111</v>
      </c>
      <c r="C5888" s="1" t="str">
        <f>VLOOKUP(Tabela1[[#This Row],[Cliente]],'BASE DE CLIENTES'!A:E,2,0)</f>
        <v>Brasília</v>
      </c>
      <c r="D5888" s="1" t="str">
        <f>VLOOKUP(Tabela1[[#This Row],[Cliente]],'BASE DE CLIENTES'!A:C,3,0)</f>
        <v>DF</v>
      </c>
      <c r="E5888" s="1" t="str">
        <f>CONCATENATE(Tabela1[[#This Row],[CIDADE]],",",Tabela1[[#This Row],[UF]])</f>
        <v>Brasília,DF</v>
      </c>
      <c r="F5888" s="12">
        <v>46184</v>
      </c>
      <c r="G5888" s="14">
        <v>1494</v>
      </c>
      <c r="H5888" s="14">
        <v>2400</v>
      </c>
      <c r="I5888" s="7">
        <f>Tabela1[[#This Row],[Valor total]]-Tabela1[[#This Row],[Valor custo]]</f>
        <v>906</v>
      </c>
      <c r="J5888" s="3">
        <f>Tabela1[[#This Row],[MARGEM BRUTA]]/Tabela1[[#This Row],[Valor total]]</f>
        <v>0.3775</v>
      </c>
      <c r="K5888" s="1" t="str">
        <f>VLOOKUP(Tabela1[[#This Row],[Cliente]],'BASE DE CLIENTES'!A:D,4,0)</f>
        <v>EMPRESA SEM MAQUINA</v>
      </c>
      <c r="L5888" s="1" t="str">
        <f>VLOOKUP(Tabela1[[#This Row],[Cliente]],'BASE DE CLIENTES'!A:E,5,0)</f>
        <v>TAGUATINGA SUL (TAGUATINGA)</v>
      </c>
    </row>
    <row r="5889" spans="2:12" x14ac:dyDescent="0.3">
      <c r="B5889" t="s">
        <v>88</v>
      </c>
      <c r="C5889" s="1" t="str">
        <f>VLOOKUP(Tabela1[[#This Row],[Cliente]],'BASE DE CLIENTES'!A:E,2,0)</f>
        <v>Brasília</v>
      </c>
      <c r="D5889" s="1" t="str">
        <f>VLOOKUP(Tabela1[[#This Row],[Cliente]],'BASE DE CLIENTES'!A:C,3,0)</f>
        <v>DF</v>
      </c>
      <c r="E5889" s="1" t="str">
        <f>CONCATENATE(Tabela1[[#This Row],[CIDADE]],",",Tabela1[[#This Row],[UF]])</f>
        <v>Brasília,DF</v>
      </c>
      <c r="F5889" s="12">
        <v>46184</v>
      </c>
      <c r="G5889" s="14">
        <v>67</v>
      </c>
      <c r="H5889" s="14">
        <v>81</v>
      </c>
      <c r="I5889" s="7">
        <f>Tabela1[[#This Row],[Valor total]]-Tabela1[[#This Row],[Valor custo]]</f>
        <v>14</v>
      </c>
      <c r="J5889" s="3">
        <f>Tabela1[[#This Row],[MARGEM BRUTA]]/Tabela1[[#This Row],[Valor total]]</f>
        <v>0.1728395061728395</v>
      </c>
      <c r="K5889" s="1" t="str">
        <f>VLOOKUP(Tabela1[[#This Row],[Cliente]],'BASE DE CLIENTES'!A:D,4,0)</f>
        <v>SERRALHEIRO</v>
      </c>
      <c r="L5889" s="1" t="str">
        <f>VLOOKUP(Tabela1[[#This Row],[Cliente]],'BASE DE CLIENTES'!A:E,5,0)</f>
        <v>RECANTO DAS EMAS</v>
      </c>
    </row>
    <row r="5890" spans="2:12" x14ac:dyDescent="0.3">
      <c r="B5890" t="s">
        <v>88</v>
      </c>
      <c r="C5890" s="1" t="str">
        <f>VLOOKUP(Tabela1[[#This Row],[Cliente]],'BASE DE CLIENTES'!A:E,2,0)</f>
        <v>Brasília</v>
      </c>
      <c r="D5890" s="1" t="str">
        <f>VLOOKUP(Tabela1[[#This Row],[Cliente]],'BASE DE CLIENTES'!A:C,3,0)</f>
        <v>DF</v>
      </c>
      <c r="E5890" s="1" t="str">
        <f>CONCATENATE(Tabela1[[#This Row],[CIDADE]],",",Tabela1[[#This Row],[UF]])</f>
        <v>Brasília,DF</v>
      </c>
      <c r="F5890" s="12">
        <v>46184</v>
      </c>
      <c r="G5890" s="14">
        <v>760</v>
      </c>
      <c r="H5890" s="14">
        <v>1280</v>
      </c>
      <c r="I5890" s="7">
        <f>Tabela1[[#This Row],[Valor total]]-Tabela1[[#This Row],[Valor custo]]</f>
        <v>520</v>
      </c>
      <c r="J5890" s="3">
        <f>Tabela1[[#This Row],[MARGEM BRUTA]]/Tabela1[[#This Row],[Valor total]]</f>
        <v>0.40625</v>
      </c>
      <c r="K5890" s="1" t="str">
        <f>VLOOKUP(Tabela1[[#This Row],[Cliente]],'BASE DE CLIENTES'!A:D,4,0)</f>
        <v>SERRALHEIRO</v>
      </c>
      <c r="L5890" s="1" t="str">
        <f>VLOOKUP(Tabela1[[#This Row],[Cliente]],'BASE DE CLIENTES'!A:E,5,0)</f>
        <v>RECANTO DAS EMAS</v>
      </c>
    </row>
    <row r="5891" spans="2:12" x14ac:dyDescent="0.3">
      <c r="B5891" t="s">
        <v>117</v>
      </c>
      <c r="C5891" s="1" t="str">
        <f>VLOOKUP(Tabela1[[#This Row],[Cliente]],'BASE DE CLIENTES'!A:E,2,0)</f>
        <v>Brasília</v>
      </c>
      <c r="D5891" s="1" t="str">
        <f>VLOOKUP(Tabela1[[#This Row],[Cliente]],'BASE DE CLIENTES'!A:C,3,0)</f>
        <v>DF</v>
      </c>
      <c r="E5891" s="1" t="str">
        <f>CONCATENATE(Tabela1[[#This Row],[CIDADE]],",",Tabela1[[#This Row],[UF]])</f>
        <v>Brasília,DF</v>
      </c>
      <c r="F5891" s="12">
        <v>46183</v>
      </c>
      <c r="G5891" s="14">
        <v>93</v>
      </c>
      <c r="H5891" s="14">
        <v>130</v>
      </c>
      <c r="I5891" s="7">
        <f>Tabela1[[#This Row],[Valor total]]-Tabela1[[#This Row],[Valor custo]]</f>
        <v>37</v>
      </c>
      <c r="J5891" s="3">
        <f>Tabela1[[#This Row],[MARGEM BRUTA]]/Tabela1[[#This Row],[Valor total]]</f>
        <v>0.2846153846153846</v>
      </c>
      <c r="K5891" s="1" t="str">
        <f>VLOOKUP(Tabela1[[#This Row],[Cliente]],'BASE DE CLIENTES'!A:D,4,0)</f>
        <v>EMPRESA COM MAQUINA</v>
      </c>
      <c r="L5891" s="1" t="str">
        <f>VLOOKUP(Tabela1[[#This Row],[Cliente]],'BASE DE CLIENTES'!A:E,5,0)</f>
        <v>SETOR HABITACIONAL ARNIQUEIRA (AGUAS CLARAS)</v>
      </c>
    </row>
    <row r="5892" spans="2:12" x14ac:dyDescent="0.3">
      <c r="B5892" t="s">
        <v>52</v>
      </c>
      <c r="C5892" s="1" t="str">
        <f>VLOOKUP(Tabela1[[#This Row],[Cliente]],'BASE DE CLIENTES'!A:E,2,0)</f>
        <v>Brasília</v>
      </c>
      <c r="D5892" s="1" t="str">
        <f>VLOOKUP(Tabela1[[#This Row],[Cliente]],'BASE DE CLIENTES'!A:C,3,0)</f>
        <v>DF</v>
      </c>
      <c r="E5892" s="1" t="str">
        <f>CONCATENATE(Tabela1[[#This Row],[CIDADE]],",",Tabela1[[#This Row],[UF]])</f>
        <v>Brasília,DF</v>
      </c>
      <c r="F5892" s="12">
        <v>46183</v>
      </c>
      <c r="G5892" s="14">
        <v>56.28</v>
      </c>
      <c r="H5892" s="14">
        <v>145</v>
      </c>
      <c r="I5892" s="7">
        <f>Tabela1[[#This Row],[Valor total]]-Tabela1[[#This Row],[Valor custo]]</f>
        <v>88.72</v>
      </c>
      <c r="J5892" s="3">
        <f>Tabela1[[#This Row],[MARGEM BRUTA]]/Tabela1[[#This Row],[Valor total]]</f>
        <v>0.6118620689655172</v>
      </c>
      <c r="K5892" s="1" t="str">
        <f>VLOOKUP(Tabela1[[#This Row],[Cliente]],'BASE DE CLIENTES'!A:D,4,0)</f>
        <v>SERRALHEIRO</v>
      </c>
      <c r="L5892" s="1" t="str">
        <f>VLOOKUP(Tabela1[[#This Row],[Cliente]],'BASE DE CLIENTES'!A:E,5,0)</f>
        <v>Ceilândia Sul (Ceilândia)</v>
      </c>
    </row>
    <row r="5893" spans="2:12" x14ac:dyDescent="0.3">
      <c r="B5893" t="s">
        <v>199</v>
      </c>
      <c r="C5893" s="1" t="str">
        <f>VLOOKUP(Tabela1[[#This Row],[Cliente]],'BASE DE CLIENTES'!A:E,2,0)</f>
        <v>Goiânia</v>
      </c>
      <c r="D5893" s="1" t="str">
        <f>VLOOKUP(Tabela1[[#This Row],[Cliente]],'BASE DE CLIENTES'!A:C,3,0)</f>
        <v>GO</v>
      </c>
      <c r="E5893" s="1" t="str">
        <f>CONCATENATE(Tabela1[[#This Row],[CIDADE]],",",Tabela1[[#This Row],[UF]])</f>
        <v>Goiânia,GO</v>
      </c>
      <c r="F5893" s="12">
        <v>46183</v>
      </c>
      <c r="G5893" s="14">
        <v>2318.65</v>
      </c>
      <c r="H5893" s="14">
        <v>4400</v>
      </c>
      <c r="I5893" s="7">
        <f>Tabela1[[#This Row],[Valor total]]-Tabela1[[#This Row],[Valor custo]]</f>
        <v>2081.35</v>
      </c>
      <c r="J5893" s="3">
        <f>Tabela1[[#This Row],[MARGEM BRUTA]]/Tabela1[[#This Row],[Valor total]]</f>
        <v>0.47303409090909088</v>
      </c>
      <c r="K5893" s="1" t="str">
        <f>VLOOKUP(Tabela1[[#This Row],[Cliente]],'BASE DE CLIENTES'!A:D,4,0)</f>
        <v>EMPRESA COM MAQUINA</v>
      </c>
      <c r="L5893" s="1" t="str">
        <f>VLOOKUP(Tabela1[[#This Row],[Cliente]],'BASE DE CLIENTES'!A:E,5,0)</f>
        <v>Goiânia</v>
      </c>
    </row>
    <row r="5894" spans="2:12" x14ac:dyDescent="0.3">
      <c r="B5894" t="s">
        <v>97</v>
      </c>
      <c r="C5894" s="1" t="str">
        <f>VLOOKUP(Tabela1[[#This Row],[Cliente]],'BASE DE CLIENTES'!A:E,2,0)</f>
        <v>Brasília</v>
      </c>
      <c r="D5894" s="1" t="str">
        <f>VLOOKUP(Tabela1[[#This Row],[Cliente]],'BASE DE CLIENTES'!A:C,3,0)</f>
        <v>DF</v>
      </c>
      <c r="E5894" s="1" t="str">
        <f>CONCATENATE(Tabela1[[#This Row],[CIDADE]],",",Tabela1[[#This Row],[UF]])</f>
        <v>Brasília,DF</v>
      </c>
      <c r="F5894" s="12">
        <v>46183</v>
      </c>
      <c r="G5894" s="14">
        <v>1013.14</v>
      </c>
      <c r="H5894" s="14">
        <v>1755</v>
      </c>
      <c r="I5894" s="7">
        <f>Tabela1[[#This Row],[Valor total]]-Tabela1[[#This Row],[Valor custo]]</f>
        <v>741.86</v>
      </c>
      <c r="J5894" s="3">
        <f>Tabela1[[#This Row],[MARGEM BRUTA]]/Tabela1[[#This Row],[Valor total]]</f>
        <v>0.42271225071225071</v>
      </c>
      <c r="K5894" s="1" t="str">
        <f>VLOOKUP(Tabela1[[#This Row],[Cliente]],'BASE DE CLIENTES'!A:D,4,0)</f>
        <v>SERRALHEIRO</v>
      </c>
      <c r="L5894" s="1" t="str">
        <f>VLOOKUP(Tabela1[[#This Row],[Cliente]],'BASE DE CLIENTES'!A:E,5,0)</f>
        <v>CEILANDIA NORTE</v>
      </c>
    </row>
    <row r="5895" spans="2:12" x14ac:dyDescent="0.3">
      <c r="B5895" t="s">
        <v>98</v>
      </c>
      <c r="C5895" s="1" t="str">
        <f>VLOOKUP(Tabela1[[#This Row],[Cliente]],'BASE DE CLIENTES'!A:E,2,0)</f>
        <v>Brasília</v>
      </c>
      <c r="D5895" s="1" t="str">
        <f>VLOOKUP(Tabela1[[#This Row],[Cliente]],'BASE DE CLIENTES'!A:C,3,0)</f>
        <v>DF</v>
      </c>
      <c r="E5895" s="1" t="str">
        <f>CONCATENATE(Tabela1[[#This Row],[CIDADE]],",",Tabela1[[#This Row],[UF]])</f>
        <v>Brasília,DF</v>
      </c>
      <c r="F5895" s="12">
        <v>46183</v>
      </c>
      <c r="G5895" s="14">
        <v>380</v>
      </c>
      <c r="H5895" s="14">
        <v>645</v>
      </c>
      <c r="I5895" s="7">
        <f>Tabela1[[#This Row],[Valor total]]-Tabela1[[#This Row],[Valor custo]]</f>
        <v>265</v>
      </c>
      <c r="J5895" s="3">
        <f>Tabela1[[#This Row],[MARGEM BRUTA]]/Tabela1[[#This Row],[Valor total]]</f>
        <v>0.41085271317829458</v>
      </c>
      <c r="K5895" s="1" t="str">
        <f>VLOOKUP(Tabela1[[#This Row],[Cliente]],'BASE DE CLIENTES'!A:D,4,0)</f>
        <v>SERRALHEIRO</v>
      </c>
      <c r="L5895" s="1" t="str">
        <f>VLOOKUP(Tabela1[[#This Row],[Cliente]],'BASE DE CLIENTES'!A:E,5,0)</f>
        <v>SANTA MARIA</v>
      </c>
    </row>
    <row r="5896" spans="2:12" x14ac:dyDescent="0.3">
      <c r="B5896" t="s">
        <v>1223</v>
      </c>
      <c r="C5896" s="1" t="str">
        <f>VLOOKUP(Tabela1[[#This Row],[Cliente]],'BASE DE CLIENTES'!A:E,2,0)</f>
        <v>MERCADO LIVRE</v>
      </c>
      <c r="D5896" s="1" t="str">
        <f>VLOOKUP(Tabela1[[#This Row],[Cliente]],'BASE DE CLIENTES'!A:C,3,0)</f>
        <v>MERCADO LIVRE</v>
      </c>
      <c r="E5896" s="1" t="str">
        <f>CONCATENATE(Tabela1[[#This Row],[CIDADE]],",",Tabela1[[#This Row],[UF]])</f>
        <v>MERCADO LIVRE,MERCADO LIVRE</v>
      </c>
      <c r="F5896" s="12">
        <v>46183</v>
      </c>
      <c r="G5896" s="14">
        <v>67.12</v>
      </c>
      <c r="H5896" s="14">
        <v>130.78</v>
      </c>
      <c r="I5896" s="7">
        <f>Tabela1[[#This Row],[Valor total]]-Tabela1[[#This Row],[Valor custo]]</f>
        <v>63.66</v>
      </c>
      <c r="J5896" s="3">
        <f>Tabela1[[#This Row],[MARGEM BRUTA]]/Tabela1[[#This Row],[Valor total]]</f>
        <v>0.48677167762654838</v>
      </c>
      <c r="K5896" s="1" t="str">
        <f>VLOOKUP(Tabela1[[#This Row],[Cliente]],'BASE DE CLIENTES'!A:D,4,0)</f>
        <v>OUTROS RAMOS</v>
      </c>
      <c r="L5896" s="1" t="str">
        <f>VLOOKUP(Tabela1[[#This Row],[Cliente]],'BASE DE CLIENTES'!A:E,5,0)</f>
        <v>MERCADO LIVRE</v>
      </c>
    </row>
    <row r="5897" spans="2:12" x14ac:dyDescent="0.3">
      <c r="B5897" t="s">
        <v>178</v>
      </c>
      <c r="C5897" s="1" t="str">
        <f>VLOOKUP(Tabela1[[#This Row],[Cliente]],'BASE DE CLIENTES'!A:E,2,0)</f>
        <v xml:space="preserve">Belém </v>
      </c>
      <c r="D5897" s="1" t="str">
        <f>VLOOKUP(Tabela1[[#This Row],[Cliente]],'BASE DE CLIENTES'!A:C,3,0)</f>
        <v>PA</v>
      </c>
      <c r="E5897" s="1" t="str">
        <f>CONCATENATE(Tabela1[[#This Row],[CIDADE]],",",Tabela1[[#This Row],[UF]])</f>
        <v>Belém ,PA</v>
      </c>
      <c r="F5897" s="12">
        <v>46183</v>
      </c>
      <c r="G5897" s="14">
        <v>13873.92</v>
      </c>
      <c r="H5897" s="14">
        <v>21400</v>
      </c>
      <c r="I5897" s="7">
        <f>Tabela1[[#This Row],[Valor total]]-Tabela1[[#This Row],[Valor custo]]</f>
        <v>7526.08</v>
      </c>
      <c r="J5897" s="3">
        <f>Tabela1[[#This Row],[MARGEM BRUTA]]/Tabela1[[#This Row],[Valor total]]</f>
        <v>0.35168598130841122</v>
      </c>
      <c r="K5897" s="1" t="str">
        <f>VLOOKUP(Tabela1[[#This Row],[Cliente]],'BASE DE CLIENTES'!A:D,4,0)</f>
        <v>EMPRESA COM MAQUINA</v>
      </c>
      <c r="L5897" s="1" t="str">
        <f>VLOOKUP(Tabela1[[#This Row],[Cliente]],'BASE DE CLIENTES'!A:E,5,0)</f>
        <v xml:space="preserve">Belém </v>
      </c>
    </row>
    <row r="5898" spans="2:12" x14ac:dyDescent="0.3">
      <c r="B5898" t="s">
        <v>1243</v>
      </c>
      <c r="C5898" s="1" t="str">
        <f>VLOOKUP(Tabela1[[#This Row],[Cliente]],'BASE DE CLIENTES'!A:E,2,0)</f>
        <v>PARACATU</v>
      </c>
      <c r="D5898" s="1" t="str">
        <f>VLOOKUP(Tabela1[[#This Row],[Cliente]],'BASE DE CLIENTES'!A:C,3,0)</f>
        <v>MG</v>
      </c>
      <c r="E5898" s="1" t="str">
        <f>CONCATENATE(Tabela1[[#This Row],[CIDADE]],",",Tabela1[[#This Row],[UF]])</f>
        <v>PARACATU,MG</v>
      </c>
      <c r="F5898" s="12">
        <v>46183</v>
      </c>
      <c r="G5898" s="14">
        <v>500</v>
      </c>
      <c r="H5898" s="14">
        <v>715</v>
      </c>
      <c r="I5898" s="7">
        <f>Tabela1[[#This Row],[Valor total]]-Tabela1[[#This Row],[Valor custo]]</f>
        <v>215</v>
      </c>
      <c r="J5898" s="3">
        <f>Tabela1[[#This Row],[MARGEM BRUTA]]/Tabela1[[#This Row],[Valor total]]</f>
        <v>0.30069930069930068</v>
      </c>
      <c r="K5898" s="1" t="str">
        <f>VLOOKUP(Tabela1[[#This Row],[Cliente]],'BASE DE CLIENTES'!A:D,4,0)</f>
        <v>CLIENTE NOVO S/ IDENT.</v>
      </c>
      <c r="L5898" s="1" t="str">
        <f>VLOOKUP(Tabela1[[#This Row],[Cliente]],'BASE DE CLIENTES'!A:E,5,0)</f>
        <v>PARACATU</v>
      </c>
    </row>
    <row r="5899" spans="2:12" x14ac:dyDescent="0.3">
      <c r="B5899" t="s">
        <v>264</v>
      </c>
      <c r="C5899" s="1" t="str">
        <f>VLOOKUP(Tabela1[[#This Row],[Cliente]],'BASE DE CLIENTES'!A:E,2,0)</f>
        <v>Brasília</v>
      </c>
      <c r="D5899" s="1" t="str">
        <f>VLOOKUP(Tabela1[[#This Row],[Cliente]],'BASE DE CLIENTES'!A:C,3,0)</f>
        <v>DF</v>
      </c>
      <c r="E5899" s="1" t="str">
        <f>CONCATENATE(Tabela1[[#This Row],[CIDADE]],",",Tabela1[[#This Row],[UF]])</f>
        <v>Brasília,DF</v>
      </c>
      <c r="F5899" s="12">
        <v>46183</v>
      </c>
      <c r="G5899" s="14">
        <v>33.56</v>
      </c>
      <c r="H5899" s="14">
        <v>60</v>
      </c>
      <c r="I5899" s="7">
        <f>Tabela1[[#This Row],[Valor total]]-Tabela1[[#This Row],[Valor custo]]</f>
        <v>26.439999999999998</v>
      </c>
      <c r="J5899" s="3">
        <f>Tabela1[[#This Row],[MARGEM BRUTA]]/Tabela1[[#This Row],[Valor total]]</f>
        <v>0.44066666666666665</v>
      </c>
      <c r="K5899" s="1" t="str">
        <f>VLOOKUP(Tabela1[[#This Row],[Cliente]],'BASE DE CLIENTES'!A:D,4,0)</f>
        <v>SERRALHEIRO</v>
      </c>
      <c r="L5899" s="1" t="str">
        <f>VLOOKUP(Tabela1[[#This Row],[Cliente]],'BASE DE CLIENTES'!A:E,5,0)</f>
        <v>Recanto das emas</v>
      </c>
    </row>
    <row r="5900" spans="2:12" x14ac:dyDescent="0.3">
      <c r="B5900" t="s">
        <v>68</v>
      </c>
      <c r="C5900" s="1" t="str">
        <f>VLOOKUP(Tabela1[[#This Row],[Cliente]],'BASE DE CLIENTES'!A:E,2,0)</f>
        <v>Brasília</v>
      </c>
      <c r="D5900" s="1" t="str">
        <f>VLOOKUP(Tabela1[[#This Row],[Cliente]],'BASE DE CLIENTES'!A:C,3,0)</f>
        <v>DF</v>
      </c>
      <c r="E5900" s="1" t="str">
        <f>CONCATENATE(Tabela1[[#This Row],[CIDADE]],",",Tabela1[[#This Row],[UF]])</f>
        <v>Brasília,DF</v>
      </c>
      <c r="F5900" s="12">
        <v>46183</v>
      </c>
      <c r="G5900" s="14">
        <v>422</v>
      </c>
      <c r="H5900" s="14">
        <v>625</v>
      </c>
      <c r="I5900" s="7">
        <f>Tabela1[[#This Row],[Valor total]]-Tabela1[[#This Row],[Valor custo]]</f>
        <v>203</v>
      </c>
      <c r="J5900" s="3">
        <f>Tabela1[[#This Row],[MARGEM BRUTA]]/Tabela1[[#This Row],[Valor total]]</f>
        <v>0.32479999999999998</v>
      </c>
      <c r="K5900" s="1" t="str">
        <f>VLOOKUP(Tabela1[[#This Row],[Cliente]],'BASE DE CLIENTES'!A:D,4,0)</f>
        <v>EMPRESA COM MAQUINA</v>
      </c>
      <c r="L5900" s="1" t="str">
        <f>VLOOKUP(Tabela1[[#This Row],[Cliente]],'BASE DE CLIENTES'!A:E,5,0)</f>
        <v>SAMAMBAIA SUL (SAMAMBAIA)</v>
      </c>
    </row>
    <row r="5901" spans="2:12" x14ac:dyDescent="0.3">
      <c r="B5901" t="s">
        <v>17</v>
      </c>
      <c r="C5901" s="1" t="str">
        <f>VLOOKUP(Tabela1[[#This Row],[Cliente]],'BASE DE CLIENTES'!A:E,2,0)</f>
        <v>Águas Lindas de Goiás</v>
      </c>
      <c r="D5901" s="1" t="str">
        <f>VLOOKUP(Tabela1[[#This Row],[Cliente]],'BASE DE CLIENTES'!A:C,3,0)</f>
        <v>GO</v>
      </c>
      <c r="E5901" s="1" t="str">
        <f>CONCATENATE(Tabela1[[#This Row],[CIDADE]],",",Tabela1[[#This Row],[UF]])</f>
        <v>Águas Lindas de Goiás,GO</v>
      </c>
      <c r="F5901" s="12">
        <v>46183</v>
      </c>
      <c r="G5901" s="14">
        <v>767.51</v>
      </c>
      <c r="H5901" s="14">
        <v>1280</v>
      </c>
      <c r="I5901" s="7">
        <f>Tabela1[[#This Row],[Valor total]]-Tabela1[[#This Row],[Valor custo]]</f>
        <v>512.49</v>
      </c>
      <c r="J5901" s="3">
        <f>Tabela1[[#This Row],[MARGEM BRUTA]]/Tabela1[[#This Row],[Valor total]]</f>
        <v>0.40038281250000002</v>
      </c>
      <c r="K5901" s="1" t="str">
        <f>VLOOKUP(Tabela1[[#This Row],[Cliente]],'BASE DE CLIENTES'!A:D,4,0)</f>
        <v>SERRALHEIRO</v>
      </c>
      <c r="L5901" s="1" t="str">
        <f>VLOOKUP(Tabela1[[#This Row],[Cliente]],'BASE DE CLIENTES'!A:E,5,0)</f>
        <v>Águas Lindas de Goiás</v>
      </c>
    </row>
    <row r="5902" spans="2:12" x14ac:dyDescent="0.3">
      <c r="B5902" t="s">
        <v>112</v>
      </c>
      <c r="C5902" s="1" t="str">
        <f>VLOOKUP(Tabela1[[#This Row],[Cliente]],'BASE DE CLIENTES'!A:E,2,0)</f>
        <v>Brasília</v>
      </c>
      <c r="D5902" s="1" t="str">
        <f>VLOOKUP(Tabela1[[#This Row],[Cliente]],'BASE DE CLIENTES'!A:C,3,0)</f>
        <v>DF</v>
      </c>
      <c r="E5902" s="1" t="str">
        <f>CONCATENATE(Tabela1[[#This Row],[CIDADE]],",",Tabela1[[#This Row],[UF]])</f>
        <v>Brasília,DF</v>
      </c>
      <c r="F5902" s="12">
        <v>46183</v>
      </c>
      <c r="G5902" s="14">
        <v>650</v>
      </c>
      <c r="H5902" s="14">
        <v>1000</v>
      </c>
      <c r="I5902" s="7">
        <f>Tabela1[[#This Row],[Valor total]]-Tabela1[[#This Row],[Valor custo]]</f>
        <v>350</v>
      </c>
      <c r="J5902" s="3">
        <f>Tabela1[[#This Row],[MARGEM BRUTA]]/Tabela1[[#This Row],[Valor total]]</f>
        <v>0.35</v>
      </c>
      <c r="K5902" s="1" t="str">
        <f>VLOOKUP(Tabela1[[#This Row],[Cliente]],'BASE DE CLIENTES'!A:D,4,0)</f>
        <v>SERRALHEIRO</v>
      </c>
      <c r="L5902" s="1" t="str">
        <f>VLOOKUP(Tabela1[[#This Row],[Cliente]],'BASE DE CLIENTES'!A:E,5,0)</f>
        <v>RIACHO FUNDO I</v>
      </c>
    </row>
    <row r="5903" spans="2:12" x14ac:dyDescent="0.3">
      <c r="B5903" t="s">
        <v>128</v>
      </c>
      <c r="C5903" s="1" t="str">
        <f>VLOOKUP(Tabela1[[#This Row],[Cliente]],'BASE DE CLIENTES'!A:E,2,0)</f>
        <v>Brasília</v>
      </c>
      <c r="D5903" s="1" t="str">
        <f>VLOOKUP(Tabela1[[#This Row],[Cliente]],'BASE DE CLIENTES'!A:C,3,0)</f>
        <v>DF</v>
      </c>
      <c r="E5903" s="1" t="str">
        <f>CONCATENATE(Tabela1[[#This Row],[CIDADE]],",",Tabela1[[#This Row],[UF]])</f>
        <v>Brasília,DF</v>
      </c>
      <c r="F5903" s="12">
        <v>46183</v>
      </c>
      <c r="G5903" s="14">
        <v>76.09</v>
      </c>
      <c r="H5903" s="14">
        <v>115</v>
      </c>
      <c r="I5903" s="7">
        <f>Tabela1[[#This Row],[Valor total]]-Tabela1[[#This Row],[Valor custo]]</f>
        <v>38.909999999999997</v>
      </c>
      <c r="J5903" s="3">
        <f>Tabela1[[#This Row],[MARGEM BRUTA]]/Tabela1[[#This Row],[Valor total]]</f>
        <v>0.33834782608695652</v>
      </c>
      <c r="K5903" s="1" t="str">
        <f>VLOOKUP(Tabela1[[#This Row],[Cliente]],'BASE DE CLIENTES'!A:D,4,0)</f>
        <v>SERRALHEIRO</v>
      </c>
      <c r="L5903" s="1" t="str">
        <f>VLOOKUP(Tabela1[[#This Row],[Cliente]],'BASE DE CLIENTES'!A:E,5,0)</f>
        <v>TAGUATINGA NORTE</v>
      </c>
    </row>
    <row r="5904" spans="2:12" x14ac:dyDescent="0.3">
      <c r="B5904" t="s">
        <v>1223</v>
      </c>
      <c r="C5904" s="1" t="str">
        <f>VLOOKUP(Tabela1[[#This Row],[Cliente]],'BASE DE CLIENTES'!A:E,2,0)</f>
        <v>MERCADO LIVRE</v>
      </c>
      <c r="D5904" s="1" t="str">
        <f>VLOOKUP(Tabela1[[#This Row],[Cliente]],'BASE DE CLIENTES'!A:C,3,0)</f>
        <v>MERCADO LIVRE</v>
      </c>
      <c r="E5904" s="1" t="str">
        <f>CONCATENATE(Tabela1[[#This Row],[CIDADE]],",",Tabela1[[#This Row],[UF]])</f>
        <v>MERCADO LIVRE,MERCADO LIVRE</v>
      </c>
      <c r="F5904" s="12">
        <v>46183</v>
      </c>
      <c r="G5904" s="14">
        <v>13.69</v>
      </c>
      <c r="H5904" s="14">
        <v>147.29</v>
      </c>
      <c r="I5904" s="7">
        <f>Tabela1[[#This Row],[Valor total]]-Tabela1[[#This Row],[Valor custo]]</f>
        <v>133.6</v>
      </c>
      <c r="J5904" s="3">
        <f>Tabela1[[#This Row],[MARGEM BRUTA]]/Tabela1[[#This Row],[Valor total]]</f>
        <v>0.90705411093760613</v>
      </c>
      <c r="K5904" s="1" t="str">
        <f>VLOOKUP(Tabela1[[#This Row],[Cliente]],'BASE DE CLIENTES'!A:D,4,0)</f>
        <v>OUTROS RAMOS</v>
      </c>
      <c r="L5904" s="1" t="str">
        <f>VLOOKUP(Tabela1[[#This Row],[Cliente]],'BASE DE CLIENTES'!A:E,5,0)</f>
        <v>MERCADO LIVRE</v>
      </c>
    </row>
    <row r="5905" spans="2:12" x14ac:dyDescent="0.3">
      <c r="B5905" t="s">
        <v>66</v>
      </c>
      <c r="C5905" s="1" t="str">
        <f>VLOOKUP(Tabela1[[#This Row],[Cliente]],'BASE DE CLIENTES'!A:E,2,0)</f>
        <v>Águas Lindas de Goiás</v>
      </c>
      <c r="D5905" s="1" t="str">
        <f>VLOOKUP(Tabela1[[#This Row],[Cliente]],'BASE DE CLIENTES'!A:C,3,0)</f>
        <v>GO</v>
      </c>
      <c r="E5905" s="1" t="str">
        <f>CONCATENATE(Tabela1[[#This Row],[CIDADE]],",",Tabela1[[#This Row],[UF]])</f>
        <v>Águas Lindas de Goiás,GO</v>
      </c>
      <c r="F5905" s="12">
        <v>46183</v>
      </c>
      <c r="G5905" s="14">
        <v>33</v>
      </c>
      <c r="H5905" s="14">
        <v>150</v>
      </c>
      <c r="I5905" s="7">
        <f>Tabela1[[#This Row],[Valor total]]-Tabela1[[#This Row],[Valor custo]]</f>
        <v>117</v>
      </c>
      <c r="J5905" s="3">
        <f>Tabela1[[#This Row],[MARGEM BRUTA]]/Tabela1[[#This Row],[Valor total]]</f>
        <v>0.78</v>
      </c>
      <c r="K5905" s="1" t="str">
        <f>VLOOKUP(Tabela1[[#This Row],[Cliente]],'BASE DE CLIENTES'!A:D,4,0)</f>
        <v>EMPRESA COM MAQUINA</v>
      </c>
      <c r="L5905" s="1" t="str">
        <f>VLOOKUP(Tabela1[[#This Row],[Cliente]],'BASE DE CLIENTES'!A:E,5,0)</f>
        <v>Águas Lindas de Goiás</v>
      </c>
    </row>
    <row r="5906" spans="2:12" x14ac:dyDescent="0.3">
      <c r="B5906" t="s">
        <v>66</v>
      </c>
      <c r="C5906" s="1" t="str">
        <f>VLOOKUP(Tabela1[[#This Row],[Cliente]],'BASE DE CLIENTES'!A:E,2,0)</f>
        <v>Águas Lindas de Goiás</v>
      </c>
      <c r="D5906" s="1" t="str">
        <f>VLOOKUP(Tabela1[[#This Row],[Cliente]],'BASE DE CLIENTES'!A:C,3,0)</f>
        <v>GO</v>
      </c>
      <c r="E5906" s="1" t="str">
        <f>CONCATENATE(Tabela1[[#This Row],[CIDADE]],",",Tabela1[[#This Row],[UF]])</f>
        <v>Águas Lindas de Goiás,GO</v>
      </c>
      <c r="F5906" s="12">
        <v>46183</v>
      </c>
      <c r="G5906" s="14">
        <v>2226.14</v>
      </c>
      <c r="H5906" s="14">
        <v>3775</v>
      </c>
      <c r="I5906" s="7">
        <f>Tabela1[[#This Row],[Valor total]]-Tabela1[[#This Row],[Valor custo]]</f>
        <v>1548.8600000000001</v>
      </c>
      <c r="J5906" s="3">
        <f>Tabela1[[#This Row],[MARGEM BRUTA]]/Tabela1[[#This Row],[Valor total]]</f>
        <v>0.41029403973509937</v>
      </c>
      <c r="K5906" s="1" t="str">
        <f>VLOOKUP(Tabela1[[#This Row],[Cliente]],'BASE DE CLIENTES'!A:D,4,0)</f>
        <v>EMPRESA COM MAQUINA</v>
      </c>
      <c r="L5906" s="1" t="str">
        <f>VLOOKUP(Tabela1[[#This Row],[Cliente]],'BASE DE CLIENTES'!A:E,5,0)</f>
        <v>Águas Lindas de Goiás</v>
      </c>
    </row>
    <row r="5907" spans="2:12" x14ac:dyDescent="0.3">
      <c r="B5907" t="s">
        <v>52</v>
      </c>
      <c r="C5907" s="1" t="str">
        <f>VLOOKUP(Tabela1[[#This Row],[Cliente]],'BASE DE CLIENTES'!A:E,2,0)</f>
        <v>Brasília</v>
      </c>
      <c r="D5907" s="1" t="str">
        <f>VLOOKUP(Tabela1[[#This Row],[Cliente]],'BASE DE CLIENTES'!A:C,3,0)</f>
        <v>DF</v>
      </c>
      <c r="E5907" s="1" t="str">
        <f>CONCATENATE(Tabela1[[#This Row],[CIDADE]],",",Tabela1[[#This Row],[UF]])</f>
        <v>Brasília,DF</v>
      </c>
      <c r="F5907" s="12">
        <v>46183</v>
      </c>
      <c r="G5907" s="14">
        <v>385</v>
      </c>
      <c r="H5907" s="14">
        <v>643</v>
      </c>
      <c r="I5907" s="7">
        <f>Tabela1[[#This Row],[Valor total]]-Tabela1[[#This Row],[Valor custo]]</f>
        <v>258</v>
      </c>
      <c r="J5907" s="3">
        <f>Tabela1[[#This Row],[MARGEM BRUTA]]/Tabela1[[#This Row],[Valor total]]</f>
        <v>0.40124416796267498</v>
      </c>
      <c r="K5907" s="1" t="str">
        <f>VLOOKUP(Tabela1[[#This Row],[Cliente]],'BASE DE CLIENTES'!A:D,4,0)</f>
        <v>SERRALHEIRO</v>
      </c>
      <c r="L5907" s="1" t="str">
        <f>VLOOKUP(Tabela1[[#This Row],[Cliente]],'BASE DE CLIENTES'!A:E,5,0)</f>
        <v>Ceilândia Sul (Ceilândia)</v>
      </c>
    </row>
    <row r="5908" spans="2:12" x14ac:dyDescent="0.3">
      <c r="B5908" t="s">
        <v>23</v>
      </c>
      <c r="C5908" s="1" t="str">
        <f>VLOOKUP(Tabela1[[#This Row],[Cliente]],'BASE DE CLIENTES'!A:E,2,0)</f>
        <v>Brasília</v>
      </c>
      <c r="D5908" s="1" t="str">
        <f>VLOOKUP(Tabela1[[#This Row],[Cliente]],'BASE DE CLIENTES'!A:C,3,0)</f>
        <v>DF</v>
      </c>
      <c r="E5908" s="1" t="str">
        <f>CONCATENATE(Tabela1[[#This Row],[CIDADE]],",",Tabela1[[#This Row],[UF]])</f>
        <v>Brasília,DF</v>
      </c>
      <c r="F5908" s="12">
        <v>46183</v>
      </c>
      <c r="G5908" s="14">
        <v>380</v>
      </c>
      <c r="H5908" s="14">
        <v>550</v>
      </c>
      <c r="I5908" s="7">
        <f>Tabela1[[#This Row],[Valor total]]-Tabela1[[#This Row],[Valor custo]]</f>
        <v>170</v>
      </c>
      <c r="J5908" s="3">
        <f>Tabela1[[#This Row],[MARGEM BRUTA]]/Tabela1[[#This Row],[Valor total]]</f>
        <v>0.30909090909090908</v>
      </c>
      <c r="K5908" s="1" t="str">
        <f>VLOOKUP(Tabela1[[#This Row],[Cliente]],'BASE DE CLIENTES'!A:D,4,0)</f>
        <v>EMPRESA SEM MAQUINA</v>
      </c>
      <c r="L5908" s="1" t="str">
        <f>VLOOKUP(Tabela1[[#This Row],[Cliente]],'BASE DE CLIENTES'!A:E,5,0)</f>
        <v>SETOR INDUSTRIAL (TAGUATINGA)</v>
      </c>
    </row>
    <row r="5909" spans="2:12" x14ac:dyDescent="0.3">
      <c r="B5909" t="s">
        <v>1141</v>
      </c>
      <c r="C5909" s="1" t="str">
        <f>VLOOKUP(Tabela1[[#This Row],[Cliente]],'BASE DE CLIENTES'!A:E,2,0)</f>
        <v>Aparecida de Goiânia</v>
      </c>
      <c r="D5909" s="1" t="str">
        <f>VLOOKUP(Tabela1[[#This Row],[Cliente]],'BASE DE CLIENTES'!A:C,3,0)</f>
        <v>GO</v>
      </c>
      <c r="E5909" s="1" t="str">
        <f>CONCATENATE(Tabela1[[#This Row],[CIDADE]],",",Tabela1[[#This Row],[UF]])</f>
        <v>Aparecida de Goiânia,GO</v>
      </c>
      <c r="F5909" s="12">
        <v>46183</v>
      </c>
      <c r="G5909" s="14">
        <v>900</v>
      </c>
      <c r="H5909" s="14">
        <v>1050</v>
      </c>
      <c r="I5909" s="7">
        <f>Tabela1[[#This Row],[Valor total]]-Tabela1[[#This Row],[Valor custo]]</f>
        <v>150</v>
      </c>
      <c r="J5909" s="3">
        <f>Tabela1[[#This Row],[MARGEM BRUTA]]/Tabela1[[#This Row],[Valor total]]</f>
        <v>0.14285714285714285</v>
      </c>
      <c r="K5909" s="1" t="str">
        <f>VLOOKUP(Tabela1[[#This Row],[Cliente]],'BASE DE CLIENTES'!A:D,4,0)</f>
        <v>CLIENTE NOVO S/ IDENT.</v>
      </c>
      <c r="L5909" s="1" t="str">
        <f>VLOOKUP(Tabela1[[#This Row],[Cliente]],'BASE DE CLIENTES'!A:E,5,0)</f>
        <v>Aparecida de Goiânia</v>
      </c>
    </row>
    <row r="5910" spans="2:12" x14ac:dyDescent="0.3">
      <c r="B5910" t="s">
        <v>111</v>
      </c>
      <c r="C5910" s="1" t="str">
        <f>VLOOKUP(Tabela1[[#This Row],[Cliente]],'BASE DE CLIENTES'!A:E,2,0)</f>
        <v>Brasília</v>
      </c>
      <c r="D5910" s="1" t="str">
        <f>VLOOKUP(Tabela1[[#This Row],[Cliente]],'BASE DE CLIENTES'!A:C,3,0)</f>
        <v>DF</v>
      </c>
      <c r="E5910" s="1" t="str">
        <f>CONCATENATE(Tabela1[[#This Row],[CIDADE]],",",Tabela1[[#This Row],[UF]])</f>
        <v>Brasília,DF</v>
      </c>
      <c r="F5910" s="12">
        <v>46183</v>
      </c>
      <c r="G5910" s="14">
        <v>1140</v>
      </c>
      <c r="H5910" s="14">
        <v>1545</v>
      </c>
      <c r="I5910" s="7">
        <f>Tabela1[[#This Row],[Valor total]]-Tabela1[[#This Row],[Valor custo]]</f>
        <v>405</v>
      </c>
      <c r="J5910" s="3">
        <f>Tabela1[[#This Row],[MARGEM BRUTA]]/Tabela1[[#This Row],[Valor total]]</f>
        <v>0.26213592233009708</v>
      </c>
      <c r="K5910" s="1" t="str">
        <f>VLOOKUP(Tabela1[[#This Row],[Cliente]],'BASE DE CLIENTES'!A:D,4,0)</f>
        <v>EMPRESA SEM MAQUINA</v>
      </c>
      <c r="L5910" s="1" t="str">
        <f>VLOOKUP(Tabela1[[#This Row],[Cliente]],'BASE DE CLIENTES'!A:E,5,0)</f>
        <v>TAGUATINGA SUL (TAGUATINGA)</v>
      </c>
    </row>
    <row r="5911" spans="2:12" x14ac:dyDescent="0.3">
      <c r="B5911" t="s">
        <v>27</v>
      </c>
      <c r="C5911" s="1" t="str">
        <f>VLOOKUP(Tabela1[[#This Row],[Cliente]],'BASE DE CLIENTES'!A:E,2,0)</f>
        <v>Brasília</v>
      </c>
      <c r="D5911" s="1" t="str">
        <f>VLOOKUP(Tabela1[[#This Row],[Cliente]],'BASE DE CLIENTES'!A:C,3,0)</f>
        <v>DF</v>
      </c>
      <c r="E5911" s="1" t="str">
        <f>CONCATENATE(Tabela1[[#This Row],[CIDADE]],",",Tabela1[[#This Row],[UF]])</f>
        <v>Brasília,DF</v>
      </c>
      <c r="F5911" s="12">
        <v>46183</v>
      </c>
      <c r="G5911" s="14">
        <v>25</v>
      </c>
      <c r="H5911" s="14">
        <v>30</v>
      </c>
      <c r="I5911" s="7">
        <f>Tabela1[[#This Row],[Valor total]]-Tabela1[[#This Row],[Valor custo]]</f>
        <v>5</v>
      </c>
      <c r="J5911" s="3">
        <f>Tabela1[[#This Row],[MARGEM BRUTA]]/Tabela1[[#This Row],[Valor total]]</f>
        <v>0.16666666666666666</v>
      </c>
      <c r="K5911" s="1" t="str">
        <f>VLOOKUP(Tabela1[[#This Row],[Cliente]],'BASE DE CLIENTES'!A:D,4,0)</f>
        <v>EMPRESA SEM MAQUINA</v>
      </c>
      <c r="L5911" s="1" t="str">
        <f>VLOOKUP(Tabela1[[#This Row],[Cliente]],'BASE DE CLIENTES'!A:E,5,0)</f>
        <v>RECANTO DAS EMAS</v>
      </c>
    </row>
    <row r="5912" spans="2:12" x14ac:dyDescent="0.3">
      <c r="B5912" t="s">
        <v>27</v>
      </c>
      <c r="C5912" s="1" t="str">
        <f>VLOOKUP(Tabela1[[#This Row],[Cliente]],'BASE DE CLIENTES'!A:E,2,0)</f>
        <v>Brasília</v>
      </c>
      <c r="D5912" s="1" t="str">
        <f>VLOOKUP(Tabela1[[#This Row],[Cliente]],'BASE DE CLIENTES'!A:C,3,0)</f>
        <v>DF</v>
      </c>
      <c r="E5912" s="1" t="str">
        <f>CONCATENATE(Tabela1[[#This Row],[CIDADE]],",",Tabela1[[#This Row],[UF]])</f>
        <v>Brasília,DF</v>
      </c>
      <c r="F5912" s="12">
        <v>46183</v>
      </c>
      <c r="G5912" s="14">
        <v>470</v>
      </c>
      <c r="H5912" s="14">
        <v>810</v>
      </c>
      <c r="I5912" s="7">
        <f>Tabela1[[#This Row],[Valor total]]-Tabela1[[#This Row],[Valor custo]]</f>
        <v>340</v>
      </c>
      <c r="J5912" s="3">
        <f>Tabela1[[#This Row],[MARGEM BRUTA]]/Tabela1[[#This Row],[Valor total]]</f>
        <v>0.41975308641975306</v>
      </c>
      <c r="K5912" s="1" t="str">
        <f>VLOOKUP(Tabela1[[#This Row],[Cliente]],'BASE DE CLIENTES'!A:D,4,0)</f>
        <v>EMPRESA SEM MAQUINA</v>
      </c>
      <c r="L5912" s="1" t="str">
        <f>VLOOKUP(Tabela1[[#This Row],[Cliente]],'BASE DE CLIENTES'!A:E,5,0)</f>
        <v>RECANTO DAS EMAS</v>
      </c>
    </row>
    <row r="5913" spans="2:12" x14ac:dyDescent="0.3">
      <c r="B5913" t="s">
        <v>195</v>
      </c>
      <c r="C5913" s="1" t="str">
        <f>VLOOKUP(Tabela1[[#This Row],[Cliente]],'BASE DE CLIENTES'!A:E,2,0)</f>
        <v>Goiânia</v>
      </c>
      <c r="D5913" s="1" t="str">
        <f>VLOOKUP(Tabela1[[#This Row],[Cliente]],'BASE DE CLIENTES'!A:C,3,0)</f>
        <v>GO</v>
      </c>
      <c r="E5913" s="1" t="str">
        <f>CONCATENATE(Tabela1[[#This Row],[CIDADE]],",",Tabela1[[#This Row],[UF]])</f>
        <v>Goiânia,GO</v>
      </c>
      <c r="F5913" s="12">
        <v>46183</v>
      </c>
      <c r="G5913" s="14">
        <v>18643.04</v>
      </c>
      <c r="H5913" s="14">
        <v>28840</v>
      </c>
      <c r="I5913" s="7">
        <f>Tabela1[[#This Row],[Valor total]]-Tabela1[[#This Row],[Valor custo]]</f>
        <v>10196.959999999999</v>
      </c>
      <c r="J5913" s="3">
        <f>Tabela1[[#This Row],[MARGEM BRUTA]]/Tabela1[[#This Row],[Valor total]]</f>
        <v>0.35357004160887651</v>
      </c>
      <c r="K5913" s="1" t="str">
        <f>VLOOKUP(Tabela1[[#This Row],[Cliente]],'BASE DE CLIENTES'!A:D,4,0)</f>
        <v>EMPRESA COM MAQUINA</v>
      </c>
      <c r="L5913" s="1" t="str">
        <f>VLOOKUP(Tabela1[[#This Row],[Cliente]],'BASE DE CLIENTES'!A:E,5,0)</f>
        <v>Goiânia</v>
      </c>
    </row>
    <row r="5914" spans="2:12" x14ac:dyDescent="0.3">
      <c r="B5914" t="s">
        <v>206</v>
      </c>
      <c r="C5914" s="1" t="str">
        <f>VLOOKUP(Tabela1[[#This Row],[Cliente]],'BASE DE CLIENTES'!A:E,2,0)</f>
        <v>Goiânia</v>
      </c>
      <c r="D5914" s="1" t="str">
        <f>VLOOKUP(Tabela1[[#This Row],[Cliente]],'BASE DE CLIENTES'!A:C,3,0)</f>
        <v>GO</v>
      </c>
      <c r="E5914" s="1" t="str">
        <f>CONCATENATE(Tabela1[[#This Row],[CIDADE]],",",Tabela1[[#This Row],[UF]])</f>
        <v>Goiânia,GO</v>
      </c>
      <c r="F5914" s="12">
        <v>46183</v>
      </c>
      <c r="G5914" s="14">
        <v>9270</v>
      </c>
      <c r="H5914" s="14">
        <v>13140</v>
      </c>
      <c r="I5914" s="7">
        <f>Tabela1[[#This Row],[Valor total]]-Tabela1[[#This Row],[Valor custo]]</f>
        <v>3870</v>
      </c>
      <c r="J5914" s="3">
        <f>Tabela1[[#This Row],[MARGEM BRUTA]]/Tabela1[[#This Row],[Valor total]]</f>
        <v>0.29452054794520549</v>
      </c>
      <c r="K5914" s="1" t="str">
        <f>VLOOKUP(Tabela1[[#This Row],[Cliente]],'BASE DE CLIENTES'!A:D,4,0)</f>
        <v>EMPRESA COM MAQUINA</v>
      </c>
      <c r="L5914" s="1" t="str">
        <f>VLOOKUP(Tabela1[[#This Row],[Cliente]],'BASE DE CLIENTES'!A:E,5,0)</f>
        <v>Goiânia</v>
      </c>
    </row>
    <row r="5915" spans="2:12" x14ac:dyDescent="0.3">
      <c r="B5915" t="s">
        <v>184</v>
      </c>
      <c r="C5915" s="1" t="str">
        <f>VLOOKUP(Tabela1[[#This Row],[Cliente]],'BASE DE CLIENTES'!A:E,2,0)</f>
        <v>Castanhal</v>
      </c>
      <c r="D5915" s="1" t="str">
        <f>VLOOKUP(Tabela1[[#This Row],[Cliente]],'BASE DE CLIENTES'!A:C,3,0)</f>
        <v>PA</v>
      </c>
      <c r="E5915" s="1" t="str">
        <f>CONCATENATE(Tabela1[[#This Row],[CIDADE]],",",Tabela1[[#This Row],[UF]])</f>
        <v>Castanhal,PA</v>
      </c>
      <c r="F5915" s="12">
        <v>46183</v>
      </c>
      <c r="G5915" s="14">
        <v>2937.78</v>
      </c>
      <c r="H5915" s="14">
        <v>3960</v>
      </c>
      <c r="I5915" s="7">
        <f>Tabela1[[#This Row],[Valor total]]-Tabela1[[#This Row],[Valor custo]]</f>
        <v>1022.2199999999998</v>
      </c>
      <c r="J5915" s="3">
        <f>Tabela1[[#This Row],[MARGEM BRUTA]]/Tabela1[[#This Row],[Valor total]]</f>
        <v>0.25813636363636361</v>
      </c>
      <c r="K5915" s="1" t="str">
        <f>VLOOKUP(Tabela1[[#This Row],[Cliente]],'BASE DE CLIENTES'!A:D,4,0)</f>
        <v>EMPRESA COM MAQUINA</v>
      </c>
      <c r="L5915" s="1" t="str">
        <f>VLOOKUP(Tabela1[[#This Row],[Cliente]],'BASE DE CLIENTES'!A:E,5,0)</f>
        <v>Castanhal</v>
      </c>
    </row>
    <row r="5916" spans="2:12" x14ac:dyDescent="0.3">
      <c r="B5916" t="s">
        <v>141</v>
      </c>
      <c r="C5916" s="1" t="str">
        <f>VLOOKUP(Tabela1[[#This Row],[Cliente]],'BASE DE CLIENTES'!A:E,2,0)</f>
        <v>Brasília</v>
      </c>
      <c r="D5916" s="1" t="str">
        <f>VLOOKUP(Tabela1[[#This Row],[Cliente]],'BASE DE CLIENTES'!A:C,3,0)</f>
        <v>DF</v>
      </c>
      <c r="E5916" s="1" t="str">
        <f>CONCATENATE(Tabela1[[#This Row],[CIDADE]],",",Tabela1[[#This Row],[UF]])</f>
        <v>Brasília,DF</v>
      </c>
      <c r="F5916" s="12">
        <v>46183</v>
      </c>
      <c r="G5916" s="14">
        <v>4256</v>
      </c>
      <c r="H5916" s="14">
        <v>6100</v>
      </c>
      <c r="I5916" s="7">
        <f>Tabela1[[#This Row],[Valor total]]-Tabela1[[#This Row],[Valor custo]]</f>
        <v>1844</v>
      </c>
      <c r="J5916" s="3">
        <f>Tabela1[[#This Row],[MARGEM BRUTA]]/Tabela1[[#This Row],[Valor total]]</f>
        <v>0.30229508196721311</v>
      </c>
      <c r="K5916" s="1" t="str">
        <f>VLOOKUP(Tabela1[[#This Row],[Cliente]],'BASE DE CLIENTES'!A:D,4,0)</f>
        <v>EMPRESA COM MAQUINA</v>
      </c>
      <c r="L5916" s="1" t="str">
        <f>VLOOKUP(Tabela1[[#This Row],[Cliente]],'BASE DE CLIENTES'!A:E,5,0)</f>
        <v>TAGUATINGA</v>
      </c>
    </row>
    <row r="5917" spans="2:12" x14ac:dyDescent="0.3">
      <c r="B5917" t="s">
        <v>52</v>
      </c>
      <c r="C5917" s="1" t="str">
        <f>VLOOKUP(Tabela1[[#This Row],[Cliente]],'BASE DE CLIENTES'!A:E,2,0)</f>
        <v>Brasília</v>
      </c>
      <c r="D5917" s="1" t="str">
        <f>VLOOKUP(Tabela1[[#This Row],[Cliente]],'BASE DE CLIENTES'!A:C,3,0)</f>
        <v>DF</v>
      </c>
      <c r="E5917" s="1" t="str">
        <f>CONCATENATE(Tabela1[[#This Row],[CIDADE]],",",Tabela1[[#This Row],[UF]])</f>
        <v>Brasília,DF</v>
      </c>
      <c r="F5917" s="12">
        <v>46182</v>
      </c>
      <c r="G5917" s="14">
        <v>380</v>
      </c>
      <c r="H5917" s="14">
        <v>520</v>
      </c>
      <c r="I5917" s="7">
        <f>Tabela1[[#This Row],[Valor total]]-Tabela1[[#This Row],[Valor custo]]</f>
        <v>140</v>
      </c>
      <c r="J5917" s="3">
        <f>Tabela1[[#This Row],[MARGEM BRUTA]]/Tabela1[[#This Row],[Valor total]]</f>
        <v>0.26923076923076922</v>
      </c>
      <c r="K5917" s="1" t="str">
        <f>VLOOKUP(Tabela1[[#This Row],[Cliente]],'BASE DE CLIENTES'!A:D,4,0)</f>
        <v>SERRALHEIRO</v>
      </c>
      <c r="L5917" s="1" t="str">
        <f>VLOOKUP(Tabela1[[#This Row],[Cliente]],'BASE DE CLIENTES'!A:E,5,0)</f>
        <v>Ceilândia Sul (Ceilândia)</v>
      </c>
    </row>
    <row r="5918" spans="2:12" x14ac:dyDescent="0.3">
      <c r="B5918" t="s">
        <v>111</v>
      </c>
      <c r="C5918" s="1" t="str">
        <f>VLOOKUP(Tabela1[[#This Row],[Cliente]],'BASE DE CLIENTES'!A:E,2,0)</f>
        <v>Brasília</v>
      </c>
      <c r="D5918" s="1" t="str">
        <f>VLOOKUP(Tabela1[[#This Row],[Cliente]],'BASE DE CLIENTES'!A:C,3,0)</f>
        <v>DF</v>
      </c>
      <c r="E5918" s="1" t="str">
        <f>CONCATENATE(Tabela1[[#This Row],[CIDADE]],",",Tabela1[[#This Row],[UF]])</f>
        <v>Brasília,DF</v>
      </c>
      <c r="F5918" s="12">
        <v>46182</v>
      </c>
      <c r="G5918" s="14">
        <v>422</v>
      </c>
      <c r="H5918" s="14">
        <v>670</v>
      </c>
      <c r="I5918" s="7">
        <f>Tabela1[[#This Row],[Valor total]]-Tabela1[[#This Row],[Valor custo]]</f>
        <v>248</v>
      </c>
      <c r="J5918" s="3">
        <f>Tabela1[[#This Row],[MARGEM BRUTA]]/Tabela1[[#This Row],[Valor total]]</f>
        <v>0.37014925373134328</v>
      </c>
      <c r="K5918" s="1" t="str">
        <f>VLOOKUP(Tabela1[[#This Row],[Cliente]],'BASE DE CLIENTES'!A:D,4,0)</f>
        <v>EMPRESA SEM MAQUINA</v>
      </c>
      <c r="L5918" s="1" t="str">
        <f>VLOOKUP(Tabela1[[#This Row],[Cliente]],'BASE DE CLIENTES'!A:E,5,0)</f>
        <v>TAGUATINGA SUL (TAGUATINGA)</v>
      </c>
    </row>
    <row r="5919" spans="2:12" x14ac:dyDescent="0.3">
      <c r="B5919" t="s">
        <v>216</v>
      </c>
      <c r="C5919" s="1" t="str">
        <f>VLOOKUP(Tabela1[[#This Row],[Cliente]],'BASE DE CLIENTES'!A:E,2,0)</f>
        <v>Brasília</v>
      </c>
      <c r="D5919" s="1" t="str">
        <f>VLOOKUP(Tabela1[[#This Row],[Cliente]],'BASE DE CLIENTES'!A:C,3,0)</f>
        <v>DF</v>
      </c>
      <c r="E5919" s="1" t="str">
        <f>CONCATENATE(Tabela1[[#This Row],[CIDADE]],",",Tabela1[[#This Row],[UF]])</f>
        <v>Brasília,DF</v>
      </c>
      <c r="F5919" s="12">
        <v>46182</v>
      </c>
      <c r="G5919" s="14">
        <v>3800</v>
      </c>
      <c r="H5919" s="14">
        <v>5750</v>
      </c>
      <c r="I5919" s="7">
        <f>Tabela1[[#This Row],[Valor total]]-Tabela1[[#This Row],[Valor custo]]</f>
        <v>1950</v>
      </c>
      <c r="J5919" s="3">
        <f>Tabela1[[#This Row],[MARGEM BRUTA]]/Tabela1[[#This Row],[Valor total]]</f>
        <v>0.33913043478260868</v>
      </c>
      <c r="K5919" s="1" t="str">
        <f>VLOOKUP(Tabela1[[#This Row],[Cliente]],'BASE DE CLIENTES'!A:D,4,0)</f>
        <v>EMPRESA COM MAQUINA</v>
      </c>
      <c r="L5919" s="1" t="str">
        <f>VLOOKUP(Tabela1[[#This Row],[Cliente]],'BASE DE CLIENTES'!A:E,5,0)</f>
        <v>RIACHO FUNDO II</v>
      </c>
    </row>
    <row r="5920" spans="2:12" x14ac:dyDescent="0.3">
      <c r="B5920" t="s">
        <v>1147</v>
      </c>
      <c r="C5920" s="1" t="str">
        <f>VLOOKUP(Tabela1[[#This Row],[Cliente]],'BASE DE CLIENTES'!A:E,2,0)</f>
        <v>Salvador</v>
      </c>
      <c r="D5920" s="1" t="str">
        <f>VLOOKUP(Tabela1[[#This Row],[Cliente]],'BASE DE CLIENTES'!A:C,3,0)</f>
        <v>BA</v>
      </c>
      <c r="E5920" s="1" t="str">
        <f>CONCATENATE(Tabela1[[#This Row],[CIDADE]],",",Tabela1[[#This Row],[UF]])</f>
        <v>Salvador,BA</v>
      </c>
      <c r="F5920" s="12">
        <v>46182</v>
      </c>
      <c r="G5920" s="14">
        <v>60.08</v>
      </c>
      <c r="H5920" s="14">
        <v>200</v>
      </c>
      <c r="I5920" s="7">
        <f>Tabela1[[#This Row],[Valor total]]-Tabela1[[#This Row],[Valor custo]]</f>
        <v>139.92000000000002</v>
      </c>
      <c r="J5920" s="3">
        <f>Tabela1[[#This Row],[MARGEM BRUTA]]/Tabela1[[#This Row],[Valor total]]</f>
        <v>0.69960000000000011</v>
      </c>
      <c r="K5920" s="1" t="str">
        <f>VLOOKUP(Tabela1[[#This Row],[Cliente]],'BASE DE CLIENTES'!A:D,4,0)</f>
        <v>CLIENTE NOVO S/ IDENT.</v>
      </c>
      <c r="L5920" s="1" t="str">
        <f>VLOOKUP(Tabela1[[#This Row],[Cliente]],'BASE DE CLIENTES'!A:E,5,0)</f>
        <v>Salvador</v>
      </c>
    </row>
    <row r="5921" spans="2:12" x14ac:dyDescent="0.3">
      <c r="B5921" t="s">
        <v>36</v>
      </c>
      <c r="C5921" s="1" t="str">
        <f>VLOOKUP(Tabela1[[#This Row],[Cliente]],'BASE DE CLIENTES'!A:E,2,0)</f>
        <v>Brasília</v>
      </c>
      <c r="D5921" s="1" t="str">
        <f>VLOOKUP(Tabela1[[#This Row],[Cliente]],'BASE DE CLIENTES'!A:C,3,0)</f>
        <v>DF</v>
      </c>
      <c r="E5921" s="1" t="str">
        <f>CONCATENATE(Tabela1[[#This Row],[CIDADE]],",",Tabela1[[#This Row],[UF]])</f>
        <v>Brasília,DF</v>
      </c>
      <c r="F5921" s="12">
        <v>46182</v>
      </c>
      <c r="G5921" s="14">
        <v>650</v>
      </c>
      <c r="H5921" s="14">
        <v>1000</v>
      </c>
      <c r="I5921" s="7">
        <f>Tabela1[[#This Row],[Valor total]]-Tabela1[[#This Row],[Valor custo]]</f>
        <v>350</v>
      </c>
      <c r="J5921" s="3">
        <f>Tabela1[[#This Row],[MARGEM BRUTA]]/Tabela1[[#This Row],[Valor total]]</f>
        <v>0.35</v>
      </c>
      <c r="K5921" s="1" t="str">
        <f>VLOOKUP(Tabela1[[#This Row],[Cliente]],'BASE DE CLIENTES'!A:D,4,0)</f>
        <v>SERRALHEIRO</v>
      </c>
      <c r="L5921" s="1" t="str">
        <f>VLOOKUP(Tabela1[[#This Row],[Cliente]],'BASE DE CLIENTES'!A:E,5,0)</f>
        <v>CEILANDIA SUL (CEILANDIA)</v>
      </c>
    </row>
    <row r="5922" spans="2:12" x14ac:dyDescent="0.3">
      <c r="B5922" t="s">
        <v>68</v>
      </c>
      <c r="C5922" s="1" t="str">
        <f>VLOOKUP(Tabela1[[#This Row],[Cliente]],'BASE DE CLIENTES'!A:E,2,0)</f>
        <v>Brasília</v>
      </c>
      <c r="D5922" s="1" t="str">
        <f>VLOOKUP(Tabela1[[#This Row],[Cliente]],'BASE DE CLIENTES'!A:C,3,0)</f>
        <v>DF</v>
      </c>
      <c r="E5922" s="1" t="str">
        <f>CONCATENATE(Tabela1[[#This Row],[CIDADE]],",",Tabela1[[#This Row],[UF]])</f>
        <v>Brasília,DF</v>
      </c>
      <c r="F5922" s="12">
        <v>46182</v>
      </c>
      <c r="G5922" s="14">
        <v>830</v>
      </c>
      <c r="H5922" s="14">
        <v>1300</v>
      </c>
      <c r="I5922" s="7">
        <f>Tabela1[[#This Row],[Valor total]]-Tabela1[[#This Row],[Valor custo]]</f>
        <v>470</v>
      </c>
      <c r="J5922" s="3">
        <f>Tabela1[[#This Row],[MARGEM BRUTA]]/Tabela1[[#This Row],[Valor total]]</f>
        <v>0.36153846153846153</v>
      </c>
      <c r="K5922" s="1" t="str">
        <f>VLOOKUP(Tabela1[[#This Row],[Cliente]],'BASE DE CLIENTES'!A:D,4,0)</f>
        <v>EMPRESA COM MAQUINA</v>
      </c>
      <c r="L5922" s="1" t="str">
        <f>VLOOKUP(Tabela1[[#This Row],[Cliente]],'BASE DE CLIENTES'!A:E,5,0)</f>
        <v>SAMAMBAIA SUL (SAMAMBAIA)</v>
      </c>
    </row>
    <row r="5923" spans="2:12" x14ac:dyDescent="0.3">
      <c r="B5923" t="s">
        <v>149</v>
      </c>
      <c r="C5923" s="1" t="str">
        <f>VLOOKUP(Tabela1[[#This Row],[Cliente]],'BASE DE CLIENTES'!A:E,2,0)</f>
        <v>Anápolis</v>
      </c>
      <c r="D5923" s="1" t="str">
        <f>VLOOKUP(Tabela1[[#This Row],[Cliente]],'BASE DE CLIENTES'!A:C,3,0)</f>
        <v>GO</v>
      </c>
      <c r="E5923" s="1" t="str">
        <f>CONCATENATE(Tabela1[[#This Row],[CIDADE]],",",Tabela1[[#This Row],[UF]])</f>
        <v>Anápolis,GO</v>
      </c>
      <c r="F5923" s="12">
        <v>46182</v>
      </c>
      <c r="G5923" s="14">
        <v>18046.64</v>
      </c>
      <c r="H5923" s="14">
        <v>27410</v>
      </c>
      <c r="I5923" s="7">
        <f>Tabela1[[#This Row],[Valor total]]-Tabela1[[#This Row],[Valor custo]]</f>
        <v>9363.36</v>
      </c>
      <c r="J5923" s="3">
        <f>Tabela1[[#This Row],[MARGEM BRUTA]]/Tabela1[[#This Row],[Valor total]]</f>
        <v>0.34160379423568044</v>
      </c>
      <c r="K5923" s="1" t="str">
        <f>VLOOKUP(Tabela1[[#This Row],[Cliente]],'BASE DE CLIENTES'!A:D,4,0)</f>
        <v>EMPRESA COM MAQUINA</v>
      </c>
      <c r="L5923" s="1" t="str">
        <f>VLOOKUP(Tabela1[[#This Row],[Cliente]],'BASE DE CLIENTES'!A:E,5,0)</f>
        <v>Anápolis</v>
      </c>
    </row>
    <row r="5924" spans="2:12" x14ac:dyDescent="0.3">
      <c r="B5924" t="s">
        <v>120</v>
      </c>
      <c r="C5924" s="1" t="str">
        <f>VLOOKUP(Tabela1[[#This Row],[Cliente]],'BASE DE CLIENTES'!A:E,2,0)</f>
        <v>Brasília</v>
      </c>
      <c r="D5924" s="1" t="str">
        <f>VLOOKUP(Tabela1[[#This Row],[Cliente]],'BASE DE CLIENTES'!A:C,3,0)</f>
        <v>DF</v>
      </c>
      <c r="E5924" s="1" t="str">
        <f>CONCATENATE(Tabela1[[#This Row],[CIDADE]],",",Tabela1[[#This Row],[UF]])</f>
        <v>Brasília,DF</v>
      </c>
      <c r="F5924" s="12">
        <v>46182</v>
      </c>
      <c r="G5924" s="14">
        <v>75</v>
      </c>
      <c r="H5924" s="14">
        <v>85</v>
      </c>
      <c r="I5924" s="7">
        <f>Tabela1[[#This Row],[Valor total]]-Tabela1[[#This Row],[Valor custo]]</f>
        <v>10</v>
      </c>
      <c r="J5924" s="3">
        <f>Tabela1[[#This Row],[MARGEM BRUTA]]/Tabela1[[#This Row],[Valor total]]</f>
        <v>0.11764705882352941</v>
      </c>
      <c r="K5924" s="1" t="str">
        <f>VLOOKUP(Tabela1[[#This Row],[Cliente]],'BASE DE CLIENTES'!A:D,4,0)</f>
        <v>EMPRESA SEM MAQUINA</v>
      </c>
      <c r="L5924" s="1" t="str">
        <f>VLOOKUP(Tabela1[[#This Row],[Cliente]],'BASE DE CLIENTES'!A:E,5,0)</f>
        <v>SAMAMBAIA</v>
      </c>
    </row>
    <row r="5925" spans="2:12" x14ac:dyDescent="0.3">
      <c r="B5925" t="s">
        <v>183</v>
      </c>
      <c r="C5925" s="1" t="str">
        <f>VLOOKUP(Tabela1[[#This Row],[Cliente]],'BASE DE CLIENTES'!A:E,2,0)</f>
        <v>Caldas Novas</v>
      </c>
      <c r="D5925" s="1" t="str">
        <f>VLOOKUP(Tabela1[[#This Row],[Cliente]],'BASE DE CLIENTES'!A:C,3,0)</f>
        <v>GO</v>
      </c>
      <c r="E5925" s="1" t="str">
        <f>CONCATENATE(Tabela1[[#This Row],[CIDADE]],",",Tabela1[[#This Row],[UF]])</f>
        <v>Caldas Novas,GO</v>
      </c>
      <c r="F5925" s="12">
        <v>46182</v>
      </c>
      <c r="G5925" s="14">
        <v>3040</v>
      </c>
      <c r="H5925" s="14">
        <v>4792</v>
      </c>
      <c r="I5925" s="7">
        <f>Tabela1[[#This Row],[Valor total]]-Tabela1[[#This Row],[Valor custo]]</f>
        <v>1752</v>
      </c>
      <c r="J5925" s="3">
        <f>Tabela1[[#This Row],[MARGEM BRUTA]]/Tabela1[[#This Row],[Valor total]]</f>
        <v>0.36560934891485808</v>
      </c>
      <c r="K5925" s="1" t="str">
        <f>VLOOKUP(Tabela1[[#This Row],[Cliente]],'BASE DE CLIENTES'!A:D,4,0)</f>
        <v>EMPRESA COM MAQUINA</v>
      </c>
      <c r="L5925" s="1" t="str">
        <f>VLOOKUP(Tabela1[[#This Row],[Cliente]],'BASE DE CLIENTES'!A:E,5,0)</f>
        <v>Caldas Novas</v>
      </c>
    </row>
    <row r="5926" spans="2:12" x14ac:dyDescent="0.3">
      <c r="B5926" t="s">
        <v>42</v>
      </c>
      <c r="C5926" s="1" t="str">
        <f>VLOOKUP(Tabela1[[#This Row],[Cliente]],'BASE DE CLIENTES'!A:E,2,0)</f>
        <v>Brasília</v>
      </c>
      <c r="D5926" s="1" t="str">
        <f>VLOOKUP(Tabela1[[#This Row],[Cliente]],'BASE DE CLIENTES'!A:C,3,0)</f>
        <v>DF</v>
      </c>
      <c r="E5926" s="1" t="str">
        <f>CONCATENATE(Tabela1[[#This Row],[CIDADE]],",",Tabela1[[#This Row],[UF]])</f>
        <v>Brasília,DF</v>
      </c>
      <c r="F5926" s="12">
        <v>46182</v>
      </c>
      <c r="G5926" s="14">
        <v>470</v>
      </c>
      <c r="H5926" s="14">
        <v>810</v>
      </c>
      <c r="I5926" s="7">
        <f>Tabela1[[#This Row],[Valor total]]-Tabela1[[#This Row],[Valor custo]]</f>
        <v>340</v>
      </c>
      <c r="J5926" s="3">
        <f>Tabela1[[#This Row],[MARGEM BRUTA]]/Tabela1[[#This Row],[Valor total]]</f>
        <v>0.41975308641975306</v>
      </c>
      <c r="K5926" s="1" t="str">
        <f>VLOOKUP(Tabela1[[#This Row],[Cliente]],'BASE DE CLIENTES'!A:D,4,0)</f>
        <v>EMPRESA SEM MAQUINA</v>
      </c>
      <c r="L5926" s="1" t="str">
        <f>VLOOKUP(Tabela1[[#This Row],[Cliente]],'BASE DE CLIENTES'!A:E,5,0)</f>
        <v>SAMAMBAIA</v>
      </c>
    </row>
    <row r="5927" spans="2:12" x14ac:dyDescent="0.3">
      <c r="B5927" t="s">
        <v>70</v>
      </c>
      <c r="C5927" s="1" t="str">
        <f>VLOOKUP(Tabela1[[#This Row],[Cliente]],'BASE DE CLIENTES'!A:E,2,0)</f>
        <v>Brasília</v>
      </c>
      <c r="D5927" s="1" t="str">
        <f>VLOOKUP(Tabela1[[#This Row],[Cliente]],'BASE DE CLIENTES'!A:C,3,0)</f>
        <v>DF</v>
      </c>
      <c r="E5927" s="1" t="str">
        <f>CONCATENATE(Tabela1[[#This Row],[CIDADE]],",",Tabela1[[#This Row],[UF]])</f>
        <v>Brasília,DF</v>
      </c>
      <c r="F5927" s="12">
        <v>46182</v>
      </c>
      <c r="G5927" s="14">
        <v>2600</v>
      </c>
      <c r="H5927" s="14">
        <v>3600</v>
      </c>
      <c r="I5927" s="7">
        <f>Tabela1[[#This Row],[Valor total]]-Tabela1[[#This Row],[Valor custo]]</f>
        <v>1000</v>
      </c>
      <c r="J5927" s="3">
        <f>Tabela1[[#This Row],[MARGEM BRUTA]]/Tabela1[[#This Row],[Valor total]]</f>
        <v>0.27777777777777779</v>
      </c>
      <c r="K5927" s="1" t="str">
        <f>VLOOKUP(Tabela1[[#This Row],[Cliente]],'BASE DE CLIENTES'!A:D,4,0)</f>
        <v>EMPRESA COM MAQUINA</v>
      </c>
      <c r="L5927" s="1" t="str">
        <f>VLOOKUP(Tabela1[[#This Row],[Cliente]],'BASE DE CLIENTES'!A:E,5,0)</f>
        <v>TAGUATINGA NORTE (TAGUATINGA)</v>
      </c>
    </row>
    <row r="5928" spans="2:12" x14ac:dyDescent="0.3">
      <c r="B5928" t="s">
        <v>1221</v>
      </c>
      <c r="C5928" s="1" t="str">
        <f>VLOOKUP(Tabela1[[#This Row],[Cliente]],'BASE DE CLIENTES'!A:E,2,0)</f>
        <v>Brasília</v>
      </c>
      <c r="D5928" s="1" t="str">
        <f>VLOOKUP(Tabela1[[#This Row],[Cliente]],'BASE DE CLIENTES'!A:C,3,0)</f>
        <v>DF</v>
      </c>
      <c r="E5928" s="1" t="str">
        <f>CONCATENATE(Tabela1[[#This Row],[CIDADE]],",",Tabela1[[#This Row],[UF]])</f>
        <v>Brasília,DF</v>
      </c>
      <c r="F5928" s="12">
        <v>46182</v>
      </c>
      <c r="G5928" s="14">
        <v>425.6</v>
      </c>
      <c r="H5928" s="14">
        <v>715</v>
      </c>
      <c r="I5928" s="7">
        <f>Tabela1[[#This Row],[Valor total]]-Tabela1[[#This Row],[Valor custo]]</f>
        <v>289.39999999999998</v>
      </c>
      <c r="J5928" s="3">
        <f>Tabela1[[#This Row],[MARGEM BRUTA]]/Tabela1[[#This Row],[Valor total]]</f>
        <v>0.40475524475524471</v>
      </c>
      <c r="K5928" s="1" t="str">
        <f>VLOOKUP(Tabela1[[#This Row],[Cliente]],'BASE DE CLIENTES'!A:D,4,0)</f>
        <v>CLIENTE NOVO S/ IDENT.</v>
      </c>
      <c r="L5928" s="1" t="str">
        <f>VLOOKUP(Tabela1[[#This Row],[Cliente]],'BASE DE CLIENTES'!A:E,5,0)</f>
        <v>SAMAMBAIA SUL</v>
      </c>
    </row>
    <row r="5929" spans="2:12" x14ac:dyDescent="0.3">
      <c r="B5929" t="s">
        <v>1223</v>
      </c>
      <c r="C5929" s="1" t="str">
        <f>VLOOKUP(Tabela1[[#This Row],[Cliente]],'BASE DE CLIENTES'!A:E,2,0)</f>
        <v>MERCADO LIVRE</v>
      </c>
      <c r="D5929" s="1" t="str">
        <f>VLOOKUP(Tabela1[[#This Row],[Cliente]],'BASE DE CLIENTES'!A:C,3,0)</f>
        <v>MERCADO LIVRE</v>
      </c>
      <c r="E5929" s="1" t="str">
        <f>CONCATENATE(Tabela1[[#This Row],[CIDADE]],",",Tabela1[[#This Row],[UF]])</f>
        <v>MERCADO LIVRE,MERCADO LIVRE</v>
      </c>
      <c r="F5929" s="12">
        <v>46182</v>
      </c>
      <c r="G5929" s="14">
        <v>56.28</v>
      </c>
      <c r="H5929" s="14">
        <v>223.65</v>
      </c>
      <c r="I5929" s="7">
        <f>Tabela1[[#This Row],[Valor total]]-Tabela1[[#This Row],[Valor custo]]</f>
        <v>167.37</v>
      </c>
      <c r="J5929" s="3">
        <f>Tabela1[[#This Row],[MARGEM BRUTA]]/Tabela1[[#This Row],[Valor total]]</f>
        <v>0.74835680751173705</v>
      </c>
      <c r="K5929" s="1" t="str">
        <f>VLOOKUP(Tabela1[[#This Row],[Cliente]],'BASE DE CLIENTES'!A:D,4,0)</f>
        <v>OUTROS RAMOS</v>
      </c>
      <c r="L5929" s="1" t="str">
        <f>VLOOKUP(Tabela1[[#This Row],[Cliente]],'BASE DE CLIENTES'!A:E,5,0)</f>
        <v>MERCADO LIVRE</v>
      </c>
    </row>
    <row r="5930" spans="2:12" x14ac:dyDescent="0.3">
      <c r="B5930" t="s">
        <v>70</v>
      </c>
      <c r="C5930" s="1" t="str">
        <f>VLOOKUP(Tabela1[[#This Row],[Cliente]],'BASE DE CLIENTES'!A:E,2,0)</f>
        <v>Brasília</v>
      </c>
      <c r="D5930" s="1" t="str">
        <f>VLOOKUP(Tabela1[[#This Row],[Cliente]],'BASE DE CLIENTES'!A:C,3,0)</f>
        <v>DF</v>
      </c>
      <c r="E5930" s="1" t="str">
        <f>CONCATENATE(Tabela1[[#This Row],[CIDADE]],",",Tabela1[[#This Row],[UF]])</f>
        <v>Brasília,DF</v>
      </c>
      <c r="F5930" s="12">
        <v>46182</v>
      </c>
      <c r="G5930" s="14">
        <v>1060</v>
      </c>
      <c r="H5930" s="14">
        <v>950</v>
      </c>
      <c r="I5930" s="7">
        <f>Tabela1[[#This Row],[Valor total]]-Tabela1[[#This Row],[Valor custo]]</f>
        <v>-110</v>
      </c>
      <c r="J5930" s="3">
        <f>Tabela1[[#This Row],[MARGEM BRUTA]]/Tabela1[[#This Row],[Valor total]]</f>
        <v>-0.11578947368421053</v>
      </c>
      <c r="K5930" s="1" t="str">
        <f>VLOOKUP(Tabela1[[#This Row],[Cliente]],'BASE DE CLIENTES'!A:D,4,0)</f>
        <v>EMPRESA COM MAQUINA</v>
      </c>
      <c r="L5930" s="1" t="str">
        <f>VLOOKUP(Tabela1[[#This Row],[Cliente]],'BASE DE CLIENTES'!A:E,5,0)</f>
        <v>TAGUATINGA NORTE (TAGUATINGA)</v>
      </c>
    </row>
    <row r="5931" spans="2:12" x14ac:dyDescent="0.3">
      <c r="B5931" t="s">
        <v>38</v>
      </c>
      <c r="C5931" s="1" t="str">
        <f>VLOOKUP(Tabela1[[#This Row],[Cliente]],'BASE DE CLIENTES'!A:E,2,0)</f>
        <v>Brasília</v>
      </c>
      <c r="D5931" s="1" t="str">
        <f>VLOOKUP(Tabela1[[#This Row],[Cliente]],'BASE DE CLIENTES'!A:C,3,0)</f>
        <v>DF</v>
      </c>
      <c r="E5931" s="1" t="str">
        <f>CONCATENATE(Tabela1[[#This Row],[CIDADE]],",",Tabela1[[#This Row],[UF]])</f>
        <v>Brasília,DF</v>
      </c>
      <c r="F5931" s="12">
        <v>46182</v>
      </c>
      <c r="G5931" s="14">
        <v>1314.38</v>
      </c>
      <c r="H5931" s="14">
        <v>2130</v>
      </c>
      <c r="I5931" s="7">
        <f>Tabela1[[#This Row],[Valor total]]-Tabela1[[#This Row],[Valor custo]]</f>
        <v>815.61999999999989</v>
      </c>
      <c r="J5931" s="3">
        <f>Tabela1[[#This Row],[MARGEM BRUTA]]/Tabela1[[#This Row],[Valor total]]</f>
        <v>0.38292018779342718</v>
      </c>
      <c r="K5931" s="1" t="str">
        <f>VLOOKUP(Tabela1[[#This Row],[Cliente]],'BASE DE CLIENTES'!A:D,4,0)</f>
        <v>EMPRESA SEM MAQUINA</v>
      </c>
      <c r="L5931" s="1" t="str">
        <f>VLOOKUP(Tabela1[[#This Row],[Cliente]],'BASE DE CLIENTES'!A:E,5,0)</f>
        <v>PONTE ALTA NORTE (GAMA)</v>
      </c>
    </row>
    <row r="5932" spans="2:12" x14ac:dyDescent="0.3">
      <c r="B5932" t="s">
        <v>311</v>
      </c>
      <c r="C5932" s="1" t="str">
        <f>VLOOKUP(Tabela1[[#This Row],[Cliente]],'BASE DE CLIENTES'!A:E,2,0)</f>
        <v>Uberlândia</v>
      </c>
      <c r="D5932" s="1" t="str">
        <f>VLOOKUP(Tabela1[[#This Row],[Cliente]],'BASE DE CLIENTES'!A:C,3,0)</f>
        <v>MG</v>
      </c>
      <c r="E5932" s="1" t="str">
        <f>CONCATENATE(Tabela1[[#This Row],[CIDADE]],",",Tabela1[[#This Row],[UF]])</f>
        <v>Uberlândia,MG</v>
      </c>
      <c r="F5932" s="12">
        <v>46182</v>
      </c>
      <c r="G5932" s="14">
        <v>22490</v>
      </c>
      <c r="H5932" s="14">
        <v>34770</v>
      </c>
      <c r="I5932" s="7">
        <f>Tabela1[[#This Row],[Valor total]]-Tabela1[[#This Row],[Valor custo]]</f>
        <v>12280</v>
      </c>
      <c r="J5932" s="3">
        <f>Tabela1[[#This Row],[MARGEM BRUTA]]/Tabela1[[#This Row],[Valor total]]</f>
        <v>0.35317802703480011</v>
      </c>
      <c r="K5932" s="1" t="str">
        <f>VLOOKUP(Tabela1[[#This Row],[Cliente]],'BASE DE CLIENTES'!A:D,4,0)</f>
        <v>EMPRESA COM MAQUINA</v>
      </c>
      <c r="L5932" s="1" t="str">
        <f>VLOOKUP(Tabela1[[#This Row],[Cliente]],'BASE DE CLIENTES'!A:E,5,0)</f>
        <v>Uberlândia</v>
      </c>
    </row>
    <row r="5933" spans="2:12" x14ac:dyDescent="0.3">
      <c r="B5933" t="s">
        <v>174</v>
      </c>
      <c r="C5933" s="1" t="str">
        <f>VLOOKUP(Tabela1[[#This Row],[Cliente]],'BASE DE CLIENTES'!A:E,2,0)</f>
        <v>Araguari</v>
      </c>
      <c r="D5933" s="1" t="str">
        <f>VLOOKUP(Tabela1[[#This Row],[Cliente]],'BASE DE CLIENTES'!A:C,3,0)</f>
        <v>MG</v>
      </c>
      <c r="E5933" s="1" t="str">
        <f>CONCATENATE(Tabela1[[#This Row],[CIDADE]],",",Tabela1[[#This Row],[UF]])</f>
        <v>Araguari,MG</v>
      </c>
      <c r="F5933" s="12">
        <v>46182</v>
      </c>
      <c r="G5933" s="14">
        <v>2658</v>
      </c>
      <c r="H5933" s="14">
        <v>4035</v>
      </c>
      <c r="I5933" s="7">
        <f>Tabela1[[#This Row],[Valor total]]-Tabela1[[#This Row],[Valor custo]]</f>
        <v>1377</v>
      </c>
      <c r="J5933" s="3">
        <f>Tabela1[[#This Row],[MARGEM BRUTA]]/Tabela1[[#This Row],[Valor total]]</f>
        <v>0.34126394052044612</v>
      </c>
      <c r="K5933" s="1" t="str">
        <f>VLOOKUP(Tabela1[[#This Row],[Cliente]],'BASE DE CLIENTES'!A:D,4,0)</f>
        <v>EMPRESA COM MAQUINA</v>
      </c>
      <c r="L5933" s="1" t="str">
        <f>VLOOKUP(Tabela1[[#This Row],[Cliente]],'BASE DE CLIENTES'!A:E,5,0)</f>
        <v>Araguari</v>
      </c>
    </row>
    <row r="5934" spans="2:12" x14ac:dyDescent="0.3">
      <c r="B5934" t="s">
        <v>247</v>
      </c>
      <c r="C5934" s="1" t="str">
        <f>VLOOKUP(Tabela1[[#This Row],[Cliente]],'BASE DE CLIENTES'!A:E,2,0)</f>
        <v>Goianira</v>
      </c>
      <c r="D5934" s="1" t="str">
        <f>VLOOKUP(Tabela1[[#This Row],[Cliente]],'BASE DE CLIENTES'!A:C,3,0)</f>
        <v>GO</v>
      </c>
      <c r="E5934" s="1" t="str">
        <f>CONCATENATE(Tabela1[[#This Row],[CIDADE]],",",Tabela1[[#This Row],[UF]])</f>
        <v>Goianira,GO</v>
      </c>
      <c r="F5934" s="12">
        <v>46182</v>
      </c>
      <c r="G5934" s="14">
        <v>9959.15</v>
      </c>
      <c r="H5934" s="14">
        <v>15340</v>
      </c>
      <c r="I5934" s="7">
        <f>Tabela1[[#This Row],[Valor total]]-Tabela1[[#This Row],[Valor custo]]</f>
        <v>5380.85</v>
      </c>
      <c r="J5934" s="3">
        <f>Tabela1[[#This Row],[MARGEM BRUTA]]/Tabela1[[#This Row],[Valor total]]</f>
        <v>0.35077249022164281</v>
      </c>
      <c r="K5934" s="1" t="str">
        <f>VLOOKUP(Tabela1[[#This Row],[Cliente]],'BASE DE CLIENTES'!A:D,4,0)</f>
        <v>EMPRESA SEM MAQUINA</v>
      </c>
      <c r="L5934" s="1" t="str">
        <f>VLOOKUP(Tabela1[[#This Row],[Cliente]],'BASE DE CLIENTES'!A:E,5,0)</f>
        <v>Goianira</v>
      </c>
    </row>
    <row r="5935" spans="2:12" x14ac:dyDescent="0.3">
      <c r="B5935" t="s">
        <v>1223</v>
      </c>
      <c r="C5935" s="1" t="str">
        <f>VLOOKUP(Tabela1[[#This Row],[Cliente]],'BASE DE CLIENTES'!A:E,2,0)</f>
        <v>MERCADO LIVRE</v>
      </c>
      <c r="D5935" s="1" t="str">
        <f>VLOOKUP(Tabela1[[#This Row],[Cliente]],'BASE DE CLIENTES'!A:C,3,0)</f>
        <v>MERCADO LIVRE</v>
      </c>
      <c r="E5935" s="1" t="str">
        <f>CONCATENATE(Tabela1[[#This Row],[CIDADE]],",",Tabela1[[#This Row],[UF]])</f>
        <v>MERCADO LIVRE,MERCADO LIVRE</v>
      </c>
      <c r="F5935" s="12">
        <v>46182</v>
      </c>
      <c r="G5935" s="14">
        <v>56.28</v>
      </c>
      <c r="H5935" s="14">
        <v>223.65</v>
      </c>
      <c r="I5935" s="7">
        <f>Tabela1[[#This Row],[Valor total]]-Tabela1[[#This Row],[Valor custo]]</f>
        <v>167.37</v>
      </c>
      <c r="J5935" s="3">
        <f>Tabela1[[#This Row],[MARGEM BRUTA]]/Tabela1[[#This Row],[Valor total]]</f>
        <v>0.74835680751173705</v>
      </c>
      <c r="K5935" s="1" t="str">
        <f>VLOOKUP(Tabela1[[#This Row],[Cliente]],'BASE DE CLIENTES'!A:D,4,0)</f>
        <v>OUTROS RAMOS</v>
      </c>
      <c r="L5935" s="1" t="str">
        <f>VLOOKUP(Tabela1[[#This Row],[Cliente]],'BASE DE CLIENTES'!A:E,5,0)</f>
        <v>MERCADO LIVRE</v>
      </c>
    </row>
    <row r="5936" spans="2:12" x14ac:dyDescent="0.3">
      <c r="B5936" t="s">
        <v>85</v>
      </c>
      <c r="C5936" s="1" t="str">
        <f>VLOOKUP(Tabela1[[#This Row],[Cliente]],'BASE DE CLIENTES'!A:E,2,0)</f>
        <v>Brasília</v>
      </c>
      <c r="D5936" s="1" t="str">
        <f>VLOOKUP(Tabela1[[#This Row],[Cliente]],'BASE DE CLIENTES'!A:C,3,0)</f>
        <v>DF</v>
      </c>
      <c r="E5936" s="1" t="str">
        <f>CONCATENATE(Tabela1[[#This Row],[CIDADE]],",",Tabela1[[#This Row],[UF]])</f>
        <v>Brasília,DF</v>
      </c>
      <c r="F5936" s="12">
        <v>46182</v>
      </c>
      <c r="G5936" s="14">
        <v>0</v>
      </c>
      <c r="H5936" s="14">
        <v>150</v>
      </c>
      <c r="I5936" s="7">
        <f>Tabela1[[#This Row],[Valor total]]-Tabela1[[#This Row],[Valor custo]]</f>
        <v>150</v>
      </c>
      <c r="J5936" s="3">
        <f>Tabela1[[#This Row],[MARGEM BRUTA]]/Tabela1[[#This Row],[Valor total]]</f>
        <v>1</v>
      </c>
      <c r="K5936" s="1" t="str">
        <f>VLOOKUP(Tabela1[[#This Row],[Cliente]],'BASE DE CLIENTES'!A:D,4,0)</f>
        <v>SERRALHEIRO</v>
      </c>
      <c r="L5936" s="1" t="str">
        <f>VLOOKUP(Tabela1[[#This Row],[Cliente]],'BASE DE CLIENTES'!A:E,5,0)</f>
        <v>SAMAMBAIA NORTE (SAMAMBAIA)</v>
      </c>
    </row>
    <row r="5937" spans="2:12" x14ac:dyDescent="0.3">
      <c r="B5937" t="s">
        <v>1223</v>
      </c>
      <c r="C5937" s="1" t="str">
        <f>VLOOKUP(Tabela1[[#This Row],[Cliente]],'BASE DE CLIENTES'!A:E,2,0)</f>
        <v>MERCADO LIVRE</v>
      </c>
      <c r="D5937" s="1" t="str">
        <f>VLOOKUP(Tabela1[[#This Row],[Cliente]],'BASE DE CLIENTES'!A:C,3,0)</f>
        <v>MERCADO LIVRE</v>
      </c>
      <c r="E5937" s="1" t="str">
        <f>CONCATENATE(Tabela1[[#This Row],[CIDADE]],",",Tabela1[[#This Row],[UF]])</f>
        <v>MERCADO LIVRE,MERCADO LIVRE</v>
      </c>
      <c r="F5937" s="12">
        <v>46181</v>
      </c>
      <c r="G5937" s="14">
        <v>67.12</v>
      </c>
      <c r="H5937" s="14">
        <v>130.78</v>
      </c>
      <c r="I5937" s="7">
        <f>Tabela1[[#This Row],[Valor total]]-Tabela1[[#This Row],[Valor custo]]</f>
        <v>63.66</v>
      </c>
      <c r="J5937" s="3">
        <f>Tabela1[[#This Row],[MARGEM BRUTA]]/Tabela1[[#This Row],[Valor total]]</f>
        <v>0.48677167762654838</v>
      </c>
      <c r="K5937" s="1" t="str">
        <f>VLOOKUP(Tabela1[[#This Row],[Cliente]],'BASE DE CLIENTES'!A:D,4,0)</f>
        <v>OUTROS RAMOS</v>
      </c>
      <c r="L5937" s="1" t="str">
        <f>VLOOKUP(Tabela1[[#This Row],[Cliente]],'BASE DE CLIENTES'!A:E,5,0)</f>
        <v>MERCADO LIVRE</v>
      </c>
    </row>
    <row r="5938" spans="2:12" x14ac:dyDescent="0.3">
      <c r="B5938" t="s">
        <v>1245</v>
      </c>
      <c r="C5938" s="1" t="str">
        <f>VLOOKUP(Tabela1[[#This Row],[Cliente]],'BASE DE CLIENTES'!A:E,2,0)</f>
        <v>Manaus</v>
      </c>
      <c r="D5938" s="1" t="str">
        <f>VLOOKUP(Tabela1[[#This Row],[Cliente]],'BASE DE CLIENTES'!A:C,3,0)</f>
        <v>AM</v>
      </c>
      <c r="E5938" s="1" t="str">
        <f>CONCATENATE(Tabela1[[#This Row],[CIDADE]],",",Tabela1[[#This Row],[UF]])</f>
        <v>Manaus,AM</v>
      </c>
      <c r="F5938" s="12">
        <v>46181</v>
      </c>
      <c r="G5938" s="14">
        <v>13.69</v>
      </c>
      <c r="H5938" s="14">
        <v>292.3</v>
      </c>
      <c r="I5938" s="7">
        <f>Tabela1[[#This Row],[Valor total]]-Tabela1[[#This Row],[Valor custo]]</f>
        <v>278.61</v>
      </c>
      <c r="J5938" s="3">
        <f>Tabela1[[#This Row],[MARGEM BRUTA]]/Tabela1[[#This Row],[Valor total]]</f>
        <v>0.95316455696202529</v>
      </c>
      <c r="K5938" s="1" t="str">
        <f>VLOOKUP(Tabela1[[#This Row],[Cliente]],'BASE DE CLIENTES'!A:D,4,0)</f>
        <v>CLIENTE NOVO S/ IDENT.</v>
      </c>
      <c r="L5938" s="1" t="str">
        <f>VLOOKUP(Tabela1[[#This Row],[Cliente]],'BASE DE CLIENTES'!A:E,5,0)</f>
        <v>Manaus</v>
      </c>
    </row>
    <row r="5939" spans="2:12" x14ac:dyDescent="0.3">
      <c r="B5939" t="s">
        <v>1246</v>
      </c>
      <c r="C5939" s="1" t="str">
        <f>VLOOKUP(Tabela1[[#This Row],[Cliente]],'BASE DE CLIENTES'!A:E,2,0)</f>
        <v>Brasília</v>
      </c>
      <c r="D5939" s="1" t="str">
        <f>VLOOKUP(Tabela1[[#This Row],[Cliente]],'BASE DE CLIENTES'!A:C,3,0)</f>
        <v>DF</v>
      </c>
      <c r="E5939" s="1" t="str">
        <f>CONCATENATE(Tabela1[[#This Row],[CIDADE]],",",Tabela1[[#This Row],[UF]])</f>
        <v>Brasília,DF</v>
      </c>
      <c r="F5939" s="12">
        <v>46181</v>
      </c>
      <c r="G5939" s="14">
        <v>487.8</v>
      </c>
      <c r="H5939" s="14">
        <v>1100</v>
      </c>
      <c r="I5939" s="7">
        <f>Tabela1[[#This Row],[Valor total]]-Tabela1[[#This Row],[Valor custo]]</f>
        <v>612.20000000000005</v>
      </c>
      <c r="J5939" s="3">
        <f>Tabela1[[#This Row],[MARGEM BRUTA]]/Tabela1[[#This Row],[Valor total]]</f>
        <v>0.55654545454545457</v>
      </c>
      <c r="K5939" s="1" t="str">
        <f>VLOOKUP(Tabela1[[#This Row],[Cliente]],'BASE DE CLIENTES'!A:D,4,0)</f>
        <v>CLIENTE NOVO S/ IDENT.</v>
      </c>
      <c r="L5939" s="1" t="str">
        <f>VLOOKUP(Tabela1[[#This Row],[Cliente]],'BASE DE CLIENTES'!A:E,5,0)</f>
        <v>ASA SUL</v>
      </c>
    </row>
    <row r="5940" spans="2:12" x14ac:dyDescent="0.3">
      <c r="B5940" t="s">
        <v>112</v>
      </c>
      <c r="C5940" s="1" t="str">
        <f>VLOOKUP(Tabela1[[#This Row],[Cliente]],'BASE DE CLIENTES'!A:E,2,0)</f>
        <v>Brasília</v>
      </c>
      <c r="D5940" s="1" t="str">
        <f>VLOOKUP(Tabela1[[#This Row],[Cliente]],'BASE DE CLIENTES'!A:C,3,0)</f>
        <v>DF</v>
      </c>
      <c r="E5940" s="1" t="str">
        <f>CONCATENATE(Tabela1[[#This Row],[CIDADE]],",",Tabela1[[#This Row],[UF]])</f>
        <v>Brasília,DF</v>
      </c>
      <c r="F5940" s="12">
        <v>46181</v>
      </c>
      <c r="G5940" s="14">
        <v>419</v>
      </c>
      <c r="H5940" s="14">
        <v>720</v>
      </c>
      <c r="I5940" s="7">
        <f>Tabela1[[#This Row],[Valor total]]-Tabela1[[#This Row],[Valor custo]]</f>
        <v>301</v>
      </c>
      <c r="J5940" s="3">
        <f>Tabela1[[#This Row],[MARGEM BRUTA]]/Tabela1[[#This Row],[Valor total]]</f>
        <v>0.41805555555555557</v>
      </c>
      <c r="K5940" s="1" t="str">
        <f>VLOOKUP(Tabela1[[#This Row],[Cliente]],'BASE DE CLIENTES'!A:D,4,0)</f>
        <v>SERRALHEIRO</v>
      </c>
      <c r="L5940" s="1" t="str">
        <f>VLOOKUP(Tabela1[[#This Row],[Cliente]],'BASE DE CLIENTES'!A:E,5,0)</f>
        <v>RIACHO FUNDO I</v>
      </c>
    </row>
    <row r="5941" spans="2:12" x14ac:dyDescent="0.3">
      <c r="B5941" t="s">
        <v>68</v>
      </c>
      <c r="C5941" s="1" t="str">
        <f>VLOOKUP(Tabela1[[#This Row],[Cliente]],'BASE DE CLIENTES'!A:E,2,0)</f>
        <v>Brasília</v>
      </c>
      <c r="D5941" s="1" t="str">
        <f>VLOOKUP(Tabela1[[#This Row],[Cliente]],'BASE DE CLIENTES'!A:C,3,0)</f>
        <v>DF</v>
      </c>
      <c r="E5941" s="1" t="str">
        <f>CONCATENATE(Tabela1[[#This Row],[CIDADE]],",",Tabela1[[#This Row],[UF]])</f>
        <v>Brasília,DF</v>
      </c>
      <c r="F5941" s="12">
        <v>46181</v>
      </c>
      <c r="G5941" s="14">
        <v>15</v>
      </c>
      <c r="H5941" s="14">
        <v>70</v>
      </c>
      <c r="I5941" s="7">
        <f>Tabela1[[#This Row],[Valor total]]-Tabela1[[#This Row],[Valor custo]]</f>
        <v>55</v>
      </c>
      <c r="J5941" s="3">
        <f>Tabela1[[#This Row],[MARGEM BRUTA]]/Tabela1[[#This Row],[Valor total]]</f>
        <v>0.7857142857142857</v>
      </c>
      <c r="K5941" s="1" t="str">
        <f>VLOOKUP(Tabela1[[#This Row],[Cliente]],'BASE DE CLIENTES'!A:D,4,0)</f>
        <v>EMPRESA COM MAQUINA</v>
      </c>
      <c r="L5941" s="1" t="str">
        <f>VLOOKUP(Tabela1[[#This Row],[Cliente]],'BASE DE CLIENTES'!A:E,5,0)</f>
        <v>SAMAMBAIA SUL (SAMAMBAIA)</v>
      </c>
    </row>
    <row r="5942" spans="2:12" x14ac:dyDescent="0.3">
      <c r="B5942" t="s">
        <v>38</v>
      </c>
      <c r="C5942" s="1" t="str">
        <f>VLOOKUP(Tabela1[[#This Row],[Cliente]],'BASE DE CLIENTES'!A:E,2,0)</f>
        <v>Brasília</v>
      </c>
      <c r="D5942" s="1" t="str">
        <f>VLOOKUP(Tabela1[[#This Row],[Cliente]],'BASE DE CLIENTES'!A:C,3,0)</f>
        <v>DF</v>
      </c>
      <c r="E5942" s="1" t="str">
        <f>CONCATENATE(Tabela1[[#This Row],[CIDADE]],",",Tabela1[[#This Row],[UF]])</f>
        <v>Brasília,DF</v>
      </c>
      <c r="F5942" s="12">
        <v>46181</v>
      </c>
      <c r="G5942" s="14">
        <v>290</v>
      </c>
      <c r="H5942" s="14">
        <v>500</v>
      </c>
      <c r="I5942" s="7">
        <f>Tabela1[[#This Row],[Valor total]]-Tabela1[[#This Row],[Valor custo]]</f>
        <v>210</v>
      </c>
      <c r="J5942" s="3">
        <f>Tabela1[[#This Row],[MARGEM BRUTA]]/Tabela1[[#This Row],[Valor total]]</f>
        <v>0.42</v>
      </c>
      <c r="K5942" s="1" t="str">
        <f>VLOOKUP(Tabela1[[#This Row],[Cliente]],'BASE DE CLIENTES'!A:D,4,0)</f>
        <v>EMPRESA SEM MAQUINA</v>
      </c>
      <c r="L5942" s="1" t="str">
        <f>VLOOKUP(Tabela1[[#This Row],[Cliente]],'BASE DE CLIENTES'!A:E,5,0)</f>
        <v>PONTE ALTA NORTE (GAMA)</v>
      </c>
    </row>
    <row r="5943" spans="2:12" x14ac:dyDescent="0.3">
      <c r="B5943" t="s">
        <v>36</v>
      </c>
      <c r="C5943" s="1" t="str">
        <f>VLOOKUP(Tabela1[[#This Row],[Cliente]],'BASE DE CLIENTES'!A:E,2,0)</f>
        <v>Brasília</v>
      </c>
      <c r="D5943" s="1" t="str">
        <f>VLOOKUP(Tabela1[[#This Row],[Cliente]],'BASE DE CLIENTES'!A:C,3,0)</f>
        <v>DF</v>
      </c>
      <c r="E5943" s="1" t="str">
        <f>CONCATENATE(Tabela1[[#This Row],[CIDADE]],",",Tabela1[[#This Row],[UF]])</f>
        <v>Brasília,DF</v>
      </c>
      <c r="F5943" s="12">
        <v>46181</v>
      </c>
      <c r="G5943" s="14">
        <v>13.69</v>
      </c>
      <c r="H5943" s="14">
        <v>110</v>
      </c>
      <c r="I5943" s="7">
        <f>Tabela1[[#This Row],[Valor total]]-Tabela1[[#This Row],[Valor custo]]</f>
        <v>96.31</v>
      </c>
      <c r="J5943" s="3">
        <f>Tabela1[[#This Row],[MARGEM BRUTA]]/Tabela1[[#This Row],[Valor total]]</f>
        <v>0.87554545454545452</v>
      </c>
      <c r="K5943" s="1" t="str">
        <f>VLOOKUP(Tabela1[[#This Row],[Cliente]],'BASE DE CLIENTES'!A:D,4,0)</f>
        <v>SERRALHEIRO</v>
      </c>
      <c r="L5943" s="1" t="str">
        <f>VLOOKUP(Tabela1[[#This Row],[Cliente]],'BASE DE CLIENTES'!A:E,5,0)</f>
        <v>CEILANDIA SUL (CEILANDIA)</v>
      </c>
    </row>
    <row r="5944" spans="2:12" x14ac:dyDescent="0.3">
      <c r="B5944" t="s">
        <v>59</v>
      </c>
      <c r="C5944" s="1" t="str">
        <f>VLOOKUP(Tabela1[[#This Row],[Cliente]],'BASE DE CLIENTES'!A:E,2,0)</f>
        <v>Brasília</v>
      </c>
      <c r="D5944" s="1" t="str">
        <f>VLOOKUP(Tabela1[[#This Row],[Cliente]],'BASE DE CLIENTES'!A:C,3,0)</f>
        <v>DF</v>
      </c>
      <c r="E5944" s="1" t="str">
        <f>CONCATENATE(Tabela1[[#This Row],[CIDADE]],",",Tabela1[[#This Row],[UF]])</f>
        <v>Brasília,DF</v>
      </c>
      <c r="F5944" s="12">
        <v>46181</v>
      </c>
      <c r="G5944" s="14">
        <v>487.8</v>
      </c>
      <c r="H5944" s="14">
        <v>800</v>
      </c>
      <c r="I5944" s="7">
        <f>Tabela1[[#This Row],[Valor total]]-Tabela1[[#This Row],[Valor custo]]</f>
        <v>312.2</v>
      </c>
      <c r="J5944" s="3">
        <f>Tabela1[[#This Row],[MARGEM BRUTA]]/Tabela1[[#This Row],[Valor total]]</f>
        <v>0.39024999999999999</v>
      </c>
      <c r="K5944" s="1" t="str">
        <f>VLOOKUP(Tabela1[[#This Row],[Cliente]],'BASE DE CLIENTES'!A:D,4,0)</f>
        <v>EMPRESA COM MAQUINA</v>
      </c>
      <c r="L5944" s="1" t="str">
        <f>VLOOKUP(Tabela1[[#This Row],[Cliente]],'BASE DE CLIENTES'!A:E,5,0)</f>
        <v>SETOR HABITACIONAL VICENTE PIRES</v>
      </c>
    </row>
    <row r="5945" spans="2:12" x14ac:dyDescent="0.3">
      <c r="B5945" t="s">
        <v>96</v>
      </c>
      <c r="C5945" s="1" t="str">
        <f>VLOOKUP(Tabela1[[#This Row],[Cliente]],'BASE DE CLIENTES'!A:E,2,0)</f>
        <v>Brasília</v>
      </c>
      <c r="D5945" s="1" t="str">
        <f>VLOOKUP(Tabela1[[#This Row],[Cliente]],'BASE DE CLIENTES'!A:C,3,0)</f>
        <v>DF</v>
      </c>
      <c r="E5945" s="1" t="str">
        <f>CONCATENATE(Tabela1[[#This Row],[CIDADE]],",",Tabela1[[#This Row],[UF]])</f>
        <v>Brasília,DF</v>
      </c>
      <c r="F5945" s="12">
        <v>46181</v>
      </c>
      <c r="G5945" s="14">
        <v>1768.45</v>
      </c>
      <c r="H5945" s="14">
        <v>3000</v>
      </c>
      <c r="I5945" s="7">
        <f>Tabela1[[#This Row],[Valor total]]-Tabela1[[#This Row],[Valor custo]]</f>
        <v>1231.55</v>
      </c>
      <c r="J5945" s="3">
        <f>Tabela1[[#This Row],[MARGEM BRUTA]]/Tabela1[[#This Row],[Valor total]]</f>
        <v>0.41051666666666664</v>
      </c>
      <c r="K5945" s="1" t="str">
        <f>VLOOKUP(Tabela1[[#This Row],[Cliente]],'BASE DE CLIENTES'!A:D,4,0)</f>
        <v>EMPRESA SEM MAQUINA</v>
      </c>
      <c r="L5945" s="1" t="str">
        <f>VLOOKUP(Tabela1[[#This Row],[Cliente]],'BASE DE CLIENTES'!A:E,5,0)</f>
        <v>CEILANDIA NORTE (CEILANDIA)</v>
      </c>
    </row>
    <row r="5946" spans="2:12" x14ac:dyDescent="0.3">
      <c r="B5946" t="s">
        <v>76</v>
      </c>
      <c r="C5946" s="1" t="str">
        <f>VLOOKUP(Tabela1[[#This Row],[Cliente]],'BASE DE CLIENTES'!A:E,2,0)</f>
        <v>Brasília</v>
      </c>
      <c r="D5946" s="1" t="str">
        <f>VLOOKUP(Tabela1[[#This Row],[Cliente]],'BASE DE CLIENTES'!A:C,3,0)</f>
        <v>DF</v>
      </c>
      <c r="E5946" s="1" t="str">
        <f>CONCATENATE(Tabela1[[#This Row],[CIDADE]],",",Tabela1[[#This Row],[UF]])</f>
        <v>Brasília,DF</v>
      </c>
      <c r="F5946" s="12">
        <v>46181</v>
      </c>
      <c r="G5946" s="14">
        <v>14542.71</v>
      </c>
      <c r="H5946" s="14">
        <v>21700</v>
      </c>
      <c r="I5946" s="7">
        <f>Tabela1[[#This Row],[Valor total]]-Tabela1[[#This Row],[Valor custo]]</f>
        <v>7157.2900000000009</v>
      </c>
      <c r="J5946" s="3">
        <f>Tabela1[[#This Row],[MARGEM BRUTA]]/Tabela1[[#This Row],[Valor total]]</f>
        <v>0.32982903225806454</v>
      </c>
      <c r="K5946" s="1" t="str">
        <f>VLOOKUP(Tabela1[[#This Row],[Cliente]],'BASE DE CLIENTES'!A:D,4,0)</f>
        <v>EMPRESA COM MAQUINA</v>
      </c>
      <c r="L5946" s="1" t="str">
        <f>VLOOKUP(Tabela1[[#This Row],[Cliente]],'BASE DE CLIENTES'!A:E,5,0)</f>
        <v>Setor Placa da Mercedes (Núcleo Bandeirante)</v>
      </c>
    </row>
    <row r="5947" spans="2:12" x14ac:dyDescent="0.3">
      <c r="B5947" t="s">
        <v>55</v>
      </c>
      <c r="C5947" s="1" t="str">
        <f>VLOOKUP(Tabela1[[#This Row],[Cliente]],'BASE DE CLIENTES'!A:E,2,0)</f>
        <v>Brasília</v>
      </c>
      <c r="D5947" s="1" t="str">
        <f>VLOOKUP(Tabela1[[#This Row],[Cliente]],'BASE DE CLIENTES'!A:C,3,0)</f>
        <v>DF</v>
      </c>
      <c r="E5947" s="1" t="str">
        <f>CONCATENATE(Tabela1[[#This Row],[CIDADE]],",",Tabela1[[#This Row],[UF]])</f>
        <v>Brasília,DF</v>
      </c>
      <c r="F5947" s="12">
        <v>46181</v>
      </c>
      <c r="G5947" s="14">
        <v>2765.6</v>
      </c>
      <c r="H5947" s="14">
        <v>4470</v>
      </c>
      <c r="I5947" s="7">
        <f>Tabela1[[#This Row],[Valor total]]-Tabela1[[#This Row],[Valor custo]]</f>
        <v>1704.4</v>
      </c>
      <c r="J5947" s="3">
        <f>Tabela1[[#This Row],[MARGEM BRUTA]]/Tabela1[[#This Row],[Valor total]]</f>
        <v>0.38129753914988818</v>
      </c>
      <c r="K5947" s="1" t="str">
        <f>VLOOKUP(Tabela1[[#This Row],[Cliente]],'BASE DE CLIENTES'!A:D,4,0)</f>
        <v>EMPRESA SEM MAQUINA</v>
      </c>
      <c r="L5947" s="1" t="str">
        <f>VLOOKUP(Tabela1[[#This Row],[Cliente]],'BASE DE CLIENTES'!A:E,5,0)</f>
        <v>RECANTO DAS EMAS</v>
      </c>
    </row>
    <row r="5948" spans="2:12" x14ac:dyDescent="0.3">
      <c r="B5948" t="s">
        <v>68</v>
      </c>
      <c r="C5948" s="1" t="str">
        <f>VLOOKUP(Tabela1[[#This Row],[Cliente]],'BASE DE CLIENTES'!A:E,2,0)</f>
        <v>Brasília</v>
      </c>
      <c r="D5948" s="1" t="str">
        <f>VLOOKUP(Tabela1[[#This Row],[Cliente]],'BASE DE CLIENTES'!A:C,3,0)</f>
        <v>DF</v>
      </c>
      <c r="E5948" s="1" t="str">
        <f>CONCATENATE(Tabela1[[#This Row],[CIDADE]],",",Tabela1[[#This Row],[UF]])</f>
        <v>Brasília,DF</v>
      </c>
      <c r="F5948" s="12">
        <v>46181</v>
      </c>
      <c r="G5948" s="14">
        <v>475.28</v>
      </c>
      <c r="H5948" s="14">
        <v>725</v>
      </c>
      <c r="I5948" s="7">
        <f>Tabela1[[#This Row],[Valor total]]-Tabela1[[#This Row],[Valor custo]]</f>
        <v>249.72000000000003</v>
      </c>
      <c r="J5948" s="3">
        <f>Tabela1[[#This Row],[MARGEM BRUTA]]/Tabela1[[#This Row],[Valor total]]</f>
        <v>0.34444137931034485</v>
      </c>
      <c r="K5948" s="1" t="str">
        <f>VLOOKUP(Tabela1[[#This Row],[Cliente]],'BASE DE CLIENTES'!A:D,4,0)</f>
        <v>EMPRESA COM MAQUINA</v>
      </c>
      <c r="L5948" s="1" t="str">
        <f>VLOOKUP(Tabela1[[#This Row],[Cliente]],'BASE DE CLIENTES'!A:E,5,0)</f>
        <v>SAMAMBAIA SUL (SAMAMBAIA)</v>
      </c>
    </row>
    <row r="5949" spans="2:12" x14ac:dyDescent="0.3">
      <c r="B5949" t="s">
        <v>23</v>
      </c>
      <c r="C5949" s="1" t="str">
        <f>VLOOKUP(Tabela1[[#This Row],[Cliente]],'BASE DE CLIENTES'!A:E,2,0)</f>
        <v>Brasília</v>
      </c>
      <c r="D5949" s="1" t="str">
        <f>VLOOKUP(Tabela1[[#This Row],[Cliente]],'BASE DE CLIENTES'!A:C,3,0)</f>
        <v>DF</v>
      </c>
      <c r="E5949" s="1" t="str">
        <f>CONCATENATE(Tabela1[[#This Row],[CIDADE]],",",Tabela1[[#This Row],[UF]])</f>
        <v>Brasília,DF</v>
      </c>
      <c r="F5949" s="12">
        <v>46181</v>
      </c>
      <c r="G5949" s="14">
        <v>760</v>
      </c>
      <c r="H5949" s="14">
        <v>1100</v>
      </c>
      <c r="I5949" s="7">
        <f>Tabela1[[#This Row],[Valor total]]-Tabela1[[#This Row],[Valor custo]]</f>
        <v>340</v>
      </c>
      <c r="J5949" s="3">
        <f>Tabela1[[#This Row],[MARGEM BRUTA]]/Tabela1[[#This Row],[Valor total]]</f>
        <v>0.30909090909090908</v>
      </c>
      <c r="K5949" s="1" t="str">
        <f>VLOOKUP(Tabela1[[#This Row],[Cliente]],'BASE DE CLIENTES'!A:D,4,0)</f>
        <v>EMPRESA SEM MAQUINA</v>
      </c>
      <c r="L5949" s="1" t="str">
        <f>VLOOKUP(Tabela1[[#This Row],[Cliente]],'BASE DE CLIENTES'!A:E,5,0)</f>
        <v>SETOR INDUSTRIAL (TAGUATINGA)</v>
      </c>
    </row>
    <row r="5950" spans="2:12" x14ac:dyDescent="0.3">
      <c r="B5950" t="s">
        <v>204</v>
      </c>
      <c r="C5950" s="1" t="str">
        <f>VLOOKUP(Tabela1[[#This Row],[Cliente]],'BASE DE CLIENTES'!A:E,2,0)</f>
        <v>Goiânia</v>
      </c>
      <c r="D5950" s="1" t="str">
        <f>VLOOKUP(Tabela1[[#This Row],[Cliente]],'BASE DE CLIENTES'!A:C,3,0)</f>
        <v>GO</v>
      </c>
      <c r="E5950" s="1" t="str">
        <f>CONCATENATE(Tabela1[[#This Row],[CIDADE]],",",Tabela1[[#This Row],[UF]])</f>
        <v>Goiânia,GO</v>
      </c>
      <c r="F5950" s="12">
        <v>46181</v>
      </c>
      <c r="G5950" s="14">
        <v>1140</v>
      </c>
      <c r="H5950" s="14">
        <v>1590</v>
      </c>
      <c r="I5950" s="7">
        <f>Tabela1[[#This Row],[Valor total]]-Tabela1[[#This Row],[Valor custo]]</f>
        <v>450</v>
      </c>
      <c r="J5950" s="3">
        <f>Tabela1[[#This Row],[MARGEM BRUTA]]/Tabela1[[#This Row],[Valor total]]</f>
        <v>0.28301886792452829</v>
      </c>
      <c r="K5950" s="1" t="str">
        <f>VLOOKUP(Tabela1[[#This Row],[Cliente]],'BASE DE CLIENTES'!A:D,4,0)</f>
        <v>EMPRESA COM MAQUINA</v>
      </c>
      <c r="L5950" s="1" t="str">
        <f>VLOOKUP(Tabela1[[#This Row],[Cliente]],'BASE DE CLIENTES'!A:E,5,0)</f>
        <v>Goiânia</v>
      </c>
    </row>
    <row r="5951" spans="2:12" x14ac:dyDescent="0.3">
      <c r="B5951" t="s">
        <v>161</v>
      </c>
      <c r="C5951" s="1" t="str">
        <f>VLOOKUP(Tabela1[[#This Row],[Cliente]],'BASE DE CLIENTES'!A:E,2,0)</f>
        <v>Brasília</v>
      </c>
      <c r="D5951" s="1" t="str">
        <f>VLOOKUP(Tabela1[[#This Row],[Cliente]],'BASE DE CLIENTES'!A:C,3,0)</f>
        <v>DF</v>
      </c>
      <c r="E5951" s="1" t="str">
        <f>CONCATENATE(Tabela1[[#This Row],[CIDADE]],",",Tabela1[[#This Row],[UF]])</f>
        <v>Brasília,DF</v>
      </c>
      <c r="F5951" s="12">
        <v>46181</v>
      </c>
      <c r="G5951" s="14">
        <v>18020</v>
      </c>
      <c r="H5951" s="14">
        <v>27520</v>
      </c>
      <c r="I5951" s="7">
        <f>Tabela1[[#This Row],[Valor total]]-Tabela1[[#This Row],[Valor custo]]</f>
        <v>9500</v>
      </c>
      <c r="J5951" s="3">
        <f>Tabela1[[#This Row],[MARGEM BRUTA]]/Tabela1[[#This Row],[Valor total]]</f>
        <v>0.34520348837209303</v>
      </c>
      <c r="K5951" s="1" t="str">
        <f>VLOOKUP(Tabela1[[#This Row],[Cliente]],'BASE DE CLIENTES'!A:D,4,0)</f>
        <v>EMPRESA COM MAQUINA</v>
      </c>
      <c r="L5951" s="1" t="str">
        <f>VLOOKUP(Tabela1[[#This Row],[Cliente]],'BASE DE CLIENTES'!A:E,5,0)</f>
        <v>RIACHO FUNDO II</v>
      </c>
    </row>
    <row r="5952" spans="2:12" x14ac:dyDescent="0.3">
      <c r="B5952" t="s">
        <v>1223</v>
      </c>
      <c r="C5952" s="1" t="str">
        <f>VLOOKUP(Tabela1[[#This Row],[Cliente]],'BASE DE CLIENTES'!A:E,2,0)</f>
        <v>MERCADO LIVRE</v>
      </c>
      <c r="D5952" s="1" t="str">
        <f>VLOOKUP(Tabela1[[#This Row],[Cliente]],'BASE DE CLIENTES'!A:C,3,0)</f>
        <v>MERCADO LIVRE</v>
      </c>
      <c r="E5952" s="1" t="str">
        <f>CONCATENATE(Tabela1[[#This Row],[CIDADE]],",",Tabela1[[#This Row],[UF]])</f>
        <v>MERCADO LIVRE,MERCADO LIVRE</v>
      </c>
      <c r="F5952" s="12">
        <v>46181</v>
      </c>
      <c r="G5952" s="14">
        <v>33.56</v>
      </c>
      <c r="H5952" s="14">
        <v>57.26</v>
      </c>
      <c r="I5952" s="7">
        <f>Tabela1[[#This Row],[Valor total]]-Tabela1[[#This Row],[Valor custo]]</f>
        <v>23.699999999999996</v>
      </c>
      <c r="J5952" s="3">
        <f>Tabela1[[#This Row],[MARGEM BRUTA]]/Tabela1[[#This Row],[Valor total]]</f>
        <v>0.41390150192106179</v>
      </c>
      <c r="K5952" s="1" t="str">
        <f>VLOOKUP(Tabela1[[#This Row],[Cliente]],'BASE DE CLIENTES'!A:D,4,0)</f>
        <v>OUTROS RAMOS</v>
      </c>
      <c r="L5952" s="1" t="str">
        <f>VLOOKUP(Tabela1[[#This Row],[Cliente]],'BASE DE CLIENTES'!A:E,5,0)</f>
        <v>MERCADO LIVRE</v>
      </c>
    </row>
    <row r="5953" spans="2:12" x14ac:dyDescent="0.3">
      <c r="B5953" t="s">
        <v>1223</v>
      </c>
      <c r="C5953" s="1" t="str">
        <f>VLOOKUP(Tabela1[[#This Row],[Cliente]],'BASE DE CLIENTES'!A:E,2,0)</f>
        <v>MERCADO LIVRE</v>
      </c>
      <c r="D5953" s="1" t="str">
        <f>VLOOKUP(Tabela1[[#This Row],[Cliente]],'BASE DE CLIENTES'!A:C,3,0)</f>
        <v>MERCADO LIVRE</v>
      </c>
      <c r="E5953" s="1" t="str">
        <f>CONCATENATE(Tabela1[[#This Row],[CIDADE]],",",Tabela1[[#This Row],[UF]])</f>
        <v>MERCADO LIVRE,MERCADO LIVRE</v>
      </c>
      <c r="F5953" s="12">
        <v>46181</v>
      </c>
      <c r="G5953" s="14">
        <v>56.28</v>
      </c>
      <c r="H5953" s="14">
        <v>208.91</v>
      </c>
      <c r="I5953" s="7">
        <f>Tabela1[[#This Row],[Valor total]]-Tabela1[[#This Row],[Valor custo]]</f>
        <v>152.63</v>
      </c>
      <c r="J5953" s="3">
        <f>Tabela1[[#This Row],[MARGEM BRUTA]]/Tabela1[[#This Row],[Valor total]]</f>
        <v>0.73060169450959744</v>
      </c>
      <c r="K5953" s="1" t="str">
        <f>VLOOKUP(Tabela1[[#This Row],[Cliente]],'BASE DE CLIENTES'!A:D,4,0)</f>
        <v>OUTROS RAMOS</v>
      </c>
      <c r="L5953" s="1" t="str">
        <f>VLOOKUP(Tabela1[[#This Row],[Cliente]],'BASE DE CLIENTES'!A:E,5,0)</f>
        <v>MERCADO LIVRE</v>
      </c>
    </row>
    <row r="5954" spans="2:12" x14ac:dyDescent="0.3">
      <c r="B5954" t="s">
        <v>184</v>
      </c>
      <c r="C5954" s="1" t="str">
        <f>VLOOKUP(Tabela1[[#This Row],[Cliente]],'BASE DE CLIENTES'!A:E,2,0)</f>
        <v>Castanhal</v>
      </c>
      <c r="D5954" s="1" t="str">
        <f>VLOOKUP(Tabela1[[#This Row],[Cliente]],'BASE DE CLIENTES'!A:C,3,0)</f>
        <v>PA</v>
      </c>
      <c r="E5954" s="1" t="str">
        <f>CONCATENATE(Tabela1[[#This Row],[CIDADE]],",",Tabela1[[#This Row],[UF]])</f>
        <v>Castanhal,PA</v>
      </c>
      <c r="F5954" s="12">
        <v>46178</v>
      </c>
      <c r="G5954" s="14">
        <v>2530</v>
      </c>
      <c r="H5954" s="14">
        <v>4000</v>
      </c>
      <c r="I5954" s="7">
        <f>Tabela1[[#This Row],[Valor total]]-Tabela1[[#This Row],[Valor custo]]</f>
        <v>1470</v>
      </c>
      <c r="J5954" s="3">
        <f>Tabela1[[#This Row],[MARGEM BRUTA]]/Tabela1[[#This Row],[Valor total]]</f>
        <v>0.36749999999999999</v>
      </c>
      <c r="K5954" s="1" t="str">
        <f>VLOOKUP(Tabela1[[#This Row],[Cliente]],'BASE DE CLIENTES'!A:D,4,0)</f>
        <v>EMPRESA COM MAQUINA</v>
      </c>
      <c r="L5954" s="1" t="str">
        <f>VLOOKUP(Tabela1[[#This Row],[Cliente]],'BASE DE CLIENTES'!A:E,5,0)</f>
        <v>Castanhal</v>
      </c>
    </row>
    <row r="5955" spans="2:12" x14ac:dyDescent="0.3">
      <c r="B5955" t="s">
        <v>66</v>
      </c>
      <c r="C5955" s="1" t="str">
        <f>VLOOKUP(Tabela1[[#This Row],[Cliente]],'BASE DE CLIENTES'!A:E,2,0)</f>
        <v>Águas Lindas de Goiás</v>
      </c>
      <c r="D5955" s="1" t="str">
        <f>VLOOKUP(Tabela1[[#This Row],[Cliente]],'BASE DE CLIENTES'!A:C,3,0)</f>
        <v>GO</v>
      </c>
      <c r="E5955" s="1" t="str">
        <f>CONCATENATE(Tabela1[[#This Row],[CIDADE]],",",Tabela1[[#This Row],[UF]])</f>
        <v>Águas Lindas de Goiás,GO</v>
      </c>
      <c r="F5955" s="12">
        <v>46178</v>
      </c>
      <c r="G5955" s="14">
        <v>773.69</v>
      </c>
      <c r="H5955" s="14">
        <v>1360</v>
      </c>
      <c r="I5955" s="7">
        <f>Tabela1[[#This Row],[Valor total]]-Tabela1[[#This Row],[Valor custo]]</f>
        <v>586.30999999999995</v>
      </c>
      <c r="J5955" s="3">
        <f>Tabela1[[#This Row],[MARGEM BRUTA]]/Tabela1[[#This Row],[Valor total]]</f>
        <v>0.43111029411764701</v>
      </c>
      <c r="K5955" s="1" t="str">
        <f>VLOOKUP(Tabela1[[#This Row],[Cliente]],'BASE DE CLIENTES'!A:D,4,0)</f>
        <v>EMPRESA COM MAQUINA</v>
      </c>
      <c r="L5955" s="1" t="str">
        <f>VLOOKUP(Tabela1[[#This Row],[Cliente]],'BASE DE CLIENTES'!A:E,5,0)</f>
        <v>Águas Lindas de Goiás</v>
      </c>
    </row>
    <row r="5956" spans="2:12" x14ac:dyDescent="0.3">
      <c r="B5956" t="s">
        <v>27</v>
      </c>
      <c r="C5956" s="1" t="str">
        <f>VLOOKUP(Tabela1[[#This Row],[Cliente]],'BASE DE CLIENTES'!A:E,2,0)</f>
        <v>Brasília</v>
      </c>
      <c r="D5956" s="1" t="str">
        <f>VLOOKUP(Tabela1[[#This Row],[Cliente]],'BASE DE CLIENTES'!A:C,3,0)</f>
        <v>DF</v>
      </c>
      <c r="E5956" s="1" t="str">
        <f>CONCATENATE(Tabela1[[#This Row],[CIDADE]],",",Tabela1[[#This Row],[UF]])</f>
        <v>Brasília,DF</v>
      </c>
      <c r="F5956" s="12">
        <v>46178</v>
      </c>
      <c r="G5956" s="14">
        <v>207.38</v>
      </c>
      <c r="H5956" s="14">
        <v>520</v>
      </c>
      <c r="I5956" s="7">
        <f>Tabela1[[#This Row],[Valor total]]-Tabela1[[#This Row],[Valor custo]]</f>
        <v>312.62</v>
      </c>
      <c r="J5956" s="3">
        <f>Tabela1[[#This Row],[MARGEM BRUTA]]/Tabela1[[#This Row],[Valor total]]</f>
        <v>0.60119230769230769</v>
      </c>
      <c r="K5956" s="1" t="str">
        <f>VLOOKUP(Tabela1[[#This Row],[Cliente]],'BASE DE CLIENTES'!A:D,4,0)</f>
        <v>EMPRESA SEM MAQUINA</v>
      </c>
      <c r="L5956" s="1" t="str">
        <f>VLOOKUP(Tabela1[[#This Row],[Cliente]],'BASE DE CLIENTES'!A:E,5,0)</f>
        <v>RECANTO DAS EMAS</v>
      </c>
    </row>
    <row r="5957" spans="2:12" x14ac:dyDescent="0.3">
      <c r="B5957" t="s">
        <v>264</v>
      </c>
      <c r="C5957" s="1" t="str">
        <f>VLOOKUP(Tabela1[[#This Row],[Cliente]],'BASE DE CLIENTES'!A:E,2,0)</f>
        <v>Brasília</v>
      </c>
      <c r="D5957" s="1" t="str">
        <f>VLOOKUP(Tabela1[[#This Row],[Cliente]],'BASE DE CLIENTES'!A:C,3,0)</f>
        <v>DF</v>
      </c>
      <c r="E5957" s="1" t="str">
        <f>CONCATENATE(Tabela1[[#This Row],[CIDADE]],",",Tabela1[[#This Row],[UF]])</f>
        <v>Brasília,DF</v>
      </c>
      <c r="F5957" s="12">
        <v>46178</v>
      </c>
      <c r="G5957" s="14">
        <v>13.69</v>
      </c>
      <c r="H5957" s="14">
        <v>120</v>
      </c>
      <c r="I5957" s="7">
        <f>Tabela1[[#This Row],[Valor total]]-Tabela1[[#This Row],[Valor custo]]</f>
        <v>106.31</v>
      </c>
      <c r="J5957" s="3">
        <f>Tabela1[[#This Row],[MARGEM BRUTA]]/Tabela1[[#This Row],[Valor total]]</f>
        <v>0.88591666666666669</v>
      </c>
      <c r="K5957" s="1" t="str">
        <f>VLOOKUP(Tabela1[[#This Row],[Cliente]],'BASE DE CLIENTES'!A:D,4,0)</f>
        <v>SERRALHEIRO</v>
      </c>
      <c r="L5957" s="1" t="str">
        <f>VLOOKUP(Tabela1[[#This Row],[Cliente]],'BASE DE CLIENTES'!A:E,5,0)</f>
        <v>Recanto das emas</v>
      </c>
    </row>
    <row r="5958" spans="2:12" x14ac:dyDescent="0.3">
      <c r="B5958" t="s">
        <v>68</v>
      </c>
      <c r="C5958" s="1" t="str">
        <f>VLOOKUP(Tabela1[[#This Row],[Cliente]],'BASE DE CLIENTES'!A:E,2,0)</f>
        <v>Brasília</v>
      </c>
      <c r="D5958" s="1" t="str">
        <f>VLOOKUP(Tabela1[[#This Row],[Cliente]],'BASE DE CLIENTES'!A:C,3,0)</f>
        <v>DF</v>
      </c>
      <c r="E5958" s="1" t="str">
        <f>CONCATENATE(Tabela1[[#This Row],[CIDADE]],",",Tabela1[[#This Row],[UF]])</f>
        <v>Brasília,DF</v>
      </c>
      <c r="F5958" s="12">
        <v>46178</v>
      </c>
      <c r="G5958" s="14">
        <v>825</v>
      </c>
      <c r="H5958" s="14">
        <v>1180</v>
      </c>
      <c r="I5958" s="7">
        <f>Tabela1[[#This Row],[Valor total]]-Tabela1[[#This Row],[Valor custo]]</f>
        <v>355</v>
      </c>
      <c r="J5958" s="3">
        <f>Tabela1[[#This Row],[MARGEM BRUTA]]/Tabela1[[#This Row],[Valor total]]</f>
        <v>0.30084745762711862</v>
      </c>
      <c r="K5958" s="1" t="str">
        <f>VLOOKUP(Tabela1[[#This Row],[Cliente]],'BASE DE CLIENTES'!A:D,4,0)</f>
        <v>EMPRESA COM MAQUINA</v>
      </c>
      <c r="L5958" s="1" t="str">
        <f>VLOOKUP(Tabela1[[#This Row],[Cliente]],'BASE DE CLIENTES'!A:E,5,0)</f>
        <v>SAMAMBAIA SUL (SAMAMBAIA)</v>
      </c>
    </row>
    <row r="5959" spans="2:12" x14ac:dyDescent="0.3">
      <c r="B5959" t="s">
        <v>38</v>
      </c>
      <c r="C5959" s="1" t="str">
        <f>VLOOKUP(Tabela1[[#This Row],[Cliente]],'BASE DE CLIENTES'!A:E,2,0)</f>
        <v>Brasília</v>
      </c>
      <c r="D5959" s="1" t="str">
        <f>VLOOKUP(Tabela1[[#This Row],[Cliente]],'BASE DE CLIENTES'!A:C,3,0)</f>
        <v>DF</v>
      </c>
      <c r="E5959" s="1" t="str">
        <f>CONCATENATE(Tabela1[[#This Row],[CIDADE]],",",Tabela1[[#This Row],[UF]])</f>
        <v>Brasília,DF</v>
      </c>
      <c r="F5959" s="12">
        <v>46178</v>
      </c>
      <c r="G5959" s="14">
        <v>760</v>
      </c>
      <c r="H5959" s="14">
        <v>1310</v>
      </c>
      <c r="I5959" s="7">
        <f>Tabela1[[#This Row],[Valor total]]-Tabela1[[#This Row],[Valor custo]]</f>
        <v>550</v>
      </c>
      <c r="J5959" s="3">
        <f>Tabela1[[#This Row],[MARGEM BRUTA]]/Tabela1[[#This Row],[Valor total]]</f>
        <v>0.41984732824427479</v>
      </c>
      <c r="K5959" s="1" t="str">
        <f>VLOOKUP(Tabela1[[#This Row],[Cliente]],'BASE DE CLIENTES'!A:D,4,0)</f>
        <v>EMPRESA SEM MAQUINA</v>
      </c>
      <c r="L5959" s="1" t="str">
        <f>VLOOKUP(Tabela1[[#This Row],[Cliente]],'BASE DE CLIENTES'!A:E,5,0)</f>
        <v>PONTE ALTA NORTE (GAMA)</v>
      </c>
    </row>
    <row r="5960" spans="2:12" x14ac:dyDescent="0.3">
      <c r="B5960" t="s">
        <v>42</v>
      </c>
      <c r="C5960" s="1" t="str">
        <f>VLOOKUP(Tabela1[[#This Row],[Cliente]],'BASE DE CLIENTES'!A:E,2,0)</f>
        <v>Brasília</v>
      </c>
      <c r="D5960" s="1" t="str">
        <f>VLOOKUP(Tabela1[[#This Row],[Cliente]],'BASE DE CLIENTES'!A:C,3,0)</f>
        <v>DF</v>
      </c>
      <c r="E5960" s="1" t="str">
        <f>CONCATENATE(Tabela1[[#This Row],[CIDADE]],",",Tabela1[[#This Row],[UF]])</f>
        <v>Brasília,DF</v>
      </c>
      <c r="F5960" s="12">
        <v>46178</v>
      </c>
      <c r="G5960" s="14">
        <v>470</v>
      </c>
      <c r="H5960" s="14">
        <v>660</v>
      </c>
      <c r="I5960" s="7">
        <f>Tabela1[[#This Row],[Valor total]]-Tabela1[[#This Row],[Valor custo]]</f>
        <v>190</v>
      </c>
      <c r="J5960" s="3">
        <f>Tabela1[[#This Row],[MARGEM BRUTA]]/Tabela1[[#This Row],[Valor total]]</f>
        <v>0.2878787878787879</v>
      </c>
      <c r="K5960" s="1" t="str">
        <f>VLOOKUP(Tabela1[[#This Row],[Cliente]],'BASE DE CLIENTES'!A:D,4,0)</f>
        <v>EMPRESA SEM MAQUINA</v>
      </c>
      <c r="L5960" s="1" t="str">
        <f>VLOOKUP(Tabela1[[#This Row],[Cliente]],'BASE DE CLIENTES'!A:E,5,0)</f>
        <v>SAMAMBAIA</v>
      </c>
    </row>
    <row r="5961" spans="2:12" x14ac:dyDescent="0.3">
      <c r="B5961" t="s">
        <v>120</v>
      </c>
      <c r="C5961" s="1" t="str">
        <f>VLOOKUP(Tabela1[[#This Row],[Cliente]],'BASE DE CLIENTES'!A:E,2,0)</f>
        <v>Brasília</v>
      </c>
      <c r="D5961" s="1" t="str">
        <f>VLOOKUP(Tabela1[[#This Row],[Cliente]],'BASE DE CLIENTES'!A:C,3,0)</f>
        <v>DF</v>
      </c>
      <c r="E5961" s="1" t="str">
        <f>CONCATENATE(Tabela1[[#This Row],[CIDADE]],",",Tabela1[[#This Row],[UF]])</f>
        <v>Brasília,DF</v>
      </c>
      <c r="F5961" s="12">
        <v>46178</v>
      </c>
      <c r="G5961" s="14">
        <v>1257</v>
      </c>
      <c r="H5961" s="14">
        <v>1965</v>
      </c>
      <c r="I5961" s="7">
        <f>Tabela1[[#This Row],[Valor total]]-Tabela1[[#This Row],[Valor custo]]</f>
        <v>708</v>
      </c>
      <c r="J5961" s="3">
        <f>Tabela1[[#This Row],[MARGEM BRUTA]]/Tabela1[[#This Row],[Valor total]]</f>
        <v>0.36030534351145038</v>
      </c>
      <c r="K5961" s="1" t="str">
        <f>VLOOKUP(Tabela1[[#This Row],[Cliente]],'BASE DE CLIENTES'!A:D,4,0)</f>
        <v>EMPRESA SEM MAQUINA</v>
      </c>
      <c r="L5961" s="1" t="str">
        <f>VLOOKUP(Tabela1[[#This Row],[Cliente]],'BASE DE CLIENTES'!A:E,5,0)</f>
        <v>SAMAMBAIA</v>
      </c>
    </row>
    <row r="5962" spans="2:12" x14ac:dyDescent="0.3">
      <c r="B5962" t="s">
        <v>19</v>
      </c>
      <c r="C5962" s="1" t="str">
        <f>VLOOKUP(Tabela1[[#This Row],[Cliente]],'BASE DE CLIENTES'!A:E,2,0)</f>
        <v>Águas Lindas de Goiás</v>
      </c>
      <c r="D5962" s="1" t="str">
        <f>VLOOKUP(Tabela1[[#This Row],[Cliente]],'BASE DE CLIENTES'!A:C,3,0)</f>
        <v>GO</v>
      </c>
      <c r="E5962" s="1" t="str">
        <f>CONCATENATE(Tabela1[[#This Row],[CIDADE]],",",Tabela1[[#This Row],[UF]])</f>
        <v>Águas Lindas de Goiás,GO</v>
      </c>
      <c r="F5962" s="12">
        <v>46178</v>
      </c>
      <c r="G5962" s="14">
        <v>200.1</v>
      </c>
      <c r="H5962" s="14">
        <v>450</v>
      </c>
      <c r="I5962" s="7">
        <f>Tabela1[[#This Row],[Valor total]]-Tabela1[[#This Row],[Valor custo]]</f>
        <v>249.9</v>
      </c>
      <c r="J5962" s="3">
        <f>Tabela1[[#This Row],[MARGEM BRUTA]]/Tabela1[[#This Row],[Valor total]]</f>
        <v>0.55533333333333335</v>
      </c>
      <c r="K5962" s="1" t="str">
        <f>VLOOKUP(Tabela1[[#This Row],[Cliente]],'BASE DE CLIENTES'!A:D,4,0)</f>
        <v>SERRALHEIRO</v>
      </c>
      <c r="L5962" s="1" t="str">
        <f>VLOOKUP(Tabela1[[#This Row],[Cliente]],'BASE DE CLIENTES'!A:E,5,0)</f>
        <v>Águas Lindas de Goiás</v>
      </c>
    </row>
    <row r="5963" spans="2:12" x14ac:dyDescent="0.3">
      <c r="B5963" t="s">
        <v>88</v>
      </c>
      <c r="C5963" s="1" t="str">
        <f>VLOOKUP(Tabela1[[#This Row],[Cliente]],'BASE DE CLIENTES'!A:E,2,0)</f>
        <v>Brasília</v>
      </c>
      <c r="D5963" s="1" t="str">
        <f>VLOOKUP(Tabela1[[#This Row],[Cliente]],'BASE DE CLIENTES'!A:C,3,0)</f>
        <v>DF</v>
      </c>
      <c r="E5963" s="1" t="str">
        <f>CONCATENATE(Tabela1[[#This Row],[CIDADE]],",",Tabela1[[#This Row],[UF]])</f>
        <v>Brasília,DF</v>
      </c>
      <c r="F5963" s="12">
        <v>46178</v>
      </c>
      <c r="G5963" s="14">
        <v>380</v>
      </c>
      <c r="H5963" s="14">
        <v>645</v>
      </c>
      <c r="I5963" s="7">
        <f>Tabela1[[#This Row],[Valor total]]-Tabela1[[#This Row],[Valor custo]]</f>
        <v>265</v>
      </c>
      <c r="J5963" s="3">
        <f>Tabela1[[#This Row],[MARGEM BRUTA]]/Tabela1[[#This Row],[Valor total]]</f>
        <v>0.41085271317829458</v>
      </c>
      <c r="K5963" s="1" t="str">
        <f>VLOOKUP(Tabela1[[#This Row],[Cliente]],'BASE DE CLIENTES'!A:D,4,0)</f>
        <v>SERRALHEIRO</v>
      </c>
      <c r="L5963" s="1" t="str">
        <f>VLOOKUP(Tabela1[[#This Row],[Cliente]],'BASE DE CLIENTES'!A:E,5,0)</f>
        <v>RECANTO DAS EMAS</v>
      </c>
    </row>
    <row r="5964" spans="2:12" x14ac:dyDescent="0.3">
      <c r="B5964" t="s">
        <v>1202</v>
      </c>
      <c r="C5964" s="1" t="str">
        <f>VLOOKUP(Tabela1[[#This Row],[Cliente]],'BASE DE CLIENTES'!A:E,2,0)</f>
        <v>Brasília</v>
      </c>
      <c r="D5964" s="1" t="str">
        <f>VLOOKUP(Tabela1[[#This Row],[Cliente]],'BASE DE CLIENTES'!A:C,3,0)</f>
        <v>DF</v>
      </c>
      <c r="E5964" s="1" t="str">
        <f>CONCATENATE(Tabela1[[#This Row],[CIDADE]],",",Tabela1[[#This Row],[UF]])</f>
        <v>Brasília,DF</v>
      </c>
      <c r="F5964" s="12">
        <v>46178</v>
      </c>
      <c r="G5964" s="14">
        <v>450</v>
      </c>
      <c r="H5964" s="14">
        <v>790</v>
      </c>
      <c r="I5964" s="7">
        <f>Tabela1[[#This Row],[Valor total]]-Tabela1[[#This Row],[Valor custo]]</f>
        <v>340</v>
      </c>
      <c r="J5964" s="3">
        <f>Tabela1[[#This Row],[MARGEM BRUTA]]/Tabela1[[#This Row],[Valor total]]</f>
        <v>0.43037974683544306</v>
      </c>
      <c r="K5964" s="1" t="str">
        <f>VLOOKUP(Tabela1[[#This Row],[Cliente]],'BASE DE CLIENTES'!A:D,4,0)</f>
        <v>CLIENTE NOVO S/ IDENT.</v>
      </c>
      <c r="L5964" s="1" t="str">
        <f>VLOOKUP(Tabela1[[#This Row],[Cliente]],'BASE DE CLIENTES'!A:E,5,0)</f>
        <v>TAGUATINGA</v>
      </c>
    </row>
    <row r="5965" spans="2:12" x14ac:dyDescent="0.3">
      <c r="B5965" t="s">
        <v>1223</v>
      </c>
      <c r="C5965" s="1" t="str">
        <f>VLOOKUP(Tabela1[[#This Row],[Cliente]],'BASE DE CLIENTES'!A:E,2,0)</f>
        <v>MERCADO LIVRE</v>
      </c>
      <c r="D5965" s="1" t="str">
        <f>VLOOKUP(Tabela1[[#This Row],[Cliente]],'BASE DE CLIENTES'!A:C,3,0)</f>
        <v>MERCADO LIVRE</v>
      </c>
      <c r="E5965" s="1" t="str">
        <f>CONCATENATE(Tabela1[[#This Row],[CIDADE]],",",Tabela1[[#This Row],[UF]])</f>
        <v>MERCADO LIVRE,MERCADO LIVRE</v>
      </c>
      <c r="F5965" s="12">
        <v>46178</v>
      </c>
      <c r="G5965" s="14">
        <v>7.51</v>
      </c>
      <c r="H5965" s="14">
        <v>94.57</v>
      </c>
      <c r="I5965" s="7">
        <f>Tabela1[[#This Row],[Valor total]]-Tabela1[[#This Row],[Valor custo]]</f>
        <v>87.059999999999988</v>
      </c>
      <c r="J5965" s="3">
        <f>Tabela1[[#This Row],[MARGEM BRUTA]]/Tabela1[[#This Row],[Valor total]]</f>
        <v>0.92058792428888647</v>
      </c>
      <c r="K5965" s="1" t="str">
        <f>VLOOKUP(Tabela1[[#This Row],[Cliente]],'BASE DE CLIENTES'!A:D,4,0)</f>
        <v>OUTROS RAMOS</v>
      </c>
      <c r="L5965" s="1" t="str">
        <f>VLOOKUP(Tabela1[[#This Row],[Cliente]],'BASE DE CLIENTES'!A:E,5,0)</f>
        <v>MERCADO LIVRE</v>
      </c>
    </row>
    <row r="5966" spans="2:12" x14ac:dyDescent="0.3">
      <c r="B5966" t="s">
        <v>68</v>
      </c>
      <c r="C5966" s="1" t="str">
        <f>VLOOKUP(Tabela1[[#This Row],[Cliente]],'BASE DE CLIENTES'!A:E,2,0)</f>
        <v>Brasília</v>
      </c>
      <c r="D5966" s="1" t="str">
        <f>VLOOKUP(Tabela1[[#This Row],[Cliente]],'BASE DE CLIENTES'!A:C,3,0)</f>
        <v>DF</v>
      </c>
      <c r="E5966" s="1" t="str">
        <f>CONCATENATE(Tabela1[[#This Row],[CIDADE]],",",Tabela1[[#This Row],[UF]])</f>
        <v>Brasília,DF</v>
      </c>
      <c r="F5966" s="12">
        <v>46178</v>
      </c>
      <c r="G5966" s="14">
        <v>1486.28</v>
      </c>
      <c r="H5966" s="14">
        <v>2300</v>
      </c>
      <c r="I5966" s="7">
        <f>Tabela1[[#This Row],[Valor total]]-Tabela1[[#This Row],[Valor custo]]</f>
        <v>813.72</v>
      </c>
      <c r="J5966" s="3">
        <f>Tabela1[[#This Row],[MARGEM BRUTA]]/Tabela1[[#This Row],[Valor total]]</f>
        <v>0.35379130434782607</v>
      </c>
      <c r="K5966" s="1" t="str">
        <f>VLOOKUP(Tabela1[[#This Row],[Cliente]],'BASE DE CLIENTES'!A:D,4,0)</f>
        <v>EMPRESA COM MAQUINA</v>
      </c>
      <c r="L5966" s="1" t="str">
        <f>VLOOKUP(Tabela1[[#This Row],[Cliente]],'BASE DE CLIENTES'!A:E,5,0)</f>
        <v>SAMAMBAIA SUL (SAMAMBAIA)</v>
      </c>
    </row>
    <row r="5967" spans="2:12" x14ac:dyDescent="0.3">
      <c r="B5967" t="s">
        <v>70</v>
      </c>
      <c r="C5967" s="1" t="str">
        <f>VLOOKUP(Tabela1[[#This Row],[Cliente]],'BASE DE CLIENTES'!A:E,2,0)</f>
        <v>Brasília</v>
      </c>
      <c r="D5967" s="1" t="str">
        <f>VLOOKUP(Tabela1[[#This Row],[Cliente]],'BASE DE CLIENTES'!A:C,3,0)</f>
        <v>DF</v>
      </c>
      <c r="E5967" s="1" t="str">
        <f>CONCATENATE(Tabela1[[#This Row],[CIDADE]],",",Tabela1[[#This Row],[UF]])</f>
        <v>Brasília,DF</v>
      </c>
      <c r="F5967" s="12">
        <v>46176</v>
      </c>
      <c r="G5967" s="14">
        <v>22.5</v>
      </c>
      <c r="H5967" s="14">
        <v>90</v>
      </c>
      <c r="I5967" s="7">
        <f>Tabela1[[#This Row],[Valor total]]-Tabela1[[#This Row],[Valor custo]]</f>
        <v>67.5</v>
      </c>
      <c r="J5967" s="3">
        <f>Tabela1[[#This Row],[MARGEM BRUTA]]/Tabela1[[#This Row],[Valor total]]</f>
        <v>0.75</v>
      </c>
      <c r="K5967" s="1" t="str">
        <f>VLOOKUP(Tabela1[[#This Row],[Cliente]],'BASE DE CLIENTES'!A:D,4,0)</f>
        <v>EMPRESA COM MAQUINA</v>
      </c>
      <c r="L5967" s="1" t="str">
        <f>VLOOKUP(Tabela1[[#This Row],[Cliente]],'BASE DE CLIENTES'!A:E,5,0)</f>
        <v>TAGUATINGA NORTE (TAGUATINGA)</v>
      </c>
    </row>
    <row r="5968" spans="2:12" x14ac:dyDescent="0.3">
      <c r="B5968" t="s">
        <v>34</v>
      </c>
      <c r="C5968" s="1" t="str">
        <f>VLOOKUP(Tabela1[[#This Row],[Cliente]],'BASE DE CLIENTES'!A:E,2,0)</f>
        <v>Brasília</v>
      </c>
      <c r="D5968" s="1" t="str">
        <f>VLOOKUP(Tabela1[[#This Row],[Cliente]],'BASE DE CLIENTES'!A:C,3,0)</f>
        <v>DF</v>
      </c>
      <c r="E5968" s="1" t="str">
        <f>CONCATENATE(Tabela1[[#This Row],[CIDADE]],",",Tabela1[[#This Row],[UF]])</f>
        <v>Brasília,DF</v>
      </c>
      <c r="F5968" s="12">
        <v>46176</v>
      </c>
      <c r="G5968" s="14">
        <v>419</v>
      </c>
      <c r="H5968" s="14">
        <v>650</v>
      </c>
      <c r="I5968" s="7">
        <f>Tabela1[[#This Row],[Valor total]]-Tabela1[[#This Row],[Valor custo]]</f>
        <v>231</v>
      </c>
      <c r="J5968" s="3">
        <f>Tabela1[[#This Row],[MARGEM BRUTA]]/Tabela1[[#This Row],[Valor total]]</f>
        <v>0.35538461538461541</v>
      </c>
      <c r="K5968" s="1" t="str">
        <f>VLOOKUP(Tabela1[[#This Row],[Cliente]],'BASE DE CLIENTES'!A:D,4,0)</f>
        <v>SERRALHEIRO</v>
      </c>
      <c r="L5968" s="1" t="str">
        <f>VLOOKUP(Tabela1[[#This Row],[Cliente]],'BASE DE CLIENTES'!A:E,5,0)</f>
        <v>RECANTO DAS EMAS</v>
      </c>
    </row>
    <row r="5969" spans="2:12" x14ac:dyDescent="0.3">
      <c r="B5969" t="s">
        <v>1244</v>
      </c>
      <c r="C5969" s="1" t="str">
        <f>VLOOKUP(Tabela1[[#This Row],[Cliente]],'BASE DE CLIENTES'!A:E,2,0)</f>
        <v>Brasília</v>
      </c>
      <c r="D5969" s="1" t="str">
        <f>VLOOKUP(Tabela1[[#This Row],[Cliente]],'BASE DE CLIENTES'!A:C,3,0)</f>
        <v>DF</v>
      </c>
      <c r="E5969" s="1" t="str">
        <f>CONCATENATE(Tabela1[[#This Row],[CIDADE]],",",Tabela1[[#This Row],[UF]])</f>
        <v>Brasília,DF</v>
      </c>
      <c r="F5969" s="12">
        <v>46176</v>
      </c>
      <c r="G5969" s="14">
        <v>419</v>
      </c>
      <c r="H5969" s="14">
        <v>600</v>
      </c>
      <c r="I5969" s="7">
        <f>Tabela1[[#This Row],[Valor total]]-Tabela1[[#This Row],[Valor custo]]</f>
        <v>181</v>
      </c>
      <c r="J5969" s="3">
        <f>Tabela1[[#This Row],[MARGEM BRUTA]]/Tabela1[[#This Row],[Valor total]]</f>
        <v>0.30166666666666669</v>
      </c>
      <c r="K5969" s="1" t="str">
        <f>VLOOKUP(Tabela1[[#This Row],[Cliente]],'BASE DE CLIENTES'!A:D,4,0)</f>
        <v>CLIENTE NOVO S/ IDENT.</v>
      </c>
      <c r="L5969" s="1" t="str">
        <f>VLOOKUP(Tabela1[[#This Row],[Cliente]],'BASE DE CLIENTES'!A:E,5,0)</f>
        <v>RIACHO FUNDO</v>
      </c>
    </row>
    <row r="5970" spans="2:12" x14ac:dyDescent="0.3">
      <c r="B5970" t="s">
        <v>38</v>
      </c>
      <c r="C5970" s="1" t="str">
        <f>VLOOKUP(Tabela1[[#This Row],[Cliente]],'BASE DE CLIENTES'!A:E,2,0)</f>
        <v>Brasília</v>
      </c>
      <c r="D5970" s="1" t="str">
        <f>VLOOKUP(Tabela1[[#This Row],[Cliente]],'BASE DE CLIENTES'!A:C,3,0)</f>
        <v>DF</v>
      </c>
      <c r="E5970" s="1" t="str">
        <f>CONCATENATE(Tabela1[[#This Row],[CIDADE]],",",Tabela1[[#This Row],[UF]])</f>
        <v>Brasília,DF</v>
      </c>
      <c r="F5970" s="12">
        <v>46176</v>
      </c>
      <c r="G5970" s="14">
        <v>380</v>
      </c>
      <c r="H5970" s="14">
        <v>615</v>
      </c>
      <c r="I5970" s="7">
        <f>Tabela1[[#This Row],[Valor total]]-Tabela1[[#This Row],[Valor custo]]</f>
        <v>235</v>
      </c>
      <c r="J5970" s="3">
        <f>Tabela1[[#This Row],[MARGEM BRUTA]]/Tabela1[[#This Row],[Valor total]]</f>
        <v>0.38211382113821141</v>
      </c>
      <c r="K5970" s="1" t="str">
        <f>VLOOKUP(Tabela1[[#This Row],[Cliente]],'BASE DE CLIENTES'!A:D,4,0)</f>
        <v>EMPRESA SEM MAQUINA</v>
      </c>
      <c r="L5970" s="1" t="str">
        <f>VLOOKUP(Tabela1[[#This Row],[Cliente]],'BASE DE CLIENTES'!A:E,5,0)</f>
        <v>PONTE ALTA NORTE (GAMA)</v>
      </c>
    </row>
    <row r="5971" spans="2:12" x14ac:dyDescent="0.3">
      <c r="B5971" t="s">
        <v>1244</v>
      </c>
      <c r="C5971" s="1" t="str">
        <f>VLOOKUP(Tabela1[[#This Row],[Cliente]],'BASE DE CLIENTES'!A:E,2,0)</f>
        <v>Brasília</v>
      </c>
      <c r="D5971" s="1" t="str">
        <f>VLOOKUP(Tabela1[[#This Row],[Cliente]],'BASE DE CLIENTES'!A:C,3,0)</f>
        <v>DF</v>
      </c>
      <c r="E5971" s="1" t="str">
        <f>CONCATENATE(Tabela1[[#This Row],[CIDADE]],",",Tabela1[[#This Row],[UF]])</f>
        <v>Brasília,DF</v>
      </c>
      <c r="F5971" s="12">
        <v>46176</v>
      </c>
      <c r="G5971" s="14">
        <v>56.28</v>
      </c>
      <c r="H5971" s="14">
        <v>170</v>
      </c>
      <c r="I5971" s="7">
        <f>Tabela1[[#This Row],[Valor total]]-Tabela1[[#This Row],[Valor custo]]</f>
        <v>113.72</v>
      </c>
      <c r="J5971" s="3">
        <f>Tabela1[[#This Row],[MARGEM BRUTA]]/Tabela1[[#This Row],[Valor total]]</f>
        <v>0.66894117647058826</v>
      </c>
      <c r="K5971" s="1" t="str">
        <f>VLOOKUP(Tabela1[[#This Row],[Cliente]],'BASE DE CLIENTES'!A:D,4,0)</f>
        <v>CLIENTE NOVO S/ IDENT.</v>
      </c>
      <c r="L5971" s="1" t="str">
        <f>VLOOKUP(Tabela1[[#This Row],[Cliente]],'BASE DE CLIENTES'!A:E,5,0)</f>
        <v>RIACHO FUNDO</v>
      </c>
    </row>
    <row r="5972" spans="2:12" x14ac:dyDescent="0.3">
      <c r="B5972" t="s">
        <v>1179</v>
      </c>
      <c r="C5972" s="1" t="str">
        <f>VLOOKUP(Tabela1[[#This Row],[Cliente]],'BASE DE CLIENTES'!A:E,2,0)</f>
        <v>Aparecida de Goiânia</v>
      </c>
      <c r="D5972" s="1" t="str">
        <f>VLOOKUP(Tabela1[[#This Row],[Cliente]],'BASE DE CLIENTES'!A:C,3,0)</f>
        <v>GO</v>
      </c>
      <c r="E5972" s="1" t="str">
        <f>CONCATENATE(Tabela1[[#This Row],[CIDADE]],",",Tabela1[[#This Row],[UF]])</f>
        <v>Aparecida de Goiânia,GO</v>
      </c>
      <c r="F5972" s="12">
        <v>46176</v>
      </c>
      <c r="G5972" s="14">
        <v>2720</v>
      </c>
      <c r="H5972" s="14">
        <v>4470</v>
      </c>
      <c r="I5972" s="7">
        <f>Tabela1[[#This Row],[Valor total]]-Tabela1[[#This Row],[Valor custo]]</f>
        <v>1750</v>
      </c>
      <c r="J5972" s="3">
        <f>Tabela1[[#This Row],[MARGEM BRUTA]]/Tabela1[[#This Row],[Valor total]]</f>
        <v>0.39149888143176736</v>
      </c>
      <c r="K5972" s="1" t="str">
        <f>VLOOKUP(Tabela1[[#This Row],[Cliente]],'BASE DE CLIENTES'!A:D,4,0)</f>
        <v>CLIENTE NOVO S/ IDENT.</v>
      </c>
      <c r="L5972" s="1" t="str">
        <f>VLOOKUP(Tabela1[[#This Row],[Cliente]],'BASE DE CLIENTES'!A:E,5,0)</f>
        <v>Aparecida de Goiânia</v>
      </c>
    </row>
    <row r="5973" spans="2:12" x14ac:dyDescent="0.3">
      <c r="B5973" t="s">
        <v>42</v>
      </c>
      <c r="C5973" s="1" t="str">
        <f>VLOOKUP(Tabela1[[#This Row],[Cliente]],'BASE DE CLIENTES'!A:E,2,0)</f>
        <v>Brasília</v>
      </c>
      <c r="D5973" s="1" t="str">
        <f>VLOOKUP(Tabela1[[#This Row],[Cliente]],'BASE DE CLIENTES'!A:C,3,0)</f>
        <v>DF</v>
      </c>
      <c r="E5973" s="1" t="str">
        <f>CONCATENATE(Tabela1[[#This Row],[CIDADE]],",",Tabela1[[#This Row],[UF]])</f>
        <v>Brasília,DF</v>
      </c>
      <c r="F5973" s="12">
        <v>46176</v>
      </c>
      <c r="G5973" s="14">
        <v>419</v>
      </c>
      <c r="H5973" s="14">
        <v>655</v>
      </c>
      <c r="I5973" s="7">
        <f>Tabela1[[#This Row],[Valor total]]-Tabela1[[#This Row],[Valor custo]]</f>
        <v>236</v>
      </c>
      <c r="J5973" s="3">
        <f>Tabela1[[#This Row],[MARGEM BRUTA]]/Tabela1[[#This Row],[Valor total]]</f>
        <v>0.36030534351145038</v>
      </c>
      <c r="K5973" s="1" t="str">
        <f>VLOOKUP(Tabela1[[#This Row],[Cliente]],'BASE DE CLIENTES'!A:D,4,0)</f>
        <v>EMPRESA SEM MAQUINA</v>
      </c>
      <c r="L5973" s="1" t="str">
        <f>VLOOKUP(Tabela1[[#This Row],[Cliente]],'BASE DE CLIENTES'!A:E,5,0)</f>
        <v>SAMAMBAIA</v>
      </c>
    </row>
    <row r="5974" spans="2:12" x14ac:dyDescent="0.3">
      <c r="B5974" t="s">
        <v>1244</v>
      </c>
      <c r="C5974" s="1" t="str">
        <f>VLOOKUP(Tabela1[[#This Row],[Cliente]],'BASE DE CLIENTES'!A:E,2,0)</f>
        <v>Brasília</v>
      </c>
      <c r="D5974" s="1" t="str">
        <f>VLOOKUP(Tabela1[[#This Row],[Cliente]],'BASE DE CLIENTES'!A:C,3,0)</f>
        <v>DF</v>
      </c>
      <c r="E5974" s="1" t="str">
        <f>CONCATENATE(Tabela1[[#This Row],[CIDADE]],",",Tabela1[[#This Row],[UF]])</f>
        <v>Brasília,DF</v>
      </c>
      <c r="F5974" s="12">
        <v>46176</v>
      </c>
      <c r="G5974" s="14">
        <v>56.28</v>
      </c>
      <c r="H5974" s="14">
        <v>180</v>
      </c>
      <c r="I5974" s="7">
        <f>Tabela1[[#This Row],[Valor total]]-Tabela1[[#This Row],[Valor custo]]</f>
        <v>123.72</v>
      </c>
      <c r="J5974" s="3">
        <f>Tabela1[[#This Row],[MARGEM BRUTA]]/Tabela1[[#This Row],[Valor total]]</f>
        <v>0.68733333333333335</v>
      </c>
      <c r="K5974" s="1" t="str">
        <f>VLOOKUP(Tabela1[[#This Row],[Cliente]],'BASE DE CLIENTES'!A:D,4,0)</f>
        <v>CLIENTE NOVO S/ IDENT.</v>
      </c>
      <c r="L5974" s="1" t="str">
        <f>VLOOKUP(Tabela1[[#This Row],[Cliente]],'BASE DE CLIENTES'!A:E,5,0)</f>
        <v>RIACHO FUNDO</v>
      </c>
    </row>
    <row r="5975" spans="2:12" x14ac:dyDescent="0.3">
      <c r="B5975" t="s">
        <v>111</v>
      </c>
      <c r="C5975" s="1" t="str">
        <f>VLOOKUP(Tabela1[[#This Row],[Cliente]],'BASE DE CLIENTES'!A:E,2,0)</f>
        <v>Brasília</v>
      </c>
      <c r="D5975" s="1" t="str">
        <f>VLOOKUP(Tabela1[[#This Row],[Cliente]],'BASE DE CLIENTES'!A:C,3,0)</f>
        <v>DF</v>
      </c>
      <c r="E5975" s="1" t="str">
        <f>CONCATENATE(Tabela1[[#This Row],[CIDADE]],",",Tabela1[[#This Row],[UF]])</f>
        <v>Brasília,DF</v>
      </c>
      <c r="F5975" s="12">
        <v>46176</v>
      </c>
      <c r="G5975" s="14">
        <v>270</v>
      </c>
      <c r="H5975" s="14">
        <v>300</v>
      </c>
      <c r="I5975" s="7">
        <f>Tabela1[[#This Row],[Valor total]]-Tabela1[[#This Row],[Valor custo]]</f>
        <v>30</v>
      </c>
      <c r="J5975" s="3">
        <f>Tabela1[[#This Row],[MARGEM BRUTA]]/Tabela1[[#This Row],[Valor total]]</f>
        <v>0.1</v>
      </c>
      <c r="K5975" s="1" t="str">
        <f>VLOOKUP(Tabela1[[#This Row],[Cliente]],'BASE DE CLIENTES'!A:D,4,0)</f>
        <v>EMPRESA SEM MAQUINA</v>
      </c>
      <c r="L5975" s="1" t="str">
        <f>VLOOKUP(Tabela1[[#This Row],[Cliente]],'BASE DE CLIENTES'!A:E,5,0)</f>
        <v>TAGUATINGA SUL (TAGUATINGA)</v>
      </c>
    </row>
    <row r="5976" spans="2:12" x14ac:dyDescent="0.3">
      <c r="B5976" t="s">
        <v>27</v>
      </c>
      <c r="C5976" s="1" t="str">
        <f>VLOOKUP(Tabela1[[#This Row],[Cliente]],'BASE DE CLIENTES'!A:E,2,0)</f>
        <v>Brasília</v>
      </c>
      <c r="D5976" s="1" t="str">
        <f>VLOOKUP(Tabela1[[#This Row],[Cliente]],'BASE DE CLIENTES'!A:C,3,0)</f>
        <v>DF</v>
      </c>
      <c r="E5976" s="1" t="str">
        <f>CONCATENATE(Tabela1[[#This Row],[CIDADE]],",",Tabela1[[#This Row],[UF]])</f>
        <v>Brasília,DF</v>
      </c>
      <c r="F5976" s="12">
        <v>46176</v>
      </c>
      <c r="G5976" s="14">
        <v>125</v>
      </c>
      <c r="H5976" s="14">
        <v>200</v>
      </c>
      <c r="I5976" s="7">
        <f>Tabela1[[#This Row],[Valor total]]-Tabela1[[#This Row],[Valor custo]]</f>
        <v>75</v>
      </c>
      <c r="J5976" s="3">
        <f>Tabela1[[#This Row],[MARGEM BRUTA]]/Tabela1[[#This Row],[Valor total]]</f>
        <v>0.375</v>
      </c>
      <c r="K5976" s="1" t="str">
        <f>VLOOKUP(Tabela1[[#This Row],[Cliente]],'BASE DE CLIENTES'!A:D,4,0)</f>
        <v>EMPRESA SEM MAQUINA</v>
      </c>
      <c r="L5976" s="1" t="str">
        <f>VLOOKUP(Tabela1[[#This Row],[Cliente]],'BASE DE CLIENTES'!A:E,5,0)</f>
        <v>RECANTO DAS EMAS</v>
      </c>
    </row>
    <row r="5977" spans="2:12" x14ac:dyDescent="0.3">
      <c r="B5977" t="s">
        <v>1176</v>
      </c>
      <c r="C5977" s="1" t="str">
        <f>VLOOKUP(Tabela1[[#This Row],[Cliente]],'BASE DE CLIENTES'!A:E,2,0)</f>
        <v>Brasília</v>
      </c>
      <c r="D5977" s="1" t="str">
        <f>VLOOKUP(Tabela1[[#This Row],[Cliente]],'BASE DE CLIENTES'!A:C,3,0)</f>
        <v>DF</v>
      </c>
      <c r="E5977" s="1" t="str">
        <f>CONCATENATE(Tabela1[[#This Row],[CIDADE]],",",Tabela1[[#This Row],[UF]])</f>
        <v>Brasília,DF</v>
      </c>
      <c r="F5977" s="12">
        <v>46176</v>
      </c>
      <c r="G5977" s="14">
        <v>2253</v>
      </c>
      <c r="H5977" s="14">
        <v>4560</v>
      </c>
      <c r="I5977" s="7">
        <f>Tabela1[[#This Row],[Valor total]]-Tabela1[[#This Row],[Valor custo]]</f>
        <v>2307</v>
      </c>
      <c r="J5977" s="3">
        <f>Tabela1[[#This Row],[MARGEM BRUTA]]/Tabela1[[#This Row],[Valor total]]</f>
        <v>0.50592105263157894</v>
      </c>
      <c r="K5977" s="1" t="str">
        <f>VLOOKUP(Tabela1[[#This Row],[Cliente]],'BASE DE CLIENTES'!A:D,4,0)</f>
        <v>CLIENTE NOVO S/ IDENT.</v>
      </c>
      <c r="L5977" s="1" t="str">
        <f>VLOOKUP(Tabela1[[#This Row],[Cliente]],'BASE DE CLIENTES'!A:E,5,0)</f>
        <v>TAGUATINGA</v>
      </c>
    </row>
    <row r="5978" spans="2:12" x14ac:dyDescent="0.3">
      <c r="B5978" t="s">
        <v>38</v>
      </c>
      <c r="C5978" s="1" t="str">
        <f>VLOOKUP(Tabela1[[#This Row],[Cliente]],'BASE DE CLIENTES'!A:E,2,0)</f>
        <v>Brasília</v>
      </c>
      <c r="D5978" s="1" t="str">
        <f>VLOOKUP(Tabela1[[#This Row],[Cliente]],'BASE DE CLIENTES'!A:C,3,0)</f>
        <v>DF</v>
      </c>
      <c r="E5978" s="1" t="str">
        <f>CONCATENATE(Tabela1[[#This Row],[CIDADE]],",",Tabela1[[#This Row],[UF]])</f>
        <v>Brasília,DF</v>
      </c>
      <c r="F5978" s="12">
        <v>46176</v>
      </c>
      <c r="G5978" s="14">
        <v>380</v>
      </c>
      <c r="H5978" s="14">
        <v>615</v>
      </c>
      <c r="I5978" s="7">
        <f>Tabela1[[#This Row],[Valor total]]-Tabela1[[#This Row],[Valor custo]]</f>
        <v>235</v>
      </c>
      <c r="J5978" s="3">
        <f>Tabela1[[#This Row],[MARGEM BRUTA]]/Tabela1[[#This Row],[Valor total]]</f>
        <v>0.38211382113821141</v>
      </c>
      <c r="K5978" s="1" t="str">
        <f>VLOOKUP(Tabela1[[#This Row],[Cliente]],'BASE DE CLIENTES'!A:D,4,0)</f>
        <v>EMPRESA SEM MAQUINA</v>
      </c>
      <c r="L5978" s="1" t="str">
        <f>VLOOKUP(Tabela1[[#This Row],[Cliente]],'BASE DE CLIENTES'!A:E,5,0)</f>
        <v>PONTE ALTA NORTE (GAMA)</v>
      </c>
    </row>
    <row r="5979" spans="2:12" x14ac:dyDescent="0.3">
      <c r="B5979" t="s">
        <v>15</v>
      </c>
      <c r="C5979" s="1" t="str">
        <f>VLOOKUP(Tabela1[[#This Row],[Cliente]],'BASE DE CLIENTES'!A:E,2,0)</f>
        <v>Brasília</v>
      </c>
      <c r="D5979" s="1" t="str">
        <f>VLOOKUP(Tabela1[[#This Row],[Cliente]],'BASE DE CLIENTES'!A:C,3,0)</f>
        <v>DF</v>
      </c>
      <c r="E5979" s="1" t="str">
        <f>CONCATENATE(Tabela1[[#This Row],[CIDADE]],",",Tabela1[[#This Row],[UF]])</f>
        <v>Brasília,DF</v>
      </c>
      <c r="F5979" s="12">
        <v>46176</v>
      </c>
      <c r="G5979" s="14">
        <v>1352.19</v>
      </c>
      <c r="H5979" s="14">
        <v>1915</v>
      </c>
      <c r="I5979" s="7">
        <f>Tabela1[[#This Row],[Valor total]]-Tabela1[[#This Row],[Valor custo]]</f>
        <v>562.80999999999995</v>
      </c>
      <c r="J5979" s="3">
        <f>Tabela1[[#This Row],[MARGEM BRUTA]]/Tabela1[[#This Row],[Valor total]]</f>
        <v>0.29389556135770234</v>
      </c>
      <c r="K5979" s="1" t="str">
        <f>VLOOKUP(Tabela1[[#This Row],[Cliente]],'BASE DE CLIENTES'!A:D,4,0)</f>
        <v>SERRALHEIRO</v>
      </c>
      <c r="L5979" s="1" t="str">
        <f>VLOOKUP(Tabela1[[#This Row],[Cliente]],'BASE DE CLIENTES'!A:E,5,0)</f>
        <v>SETOR HABITACIONAL VICENTE PIRES</v>
      </c>
    </row>
    <row r="5980" spans="2:12" x14ac:dyDescent="0.3">
      <c r="B5980" t="s">
        <v>25</v>
      </c>
      <c r="C5980" s="1" t="str">
        <f>VLOOKUP(Tabela1[[#This Row],[Cliente]],'BASE DE CLIENTES'!A:E,2,0)</f>
        <v>Brasília</v>
      </c>
      <c r="D5980" s="1" t="str">
        <f>VLOOKUP(Tabela1[[#This Row],[Cliente]],'BASE DE CLIENTES'!A:C,3,0)</f>
        <v>DF</v>
      </c>
      <c r="E5980" s="1" t="str">
        <f>CONCATENATE(Tabela1[[#This Row],[CIDADE]],",",Tabela1[[#This Row],[UF]])</f>
        <v>Brasília,DF</v>
      </c>
      <c r="F5980" s="12">
        <v>46176</v>
      </c>
      <c r="G5980" s="14">
        <v>146.28</v>
      </c>
      <c r="H5980" s="14">
        <v>150</v>
      </c>
      <c r="I5980" s="7">
        <f>Tabela1[[#This Row],[Valor total]]-Tabela1[[#This Row],[Valor custo]]</f>
        <v>3.7199999999999989</v>
      </c>
      <c r="J5980" s="3">
        <f>Tabela1[[#This Row],[MARGEM BRUTA]]/Tabela1[[#This Row],[Valor total]]</f>
        <v>2.4799999999999992E-2</v>
      </c>
      <c r="K5980" s="1" t="str">
        <f>VLOOKUP(Tabela1[[#This Row],[Cliente]],'BASE DE CLIENTES'!A:D,4,0)</f>
        <v>EMPRESA COM MAQUINA</v>
      </c>
      <c r="L5980" s="1" t="str">
        <f>VLOOKUP(Tabela1[[#This Row],[Cliente]],'BASE DE CLIENTES'!A:E,5,0)</f>
        <v>CEILANDIA NORTE (CEILANDIA)</v>
      </c>
    </row>
    <row r="5981" spans="2:12" x14ac:dyDescent="0.3">
      <c r="B5981" t="s">
        <v>68</v>
      </c>
      <c r="C5981" s="1" t="str">
        <f>VLOOKUP(Tabela1[[#This Row],[Cliente]],'BASE DE CLIENTES'!A:E,2,0)</f>
        <v>Brasília</v>
      </c>
      <c r="D5981" s="1" t="str">
        <f>VLOOKUP(Tabela1[[#This Row],[Cliente]],'BASE DE CLIENTES'!A:C,3,0)</f>
        <v>DF</v>
      </c>
      <c r="E5981" s="1" t="str">
        <f>CONCATENATE(Tabela1[[#This Row],[CIDADE]],",",Tabela1[[#This Row],[UF]])</f>
        <v>Brasília,DF</v>
      </c>
      <c r="F5981" s="12">
        <v>46176</v>
      </c>
      <c r="G5981" s="14">
        <v>600</v>
      </c>
      <c r="H5981" s="14">
        <v>955</v>
      </c>
      <c r="I5981" s="7">
        <f>Tabela1[[#This Row],[Valor total]]-Tabela1[[#This Row],[Valor custo]]</f>
        <v>355</v>
      </c>
      <c r="J5981" s="3">
        <f>Tabela1[[#This Row],[MARGEM BRUTA]]/Tabela1[[#This Row],[Valor total]]</f>
        <v>0.37172774869109948</v>
      </c>
      <c r="K5981" s="1" t="str">
        <f>VLOOKUP(Tabela1[[#This Row],[Cliente]],'BASE DE CLIENTES'!A:D,4,0)</f>
        <v>EMPRESA COM MAQUINA</v>
      </c>
      <c r="L5981" s="1" t="str">
        <f>VLOOKUP(Tabela1[[#This Row],[Cliente]],'BASE DE CLIENTES'!A:E,5,0)</f>
        <v>SAMAMBAIA SUL (SAMAMBAIA)</v>
      </c>
    </row>
    <row r="5982" spans="2:12" x14ac:dyDescent="0.3">
      <c r="B5982" t="s">
        <v>27</v>
      </c>
      <c r="C5982" s="1" t="str">
        <f>VLOOKUP(Tabela1[[#This Row],[Cliente]],'BASE DE CLIENTES'!A:E,2,0)</f>
        <v>Brasília</v>
      </c>
      <c r="D5982" s="1" t="str">
        <f>VLOOKUP(Tabela1[[#This Row],[Cliente]],'BASE DE CLIENTES'!A:C,3,0)</f>
        <v>DF</v>
      </c>
      <c r="E5982" s="1" t="str">
        <f>CONCATENATE(Tabela1[[#This Row],[CIDADE]],",",Tabela1[[#This Row],[UF]])</f>
        <v>Brasília,DF</v>
      </c>
      <c r="F5982" s="12">
        <v>46176</v>
      </c>
      <c r="G5982" s="14">
        <v>419</v>
      </c>
      <c r="H5982" s="14">
        <v>505</v>
      </c>
      <c r="I5982" s="7">
        <f>Tabela1[[#This Row],[Valor total]]-Tabela1[[#This Row],[Valor custo]]</f>
        <v>86</v>
      </c>
      <c r="J5982" s="3">
        <f>Tabela1[[#This Row],[MARGEM BRUTA]]/Tabela1[[#This Row],[Valor total]]</f>
        <v>0.17029702970297031</v>
      </c>
      <c r="K5982" s="1" t="str">
        <f>VLOOKUP(Tabela1[[#This Row],[Cliente]],'BASE DE CLIENTES'!A:D,4,0)</f>
        <v>EMPRESA SEM MAQUINA</v>
      </c>
      <c r="L5982" s="1" t="str">
        <f>VLOOKUP(Tabela1[[#This Row],[Cliente]],'BASE DE CLIENTES'!A:E,5,0)</f>
        <v>RECANTO DAS EMAS</v>
      </c>
    </row>
    <row r="5983" spans="2:12" x14ac:dyDescent="0.3">
      <c r="B5983" t="s">
        <v>111</v>
      </c>
      <c r="C5983" s="1" t="str">
        <f>VLOOKUP(Tabela1[[#This Row],[Cliente]],'BASE DE CLIENTES'!A:E,2,0)</f>
        <v>Brasília</v>
      </c>
      <c r="D5983" s="1" t="str">
        <f>VLOOKUP(Tabela1[[#This Row],[Cliente]],'BASE DE CLIENTES'!A:C,3,0)</f>
        <v>DF</v>
      </c>
      <c r="E5983" s="1" t="str">
        <f>CONCATENATE(Tabela1[[#This Row],[CIDADE]],",",Tabela1[[#This Row],[UF]])</f>
        <v>Brasília,DF</v>
      </c>
      <c r="F5983" s="12">
        <v>46176</v>
      </c>
      <c r="G5983" s="14">
        <v>2557.8000000000002</v>
      </c>
      <c r="H5983" s="14">
        <v>3785</v>
      </c>
      <c r="I5983" s="7">
        <f>Tabela1[[#This Row],[Valor total]]-Tabela1[[#This Row],[Valor custo]]</f>
        <v>1227.1999999999998</v>
      </c>
      <c r="J5983" s="3">
        <f>Tabela1[[#This Row],[MARGEM BRUTA]]/Tabela1[[#This Row],[Valor total]]</f>
        <v>0.32422721268163801</v>
      </c>
      <c r="K5983" s="1" t="str">
        <f>VLOOKUP(Tabela1[[#This Row],[Cliente]],'BASE DE CLIENTES'!A:D,4,0)</f>
        <v>EMPRESA SEM MAQUINA</v>
      </c>
      <c r="L5983" s="1" t="str">
        <f>VLOOKUP(Tabela1[[#This Row],[Cliente]],'BASE DE CLIENTES'!A:E,5,0)</f>
        <v>TAGUATINGA SUL (TAGUATINGA)</v>
      </c>
    </row>
    <row r="5984" spans="2:12" x14ac:dyDescent="0.3">
      <c r="B5984" t="s">
        <v>1221</v>
      </c>
      <c r="C5984" s="1" t="str">
        <f>VLOOKUP(Tabela1[[#This Row],[Cliente]],'BASE DE CLIENTES'!A:E,2,0)</f>
        <v>Brasília</v>
      </c>
      <c r="D5984" s="1" t="str">
        <f>VLOOKUP(Tabela1[[#This Row],[Cliente]],'BASE DE CLIENTES'!A:C,3,0)</f>
        <v>DF</v>
      </c>
      <c r="E5984" s="1" t="str">
        <f>CONCATENATE(Tabela1[[#This Row],[CIDADE]],",",Tabela1[[#This Row],[UF]])</f>
        <v>Brasília,DF</v>
      </c>
      <c r="F5984" s="12">
        <v>46176</v>
      </c>
      <c r="G5984" s="14">
        <v>125</v>
      </c>
      <c r="H5984" s="14">
        <v>200</v>
      </c>
      <c r="I5984" s="7">
        <f>Tabela1[[#This Row],[Valor total]]-Tabela1[[#This Row],[Valor custo]]</f>
        <v>75</v>
      </c>
      <c r="J5984" s="3">
        <f>Tabela1[[#This Row],[MARGEM BRUTA]]/Tabela1[[#This Row],[Valor total]]</f>
        <v>0.375</v>
      </c>
      <c r="K5984" s="1" t="str">
        <f>VLOOKUP(Tabela1[[#This Row],[Cliente]],'BASE DE CLIENTES'!A:D,4,0)</f>
        <v>CLIENTE NOVO S/ IDENT.</v>
      </c>
      <c r="L5984" s="1" t="str">
        <f>VLOOKUP(Tabela1[[#This Row],[Cliente]],'BASE DE CLIENTES'!A:E,5,0)</f>
        <v>SAMAMBAIA SUL</v>
      </c>
    </row>
    <row r="5985" spans="2:12" x14ac:dyDescent="0.3">
      <c r="B5985" t="s">
        <v>216</v>
      </c>
      <c r="C5985" s="1" t="str">
        <f>VLOOKUP(Tabela1[[#This Row],[Cliente]],'BASE DE CLIENTES'!A:E,2,0)</f>
        <v>Brasília</v>
      </c>
      <c r="D5985" s="1" t="str">
        <f>VLOOKUP(Tabela1[[#This Row],[Cliente]],'BASE DE CLIENTES'!A:C,3,0)</f>
        <v>DF</v>
      </c>
      <c r="E5985" s="1" t="str">
        <f>CONCATENATE(Tabela1[[#This Row],[CIDADE]],",",Tabela1[[#This Row],[UF]])</f>
        <v>Brasília,DF</v>
      </c>
      <c r="F5985" s="12">
        <v>46176</v>
      </c>
      <c r="G5985" s="14">
        <v>90.06</v>
      </c>
      <c r="H5985" s="14">
        <v>160</v>
      </c>
      <c r="I5985" s="7">
        <f>Tabela1[[#This Row],[Valor total]]-Tabela1[[#This Row],[Valor custo]]</f>
        <v>69.94</v>
      </c>
      <c r="J5985" s="3">
        <f>Tabela1[[#This Row],[MARGEM BRUTA]]/Tabela1[[#This Row],[Valor total]]</f>
        <v>0.43712499999999999</v>
      </c>
      <c r="K5985" s="1" t="str">
        <f>VLOOKUP(Tabela1[[#This Row],[Cliente]],'BASE DE CLIENTES'!A:D,4,0)</f>
        <v>EMPRESA COM MAQUINA</v>
      </c>
      <c r="L5985" s="1" t="str">
        <f>VLOOKUP(Tabela1[[#This Row],[Cliente]],'BASE DE CLIENTES'!A:E,5,0)</f>
        <v>RIACHO FUNDO II</v>
      </c>
    </row>
    <row r="5986" spans="2:12" x14ac:dyDescent="0.3">
      <c r="B5986" t="s">
        <v>27</v>
      </c>
      <c r="C5986" s="1" t="str">
        <f>VLOOKUP(Tabela1[[#This Row],[Cliente]],'BASE DE CLIENTES'!A:E,2,0)</f>
        <v>Brasília</v>
      </c>
      <c r="D5986" s="1" t="str">
        <f>VLOOKUP(Tabela1[[#This Row],[Cliente]],'BASE DE CLIENTES'!A:C,3,0)</f>
        <v>DF</v>
      </c>
      <c r="E5986" s="1" t="str">
        <f>CONCATENATE(Tabela1[[#This Row],[CIDADE]],",",Tabela1[[#This Row],[UF]])</f>
        <v>Brasília,DF</v>
      </c>
      <c r="F5986" s="12">
        <v>46176</v>
      </c>
      <c r="G5986" s="14">
        <v>1250</v>
      </c>
      <c r="H5986" s="14">
        <v>1870</v>
      </c>
      <c r="I5986" s="7">
        <f>Tabela1[[#This Row],[Valor total]]-Tabela1[[#This Row],[Valor custo]]</f>
        <v>620</v>
      </c>
      <c r="J5986" s="3">
        <f>Tabela1[[#This Row],[MARGEM BRUTA]]/Tabela1[[#This Row],[Valor total]]</f>
        <v>0.33155080213903743</v>
      </c>
      <c r="K5986" s="1" t="str">
        <f>VLOOKUP(Tabela1[[#This Row],[Cliente]],'BASE DE CLIENTES'!A:D,4,0)</f>
        <v>EMPRESA SEM MAQUINA</v>
      </c>
      <c r="L5986" s="1" t="str">
        <f>VLOOKUP(Tabela1[[#This Row],[Cliente]],'BASE DE CLIENTES'!A:E,5,0)</f>
        <v>RECANTO DAS EMAS</v>
      </c>
    </row>
    <row r="5987" spans="2:12" x14ac:dyDescent="0.3">
      <c r="B5987" t="s">
        <v>97</v>
      </c>
      <c r="C5987" s="1" t="str">
        <f>VLOOKUP(Tabela1[[#This Row],[Cliente]],'BASE DE CLIENTES'!A:E,2,0)</f>
        <v>Brasília</v>
      </c>
      <c r="D5987" s="1" t="str">
        <f>VLOOKUP(Tabela1[[#This Row],[Cliente]],'BASE DE CLIENTES'!A:C,3,0)</f>
        <v>DF</v>
      </c>
      <c r="E5987" s="1" t="str">
        <f>CONCATENATE(Tabela1[[#This Row],[CIDADE]],",",Tabela1[[#This Row],[UF]])</f>
        <v>Brasília,DF</v>
      </c>
      <c r="F5987" s="12">
        <v>46176</v>
      </c>
      <c r="G5987" s="14">
        <v>670</v>
      </c>
      <c r="H5987" s="14">
        <v>1100</v>
      </c>
      <c r="I5987" s="7">
        <f>Tabela1[[#This Row],[Valor total]]-Tabela1[[#This Row],[Valor custo]]</f>
        <v>430</v>
      </c>
      <c r="J5987" s="3">
        <f>Tabela1[[#This Row],[MARGEM BRUTA]]/Tabela1[[#This Row],[Valor total]]</f>
        <v>0.39090909090909093</v>
      </c>
      <c r="K5987" s="1" t="str">
        <f>VLOOKUP(Tabela1[[#This Row],[Cliente]],'BASE DE CLIENTES'!A:D,4,0)</f>
        <v>SERRALHEIRO</v>
      </c>
      <c r="L5987" s="1" t="str">
        <f>VLOOKUP(Tabela1[[#This Row],[Cliente]],'BASE DE CLIENTES'!A:E,5,0)</f>
        <v>CEILANDIA NORTE</v>
      </c>
    </row>
    <row r="5988" spans="2:12" x14ac:dyDescent="0.3">
      <c r="B5988" t="s">
        <v>97</v>
      </c>
      <c r="C5988" s="1" t="str">
        <f>VLOOKUP(Tabela1[[#This Row],[Cliente]],'BASE DE CLIENTES'!A:E,2,0)</f>
        <v>Brasília</v>
      </c>
      <c r="D5988" s="1" t="str">
        <f>VLOOKUP(Tabela1[[#This Row],[Cliente]],'BASE DE CLIENTES'!A:C,3,0)</f>
        <v>DF</v>
      </c>
      <c r="E5988" s="1" t="str">
        <f>CONCATENATE(Tabela1[[#This Row],[CIDADE]],",",Tabela1[[#This Row],[UF]])</f>
        <v>Brasília,DF</v>
      </c>
      <c r="F5988" s="12">
        <v>46176</v>
      </c>
      <c r="G5988" s="14">
        <v>670</v>
      </c>
      <c r="H5988" s="14">
        <v>1100</v>
      </c>
      <c r="I5988" s="7">
        <f>Tabela1[[#This Row],[Valor total]]-Tabela1[[#This Row],[Valor custo]]</f>
        <v>430</v>
      </c>
      <c r="J5988" s="3">
        <f>Tabela1[[#This Row],[MARGEM BRUTA]]/Tabela1[[#This Row],[Valor total]]</f>
        <v>0.39090909090909093</v>
      </c>
      <c r="K5988" s="1" t="str">
        <f>VLOOKUP(Tabela1[[#This Row],[Cliente]],'BASE DE CLIENTES'!A:D,4,0)</f>
        <v>SERRALHEIRO</v>
      </c>
      <c r="L5988" s="1" t="str">
        <f>VLOOKUP(Tabela1[[#This Row],[Cliente]],'BASE DE CLIENTES'!A:E,5,0)</f>
        <v>CEILANDIA NORTE</v>
      </c>
    </row>
    <row r="5989" spans="2:12" x14ac:dyDescent="0.3">
      <c r="B5989" t="s">
        <v>1148</v>
      </c>
      <c r="C5989" s="1" t="str">
        <f>VLOOKUP(Tabela1[[#This Row],[Cliente]],'BASE DE CLIENTES'!A:E,2,0)</f>
        <v>Brasília</v>
      </c>
      <c r="D5989" s="1" t="str">
        <f>VLOOKUP(Tabela1[[#This Row],[Cliente]],'BASE DE CLIENTES'!A:C,3,0)</f>
        <v>DF</v>
      </c>
      <c r="E5989" s="1" t="str">
        <f>CONCATENATE(Tabela1[[#This Row],[CIDADE]],",",Tabela1[[#This Row],[UF]])</f>
        <v>Brasília,DF</v>
      </c>
      <c r="F5989" s="12">
        <v>46175</v>
      </c>
      <c r="G5989" s="14">
        <v>15.02</v>
      </c>
      <c r="H5989" s="14">
        <v>70</v>
      </c>
      <c r="I5989" s="7">
        <f>Tabela1[[#This Row],[Valor total]]-Tabela1[[#This Row],[Valor custo]]</f>
        <v>54.980000000000004</v>
      </c>
      <c r="J5989" s="3">
        <f>Tabela1[[#This Row],[MARGEM BRUTA]]/Tabela1[[#This Row],[Valor total]]</f>
        <v>0.78542857142857148</v>
      </c>
      <c r="K5989" s="1" t="str">
        <f>VLOOKUP(Tabela1[[#This Row],[Cliente]],'BASE DE CLIENTES'!A:D,4,0)</f>
        <v>CLIENTE NOVO S/ IDENT.</v>
      </c>
      <c r="L5989" s="1" t="str">
        <f>VLOOKUP(Tabela1[[#This Row],[Cliente]],'BASE DE CLIENTES'!A:E,5,0)</f>
        <v>Brasília</v>
      </c>
    </row>
    <row r="5990" spans="2:12" x14ac:dyDescent="0.3">
      <c r="B5990" t="s">
        <v>27</v>
      </c>
      <c r="C5990" s="1" t="str">
        <f>VLOOKUP(Tabela1[[#This Row],[Cliente]],'BASE DE CLIENTES'!A:E,2,0)</f>
        <v>Brasília</v>
      </c>
      <c r="D5990" s="1" t="str">
        <f>VLOOKUP(Tabela1[[#This Row],[Cliente]],'BASE DE CLIENTES'!A:C,3,0)</f>
        <v>DF</v>
      </c>
      <c r="E5990" s="1" t="str">
        <f>CONCATENATE(Tabela1[[#This Row],[CIDADE]],",",Tabela1[[#This Row],[UF]])</f>
        <v>Brasília,DF</v>
      </c>
      <c r="F5990" s="12">
        <v>46175</v>
      </c>
      <c r="G5990" s="14">
        <v>180</v>
      </c>
      <c r="H5990" s="14">
        <v>300</v>
      </c>
      <c r="I5990" s="7">
        <f>Tabela1[[#This Row],[Valor total]]-Tabela1[[#This Row],[Valor custo]]</f>
        <v>120</v>
      </c>
      <c r="J5990" s="3">
        <f>Tabela1[[#This Row],[MARGEM BRUTA]]/Tabela1[[#This Row],[Valor total]]</f>
        <v>0.4</v>
      </c>
      <c r="K5990" s="1" t="str">
        <f>VLOOKUP(Tabela1[[#This Row],[Cliente]],'BASE DE CLIENTES'!A:D,4,0)</f>
        <v>EMPRESA SEM MAQUINA</v>
      </c>
      <c r="L5990" s="1" t="str">
        <f>VLOOKUP(Tabela1[[#This Row],[Cliente]],'BASE DE CLIENTES'!A:E,5,0)</f>
        <v>RECANTO DAS EMAS</v>
      </c>
    </row>
    <row r="5991" spans="2:12" x14ac:dyDescent="0.3">
      <c r="B5991" t="s">
        <v>112</v>
      </c>
      <c r="C5991" s="1" t="str">
        <f>VLOOKUP(Tabela1[[#This Row],[Cliente]],'BASE DE CLIENTES'!A:E,2,0)</f>
        <v>Brasília</v>
      </c>
      <c r="D5991" s="1" t="str">
        <f>VLOOKUP(Tabela1[[#This Row],[Cliente]],'BASE DE CLIENTES'!A:C,3,0)</f>
        <v>DF</v>
      </c>
      <c r="E5991" s="1" t="str">
        <f>CONCATENATE(Tabela1[[#This Row],[CIDADE]],",",Tabela1[[#This Row],[UF]])</f>
        <v>Brasília,DF</v>
      </c>
      <c r="F5991" s="12">
        <v>46175</v>
      </c>
      <c r="G5991" s="14">
        <v>746.5</v>
      </c>
      <c r="H5991" s="14">
        <v>1420</v>
      </c>
      <c r="I5991" s="7">
        <f>Tabela1[[#This Row],[Valor total]]-Tabela1[[#This Row],[Valor custo]]</f>
        <v>673.5</v>
      </c>
      <c r="J5991" s="3">
        <f>Tabela1[[#This Row],[MARGEM BRUTA]]/Tabela1[[#This Row],[Valor total]]</f>
        <v>0.4742957746478873</v>
      </c>
      <c r="K5991" s="1" t="str">
        <f>VLOOKUP(Tabela1[[#This Row],[Cliente]],'BASE DE CLIENTES'!A:D,4,0)</f>
        <v>SERRALHEIRO</v>
      </c>
      <c r="L5991" s="1" t="str">
        <f>VLOOKUP(Tabela1[[#This Row],[Cliente]],'BASE DE CLIENTES'!A:E,5,0)</f>
        <v>RIACHO FUNDO I</v>
      </c>
    </row>
    <row r="5992" spans="2:12" x14ac:dyDescent="0.3">
      <c r="B5992" t="s">
        <v>132</v>
      </c>
      <c r="C5992" s="1" t="str">
        <f>VLOOKUP(Tabela1[[#This Row],[Cliente]],'BASE DE CLIENTES'!A:E,2,0)</f>
        <v>Águas Lindas de Goiás</v>
      </c>
      <c r="D5992" s="1" t="str">
        <f>VLOOKUP(Tabela1[[#This Row],[Cliente]],'BASE DE CLIENTES'!A:C,3,0)</f>
        <v>GO</v>
      </c>
      <c r="E5992" s="1" t="str">
        <f>CONCATENATE(Tabela1[[#This Row],[CIDADE]],",",Tabela1[[#This Row],[UF]])</f>
        <v>Águas Lindas de Goiás,GO</v>
      </c>
      <c r="F5992" s="12">
        <v>46175</v>
      </c>
      <c r="G5992" s="14">
        <v>30</v>
      </c>
      <c r="H5992" s="14">
        <v>120</v>
      </c>
      <c r="I5992" s="7">
        <f>Tabela1[[#This Row],[Valor total]]-Tabela1[[#This Row],[Valor custo]]</f>
        <v>90</v>
      </c>
      <c r="J5992" s="3">
        <f>Tabela1[[#This Row],[MARGEM BRUTA]]/Tabela1[[#This Row],[Valor total]]</f>
        <v>0.75</v>
      </c>
      <c r="K5992" s="1" t="str">
        <f>VLOOKUP(Tabela1[[#This Row],[Cliente]],'BASE DE CLIENTES'!A:D,4,0)</f>
        <v>SERRALHEIRO</v>
      </c>
      <c r="L5992" s="1" t="str">
        <f>VLOOKUP(Tabela1[[#This Row],[Cliente]],'BASE DE CLIENTES'!A:E,5,0)</f>
        <v>Águas Lindas de Goiás</v>
      </c>
    </row>
    <row r="5993" spans="2:12" x14ac:dyDescent="0.3">
      <c r="B5993" t="s">
        <v>99</v>
      </c>
      <c r="C5993" s="1" t="str">
        <f>VLOOKUP(Tabela1[[#This Row],[Cliente]],'BASE DE CLIENTES'!A:E,2,0)</f>
        <v>Brasília</v>
      </c>
      <c r="D5993" s="1" t="str">
        <f>VLOOKUP(Tabela1[[#This Row],[Cliente]],'BASE DE CLIENTES'!A:C,3,0)</f>
        <v>DF</v>
      </c>
      <c r="E5993" s="1" t="str">
        <f>CONCATENATE(Tabela1[[#This Row],[CIDADE]],",",Tabela1[[#This Row],[UF]])</f>
        <v>Brasília,DF</v>
      </c>
      <c r="F5993" s="12">
        <v>46175</v>
      </c>
      <c r="G5993" s="14">
        <v>2850</v>
      </c>
      <c r="H5993" s="14">
        <v>4750</v>
      </c>
      <c r="I5993" s="7">
        <f>Tabela1[[#This Row],[Valor total]]-Tabela1[[#This Row],[Valor custo]]</f>
        <v>1900</v>
      </c>
      <c r="J5993" s="3">
        <f>Tabela1[[#This Row],[MARGEM BRUTA]]/Tabela1[[#This Row],[Valor total]]</f>
        <v>0.4</v>
      </c>
      <c r="K5993" s="1" t="str">
        <f>VLOOKUP(Tabela1[[#This Row],[Cliente]],'BASE DE CLIENTES'!A:D,4,0)</f>
        <v>EMPRESA COM MAQUINA</v>
      </c>
      <c r="L5993" s="1" t="str">
        <f>VLOOKUP(Tabela1[[#This Row],[Cliente]],'BASE DE CLIENTES'!A:E,5,0)</f>
        <v>ARAPOANGA (PLANALTINA)</v>
      </c>
    </row>
    <row r="5994" spans="2:12" x14ac:dyDescent="0.3">
      <c r="B5994" t="s">
        <v>25</v>
      </c>
      <c r="C5994" s="1" t="str">
        <f>VLOOKUP(Tabela1[[#This Row],[Cliente]],'BASE DE CLIENTES'!A:E,2,0)</f>
        <v>Brasília</v>
      </c>
      <c r="D5994" s="1" t="str">
        <f>VLOOKUP(Tabela1[[#This Row],[Cliente]],'BASE DE CLIENTES'!A:C,3,0)</f>
        <v>DF</v>
      </c>
      <c r="E5994" s="1" t="str">
        <f>CONCATENATE(Tabela1[[#This Row],[CIDADE]],",",Tabela1[[#This Row],[UF]])</f>
        <v>Brasília,DF</v>
      </c>
      <c r="F5994" s="12">
        <v>46175</v>
      </c>
      <c r="G5994" s="14">
        <v>1050</v>
      </c>
      <c r="H5994" s="14">
        <v>1360</v>
      </c>
      <c r="I5994" s="7">
        <f>Tabela1[[#This Row],[Valor total]]-Tabela1[[#This Row],[Valor custo]]</f>
        <v>310</v>
      </c>
      <c r="J5994" s="3">
        <f>Tabela1[[#This Row],[MARGEM BRUTA]]/Tabela1[[#This Row],[Valor total]]</f>
        <v>0.22794117647058823</v>
      </c>
      <c r="K5994" s="1" t="str">
        <f>VLOOKUP(Tabela1[[#This Row],[Cliente]],'BASE DE CLIENTES'!A:D,4,0)</f>
        <v>EMPRESA COM MAQUINA</v>
      </c>
      <c r="L5994" s="1" t="str">
        <f>VLOOKUP(Tabela1[[#This Row],[Cliente]],'BASE DE CLIENTES'!A:E,5,0)</f>
        <v>CEILANDIA NORTE (CEILANDIA)</v>
      </c>
    </row>
    <row r="5995" spans="2:12" x14ac:dyDescent="0.3">
      <c r="B5995" t="s">
        <v>66</v>
      </c>
      <c r="C5995" s="1" t="str">
        <f>VLOOKUP(Tabela1[[#This Row],[Cliente]],'BASE DE CLIENTES'!A:E,2,0)</f>
        <v>Águas Lindas de Goiás</v>
      </c>
      <c r="D5995" s="1" t="str">
        <f>VLOOKUP(Tabela1[[#This Row],[Cliente]],'BASE DE CLIENTES'!A:C,3,0)</f>
        <v>GO</v>
      </c>
      <c r="E5995" s="1" t="str">
        <f>CONCATENATE(Tabela1[[#This Row],[CIDADE]],",",Tabela1[[#This Row],[UF]])</f>
        <v>Águas Lindas de Goiás,GO</v>
      </c>
      <c r="F5995" s="12">
        <v>46175</v>
      </c>
      <c r="G5995" s="14">
        <v>1790</v>
      </c>
      <c r="H5995" s="14">
        <v>2825</v>
      </c>
      <c r="I5995" s="7">
        <f>Tabela1[[#This Row],[Valor total]]-Tabela1[[#This Row],[Valor custo]]</f>
        <v>1035</v>
      </c>
      <c r="J5995" s="3">
        <f>Tabela1[[#This Row],[MARGEM BRUTA]]/Tabela1[[#This Row],[Valor total]]</f>
        <v>0.36637168141592918</v>
      </c>
      <c r="K5995" s="1" t="str">
        <f>VLOOKUP(Tabela1[[#This Row],[Cliente]],'BASE DE CLIENTES'!A:D,4,0)</f>
        <v>EMPRESA COM MAQUINA</v>
      </c>
      <c r="L5995" s="1" t="str">
        <f>VLOOKUP(Tabela1[[#This Row],[Cliente]],'BASE DE CLIENTES'!A:E,5,0)</f>
        <v>Águas Lindas de Goiás</v>
      </c>
    </row>
    <row r="5996" spans="2:12" x14ac:dyDescent="0.3">
      <c r="B5996" t="s">
        <v>68</v>
      </c>
      <c r="C5996" s="1" t="str">
        <f>VLOOKUP(Tabela1[[#This Row],[Cliente]],'BASE DE CLIENTES'!A:E,2,0)</f>
        <v>Brasília</v>
      </c>
      <c r="D5996" s="1" t="str">
        <f>VLOOKUP(Tabela1[[#This Row],[Cliente]],'BASE DE CLIENTES'!A:C,3,0)</f>
        <v>DF</v>
      </c>
      <c r="E5996" s="1" t="str">
        <f>CONCATENATE(Tabela1[[#This Row],[CIDADE]],",",Tabela1[[#This Row],[UF]])</f>
        <v>Brasília,DF</v>
      </c>
      <c r="F5996" s="12">
        <v>46175</v>
      </c>
      <c r="G5996" s="14">
        <v>1280</v>
      </c>
      <c r="H5996" s="14">
        <v>2025</v>
      </c>
      <c r="I5996" s="7">
        <f>Tabela1[[#This Row],[Valor total]]-Tabela1[[#This Row],[Valor custo]]</f>
        <v>745</v>
      </c>
      <c r="J5996" s="3">
        <f>Tabela1[[#This Row],[MARGEM BRUTA]]/Tabela1[[#This Row],[Valor total]]</f>
        <v>0.36790123456790125</v>
      </c>
      <c r="K5996" s="1" t="str">
        <f>VLOOKUP(Tabela1[[#This Row],[Cliente]],'BASE DE CLIENTES'!A:D,4,0)</f>
        <v>EMPRESA COM MAQUINA</v>
      </c>
      <c r="L5996" s="1" t="str">
        <f>VLOOKUP(Tabela1[[#This Row],[Cliente]],'BASE DE CLIENTES'!A:E,5,0)</f>
        <v>SAMAMBAIA SUL (SAMAMBAIA)</v>
      </c>
    </row>
    <row r="5997" spans="2:12" x14ac:dyDescent="0.3">
      <c r="B5997" t="s">
        <v>19</v>
      </c>
      <c r="C5997" s="1" t="str">
        <f>VLOOKUP(Tabela1[[#This Row],[Cliente]],'BASE DE CLIENTES'!A:E,2,0)</f>
        <v>Águas Lindas de Goiás</v>
      </c>
      <c r="D5997" s="1" t="str">
        <f>VLOOKUP(Tabela1[[#This Row],[Cliente]],'BASE DE CLIENTES'!A:C,3,0)</f>
        <v>GO</v>
      </c>
      <c r="E5997" s="1" t="str">
        <f>CONCATENATE(Tabela1[[#This Row],[CIDADE]],",",Tabela1[[#This Row],[UF]])</f>
        <v>Águas Lindas de Goiás,GO</v>
      </c>
      <c r="F5997" s="12">
        <v>46175</v>
      </c>
      <c r="G5997" s="14">
        <v>1566.72</v>
      </c>
      <c r="H5997" s="14">
        <v>2649</v>
      </c>
      <c r="I5997" s="7">
        <f>Tabela1[[#This Row],[Valor total]]-Tabela1[[#This Row],[Valor custo]]</f>
        <v>1082.28</v>
      </c>
      <c r="J5997" s="3">
        <f>Tabela1[[#This Row],[MARGEM BRUTA]]/Tabela1[[#This Row],[Valor total]]</f>
        <v>0.40856172140430352</v>
      </c>
      <c r="K5997" s="1" t="str">
        <f>VLOOKUP(Tabela1[[#This Row],[Cliente]],'BASE DE CLIENTES'!A:D,4,0)</f>
        <v>SERRALHEIRO</v>
      </c>
      <c r="L5997" s="1" t="str">
        <f>VLOOKUP(Tabela1[[#This Row],[Cliente]],'BASE DE CLIENTES'!A:E,5,0)</f>
        <v>Águas Lindas de Goiás</v>
      </c>
    </row>
    <row r="5998" spans="2:12" x14ac:dyDescent="0.3">
      <c r="B5998" t="s">
        <v>70</v>
      </c>
      <c r="C5998" s="1" t="str">
        <f>VLOOKUP(Tabela1[[#This Row],[Cliente]],'BASE DE CLIENTES'!A:E,2,0)</f>
        <v>Brasília</v>
      </c>
      <c r="D5998" s="1" t="str">
        <f>VLOOKUP(Tabela1[[#This Row],[Cliente]],'BASE DE CLIENTES'!A:C,3,0)</f>
        <v>DF</v>
      </c>
      <c r="E5998" s="1" t="str">
        <f>CONCATENATE(Tabela1[[#This Row],[CIDADE]],",",Tabela1[[#This Row],[UF]])</f>
        <v>Brasília,DF</v>
      </c>
      <c r="F5998" s="12">
        <v>46175</v>
      </c>
      <c r="G5998" s="14">
        <v>380</v>
      </c>
      <c r="H5998" s="14">
        <v>615</v>
      </c>
      <c r="I5998" s="7">
        <f>Tabela1[[#This Row],[Valor total]]-Tabela1[[#This Row],[Valor custo]]</f>
        <v>235</v>
      </c>
      <c r="J5998" s="3">
        <f>Tabela1[[#This Row],[MARGEM BRUTA]]/Tabela1[[#This Row],[Valor total]]</f>
        <v>0.38211382113821141</v>
      </c>
      <c r="K5998" s="1" t="str">
        <f>VLOOKUP(Tabela1[[#This Row],[Cliente]],'BASE DE CLIENTES'!A:D,4,0)</f>
        <v>EMPRESA COM MAQUINA</v>
      </c>
      <c r="L5998" s="1" t="str">
        <f>VLOOKUP(Tabela1[[#This Row],[Cliente]],'BASE DE CLIENTES'!A:E,5,0)</f>
        <v>TAGUATINGA NORTE (TAGUATINGA)</v>
      </c>
    </row>
    <row r="5999" spans="2:12" x14ac:dyDescent="0.3">
      <c r="B5999" t="s">
        <v>78</v>
      </c>
      <c r="C5999" s="1" t="str">
        <f>VLOOKUP(Tabela1[[#This Row],[Cliente]],'BASE DE CLIENTES'!A:E,2,0)</f>
        <v>Brasília</v>
      </c>
      <c r="D5999" s="1" t="str">
        <f>VLOOKUP(Tabela1[[#This Row],[Cliente]],'BASE DE CLIENTES'!A:C,3,0)</f>
        <v>DF</v>
      </c>
      <c r="E5999" s="1" t="str">
        <f>CONCATENATE(Tabela1[[#This Row],[CIDADE]],",",Tabela1[[#This Row],[UF]])</f>
        <v>Brasília,DF</v>
      </c>
      <c r="F5999" s="12">
        <v>46175</v>
      </c>
      <c r="G5999" s="14">
        <v>73.14</v>
      </c>
      <c r="H5999" s="14">
        <v>75</v>
      </c>
      <c r="I5999" s="7">
        <f>Tabela1[[#This Row],[Valor total]]-Tabela1[[#This Row],[Valor custo]]</f>
        <v>1.8599999999999994</v>
      </c>
      <c r="J5999" s="3">
        <f>Tabela1[[#This Row],[MARGEM BRUTA]]/Tabela1[[#This Row],[Valor total]]</f>
        <v>2.4799999999999992E-2</v>
      </c>
      <c r="K5999" s="1" t="str">
        <f>VLOOKUP(Tabela1[[#This Row],[Cliente]],'BASE DE CLIENTES'!A:D,4,0)</f>
        <v>SERRALHEIRO</v>
      </c>
      <c r="L5999" s="1" t="str">
        <f>VLOOKUP(Tabela1[[#This Row],[Cliente]],'BASE DE CLIENTES'!A:E,5,0)</f>
        <v>Vila do Boa (São Sebastião)</v>
      </c>
    </row>
    <row r="6000" spans="2:12" x14ac:dyDescent="0.3">
      <c r="B6000" t="s">
        <v>1221</v>
      </c>
      <c r="C6000" s="1" t="str">
        <f>VLOOKUP(Tabela1[[#This Row],[Cliente]],'BASE DE CLIENTES'!A:E,2,0)</f>
        <v>Brasília</v>
      </c>
      <c r="D6000" s="1" t="str">
        <f>VLOOKUP(Tabela1[[#This Row],[Cliente]],'BASE DE CLIENTES'!A:C,3,0)</f>
        <v>DF</v>
      </c>
      <c r="E6000" s="1" t="str">
        <f>CONCATENATE(Tabela1[[#This Row],[CIDADE]],",",Tabela1[[#This Row],[UF]])</f>
        <v>Brasília,DF</v>
      </c>
      <c r="F6000" s="12">
        <v>46175</v>
      </c>
      <c r="G6000" s="14">
        <v>838</v>
      </c>
      <c r="H6000" s="14">
        <v>1440</v>
      </c>
      <c r="I6000" s="7">
        <f>Tabela1[[#This Row],[Valor total]]-Tabela1[[#This Row],[Valor custo]]</f>
        <v>602</v>
      </c>
      <c r="J6000" s="3">
        <f>Tabela1[[#This Row],[MARGEM BRUTA]]/Tabela1[[#This Row],[Valor total]]</f>
        <v>0.41805555555555557</v>
      </c>
      <c r="K6000" s="1" t="str">
        <f>VLOOKUP(Tabela1[[#This Row],[Cliente]],'BASE DE CLIENTES'!A:D,4,0)</f>
        <v>CLIENTE NOVO S/ IDENT.</v>
      </c>
      <c r="L6000" s="1" t="str">
        <f>VLOOKUP(Tabela1[[#This Row],[Cliente]],'BASE DE CLIENTES'!A:E,5,0)</f>
        <v>SAMAMBAIA SUL</v>
      </c>
    </row>
    <row r="6001" spans="2:12" x14ac:dyDescent="0.3">
      <c r="B6001" t="s">
        <v>161</v>
      </c>
      <c r="C6001" s="1" t="str">
        <f>VLOOKUP(Tabela1[[#This Row],[Cliente]],'BASE DE CLIENTES'!A:E,2,0)</f>
        <v>Brasília</v>
      </c>
      <c r="D6001" s="1" t="str">
        <f>VLOOKUP(Tabela1[[#This Row],[Cliente]],'BASE DE CLIENTES'!A:C,3,0)</f>
        <v>DF</v>
      </c>
      <c r="E6001" s="1" t="str">
        <f>CONCATENATE(Tabela1[[#This Row],[CIDADE]],",",Tabela1[[#This Row],[UF]])</f>
        <v>Brasília,DF</v>
      </c>
      <c r="F6001" s="12">
        <v>46175</v>
      </c>
      <c r="G6001" s="14">
        <v>17290</v>
      </c>
      <c r="H6001" s="14">
        <v>26415</v>
      </c>
      <c r="I6001" s="7">
        <f>Tabela1[[#This Row],[Valor total]]-Tabela1[[#This Row],[Valor custo]]</f>
        <v>9125</v>
      </c>
      <c r="J6001" s="3">
        <f>Tabela1[[#This Row],[MARGEM BRUTA]]/Tabela1[[#This Row],[Valor total]]</f>
        <v>0.34544766231307966</v>
      </c>
      <c r="K6001" s="1" t="str">
        <f>VLOOKUP(Tabela1[[#This Row],[Cliente]],'BASE DE CLIENTES'!A:D,4,0)</f>
        <v>EMPRESA COM MAQUINA</v>
      </c>
      <c r="L6001" s="1" t="str">
        <f>VLOOKUP(Tabela1[[#This Row],[Cliente]],'BASE DE CLIENTES'!A:E,5,0)</f>
        <v>RIACHO FUNDO II</v>
      </c>
    </row>
    <row r="6002" spans="2:12" x14ac:dyDescent="0.3">
      <c r="B6002" t="s">
        <v>183</v>
      </c>
      <c r="C6002" s="1" t="str">
        <f>VLOOKUP(Tabela1[[#This Row],[Cliente]],'BASE DE CLIENTES'!A:E,2,0)</f>
        <v>Caldas Novas</v>
      </c>
      <c r="D6002" s="1" t="str">
        <f>VLOOKUP(Tabela1[[#This Row],[Cliente]],'BASE DE CLIENTES'!A:C,3,0)</f>
        <v>GO</v>
      </c>
      <c r="E6002" s="1" t="str">
        <f>CONCATENATE(Tabela1[[#This Row],[CIDADE]],",",Tabela1[[#This Row],[UF]])</f>
        <v>Caldas Novas,GO</v>
      </c>
      <c r="F6002" s="12">
        <v>46174</v>
      </c>
      <c r="G6002" s="14">
        <v>8199</v>
      </c>
      <c r="H6002" s="14">
        <v>12637</v>
      </c>
      <c r="I6002" s="7">
        <f>Tabela1[[#This Row],[Valor total]]-Tabela1[[#This Row],[Valor custo]]</f>
        <v>4438</v>
      </c>
      <c r="J6002" s="3">
        <f>Tabela1[[#This Row],[MARGEM BRUTA]]/Tabela1[[#This Row],[Valor total]]</f>
        <v>0.35119094721848543</v>
      </c>
      <c r="K6002" s="1" t="str">
        <f>VLOOKUP(Tabela1[[#This Row],[Cliente]],'BASE DE CLIENTES'!A:D,4,0)</f>
        <v>EMPRESA COM MAQUINA</v>
      </c>
      <c r="L6002" s="1" t="str">
        <f>VLOOKUP(Tabela1[[#This Row],[Cliente]],'BASE DE CLIENTES'!A:E,5,0)</f>
        <v>Caldas Novas</v>
      </c>
    </row>
    <row r="6003" spans="2:12" x14ac:dyDescent="0.3">
      <c r="B6003" t="s">
        <v>216</v>
      </c>
      <c r="C6003" s="1" t="str">
        <f>VLOOKUP(Tabela1[[#This Row],[Cliente]],'BASE DE CLIENTES'!A:E,2,0)</f>
        <v>Brasília</v>
      </c>
      <c r="D6003" s="1" t="str">
        <f>VLOOKUP(Tabela1[[#This Row],[Cliente]],'BASE DE CLIENTES'!A:C,3,0)</f>
        <v>DF</v>
      </c>
      <c r="E6003" s="1" t="str">
        <f>CONCATENATE(Tabela1[[#This Row],[CIDADE]],",",Tabela1[[#This Row],[UF]])</f>
        <v>Brasília,DF</v>
      </c>
      <c r="F6003" s="12">
        <v>46174</v>
      </c>
      <c r="G6003" s="14">
        <v>4300</v>
      </c>
      <c r="H6003" s="14">
        <v>6530</v>
      </c>
      <c r="I6003" s="7">
        <f>Tabela1[[#This Row],[Valor total]]-Tabela1[[#This Row],[Valor custo]]</f>
        <v>2230</v>
      </c>
      <c r="J6003" s="3">
        <f>Tabela1[[#This Row],[MARGEM BRUTA]]/Tabela1[[#This Row],[Valor total]]</f>
        <v>0.34150076569678406</v>
      </c>
      <c r="K6003" s="1" t="str">
        <f>VLOOKUP(Tabela1[[#This Row],[Cliente]],'BASE DE CLIENTES'!A:D,4,0)</f>
        <v>EMPRESA COM MAQUINA</v>
      </c>
      <c r="L6003" s="1" t="str">
        <f>VLOOKUP(Tabela1[[#This Row],[Cliente]],'BASE DE CLIENTES'!A:E,5,0)</f>
        <v>RIACHO FUNDO II</v>
      </c>
    </row>
    <row r="6004" spans="2:12" x14ac:dyDescent="0.3">
      <c r="B6004" t="s">
        <v>111</v>
      </c>
      <c r="C6004" s="1" t="str">
        <f>VLOOKUP(Tabela1[[#This Row],[Cliente]],'BASE DE CLIENTES'!A:E,2,0)</f>
        <v>Brasília</v>
      </c>
      <c r="D6004" s="1" t="str">
        <f>VLOOKUP(Tabela1[[#This Row],[Cliente]],'BASE DE CLIENTES'!A:C,3,0)</f>
        <v>DF</v>
      </c>
      <c r="E6004" s="1" t="str">
        <f>CONCATENATE(Tabela1[[#This Row],[CIDADE]],",",Tabela1[[#This Row],[UF]])</f>
        <v>Brasília,DF</v>
      </c>
      <c r="F6004" s="12">
        <v>46174</v>
      </c>
      <c r="G6004" s="14">
        <v>434.02</v>
      </c>
      <c r="H6004" s="14">
        <v>760</v>
      </c>
      <c r="I6004" s="7">
        <f>Tabela1[[#This Row],[Valor total]]-Tabela1[[#This Row],[Valor custo]]</f>
        <v>325.98</v>
      </c>
      <c r="J6004" s="3">
        <f>Tabela1[[#This Row],[MARGEM BRUTA]]/Tabela1[[#This Row],[Valor total]]</f>
        <v>0.42892105263157898</v>
      </c>
      <c r="K6004" s="1" t="str">
        <f>VLOOKUP(Tabela1[[#This Row],[Cliente]],'BASE DE CLIENTES'!A:D,4,0)</f>
        <v>EMPRESA SEM MAQUINA</v>
      </c>
      <c r="L6004" s="1" t="str">
        <f>VLOOKUP(Tabela1[[#This Row],[Cliente]],'BASE DE CLIENTES'!A:E,5,0)</f>
        <v>TAGUATINGA SUL (TAGUATINGA)</v>
      </c>
    </row>
    <row r="6005" spans="2:12" x14ac:dyDescent="0.3">
      <c r="B6005" t="s">
        <v>340</v>
      </c>
      <c r="C6005" s="1" t="str">
        <f>VLOOKUP(Tabela1[[#This Row],[Cliente]],'BASE DE CLIENTES'!A:E,2,0)</f>
        <v>Brasília</v>
      </c>
      <c r="D6005" s="1" t="str">
        <f>VLOOKUP(Tabela1[[#This Row],[Cliente]],'BASE DE CLIENTES'!A:C,3,0)</f>
        <v>DF</v>
      </c>
      <c r="E6005" s="1" t="str">
        <f>CONCATENATE(Tabela1[[#This Row],[CIDADE]],",",Tabela1[[#This Row],[UF]])</f>
        <v>Brasília,DF</v>
      </c>
      <c r="F6005" s="12">
        <v>46174</v>
      </c>
      <c r="G6005" s="14">
        <v>3</v>
      </c>
      <c r="H6005" s="14">
        <v>50</v>
      </c>
      <c r="I6005" s="7">
        <f>Tabela1[[#This Row],[Valor total]]-Tabela1[[#This Row],[Valor custo]]</f>
        <v>47</v>
      </c>
      <c r="J6005" s="3">
        <f>Tabela1[[#This Row],[MARGEM BRUTA]]/Tabela1[[#This Row],[Valor total]]</f>
        <v>0.94</v>
      </c>
      <c r="K6005" s="1" t="str">
        <f>VLOOKUP(Tabela1[[#This Row],[Cliente]],'BASE DE CLIENTES'!A:D,4,0)</f>
        <v>CLIENTE NOVO S/ IDENT.</v>
      </c>
      <c r="L6005" s="1" t="str">
        <f>VLOOKUP(Tabela1[[#This Row],[Cliente]],'BASE DE CLIENTES'!A:E,5,0)</f>
        <v>Brasília</v>
      </c>
    </row>
    <row r="6006" spans="2:12" x14ac:dyDescent="0.3">
      <c r="B6006" t="s">
        <v>66</v>
      </c>
      <c r="C6006" s="1" t="str">
        <f>VLOOKUP(Tabela1[[#This Row],[Cliente]],'BASE DE CLIENTES'!A:E,2,0)</f>
        <v>Águas Lindas de Goiás</v>
      </c>
      <c r="D6006" s="1" t="str">
        <f>VLOOKUP(Tabela1[[#This Row],[Cliente]],'BASE DE CLIENTES'!A:C,3,0)</f>
        <v>GO</v>
      </c>
      <c r="E6006" s="1" t="str">
        <f>CONCATENATE(Tabela1[[#This Row],[CIDADE]],",",Tabela1[[#This Row],[UF]])</f>
        <v>Águas Lindas de Goiás,GO</v>
      </c>
      <c r="F6006" s="12">
        <v>46174</v>
      </c>
      <c r="G6006" s="14">
        <v>320.04000000000002</v>
      </c>
      <c r="H6006" s="14">
        <v>640</v>
      </c>
      <c r="I6006" s="7">
        <f>Tabela1[[#This Row],[Valor total]]-Tabela1[[#This Row],[Valor custo]]</f>
        <v>319.95999999999998</v>
      </c>
      <c r="J6006" s="3">
        <f>Tabela1[[#This Row],[MARGEM BRUTA]]/Tabela1[[#This Row],[Valor total]]</f>
        <v>0.49993749999999998</v>
      </c>
      <c r="K6006" s="1" t="str">
        <f>VLOOKUP(Tabela1[[#This Row],[Cliente]],'BASE DE CLIENTES'!A:D,4,0)</f>
        <v>EMPRESA COM MAQUINA</v>
      </c>
      <c r="L6006" s="1" t="str">
        <f>VLOOKUP(Tabela1[[#This Row],[Cliente]],'BASE DE CLIENTES'!A:E,5,0)</f>
        <v>Águas Lindas de Goiás</v>
      </c>
    </row>
    <row r="6007" spans="2:12" x14ac:dyDescent="0.3">
      <c r="B6007" t="s">
        <v>96</v>
      </c>
      <c r="C6007" s="1" t="str">
        <f>VLOOKUP(Tabela1[[#This Row],[Cliente]],'BASE DE CLIENTES'!A:E,2,0)</f>
        <v>Brasília</v>
      </c>
      <c r="D6007" s="1" t="str">
        <f>VLOOKUP(Tabela1[[#This Row],[Cliente]],'BASE DE CLIENTES'!A:C,3,0)</f>
        <v>DF</v>
      </c>
      <c r="E6007" s="1" t="str">
        <f>CONCATENATE(Tabela1[[#This Row],[CIDADE]],",",Tabela1[[#This Row],[UF]])</f>
        <v>Brasília,DF</v>
      </c>
      <c r="F6007" s="12">
        <v>46174</v>
      </c>
      <c r="G6007" s="14">
        <v>841</v>
      </c>
      <c r="H6007" s="14">
        <v>1190</v>
      </c>
      <c r="I6007" s="7">
        <f>Tabela1[[#This Row],[Valor total]]-Tabela1[[#This Row],[Valor custo]]</f>
        <v>349</v>
      </c>
      <c r="J6007" s="3">
        <f>Tabela1[[#This Row],[MARGEM BRUTA]]/Tabela1[[#This Row],[Valor total]]</f>
        <v>0.29327731092436976</v>
      </c>
      <c r="K6007" s="1" t="str">
        <f>VLOOKUP(Tabela1[[#This Row],[Cliente]],'BASE DE CLIENTES'!A:D,4,0)</f>
        <v>EMPRESA SEM MAQUINA</v>
      </c>
      <c r="L6007" s="1" t="str">
        <f>VLOOKUP(Tabela1[[#This Row],[Cliente]],'BASE DE CLIENTES'!A:E,5,0)</f>
        <v>CEILANDIA NORTE (CEILANDIA)</v>
      </c>
    </row>
    <row r="6008" spans="2:12" x14ac:dyDescent="0.3">
      <c r="B6008" t="s">
        <v>316</v>
      </c>
      <c r="C6008" s="1" t="str">
        <f>VLOOKUP(Tabela1[[#This Row],[Cliente]],'BASE DE CLIENTES'!A:E,2,0)</f>
        <v>Valparaíso de Goiás</v>
      </c>
      <c r="D6008" s="1" t="str">
        <f>VLOOKUP(Tabela1[[#This Row],[Cliente]],'BASE DE CLIENTES'!A:C,3,0)</f>
        <v>GO</v>
      </c>
      <c r="E6008" s="1" t="str">
        <f>CONCATENATE(Tabela1[[#This Row],[CIDADE]],",",Tabela1[[#This Row],[UF]])</f>
        <v>Valparaíso de Goiás,GO</v>
      </c>
      <c r="F6008" s="12">
        <v>46174</v>
      </c>
      <c r="G6008" s="14">
        <v>880</v>
      </c>
      <c r="H6008" s="14">
        <v>1265</v>
      </c>
      <c r="I6008" s="7">
        <f>Tabela1[[#This Row],[Valor total]]-Tabela1[[#This Row],[Valor custo]]</f>
        <v>385</v>
      </c>
      <c r="J6008" s="3">
        <f>Tabela1[[#This Row],[MARGEM BRUTA]]/Tabela1[[#This Row],[Valor total]]</f>
        <v>0.30434782608695654</v>
      </c>
      <c r="K6008" s="1" t="str">
        <f>VLOOKUP(Tabela1[[#This Row],[Cliente]],'BASE DE CLIENTES'!A:D,4,0)</f>
        <v>SERRALHEIRO</v>
      </c>
      <c r="L6008" s="1" t="str">
        <f>VLOOKUP(Tabela1[[#This Row],[Cliente]],'BASE DE CLIENTES'!A:E,5,0)</f>
        <v>Valparaíso de Goiás</v>
      </c>
    </row>
    <row r="6009" spans="2:12" x14ac:dyDescent="0.3">
      <c r="B6009" t="s">
        <v>27</v>
      </c>
      <c r="C6009" s="1" t="str">
        <f>VLOOKUP(Tabela1[[#This Row],[Cliente]],'BASE DE CLIENTES'!A:E,2,0)</f>
        <v>Brasília</v>
      </c>
      <c r="D6009" s="1" t="str">
        <f>VLOOKUP(Tabela1[[#This Row],[Cliente]],'BASE DE CLIENTES'!A:C,3,0)</f>
        <v>DF</v>
      </c>
      <c r="E6009" s="1" t="str">
        <f>CONCATENATE(Tabela1[[#This Row],[CIDADE]],",",Tabela1[[#This Row],[UF]])</f>
        <v>Brasília,DF</v>
      </c>
      <c r="F6009" s="12">
        <v>46174</v>
      </c>
      <c r="G6009" s="14">
        <v>430</v>
      </c>
      <c r="H6009" s="14">
        <v>675</v>
      </c>
      <c r="I6009" s="7">
        <f>Tabela1[[#This Row],[Valor total]]-Tabela1[[#This Row],[Valor custo]]</f>
        <v>245</v>
      </c>
      <c r="J6009" s="3">
        <f>Tabela1[[#This Row],[MARGEM BRUTA]]/Tabela1[[#This Row],[Valor total]]</f>
        <v>0.36296296296296299</v>
      </c>
      <c r="K6009" s="1" t="str">
        <f>VLOOKUP(Tabela1[[#This Row],[Cliente]],'BASE DE CLIENTES'!A:D,4,0)</f>
        <v>EMPRESA SEM MAQUINA</v>
      </c>
      <c r="L6009" s="1" t="str">
        <f>VLOOKUP(Tabela1[[#This Row],[Cliente]],'BASE DE CLIENTES'!A:E,5,0)</f>
        <v>RECANTO DAS EMAS</v>
      </c>
    </row>
    <row r="6010" spans="2:12" x14ac:dyDescent="0.3">
      <c r="B6010" t="s">
        <v>52</v>
      </c>
      <c r="C6010" s="1" t="str">
        <f>VLOOKUP(Tabela1[[#This Row],[Cliente]],'BASE DE CLIENTES'!A:E,2,0)</f>
        <v>Brasília</v>
      </c>
      <c r="D6010" s="1" t="str">
        <f>VLOOKUP(Tabela1[[#This Row],[Cliente]],'BASE DE CLIENTES'!A:C,3,0)</f>
        <v>DF</v>
      </c>
      <c r="E6010" s="1" t="str">
        <f>CONCATENATE(Tabela1[[#This Row],[CIDADE]],",",Tabela1[[#This Row],[UF]])</f>
        <v>Brasília,DF</v>
      </c>
      <c r="F6010" s="12">
        <v>46174</v>
      </c>
      <c r="G6010" s="14">
        <v>1978</v>
      </c>
      <c r="H6010" s="14">
        <v>2760</v>
      </c>
      <c r="I6010" s="7">
        <f>Tabela1[[#This Row],[Valor total]]-Tabela1[[#This Row],[Valor custo]]</f>
        <v>782</v>
      </c>
      <c r="J6010" s="3">
        <f>Tabela1[[#This Row],[MARGEM BRUTA]]/Tabela1[[#This Row],[Valor total]]</f>
        <v>0.28333333333333333</v>
      </c>
      <c r="K6010" s="1" t="str">
        <f>VLOOKUP(Tabela1[[#This Row],[Cliente]],'BASE DE CLIENTES'!A:D,4,0)</f>
        <v>SERRALHEIRO</v>
      </c>
      <c r="L6010" s="1" t="str">
        <f>VLOOKUP(Tabela1[[#This Row],[Cliente]],'BASE DE CLIENTES'!A:E,5,0)</f>
        <v>Ceilândia Sul (Ceilândia)</v>
      </c>
    </row>
    <row r="6011" spans="2:12" x14ac:dyDescent="0.3">
      <c r="B6011" t="s">
        <v>42</v>
      </c>
      <c r="C6011" s="1" t="str">
        <f>VLOOKUP(Tabela1[[#This Row],[Cliente]],'BASE DE CLIENTES'!A:E,2,0)</f>
        <v>Brasília</v>
      </c>
      <c r="D6011" s="1" t="str">
        <f>VLOOKUP(Tabela1[[#This Row],[Cliente]],'BASE DE CLIENTES'!A:C,3,0)</f>
        <v>DF</v>
      </c>
      <c r="E6011" s="1" t="str">
        <f>CONCATENATE(Tabela1[[#This Row],[CIDADE]],",",Tabela1[[#This Row],[UF]])</f>
        <v>Brasília,DF</v>
      </c>
      <c r="F6011" s="12">
        <v>46174</v>
      </c>
      <c r="G6011" s="14">
        <v>750</v>
      </c>
      <c r="H6011" s="14">
        <v>1170</v>
      </c>
      <c r="I6011" s="7">
        <f>Tabela1[[#This Row],[Valor total]]-Tabela1[[#This Row],[Valor custo]]</f>
        <v>420</v>
      </c>
      <c r="J6011" s="3">
        <f>Tabela1[[#This Row],[MARGEM BRUTA]]/Tabela1[[#This Row],[Valor total]]</f>
        <v>0.35897435897435898</v>
      </c>
      <c r="K6011" s="1" t="str">
        <f>VLOOKUP(Tabela1[[#This Row],[Cliente]],'BASE DE CLIENTES'!A:D,4,0)</f>
        <v>EMPRESA SEM MAQUINA</v>
      </c>
      <c r="L6011" s="1" t="str">
        <f>VLOOKUP(Tabela1[[#This Row],[Cliente]],'BASE DE CLIENTES'!A:E,5,0)</f>
        <v>SAMAMBAIA</v>
      </c>
    </row>
    <row r="6012" spans="2:12" x14ac:dyDescent="0.3">
      <c r="B6012" t="s">
        <v>1205</v>
      </c>
      <c r="C6012" s="1" t="str">
        <f>VLOOKUP(Tabela1[[#This Row],[Cliente]],'BASE DE CLIENTES'!A:E,2,0)</f>
        <v>São Paulo</v>
      </c>
      <c r="D6012" s="1" t="str">
        <f>VLOOKUP(Tabela1[[#This Row],[Cliente]],'BASE DE CLIENTES'!A:C,3,0)</f>
        <v>SP</v>
      </c>
      <c r="E6012" s="1" t="str">
        <f>CONCATENATE(Tabela1[[#This Row],[CIDADE]],",",Tabela1[[#This Row],[UF]])</f>
        <v>São Paulo,SP</v>
      </c>
      <c r="F6012" s="12">
        <v>46174</v>
      </c>
      <c r="G6012" s="14">
        <v>21019.42</v>
      </c>
      <c r="H6012" s="14">
        <v>25725</v>
      </c>
      <c r="I6012" s="7">
        <f>Tabela1[[#This Row],[Valor total]]-Tabela1[[#This Row],[Valor custo]]</f>
        <v>4705.5800000000017</v>
      </c>
      <c r="J6012" s="3">
        <f>Tabela1[[#This Row],[MARGEM BRUTA]]/Tabela1[[#This Row],[Valor total]]</f>
        <v>0.18291856171039853</v>
      </c>
      <c r="K6012" s="1" t="str">
        <f>VLOOKUP(Tabela1[[#This Row],[Cliente]],'BASE DE CLIENTES'!A:D,4,0)</f>
        <v>CLIENTE NOVO S/ IDENT.</v>
      </c>
      <c r="L6012" s="1" t="str">
        <f>VLOOKUP(Tabela1[[#This Row],[Cliente]],'BASE DE CLIENTES'!A:E,5,0)</f>
        <v>São Paulo</v>
      </c>
    </row>
    <row r="6013" spans="2:12" x14ac:dyDescent="0.3">
      <c r="B6013" t="s">
        <v>161</v>
      </c>
      <c r="C6013" s="1" t="str">
        <f>VLOOKUP(Tabela1[[#This Row],[Cliente]],'BASE DE CLIENTES'!A:E,2,0)</f>
        <v>Brasília</v>
      </c>
      <c r="D6013" s="1" t="str">
        <f>VLOOKUP(Tabela1[[#This Row],[Cliente]],'BASE DE CLIENTES'!A:C,3,0)</f>
        <v>DF</v>
      </c>
      <c r="E6013" s="1" t="str">
        <f>CONCATENATE(Tabela1[[#This Row],[CIDADE]],",",Tabela1[[#This Row],[UF]])</f>
        <v>Brasília,DF</v>
      </c>
      <c r="F6013" s="12">
        <v>46174</v>
      </c>
      <c r="G6013" s="14">
        <v>2060</v>
      </c>
      <c r="H6013" s="14">
        <v>3038</v>
      </c>
      <c r="I6013" s="7">
        <f>Tabela1[[#This Row],[Valor total]]-Tabela1[[#This Row],[Valor custo]]</f>
        <v>978</v>
      </c>
      <c r="J6013" s="3">
        <f>Tabela1[[#This Row],[MARGEM BRUTA]]/Tabela1[[#This Row],[Valor total]]</f>
        <v>0.32192231731402238</v>
      </c>
      <c r="K6013" s="1" t="str">
        <f>VLOOKUP(Tabela1[[#This Row],[Cliente]],'BASE DE CLIENTES'!A:D,4,0)</f>
        <v>EMPRESA COM MAQUINA</v>
      </c>
      <c r="L6013" s="1" t="str">
        <f>VLOOKUP(Tabela1[[#This Row],[Cliente]],'BASE DE CLIENTES'!A:E,5,0)</f>
        <v>RIACHO FUNDO II</v>
      </c>
    </row>
    <row r="6014" spans="2:12" x14ac:dyDescent="0.3">
      <c r="B6014" t="s">
        <v>97</v>
      </c>
      <c r="C6014" s="1" t="str">
        <f>VLOOKUP(Tabela1[[#This Row],[Cliente]],'BASE DE CLIENTES'!A:E,2,0)</f>
        <v>Brasília</v>
      </c>
      <c r="D6014" s="1" t="str">
        <f>VLOOKUP(Tabela1[[#This Row],[Cliente]],'BASE DE CLIENTES'!A:C,3,0)</f>
        <v>DF</v>
      </c>
      <c r="E6014" s="1" t="str">
        <f>CONCATENATE(Tabela1[[#This Row],[CIDADE]],",",Tabela1[[#This Row],[UF]])</f>
        <v>Brasília,DF</v>
      </c>
      <c r="F6014" s="12">
        <v>46174</v>
      </c>
      <c r="G6014" s="14">
        <v>1030</v>
      </c>
      <c r="H6014" s="14">
        <v>1645</v>
      </c>
      <c r="I6014" s="7">
        <f>Tabela1[[#This Row],[Valor total]]-Tabela1[[#This Row],[Valor custo]]</f>
        <v>615</v>
      </c>
      <c r="J6014" s="3">
        <f>Tabela1[[#This Row],[MARGEM BRUTA]]/Tabela1[[#This Row],[Valor total]]</f>
        <v>0.37386018237082069</v>
      </c>
      <c r="K6014" s="1" t="str">
        <f>VLOOKUP(Tabela1[[#This Row],[Cliente]],'BASE DE CLIENTES'!A:D,4,0)</f>
        <v>SERRALHEIRO</v>
      </c>
      <c r="L6014" s="1" t="str">
        <f>VLOOKUP(Tabela1[[#This Row],[Cliente]],'BASE DE CLIENTES'!A:E,5,0)</f>
        <v>CEILANDIA NORTE</v>
      </c>
    </row>
    <row r="6015" spans="2:12" x14ac:dyDescent="0.3">
      <c r="B6015" t="s">
        <v>1141</v>
      </c>
      <c r="C6015" s="1" t="str">
        <f>VLOOKUP(Tabela1[[#This Row],[Cliente]],'BASE DE CLIENTES'!A:E,2,0)</f>
        <v>Aparecida de Goiânia</v>
      </c>
      <c r="D6015" s="1" t="str">
        <f>VLOOKUP(Tabela1[[#This Row],[Cliente]],'BASE DE CLIENTES'!A:C,3,0)</f>
        <v>GO</v>
      </c>
      <c r="E6015" s="1" t="str">
        <f>CONCATENATE(Tabela1[[#This Row],[CIDADE]],",",Tabela1[[#This Row],[UF]])</f>
        <v>Aparecida de Goiânia,GO</v>
      </c>
      <c r="F6015" s="12">
        <v>46174</v>
      </c>
      <c r="G6015" s="14">
        <v>751</v>
      </c>
      <c r="H6015" s="14">
        <v>1500</v>
      </c>
      <c r="I6015" s="7">
        <f>Tabela1[[#This Row],[Valor total]]-Tabela1[[#This Row],[Valor custo]]</f>
        <v>749</v>
      </c>
      <c r="J6015" s="3">
        <f>Tabela1[[#This Row],[MARGEM BRUTA]]/Tabela1[[#This Row],[Valor total]]</f>
        <v>0.49933333333333335</v>
      </c>
      <c r="K6015" s="1" t="str">
        <f>VLOOKUP(Tabela1[[#This Row],[Cliente]],'BASE DE CLIENTES'!A:D,4,0)</f>
        <v>CLIENTE NOVO S/ IDENT.</v>
      </c>
      <c r="L6015" s="1" t="str">
        <f>VLOOKUP(Tabela1[[#This Row],[Cliente]],'BASE DE CLIENTES'!A:E,5,0)</f>
        <v>Aparecida de Goiânia</v>
      </c>
    </row>
    <row r="6016" spans="2:12" x14ac:dyDescent="0.3">
      <c r="B6016" t="s">
        <v>52</v>
      </c>
      <c r="C6016" s="1" t="str">
        <f>VLOOKUP(Tabela1[[#This Row],[Cliente]],'BASE DE CLIENTES'!A:E,2,0)</f>
        <v>Brasília</v>
      </c>
      <c r="D6016" s="1" t="str">
        <f>VLOOKUP(Tabela1[[#This Row],[Cliente]],'BASE DE CLIENTES'!A:C,3,0)</f>
        <v>DF</v>
      </c>
      <c r="E6016" s="1" t="str">
        <f>CONCATENATE(Tabela1[[#This Row],[CIDADE]],",",Tabela1[[#This Row],[UF]])</f>
        <v>Brasília,DF</v>
      </c>
      <c r="F6016" s="12">
        <v>46202</v>
      </c>
      <c r="G6016" s="14">
        <v>30.4</v>
      </c>
      <c r="H6016" s="14">
        <v>140</v>
      </c>
      <c r="I6016" s="7">
        <f>Tabela1[[#This Row],[Valor total]]-Tabela1[[#This Row],[Valor custo]]</f>
        <v>109.6</v>
      </c>
      <c r="J6016" s="3">
        <f>Tabela1[[#This Row],[MARGEM BRUTA]]/Tabela1[[#This Row],[Valor total]]</f>
        <v>0.78285714285714281</v>
      </c>
      <c r="K6016" s="1" t="str">
        <f>VLOOKUP(Tabela1[[#This Row],[Cliente]],'BASE DE CLIENTES'!A:D,4,0)</f>
        <v>SERRALHEIRO</v>
      </c>
      <c r="L6016" s="1" t="str">
        <f>VLOOKUP(Tabela1[[#This Row],[Cliente]],'BASE DE CLIENTES'!A:E,5,0)</f>
        <v>Ceilândia Sul (Ceilândia)</v>
      </c>
    </row>
    <row r="6017" spans="2:12" x14ac:dyDescent="0.3">
      <c r="B6017" t="s">
        <v>1221</v>
      </c>
      <c r="C6017" s="1" t="str">
        <f>VLOOKUP(Tabela1[[#This Row],[Cliente]],'BASE DE CLIENTES'!A:E,2,0)</f>
        <v>Brasília</v>
      </c>
      <c r="D6017" s="1" t="str">
        <f>VLOOKUP(Tabela1[[#This Row],[Cliente]],'BASE DE CLIENTES'!A:C,3,0)</f>
        <v>DF</v>
      </c>
      <c r="E6017" s="1" t="str">
        <f>CONCATENATE(Tabela1[[#This Row],[CIDADE]],",",Tabela1[[#This Row],[UF]])</f>
        <v>Brasília,DF</v>
      </c>
      <c r="F6017" s="12">
        <v>46202</v>
      </c>
      <c r="G6017" s="14">
        <v>692.8</v>
      </c>
      <c r="H6017" s="14">
        <v>1205</v>
      </c>
      <c r="I6017" s="7">
        <f>Tabela1[[#This Row],[Valor total]]-Tabela1[[#This Row],[Valor custo]]</f>
        <v>512.20000000000005</v>
      </c>
      <c r="J6017" s="3">
        <f>Tabela1[[#This Row],[MARGEM BRUTA]]/Tabela1[[#This Row],[Valor total]]</f>
        <v>0.42506224066390047</v>
      </c>
      <c r="K6017" s="1" t="str">
        <f>VLOOKUP(Tabela1[[#This Row],[Cliente]],'BASE DE CLIENTES'!A:D,4,0)</f>
        <v>CLIENTE NOVO S/ IDENT.</v>
      </c>
      <c r="L6017" s="1" t="str">
        <f>VLOOKUP(Tabela1[[#This Row],[Cliente]],'BASE DE CLIENTES'!A:E,5,0)</f>
        <v>SAMAMBAIA SUL</v>
      </c>
    </row>
    <row r="6018" spans="2:12" x14ac:dyDescent="0.3">
      <c r="B6018" t="s">
        <v>223</v>
      </c>
      <c r="C6018" s="1" t="str">
        <f>VLOOKUP(Tabela1[[#This Row],[Cliente]],'BASE DE CLIENTES'!A:E,2,0)</f>
        <v>Goiânia</v>
      </c>
      <c r="D6018" s="1" t="str">
        <f>VLOOKUP(Tabela1[[#This Row],[Cliente]],'BASE DE CLIENTES'!A:C,3,0)</f>
        <v>GO</v>
      </c>
      <c r="E6018" s="1" t="str">
        <f>CONCATENATE(Tabela1[[#This Row],[CIDADE]],",",Tabela1[[#This Row],[UF]])</f>
        <v>Goiânia,GO</v>
      </c>
      <c r="F6018" s="12">
        <v>46199</v>
      </c>
      <c r="G6018" s="14">
        <v>2318.7399999999998</v>
      </c>
      <c r="H6018" s="14">
        <v>3680</v>
      </c>
      <c r="I6018" s="7">
        <f>Tabela1[[#This Row],[Valor total]]-Tabela1[[#This Row],[Valor custo]]</f>
        <v>1361.2600000000002</v>
      </c>
      <c r="J6018" s="3">
        <f>Tabela1[[#This Row],[MARGEM BRUTA]]/Tabela1[[#This Row],[Valor total]]</f>
        <v>0.36990760869565226</v>
      </c>
      <c r="K6018" s="1" t="str">
        <f>VLOOKUP(Tabela1[[#This Row],[Cliente]],'BASE DE CLIENTES'!A:D,4,0)</f>
        <v>EMPRESA COM MAQUINA</v>
      </c>
      <c r="L6018" s="1" t="str">
        <f>VLOOKUP(Tabela1[[#This Row],[Cliente]],'BASE DE CLIENTES'!A:E,5,0)</f>
        <v>Goiânia</v>
      </c>
    </row>
    <row r="6019" spans="2:12" x14ac:dyDescent="0.3">
      <c r="B6019" t="s">
        <v>1221</v>
      </c>
      <c r="C6019" s="1" t="str">
        <f>VLOOKUP(Tabela1[[#This Row],[Cliente]],'BASE DE CLIENTES'!A:E,2,0)</f>
        <v>Brasília</v>
      </c>
      <c r="D6019" s="1" t="str">
        <f>VLOOKUP(Tabela1[[#This Row],[Cliente]],'BASE DE CLIENTES'!A:C,3,0)</f>
        <v>DF</v>
      </c>
      <c r="E6019" s="1" t="str">
        <f>CONCATENATE(Tabela1[[#This Row],[CIDADE]],",",Tabela1[[#This Row],[UF]])</f>
        <v>Brasília,DF</v>
      </c>
      <c r="F6019" s="12">
        <v>46197</v>
      </c>
      <c r="G6019" s="14">
        <v>640.6</v>
      </c>
      <c r="H6019" s="14">
        <v>1145</v>
      </c>
      <c r="I6019" s="7">
        <f>Tabela1[[#This Row],[Valor total]]-Tabela1[[#This Row],[Valor custo]]</f>
        <v>504.4</v>
      </c>
      <c r="J6019" s="3">
        <f>Tabela1[[#This Row],[MARGEM BRUTA]]/Tabela1[[#This Row],[Valor total]]</f>
        <v>0.4405240174672489</v>
      </c>
      <c r="K6019" s="1" t="str">
        <f>VLOOKUP(Tabela1[[#This Row],[Cliente]],'BASE DE CLIENTES'!A:D,4,0)</f>
        <v>CLIENTE NOVO S/ IDENT.</v>
      </c>
      <c r="L6019" s="1" t="str">
        <f>VLOOKUP(Tabela1[[#This Row],[Cliente]],'BASE DE CLIENTES'!A:E,5,0)</f>
        <v>SAMAMBAIA SUL</v>
      </c>
    </row>
    <row r="6020" spans="2:12" x14ac:dyDescent="0.3">
      <c r="B6020" t="s">
        <v>78</v>
      </c>
      <c r="C6020" s="1" t="str">
        <f>VLOOKUP(Tabela1[[#This Row],[Cliente]],'BASE DE CLIENTES'!A:E,2,0)</f>
        <v>Brasília</v>
      </c>
      <c r="D6020" s="1" t="str">
        <f>VLOOKUP(Tabela1[[#This Row],[Cliente]],'BASE DE CLIENTES'!A:C,3,0)</f>
        <v>DF</v>
      </c>
      <c r="E6020" s="1" t="str">
        <f>CONCATENATE(Tabela1[[#This Row],[CIDADE]],",",Tabela1[[#This Row],[UF]])</f>
        <v>Brasília,DF</v>
      </c>
      <c r="F6020" s="12">
        <v>46197</v>
      </c>
      <c r="G6020" s="14">
        <v>1790</v>
      </c>
      <c r="H6020" s="14">
        <v>3110</v>
      </c>
      <c r="I6020" s="7">
        <f>Tabela1[[#This Row],[Valor total]]-Tabela1[[#This Row],[Valor custo]]</f>
        <v>1320</v>
      </c>
      <c r="J6020" s="3">
        <f>Tabela1[[#This Row],[MARGEM BRUTA]]/Tabela1[[#This Row],[Valor total]]</f>
        <v>0.42443729903536975</v>
      </c>
      <c r="K6020" s="1" t="str">
        <f>VLOOKUP(Tabela1[[#This Row],[Cliente]],'BASE DE CLIENTES'!A:D,4,0)</f>
        <v>SERRALHEIRO</v>
      </c>
      <c r="L6020" s="1" t="str">
        <f>VLOOKUP(Tabela1[[#This Row],[Cliente]],'BASE DE CLIENTES'!A:E,5,0)</f>
        <v>Vila do Boa (São Sebastião)</v>
      </c>
    </row>
    <row r="6021" spans="2:12" x14ac:dyDescent="0.3">
      <c r="B6021" t="s">
        <v>128</v>
      </c>
      <c r="C6021" s="1" t="str">
        <f>VLOOKUP(Tabela1[[#This Row],[Cliente]],'BASE DE CLIENTES'!A:E,2,0)</f>
        <v>Brasília</v>
      </c>
      <c r="D6021" s="1" t="str">
        <f>VLOOKUP(Tabela1[[#This Row],[Cliente]],'BASE DE CLIENTES'!A:C,3,0)</f>
        <v>DF</v>
      </c>
      <c r="E6021" s="1" t="str">
        <f>CONCATENATE(Tabela1[[#This Row],[CIDADE]],",",Tabela1[[#This Row],[UF]])</f>
        <v>Brasília,DF</v>
      </c>
      <c r="F6021" s="12">
        <v>46196</v>
      </c>
      <c r="G6021" s="14">
        <v>2010</v>
      </c>
      <c r="H6021" s="14">
        <v>3465</v>
      </c>
      <c r="I6021" s="7">
        <f>Tabela1[[#This Row],[Valor total]]-Tabela1[[#This Row],[Valor custo]]</f>
        <v>1455</v>
      </c>
      <c r="J6021" s="3">
        <f>Tabela1[[#This Row],[MARGEM BRUTA]]/Tabela1[[#This Row],[Valor total]]</f>
        <v>0.41991341991341991</v>
      </c>
      <c r="K6021" s="1" t="str">
        <f>VLOOKUP(Tabela1[[#This Row],[Cliente]],'BASE DE CLIENTES'!A:D,4,0)</f>
        <v>SERRALHEIRO</v>
      </c>
      <c r="L6021" s="1" t="str">
        <f>VLOOKUP(Tabela1[[#This Row],[Cliente]],'BASE DE CLIENTES'!A:E,5,0)</f>
        <v>TAGUATINGA NORTE</v>
      </c>
    </row>
    <row r="6022" spans="2:12" x14ac:dyDescent="0.3">
      <c r="B6022" t="s">
        <v>183</v>
      </c>
      <c r="C6022" s="1" t="str">
        <f>VLOOKUP(Tabela1[[#This Row],[Cliente]],'BASE DE CLIENTES'!A:E,2,0)</f>
        <v>Caldas Novas</v>
      </c>
      <c r="D6022" s="1" t="str">
        <f>VLOOKUP(Tabela1[[#This Row],[Cliente]],'BASE DE CLIENTES'!A:C,3,0)</f>
        <v>GO</v>
      </c>
      <c r="E6022" s="1" t="str">
        <f>CONCATENATE(Tabela1[[#This Row],[CIDADE]],",",Tabela1[[#This Row],[UF]])</f>
        <v>Caldas Novas,GO</v>
      </c>
      <c r="F6022" s="12">
        <v>46196</v>
      </c>
      <c r="G6022" s="14">
        <v>3995</v>
      </c>
      <c r="H6022" s="14">
        <v>6165</v>
      </c>
      <c r="I6022" s="7">
        <f>Tabela1[[#This Row],[Valor total]]-Tabela1[[#This Row],[Valor custo]]</f>
        <v>2170</v>
      </c>
      <c r="J6022" s="3">
        <f>Tabela1[[#This Row],[MARGEM BRUTA]]/Tabela1[[#This Row],[Valor total]]</f>
        <v>0.35198702351987021</v>
      </c>
      <c r="K6022" s="1" t="str">
        <f>VLOOKUP(Tabela1[[#This Row],[Cliente]],'BASE DE CLIENTES'!A:D,4,0)</f>
        <v>EMPRESA COM MAQUINA</v>
      </c>
      <c r="L6022" s="1" t="str">
        <f>VLOOKUP(Tabela1[[#This Row],[Cliente]],'BASE DE CLIENTES'!A:E,5,0)</f>
        <v>Caldas Novas</v>
      </c>
    </row>
    <row r="6023" spans="2:12" x14ac:dyDescent="0.3">
      <c r="B6023" t="s">
        <v>1221</v>
      </c>
      <c r="C6023" s="1" t="str">
        <f>VLOOKUP(Tabela1[[#This Row],[Cliente]],'BASE DE CLIENTES'!A:E,2,0)</f>
        <v>Brasília</v>
      </c>
      <c r="D6023" s="1" t="str">
        <f>VLOOKUP(Tabela1[[#This Row],[Cliente]],'BASE DE CLIENTES'!A:C,3,0)</f>
        <v>DF</v>
      </c>
      <c r="E6023" s="1" t="str">
        <f>CONCATENATE(Tabela1[[#This Row],[CIDADE]],",",Tabela1[[#This Row],[UF]])</f>
        <v>Brasília,DF</v>
      </c>
      <c r="F6023" s="12">
        <v>46195</v>
      </c>
      <c r="G6023" s="14">
        <v>670</v>
      </c>
      <c r="H6023" s="14">
        <v>1000</v>
      </c>
      <c r="I6023" s="7">
        <f>Tabela1[[#This Row],[Valor total]]-Tabela1[[#This Row],[Valor custo]]</f>
        <v>330</v>
      </c>
      <c r="J6023" s="3">
        <f>Tabela1[[#This Row],[MARGEM BRUTA]]/Tabela1[[#This Row],[Valor total]]</f>
        <v>0.33</v>
      </c>
      <c r="K6023" s="1" t="str">
        <f>VLOOKUP(Tabela1[[#This Row],[Cliente]],'BASE DE CLIENTES'!A:D,4,0)</f>
        <v>CLIENTE NOVO S/ IDENT.</v>
      </c>
      <c r="L6023" s="1" t="str">
        <f>VLOOKUP(Tabela1[[#This Row],[Cliente]],'BASE DE CLIENTES'!A:E,5,0)</f>
        <v>SAMAMBAIA SUL</v>
      </c>
    </row>
    <row r="6024" spans="2:12" x14ac:dyDescent="0.3">
      <c r="B6024" t="s">
        <v>150</v>
      </c>
      <c r="C6024" s="1" t="str">
        <f>VLOOKUP(Tabela1[[#This Row],[Cliente]],'BASE DE CLIENTES'!A:E,2,0)</f>
        <v>Anápolis</v>
      </c>
      <c r="D6024" s="1" t="str">
        <f>VLOOKUP(Tabela1[[#This Row],[Cliente]],'BASE DE CLIENTES'!A:C,3,0)</f>
        <v>GO</v>
      </c>
      <c r="E6024" s="1" t="str">
        <f>CONCATENATE(Tabela1[[#This Row],[CIDADE]],",",Tabela1[[#This Row],[UF]])</f>
        <v>Anápolis,GO</v>
      </c>
      <c r="F6024" s="12">
        <v>46195</v>
      </c>
      <c r="G6024" s="14">
        <v>6407</v>
      </c>
      <c r="H6024" s="14">
        <v>10130</v>
      </c>
      <c r="I6024" s="7">
        <f>Tabela1[[#This Row],[Valor total]]-Tabela1[[#This Row],[Valor custo]]</f>
        <v>3723</v>
      </c>
      <c r="J6024" s="3">
        <f>Tabela1[[#This Row],[MARGEM BRUTA]]/Tabela1[[#This Row],[Valor total]]</f>
        <v>0.36752221125370188</v>
      </c>
      <c r="K6024" s="1" t="str">
        <f>VLOOKUP(Tabela1[[#This Row],[Cliente]],'BASE DE CLIENTES'!A:D,4,0)</f>
        <v>EMPRESA COM MAQUINA</v>
      </c>
      <c r="L6024" s="1" t="str">
        <f>VLOOKUP(Tabela1[[#This Row],[Cliente]],'BASE DE CLIENTES'!A:E,5,0)</f>
        <v>Anápolis</v>
      </c>
    </row>
    <row r="6025" spans="2:12" x14ac:dyDescent="0.3">
      <c r="B6025" t="s">
        <v>206</v>
      </c>
      <c r="C6025" s="1" t="str">
        <f>VLOOKUP(Tabela1[[#This Row],[Cliente]],'BASE DE CLIENTES'!A:E,2,0)</f>
        <v>Goiânia</v>
      </c>
      <c r="D6025" s="1" t="str">
        <f>VLOOKUP(Tabela1[[#This Row],[Cliente]],'BASE DE CLIENTES'!A:C,3,0)</f>
        <v>GO</v>
      </c>
      <c r="E6025" s="1" t="str">
        <f>CONCATENATE(Tabela1[[#This Row],[CIDADE]],",",Tabela1[[#This Row],[UF]])</f>
        <v>Goiânia,GO</v>
      </c>
      <c r="F6025" s="12">
        <v>46195</v>
      </c>
      <c r="G6025" s="14">
        <v>8200</v>
      </c>
      <c r="H6025" s="14">
        <v>12800</v>
      </c>
      <c r="I6025" s="7">
        <f>Tabela1[[#This Row],[Valor total]]-Tabela1[[#This Row],[Valor custo]]</f>
        <v>4600</v>
      </c>
      <c r="J6025" s="3">
        <f>Tabela1[[#This Row],[MARGEM BRUTA]]/Tabela1[[#This Row],[Valor total]]</f>
        <v>0.359375</v>
      </c>
      <c r="K6025" s="1" t="str">
        <f>VLOOKUP(Tabela1[[#This Row],[Cliente]],'BASE DE CLIENTES'!A:D,4,0)</f>
        <v>EMPRESA COM MAQUINA</v>
      </c>
      <c r="L6025" s="1" t="str">
        <f>VLOOKUP(Tabela1[[#This Row],[Cliente]],'BASE DE CLIENTES'!A:E,5,0)</f>
        <v>Goiânia</v>
      </c>
    </row>
    <row r="6026" spans="2:12" x14ac:dyDescent="0.3">
      <c r="B6026" t="s">
        <v>25</v>
      </c>
      <c r="C6026" s="1" t="str">
        <f>VLOOKUP(Tabela1[[#This Row],[Cliente]],'BASE DE CLIENTES'!A:E,2,0)</f>
        <v>Brasília</v>
      </c>
      <c r="D6026" s="1" t="str">
        <f>VLOOKUP(Tabela1[[#This Row],[Cliente]],'BASE DE CLIENTES'!A:C,3,0)</f>
        <v>DF</v>
      </c>
      <c r="E6026" s="1" t="str">
        <f>CONCATENATE(Tabela1[[#This Row],[CIDADE]],",",Tabela1[[#This Row],[UF]])</f>
        <v>Brasília,DF</v>
      </c>
      <c r="F6026" s="12">
        <v>46195</v>
      </c>
      <c r="G6026" s="14">
        <v>1340</v>
      </c>
      <c r="H6026" s="14">
        <v>2000</v>
      </c>
      <c r="I6026" s="7">
        <f>Tabela1[[#This Row],[Valor total]]-Tabela1[[#This Row],[Valor custo]]</f>
        <v>660</v>
      </c>
      <c r="J6026" s="3">
        <f>Tabela1[[#This Row],[MARGEM BRUTA]]/Tabela1[[#This Row],[Valor total]]</f>
        <v>0.33</v>
      </c>
      <c r="K6026" s="1" t="str">
        <f>VLOOKUP(Tabela1[[#This Row],[Cliente]],'BASE DE CLIENTES'!A:D,4,0)</f>
        <v>EMPRESA COM MAQUINA</v>
      </c>
      <c r="L6026" s="1" t="str">
        <f>VLOOKUP(Tabela1[[#This Row],[Cliente]],'BASE DE CLIENTES'!A:E,5,0)</f>
        <v>CEILANDIA NORTE (CEILANDIA)</v>
      </c>
    </row>
    <row r="6027" spans="2:12" x14ac:dyDescent="0.3">
      <c r="B6027" t="s">
        <v>179</v>
      </c>
      <c r="C6027" s="1" t="str">
        <f>VLOOKUP(Tabela1[[#This Row],[Cliente]],'BASE DE CLIENTES'!A:E,2,0)</f>
        <v>Brasilândia de Minas</v>
      </c>
      <c r="D6027" s="1" t="str">
        <f>VLOOKUP(Tabela1[[#This Row],[Cliente]],'BASE DE CLIENTES'!A:C,3,0)</f>
        <v>MG</v>
      </c>
      <c r="E6027" s="1" t="str">
        <f>CONCATENATE(Tabela1[[#This Row],[CIDADE]],",",Tabela1[[#This Row],[UF]])</f>
        <v>Brasilândia de Minas,MG</v>
      </c>
      <c r="F6027" s="12">
        <v>46192</v>
      </c>
      <c r="G6027" s="14">
        <v>760</v>
      </c>
      <c r="H6027" s="14">
        <v>1280</v>
      </c>
      <c r="I6027" s="7">
        <f>Tabela1[[#This Row],[Valor total]]-Tabela1[[#This Row],[Valor custo]]</f>
        <v>520</v>
      </c>
      <c r="J6027" s="3">
        <f>Tabela1[[#This Row],[MARGEM BRUTA]]/Tabela1[[#This Row],[Valor total]]</f>
        <v>0.40625</v>
      </c>
      <c r="K6027" s="1" t="str">
        <f>VLOOKUP(Tabela1[[#This Row],[Cliente]],'BASE DE CLIENTES'!A:D,4,0)</f>
        <v>EMPRESA SEM MAQUINA</v>
      </c>
      <c r="L6027" s="1" t="str">
        <f>VLOOKUP(Tabela1[[#This Row],[Cliente]],'BASE DE CLIENTES'!A:E,5,0)</f>
        <v>Brasilândia de Minas</v>
      </c>
    </row>
    <row r="6028" spans="2:12" x14ac:dyDescent="0.3">
      <c r="B6028" t="s">
        <v>128</v>
      </c>
      <c r="C6028" s="1" t="str">
        <f>VLOOKUP(Tabela1[[#This Row],[Cliente]],'BASE DE CLIENTES'!A:E,2,0)</f>
        <v>Brasília</v>
      </c>
      <c r="D6028" s="1" t="str">
        <f>VLOOKUP(Tabela1[[#This Row],[Cliente]],'BASE DE CLIENTES'!A:C,3,0)</f>
        <v>DF</v>
      </c>
      <c r="E6028" s="1" t="str">
        <f>CONCATENATE(Tabela1[[#This Row],[CIDADE]],",",Tabela1[[#This Row],[UF]])</f>
        <v>Brasília,DF</v>
      </c>
      <c r="F6028" s="12">
        <v>46190</v>
      </c>
      <c r="G6028" s="14">
        <v>3990</v>
      </c>
      <c r="H6028" s="14">
        <v>6500</v>
      </c>
      <c r="I6028" s="7">
        <f>Tabela1[[#This Row],[Valor total]]-Tabela1[[#This Row],[Valor custo]]</f>
        <v>2510</v>
      </c>
      <c r="J6028" s="3">
        <f>Tabela1[[#This Row],[MARGEM BRUTA]]/Tabela1[[#This Row],[Valor total]]</f>
        <v>0.38615384615384618</v>
      </c>
      <c r="K6028" s="1" t="str">
        <f>VLOOKUP(Tabela1[[#This Row],[Cliente]],'BASE DE CLIENTES'!A:D,4,0)</f>
        <v>SERRALHEIRO</v>
      </c>
      <c r="L6028" s="1" t="str">
        <f>VLOOKUP(Tabela1[[#This Row],[Cliente]],'BASE DE CLIENTES'!A:E,5,0)</f>
        <v>TAGUATINGA NORTE</v>
      </c>
    </row>
    <row r="6029" spans="2:12" x14ac:dyDescent="0.3">
      <c r="B6029" t="s">
        <v>169</v>
      </c>
      <c r="C6029" s="1" t="str">
        <f>VLOOKUP(Tabela1[[#This Row],[Cliente]],'BASE DE CLIENTES'!A:E,2,0)</f>
        <v>Planaltina</v>
      </c>
      <c r="D6029" s="1" t="str">
        <f>VLOOKUP(Tabela1[[#This Row],[Cliente]],'BASE DE CLIENTES'!A:C,3,0)</f>
        <v>GO</v>
      </c>
      <c r="E6029" s="1" t="str">
        <f>CONCATENATE(Tabela1[[#This Row],[CIDADE]],",",Tabela1[[#This Row],[UF]])</f>
        <v>Planaltina,GO</v>
      </c>
      <c r="F6029" s="12">
        <v>46190</v>
      </c>
      <c r="G6029" s="14">
        <v>88.14</v>
      </c>
      <c r="H6029" s="14">
        <v>135</v>
      </c>
      <c r="I6029" s="7">
        <f>Tabela1[[#This Row],[Valor total]]-Tabela1[[#This Row],[Valor custo]]</f>
        <v>46.86</v>
      </c>
      <c r="J6029" s="3">
        <f>Tabela1[[#This Row],[MARGEM BRUTA]]/Tabela1[[#This Row],[Valor total]]</f>
        <v>0.34711111111111109</v>
      </c>
      <c r="K6029" s="1" t="str">
        <f>VLOOKUP(Tabela1[[#This Row],[Cliente]],'BASE DE CLIENTES'!A:D,4,0)</f>
        <v>SERRALHEIRO</v>
      </c>
      <c r="L6029" s="1" t="str">
        <f>VLOOKUP(Tabela1[[#This Row],[Cliente]],'BASE DE CLIENTES'!A:E,5,0)</f>
        <v>Planaltina</v>
      </c>
    </row>
    <row r="6030" spans="2:12" x14ac:dyDescent="0.3">
      <c r="B6030" t="s">
        <v>1247</v>
      </c>
      <c r="C6030" s="1" t="str">
        <f>VLOOKUP(Tabela1[[#This Row],[Cliente]],'BASE DE CLIENTES'!A:E,2,0)</f>
        <v>Brasília</v>
      </c>
      <c r="D6030" s="1" t="str">
        <f>VLOOKUP(Tabela1[[#This Row],[Cliente]],'BASE DE CLIENTES'!A:C,3,0)</f>
        <v>DF</v>
      </c>
      <c r="E6030" s="1" t="str">
        <f>CONCATENATE(Tabela1[[#This Row],[CIDADE]],",",Tabela1[[#This Row],[UF]])</f>
        <v>Brasília,DF</v>
      </c>
      <c r="F6030" s="12">
        <v>46190</v>
      </c>
      <c r="G6030" s="14">
        <v>500</v>
      </c>
      <c r="H6030" s="14">
        <v>920</v>
      </c>
      <c r="I6030" s="7">
        <f>Tabela1[[#This Row],[Valor total]]-Tabela1[[#This Row],[Valor custo]]</f>
        <v>420</v>
      </c>
      <c r="J6030" s="3">
        <f>Tabela1[[#This Row],[MARGEM BRUTA]]/Tabela1[[#This Row],[Valor total]]</f>
        <v>0.45652173913043476</v>
      </c>
      <c r="K6030" s="1" t="str">
        <f>VLOOKUP(Tabela1[[#This Row],[Cliente]],'BASE DE CLIENTES'!A:D,4,0)</f>
        <v>CLIENTE NOVO S/ IDENT.</v>
      </c>
      <c r="L6030" s="1" t="str">
        <f>VLOOKUP(Tabela1[[#This Row],[Cliente]],'BASE DE CLIENTES'!A:E,5,0)</f>
        <v>SAMAMBAIA</v>
      </c>
    </row>
    <row r="6031" spans="2:12" x14ac:dyDescent="0.3">
      <c r="B6031" t="s">
        <v>80</v>
      </c>
      <c r="C6031" s="1" t="str">
        <f>VLOOKUP(Tabela1[[#This Row],[Cliente]],'BASE DE CLIENTES'!A:E,2,0)</f>
        <v>Brasília</v>
      </c>
      <c r="D6031" s="1" t="str">
        <f>VLOOKUP(Tabela1[[#This Row],[Cliente]],'BASE DE CLIENTES'!A:C,3,0)</f>
        <v>DF</v>
      </c>
      <c r="E6031" s="1" t="str">
        <f>CONCATENATE(Tabela1[[#This Row],[CIDADE]],",",Tabela1[[#This Row],[UF]])</f>
        <v>Brasília,DF</v>
      </c>
      <c r="F6031" s="12">
        <v>46176</v>
      </c>
      <c r="G6031" s="14">
        <v>56.28</v>
      </c>
      <c r="H6031" s="14">
        <v>140</v>
      </c>
      <c r="I6031" s="7">
        <f>Tabela1[[#This Row],[Valor total]]-Tabela1[[#This Row],[Valor custo]]</f>
        <v>83.72</v>
      </c>
      <c r="J6031" s="3">
        <f>Tabela1[[#This Row],[MARGEM BRUTA]]/Tabela1[[#This Row],[Valor total]]</f>
        <v>0.59799999999999998</v>
      </c>
      <c r="K6031" s="1" t="str">
        <f>VLOOKUP(Tabela1[[#This Row],[Cliente]],'BASE DE CLIENTES'!A:D,4,0)</f>
        <v>EMPRESA SEM MAQUINA</v>
      </c>
      <c r="L6031" s="1" t="str">
        <f>VLOOKUP(Tabela1[[#This Row],[Cliente]],'BASE DE CLIENTES'!A:E,5,0)</f>
        <v>JOKEY</v>
      </c>
    </row>
    <row r="6032" spans="2:12" x14ac:dyDescent="0.3">
      <c r="B6032" t="s">
        <v>85</v>
      </c>
      <c r="C6032" s="1" t="str">
        <f>VLOOKUP(Tabela1[[#This Row],[Cliente]],'BASE DE CLIENTES'!A:E,2,0)</f>
        <v>Brasília</v>
      </c>
      <c r="D6032" s="1" t="str">
        <f>VLOOKUP(Tabela1[[#This Row],[Cliente]],'BASE DE CLIENTES'!A:C,3,0)</f>
        <v>DF</v>
      </c>
      <c r="E6032" s="1" t="str">
        <f>CONCATENATE(Tabela1[[#This Row],[CIDADE]],",",Tabela1[[#This Row],[UF]])</f>
        <v>Brasília,DF</v>
      </c>
      <c r="F6032" s="12">
        <v>46174</v>
      </c>
      <c r="G6032" s="14">
        <v>645</v>
      </c>
      <c r="H6032" s="14">
        <v>0.01</v>
      </c>
      <c r="I6032" s="7">
        <v>0</v>
      </c>
      <c r="J6032" s="3">
        <f>Tabela1[[#This Row],[MARGEM BRUTA]]/Tabela1[[#This Row],[Valor total]]</f>
        <v>0</v>
      </c>
      <c r="K6032" s="1" t="str">
        <f>VLOOKUP(Tabela1[[#This Row],[Cliente]],'BASE DE CLIENTES'!A:D,4,0)</f>
        <v>SERRALHEIRO</v>
      </c>
      <c r="L6032" s="1" t="str">
        <f>VLOOKUP(Tabela1[[#This Row],[Cliente]],'BASE DE CLIENTES'!A:E,5,0)</f>
        <v>SAMAMBAIA NORTE (SAMAMBAIA)</v>
      </c>
    </row>
    <row r="6033" spans="2:12" x14ac:dyDescent="0.3">
      <c r="B6033" t="s">
        <v>78</v>
      </c>
      <c r="C6033" s="1" t="str">
        <f>VLOOKUP(Tabela1[[#This Row],[Cliente]],'BASE DE CLIENTES'!A:E,2,0)</f>
        <v>Brasília</v>
      </c>
      <c r="D6033" s="1" t="str">
        <f>VLOOKUP(Tabela1[[#This Row],[Cliente]],'BASE DE CLIENTES'!A:C,3,0)</f>
        <v>DF</v>
      </c>
      <c r="E6033" s="1" t="str">
        <f>CONCATENATE(Tabela1[[#This Row],[CIDADE]],",",Tabela1[[#This Row],[UF]])</f>
        <v>Brasília,DF</v>
      </c>
      <c r="F6033" s="12">
        <v>46175</v>
      </c>
      <c r="G6033" s="14">
        <v>330</v>
      </c>
      <c r="H6033" s="14">
        <v>0.01</v>
      </c>
      <c r="I6033" s="7">
        <v>0</v>
      </c>
      <c r="J6033" s="3">
        <f>Tabela1[[#This Row],[MARGEM BRUTA]]/Tabela1[[#This Row],[Valor total]]</f>
        <v>0</v>
      </c>
      <c r="K6033" s="1" t="str">
        <f>VLOOKUP(Tabela1[[#This Row],[Cliente]],'BASE DE CLIENTES'!A:D,4,0)</f>
        <v>SERRALHEIRO</v>
      </c>
      <c r="L6033" s="1" t="str">
        <f>VLOOKUP(Tabela1[[#This Row],[Cliente]],'BASE DE CLIENTES'!A:E,5,0)</f>
        <v>Vila do Boa (São Sebastião)</v>
      </c>
    </row>
    <row r="6034" spans="2:12" x14ac:dyDescent="0.3">
      <c r="B6034" t="s">
        <v>19</v>
      </c>
      <c r="C6034" s="1" t="str">
        <f>VLOOKUP(Tabela1[[#This Row],[Cliente]],'BASE DE CLIENTES'!A:E,2,0)</f>
        <v>Águas Lindas de Goiás</v>
      </c>
      <c r="D6034" s="1" t="str">
        <f>VLOOKUP(Tabela1[[#This Row],[Cliente]],'BASE DE CLIENTES'!A:C,3,0)</f>
        <v>GO</v>
      </c>
      <c r="E6034" s="1" t="str">
        <f>CONCATENATE(Tabela1[[#This Row],[CIDADE]],",",Tabela1[[#This Row],[UF]])</f>
        <v>Águas Lindas de Goiás,GO</v>
      </c>
      <c r="F6034" s="12">
        <v>46234</v>
      </c>
      <c r="G6034" s="14">
        <v>1140</v>
      </c>
      <c r="H6034" s="14">
        <v>1935</v>
      </c>
      <c r="I6034" s="7">
        <f>Tabela1[[#This Row],[Valor total]]-Tabela1[[#This Row],[Valor custo]]</f>
        <v>795</v>
      </c>
      <c r="J6034" s="3">
        <f>Tabela1[[#This Row],[MARGEM BRUTA]]/Tabela1[[#This Row],[Valor total]]</f>
        <v>0.41085271317829458</v>
      </c>
      <c r="K6034" s="1" t="str">
        <f>VLOOKUP(Tabela1[[#This Row],[Cliente]],'BASE DE CLIENTES'!A:D,4,0)</f>
        <v>SERRALHEIRO</v>
      </c>
      <c r="L6034" s="1" t="str">
        <f>VLOOKUP(Tabela1[[#This Row],[Cliente]],'BASE DE CLIENTES'!A:E,5,0)</f>
        <v>Águas Lindas de Goiás</v>
      </c>
    </row>
    <row r="6035" spans="2:12" x14ac:dyDescent="0.3">
      <c r="B6035" t="s">
        <v>1223</v>
      </c>
      <c r="C6035" s="1" t="str">
        <f>VLOOKUP(Tabela1[[#This Row],[Cliente]],'BASE DE CLIENTES'!A:E,2,0)</f>
        <v>MERCADO LIVRE</v>
      </c>
      <c r="D6035" s="1" t="str">
        <f>VLOOKUP(Tabela1[[#This Row],[Cliente]],'BASE DE CLIENTES'!A:C,3,0)</f>
        <v>MERCADO LIVRE</v>
      </c>
      <c r="E6035" s="1" t="str">
        <f>CONCATENATE(Tabela1[[#This Row],[CIDADE]],",",Tabela1[[#This Row],[UF]])</f>
        <v>MERCADO LIVRE,MERCADO LIVRE</v>
      </c>
      <c r="F6035" s="12">
        <v>46234</v>
      </c>
      <c r="G6035" s="14">
        <v>0</v>
      </c>
      <c r="H6035" s="14">
        <v>93.58</v>
      </c>
      <c r="I6035" s="7">
        <f>Tabela1[[#This Row],[Valor total]]-Tabela1[[#This Row],[Valor custo]]</f>
        <v>93.58</v>
      </c>
      <c r="J6035" s="3">
        <f>Tabela1[[#This Row],[MARGEM BRUTA]]/Tabela1[[#This Row],[Valor total]]</f>
        <v>1</v>
      </c>
      <c r="K6035" s="1" t="str">
        <f>VLOOKUP(Tabela1[[#This Row],[Cliente]],'BASE DE CLIENTES'!A:D,4,0)</f>
        <v>OUTROS RAMOS</v>
      </c>
      <c r="L6035" s="1" t="str">
        <f>VLOOKUP(Tabela1[[#This Row],[Cliente]],'BASE DE CLIENTES'!A:E,5,0)</f>
        <v>MERCADO LIVRE</v>
      </c>
    </row>
    <row r="6036" spans="2:12" x14ac:dyDescent="0.3">
      <c r="B6036" t="s">
        <v>138</v>
      </c>
      <c r="C6036" s="1" t="str">
        <f>VLOOKUP(Tabela1[[#This Row],[Cliente]],'BASE DE CLIENTES'!A:E,2,0)</f>
        <v>Brasília</v>
      </c>
      <c r="D6036" s="1" t="str">
        <f>VLOOKUP(Tabela1[[#This Row],[Cliente]],'BASE DE CLIENTES'!A:C,3,0)</f>
        <v>DF</v>
      </c>
      <c r="E6036" s="1" t="str">
        <f>CONCATENATE(Tabela1[[#This Row],[CIDADE]],",",Tabela1[[#This Row],[UF]])</f>
        <v>Brasília,DF</v>
      </c>
      <c r="F6036" s="12">
        <v>46234</v>
      </c>
      <c r="G6036" s="14">
        <v>281.39999999999998</v>
      </c>
      <c r="H6036" s="14">
        <v>600</v>
      </c>
      <c r="I6036" s="7">
        <f>Tabela1[[#This Row],[Valor total]]-Tabela1[[#This Row],[Valor custo]]</f>
        <v>318.60000000000002</v>
      </c>
      <c r="J6036" s="3">
        <f>Tabela1[[#This Row],[MARGEM BRUTA]]/Tabela1[[#This Row],[Valor total]]</f>
        <v>0.53100000000000003</v>
      </c>
      <c r="K6036" s="1" t="str">
        <f>VLOOKUP(Tabela1[[#This Row],[Cliente]],'BASE DE CLIENTES'!A:D,4,0)</f>
        <v>OUTROS RAMOS</v>
      </c>
      <c r="L6036" s="1" t="str">
        <f>VLOOKUP(Tabela1[[#This Row],[Cliente]],'BASE DE CLIENTES'!A:E,5,0)</f>
        <v>CEILANDIA NORTE (CEILANDIA)</v>
      </c>
    </row>
    <row r="6037" spans="2:12" x14ac:dyDescent="0.3">
      <c r="B6037" t="s">
        <v>88</v>
      </c>
      <c r="C6037" s="1" t="str">
        <f>VLOOKUP(Tabela1[[#This Row],[Cliente]],'BASE DE CLIENTES'!A:E,2,0)</f>
        <v>Brasília</v>
      </c>
      <c r="D6037" s="1" t="str">
        <f>VLOOKUP(Tabela1[[#This Row],[Cliente]],'BASE DE CLIENTES'!A:C,3,0)</f>
        <v>DF</v>
      </c>
      <c r="E6037" s="1" t="str">
        <f>CONCATENATE(Tabela1[[#This Row],[CIDADE]],",",Tabela1[[#This Row],[UF]])</f>
        <v>Brasília,DF</v>
      </c>
      <c r="F6037" s="12">
        <v>46234</v>
      </c>
      <c r="G6037" s="14">
        <v>1760</v>
      </c>
      <c r="H6037" s="14">
        <v>2585</v>
      </c>
      <c r="I6037" s="7">
        <f>Tabela1[[#This Row],[Valor total]]-Tabela1[[#This Row],[Valor custo]]</f>
        <v>825</v>
      </c>
      <c r="J6037" s="3">
        <f>Tabela1[[#This Row],[MARGEM BRUTA]]/Tabela1[[#This Row],[Valor total]]</f>
        <v>0.31914893617021278</v>
      </c>
      <c r="K6037" s="1" t="str">
        <f>VLOOKUP(Tabela1[[#This Row],[Cliente]],'BASE DE CLIENTES'!A:D,4,0)</f>
        <v>SERRALHEIRO</v>
      </c>
      <c r="L6037" s="1" t="str">
        <f>VLOOKUP(Tabela1[[#This Row],[Cliente]],'BASE DE CLIENTES'!A:E,5,0)</f>
        <v>RECANTO DAS EMAS</v>
      </c>
    </row>
    <row r="6038" spans="2:12" x14ac:dyDescent="0.3">
      <c r="B6038" t="s">
        <v>111</v>
      </c>
      <c r="C6038" s="1" t="str">
        <f>VLOOKUP(Tabela1[[#This Row],[Cliente]],'BASE DE CLIENTES'!A:E,2,0)</f>
        <v>Brasília</v>
      </c>
      <c r="D6038" s="1" t="str">
        <f>VLOOKUP(Tabela1[[#This Row],[Cliente]],'BASE DE CLIENTES'!A:C,3,0)</f>
        <v>DF</v>
      </c>
      <c r="E6038" s="1" t="str">
        <f>CONCATENATE(Tabela1[[#This Row],[CIDADE]],",",Tabela1[[#This Row],[UF]])</f>
        <v>Brasília,DF</v>
      </c>
      <c r="F6038" s="12">
        <v>46234</v>
      </c>
      <c r="G6038" s="14">
        <v>984.57</v>
      </c>
      <c r="H6038" s="14">
        <v>1605</v>
      </c>
      <c r="I6038" s="7">
        <f>Tabela1[[#This Row],[Valor total]]-Tabela1[[#This Row],[Valor custo]]</f>
        <v>620.42999999999995</v>
      </c>
      <c r="J6038" s="3">
        <f>Tabela1[[#This Row],[MARGEM BRUTA]]/Tabela1[[#This Row],[Valor total]]</f>
        <v>0.38656074766355136</v>
      </c>
      <c r="K6038" s="1" t="str">
        <f>VLOOKUP(Tabela1[[#This Row],[Cliente]],'BASE DE CLIENTES'!A:D,4,0)</f>
        <v>EMPRESA SEM MAQUINA</v>
      </c>
      <c r="L6038" s="1" t="str">
        <f>VLOOKUP(Tabela1[[#This Row],[Cliente]],'BASE DE CLIENTES'!A:E,5,0)</f>
        <v>TAGUATINGA SUL (TAGUATINGA)</v>
      </c>
    </row>
    <row r="6039" spans="2:12" x14ac:dyDescent="0.3">
      <c r="B6039" t="s">
        <v>68</v>
      </c>
      <c r="C6039" s="1" t="str">
        <f>VLOOKUP(Tabela1[[#This Row],[Cliente]],'BASE DE CLIENTES'!A:E,2,0)</f>
        <v>Brasília</v>
      </c>
      <c r="D6039" s="1" t="str">
        <f>VLOOKUP(Tabela1[[#This Row],[Cliente]],'BASE DE CLIENTES'!A:C,3,0)</f>
        <v>DF</v>
      </c>
      <c r="E6039" s="1" t="str">
        <f>CONCATENATE(Tabela1[[#This Row],[CIDADE]],",",Tabela1[[#This Row],[UF]])</f>
        <v>Brasília,DF</v>
      </c>
      <c r="F6039" s="12">
        <v>46234</v>
      </c>
      <c r="G6039" s="14">
        <v>380</v>
      </c>
      <c r="H6039" s="14">
        <v>585</v>
      </c>
      <c r="I6039" s="7">
        <f>Tabela1[[#This Row],[Valor total]]-Tabela1[[#This Row],[Valor custo]]</f>
        <v>205</v>
      </c>
      <c r="J6039" s="3">
        <f>Tabela1[[#This Row],[MARGEM BRUTA]]/Tabela1[[#This Row],[Valor total]]</f>
        <v>0.3504273504273504</v>
      </c>
      <c r="K6039" s="1" t="str">
        <f>VLOOKUP(Tabela1[[#This Row],[Cliente]],'BASE DE CLIENTES'!A:D,4,0)</f>
        <v>EMPRESA COM MAQUINA</v>
      </c>
      <c r="L6039" s="1" t="str">
        <f>VLOOKUP(Tabela1[[#This Row],[Cliente]],'BASE DE CLIENTES'!A:E,5,0)</f>
        <v>SAMAMBAIA SUL (SAMAMBAIA)</v>
      </c>
    </row>
    <row r="6040" spans="2:12" x14ac:dyDescent="0.3">
      <c r="B6040" t="s">
        <v>342</v>
      </c>
      <c r="C6040" s="1" t="str">
        <f>VLOOKUP(Tabela1[[#This Row],[Cliente]],'BASE DE CLIENTES'!A:E,2,0)</f>
        <v>Santo Antônio Descoberto</v>
      </c>
      <c r="D6040" s="1" t="str">
        <f>VLOOKUP(Tabela1[[#This Row],[Cliente]],'BASE DE CLIENTES'!A:C,3,0)</f>
        <v>GO</v>
      </c>
      <c r="E6040" s="1" t="str">
        <f>CONCATENATE(Tabela1[[#This Row],[CIDADE]],",",Tabela1[[#This Row],[UF]])</f>
        <v>Santo Antônio Descoberto,GO</v>
      </c>
      <c r="F6040" s="12">
        <v>46234</v>
      </c>
      <c r="G6040" s="14">
        <v>3802.79</v>
      </c>
      <c r="H6040" s="14">
        <v>5095</v>
      </c>
      <c r="I6040" s="7">
        <f>Tabela1[[#This Row],[Valor total]]-Tabela1[[#This Row],[Valor custo]]</f>
        <v>1292.21</v>
      </c>
      <c r="J6040" s="3">
        <f>Tabela1[[#This Row],[MARGEM BRUTA]]/Tabela1[[#This Row],[Valor total]]</f>
        <v>0.25362315996074586</v>
      </c>
      <c r="K6040" s="1" t="str">
        <f>VLOOKUP(Tabela1[[#This Row],[Cliente]],'BASE DE CLIENTES'!A:D,4,0)</f>
        <v>CLIENTE NOVO S/ IDENT.</v>
      </c>
      <c r="L6040" s="1" t="str">
        <f>VLOOKUP(Tabela1[[#This Row],[Cliente]],'BASE DE CLIENTES'!A:E,5,0)</f>
        <v>Santo Antônio Descoberto</v>
      </c>
    </row>
    <row r="6041" spans="2:12" x14ac:dyDescent="0.3">
      <c r="B6041" t="s">
        <v>1224</v>
      </c>
      <c r="C6041" s="1" t="str">
        <f>VLOOKUP(Tabela1[[#This Row],[Cliente]],'BASE DE CLIENTES'!A:E,2,0)</f>
        <v>Brasília</v>
      </c>
      <c r="D6041" s="1" t="str">
        <f>VLOOKUP(Tabela1[[#This Row],[Cliente]],'BASE DE CLIENTES'!A:C,3,0)</f>
        <v>DF</v>
      </c>
      <c r="E6041" s="1" t="str">
        <f>CONCATENATE(Tabela1[[#This Row],[CIDADE]],",",Tabela1[[#This Row],[UF]])</f>
        <v>Brasília,DF</v>
      </c>
      <c r="F6041" s="12">
        <v>46234</v>
      </c>
      <c r="G6041" s="14">
        <v>53.2</v>
      </c>
      <c r="H6041" s="14">
        <v>210</v>
      </c>
      <c r="I6041" s="7">
        <f>Tabela1[[#This Row],[Valor total]]-Tabela1[[#This Row],[Valor custo]]</f>
        <v>156.80000000000001</v>
      </c>
      <c r="J6041" s="3">
        <f>Tabela1[[#This Row],[MARGEM BRUTA]]/Tabela1[[#This Row],[Valor total]]</f>
        <v>0.7466666666666667</v>
      </c>
      <c r="K6041" s="1" t="str">
        <f>VLOOKUP(Tabela1[[#This Row],[Cliente]],'BASE DE CLIENTES'!A:D,4,0)</f>
        <v>CLIENTE NOVO S/ IDENT.</v>
      </c>
      <c r="L6041" s="1" t="str">
        <f>VLOOKUP(Tabela1[[#This Row],[Cliente]],'BASE DE CLIENTES'!A:E,5,0)</f>
        <v>SAMAMBAIA</v>
      </c>
    </row>
    <row r="6042" spans="2:12" x14ac:dyDescent="0.3">
      <c r="B6042" t="s">
        <v>1223</v>
      </c>
      <c r="C6042" s="1" t="str">
        <f>VLOOKUP(Tabela1[[#This Row],[Cliente]],'BASE DE CLIENTES'!A:E,2,0)</f>
        <v>MERCADO LIVRE</v>
      </c>
      <c r="D6042" s="1" t="str">
        <f>VLOOKUP(Tabela1[[#This Row],[Cliente]],'BASE DE CLIENTES'!A:C,3,0)</f>
        <v>MERCADO LIVRE</v>
      </c>
      <c r="E6042" s="1" t="str">
        <f>CONCATENATE(Tabela1[[#This Row],[CIDADE]],",",Tabela1[[#This Row],[UF]])</f>
        <v>MERCADO LIVRE,MERCADO LIVRE</v>
      </c>
      <c r="F6042" s="12">
        <v>46234</v>
      </c>
      <c r="G6042" s="14">
        <v>56.28</v>
      </c>
      <c r="H6042" s="14">
        <v>186.91</v>
      </c>
      <c r="I6042" s="7">
        <f>Tabela1[[#This Row],[Valor total]]-Tabela1[[#This Row],[Valor custo]]</f>
        <v>130.63</v>
      </c>
      <c r="J6042" s="3">
        <f>Tabela1[[#This Row],[MARGEM BRUTA]]/Tabela1[[#This Row],[Valor total]]</f>
        <v>0.69889251511422612</v>
      </c>
      <c r="K6042" s="1" t="str">
        <f>VLOOKUP(Tabela1[[#This Row],[Cliente]],'BASE DE CLIENTES'!A:D,4,0)</f>
        <v>OUTROS RAMOS</v>
      </c>
      <c r="L6042" s="1" t="str">
        <f>VLOOKUP(Tabela1[[#This Row],[Cliente]],'BASE DE CLIENTES'!A:E,5,0)</f>
        <v>MERCADO LIVRE</v>
      </c>
    </row>
    <row r="6043" spans="2:12" x14ac:dyDescent="0.3">
      <c r="B6043" t="s">
        <v>111</v>
      </c>
      <c r="C6043" s="1" t="str">
        <f>VLOOKUP(Tabela1[[#This Row],[Cliente]],'BASE DE CLIENTES'!A:E,2,0)</f>
        <v>Brasília</v>
      </c>
      <c r="D6043" s="1" t="str">
        <f>VLOOKUP(Tabela1[[#This Row],[Cliente]],'BASE DE CLIENTES'!A:C,3,0)</f>
        <v>DF</v>
      </c>
      <c r="E6043" s="1" t="str">
        <f>CONCATENATE(Tabela1[[#This Row],[CIDADE]],",",Tabela1[[#This Row],[UF]])</f>
        <v>Brasília,DF</v>
      </c>
      <c r="F6043" s="12">
        <v>46234</v>
      </c>
      <c r="G6043" s="14">
        <v>546.79</v>
      </c>
      <c r="H6043" s="14">
        <v>120</v>
      </c>
      <c r="I6043" s="7">
        <f>Tabela1[[#This Row],[Valor total]]-Tabela1[[#This Row],[Valor custo]]</f>
        <v>-426.78999999999996</v>
      </c>
      <c r="J6043" s="3">
        <f>Tabela1[[#This Row],[MARGEM BRUTA]]/Tabela1[[#This Row],[Valor total]]</f>
        <v>-3.5565833333333332</v>
      </c>
      <c r="K6043" s="1" t="str">
        <f>VLOOKUP(Tabela1[[#This Row],[Cliente]],'BASE DE CLIENTES'!A:D,4,0)</f>
        <v>EMPRESA SEM MAQUINA</v>
      </c>
      <c r="L6043" s="1" t="str">
        <f>VLOOKUP(Tabela1[[#This Row],[Cliente]],'BASE DE CLIENTES'!A:E,5,0)</f>
        <v>TAGUATINGA SUL (TAGUATINGA)</v>
      </c>
    </row>
    <row r="6044" spans="2:12" x14ac:dyDescent="0.3">
      <c r="B6044" t="s">
        <v>1223</v>
      </c>
      <c r="C6044" s="1" t="str">
        <f>VLOOKUP(Tabela1[[#This Row],[Cliente]],'BASE DE CLIENTES'!A:E,2,0)</f>
        <v>MERCADO LIVRE</v>
      </c>
      <c r="D6044" s="1" t="str">
        <f>VLOOKUP(Tabela1[[#This Row],[Cliente]],'BASE DE CLIENTES'!A:C,3,0)</f>
        <v>MERCADO LIVRE</v>
      </c>
      <c r="E6044" s="1" t="str">
        <f>CONCATENATE(Tabela1[[#This Row],[CIDADE]],",",Tabela1[[#This Row],[UF]])</f>
        <v>MERCADO LIVRE,MERCADO LIVRE</v>
      </c>
      <c r="F6044" s="12">
        <v>46234</v>
      </c>
      <c r="G6044" s="14">
        <v>0</v>
      </c>
      <c r="H6044" s="14">
        <v>42.4</v>
      </c>
      <c r="I6044" s="7">
        <f>Tabela1[[#This Row],[Valor total]]-Tabela1[[#This Row],[Valor custo]]</f>
        <v>42.4</v>
      </c>
      <c r="J6044" s="3">
        <f>Tabela1[[#This Row],[MARGEM BRUTA]]/Tabela1[[#This Row],[Valor total]]</f>
        <v>1</v>
      </c>
      <c r="K6044" s="1" t="str">
        <f>VLOOKUP(Tabela1[[#This Row],[Cliente]],'BASE DE CLIENTES'!A:D,4,0)</f>
        <v>OUTROS RAMOS</v>
      </c>
      <c r="L6044" s="1" t="str">
        <f>VLOOKUP(Tabela1[[#This Row],[Cliente]],'BASE DE CLIENTES'!A:E,5,0)</f>
        <v>MERCADO LIVRE</v>
      </c>
    </row>
    <row r="6045" spans="2:12" x14ac:dyDescent="0.3">
      <c r="B6045" t="s">
        <v>1223</v>
      </c>
      <c r="C6045" s="1" t="str">
        <f>VLOOKUP(Tabela1[[#This Row],[Cliente]],'BASE DE CLIENTES'!A:E,2,0)</f>
        <v>MERCADO LIVRE</v>
      </c>
      <c r="D6045" s="1" t="str">
        <f>VLOOKUP(Tabela1[[#This Row],[Cliente]],'BASE DE CLIENTES'!A:C,3,0)</f>
        <v>MERCADO LIVRE</v>
      </c>
      <c r="E6045" s="1" t="str">
        <f>CONCATENATE(Tabela1[[#This Row],[CIDADE]],",",Tabela1[[#This Row],[UF]])</f>
        <v>MERCADO LIVRE,MERCADO LIVRE</v>
      </c>
      <c r="F6045" s="12">
        <v>46234</v>
      </c>
      <c r="G6045" s="14">
        <v>56.28</v>
      </c>
      <c r="H6045" s="14">
        <v>196.72</v>
      </c>
      <c r="I6045" s="7">
        <f>Tabela1[[#This Row],[Valor total]]-Tabela1[[#This Row],[Valor custo]]</f>
        <v>140.44</v>
      </c>
      <c r="J6045" s="3">
        <f>Tabela1[[#This Row],[MARGEM BRUTA]]/Tabela1[[#This Row],[Valor total]]</f>
        <v>0.71390809272061817</v>
      </c>
      <c r="K6045" s="1" t="str">
        <f>VLOOKUP(Tabela1[[#This Row],[Cliente]],'BASE DE CLIENTES'!A:D,4,0)</f>
        <v>OUTROS RAMOS</v>
      </c>
      <c r="L6045" s="1" t="str">
        <f>VLOOKUP(Tabela1[[#This Row],[Cliente]],'BASE DE CLIENTES'!A:E,5,0)</f>
        <v>MERCADO LIVRE</v>
      </c>
    </row>
    <row r="6046" spans="2:12" x14ac:dyDescent="0.3">
      <c r="B6046" t="s">
        <v>206</v>
      </c>
      <c r="C6046" s="1" t="str">
        <f>VLOOKUP(Tabela1[[#This Row],[Cliente]],'BASE DE CLIENTES'!A:E,2,0)</f>
        <v>Goiânia</v>
      </c>
      <c r="D6046" s="1" t="str">
        <f>VLOOKUP(Tabela1[[#This Row],[Cliente]],'BASE DE CLIENTES'!A:C,3,0)</f>
        <v>GO</v>
      </c>
      <c r="E6046" s="1" t="str">
        <f>CONCATENATE(Tabela1[[#This Row],[CIDADE]],",",Tabela1[[#This Row],[UF]])</f>
        <v>Goiânia,GO</v>
      </c>
      <c r="F6046" s="12">
        <v>46233</v>
      </c>
      <c r="G6046" s="14">
        <v>17371.82</v>
      </c>
      <c r="H6046" s="14">
        <v>25300</v>
      </c>
      <c r="I6046" s="7">
        <f>Tabela1[[#This Row],[Valor total]]-Tabela1[[#This Row],[Valor custo]]</f>
        <v>7928.18</v>
      </c>
      <c r="J6046" s="3">
        <f>Tabela1[[#This Row],[MARGEM BRUTA]]/Tabela1[[#This Row],[Valor total]]</f>
        <v>0.31336679841897236</v>
      </c>
      <c r="K6046" s="1" t="str">
        <f>VLOOKUP(Tabela1[[#This Row],[Cliente]],'BASE DE CLIENTES'!A:D,4,0)</f>
        <v>EMPRESA COM MAQUINA</v>
      </c>
      <c r="L6046" s="1" t="str">
        <f>VLOOKUP(Tabela1[[#This Row],[Cliente]],'BASE DE CLIENTES'!A:E,5,0)</f>
        <v>Goiânia</v>
      </c>
    </row>
    <row r="6047" spans="2:12" x14ac:dyDescent="0.3">
      <c r="B6047" t="s">
        <v>232</v>
      </c>
      <c r="C6047" s="1" t="str">
        <f>VLOOKUP(Tabela1[[#This Row],[Cliente]],'BASE DE CLIENTES'!A:E,2,0)</f>
        <v>Brasília</v>
      </c>
      <c r="D6047" s="1" t="str">
        <f>VLOOKUP(Tabela1[[#This Row],[Cliente]],'BASE DE CLIENTES'!A:C,3,0)</f>
        <v>DF</v>
      </c>
      <c r="E6047" s="1" t="str">
        <f>CONCATENATE(Tabela1[[#This Row],[CIDADE]],",",Tabela1[[#This Row],[UF]])</f>
        <v>Brasília,DF</v>
      </c>
      <c r="F6047" s="12">
        <v>46233</v>
      </c>
      <c r="G6047" s="14">
        <v>191</v>
      </c>
      <c r="H6047" s="14">
        <v>300</v>
      </c>
      <c r="I6047" s="7">
        <f>Tabela1[[#This Row],[Valor total]]-Tabela1[[#This Row],[Valor custo]]</f>
        <v>109</v>
      </c>
      <c r="J6047" s="3">
        <f>Tabela1[[#This Row],[MARGEM BRUTA]]/Tabela1[[#This Row],[Valor total]]</f>
        <v>0.36333333333333334</v>
      </c>
      <c r="K6047" s="1" t="str">
        <f>VLOOKUP(Tabela1[[#This Row],[Cliente]],'BASE DE CLIENTES'!A:D,4,0)</f>
        <v>CHAVEIRO</v>
      </c>
      <c r="L6047" s="1" t="str">
        <f>VLOOKUP(Tabela1[[#This Row],[Cliente]],'BASE DE CLIENTES'!A:E,5,0)</f>
        <v>Areal (Águas Claras)</v>
      </c>
    </row>
    <row r="6048" spans="2:12" x14ac:dyDescent="0.3">
      <c r="B6048" t="s">
        <v>1223</v>
      </c>
      <c r="C6048" s="1" t="str">
        <f>VLOOKUP(Tabela1[[#This Row],[Cliente]],'BASE DE CLIENTES'!A:E,2,0)</f>
        <v>MERCADO LIVRE</v>
      </c>
      <c r="D6048" s="1" t="str">
        <f>VLOOKUP(Tabela1[[#This Row],[Cliente]],'BASE DE CLIENTES'!A:C,3,0)</f>
        <v>MERCADO LIVRE</v>
      </c>
      <c r="E6048" s="1" t="str">
        <f>CONCATENATE(Tabela1[[#This Row],[CIDADE]],",",Tabela1[[#This Row],[UF]])</f>
        <v>MERCADO LIVRE,MERCADO LIVRE</v>
      </c>
      <c r="F6048" s="12">
        <v>46233</v>
      </c>
      <c r="G6048" s="14">
        <v>0</v>
      </c>
      <c r="H6048" s="14">
        <v>42.4</v>
      </c>
      <c r="I6048" s="7">
        <f>Tabela1[[#This Row],[Valor total]]-Tabela1[[#This Row],[Valor custo]]</f>
        <v>42.4</v>
      </c>
      <c r="J6048" s="3">
        <f>Tabela1[[#This Row],[MARGEM BRUTA]]/Tabela1[[#This Row],[Valor total]]</f>
        <v>1</v>
      </c>
      <c r="K6048" s="1" t="str">
        <f>VLOOKUP(Tabela1[[#This Row],[Cliente]],'BASE DE CLIENTES'!A:D,4,0)</f>
        <v>OUTROS RAMOS</v>
      </c>
      <c r="L6048" s="1" t="str">
        <f>VLOOKUP(Tabela1[[#This Row],[Cliente]],'BASE DE CLIENTES'!A:E,5,0)</f>
        <v>MERCADO LIVRE</v>
      </c>
    </row>
    <row r="6049" spans="2:12" x14ac:dyDescent="0.3">
      <c r="B6049" t="s">
        <v>151</v>
      </c>
      <c r="C6049" s="1" t="str">
        <f>VLOOKUP(Tabela1[[#This Row],[Cliente]],'BASE DE CLIENTES'!A:E,2,0)</f>
        <v>Aparecida de Goiânia</v>
      </c>
      <c r="D6049" s="1" t="str">
        <f>VLOOKUP(Tabela1[[#This Row],[Cliente]],'BASE DE CLIENTES'!A:C,3,0)</f>
        <v>GO</v>
      </c>
      <c r="E6049" s="1" t="str">
        <f>CONCATENATE(Tabela1[[#This Row],[CIDADE]],",",Tabela1[[#This Row],[UF]])</f>
        <v>Aparecida de Goiânia,GO</v>
      </c>
      <c r="F6049" s="12">
        <v>46233</v>
      </c>
      <c r="G6049" s="14">
        <v>3520</v>
      </c>
      <c r="H6049" s="14">
        <v>4400</v>
      </c>
      <c r="I6049" s="7">
        <f>Tabela1[[#This Row],[Valor total]]-Tabela1[[#This Row],[Valor custo]]</f>
        <v>880</v>
      </c>
      <c r="J6049" s="3">
        <f>Tabela1[[#This Row],[MARGEM BRUTA]]/Tabela1[[#This Row],[Valor total]]</f>
        <v>0.2</v>
      </c>
      <c r="K6049" s="1" t="str">
        <f>VLOOKUP(Tabela1[[#This Row],[Cliente]],'BASE DE CLIENTES'!A:D,4,0)</f>
        <v>EMPRESA COM MAQUINA</v>
      </c>
      <c r="L6049" s="1" t="str">
        <f>VLOOKUP(Tabela1[[#This Row],[Cliente]],'BASE DE CLIENTES'!A:E,5,0)</f>
        <v>Aparecida de Goiânia</v>
      </c>
    </row>
    <row r="6050" spans="2:12" x14ac:dyDescent="0.3">
      <c r="B6050" t="s">
        <v>149</v>
      </c>
      <c r="C6050" s="1" t="str">
        <f>VLOOKUP(Tabela1[[#This Row],[Cliente]],'BASE DE CLIENTES'!A:E,2,0)</f>
        <v>Anápolis</v>
      </c>
      <c r="D6050" s="1" t="str">
        <f>VLOOKUP(Tabela1[[#This Row],[Cliente]],'BASE DE CLIENTES'!A:C,3,0)</f>
        <v>GO</v>
      </c>
      <c r="E6050" s="1" t="str">
        <f>CONCATENATE(Tabela1[[#This Row],[CIDADE]],",",Tabela1[[#This Row],[UF]])</f>
        <v>Anápolis,GO</v>
      </c>
      <c r="F6050" s="12">
        <v>46233</v>
      </c>
      <c r="G6050" s="14">
        <v>6812.64</v>
      </c>
      <c r="H6050" s="14">
        <v>10560</v>
      </c>
      <c r="I6050" s="7">
        <f>Tabela1[[#This Row],[Valor total]]-Tabela1[[#This Row],[Valor custo]]</f>
        <v>3747.3599999999997</v>
      </c>
      <c r="J6050" s="3">
        <f>Tabela1[[#This Row],[MARGEM BRUTA]]/Tabela1[[#This Row],[Valor total]]</f>
        <v>0.35486363636363633</v>
      </c>
      <c r="K6050" s="1" t="str">
        <f>VLOOKUP(Tabela1[[#This Row],[Cliente]],'BASE DE CLIENTES'!A:D,4,0)</f>
        <v>EMPRESA COM MAQUINA</v>
      </c>
      <c r="L6050" s="1" t="str">
        <f>VLOOKUP(Tabela1[[#This Row],[Cliente]],'BASE DE CLIENTES'!A:E,5,0)</f>
        <v>Anápolis</v>
      </c>
    </row>
    <row r="6051" spans="2:12" x14ac:dyDescent="0.3">
      <c r="B6051" t="s">
        <v>161</v>
      </c>
      <c r="C6051" s="1" t="str">
        <f>VLOOKUP(Tabela1[[#This Row],[Cliente]],'BASE DE CLIENTES'!A:E,2,0)</f>
        <v>Brasília</v>
      </c>
      <c r="D6051" s="1" t="str">
        <f>VLOOKUP(Tabela1[[#This Row],[Cliente]],'BASE DE CLIENTES'!A:C,3,0)</f>
        <v>DF</v>
      </c>
      <c r="E6051" s="1" t="str">
        <f>CONCATENATE(Tabela1[[#This Row],[CIDADE]],",",Tabela1[[#This Row],[UF]])</f>
        <v>Brasília,DF</v>
      </c>
      <c r="F6051" s="12">
        <v>46233</v>
      </c>
      <c r="G6051" s="14">
        <v>18366.599999999999</v>
      </c>
      <c r="H6051" s="14">
        <v>29000</v>
      </c>
      <c r="I6051" s="7">
        <f>Tabela1[[#This Row],[Valor total]]-Tabela1[[#This Row],[Valor custo]]</f>
        <v>10633.400000000001</v>
      </c>
      <c r="J6051" s="3">
        <f>Tabela1[[#This Row],[MARGEM BRUTA]]/Tabela1[[#This Row],[Valor total]]</f>
        <v>0.36666896551724143</v>
      </c>
      <c r="K6051" s="1" t="str">
        <f>VLOOKUP(Tabela1[[#This Row],[Cliente]],'BASE DE CLIENTES'!A:D,4,0)</f>
        <v>EMPRESA COM MAQUINA</v>
      </c>
      <c r="L6051" s="1" t="str">
        <f>VLOOKUP(Tabela1[[#This Row],[Cliente]],'BASE DE CLIENTES'!A:E,5,0)</f>
        <v>RIACHO FUNDO II</v>
      </c>
    </row>
    <row r="6052" spans="2:12" x14ac:dyDescent="0.3">
      <c r="B6052" t="s">
        <v>316</v>
      </c>
      <c r="C6052" s="1" t="str">
        <f>VLOOKUP(Tabela1[[#This Row],[Cliente]],'BASE DE CLIENTES'!A:E,2,0)</f>
        <v>Valparaíso de Goiás</v>
      </c>
      <c r="D6052" s="1" t="str">
        <f>VLOOKUP(Tabela1[[#This Row],[Cliente]],'BASE DE CLIENTES'!A:C,3,0)</f>
        <v>GO</v>
      </c>
      <c r="E6052" s="1" t="str">
        <f>CONCATENATE(Tabela1[[#This Row],[CIDADE]],",",Tabela1[[#This Row],[UF]])</f>
        <v>Valparaíso de Goiás,GO</v>
      </c>
      <c r="F6052" s="12">
        <v>46233</v>
      </c>
      <c r="G6052" s="14">
        <v>1845.79</v>
      </c>
      <c r="H6052" s="14">
        <v>2725</v>
      </c>
      <c r="I6052" s="7">
        <f>Tabela1[[#This Row],[Valor total]]-Tabela1[[#This Row],[Valor custo]]</f>
        <v>879.21</v>
      </c>
      <c r="J6052" s="3">
        <f>Tabela1[[#This Row],[MARGEM BRUTA]]/Tabela1[[#This Row],[Valor total]]</f>
        <v>0.32264587155963304</v>
      </c>
      <c r="K6052" s="1" t="str">
        <f>VLOOKUP(Tabela1[[#This Row],[Cliente]],'BASE DE CLIENTES'!A:D,4,0)</f>
        <v>SERRALHEIRO</v>
      </c>
      <c r="L6052" s="1" t="str">
        <f>VLOOKUP(Tabela1[[#This Row],[Cliente]],'BASE DE CLIENTES'!A:E,5,0)</f>
        <v>Valparaíso de Goiás</v>
      </c>
    </row>
    <row r="6053" spans="2:12" x14ac:dyDescent="0.3">
      <c r="B6053" t="s">
        <v>1223</v>
      </c>
      <c r="C6053" s="1" t="str">
        <f>VLOOKUP(Tabela1[[#This Row],[Cliente]],'BASE DE CLIENTES'!A:E,2,0)</f>
        <v>MERCADO LIVRE</v>
      </c>
      <c r="D6053" s="1" t="str">
        <f>VLOOKUP(Tabela1[[#This Row],[Cliente]],'BASE DE CLIENTES'!A:C,3,0)</f>
        <v>MERCADO LIVRE</v>
      </c>
      <c r="E6053" s="1" t="str">
        <f>CONCATENATE(Tabela1[[#This Row],[CIDADE]],",",Tabela1[[#This Row],[UF]])</f>
        <v>MERCADO LIVRE,MERCADO LIVRE</v>
      </c>
      <c r="F6053" s="12">
        <v>46233</v>
      </c>
      <c r="G6053" s="14">
        <v>56.28</v>
      </c>
      <c r="H6053" s="14">
        <v>196.72</v>
      </c>
      <c r="I6053" s="7">
        <f>Tabela1[[#This Row],[Valor total]]-Tabela1[[#This Row],[Valor custo]]</f>
        <v>140.44</v>
      </c>
      <c r="J6053" s="3">
        <f>Tabela1[[#This Row],[MARGEM BRUTA]]/Tabela1[[#This Row],[Valor total]]</f>
        <v>0.71390809272061817</v>
      </c>
      <c r="K6053" s="1" t="str">
        <f>VLOOKUP(Tabela1[[#This Row],[Cliente]],'BASE DE CLIENTES'!A:D,4,0)</f>
        <v>OUTROS RAMOS</v>
      </c>
      <c r="L6053" s="1" t="str">
        <f>VLOOKUP(Tabela1[[#This Row],[Cliente]],'BASE DE CLIENTES'!A:E,5,0)</f>
        <v>MERCADO LIVRE</v>
      </c>
    </row>
    <row r="6054" spans="2:12" x14ac:dyDescent="0.3">
      <c r="B6054" t="s">
        <v>27</v>
      </c>
      <c r="C6054" s="1" t="str">
        <f>VLOOKUP(Tabela1[[#This Row],[Cliente]],'BASE DE CLIENTES'!A:E,2,0)</f>
        <v>Brasília</v>
      </c>
      <c r="D6054" s="1" t="str">
        <f>VLOOKUP(Tabela1[[#This Row],[Cliente]],'BASE DE CLIENTES'!A:C,3,0)</f>
        <v>DF</v>
      </c>
      <c r="E6054" s="1" t="str">
        <f>CONCATENATE(Tabela1[[#This Row],[CIDADE]],",",Tabela1[[#This Row],[UF]])</f>
        <v>Brasília,DF</v>
      </c>
      <c r="F6054" s="12">
        <v>46233</v>
      </c>
      <c r="G6054" s="14">
        <v>117.08</v>
      </c>
      <c r="H6054" s="14">
        <v>345</v>
      </c>
      <c r="I6054" s="7">
        <f>Tabela1[[#This Row],[Valor total]]-Tabela1[[#This Row],[Valor custo]]</f>
        <v>227.92000000000002</v>
      </c>
      <c r="J6054" s="3">
        <f>Tabela1[[#This Row],[MARGEM BRUTA]]/Tabela1[[#This Row],[Valor total]]</f>
        <v>0.66063768115942034</v>
      </c>
      <c r="K6054" s="1" t="str">
        <f>VLOOKUP(Tabela1[[#This Row],[Cliente]],'BASE DE CLIENTES'!A:D,4,0)</f>
        <v>EMPRESA SEM MAQUINA</v>
      </c>
      <c r="L6054" s="1" t="str">
        <f>VLOOKUP(Tabela1[[#This Row],[Cliente]],'BASE DE CLIENTES'!A:E,5,0)</f>
        <v>RECANTO DAS EMAS</v>
      </c>
    </row>
    <row r="6055" spans="2:12" x14ac:dyDescent="0.3">
      <c r="B6055" t="s">
        <v>66</v>
      </c>
      <c r="C6055" s="1" t="str">
        <f>VLOOKUP(Tabela1[[#This Row],[Cliente]],'BASE DE CLIENTES'!A:E,2,0)</f>
        <v>Águas Lindas de Goiás</v>
      </c>
      <c r="D6055" s="1" t="str">
        <f>VLOOKUP(Tabela1[[#This Row],[Cliente]],'BASE DE CLIENTES'!A:C,3,0)</f>
        <v>GO</v>
      </c>
      <c r="E6055" s="1" t="str">
        <f>CONCATENATE(Tabela1[[#This Row],[CIDADE]],",",Tabela1[[#This Row],[UF]])</f>
        <v>Águas Lindas de Goiás,GO</v>
      </c>
      <c r="F6055" s="12">
        <v>46233</v>
      </c>
      <c r="G6055" s="14">
        <v>1140</v>
      </c>
      <c r="H6055" s="14">
        <v>1770</v>
      </c>
      <c r="I6055" s="7">
        <f>Tabela1[[#This Row],[Valor total]]-Tabela1[[#This Row],[Valor custo]]</f>
        <v>630</v>
      </c>
      <c r="J6055" s="3">
        <f>Tabela1[[#This Row],[MARGEM BRUTA]]/Tabela1[[#This Row],[Valor total]]</f>
        <v>0.3559322033898305</v>
      </c>
      <c r="K6055" s="1" t="str">
        <f>VLOOKUP(Tabela1[[#This Row],[Cliente]],'BASE DE CLIENTES'!A:D,4,0)</f>
        <v>EMPRESA COM MAQUINA</v>
      </c>
      <c r="L6055" s="1" t="str">
        <f>VLOOKUP(Tabela1[[#This Row],[Cliente]],'BASE DE CLIENTES'!A:E,5,0)</f>
        <v>Águas Lindas de Goiás</v>
      </c>
    </row>
    <row r="6056" spans="2:12" x14ac:dyDescent="0.3">
      <c r="B6056" t="s">
        <v>1223</v>
      </c>
      <c r="C6056" s="1" t="str">
        <f>VLOOKUP(Tabela1[[#This Row],[Cliente]],'BASE DE CLIENTES'!A:E,2,0)</f>
        <v>MERCADO LIVRE</v>
      </c>
      <c r="D6056" s="1" t="str">
        <f>VLOOKUP(Tabela1[[#This Row],[Cliente]],'BASE DE CLIENTES'!A:C,3,0)</f>
        <v>MERCADO LIVRE</v>
      </c>
      <c r="E6056" s="1" t="str">
        <f>CONCATENATE(Tabela1[[#This Row],[CIDADE]],",",Tabela1[[#This Row],[UF]])</f>
        <v>MERCADO LIVRE,MERCADO LIVRE</v>
      </c>
      <c r="F6056" s="12">
        <v>46233</v>
      </c>
      <c r="G6056" s="14">
        <v>15.34</v>
      </c>
      <c r="H6056" s="14">
        <v>18.34</v>
      </c>
      <c r="I6056" s="7">
        <f>Tabela1[[#This Row],[Valor total]]-Tabela1[[#This Row],[Valor custo]]</f>
        <v>3</v>
      </c>
      <c r="J6056" s="3">
        <f>Tabela1[[#This Row],[MARGEM BRUTA]]/Tabela1[[#This Row],[Valor total]]</f>
        <v>0.16357688113413305</v>
      </c>
      <c r="K6056" s="1" t="str">
        <f>VLOOKUP(Tabela1[[#This Row],[Cliente]],'BASE DE CLIENTES'!A:D,4,0)</f>
        <v>OUTROS RAMOS</v>
      </c>
      <c r="L6056" s="1" t="str">
        <f>VLOOKUP(Tabela1[[#This Row],[Cliente]],'BASE DE CLIENTES'!A:E,5,0)</f>
        <v>MERCADO LIVRE</v>
      </c>
    </row>
    <row r="6057" spans="2:12" x14ac:dyDescent="0.3">
      <c r="B6057" t="s">
        <v>136</v>
      </c>
      <c r="C6057" s="1" t="str">
        <f>VLOOKUP(Tabela1[[#This Row],[Cliente]],'BASE DE CLIENTES'!A:E,2,0)</f>
        <v>Brasília</v>
      </c>
      <c r="D6057" s="1" t="str">
        <f>VLOOKUP(Tabela1[[#This Row],[Cliente]],'BASE DE CLIENTES'!A:C,3,0)</f>
        <v>DF</v>
      </c>
      <c r="E6057" s="1" t="str">
        <f>CONCATENATE(Tabela1[[#This Row],[CIDADE]],",",Tabela1[[#This Row],[UF]])</f>
        <v>Brasília,DF</v>
      </c>
      <c r="F6057" s="12">
        <v>46233</v>
      </c>
      <c r="G6057" s="14">
        <v>42</v>
      </c>
      <c r="H6057" s="14">
        <v>70</v>
      </c>
      <c r="I6057" s="7">
        <f>Tabela1[[#This Row],[Valor total]]-Tabela1[[#This Row],[Valor custo]]</f>
        <v>28</v>
      </c>
      <c r="J6057" s="3">
        <f>Tabela1[[#This Row],[MARGEM BRUTA]]/Tabela1[[#This Row],[Valor total]]</f>
        <v>0.4</v>
      </c>
      <c r="K6057" s="1" t="str">
        <f>VLOOKUP(Tabela1[[#This Row],[Cliente]],'BASE DE CLIENTES'!A:D,4,0)</f>
        <v>SEM CLASSIFICAÇÃO</v>
      </c>
      <c r="L6057" s="1" t="str">
        <f>VLOOKUP(Tabela1[[#This Row],[Cliente]],'BASE DE CLIENTES'!A:E,5,0)</f>
        <v>SAMAMBAIA NORTE (SAMAMBAIA)</v>
      </c>
    </row>
    <row r="6058" spans="2:12" x14ac:dyDescent="0.3">
      <c r="B6058" t="s">
        <v>106</v>
      </c>
      <c r="C6058" s="1" t="str">
        <f>VLOOKUP(Tabela1[[#This Row],[Cliente]],'BASE DE CLIENTES'!A:E,2,0)</f>
        <v>Brasília</v>
      </c>
      <c r="D6058" s="1" t="str">
        <f>VLOOKUP(Tabela1[[#This Row],[Cliente]],'BASE DE CLIENTES'!A:C,3,0)</f>
        <v>DF</v>
      </c>
      <c r="E6058" s="1" t="str">
        <f>CONCATENATE(Tabela1[[#This Row],[CIDADE]],",",Tabela1[[#This Row],[UF]])</f>
        <v>Brasília,DF</v>
      </c>
      <c r="F6058" s="12">
        <v>46233</v>
      </c>
      <c r="G6058" s="14">
        <v>500</v>
      </c>
      <c r="H6058" s="14">
        <v>830</v>
      </c>
      <c r="I6058" s="7">
        <f>Tabela1[[#This Row],[Valor total]]-Tabela1[[#This Row],[Valor custo]]</f>
        <v>330</v>
      </c>
      <c r="J6058" s="3">
        <f>Tabela1[[#This Row],[MARGEM BRUTA]]/Tabela1[[#This Row],[Valor total]]</f>
        <v>0.39759036144578314</v>
      </c>
      <c r="K6058" s="1" t="str">
        <f>VLOOKUP(Tabela1[[#This Row],[Cliente]],'BASE DE CLIENTES'!A:D,4,0)</f>
        <v>EMPRESA COM MAQUINA</v>
      </c>
      <c r="L6058" s="1" t="str">
        <f>VLOOKUP(Tabela1[[#This Row],[Cliente]],'BASE DE CLIENTES'!A:E,5,0)</f>
        <v>26 DE SETEMBRO</v>
      </c>
    </row>
    <row r="6059" spans="2:12" x14ac:dyDescent="0.3">
      <c r="B6059" t="s">
        <v>70</v>
      </c>
      <c r="C6059" s="1" t="str">
        <f>VLOOKUP(Tabela1[[#This Row],[Cliente]],'BASE DE CLIENTES'!A:E,2,0)</f>
        <v>Brasília</v>
      </c>
      <c r="D6059" s="1" t="str">
        <f>VLOOKUP(Tabela1[[#This Row],[Cliente]],'BASE DE CLIENTES'!A:C,3,0)</f>
        <v>DF</v>
      </c>
      <c r="E6059" s="1" t="str">
        <f>CONCATENATE(Tabela1[[#This Row],[CIDADE]],",",Tabela1[[#This Row],[UF]])</f>
        <v>Brasília,DF</v>
      </c>
      <c r="F6059" s="12">
        <v>46233</v>
      </c>
      <c r="G6059" s="14">
        <v>650</v>
      </c>
      <c r="H6059" s="14">
        <v>1100</v>
      </c>
      <c r="I6059" s="7">
        <f>Tabela1[[#This Row],[Valor total]]-Tabela1[[#This Row],[Valor custo]]</f>
        <v>450</v>
      </c>
      <c r="J6059" s="3">
        <f>Tabela1[[#This Row],[MARGEM BRUTA]]/Tabela1[[#This Row],[Valor total]]</f>
        <v>0.40909090909090912</v>
      </c>
      <c r="K6059" s="1" t="str">
        <f>VLOOKUP(Tabela1[[#This Row],[Cliente]],'BASE DE CLIENTES'!A:D,4,0)</f>
        <v>EMPRESA COM MAQUINA</v>
      </c>
      <c r="L6059" s="1" t="str">
        <f>VLOOKUP(Tabela1[[#This Row],[Cliente]],'BASE DE CLIENTES'!A:E,5,0)</f>
        <v>TAGUATINGA NORTE (TAGUATINGA)</v>
      </c>
    </row>
    <row r="6060" spans="2:12" x14ac:dyDescent="0.3">
      <c r="B6060" t="s">
        <v>27</v>
      </c>
      <c r="C6060" s="1" t="str">
        <f>VLOOKUP(Tabela1[[#This Row],[Cliente]],'BASE DE CLIENTES'!A:E,2,0)</f>
        <v>Brasília</v>
      </c>
      <c r="D6060" s="1" t="str">
        <f>VLOOKUP(Tabela1[[#This Row],[Cliente]],'BASE DE CLIENTES'!A:C,3,0)</f>
        <v>DF</v>
      </c>
      <c r="E6060" s="1" t="str">
        <f>CONCATENATE(Tabela1[[#This Row],[CIDADE]],",",Tabela1[[#This Row],[UF]])</f>
        <v>Brasília,DF</v>
      </c>
      <c r="F6060" s="12">
        <v>46233</v>
      </c>
      <c r="G6060" s="14">
        <v>2430.9</v>
      </c>
      <c r="H6060" s="14">
        <v>3300</v>
      </c>
      <c r="I6060" s="7">
        <f>Tabela1[[#This Row],[Valor total]]-Tabela1[[#This Row],[Valor custo]]</f>
        <v>869.09999999999991</v>
      </c>
      <c r="J6060" s="3">
        <f>Tabela1[[#This Row],[MARGEM BRUTA]]/Tabela1[[#This Row],[Valor total]]</f>
        <v>0.26336363636363636</v>
      </c>
      <c r="K6060" s="1" t="str">
        <f>VLOOKUP(Tabela1[[#This Row],[Cliente]],'BASE DE CLIENTES'!A:D,4,0)</f>
        <v>EMPRESA SEM MAQUINA</v>
      </c>
      <c r="L6060" s="1" t="str">
        <f>VLOOKUP(Tabela1[[#This Row],[Cliente]],'BASE DE CLIENTES'!A:E,5,0)</f>
        <v>RECANTO DAS EMAS</v>
      </c>
    </row>
    <row r="6061" spans="2:12" x14ac:dyDescent="0.3">
      <c r="B6061" t="s">
        <v>108</v>
      </c>
      <c r="C6061" s="1" t="str">
        <f>VLOOKUP(Tabela1[[#This Row],[Cliente]],'BASE DE CLIENTES'!A:E,2,0)</f>
        <v>Brasília</v>
      </c>
      <c r="D6061" s="1" t="str">
        <f>VLOOKUP(Tabela1[[#This Row],[Cliente]],'BASE DE CLIENTES'!A:C,3,0)</f>
        <v>DF</v>
      </c>
      <c r="E6061" s="1" t="str">
        <f>CONCATENATE(Tabela1[[#This Row],[CIDADE]],",",Tabela1[[#This Row],[UF]])</f>
        <v>Brasília,DF</v>
      </c>
      <c r="F6061" s="12">
        <v>46233</v>
      </c>
      <c r="G6061" s="14">
        <v>700</v>
      </c>
      <c r="H6061" s="14">
        <v>1000</v>
      </c>
      <c r="I6061" s="7">
        <f>Tabela1[[#This Row],[Valor total]]-Tabela1[[#This Row],[Valor custo]]</f>
        <v>300</v>
      </c>
      <c r="J6061" s="3">
        <f>Tabela1[[#This Row],[MARGEM BRUTA]]/Tabela1[[#This Row],[Valor total]]</f>
        <v>0.3</v>
      </c>
      <c r="K6061" s="1" t="str">
        <f>VLOOKUP(Tabela1[[#This Row],[Cliente]],'BASE DE CLIENTES'!A:D,4,0)</f>
        <v>SERRALHEIRO</v>
      </c>
      <c r="L6061" s="1" t="str">
        <f>VLOOKUP(Tabela1[[#This Row],[Cliente]],'BASE DE CLIENTES'!A:E,5,0)</f>
        <v>Vila Planalto</v>
      </c>
    </row>
    <row r="6062" spans="2:12" x14ac:dyDescent="0.3">
      <c r="B6062" t="s">
        <v>1223</v>
      </c>
      <c r="C6062" s="1" t="str">
        <f>VLOOKUP(Tabela1[[#This Row],[Cliente]],'BASE DE CLIENTES'!A:E,2,0)</f>
        <v>MERCADO LIVRE</v>
      </c>
      <c r="D6062" s="1" t="str">
        <f>VLOOKUP(Tabela1[[#This Row],[Cliente]],'BASE DE CLIENTES'!A:C,3,0)</f>
        <v>MERCADO LIVRE</v>
      </c>
      <c r="E6062" s="1" t="str">
        <f>CONCATENATE(Tabela1[[#This Row],[CIDADE]],",",Tabela1[[#This Row],[UF]])</f>
        <v>MERCADO LIVRE,MERCADO LIVRE</v>
      </c>
      <c r="F6062" s="12">
        <v>46233</v>
      </c>
      <c r="G6062" s="14">
        <v>0</v>
      </c>
      <c r="H6062" s="14">
        <v>102.78</v>
      </c>
      <c r="I6062" s="7">
        <f>Tabela1[[#This Row],[Valor total]]-Tabela1[[#This Row],[Valor custo]]</f>
        <v>102.78</v>
      </c>
      <c r="J6062" s="3">
        <f>Tabela1[[#This Row],[MARGEM BRUTA]]/Tabela1[[#This Row],[Valor total]]</f>
        <v>1</v>
      </c>
      <c r="K6062" s="1" t="str">
        <f>VLOOKUP(Tabela1[[#This Row],[Cliente]],'BASE DE CLIENTES'!A:D,4,0)</f>
        <v>OUTROS RAMOS</v>
      </c>
      <c r="L6062" s="1" t="str">
        <f>VLOOKUP(Tabela1[[#This Row],[Cliente]],'BASE DE CLIENTES'!A:E,5,0)</f>
        <v>MERCADO LIVRE</v>
      </c>
    </row>
    <row r="6063" spans="2:12" x14ac:dyDescent="0.3">
      <c r="B6063" t="s">
        <v>111</v>
      </c>
      <c r="C6063" s="1" t="str">
        <f>VLOOKUP(Tabela1[[#This Row],[Cliente]],'BASE DE CLIENTES'!A:E,2,0)</f>
        <v>Brasília</v>
      </c>
      <c r="D6063" s="1" t="str">
        <f>VLOOKUP(Tabela1[[#This Row],[Cliente]],'BASE DE CLIENTES'!A:C,3,0)</f>
        <v>DF</v>
      </c>
      <c r="E6063" s="1" t="str">
        <f>CONCATENATE(Tabela1[[#This Row],[CIDADE]],",",Tabela1[[#This Row],[UF]])</f>
        <v>Brasília,DF</v>
      </c>
      <c r="F6063" s="12">
        <v>46233</v>
      </c>
      <c r="G6063" s="14">
        <v>1181.1400000000001</v>
      </c>
      <c r="H6063" s="14">
        <v>1960</v>
      </c>
      <c r="I6063" s="7">
        <f>Tabela1[[#This Row],[Valor total]]-Tabela1[[#This Row],[Valor custo]]</f>
        <v>778.8599999999999</v>
      </c>
      <c r="J6063" s="3">
        <f>Tabela1[[#This Row],[MARGEM BRUTA]]/Tabela1[[#This Row],[Valor total]]</f>
        <v>0.39737755102040812</v>
      </c>
      <c r="K6063" s="1" t="str">
        <f>VLOOKUP(Tabela1[[#This Row],[Cliente]],'BASE DE CLIENTES'!A:D,4,0)</f>
        <v>EMPRESA SEM MAQUINA</v>
      </c>
      <c r="L6063" s="1" t="str">
        <f>VLOOKUP(Tabela1[[#This Row],[Cliente]],'BASE DE CLIENTES'!A:E,5,0)</f>
        <v>TAGUATINGA SUL (TAGUATINGA)</v>
      </c>
    </row>
    <row r="6064" spans="2:12" x14ac:dyDescent="0.3">
      <c r="B6064" t="s">
        <v>80</v>
      </c>
      <c r="C6064" s="1" t="str">
        <f>VLOOKUP(Tabela1[[#This Row],[Cliente]],'BASE DE CLIENTES'!A:E,2,0)</f>
        <v>Brasília</v>
      </c>
      <c r="D6064" s="1" t="str">
        <f>VLOOKUP(Tabela1[[#This Row],[Cliente]],'BASE DE CLIENTES'!A:C,3,0)</f>
        <v>DF</v>
      </c>
      <c r="E6064" s="1" t="str">
        <f>CONCATENATE(Tabela1[[#This Row],[CIDADE]],",",Tabela1[[#This Row],[UF]])</f>
        <v>Brasília,DF</v>
      </c>
      <c r="F6064" s="12">
        <v>46233</v>
      </c>
      <c r="G6064" s="14">
        <v>419</v>
      </c>
      <c r="H6064" s="14">
        <v>720</v>
      </c>
      <c r="I6064" s="7">
        <f>Tabela1[[#This Row],[Valor total]]-Tabela1[[#This Row],[Valor custo]]</f>
        <v>301</v>
      </c>
      <c r="J6064" s="3">
        <f>Tabela1[[#This Row],[MARGEM BRUTA]]/Tabela1[[#This Row],[Valor total]]</f>
        <v>0.41805555555555557</v>
      </c>
      <c r="K6064" s="1" t="str">
        <f>VLOOKUP(Tabela1[[#This Row],[Cliente]],'BASE DE CLIENTES'!A:D,4,0)</f>
        <v>EMPRESA SEM MAQUINA</v>
      </c>
      <c r="L6064" s="1" t="str">
        <f>VLOOKUP(Tabela1[[#This Row],[Cliente]],'BASE DE CLIENTES'!A:E,5,0)</f>
        <v>JOKEY</v>
      </c>
    </row>
    <row r="6065" spans="2:12" x14ac:dyDescent="0.3">
      <c r="B6065" t="s">
        <v>1223</v>
      </c>
      <c r="C6065" s="1" t="str">
        <f>VLOOKUP(Tabela1[[#This Row],[Cliente]],'BASE DE CLIENTES'!A:E,2,0)</f>
        <v>MERCADO LIVRE</v>
      </c>
      <c r="D6065" s="1" t="str">
        <f>VLOOKUP(Tabela1[[#This Row],[Cliente]],'BASE DE CLIENTES'!A:C,3,0)</f>
        <v>MERCADO LIVRE</v>
      </c>
      <c r="E6065" s="1" t="str">
        <f>CONCATENATE(Tabela1[[#This Row],[CIDADE]],",",Tabela1[[#This Row],[UF]])</f>
        <v>MERCADO LIVRE,MERCADO LIVRE</v>
      </c>
      <c r="F6065" s="12">
        <v>46233</v>
      </c>
      <c r="G6065" s="14">
        <v>56.28</v>
      </c>
      <c r="H6065" s="14">
        <v>208.86</v>
      </c>
      <c r="I6065" s="7">
        <f>Tabela1[[#This Row],[Valor total]]-Tabela1[[#This Row],[Valor custo]]</f>
        <v>152.58000000000001</v>
      </c>
      <c r="J6065" s="3">
        <f>Tabela1[[#This Row],[MARGEM BRUTA]]/Tabela1[[#This Row],[Valor total]]</f>
        <v>0.73053720195346161</v>
      </c>
      <c r="K6065" s="1" t="str">
        <f>VLOOKUP(Tabela1[[#This Row],[Cliente]],'BASE DE CLIENTES'!A:D,4,0)</f>
        <v>OUTROS RAMOS</v>
      </c>
      <c r="L6065" s="1" t="str">
        <f>VLOOKUP(Tabela1[[#This Row],[Cliente]],'BASE DE CLIENTES'!A:E,5,0)</f>
        <v>MERCADO LIVRE</v>
      </c>
    </row>
    <row r="6066" spans="2:12" x14ac:dyDescent="0.3">
      <c r="B6066" t="s">
        <v>1223</v>
      </c>
      <c r="C6066" s="1" t="str">
        <f>VLOOKUP(Tabela1[[#This Row],[Cliente]],'BASE DE CLIENTES'!A:E,2,0)</f>
        <v>MERCADO LIVRE</v>
      </c>
      <c r="D6066" s="1" t="str">
        <f>VLOOKUP(Tabela1[[#This Row],[Cliente]],'BASE DE CLIENTES'!A:C,3,0)</f>
        <v>MERCADO LIVRE</v>
      </c>
      <c r="E6066" s="1" t="str">
        <f>CONCATENATE(Tabela1[[#This Row],[CIDADE]],",",Tabela1[[#This Row],[UF]])</f>
        <v>MERCADO LIVRE,MERCADO LIVRE</v>
      </c>
      <c r="F6066" s="12">
        <v>46233</v>
      </c>
      <c r="G6066" s="14">
        <v>56.28</v>
      </c>
      <c r="H6066" s="14">
        <v>177.27</v>
      </c>
      <c r="I6066" s="7">
        <f>Tabela1[[#This Row],[Valor total]]-Tabela1[[#This Row],[Valor custo]]</f>
        <v>120.99000000000001</v>
      </c>
      <c r="J6066" s="3">
        <f>Tabela1[[#This Row],[MARGEM BRUTA]]/Tabela1[[#This Row],[Valor total]]</f>
        <v>0.68251819258757829</v>
      </c>
      <c r="K6066" s="1" t="str">
        <f>VLOOKUP(Tabela1[[#This Row],[Cliente]],'BASE DE CLIENTES'!A:D,4,0)</f>
        <v>OUTROS RAMOS</v>
      </c>
      <c r="L6066" s="1" t="str">
        <f>VLOOKUP(Tabela1[[#This Row],[Cliente]],'BASE DE CLIENTES'!A:E,5,0)</f>
        <v>MERCADO LIVRE</v>
      </c>
    </row>
    <row r="6067" spans="2:12" x14ac:dyDescent="0.3">
      <c r="B6067" t="s">
        <v>1223</v>
      </c>
      <c r="C6067" s="1" t="str">
        <f>VLOOKUP(Tabela1[[#This Row],[Cliente]],'BASE DE CLIENTES'!A:E,2,0)</f>
        <v>MERCADO LIVRE</v>
      </c>
      <c r="D6067" s="1" t="str">
        <f>VLOOKUP(Tabela1[[#This Row],[Cliente]],'BASE DE CLIENTES'!A:C,3,0)</f>
        <v>MERCADO LIVRE</v>
      </c>
      <c r="E6067" s="1" t="str">
        <f>CONCATENATE(Tabela1[[#This Row],[CIDADE]],",",Tabela1[[#This Row],[UF]])</f>
        <v>MERCADO LIVRE,MERCADO LIVRE</v>
      </c>
      <c r="F6067" s="12">
        <v>46233</v>
      </c>
      <c r="G6067" s="14">
        <v>500</v>
      </c>
      <c r="H6067" s="14">
        <v>821.13</v>
      </c>
      <c r="I6067" s="7">
        <f>Tabela1[[#This Row],[Valor total]]-Tabela1[[#This Row],[Valor custo]]</f>
        <v>321.13</v>
      </c>
      <c r="J6067" s="3">
        <f>Tabela1[[#This Row],[MARGEM BRUTA]]/Tabela1[[#This Row],[Valor total]]</f>
        <v>0.3910830197410885</v>
      </c>
      <c r="K6067" s="1" t="str">
        <f>VLOOKUP(Tabela1[[#This Row],[Cliente]],'BASE DE CLIENTES'!A:D,4,0)</f>
        <v>OUTROS RAMOS</v>
      </c>
      <c r="L6067" s="1" t="str">
        <f>VLOOKUP(Tabela1[[#This Row],[Cliente]],'BASE DE CLIENTES'!A:E,5,0)</f>
        <v>MERCADO LIVRE</v>
      </c>
    </row>
    <row r="6068" spans="2:12" x14ac:dyDescent="0.3">
      <c r="B6068" t="s">
        <v>1223</v>
      </c>
      <c r="C6068" s="1" t="str">
        <f>VLOOKUP(Tabela1[[#This Row],[Cliente]],'BASE DE CLIENTES'!A:E,2,0)</f>
        <v>MERCADO LIVRE</v>
      </c>
      <c r="D6068" s="1" t="str">
        <f>VLOOKUP(Tabela1[[#This Row],[Cliente]],'BASE DE CLIENTES'!A:C,3,0)</f>
        <v>MERCADO LIVRE</v>
      </c>
      <c r="E6068" s="1" t="str">
        <f>CONCATENATE(Tabela1[[#This Row],[CIDADE]],",",Tabela1[[#This Row],[UF]])</f>
        <v>MERCADO LIVRE,MERCADO LIVRE</v>
      </c>
      <c r="F6068" s="12">
        <v>46232</v>
      </c>
      <c r="G6068" s="14">
        <v>56.28</v>
      </c>
      <c r="H6068" s="14">
        <v>205.3</v>
      </c>
      <c r="I6068" s="7">
        <f>Tabela1[[#This Row],[Valor total]]-Tabela1[[#This Row],[Valor custo]]</f>
        <v>149.02000000000001</v>
      </c>
      <c r="J6068" s="3">
        <f>Tabela1[[#This Row],[MARGEM BRUTA]]/Tabela1[[#This Row],[Valor total]]</f>
        <v>0.72586458840720902</v>
      </c>
      <c r="K6068" s="1" t="str">
        <f>VLOOKUP(Tabela1[[#This Row],[Cliente]],'BASE DE CLIENTES'!A:D,4,0)</f>
        <v>OUTROS RAMOS</v>
      </c>
      <c r="L6068" s="1" t="str">
        <f>VLOOKUP(Tabela1[[#This Row],[Cliente]],'BASE DE CLIENTES'!A:E,5,0)</f>
        <v>MERCADO LIVRE</v>
      </c>
    </row>
    <row r="6069" spans="2:12" x14ac:dyDescent="0.3">
      <c r="B6069" t="s">
        <v>111</v>
      </c>
      <c r="C6069" s="1" t="str">
        <f>VLOOKUP(Tabela1[[#This Row],[Cliente]],'BASE DE CLIENTES'!A:E,2,0)</f>
        <v>Brasília</v>
      </c>
      <c r="D6069" s="1" t="str">
        <f>VLOOKUP(Tabela1[[#This Row],[Cliente]],'BASE DE CLIENTES'!A:C,3,0)</f>
        <v>DF</v>
      </c>
      <c r="E6069" s="1" t="str">
        <f>CONCATENATE(Tabela1[[#This Row],[CIDADE]],",",Tabela1[[#This Row],[UF]])</f>
        <v>Brasília,DF</v>
      </c>
      <c r="F6069" s="12">
        <v>46232</v>
      </c>
      <c r="G6069" s="14">
        <v>1458.54</v>
      </c>
      <c r="H6069" s="14">
        <v>2510</v>
      </c>
      <c r="I6069" s="7">
        <f>Tabela1[[#This Row],[Valor total]]-Tabela1[[#This Row],[Valor custo]]</f>
        <v>1051.46</v>
      </c>
      <c r="J6069" s="3">
        <f>Tabela1[[#This Row],[MARGEM BRUTA]]/Tabela1[[#This Row],[Valor total]]</f>
        <v>0.41890836653386454</v>
      </c>
      <c r="K6069" s="1" t="str">
        <f>VLOOKUP(Tabela1[[#This Row],[Cliente]],'BASE DE CLIENTES'!A:D,4,0)</f>
        <v>EMPRESA SEM MAQUINA</v>
      </c>
      <c r="L6069" s="1" t="str">
        <f>VLOOKUP(Tabela1[[#This Row],[Cliente]],'BASE DE CLIENTES'!A:E,5,0)</f>
        <v>TAGUATINGA SUL (TAGUATINGA)</v>
      </c>
    </row>
    <row r="6070" spans="2:12" x14ac:dyDescent="0.3">
      <c r="B6070" t="s">
        <v>27</v>
      </c>
      <c r="C6070" s="1" t="str">
        <f>VLOOKUP(Tabela1[[#This Row],[Cliente]],'BASE DE CLIENTES'!A:E,2,0)</f>
        <v>Brasília</v>
      </c>
      <c r="D6070" s="1" t="str">
        <f>VLOOKUP(Tabela1[[#This Row],[Cliente]],'BASE DE CLIENTES'!A:C,3,0)</f>
        <v>DF</v>
      </c>
      <c r="E6070" s="1" t="str">
        <f>CONCATENATE(Tabela1[[#This Row],[CIDADE]],",",Tabela1[[#This Row],[UF]])</f>
        <v>Brasília,DF</v>
      </c>
      <c r="F6070" s="12">
        <v>46232</v>
      </c>
      <c r="G6070" s="14">
        <v>760</v>
      </c>
      <c r="H6070" s="14">
        <v>1230</v>
      </c>
      <c r="I6070" s="7">
        <f>Tabela1[[#This Row],[Valor total]]-Tabela1[[#This Row],[Valor custo]]</f>
        <v>470</v>
      </c>
      <c r="J6070" s="3">
        <f>Tabela1[[#This Row],[MARGEM BRUTA]]/Tabela1[[#This Row],[Valor total]]</f>
        <v>0.38211382113821141</v>
      </c>
      <c r="K6070" s="1" t="str">
        <f>VLOOKUP(Tabela1[[#This Row],[Cliente]],'BASE DE CLIENTES'!A:D,4,0)</f>
        <v>EMPRESA SEM MAQUINA</v>
      </c>
      <c r="L6070" s="1" t="str">
        <f>VLOOKUP(Tabela1[[#This Row],[Cliente]],'BASE DE CLIENTES'!A:E,5,0)</f>
        <v>RECANTO DAS EMAS</v>
      </c>
    </row>
    <row r="6071" spans="2:12" x14ac:dyDescent="0.3">
      <c r="B6071" t="s">
        <v>68</v>
      </c>
      <c r="C6071" s="1" t="str">
        <f>VLOOKUP(Tabela1[[#This Row],[Cliente]],'BASE DE CLIENTES'!A:E,2,0)</f>
        <v>Brasília</v>
      </c>
      <c r="D6071" s="1" t="str">
        <f>VLOOKUP(Tabela1[[#This Row],[Cliente]],'BASE DE CLIENTES'!A:C,3,0)</f>
        <v>DF</v>
      </c>
      <c r="E6071" s="1" t="str">
        <f>CONCATENATE(Tabela1[[#This Row],[CIDADE]],",",Tabela1[[#This Row],[UF]])</f>
        <v>Brasília,DF</v>
      </c>
      <c r="F6071" s="12">
        <v>46232</v>
      </c>
      <c r="G6071" s="14">
        <v>380</v>
      </c>
      <c r="H6071" s="14">
        <v>585</v>
      </c>
      <c r="I6071" s="7">
        <f>Tabela1[[#This Row],[Valor total]]-Tabela1[[#This Row],[Valor custo]]</f>
        <v>205</v>
      </c>
      <c r="J6071" s="3">
        <f>Tabela1[[#This Row],[MARGEM BRUTA]]/Tabela1[[#This Row],[Valor total]]</f>
        <v>0.3504273504273504</v>
      </c>
      <c r="K6071" s="1" t="str">
        <f>VLOOKUP(Tabela1[[#This Row],[Cliente]],'BASE DE CLIENTES'!A:D,4,0)</f>
        <v>EMPRESA COM MAQUINA</v>
      </c>
      <c r="L6071" s="1" t="str">
        <f>VLOOKUP(Tabela1[[#This Row],[Cliente]],'BASE DE CLIENTES'!A:E,5,0)</f>
        <v>SAMAMBAIA SUL (SAMAMBAIA)</v>
      </c>
    </row>
    <row r="6072" spans="2:12" x14ac:dyDescent="0.3">
      <c r="B6072" t="s">
        <v>15</v>
      </c>
      <c r="C6072" s="1" t="str">
        <f>VLOOKUP(Tabela1[[#This Row],[Cliente]],'BASE DE CLIENTES'!A:E,2,0)</f>
        <v>Brasília</v>
      </c>
      <c r="D6072" s="1" t="str">
        <f>VLOOKUP(Tabela1[[#This Row],[Cliente]],'BASE DE CLIENTES'!A:C,3,0)</f>
        <v>DF</v>
      </c>
      <c r="E6072" s="1" t="str">
        <f>CONCATENATE(Tabela1[[#This Row],[CIDADE]],",",Tabela1[[#This Row],[UF]])</f>
        <v>Brasília,DF</v>
      </c>
      <c r="F6072" s="12">
        <v>46232</v>
      </c>
      <c r="G6072" s="14">
        <v>38</v>
      </c>
      <c r="H6072" s="14">
        <v>150</v>
      </c>
      <c r="I6072" s="7">
        <f>Tabela1[[#This Row],[Valor total]]-Tabela1[[#This Row],[Valor custo]]</f>
        <v>112</v>
      </c>
      <c r="J6072" s="3">
        <f>Tabela1[[#This Row],[MARGEM BRUTA]]/Tabela1[[#This Row],[Valor total]]</f>
        <v>0.7466666666666667</v>
      </c>
      <c r="K6072" s="1" t="str">
        <f>VLOOKUP(Tabela1[[#This Row],[Cliente]],'BASE DE CLIENTES'!A:D,4,0)</f>
        <v>SERRALHEIRO</v>
      </c>
      <c r="L6072" s="1" t="str">
        <f>VLOOKUP(Tabela1[[#This Row],[Cliente]],'BASE DE CLIENTES'!A:E,5,0)</f>
        <v>SETOR HABITACIONAL VICENTE PIRES</v>
      </c>
    </row>
    <row r="6073" spans="2:12" x14ac:dyDescent="0.3">
      <c r="B6073" t="s">
        <v>1223</v>
      </c>
      <c r="C6073" s="1" t="str">
        <f>VLOOKUP(Tabela1[[#This Row],[Cliente]],'BASE DE CLIENTES'!A:E,2,0)</f>
        <v>MERCADO LIVRE</v>
      </c>
      <c r="D6073" s="1" t="str">
        <f>VLOOKUP(Tabela1[[#This Row],[Cliente]],'BASE DE CLIENTES'!A:C,3,0)</f>
        <v>MERCADO LIVRE</v>
      </c>
      <c r="E6073" s="1" t="str">
        <f>CONCATENATE(Tabela1[[#This Row],[CIDADE]],",",Tabela1[[#This Row],[UF]])</f>
        <v>MERCADO LIVRE,MERCADO LIVRE</v>
      </c>
      <c r="F6073" s="12">
        <v>46232</v>
      </c>
      <c r="G6073" s="14">
        <v>0</v>
      </c>
      <c r="H6073" s="14">
        <v>46.79</v>
      </c>
      <c r="I6073" s="7">
        <f>Tabela1[[#This Row],[Valor total]]-Tabela1[[#This Row],[Valor custo]]</f>
        <v>46.79</v>
      </c>
      <c r="J6073" s="3">
        <f>Tabela1[[#This Row],[MARGEM BRUTA]]/Tabela1[[#This Row],[Valor total]]</f>
        <v>1</v>
      </c>
      <c r="K6073" s="1" t="str">
        <f>VLOOKUP(Tabela1[[#This Row],[Cliente]],'BASE DE CLIENTES'!A:D,4,0)</f>
        <v>OUTROS RAMOS</v>
      </c>
      <c r="L6073" s="1" t="str">
        <f>VLOOKUP(Tabela1[[#This Row],[Cliente]],'BASE DE CLIENTES'!A:E,5,0)</f>
        <v>MERCADO LIVRE</v>
      </c>
    </row>
    <row r="6074" spans="2:12" x14ac:dyDescent="0.3">
      <c r="B6074" t="s">
        <v>23</v>
      </c>
      <c r="C6074" s="1" t="str">
        <f>VLOOKUP(Tabela1[[#This Row],[Cliente]],'BASE DE CLIENTES'!A:E,2,0)</f>
        <v>Brasília</v>
      </c>
      <c r="D6074" s="1" t="str">
        <f>VLOOKUP(Tabela1[[#This Row],[Cliente]],'BASE DE CLIENTES'!A:C,3,0)</f>
        <v>DF</v>
      </c>
      <c r="E6074" s="1" t="str">
        <f>CONCATENATE(Tabela1[[#This Row],[CIDADE]],",",Tabela1[[#This Row],[UF]])</f>
        <v>Brasília,DF</v>
      </c>
      <c r="F6074" s="12">
        <v>46232</v>
      </c>
      <c r="G6074" s="14">
        <v>1046.79</v>
      </c>
      <c r="H6074" s="14">
        <v>1545</v>
      </c>
      <c r="I6074" s="7">
        <f>Tabela1[[#This Row],[Valor total]]-Tabela1[[#This Row],[Valor custo]]</f>
        <v>498.21000000000004</v>
      </c>
      <c r="J6074" s="3">
        <f>Tabela1[[#This Row],[MARGEM BRUTA]]/Tabela1[[#This Row],[Valor total]]</f>
        <v>0.32246601941747577</v>
      </c>
      <c r="K6074" s="1" t="str">
        <f>VLOOKUP(Tabela1[[#This Row],[Cliente]],'BASE DE CLIENTES'!A:D,4,0)</f>
        <v>EMPRESA SEM MAQUINA</v>
      </c>
      <c r="L6074" s="1" t="str">
        <f>VLOOKUP(Tabela1[[#This Row],[Cliente]],'BASE DE CLIENTES'!A:E,5,0)</f>
        <v>SETOR INDUSTRIAL (TAGUATINGA)</v>
      </c>
    </row>
    <row r="6075" spans="2:12" x14ac:dyDescent="0.3">
      <c r="B6075" t="s">
        <v>1223</v>
      </c>
      <c r="C6075" s="1" t="str">
        <f>VLOOKUP(Tabela1[[#This Row],[Cliente]],'BASE DE CLIENTES'!A:E,2,0)</f>
        <v>MERCADO LIVRE</v>
      </c>
      <c r="D6075" s="1" t="str">
        <f>VLOOKUP(Tabela1[[#This Row],[Cliente]],'BASE DE CLIENTES'!A:C,3,0)</f>
        <v>MERCADO LIVRE</v>
      </c>
      <c r="E6075" s="1" t="str">
        <f>CONCATENATE(Tabela1[[#This Row],[CIDADE]],",",Tabela1[[#This Row],[UF]])</f>
        <v>MERCADO LIVRE,MERCADO LIVRE</v>
      </c>
      <c r="F6075" s="12">
        <v>46232</v>
      </c>
      <c r="G6075" s="14">
        <v>56.28</v>
      </c>
      <c r="H6075" s="14">
        <v>178.87</v>
      </c>
      <c r="I6075" s="7">
        <f>Tabela1[[#This Row],[Valor total]]-Tabela1[[#This Row],[Valor custo]]</f>
        <v>122.59</v>
      </c>
      <c r="J6075" s="3">
        <f>Tabela1[[#This Row],[MARGEM BRUTA]]/Tabela1[[#This Row],[Valor total]]</f>
        <v>0.68535808128808628</v>
      </c>
      <c r="K6075" s="1" t="str">
        <f>VLOOKUP(Tabela1[[#This Row],[Cliente]],'BASE DE CLIENTES'!A:D,4,0)</f>
        <v>OUTROS RAMOS</v>
      </c>
      <c r="L6075" s="1" t="str">
        <f>VLOOKUP(Tabela1[[#This Row],[Cliente]],'BASE DE CLIENTES'!A:E,5,0)</f>
        <v>MERCADO LIVRE</v>
      </c>
    </row>
    <row r="6076" spans="2:12" x14ac:dyDescent="0.3">
      <c r="B6076" t="s">
        <v>1223</v>
      </c>
      <c r="C6076" s="1" t="str">
        <f>VLOOKUP(Tabela1[[#This Row],[Cliente]],'BASE DE CLIENTES'!A:E,2,0)</f>
        <v>MERCADO LIVRE</v>
      </c>
      <c r="D6076" s="1" t="str">
        <f>VLOOKUP(Tabela1[[#This Row],[Cliente]],'BASE DE CLIENTES'!A:C,3,0)</f>
        <v>MERCADO LIVRE</v>
      </c>
      <c r="E6076" s="1" t="str">
        <f>CONCATENATE(Tabela1[[#This Row],[CIDADE]],",",Tabela1[[#This Row],[UF]])</f>
        <v>MERCADO LIVRE,MERCADO LIVRE</v>
      </c>
      <c r="F6076" s="12">
        <v>46232</v>
      </c>
      <c r="G6076" s="14">
        <v>56.28</v>
      </c>
      <c r="H6076" s="14">
        <v>198.46</v>
      </c>
      <c r="I6076" s="7">
        <f>Tabela1[[#This Row],[Valor total]]-Tabela1[[#This Row],[Valor custo]]</f>
        <v>142.18</v>
      </c>
      <c r="J6076" s="3">
        <f>Tabela1[[#This Row],[MARGEM BRUTA]]/Tabela1[[#This Row],[Valor total]]</f>
        <v>0.71641640632873127</v>
      </c>
      <c r="K6076" s="1" t="str">
        <f>VLOOKUP(Tabela1[[#This Row],[Cliente]],'BASE DE CLIENTES'!A:D,4,0)</f>
        <v>OUTROS RAMOS</v>
      </c>
      <c r="L6076" s="1" t="str">
        <f>VLOOKUP(Tabela1[[#This Row],[Cliente]],'BASE DE CLIENTES'!A:E,5,0)</f>
        <v>MERCADO LIVRE</v>
      </c>
    </row>
    <row r="6077" spans="2:12" x14ac:dyDescent="0.3">
      <c r="B6077" t="s">
        <v>1223</v>
      </c>
      <c r="C6077" s="1" t="str">
        <f>VLOOKUP(Tabela1[[#This Row],[Cliente]],'BASE DE CLIENTES'!A:E,2,0)</f>
        <v>MERCADO LIVRE</v>
      </c>
      <c r="D6077" s="1" t="str">
        <f>VLOOKUP(Tabela1[[#This Row],[Cliente]],'BASE DE CLIENTES'!A:C,3,0)</f>
        <v>MERCADO LIVRE</v>
      </c>
      <c r="E6077" s="1" t="str">
        <f>CONCATENATE(Tabela1[[#This Row],[CIDADE]],",",Tabela1[[#This Row],[UF]])</f>
        <v>MERCADO LIVRE,MERCADO LIVRE</v>
      </c>
      <c r="F6077" s="12">
        <v>46232</v>
      </c>
      <c r="G6077" s="14">
        <v>56.28</v>
      </c>
      <c r="H6077" s="14">
        <v>178.87</v>
      </c>
      <c r="I6077" s="7">
        <f>Tabela1[[#This Row],[Valor total]]-Tabela1[[#This Row],[Valor custo]]</f>
        <v>122.59</v>
      </c>
      <c r="J6077" s="3">
        <f>Tabela1[[#This Row],[MARGEM BRUTA]]/Tabela1[[#This Row],[Valor total]]</f>
        <v>0.68535808128808628</v>
      </c>
      <c r="K6077" s="1" t="str">
        <f>VLOOKUP(Tabela1[[#This Row],[Cliente]],'BASE DE CLIENTES'!A:D,4,0)</f>
        <v>OUTROS RAMOS</v>
      </c>
      <c r="L6077" s="1" t="str">
        <f>VLOOKUP(Tabela1[[#This Row],[Cliente]],'BASE DE CLIENTES'!A:E,5,0)</f>
        <v>MERCADO LIVRE</v>
      </c>
    </row>
    <row r="6078" spans="2:12" x14ac:dyDescent="0.3">
      <c r="B6078" t="s">
        <v>96</v>
      </c>
      <c r="C6078" s="1" t="str">
        <f>VLOOKUP(Tabela1[[#This Row],[Cliente]],'BASE DE CLIENTES'!A:E,2,0)</f>
        <v>Brasília</v>
      </c>
      <c r="D6078" s="1" t="str">
        <f>VLOOKUP(Tabela1[[#This Row],[Cliente]],'BASE DE CLIENTES'!A:C,3,0)</f>
        <v>DF</v>
      </c>
      <c r="E6078" s="1" t="str">
        <f>CONCATENATE(Tabela1[[#This Row],[CIDADE]],",",Tabela1[[#This Row],[UF]])</f>
        <v>Brasília,DF</v>
      </c>
      <c r="F6078" s="12">
        <v>46232</v>
      </c>
      <c r="G6078" s="14">
        <v>191</v>
      </c>
      <c r="H6078" s="14">
        <v>299.89999999999998</v>
      </c>
      <c r="I6078" s="7">
        <f>Tabela1[[#This Row],[Valor total]]-Tabela1[[#This Row],[Valor custo]]</f>
        <v>108.89999999999998</v>
      </c>
      <c r="J6078" s="3">
        <f>Tabela1[[#This Row],[MARGEM BRUTA]]/Tabela1[[#This Row],[Valor total]]</f>
        <v>0.36312104034678222</v>
      </c>
      <c r="K6078" s="1" t="str">
        <f>VLOOKUP(Tabela1[[#This Row],[Cliente]],'BASE DE CLIENTES'!A:D,4,0)</f>
        <v>EMPRESA SEM MAQUINA</v>
      </c>
      <c r="L6078" s="1" t="str">
        <f>VLOOKUP(Tabela1[[#This Row],[Cliente]],'BASE DE CLIENTES'!A:E,5,0)</f>
        <v>CEILANDIA NORTE (CEILANDIA)</v>
      </c>
    </row>
    <row r="6079" spans="2:12" x14ac:dyDescent="0.3">
      <c r="B6079" t="s">
        <v>19</v>
      </c>
      <c r="C6079" s="1" t="str">
        <f>VLOOKUP(Tabela1[[#This Row],[Cliente]],'BASE DE CLIENTES'!A:E,2,0)</f>
        <v>Águas Lindas de Goiás</v>
      </c>
      <c r="D6079" s="1" t="str">
        <f>VLOOKUP(Tabela1[[#This Row],[Cliente]],'BASE DE CLIENTES'!A:C,3,0)</f>
        <v>GO</v>
      </c>
      <c r="E6079" s="1" t="str">
        <f>CONCATENATE(Tabela1[[#This Row],[CIDADE]],",",Tabela1[[#This Row],[UF]])</f>
        <v>Águas Lindas de Goiás,GO</v>
      </c>
      <c r="F6079" s="12">
        <v>46232</v>
      </c>
      <c r="G6079" s="14">
        <v>419</v>
      </c>
      <c r="H6079" s="14">
        <v>700</v>
      </c>
      <c r="I6079" s="7">
        <f>Tabela1[[#This Row],[Valor total]]-Tabela1[[#This Row],[Valor custo]]</f>
        <v>281</v>
      </c>
      <c r="J6079" s="3">
        <f>Tabela1[[#This Row],[MARGEM BRUTA]]/Tabela1[[#This Row],[Valor total]]</f>
        <v>0.40142857142857141</v>
      </c>
      <c r="K6079" s="1" t="str">
        <f>VLOOKUP(Tabela1[[#This Row],[Cliente]],'BASE DE CLIENTES'!A:D,4,0)</f>
        <v>SERRALHEIRO</v>
      </c>
      <c r="L6079" s="1" t="str">
        <f>VLOOKUP(Tabela1[[#This Row],[Cliente]],'BASE DE CLIENTES'!A:E,5,0)</f>
        <v>Águas Lindas de Goiás</v>
      </c>
    </row>
    <row r="6080" spans="2:12" x14ac:dyDescent="0.3">
      <c r="B6080" t="s">
        <v>1223</v>
      </c>
      <c r="C6080" s="1" t="str">
        <f>VLOOKUP(Tabela1[[#This Row],[Cliente]],'BASE DE CLIENTES'!A:E,2,0)</f>
        <v>MERCADO LIVRE</v>
      </c>
      <c r="D6080" s="1" t="str">
        <f>VLOOKUP(Tabela1[[#This Row],[Cliente]],'BASE DE CLIENTES'!A:C,3,0)</f>
        <v>MERCADO LIVRE</v>
      </c>
      <c r="E6080" s="1" t="str">
        <f>CONCATENATE(Tabela1[[#This Row],[CIDADE]],",",Tabela1[[#This Row],[UF]])</f>
        <v>MERCADO LIVRE,MERCADO LIVRE</v>
      </c>
      <c r="F6080" s="12">
        <v>46232</v>
      </c>
      <c r="G6080" s="14">
        <v>42</v>
      </c>
      <c r="H6080" s="14">
        <v>37.39</v>
      </c>
      <c r="I6080" s="7">
        <f>Tabela1[[#This Row],[Valor total]]-Tabela1[[#This Row],[Valor custo]]</f>
        <v>-4.6099999999999994</v>
      </c>
      <c r="J6080" s="3">
        <f>Tabela1[[#This Row],[MARGEM BRUTA]]/Tabela1[[#This Row],[Valor total]]</f>
        <v>-0.12329499866274403</v>
      </c>
      <c r="K6080" s="1" t="str">
        <f>VLOOKUP(Tabela1[[#This Row],[Cliente]],'BASE DE CLIENTES'!A:D,4,0)</f>
        <v>OUTROS RAMOS</v>
      </c>
      <c r="L6080" s="1" t="str">
        <f>VLOOKUP(Tabela1[[#This Row],[Cliente]],'BASE DE CLIENTES'!A:E,5,0)</f>
        <v>MERCADO LIVRE</v>
      </c>
    </row>
    <row r="6081" spans="2:12" x14ac:dyDescent="0.3">
      <c r="B6081" t="s">
        <v>1223</v>
      </c>
      <c r="C6081" s="1" t="str">
        <f>VLOOKUP(Tabela1[[#This Row],[Cliente]],'BASE DE CLIENTES'!A:E,2,0)</f>
        <v>MERCADO LIVRE</v>
      </c>
      <c r="D6081" s="1" t="str">
        <f>VLOOKUP(Tabela1[[#This Row],[Cliente]],'BASE DE CLIENTES'!A:C,3,0)</f>
        <v>MERCADO LIVRE</v>
      </c>
      <c r="E6081" s="1" t="str">
        <f>CONCATENATE(Tabela1[[#This Row],[CIDADE]],",",Tabela1[[#This Row],[UF]])</f>
        <v>MERCADO LIVRE,MERCADO LIVRE</v>
      </c>
      <c r="F6081" s="12">
        <v>46232</v>
      </c>
      <c r="G6081" s="14">
        <v>168</v>
      </c>
      <c r="H6081" s="14">
        <v>149.56</v>
      </c>
      <c r="I6081" s="7">
        <f>Tabela1[[#This Row],[Valor total]]-Tabela1[[#This Row],[Valor custo]]</f>
        <v>-18.439999999999998</v>
      </c>
      <c r="J6081" s="3">
        <f>Tabela1[[#This Row],[MARGEM BRUTA]]/Tabela1[[#This Row],[Valor total]]</f>
        <v>-0.12329499866274403</v>
      </c>
      <c r="K6081" s="1" t="str">
        <f>VLOOKUP(Tabela1[[#This Row],[Cliente]],'BASE DE CLIENTES'!A:D,4,0)</f>
        <v>OUTROS RAMOS</v>
      </c>
      <c r="L6081" s="1" t="str">
        <f>VLOOKUP(Tabela1[[#This Row],[Cliente]],'BASE DE CLIENTES'!A:E,5,0)</f>
        <v>MERCADO LIVRE</v>
      </c>
    </row>
    <row r="6082" spans="2:12" x14ac:dyDescent="0.3">
      <c r="B6082" t="s">
        <v>1223</v>
      </c>
      <c r="C6082" s="1" t="str">
        <f>VLOOKUP(Tabela1[[#This Row],[Cliente]],'BASE DE CLIENTES'!A:E,2,0)</f>
        <v>MERCADO LIVRE</v>
      </c>
      <c r="D6082" s="1" t="str">
        <f>VLOOKUP(Tabela1[[#This Row],[Cliente]],'BASE DE CLIENTES'!A:C,3,0)</f>
        <v>MERCADO LIVRE</v>
      </c>
      <c r="E6082" s="1" t="str">
        <f>CONCATENATE(Tabela1[[#This Row],[CIDADE]],",",Tabela1[[#This Row],[UF]])</f>
        <v>MERCADO LIVRE,MERCADO LIVRE</v>
      </c>
      <c r="F6082" s="12">
        <v>46232</v>
      </c>
      <c r="G6082" s="14">
        <v>42</v>
      </c>
      <c r="H6082" s="14">
        <v>37.39</v>
      </c>
      <c r="I6082" s="7">
        <f>Tabela1[[#This Row],[Valor total]]-Tabela1[[#This Row],[Valor custo]]</f>
        <v>-4.6099999999999994</v>
      </c>
      <c r="J6082" s="3">
        <f>Tabela1[[#This Row],[MARGEM BRUTA]]/Tabela1[[#This Row],[Valor total]]</f>
        <v>-0.12329499866274403</v>
      </c>
      <c r="K6082" s="1" t="str">
        <f>VLOOKUP(Tabela1[[#This Row],[Cliente]],'BASE DE CLIENTES'!A:D,4,0)</f>
        <v>OUTROS RAMOS</v>
      </c>
      <c r="L6082" s="1" t="str">
        <f>VLOOKUP(Tabela1[[#This Row],[Cliente]],'BASE DE CLIENTES'!A:E,5,0)</f>
        <v>MERCADO LIVRE</v>
      </c>
    </row>
    <row r="6083" spans="2:12" x14ac:dyDescent="0.3">
      <c r="B6083" t="s">
        <v>17</v>
      </c>
      <c r="C6083" s="1" t="str">
        <f>VLOOKUP(Tabela1[[#This Row],[Cliente]],'BASE DE CLIENTES'!A:E,2,0)</f>
        <v>Águas Lindas de Goiás</v>
      </c>
      <c r="D6083" s="1" t="str">
        <f>VLOOKUP(Tabela1[[#This Row],[Cliente]],'BASE DE CLIENTES'!A:C,3,0)</f>
        <v>GO</v>
      </c>
      <c r="E6083" s="1" t="str">
        <f>CONCATENATE(Tabela1[[#This Row],[CIDADE]],",",Tabela1[[#This Row],[UF]])</f>
        <v>Águas Lindas de Goiás,GO</v>
      </c>
      <c r="F6083" s="12">
        <v>46232</v>
      </c>
      <c r="G6083" s="14">
        <v>824</v>
      </c>
      <c r="H6083" s="14">
        <v>1420</v>
      </c>
      <c r="I6083" s="7">
        <f>Tabela1[[#This Row],[Valor total]]-Tabela1[[#This Row],[Valor custo]]</f>
        <v>596</v>
      </c>
      <c r="J6083" s="3">
        <f>Tabela1[[#This Row],[MARGEM BRUTA]]/Tabela1[[#This Row],[Valor total]]</f>
        <v>0.41971830985915493</v>
      </c>
      <c r="K6083" s="1" t="str">
        <f>VLOOKUP(Tabela1[[#This Row],[Cliente]],'BASE DE CLIENTES'!A:D,4,0)</f>
        <v>SERRALHEIRO</v>
      </c>
      <c r="L6083" s="1" t="str">
        <f>VLOOKUP(Tabela1[[#This Row],[Cliente]],'BASE DE CLIENTES'!A:E,5,0)</f>
        <v>Águas Lindas de Goiás</v>
      </c>
    </row>
    <row r="6084" spans="2:12" x14ac:dyDescent="0.3">
      <c r="B6084" t="s">
        <v>255</v>
      </c>
      <c r="C6084" s="1" t="str">
        <f>VLOOKUP(Tabela1[[#This Row],[Cliente]],'BASE DE CLIENTES'!A:E,2,0)</f>
        <v>Brasília</v>
      </c>
      <c r="D6084" s="1" t="str">
        <f>VLOOKUP(Tabela1[[#This Row],[Cliente]],'BASE DE CLIENTES'!A:C,3,0)</f>
        <v>DF</v>
      </c>
      <c r="E6084" s="1" t="str">
        <f>CONCATENATE(Tabela1[[#This Row],[CIDADE]],",",Tabela1[[#This Row],[UF]])</f>
        <v>Brasília,DF</v>
      </c>
      <c r="F6084" s="12">
        <v>46232</v>
      </c>
      <c r="G6084" s="14">
        <v>876</v>
      </c>
      <c r="H6084" s="14">
        <v>1430</v>
      </c>
      <c r="I6084" s="7">
        <f>Tabela1[[#This Row],[Valor total]]-Tabela1[[#This Row],[Valor custo]]</f>
        <v>554</v>
      </c>
      <c r="J6084" s="3">
        <f>Tabela1[[#This Row],[MARGEM BRUTA]]/Tabela1[[#This Row],[Valor total]]</f>
        <v>0.38741258741258744</v>
      </c>
      <c r="K6084" s="1" t="str">
        <f>VLOOKUP(Tabela1[[#This Row],[Cliente]],'BASE DE CLIENTES'!A:D,4,0)</f>
        <v>EMPRESA COM MAQUINA</v>
      </c>
      <c r="L6084" s="1" t="str">
        <f>VLOOKUP(Tabela1[[#This Row],[Cliente]],'BASE DE CLIENTES'!A:E,5,0)</f>
        <v>ADE ÁGUAS CLARAS</v>
      </c>
    </row>
    <row r="6085" spans="2:12" x14ac:dyDescent="0.3">
      <c r="B6085" t="s">
        <v>195</v>
      </c>
      <c r="C6085" s="1" t="str">
        <f>VLOOKUP(Tabela1[[#This Row],[Cliente]],'BASE DE CLIENTES'!A:E,2,0)</f>
        <v>Goiânia</v>
      </c>
      <c r="D6085" s="1" t="str">
        <f>VLOOKUP(Tabela1[[#This Row],[Cliente]],'BASE DE CLIENTES'!A:C,3,0)</f>
        <v>GO</v>
      </c>
      <c r="E6085" s="1" t="str">
        <f>CONCATENATE(Tabela1[[#This Row],[CIDADE]],",",Tabela1[[#This Row],[UF]])</f>
        <v>Goiânia,GO</v>
      </c>
      <c r="F6085" s="12">
        <v>46232</v>
      </c>
      <c r="G6085" s="14">
        <v>119397.26</v>
      </c>
      <c r="H6085" s="14">
        <v>165000</v>
      </c>
      <c r="I6085" s="7">
        <f>Tabela1[[#This Row],[Valor total]]-Tabela1[[#This Row],[Valor custo]]</f>
        <v>45602.740000000005</v>
      </c>
      <c r="J6085" s="3">
        <f>Tabela1[[#This Row],[MARGEM BRUTA]]/Tabela1[[#This Row],[Valor total]]</f>
        <v>0.27638024242424247</v>
      </c>
      <c r="K6085" s="1" t="str">
        <f>VLOOKUP(Tabela1[[#This Row],[Cliente]],'BASE DE CLIENTES'!A:D,4,0)</f>
        <v>EMPRESA COM MAQUINA</v>
      </c>
      <c r="L6085" s="1" t="str">
        <f>VLOOKUP(Tabela1[[#This Row],[Cliente]],'BASE DE CLIENTES'!A:E,5,0)</f>
        <v>Goiânia</v>
      </c>
    </row>
    <row r="6086" spans="2:12" x14ac:dyDescent="0.3">
      <c r="B6086" t="s">
        <v>38</v>
      </c>
      <c r="C6086" s="1" t="str">
        <f>VLOOKUP(Tabela1[[#This Row],[Cliente]],'BASE DE CLIENTES'!A:E,2,0)</f>
        <v>Brasília</v>
      </c>
      <c r="D6086" s="1" t="str">
        <f>VLOOKUP(Tabela1[[#This Row],[Cliente]],'BASE DE CLIENTES'!A:C,3,0)</f>
        <v>DF</v>
      </c>
      <c r="E6086" s="1" t="str">
        <f>CONCATENATE(Tabela1[[#This Row],[CIDADE]],",",Tabela1[[#This Row],[UF]])</f>
        <v>Brasília,DF</v>
      </c>
      <c r="F6086" s="12">
        <v>46232</v>
      </c>
      <c r="G6086" s="14">
        <v>15.2</v>
      </c>
      <c r="H6086" s="14">
        <v>140</v>
      </c>
      <c r="I6086" s="7">
        <f>Tabela1[[#This Row],[Valor total]]-Tabela1[[#This Row],[Valor custo]]</f>
        <v>124.8</v>
      </c>
      <c r="J6086" s="3">
        <f>Tabela1[[#This Row],[MARGEM BRUTA]]/Tabela1[[#This Row],[Valor total]]</f>
        <v>0.89142857142857146</v>
      </c>
      <c r="K6086" s="1" t="str">
        <f>VLOOKUP(Tabela1[[#This Row],[Cliente]],'BASE DE CLIENTES'!A:D,4,0)</f>
        <v>EMPRESA SEM MAQUINA</v>
      </c>
      <c r="L6086" s="1" t="str">
        <f>VLOOKUP(Tabela1[[#This Row],[Cliente]],'BASE DE CLIENTES'!A:E,5,0)</f>
        <v>PONTE ALTA NORTE (GAMA)</v>
      </c>
    </row>
    <row r="6087" spans="2:12" x14ac:dyDescent="0.3">
      <c r="B6087" t="s">
        <v>1223</v>
      </c>
      <c r="C6087" s="1" t="str">
        <f>VLOOKUP(Tabela1[[#This Row],[Cliente]],'BASE DE CLIENTES'!A:E,2,0)</f>
        <v>MERCADO LIVRE</v>
      </c>
      <c r="D6087" s="1" t="str">
        <f>VLOOKUP(Tabela1[[#This Row],[Cliente]],'BASE DE CLIENTES'!A:C,3,0)</f>
        <v>MERCADO LIVRE</v>
      </c>
      <c r="E6087" s="1" t="str">
        <f>CONCATENATE(Tabela1[[#This Row],[CIDADE]],",",Tabela1[[#This Row],[UF]])</f>
        <v>MERCADO LIVRE,MERCADO LIVRE</v>
      </c>
      <c r="F6087" s="12">
        <v>46232</v>
      </c>
      <c r="G6087" s="14">
        <v>56.28</v>
      </c>
      <c r="H6087" s="14">
        <v>252.85</v>
      </c>
      <c r="I6087" s="7">
        <f>Tabela1[[#This Row],[Valor total]]-Tabela1[[#This Row],[Valor custo]]</f>
        <v>196.57</v>
      </c>
      <c r="J6087" s="3">
        <f>Tabela1[[#This Row],[MARGEM BRUTA]]/Tabela1[[#This Row],[Valor total]]</f>
        <v>0.77741744117065448</v>
      </c>
      <c r="K6087" s="1" t="str">
        <f>VLOOKUP(Tabela1[[#This Row],[Cliente]],'BASE DE CLIENTES'!A:D,4,0)</f>
        <v>OUTROS RAMOS</v>
      </c>
      <c r="L6087" s="1" t="str">
        <f>VLOOKUP(Tabela1[[#This Row],[Cliente]],'BASE DE CLIENTES'!A:E,5,0)</f>
        <v>MERCADO LIVRE</v>
      </c>
    </row>
    <row r="6088" spans="2:12" x14ac:dyDescent="0.3">
      <c r="B6088" t="s">
        <v>1141</v>
      </c>
      <c r="C6088" s="1" t="str">
        <f>VLOOKUP(Tabela1[[#This Row],[Cliente]],'BASE DE CLIENTES'!A:E,2,0)</f>
        <v>Aparecida de Goiânia</v>
      </c>
      <c r="D6088" s="1" t="str">
        <f>VLOOKUP(Tabela1[[#This Row],[Cliente]],'BASE DE CLIENTES'!A:C,3,0)</f>
        <v>GO</v>
      </c>
      <c r="E6088" s="1" t="str">
        <f>CONCATENATE(Tabela1[[#This Row],[CIDADE]],",",Tabela1[[#This Row],[UF]])</f>
        <v>Aparecida de Goiânia,GO</v>
      </c>
      <c r="F6088" s="12">
        <v>46232</v>
      </c>
      <c r="G6088" s="14">
        <v>720</v>
      </c>
      <c r="H6088" s="14">
        <v>1350</v>
      </c>
      <c r="I6088" s="7">
        <f>Tabela1[[#This Row],[Valor total]]-Tabela1[[#This Row],[Valor custo]]</f>
        <v>630</v>
      </c>
      <c r="J6088" s="3">
        <f>Tabela1[[#This Row],[MARGEM BRUTA]]/Tabela1[[#This Row],[Valor total]]</f>
        <v>0.46666666666666667</v>
      </c>
      <c r="K6088" s="1" t="str">
        <f>VLOOKUP(Tabela1[[#This Row],[Cliente]],'BASE DE CLIENTES'!A:D,4,0)</f>
        <v>CLIENTE NOVO S/ IDENT.</v>
      </c>
      <c r="L6088" s="1" t="str">
        <f>VLOOKUP(Tabela1[[#This Row],[Cliente]],'BASE DE CLIENTES'!A:E,5,0)</f>
        <v>Aparecida de Goiânia</v>
      </c>
    </row>
    <row r="6089" spans="2:12" x14ac:dyDescent="0.3">
      <c r="B6089" t="s">
        <v>1223</v>
      </c>
      <c r="C6089" s="1" t="str">
        <f>VLOOKUP(Tabela1[[#This Row],[Cliente]],'BASE DE CLIENTES'!A:E,2,0)</f>
        <v>MERCADO LIVRE</v>
      </c>
      <c r="D6089" s="1" t="str">
        <f>VLOOKUP(Tabela1[[#This Row],[Cliente]],'BASE DE CLIENTES'!A:C,3,0)</f>
        <v>MERCADO LIVRE</v>
      </c>
      <c r="E6089" s="1" t="str">
        <f>CONCATENATE(Tabela1[[#This Row],[CIDADE]],",",Tabela1[[#This Row],[UF]])</f>
        <v>MERCADO LIVRE,MERCADO LIVRE</v>
      </c>
      <c r="F6089" s="12">
        <v>46232</v>
      </c>
      <c r="G6089" s="14">
        <v>42</v>
      </c>
      <c r="H6089" s="14">
        <v>37.39</v>
      </c>
      <c r="I6089" s="7">
        <f>Tabela1[[#This Row],[Valor total]]-Tabela1[[#This Row],[Valor custo]]</f>
        <v>-4.6099999999999994</v>
      </c>
      <c r="J6089" s="3">
        <f>Tabela1[[#This Row],[MARGEM BRUTA]]/Tabela1[[#This Row],[Valor total]]</f>
        <v>-0.12329499866274403</v>
      </c>
      <c r="K6089" s="1" t="str">
        <f>VLOOKUP(Tabela1[[#This Row],[Cliente]],'BASE DE CLIENTES'!A:D,4,0)</f>
        <v>OUTROS RAMOS</v>
      </c>
      <c r="L6089" s="1" t="str">
        <f>VLOOKUP(Tabela1[[#This Row],[Cliente]],'BASE DE CLIENTES'!A:E,5,0)</f>
        <v>MERCADO LIVRE</v>
      </c>
    </row>
    <row r="6090" spans="2:12" x14ac:dyDescent="0.3">
      <c r="B6090" t="s">
        <v>1223</v>
      </c>
      <c r="C6090" s="1" t="str">
        <f>VLOOKUP(Tabela1[[#This Row],[Cliente]],'BASE DE CLIENTES'!A:E,2,0)</f>
        <v>MERCADO LIVRE</v>
      </c>
      <c r="D6090" s="1" t="str">
        <f>VLOOKUP(Tabela1[[#This Row],[Cliente]],'BASE DE CLIENTES'!A:C,3,0)</f>
        <v>MERCADO LIVRE</v>
      </c>
      <c r="E6090" s="1" t="str">
        <f>CONCATENATE(Tabela1[[#This Row],[CIDADE]],",",Tabela1[[#This Row],[UF]])</f>
        <v>MERCADO LIVRE,MERCADO LIVRE</v>
      </c>
      <c r="F6090" s="12">
        <v>46232</v>
      </c>
      <c r="G6090" s="14">
        <v>42</v>
      </c>
      <c r="H6090" s="14">
        <v>37.14</v>
      </c>
      <c r="I6090" s="7">
        <f>Tabela1[[#This Row],[Valor total]]-Tabela1[[#This Row],[Valor custo]]</f>
        <v>-4.8599999999999994</v>
      </c>
      <c r="J6090" s="3">
        <f>Tabela1[[#This Row],[MARGEM BRUTA]]/Tabela1[[#This Row],[Valor total]]</f>
        <v>-0.13085621970920838</v>
      </c>
      <c r="K6090" s="1" t="str">
        <f>VLOOKUP(Tabela1[[#This Row],[Cliente]],'BASE DE CLIENTES'!A:D,4,0)</f>
        <v>OUTROS RAMOS</v>
      </c>
      <c r="L6090" s="1" t="str">
        <f>VLOOKUP(Tabela1[[#This Row],[Cliente]],'BASE DE CLIENTES'!A:E,5,0)</f>
        <v>MERCADO LIVRE</v>
      </c>
    </row>
    <row r="6091" spans="2:12" x14ac:dyDescent="0.3">
      <c r="B6091" t="s">
        <v>1223</v>
      </c>
      <c r="C6091" s="1" t="str">
        <f>VLOOKUP(Tabela1[[#This Row],[Cliente]],'BASE DE CLIENTES'!A:E,2,0)</f>
        <v>MERCADO LIVRE</v>
      </c>
      <c r="D6091" s="1" t="str">
        <f>VLOOKUP(Tabela1[[#This Row],[Cliente]],'BASE DE CLIENTES'!A:C,3,0)</f>
        <v>MERCADO LIVRE</v>
      </c>
      <c r="E6091" s="1" t="str">
        <f>CONCATENATE(Tabela1[[#This Row],[CIDADE]],",",Tabela1[[#This Row],[UF]])</f>
        <v>MERCADO LIVRE,MERCADO LIVRE</v>
      </c>
      <c r="F6091" s="12">
        <v>46232</v>
      </c>
      <c r="G6091" s="14">
        <v>126</v>
      </c>
      <c r="H6091" s="14">
        <v>123.92</v>
      </c>
      <c r="I6091" s="7">
        <f>Tabela1[[#This Row],[Valor total]]-Tabela1[[#This Row],[Valor custo]]</f>
        <v>-2.0799999999999983</v>
      </c>
      <c r="J6091" s="3">
        <f>Tabela1[[#This Row],[MARGEM BRUTA]]/Tabela1[[#This Row],[Valor total]]</f>
        <v>-1.6785022595222712E-2</v>
      </c>
      <c r="K6091" s="1" t="str">
        <f>VLOOKUP(Tabela1[[#This Row],[Cliente]],'BASE DE CLIENTES'!A:D,4,0)</f>
        <v>OUTROS RAMOS</v>
      </c>
      <c r="L6091" s="1" t="str">
        <f>VLOOKUP(Tabela1[[#This Row],[Cliente]],'BASE DE CLIENTES'!A:E,5,0)</f>
        <v>MERCADO LIVRE</v>
      </c>
    </row>
    <row r="6092" spans="2:12" x14ac:dyDescent="0.3">
      <c r="B6092" t="s">
        <v>1223</v>
      </c>
      <c r="C6092" s="1" t="str">
        <f>VLOOKUP(Tabela1[[#This Row],[Cliente]],'BASE DE CLIENTES'!A:E,2,0)</f>
        <v>MERCADO LIVRE</v>
      </c>
      <c r="D6092" s="1" t="str">
        <f>VLOOKUP(Tabela1[[#This Row],[Cliente]],'BASE DE CLIENTES'!A:C,3,0)</f>
        <v>MERCADO LIVRE</v>
      </c>
      <c r="E6092" s="1" t="str">
        <f>CONCATENATE(Tabela1[[#This Row],[CIDADE]],",",Tabela1[[#This Row],[UF]])</f>
        <v>MERCADO LIVRE,MERCADO LIVRE</v>
      </c>
      <c r="F6092" s="12">
        <v>46232</v>
      </c>
      <c r="G6092" s="14">
        <v>42</v>
      </c>
      <c r="H6092" s="14">
        <v>37.14</v>
      </c>
      <c r="I6092" s="7">
        <f>Tabela1[[#This Row],[Valor total]]-Tabela1[[#This Row],[Valor custo]]</f>
        <v>-4.8599999999999994</v>
      </c>
      <c r="J6092" s="3">
        <f>Tabela1[[#This Row],[MARGEM BRUTA]]/Tabela1[[#This Row],[Valor total]]</f>
        <v>-0.13085621970920838</v>
      </c>
      <c r="K6092" s="1" t="str">
        <f>VLOOKUP(Tabela1[[#This Row],[Cliente]],'BASE DE CLIENTES'!A:D,4,0)</f>
        <v>OUTROS RAMOS</v>
      </c>
      <c r="L6092" s="1" t="str">
        <f>VLOOKUP(Tabela1[[#This Row],[Cliente]],'BASE DE CLIENTES'!A:E,5,0)</f>
        <v>MERCADO LIVRE</v>
      </c>
    </row>
    <row r="6093" spans="2:12" x14ac:dyDescent="0.3">
      <c r="B6093" t="s">
        <v>1223</v>
      </c>
      <c r="C6093" s="1" t="str">
        <f>VLOOKUP(Tabela1[[#This Row],[Cliente]],'BASE DE CLIENTES'!A:E,2,0)</f>
        <v>MERCADO LIVRE</v>
      </c>
      <c r="D6093" s="1" t="str">
        <f>VLOOKUP(Tabela1[[#This Row],[Cliente]],'BASE DE CLIENTES'!A:C,3,0)</f>
        <v>MERCADO LIVRE</v>
      </c>
      <c r="E6093" s="1" t="str">
        <f>CONCATENATE(Tabela1[[#This Row],[CIDADE]],",",Tabela1[[#This Row],[UF]])</f>
        <v>MERCADO LIVRE,MERCADO LIVRE</v>
      </c>
      <c r="F6093" s="12">
        <v>46232</v>
      </c>
      <c r="G6093" s="14">
        <v>42</v>
      </c>
      <c r="H6093" s="14">
        <v>41.31</v>
      </c>
      <c r="I6093" s="7">
        <f>Tabela1[[#This Row],[Valor total]]-Tabela1[[#This Row],[Valor custo]]</f>
        <v>-0.68999999999999773</v>
      </c>
      <c r="J6093" s="3">
        <f>Tabela1[[#This Row],[MARGEM BRUTA]]/Tabela1[[#This Row],[Valor total]]</f>
        <v>-1.6702977487291156E-2</v>
      </c>
      <c r="K6093" s="1" t="str">
        <f>VLOOKUP(Tabela1[[#This Row],[Cliente]],'BASE DE CLIENTES'!A:D,4,0)</f>
        <v>OUTROS RAMOS</v>
      </c>
      <c r="L6093" s="1" t="str">
        <f>VLOOKUP(Tabela1[[#This Row],[Cliente]],'BASE DE CLIENTES'!A:E,5,0)</f>
        <v>MERCADO LIVRE</v>
      </c>
    </row>
    <row r="6094" spans="2:12" x14ac:dyDescent="0.3">
      <c r="B6094" t="s">
        <v>1223</v>
      </c>
      <c r="C6094" s="1" t="str">
        <f>VLOOKUP(Tabela1[[#This Row],[Cliente]],'BASE DE CLIENTES'!A:E,2,0)</f>
        <v>MERCADO LIVRE</v>
      </c>
      <c r="D6094" s="1" t="str">
        <f>VLOOKUP(Tabela1[[#This Row],[Cliente]],'BASE DE CLIENTES'!A:C,3,0)</f>
        <v>MERCADO LIVRE</v>
      </c>
      <c r="E6094" s="1" t="str">
        <f>CONCATENATE(Tabela1[[#This Row],[CIDADE]],",",Tabela1[[#This Row],[UF]])</f>
        <v>MERCADO LIVRE,MERCADO LIVRE</v>
      </c>
      <c r="F6094" s="12">
        <v>46231</v>
      </c>
      <c r="G6094" s="14">
        <v>0</v>
      </c>
      <c r="H6094" s="14">
        <v>129.31</v>
      </c>
      <c r="I6094" s="7">
        <f>Tabela1[[#This Row],[Valor total]]-Tabela1[[#This Row],[Valor custo]]</f>
        <v>129.31</v>
      </c>
      <c r="J6094" s="3">
        <f>Tabela1[[#This Row],[MARGEM BRUTA]]/Tabela1[[#This Row],[Valor total]]</f>
        <v>1</v>
      </c>
      <c r="K6094" s="1" t="str">
        <f>VLOOKUP(Tabela1[[#This Row],[Cliente]],'BASE DE CLIENTES'!A:D,4,0)</f>
        <v>OUTROS RAMOS</v>
      </c>
      <c r="L6094" s="1" t="str">
        <f>VLOOKUP(Tabela1[[#This Row],[Cliente]],'BASE DE CLIENTES'!A:E,5,0)</f>
        <v>MERCADO LIVRE</v>
      </c>
    </row>
    <row r="6095" spans="2:12" x14ac:dyDescent="0.3">
      <c r="B6095" t="s">
        <v>68</v>
      </c>
      <c r="C6095" s="1" t="str">
        <f>VLOOKUP(Tabela1[[#This Row],[Cliente]],'BASE DE CLIENTES'!A:E,2,0)</f>
        <v>Brasília</v>
      </c>
      <c r="D6095" s="1" t="str">
        <f>VLOOKUP(Tabela1[[#This Row],[Cliente]],'BASE DE CLIENTES'!A:C,3,0)</f>
        <v>DF</v>
      </c>
      <c r="E6095" s="1" t="str">
        <f>CONCATENATE(Tabela1[[#This Row],[CIDADE]],",",Tabela1[[#This Row],[UF]])</f>
        <v>Brasília,DF</v>
      </c>
      <c r="F6095" s="12">
        <v>46231</v>
      </c>
      <c r="G6095" s="14">
        <v>486.18</v>
      </c>
      <c r="H6095" s="14">
        <v>785</v>
      </c>
      <c r="I6095" s="7">
        <f>Tabela1[[#This Row],[Valor total]]-Tabela1[[#This Row],[Valor custo]]</f>
        <v>298.82</v>
      </c>
      <c r="J6095" s="3">
        <f>Tabela1[[#This Row],[MARGEM BRUTA]]/Tabela1[[#This Row],[Valor total]]</f>
        <v>0.38066242038216558</v>
      </c>
      <c r="K6095" s="1" t="str">
        <f>VLOOKUP(Tabela1[[#This Row],[Cliente]],'BASE DE CLIENTES'!A:D,4,0)</f>
        <v>EMPRESA COM MAQUINA</v>
      </c>
      <c r="L6095" s="1" t="str">
        <f>VLOOKUP(Tabela1[[#This Row],[Cliente]],'BASE DE CLIENTES'!A:E,5,0)</f>
        <v>SAMAMBAIA SUL (SAMAMBAIA)</v>
      </c>
    </row>
    <row r="6096" spans="2:12" x14ac:dyDescent="0.3">
      <c r="B6096" t="s">
        <v>92</v>
      </c>
      <c r="C6096" s="1" t="str">
        <f>VLOOKUP(Tabela1[[#This Row],[Cliente]],'BASE DE CLIENTES'!A:E,2,0)</f>
        <v>Brasília</v>
      </c>
      <c r="D6096" s="1" t="str">
        <f>VLOOKUP(Tabela1[[#This Row],[Cliente]],'BASE DE CLIENTES'!A:C,3,0)</f>
        <v>DF</v>
      </c>
      <c r="E6096" s="1" t="str">
        <f>CONCATENATE(Tabela1[[#This Row],[CIDADE]],",",Tabela1[[#This Row],[UF]])</f>
        <v>Brasília,DF</v>
      </c>
      <c r="F6096" s="12">
        <v>46231</v>
      </c>
      <c r="G6096" s="14">
        <v>115.06</v>
      </c>
      <c r="H6096" s="14">
        <v>280</v>
      </c>
      <c r="I6096" s="7">
        <f>Tabela1[[#This Row],[Valor total]]-Tabela1[[#This Row],[Valor custo]]</f>
        <v>164.94</v>
      </c>
      <c r="J6096" s="3">
        <f>Tabela1[[#This Row],[MARGEM BRUTA]]/Tabela1[[#This Row],[Valor total]]</f>
        <v>0.58907142857142858</v>
      </c>
      <c r="K6096" s="1" t="str">
        <f>VLOOKUP(Tabela1[[#This Row],[Cliente]],'BASE DE CLIENTES'!A:D,4,0)</f>
        <v>EMPRESA SEM MAQUINA</v>
      </c>
      <c r="L6096" s="1" t="str">
        <f>VLOOKUP(Tabela1[[#This Row],[Cliente]],'BASE DE CLIENTES'!A:E,5,0)</f>
        <v>SOBRADINHO</v>
      </c>
    </row>
    <row r="6097" spans="2:12" x14ac:dyDescent="0.3">
      <c r="B6097" t="s">
        <v>15</v>
      </c>
      <c r="C6097" s="1" t="str">
        <f>VLOOKUP(Tabela1[[#This Row],[Cliente]],'BASE DE CLIENTES'!A:E,2,0)</f>
        <v>Brasília</v>
      </c>
      <c r="D6097" s="1" t="str">
        <f>VLOOKUP(Tabela1[[#This Row],[Cliente]],'BASE DE CLIENTES'!A:C,3,0)</f>
        <v>DF</v>
      </c>
      <c r="E6097" s="1" t="str">
        <f>CONCATENATE(Tabela1[[#This Row],[CIDADE]],",",Tabela1[[#This Row],[UF]])</f>
        <v>Brasília,DF</v>
      </c>
      <c r="F6097" s="12">
        <v>46231</v>
      </c>
      <c r="G6097" s="14">
        <v>76</v>
      </c>
      <c r="H6097" s="14">
        <v>120</v>
      </c>
      <c r="I6097" s="7">
        <f>Tabela1[[#This Row],[Valor total]]-Tabela1[[#This Row],[Valor custo]]</f>
        <v>44</v>
      </c>
      <c r="J6097" s="3">
        <f>Tabela1[[#This Row],[MARGEM BRUTA]]/Tabela1[[#This Row],[Valor total]]</f>
        <v>0.36666666666666664</v>
      </c>
      <c r="K6097" s="1" t="str">
        <f>VLOOKUP(Tabela1[[#This Row],[Cliente]],'BASE DE CLIENTES'!A:D,4,0)</f>
        <v>SERRALHEIRO</v>
      </c>
      <c r="L6097" s="1" t="str">
        <f>VLOOKUP(Tabela1[[#This Row],[Cliente]],'BASE DE CLIENTES'!A:E,5,0)</f>
        <v>SETOR HABITACIONAL VICENTE PIRES</v>
      </c>
    </row>
    <row r="6098" spans="2:12" x14ac:dyDescent="0.3">
      <c r="B6098" t="s">
        <v>775</v>
      </c>
      <c r="C6098" s="1" t="str">
        <f>VLOOKUP(Tabela1[[#This Row],[Cliente]],'BASE DE CLIENTES'!A:E,2,0)</f>
        <v>Brasília</v>
      </c>
      <c r="D6098" s="1" t="str">
        <f>VLOOKUP(Tabela1[[#This Row],[Cliente]],'BASE DE CLIENTES'!A:C,3,0)</f>
        <v>DF</v>
      </c>
      <c r="E6098" s="1" t="str">
        <f>CONCATENATE(Tabela1[[#This Row],[CIDADE]],",",Tabela1[[#This Row],[UF]])</f>
        <v>Brasília,DF</v>
      </c>
      <c r="F6098" s="12">
        <v>46231</v>
      </c>
      <c r="G6098" s="14">
        <v>1578</v>
      </c>
      <c r="H6098" s="14">
        <v>2390</v>
      </c>
      <c r="I6098" s="7">
        <f>Tabela1[[#This Row],[Valor total]]-Tabela1[[#This Row],[Valor custo]]</f>
        <v>812</v>
      </c>
      <c r="J6098" s="3">
        <f>Tabela1[[#This Row],[MARGEM BRUTA]]/Tabela1[[#This Row],[Valor total]]</f>
        <v>0.33974895397489541</v>
      </c>
      <c r="K6098" s="1" t="str">
        <f>VLOOKUP(Tabela1[[#This Row],[Cliente]],'BASE DE CLIENTES'!A:D,4,0)</f>
        <v>CLIENTE NOVO S/ IDENT.</v>
      </c>
      <c r="L6098" s="1" t="str">
        <f>VLOOKUP(Tabela1[[#This Row],[Cliente]],'BASE DE CLIENTES'!A:E,5,0)</f>
        <v>Brasília</v>
      </c>
    </row>
    <row r="6099" spans="2:12" x14ac:dyDescent="0.3">
      <c r="B6099" t="s">
        <v>260</v>
      </c>
      <c r="C6099" s="1" t="str">
        <f>VLOOKUP(Tabela1[[#This Row],[Cliente]],'BASE DE CLIENTES'!A:E,2,0)</f>
        <v>Luziânia</v>
      </c>
      <c r="D6099" s="1" t="str">
        <f>VLOOKUP(Tabela1[[#This Row],[Cliente]],'BASE DE CLIENTES'!A:C,3,0)</f>
        <v>GO</v>
      </c>
      <c r="E6099" s="1" t="str">
        <f>CONCATENATE(Tabela1[[#This Row],[CIDADE]],",",Tabela1[[#This Row],[UF]])</f>
        <v>Luziânia,GO</v>
      </c>
      <c r="F6099" s="12">
        <v>46231</v>
      </c>
      <c r="G6099" s="14">
        <v>45.6</v>
      </c>
      <c r="H6099" s="14">
        <v>150</v>
      </c>
      <c r="I6099" s="7">
        <f>Tabela1[[#This Row],[Valor total]]-Tabela1[[#This Row],[Valor custo]]</f>
        <v>104.4</v>
      </c>
      <c r="J6099" s="3">
        <f>Tabela1[[#This Row],[MARGEM BRUTA]]/Tabela1[[#This Row],[Valor total]]</f>
        <v>0.69600000000000006</v>
      </c>
      <c r="K6099" s="1" t="str">
        <f>VLOOKUP(Tabela1[[#This Row],[Cliente]],'BASE DE CLIENTES'!A:D,4,0)</f>
        <v>SERRALHEIRO</v>
      </c>
      <c r="L6099" s="1" t="str">
        <f>VLOOKUP(Tabela1[[#This Row],[Cliente]],'BASE DE CLIENTES'!A:E,5,0)</f>
        <v>Luziânia</v>
      </c>
    </row>
    <row r="6100" spans="2:12" x14ac:dyDescent="0.3">
      <c r="B6100" t="s">
        <v>1223</v>
      </c>
      <c r="C6100" s="1" t="str">
        <f>VLOOKUP(Tabela1[[#This Row],[Cliente]],'BASE DE CLIENTES'!A:E,2,0)</f>
        <v>MERCADO LIVRE</v>
      </c>
      <c r="D6100" s="1" t="str">
        <f>VLOOKUP(Tabela1[[#This Row],[Cliente]],'BASE DE CLIENTES'!A:C,3,0)</f>
        <v>MERCADO LIVRE</v>
      </c>
      <c r="E6100" s="1" t="str">
        <f>CONCATENATE(Tabela1[[#This Row],[CIDADE]],",",Tabela1[[#This Row],[UF]])</f>
        <v>MERCADO LIVRE,MERCADO LIVRE</v>
      </c>
      <c r="F6100" s="12">
        <v>46231</v>
      </c>
      <c r="G6100" s="14">
        <v>500</v>
      </c>
      <c r="H6100" s="14">
        <v>821.13</v>
      </c>
      <c r="I6100" s="7">
        <f>Tabela1[[#This Row],[Valor total]]-Tabela1[[#This Row],[Valor custo]]</f>
        <v>321.13</v>
      </c>
      <c r="J6100" s="3">
        <f>Tabela1[[#This Row],[MARGEM BRUTA]]/Tabela1[[#This Row],[Valor total]]</f>
        <v>0.3910830197410885</v>
      </c>
      <c r="K6100" s="1" t="str">
        <f>VLOOKUP(Tabela1[[#This Row],[Cliente]],'BASE DE CLIENTES'!A:D,4,0)</f>
        <v>OUTROS RAMOS</v>
      </c>
      <c r="L6100" s="1" t="str">
        <f>VLOOKUP(Tabela1[[#This Row],[Cliente]],'BASE DE CLIENTES'!A:E,5,0)</f>
        <v>MERCADO LIVRE</v>
      </c>
    </row>
    <row r="6101" spans="2:12" x14ac:dyDescent="0.3">
      <c r="B6101" t="s">
        <v>773</v>
      </c>
      <c r="C6101" s="1" t="str">
        <f>VLOOKUP(Tabela1[[#This Row],[Cliente]],'BASE DE CLIENTES'!A:E,2,0)</f>
        <v>Brasília</v>
      </c>
      <c r="D6101" s="1" t="str">
        <f>VLOOKUP(Tabela1[[#This Row],[Cliente]],'BASE DE CLIENTES'!A:C,3,0)</f>
        <v>DF</v>
      </c>
      <c r="E6101" s="1" t="str">
        <f>CONCATENATE(Tabela1[[#This Row],[CIDADE]],",",Tabela1[[#This Row],[UF]])</f>
        <v>Brasília,DF</v>
      </c>
      <c r="F6101" s="12">
        <v>46231</v>
      </c>
      <c r="G6101" s="14">
        <v>419</v>
      </c>
      <c r="H6101" s="14">
        <v>720</v>
      </c>
      <c r="I6101" s="7">
        <f>Tabela1[[#This Row],[Valor total]]-Tabela1[[#This Row],[Valor custo]]</f>
        <v>301</v>
      </c>
      <c r="J6101" s="3">
        <f>Tabela1[[#This Row],[MARGEM BRUTA]]/Tabela1[[#This Row],[Valor total]]</f>
        <v>0.41805555555555557</v>
      </c>
      <c r="K6101" s="1" t="str">
        <f>VLOOKUP(Tabela1[[#This Row],[Cliente]],'BASE DE CLIENTES'!A:D,4,0)</f>
        <v>CLIENTE NOVO S/ IDENT.</v>
      </c>
      <c r="L6101" s="1" t="str">
        <f>VLOOKUP(Tabela1[[#This Row],[Cliente]],'BASE DE CLIENTES'!A:E,5,0)</f>
        <v>Itapoã</v>
      </c>
    </row>
    <row r="6102" spans="2:12" x14ac:dyDescent="0.3">
      <c r="B6102" t="s">
        <v>102</v>
      </c>
      <c r="C6102" s="1" t="str">
        <f>VLOOKUP(Tabela1[[#This Row],[Cliente]],'BASE DE CLIENTES'!A:E,2,0)</f>
        <v>Brasília</v>
      </c>
      <c r="D6102" s="1" t="str">
        <f>VLOOKUP(Tabela1[[#This Row],[Cliente]],'BASE DE CLIENTES'!A:C,3,0)</f>
        <v>DF</v>
      </c>
      <c r="E6102" s="1" t="str">
        <f>CONCATENATE(Tabela1[[#This Row],[CIDADE]],",",Tabela1[[#This Row],[UF]])</f>
        <v>Brasília,DF</v>
      </c>
      <c r="F6102" s="12">
        <v>46231</v>
      </c>
      <c r="G6102" s="14">
        <v>380</v>
      </c>
      <c r="H6102" s="14">
        <v>640</v>
      </c>
      <c r="I6102" s="7">
        <f>Tabela1[[#This Row],[Valor total]]-Tabela1[[#This Row],[Valor custo]]</f>
        <v>260</v>
      </c>
      <c r="J6102" s="3">
        <f>Tabela1[[#This Row],[MARGEM BRUTA]]/Tabela1[[#This Row],[Valor total]]</f>
        <v>0.40625</v>
      </c>
      <c r="K6102" s="1" t="str">
        <f>VLOOKUP(Tabela1[[#This Row],[Cliente]],'BASE DE CLIENTES'!A:D,4,0)</f>
        <v>SERRALHEIRO</v>
      </c>
      <c r="L6102" s="1" t="str">
        <f>VLOOKUP(Tabela1[[#This Row],[Cliente]],'BASE DE CLIENTES'!A:E,5,0)</f>
        <v>Samambaia Norte (Samambaia)</v>
      </c>
    </row>
    <row r="6103" spans="2:12" x14ac:dyDescent="0.3">
      <c r="B6103" t="s">
        <v>120</v>
      </c>
      <c r="C6103" s="1" t="str">
        <f>VLOOKUP(Tabela1[[#This Row],[Cliente]],'BASE DE CLIENTES'!A:E,2,0)</f>
        <v>Brasília</v>
      </c>
      <c r="D6103" s="1" t="str">
        <f>VLOOKUP(Tabela1[[#This Row],[Cliente]],'BASE DE CLIENTES'!A:C,3,0)</f>
        <v>DF</v>
      </c>
      <c r="E6103" s="1" t="str">
        <f>CONCATENATE(Tabela1[[#This Row],[CIDADE]],",",Tabela1[[#This Row],[UF]])</f>
        <v>Brasília,DF</v>
      </c>
      <c r="F6103" s="12">
        <v>46231</v>
      </c>
      <c r="G6103" s="14">
        <v>1508</v>
      </c>
      <c r="H6103" s="14">
        <v>2300</v>
      </c>
      <c r="I6103" s="7">
        <f>Tabela1[[#This Row],[Valor total]]-Tabela1[[#This Row],[Valor custo]]</f>
        <v>792</v>
      </c>
      <c r="J6103" s="3">
        <f>Tabela1[[#This Row],[MARGEM BRUTA]]/Tabela1[[#This Row],[Valor total]]</f>
        <v>0.34434782608695652</v>
      </c>
      <c r="K6103" s="1" t="str">
        <f>VLOOKUP(Tabela1[[#This Row],[Cliente]],'BASE DE CLIENTES'!A:D,4,0)</f>
        <v>EMPRESA SEM MAQUINA</v>
      </c>
      <c r="L6103" s="1" t="str">
        <f>VLOOKUP(Tabela1[[#This Row],[Cliente]],'BASE DE CLIENTES'!A:E,5,0)</f>
        <v>SAMAMBAIA</v>
      </c>
    </row>
    <row r="6104" spans="2:12" x14ac:dyDescent="0.3">
      <c r="B6104" t="s">
        <v>1223</v>
      </c>
      <c r="C6104" s="1" t="str">
        <f>VLOOKUP(Tabela1[[#This Row],[Cliente]],'BASE DE CLIENTES'!A:E,2,0)</f>
        <v>MERCADO LIVRE</v>
      </c>
      <c r="D6104" s="1" t="str">
        <f>VLOOKUP(Tabela1[[#This Row],[Cliente]],'BASE DE CLIENTES'!A:C,3,0)</f>
        <v>MERCADO LIVRE</v>
      </c>
      <c r="E6104" s="1" t="str">
        <f>CONCATENATE(Tabela1[[#This Row],[CIDADE]],",",Tabela1[[#This Row],[UF]])</f>
        <v>MERCADO LIVRE,MERCADO LIVRE</v>
      </c>
      <c r="F6104" s="12">
        <v>46231</v>
      </c>
      <c r="G6104" s="14">
        <v>42</v>
      </c>
      <c r="H6104" s="14">
        <v>37.14</v>
      </c>
      <c r="I6104" s="7">
        <f>Tabela1[[#This Row],[Valor total]]-Tabela1[[#This Row],[Valor custo]]</f>
        <v>-4.8599999999999994</v>
      </c>
      <c r="J6104" s="3">
        <f>Tabela1[[#This Row],[MARGEM BRUTA]]/Tabela1[[#This Row],[Valor total]]</f>
        <v>-0.13085621970920838</v>
      </c>
      <c r="K6104" s="1" t="str">
        <f>VLOOKUP(Tabela1[[#This Row],[Cliente]],'BASE DE CLIENTES'!A:D,4,0)</f>
        <v>OUTROS RAMOS</v>
      </c>
      <c r="L6104" s="1" t="str">
        <f>VLOOKUP(Tabela1[[#This Row],[Cliente]],'BASE DE CLIENTES'!A:E,5,0)</f>
        <v>MERCADO LIVRE</v>
      </c>
    </row>
    <row r="6105" spans="2:12" x14ac:dyDescent="0.3">
      <c r="B6105" t="s">
        <v>1223</v>
      </c>
      <c r="C6105" s="1" t="str">
        <f>VLOOKUP(Tabela1[[#This Row],[Cliente]],'BASE DE CLIENTES'!A:E,2,0)</f>
        <v>MERCADO LIVRE</v>
      </c>
      <c r="D6105" s="1" t="str">
        <f>VLOOKUP(Tabela1[[#This Row],[Cliente]],'BASE DE CLIENTES'!A:C,3,0)</f>
        <v>MERCADO LIVRE</v>
      </c>
      <c r="E6105" s="1" t="str">
        <f>CONCATENATE(Tabela1[[#This Row],[CIDADE]],",",Tabela1[[#This Row],[UF]])</f>
        <v>MERCADO LIVRE,MERCADO LIVRE</v>
      </c>
      <c r="F6105" s="12">
        <v>46231</v>
      </c>
      <c r="G6105" s="14">
        <v>56.28</v>
      </c>
      <c r="H6105" s="14">
        <v>192.88</v>
      </c>
      <c r="I6105" s="7">
        <f>Tabela1[[#This Row],[Valor total]]-Tabela1[[#This Row],[Valor custo]]</f>
        <v>136.6</v>
      </c>
      <c r="J6105" s="3">
        <f>Tabela1[[#This Row],[MARGEM BRUTA]]/Tabela1[[#This Row],[Valor total]]</f>
        <v>0.7082123600165906</v>
      </c>
      <c r="K6105" s="1" t="str">
        <f>VLOOKUP(Tabela1[[#This Row],[Cliente]],'BASE DE CLIENTES'!A:D,4,0)</f>
        <v>OUTROS RAMOS</v>
      </c>
      <c r="L6105" s="1" t="str">
        <f>VLOOKUP(Tabela1[[#This Row],[Cliente]],'BASE DE CLIENTES'!A:E,5,0)</f>
        <v>MERCADO LIVRE</v>
      </c>
    </row>
    <row r="6106" spans="2:12" x14ac:dyDescent="0.3">
      <c r="B6106" t="s">
        <v>1223</v>
      </c>
      <c r="C6106" s="1" t="str">
        <f>VLOOKUP(Tabela1[[#This Row],[Cliente]],'BASE DE CLIENTES'!A:E,2,0)</f>
        <v>MERCADO LIVRE</v>
      </c>
      <c r="D6106" s="1" t="str">
        <f>VLOOKUP(Tabela1[[#This Row],[Cliente]],'BASE DE CLIENTES'!A:C,3,0)</f>
        <v>MERCADO LIVRE</v>
      </c>
      <c r="E6106" s="1" t="str">
        <f>CONCATENATE(Tabela1[[#This Row],[CIDADE]],",",Tabela1[[#This Row],[UF]])</f>
        <v>MERCADO LIVRE,MERCADO LIVRE</v>
      </c>
      <c r="F6106" s="12">
        <v>46231</v>
      </c>
      <c r="G6106" s="14">
        <v>56.28</v>
      </c>
      <c r="H6106" s="14">
        <v>195.05</v>
      </c>
      <c r="I6106" s="7">
        <f>Tabela1[[#This Row],[Valor total]]-Tabela1[[#This Row],[Valor custo]]</f>
        <v>138.77000000000001</v>
      </c>
      <c r="J6106" s="3">
        <f>Tabela1[[#This Row],[MARGEM BRUTA]]/Tabela1[[#This Row],[Valor total]]</f>
        <v>0.71145860035888231</v>
      </c>
      <c r="K6106" s="1" t="str">
        <f>VLOOKUP(Tabela1[[#This Row],[Cliente]],'BASE DE CLIENTES'!A:D,4,0)</f>
        <v>OUTROS RAMOS</v>
      </c>
      <c r="L6106" s="1" t="str">
        <f>VLOOKUP(Tabela1[[#This Row],[Cliente]],'BASE DE CLIENTES'!A:E,5,0)</f>
        <v>MERCADO LIVRE</v>
      </c>
    </row>
    <row r="6107" spans="2:12" x14ac:dyDescent="0.3">
      <c r="B6107" t="s">
        <v>42</v>
      </c>
      <c r="C6107" s="1" t="str">
        <f>VLOOKUP(Tabela1[[#This Row],[Cliente]],'BASE DE CLIENTES'!A:E,2,0)</f>
        <v>Brasília</v>
      </c>
      <c r="D6107" s="1" t="str">
        <f>VLOOKUP(Tabela1[[#This Row],[Cliente]],'BASE DE CLIENTES'!A:C,3,0)</f>
        <v>DF</v>
      </c>
      <c r="E6107" s="1" t="str">
        <f>CONCATENATE(Tabela1[[#This Row],[CIDADE]],",",Tabela1[[#This Row],[UF]])</f>
        <v>Brasília,DF</v>
      </c>
      <c r="F6107" s="12">
        <v>46231</v>
      </c>
      <c r="G6107" s="14">
        <v>463.69</v>
      </c>
      <c r="H6107" s="14">
        <v>750</v>
      </c>
      <c r="I6107" s="7">
        <f>Tabela1[[#This Row],[Valor total]]-Tabela1[[#This Row],[Valor custo]]</f>
        <v>286.31</v>
      </c>
      <c r="J6107" s="3">
        <f>Tabela1[[#This Row],[MARGEM BRUTA]]/Tabela1[[#This Row],[Valor total]]</f>
        <v>0.38174666666666668</v>
      </c>
      <c r="K6107" s="1" t="str">
        <f>VLOOKUP(Tabela1[[#This Row],[Cliente]],'BASE DE CLIENTES'!A:D,4,0)</f>
        <v>EMPRESA SEM MAQUINA</v>
      </c>
      <c r="L6107" s="1" t="str">
        <f>VLOOKUP(Tabela1[[#This Row],[Cliente]],'BASE DE CLIENTES'!A:E,5,0)</f>
        <v>SAMAMBAIA</v>
      </c>
    </row>
    <row r="6108" spans="2:12" x14ac:dyDescent="0.3">
      <c r="B6108" t="s">
        <v>36</v>
      </c>
      <c r="C6108" s="1" t="str">
        <f>VLOOKUP(Tabela1[[#This Row],[Cliente]],'BASE DE CLIENTES'!A:E,2,0)</f>
        <v>Brasília</v>
      </c>
      <c r="D6108" s="1" t="str">
        <f>VLOOKUP(Tabela1[[#This Row],[Cliente]],'BASE DE CLIENTES'!A:C,3,0)</f>
        <v>DF</v>
      </c>
      <c r="E6108" s="1" t="str">
        <f>CONCATENATE(Tabela1[[#This Row],[CIDADE]],",",Tabela1[[#This Row],[UF]])</f>
        <v>Brasília,DF</v>
      </c>
      <c r="F6108" s="12">
        <v>46231</v>
      </c>
      <c r="G6108" s="14">
        <v>25</v>
      </c>
      <c r="H6108" s="14">
        <v>110</v>
      </c>
      <c r="I6108" s="7">
        <f>Tabela1[[#This Row],[Valor total]]-Tabela1[[#This Row],[Valor custo]]</f>
        <v>85</v>
      </c>
      <c r="J6108" s="3">
        <f>Tabela1[[#This Row],[MARGEM BRUTA]]/Tabela1[[#This Row],[Valor total]]</f>
        <v>0.77272727272727271</v>
      </c>
      <c r="K6108" s="1" t="str">
        <f>VLOOKUP(Tabela1[[#This Row],[Cliente]],'BASE DE CLIENTES'!A:D,4,0)</f>
        <v>SERRALHEIRO</v>
      </c>
      <c r="L6108" s="1" t="str">
        <f>VLOOKUP(Tabela1[[#This Row],[Cliente]],'BASE DE CLIENTES'!A:E,5,0)</f>
        <v>CEILANDIA SUL (CEILANDIA)</v>
      </c>
    </row>
    <row r="6109" spans="2:12" x14ac:dyDescent="0.3">
      <c r="B6109" t="s">
        <v>769</v>
      </c>
      <c r="C6109" s="1" t="str">
        <f>VLOOKUP(Tabela1[[#This Row],[Cliente]],'BASE DE CLIENTES'!A:E,2,0)</f>
        <v>Brasília</v>
      </c>
      <c r="D6109" s="1" t="str">
        <f>VLOOKUP(Tabela1[[#This Row],[Cliente]],'BASE DE CLIENTES'!A:C,3,0)</f>
        <v>DF</v>
      </c>
      <c r="E6109" s="1" t="str">
        <f>CONCATENATE(Tabela1[[#This Row],[CIDADE]],",",Tabela1[[#This Row],[UF]])</f>
        <v>Brasília,DF</v>
      </c>
      <c r="F6109" s="12">
        <v>46231</v>
      </c>
      <c r="G6109" s="14">
        <v>1296</v>
      </c>
      <c r="H6109" s="14">
        <v>2350</v>
      </c>
      <c r="I6109" s="7">
        <f>Tabela1[[#This Row],[Valor total]]-Tabela1[[#This Row],[Valor custo]]</f>
        <v>1054</v>
      </c>
      <c r="J6109" s="3">
        <f>Tabela1[[#This Row],[MARGEM BRUTA]]/Tabela1[[#This Row],[Valor total]]</f>
        <v>0.44851063829787235</v>
      </c>
      <c r="K6109" s="1" t="str">
        <f>VLOOKUP(Tabela1[[#This Row],[Cliente]],'BASE DE CLIENTES'!A:D,4,0)</f>
        <v>CLIENTE NOVO S/ IDENT.</v>
      </c>
      <c r="L6109" s="1" t="str">
        <f>VLOOKUP(Tabela1[[#This Row],[Cliente]],'BASE DE CLIENTES'!A:E,5,0)</f>
        <v>Taguatinga Sul (Taguatinga)</v>
      </c>
    </row>
    <row r="6110" spans="2:12" x14ac:dyDescent="0.3">
      <c r="B6110" t="s">
        <v>1223</v>
      </c>
      <c r="C6110" s="1" t="str">
        <f>VLOOKUP(Tabela1[[#This Row],[Cliente]],'BASE DE CLIENTES'!A:E,2,0)</f>
        <v>MERCADO LIVRE</v>
      </c>
      <c r="D6110" s="1" t="str">
        <f>VLOOKUP(Tabela1[[#This Row],[Cliente]],'BASE DE CLIENTES'!A:C,3,0)</f>
        <v>MERCADO LIVRE</v>
      </c>
      <c r="E6110" s="1" t="str">
        <f>CONCATENATE(Tabela1[[#This Row],[CIDADE]],",",Tabela1[[#This Row],[UF]])</f>
        <v>MERCADO LIVRE,MERCADO LIVRE</v>
      </c>
      <c r="F6110" s="12">
        <v>46231</v>
      </c>
      <c r="G6110" s="14">
        <v>56.28</v>
      </c>
      <c r="H6110" s="14">
        <v>195.05</v>
      </c>
      <c r="I6110" s="7">
        <f>Tabela1[[#This Row],[Valor total]]-Tabela1[[#This Row],[Valor custo]]</f>
        <v>138.77000000000001</v>
      </c>
      <c r="J6110" s="3">
        <f>Tabela1[[#This Row],[MARGEM BRUTA]]/Tabela1[[#This Row],[Valor total]]</f>
        <v>0.71145860035888231</v>
      </c>
      <c r="K6110" s="1" t="str">
        <f>VLOOKUP(Tabela1[[#This Row],[Cliente]],'BASE DE CLIENTES'!A:D,4,0)</f>
        <v>OUTROS RAMOS</v>
      </c>
      <c r="L6110" s="1" t="str">
        <f>VLOOKUP(Tabela1[[#This Row],[Cliente]],'BASE DE CLIENTES'!A:E,5,0)</f>
        <v>MERCADO LIVRE</v>
      </c>
    </row>
    <row r="6111" spans="2:12" x14ac:dyDescent="0.3">
      <c r="B6111" t="s">
        <v>1200</v>
      </c>
      <c r="C6111" s="1" t="str">
        <f>VLOOKUP(Tabela1[[#This Row],[Cliente]],'BASE DE CLIENTES'!A:E,2,0)</f>
        <v>Maracanaú</v>
      </c>
      <c r="D6111" s="1" t="str">
        <f>VLOOKUP(Tabela1[[#This Row],[Cliente]],'BASE DE CLIENTES'!A:C,3,0)</f>
        <v>CE</v>
      </c>
      <c r="E6111" s="1" t="str">
        <f>CONCATENATE(Tabela1[[#This Row],[CIDADE]],",",Tabela1[[#This Row],[UF]])</f>
        <v>Maracanaú,CE</v>
      </c>
      <c r="F6111" s="12">
        <v>46231</v>
      </c>
      <c r="G6111" s="14">
        <v>0</v>
      </c>
      <c r="H6111" s="14">
        <v>1439</v>
      </c>
      <c r="I6111" s="7">
        <f>Tabela1[[#This Row],[Valor total]]-Tabela1[[#This Row],[Valor custo]]</f>
        <v>1439</v>
      </c>
      <c r="J6111" s="3">
        <f>Tabela1[[#This Row],[MARGEM BRUTA]]/Tabela1[[#This Row],[Valor total]]</f>
        <v>1</v>
      </c>
      <c r="K6111" s="1" t="str">
        <f>VLOOKUP(Tabela1[[#This Row],[Cliente]],'BASE DE CLIENTES'!A:D,4,0)</f>
        <v>CLIENTE NOVO S/ IDENT.</v>
      </c>
      <c r="L6111" s="1" t="str">
        <f>VLOOKUP(Tabela1[[#This Row],[Cliente]],'BASE DE CLIENTES'!A:E,5,0)</f>
        <v>Maracanaú</v>
      </c>
    </row>
    <row r="6112" spans="2:12" x14ac:dyDescent="0.3">
      <c r="B6112" t="s">
        <v>343</v>
      </c>
      <c r="C6112" s="1" t="str">
        <f>VLOOKUP(Tabela1[[#This Row],[Cliente]],'BASE DE CLIENTES'!A:E,2,0)</f>
        <v>Brasília</v>
      </c>
      <c r="D6112" s="1" t="str">
        <f>VLOOKUP(Tabela1[[#This Row],[Cliente]],'BASE DE CLIENTES'!A:C,3,0)</f>
        <v>DF</v>
      </c>
      <c r="E6112" s="1" t="str">
        <f>CONCATENATE(Tabela1[[#This Row],[CIDADE]],",",Tabela1[[#This Row],[UF]])</f>
        <v>Brasília,DF</v>
      </c>
      <c r="F6112" s="12">
        <v>46231</v>
      </c>
      <c r="G6112" s="14">
        <v>42</v>
      </c>
      <c r="H6112" s="14">
        <v>70</v>
      </c>
      <c r="I6112" s="7">
        <f>Tabela1[[#This Row],[Valor total]]-Tabela1[[#This Row],[Valor custo]]</f>
        <v>28</v>
      </c>
      <c r="J6112" s="3">
        <f>Tabela1[[#This Row],[MARGEM BRUTA]]/Tabela1[[#This Row],[Valor total]]</f>
        <v>0.4</v>
      </c>
      <c r="K6112" s="1" t="str">
        <f>VLOOKUP(Tabela1[[#This Row],[Cliente]],'BASE DE CLIENTES'!A:D,4,0)</f>
        <v>CLIENTE NOVO S/ IDENT.</v>
      </c>
      <c r="L6112" s="1" t="str">
        <f>VLOOKUP(Tabela1[[#This Row],[Cliente]],'BASE DE CLIENTES'!A:E,5,0)</f>
        <v>Brasília</v>
      </c>
    </row>
    <row r="6113" spans="2:12" x14ac:dyDescent="0.3">
      <c r="B6113" t="s">
        <v>1223</v>
      </c>
      <c r="C6113" s="1" t="str">
        <f>VLOOKUP(Tabela1[[#This Row],[Cliente]],'BASE DE CLIENTES'!A:E,2,0)</f>
        <v>MERCADO LIVRE</v>
      </c>
      <c r="D6113" s="1" t="str">
        <f>VLOOKUP(Tabela1[[#This Row],[Cliente]],'BASE DE CLIENTES'!A:C,3,0)</f>
        <v>MERCADO LIVRE</v>
      </c>
      <c r="E6113" s="1" t="str">
        <f>CONCATENATE(Tabela1[[#This Row],[CIDADE]],",",Tabela1[[#This Row],[UF]])</f>
        <v>MERCADO LIVRE,MERCADO LIVRE</v>
      </c>
      <c r="F6113" s="12">
        <v>46231</v>
      </c>
      <c r="G6113" s="14">
        <v>500</v>
      </c>
      <c r="H6113" s="14">
        <v>864.66</v>
      </c>
      <c r="I6113" s="7">
        <f>Tabela1[[#This Row],[Valor total]]-Tabela1[[#This Row],[Valor custo]]</f>
        <v>364.65999999999997</v>
      </c>
      <c r="J6113" s="3">
        <f>Tabela1[[#This Row],[MARGEM BRUTA]]/Tabela1[[#This Row],[Valor total]]</f>
        <v>0.42173802419448103</v>
      </c>
      <c r="K6113" s="1" t="str">
        <f>VLOOKUP(Tabela1[[#This Row],[Cliente]],'BASE DE CLIENTES'!A:D,4,0)</f>
        <v>OUTROS RAMOS</v>
      </c>
      <c r="L6113" s="1" t="str">
        <f>VLOOKUP(Tabela1[[#This Row],[Cliente]],'BASE DE CLIENTES'!A:E,5,0)</f>
        <v>MERCADO LIVRE</v>
      </c>
    </row>
    <row r="6114" spans="2:12" x14ac:dyDescent="0.3">
      <c r="B6114" t="s">
        <v>117</v>
      </c>
      <c r="C6114" s="1" t="str">
        <f>VLOOKUP(Tabela1[[#This Row],[Cliente]],'BASE DE CLIENTES'!A:E,2,0)</f>
        <v>Brasília</v>
      </c>
      <c r="D6114" s="1" t="str">
        <f>VLOOKUP(Tabela1[[#This Row],[Cliente]],'BASE DE CLIENTES'!A:C,3,0)</f>
        <v>DF</v>
      </c>
      <c r="E6114" s="1" t="str">
        <f>CONCATENATE(Tabela1[[#This Row],[CIDADE]],",",Tabela1[[#This Row],[UF]])</f>
        <v>Brasília,DF</v>
      </c>
      <c r="F6114" s="12">
        <v>46231</v>
      </c>
      <c r="G6114" s="14">
        <v>845</v>
      </c>
      <c r="H6114" s="14">
        <v>1575</v>
      </c>
      <c r="I6114" s="7">
        <f>Tabela1[[#This Row],[Valor total]]-Tabela1[[#This Row],[Valor custo]]</f>
        <v>730</v>
      </c>
      <c r="J6114" s="3">
        <f>Tabela1[[#This Row],[MARGEM BRUTA]]/Tabela1[[#This Row],[Valor total]]</f>
        <v>0.46349206349206351</v>
      </c>
      <c r="K6114" s="1" t="str">
        <f>VLOOKUP(Tabela1[[#This Row],[Cliente]],'BASE DE CLIENTES'!A:D,4,0)</f>
        <v>EMPRESA COM MAQUINA</v>
      </c>
      <c r="L6114" s="1" t="str">
        <f>VLOOKUP(Tabela1[[#This Row],[Cliente]],'BASE DE CLIENTES'!A:E,5,0)</f>
        <v>SETOR HABITACIONAL ARNIQUEIRA (AGUAS CLARAS)</v>
      </c>
    </row>
    <row r="6115" spans="2:12" x14ac:dyDescent="0.3">
      <c r="B6115" t="s">
        <v>1223</v>
      </c>
      <c r="C6115" s="1" t="str">
        <f>VLOOKUP(Tabela1[[#This Row],[Cliente]],'BASE DE CLIENTES'!A:E,2,0)</f>
        <v>MERCADO LIVRE</v>
      </c>
      <c r="D6115" s="1" t="str">
        <f>VLOOKUP(Tabela1[[#This Row],[Cliente]],'BASE DE CLIENTES'!A:C,3,0)</f>
        <v>MERCADO LIVRE</v>
      </c>
      <c r="E6115" s="1" t="str">
        <f>CONCATENATE(Tabela1[[#This Row],[CIDADE]],",",Tabela1[[#This Row],[UF]])</f>
        <v>MERCADO LIVRE,MERCADO LIVRE</v>
      </c>
      <c r="F6115" s="12">
        <v>46231</v>
      </c>
      <c r="G6115" s="14">
        <v>42</v>
      </c>
      <c r="H6115" s="14">
        <v>37.14</v>
      </c>
      <c r="I6115" s="7">
        <f>Tabela1[[#This Row],[Valor total]]-Tabela1[[#This Row],[Valor custo]]</f>
        <v>-4.8599999999999994</v>
      </c>
      <c r="J6115" s="3">
        <f>Tabela1[[#This Row],[MARGEM BRUTA]]/Tabela1[[#This Row],[Valor total]]</f>
        <v>-0.13085621970920838</v>
      </c>
      <c r="K6115" s="1" t="str">
        <f>VLOOKUP(Tabela1[[#This Row],[Cliente]],'BASE DE CLIENTES'!A:D,4,0)</f>
        <v>OUTROS RAMOS</v>
      </c>
      <c r="L6115" s="1" t="str">
        <f>VLOOKUP(Tabela1[[#This Row],[Cliente]],'BASE DE CLIENTES'!A:E,5,0)</f>
        <v>MERCADO LIVRE</v>
      </c>
    </row>
    <row r="6116" spans="2:12" x14ac:dyDescent="0.3">
      <c r="B6116" t="s">
        <v>110</v>
      </c>
      <c r="C6116" s="1" t="str">
        <f>VLOOKUP(Tabela1[[#This Row],[Cliente]],'BASE DE CLIENTES'!A:E,2,0)</f>
        <v>Brasília</v>
      </c>
      <c r="D6116" s="1" t="str">
        <f>VLOOKUP(Tabela1[[#This Row],[Cliente]],'BASE DE CLIENTES'!A:C,3,0)</f>
        <v>DF</v>
      </c>
      <c r="E6116" s="1" t="str">
        <f>CONCATENATE(Tabela1[[#This Row],[CIDADE]],",",Tabela1[[#This Row],[UF]])</f>
        <v>Brasília,DF</v>
      </c>
      <c r="F6116" s="12">
        <v>46231</v>
      </c>
      <c r="G6116" s="14">
        <v>119.68</v>
      </c>
      <c r="H6116" s="14">
        <v>300</v>
      </c>
      <c r="I6116" s="7">
        <f>Tabela1[[#This Row],[Valor total]]-Tabela1[[#This Row],[Valor custo]]</f>
        <v>180.32</v>
      </c>
      <c r="J6116" s="3">
        <f>Tabela1[[#This Row],[MARGEM BRUTA]]/Tabela1[[#This Row],[Valor total]]</f>
        <v>0.60106666666666664</v>
      </c>
      <c r="K6116" s="1" t="str">
        <f>VLOOKUP(Tabela1[[#This Row],[Cliente]],'BASE DE CLIENTES'!A:D,4,0)</f>
        <v>SERRALHEIRO</v>
      </c>
      <c r="L6116" s="1" t="str">
        <f>VLOOKUP(Tabela1[[#This Row],[Cliente]],'BASE DE CLIENTES'!A:E,5,0)</f>
        <v>Taguatinga sul</v>
      </c>
    </row>
    <row r="6117" spans="2:12" x14ac:dyDescent="0.3">
      <c r="B6117" t="s">
        <v>55</v>
      </c>
      <c r="C6117" s="1" t="str">
        <f>VLOOKUP(Tabela1[[#This Row],[Cliente]],'BASE DE CLIENTES'!A:E,2,0)</f>
        <v>Brasília</v>
      </c>
      <c r="D6117" s="1" t="str">
        <f>VLOOKUP(Tabela1[[#This Row],[Cliente]],'BASE DE CLIENTES'!A:C,3,0)</f>
        <v>DF</v>
      </c>
      <c r="E6117" s="1" t="str">
        <f>CONCATENATE(Tabela1[[#This Row],[CIDADE]],",",Tabela1[[#This Row],[UF]])</f>
        <v>Brasília,DF</v>
      </c>
      <c r="F6117" s="12">
        <v>46231</v>
      </c>
      <c r="G6117" s="14">
        <v>152</v>
      </c>
      <c r="H6117" s="14">
        <v>240</v>
      </c>
      <c r="I6117" s="7">
        <f>Tabela1[[#This Row],[Valor total]]-Tabela1[[#This Row],[Valor custo]]</f>
        <v>88</v>
      </c>
      <c r="J6117" s="3">
        <f>Tabela1[[#This Row],[MARGEM BRUTA]]/Tabela1[[#This Row],[Valor total]]</f>
        <v>0.36666666666666664</v>
      </c>
      <c r="K6117" s="1" t="str">
        <f>VLOOKUP(Tabela1[[#This Row],[Cliente]],'BASE DE CLIENTES'!A:D,4,0)</f>
        <v>EMPRESA SEM MAQUINA</v>
      </c>
      <c r="L6117" s="1" t="str">
        <f>VLOOKUP(Tabela1[[#This Row],[Cliente]],'BASE DE CLIENTES'!A:E,5,0)</f>
        <v>RECANTO DAS EMAS</v>
      </c>
    </row>
    <row r="6118" spans="2:12" x14ac:dyDescent="0.3">
      <c r="B6118" t="s">
        <v>66</v>
      </c>
      <c r="C6118" s="1" t="str">
        <f>VLOOKUP(Tabela1[[#This Row],[Cliente]],'BASE DE CLIENTES'!A:E,2,0)</f>
        <v>Águas Lindas de Goiás</v>
      </c>
      <c r="D6118" s="1" t="str">
        <f>VLOOKUP(Tabela1[[#This Row],[Cliente]],'BASE DE CLIENTES'!A:C,3,0)</f>
        <v>GO</v>
      </c>
      <c r="E6118" s="1" t="str">
        <f>CONCATENATE(Tabela1[[#This Row],[CIDADE]],",",Tabela1[[#This Row],[UF]])</f>
        <v>Águas Lindas de Goiás,GO</v>
      </c>
      <c r="F6118" s="12">
        <v>46231</v>
      </c>
      <c r="G6118" s="14">
        <v>1216</v>
      </c>
      <c r="H6118" s="14">
        <v>1890</v>
      </c>
      <c r="I6118" s="7">
        <f>Tabela1[[#This Row],[Valor total]]-Tabela1[[#This Row],[Valor custo]]</f>
        <v>674</v>
      </c>
      <c r="J6118" s="3">
        <f>Tabela1[[#This Row],[MARGEM BRUTA]]/Tabela1[[#This Row],[Valor total]]</f>
        <v>0.35661375661375661</v>
      </c>
      <c r="K6118" s="1" t="str">
        <f>VLOOKUP(Tabela1[[#This Row],[Cliente]],'BASE DE CLIENTES'!A:D,4,0)</f>
        <v>EMPRESA COM MAQUINA</v>
      </c>
      <c r="L6118" s="1" t="str">
        <f>VLOOKUP(Tabela1[[#This Row],[Cliente]],'BASE DE CLIENTES'!A:E,5,0)</f>
        <v>Águas Lindas de Goiás</v>
      </c>
    </row>
    <row r="6119" spans="2:12" x14ac:dyDescent="0.3">
      <c r="B6119" t="s">
        <v>92</v>
      </c>
      <c r="C6119" s="1" t="str">
        <f>VLOOKUP(Tabela1[[#This Row],[Cliente]],'BASE DE CLIENTES'!A:E,2,0)</f>
        <v>Brasília</v>
      </c>
      <c r="D6119" s="1" t="str">
        <f>VLOOKUP(Tabela1[[#This Row],[Cliente]],'BASE DE CLIENTES'!A:C,3,0)</f>
        <v>DF</v>
      </c>
      <c r="E6119" s="1" t="str">
        <f>CONCATENATE(Tabela1[[#This Row],[CIDADE]],",",Tabela1[[#This Row],[UF]])</f>
        <v>Brasília,DF</v>
      </c>
      <c r="F6119" s="12">
        <v>46231</v>
      </c>
      <c r="G6119" s="14">
        <v>838</v>
      </c>
      <c r="H6119" s="14">
        <v>1300</v>
      </c>
      <c r="I6119" s="7">
        <f>Tabela1[[#This Row],[Valor total]]-Tabela1[[#This Row],[Valor custo]]</f>
        <v>462</v>
      </c>
      <c r="J6119" s="3">
        <f>Tabela1[[#This Row],[MARGEM BRUTA]]/Tabela1[[#This Row],[Valor total]]</f>
        <v>0.35538461538461541</v>
      </c>
      <c r="K6119" s="1" t="str">
        <f>VLOOKUP(Tabela1[[#This Row],[Cliente]],'BASE DE CLIENTES'!A:D,4,0)</f>
        <v>EMPRESA SEM MAQUINA</v>
      </c>
      <c r="L6119" s="1" t="str">
        <f>VLOOKUP(Tabela1[[#This Row],[Cliente]],'BASE DE CLIENTES'!A:E,5,0)</f>
        <v>SOBRADINHO</v>
      </c>
    </row>
    <row r="6120" spans="2:12" x14ac:dyDescent="0.3">
      <c r="B6120" t="s">
        <v>343</v>
      </c>
      <c r="C6120" s="1" t="str">
        <f>VLOOKUP(Tabela1[[#This Row],[Cliente]],'BASE DE CLIENTES'!A:E,2,0)</f>
        <v>Brasília</v>
      </c>
      <c r="D6120" s="1" t="str">
        <f>VLOOKUP(Tabela1[[#This Row],[Cliente]],'BASE DE CLIENTES'!A:C,3,0)</f>
        <v>DF</v>
      </c>
      <c r="E6120" s="1" t="str">
        <f>CONCATENATE(Tabela1[[#This Row],[CIDADE]],",",Tabela1[[#This Row],[UF]])</f>
        <v>Brasília,DF</v>
      </c>
      <c r="F6120" s="12">
        <v>46231</v>
      </c>
      <c r="G6120" s="14">
        <v>680</v>
      </c>
      <c r="H6120" s="14">
        <v>1400</v>
      </c>
      <c r="I6120" s="7">
        <f>Tabela1[[#This Row],[Valor total]]-Tabela1[[#This Row],[Valor custo]]</f>
        <v>720</v>
      </c>
      <c r="J6120" s="3">
        <f>Tabela1[[#This Row],[MARGEM BRUTA]]/Tabela1[[#This Row],[Valor total]]</f>
        <v>0.51428571428571423</v>
      </c>
      <c r="K6120" s="1" t="str">
        <f>VLOOKUP(Tabela1[[#This Row],[Cliente]],'BASE DE CLIENTES'!A:D,4,0)</f>
        <v>CLIENTE NOVO S/ IDENT.</v>
      </c>
      <c r="L6120" s="1" t="str">
        <f>VLOOKUP(Tabela1[[#This Row],[Cliente]],'BASE DE CLIENTES'!A:E,5,0)</f>
        <v>Brasília</v>
      </c>
    </row>
    <row r="6121" spans="2:12" x14ac:dyDescent="0.3">
      <c r="B6121" t="s">
        <v>1136</v>
      </c>
      <c r="C6121" s="1" t="str">
        <f>VLOOKUP(Tabela1[[#This Row],[Cliente]],'BASE DE CLIENTES'!A:E,2,0)</f>
        <v>Brasília</v>
      </c>
      <c r="D6121" s="1" t="str">
        <f>VLOOKUP(Tabela1[[#This Row],[Cliente]],'BASE DE CLIENTES'!A:C,3,0)</f>
        <v>DF</v>
      </c>
      <c r="E6121" s="1" t="str">
        <f>CONCATENATE(Tabela1[[#This Row],[CIDADE]],",",Tabela1[[#This Row],[UF]])</f>
        <v>Brasília,DF</v>
      </c>
      <c r="F6121" s="12">
        <v>46231</v>
      </c>
      <c r="G6121" s="14">
        <v>4011</v>
      </c>
      <c r="H6121" s="14">
        <v>5800</v>
      </c>
      <c r="I6121" s="7">
        <f>Tabela1[[#This Row],[Valor total]]-Tabela1[[#This Row],[Valor custo]]</f>
        <v>1789</v>
      </c>
      <c r="J6121" s="3">
        <f>Tabela1[[#This Row],[MARGEM BRUTA]]/Tabela1[[#This Row],[Valor total]]</f>
        <v>0.30844827586206897</v>
      </c>
      <c r="K6121" s="1" t="str">
        <f>VLOOKUP(Tabela1[[#This Row],[Cliente]],'BASE DE CLIENTES'!A:D,4,0)</f>
        <v>CLIENTE NOVO S/ IDENT.</v>
      </c>
      <c r="L6121" s="1" t="str">
        <f>VLOOKUP(Tabela1[[#This Row],[Cliente]],'BASE DE CLIENTES'!A:E,5,0)</f>
        <v>Ceilândia</v>
      </c>
    </row>
    <row r="6122" spans="2:12" x14ac:dyDescent="0.3">
      <c r="B6122" t="s">
        <v>253</v>
      </c>
      <c r="C6122" s="1" t="str">
        <f>VLOOKUP(Tabela1[[#This Row],[Cliente]],'BASE DE CLIENTES'!A:E,2,0)</f>
        <v>Luziânia</v>
      </c>
      <c r="D6122" s="1" t="str">
        <f>VLOOKUP(Tabela1[[#This Row],[Cliente]],'BASE DE CLIENTES'!A:C,3,0)</f>
        <v>GO</v>
      </c>
      <c r="E6122" s="1" t="str">
        <f>CONCATENATE(Tabela1[[#This Row],[CIDADE]],",",Tabela1[[#This Row],[UF]])</f>
        <v>Luziânia,GO</v>
      </c>
      <c r="F6122" s="12">
        <v>46231</v>
      </c>
      <c r="G6122" s="14">
        <v>4569.6099999999997</v>
      </c>
      <c r="H6122" s="14">
        <v>7156</v>
      </c>
      <c r="I6122" s="7">
        <f>Tabela1[[#This Row],[Valor total]]-Tabela1[[#This Row],[Valor custo]]</f>
        <v>2586.3900000000003</v>
      </c>
      <c r="J6122" s="3">
        <f>Tabela1[[#This Row],[MARGEM BRUTA]]/Tabela1[[#This Row],[Valor total]]</f>
        <v>0.36142956959195088</v>
      </c>
      <c r="K6122" s="1" t="str">
        <f>VLOOKUP(Tabela1[[#This Row],[Cliente]],'BASE DE CLIENTES'!A:D,4,0)</f>
        <v>EMPRESA COM MAQUINA</v>
      </c>
      <c r="L6122" s="1" t="str">
        <f>VLOOKUP(Tabela1[[#This Row],[Cliente]],'BASE DE CLIENTES'!A:E,5,0)</f>
        <v>Luziânia</v>
      </c>
    </row>
    <row r="6123" spans="2:12" x14ac:dyDescent="0.3">
      <c r="B6123" t="s">
        <v>1141</v>
      </c>
      <c r="C6123" s="1" t="str">
        <f>VLOOKUP(Tabela1[[#This Row],[Cliente]],'BASE DE CLIENTES'!A:E,2,0)</f>
        <v>Aparecida de Goiânia</v>
      </c>
      <c r="D6123" s="1" t="str">
        <f>VLOOKUP(Tabela1[[#This Row],[Cliente]],'BASE DE CLIENTES'!A:C,3,0)</f>
        <v>GO</v>
      </c>
      <c r="E6123" s="1" t="str">
        <f>CONCATENATE(Tabela1[[#This Row],[CIDADE]],",",Tabela1[[#This Row],[UF]])</f>
        <v>Aparecida de Goiânia,GO</v>
      </c>
      <c r="F6123" s="12">
        <v>46231</v>
      </c>
      <c r="G6123" s="14">
        <v>5130</v>
      </c>
      <c r="H6123" s="14">
        <v>8680</v>
      </c>
      <c r="I6123" s="7">
        <f>Tabela1[[#This Row],[Valor total]]-Tabela1[[#This Row],[Valor custo]]</f>
        <v>3550</v>
      </c>
      <c r="J6123" s="3">
        <f>Tabela1[[#This Row],[MARGEM BRUTA]]/Tabela1[[#This Row],[Valor total]]</f>
        <v>0.40898617511520735</v>
      </c>
      <c r="K6123" s="1" t="str">
        <f>VLOOKUP(Tabela1[[#This Row],[Cliente]],'BASE DE CLIENTES'!A:D,4,0)</f>
        <v>CLIENTE NOVO S/ IDENT.</v>
      </c>
      <c r="L6123" s="1" t="str">
        <f>VLOOKUP(Tabela1[[#This Row],[Cliente]],'BASE DE CLIENTES'!A:E,5,0)</f>
        <v>Aparecida de Goiânia</v>
      </c>
    </row>
    <row r="6124" spans="2:12" x14ac:dyDescent="0.3">
      <c r="B6124" t="s">
        <v>23</v>
      </c>
      <c r="C6124" s="1" t="str">
        <f>VLOOKUP(Tabela1[[#This Row],[Cliente]],'BASE DE CLIENTES'!A:E,2,0)</f>
        <v>Brasília</v>
      </c>
      <c r="D6124" s="1" t="str">
        <f>VLOOKUP(Tabela1[[#This Row],[Cliente]],'BASE DE CLIENTES'!A:C,3,0)</f>
        <v>DF</v>
      </c>
      <c r="E6124" s="1" t="str">
        <f>CONCATENATE(Tabela1[[#This Row],[CIDADE]],",",Tabela1[[#This Row],[UF]])</f>
        <v>Brasília,DF</v>
      </c>
      <c r="F6124" s="12">
        <v>46231</v>
      </c>
      <c r="G6124" s="14">
        <v>146.28</v>
      </c>
      <c r="H6124" s="14">
        <v>150</v>
      </c>
      <c r="I6124" s="7">
        <f>Tabela1[[#This Row],[Valor total]]-Tabela1[[#This Row],[Valor custo]]</f>
        <v>3.7199999999999989</v>
      </c>
      <c r="J6124" s="3">
        <f>Tabela1[[#This Row],[MARGEM BRUTA]]/Tabela1[[#This Row],[Valor total]]</f>
        <v>2.4799999999999992E-2</v>
      </c>
      <c r="K6124" s="1" t="str">
        <f>VLOOKUP(Tabela1[[#This Row],[Cliente]],'BASE DE CLIENTES'!A:D,4,0)</f>
        <v>EMPRESA SEM MAQUINA</v>
      </c>
      <c r="L6124" s="1" t="str">
        <f>VLOOKUP(Tabela1[[#This Row],[Cliente]],'BASE DE CLIENTES'!A:E,5,0)</f>
        <v>SETOR INDUSTRIAL (TAGUATINGA)</v>
      </c>
    </row>
    <row r="6125" spans="2:12" x14ac:dyDescent="0.3">
      <c r="B6125" t="s">
        <v>23</v>
      </c>
      <c r="C6125" s="1" t="str">
        <f>VLOOKUP(Tabela1[[#This Row],[Cliente]],'BASE DE CLIENTES'!A:E,2,0)</f>
        <v>Brasília</v>
      </c>
      <c r="D6125" s="1" t="str">
        <f>VLOOKUP(Tabela1[[#This Row],[Cliente]],'BASE DE CLIENTES'!A:C,3,0)</f>
        <v>DF</v>
      </c>
      <c r="E6125" s="1" t="str">
        <f>CONCATENATE(Tabela1[[#This Row],[CIDADE]],",",Tabela1[[#This Row],[UF]])</f>
        <v>Brasília,DF</v>
      </c>
      <c r="F6125" s="12">
        <v>46231</v>
      </c>
      <c r="G6125" s="14">
        <v>760</v>
      </c>
      <c r="H6125" s="14">
        <v>1100</v>
      </c>
      <c r="I6125" s="7">
        <f>Tabela1[[#This Row],[Valor total]]-Tabela1[[#This Row],[Valor custo]]</f>
        <v>340</v>
      </c>
      <c r="J6125" s="3">
        <f>Tabela1[[#This Row],[MARGEM BRUTA]]/Tabela1[[#This Row],[Valor total]]</f>
        <v>0.30909090909090908</v>
      </c>
      <c r="K6125" s="1" t="str">
        <f>VLOOKUP(Tabela1[[#This Row],[Cliente]],'BASE DE CLIENTES'!A:D,4,0)</f>
        <v>EMPRESA SEM MAQUINA</v>
      </c>
      <c r="L6125" s="1" t="str">
        <f>VLOOKUP(Tabela1[[#This Row],[Cliente]],'BASE DE CLIENTES'!A:E,5,0)</f>
        <v>SETOR INDUSTRIAL (TAGUATINGA)</v>
      </c>
    </row>
    <row r="6126" spans="2:12" x14ac:dyDescent="0.3">
      <c r="B6126" t="s">
        <v>68</v>
      </c>
      <c r="C6126" s="1" t="str">
        <f>VLOOKUP(Tabela1[[#This Row],[Cliente]],'BASE DE CLIENTES'!A:E,2,0)</f>
        <v>Brasília</v>
      </c>
      <c r="D6126" s="1" t="str">
        <f>VLOOKUP(Tabela1[[#This Row],[Cliente]],'BASE DE CLIENTES'!A:C,3,0)</f>
        <v>DF</v>
      </c>
      <c r="E6126" s="1" t="str">
        <f>CONCATENATE(Tabela1[[#This Row],[CIDADE]],",",Tabela1[[#This Row],[UF]])</f>
        <v>Brasília,DF</v>
      </c>
      <c r="F6126" s="12">
        <v>46231</v>
      </c>
      <c r="G6126" s="14">
        <v>453.14</v>
      </c>
      <c r="H6126" s="14">
        <v>650</v>
      </c>
      <c r="I6126" s="7">
        <f>Tabela1[[#This Row],[Valor total]]-Tabela1[[#This Row],[Valor custo]]</f>
        <v>196.86</v>
      </c>
      <c r="J6126" s="3">
        <f>Tabela1[[#This Row],[MARGEM BRUTA]]/Tabela1[[#This Row],[Valor total]]</f>
        <v>0.30286153846153846</v>
      </c>
      <c r="K6126" s="1" t="str">
        <f>VLOOKUP(Tabela1[[#This Row],[Cliente]],'BASE DE CLIENTES'!A:D,4,0)</f>
        <v>EMPRESA COM MAQUINA</v>
      </c>
      <c r="L6126" s="1" t="str">
        <f>VLOOKUP(Tabela1[[#This Row],[Cliente]],'BASE DE CLIENTES'!A:E,5,0)</f>
        <v>SAMAMBAIA SUL (SAMAMBAIA)</v>
      </c>
    </row>
    <row r="6127" spans="2:12" x14ac:dyDescent="0.3">
      <c r="B6127" t="s">
        <v>145</v>
      </c>
      <c r="C6127" s="1" t="str">
        <f>VLOOKUP(Tabela1[[#This Row],[Cliente]],'BASE DE CLIENTES'!A:E,2,0)</f>
        <v>Ananindeua</v>
      </c>
      <c r="D6127" s="1" t="str">
        <f>VLOOKUP(Tabela1[[#This Row],[Cliente]],'BASE DE CLIENTES'!A:C,3,0)</f>
        <v>PA</v>
      </c>
      <c r="E6127" s="1" t="str">
        <f>CONCATENATE(Tabela1[[#This Row],[CIDADE]],",",Tabela1[[#This Row],[UF]])</f>
        <v>Ananindeua,PA</v>
      </c>
      <c r="F6127" s="12">
        <v>46231</v>
      </c>
      <c r="G6127" s="14">
        <v>3329.55</v>
      </c>
      <c r="H6127" s="14">
        <v>5030</v>
      </c>
      <c r="I6127" s="7">
        <f>Tabela1[[#This Row],[Valor total]]-Tabela1[[#This Row],[Valor custo]]</f>
        <v>1700.4499999999998</v>
      </c>
      <c r="J6127" s="3">
        <f>Tabela1[[#This Row],[MARGEM BRUTA]]/Tabela1[[#This Row],[Valor total]]</f>
        <v>0.33806163021868785</v>
      </c>
      <c r="K6127" s="1" t="str">
        <f>VLOOKUP(Tabela1[[#This Row],[Cliente]],'BASE DE CLIENTES'!A:D,4,0)</f>
        <v>OUTROS RAMOS</v>
      </c>
      <c r="L6127" s="1" t="str">
        <f>VLOOKUP(Tabela1[[#This Row],[Cliente]],'BASE DE CLIENTES'!A:E,5,0)</f>
        <v>Ananindeua</v>
      </c>
    </row>
    <row r="6128" spans="2:12" x14ac:dyDescent="0.3">
      <c r="B6128" t="s">
        <v>76</v>
      </c>
      <c r="C6128" s="1" t="str">
        <f>VLOOKUP(Tabela1[[#This Row],[Cliente]],'BASE DE CLIENTES'!A:E,2,0)</f>
        <v>Brasília</v>
      </c>
      <c r="D6128" s="1" t="str">
        <f>VLOOKUP(Tabela1[[#This Row],[Cliente]],'BASE DE CLIENTES'!A:C,3,0)</f>
        <v>DF</v>
      </c>
      <c r="E6128" s="1" t="str">
        <f>CONCATENATE(Tabela1[[#This Row],[CIDADE]],",",Tabela1[[#This Row],[UF]])</f>
        <v>Brasília,DF</v>
      </c>
      <c r="F6128" s="12">
        <v>46230</v>
      </c>
      <c r="G6128" s="14">
        <v>600</v>
      </c>
      <c r="H6128" s="14">
        <v>800</v>
      </c>
      <c r="I6128" s="7">
        <f>Tabela1[[#This Row],[Valor total]]-Tabela1[[#This Row],[Valor custo]]</f>
        <v>200</v>
      </c>
      <c r="J6128" s="3">
        <f>Tabela1[[#This Row],[MARGEM BRUTA]]/Tabela1[[#This Row],[Valor total]]</f>
        <v>0.25</v>
      </c>
      <c r="K6128" s="1" t="str">
        <f>VLOOKUP(Tabela1[[#This Row],[Cliente]],'BASE DE CLIENTES'!A:D,4,0)</f>
        <v>EMPRESA COM MAQUINA</v>
      </c>
      <c r="L6128" s="1" t="str">
        <f>VLOOKUP(Tabela1[[#This Row],[Cliente]],'BASE DE CLIENTES'!A:E,5,0)</f>
        <v>Setor Placa da Mercedes (Núcleo Bandeirante)</v>
      </c>
    </row>
    <row r="6129" spans="2:12" x14ac:dyDescent="0.3">
      <c r="B6129" t="s">
        <v>1223</v>
      </c>
      <c r="C6129" s="1" t="str">
        <f>VLOOKUP(Tabela1[[#This Row],[Cliente]],'BASE DE CLIENTES'!A:E,2,0)</f>
        <v>MERCADO LIVRE</v>
      </c>
      <c r="D6129" s="1" t="str">
        <f>VLOOKUP(Tabela1[[#This Row],[Cliente]],'BASE DE CLIENTES'!A:C,3,0)</f>
        <v>MERCADO LIVRE</v>
      </c>
      <c r="E6129" s="1" t="str">
        <f>CONCATENATE(Tabela1[[#This Row],[CIDADE]],",",Tabela1[[#This Row],[UF]])</f>
        <v>MERCADO LIVRE,MERCADO LIVRE</v>
      </c>
      <c r="F6129" s="12">
        <v>46231</v>
      </c>
      <c r="G6129" s="14">
        <v>0</v>
      </c>
      <c r="H6129" s="14">
        <v>23.99</v>
      </c>
      <c r="I6129" s="7">
        <f>Tabela1[[#This Row],[Valor total]]-Tabela1[[#This Row],[Valor custo]]</f>
        <v>23.99</v>
      </c>
      <c r="J6129" s="3">
        <f>Tabela1[[#This Row],[MARGEM BRUTA]]/Tabela1[[#This Row],[Valor total]]</f>
        <v>1</v>
      </c>
      <c r="K6129" s="1" t="str">
        <f>VLOOKUP(Tabela1[[#This Row],[Cliente]],'BASE DE CLIENTES'!A:D,4,0)</f>
        <v>OUTROS RAMOS</v>
      </c>
      <c r="L6129" s="1" t="str">
        <f>VLOOKUP(Tabela1[[#This Row],[Cliente]],'BASE DE CLIENTES'!A:E,5,0)</f>
        <v>MERCADO LIVRE</v>
      </c>
    </row>
    <row r="6130" spans="2:12" x14ac:dyDescent="0.3">
      <c r="B6130" t="s">
        <v>199</v>
      </c>
      <c r="C6130" s="1" t="str">
        <f>VLOOKUP(Tabela1[[#This Row],[Cliente]],'BASE DE CLIENTES'!A:E,2,0)</f>
        <v>Goiânia</v>
      </c>
      <c r="D6130" s="1" t="str">
        <f>VLOOKUP(Tabela1[[#This Row],[Cliente]],'BASE DE CLIENTES'!A:C,3,0)</f>
        <v>GO</v>
      </c>
      <c r="E6130" s="1" t="str">
        <f>CONCATENATE(Tabela1[[#This Row],[CIDADE]],",",Tabela1[[#This Row],[UF]])</f>
        <v>Goiânia,GO</v>
      </c>
      <c r="F6130" s="12">
        <v>46231</v>
      </c>
      <c r="G6130" s="14">
        <v>2768.76</v>
      </c>
      <c r="H6130" s="14">
        <v>4250</v>
      </c>
      <c r="I6130" s="7">
        <f>Tabela1[[#This Row],[Valor total]]-Tabela1[[#This Row],[Valor custo]]</f>
        <v>1481.2399999999998</v>
      </c>
      <c r="J6130" s="3">
        <f>Tabela1[[#This Row],[MARGEM BRUTA]]/Tabela1[[#This Row],[Valor total]]</f>
        <v>0.34852705882352936</v>
      </c>
      <c r="K6130" s="1" t="str">
        <f>VLOOKUP(Tabela1[[#This Row],[Cliente]],'BASE DE CLIENTES'!A:D,4,0)</f>
        <v>EMPRESA COM MAQUINA</v>
      </c>
      <c r="L6130" s="1" t="str">
        <f>VLOOKUP(Tabela1[[#This Row],[Cliente]],'BASE DE CLIENTES'!A:E,5,0)</f>
        <v>Goiânia</v>
      </c>
    </row>
    <row r="6131" spans="2:12" x14ac:dyDescent="0.3">
      <c r="B6131" t="s">
        <v>1304</v>
      </c>
      <c r="C6131" s="1" t="str">
        <f>VLOOKUP(Tabela1[[#This Row],[Cliente]],'BASE DE CLIENTES'!A:E,2,0)</f>
        <v>Uberlândia</v>
      </c>
      <c r="D6131" s="1" t="str">
        <f>VLOOKUP(Tabela1[[#This Row],[Cliente]],'BASE DE CLIENTES'!A:C,3,0)</f>
        <v>MG</v>
      </c>
      <c r="E6131" s="1" t="str">
        <f>CONCATENATE(Tabela1[[#This Row],[CIDADE]],",",Tabela1[[#This Row],[UF]])</f>
        <v>Uberlândia,MG</v>
      </c>
      <c r="F6131" s="12">
        <v>46231</v>
      </c>
      <c r="G6131" s="14">
        <v>14796.66</v>
      </c>
      <c r="H6131" s="14">
        <v>20520</v>
      </c>
      <c r="I6131" s="7">
        <f>Tabela1[[#This Row],[Valor total]]-Tabela1[[#This Row],[Valor custo]]</f>
        <v>5723.34</v>
      </c>
      <c r="J6131" s="3">
        <f>Tabela1[[#This Row],[MARGEM BRUTA]]/Tabela1[[#This Row],[Valor total]]</f>
        <v>0.27891520467836256</v>
      </c>
      <c r="K6131" s="1" t="str">
        <f>VLOOKUP(Tabela1[[#This Row],[Cliente]],'BASE DE CLIENTES'!A:D,4,0)</f>
        <v>CLIENTE NOVO S/ IDENT.</v>
      </c>
      <c r="L6131" s="1" t="str">
        <f>VLOOKUP(Tabela1[[#This Row],[Cliente]],'BASE DE CLIENTES'!A:E,5,0)</f>
        <v>Uberlândia</v>
      </c>
    </row>
    <row r="6132" spans="2:12" x14ac:dyDescent="0.3">
      <c r="B6132" t="s">
        <v>1223</v>
      </c>
      <c r="C6132" s="1" t="str">
        <f>VLOOKUP(Tabela1[[#This Row],[Cliente]],'BASE DE CLIENTES'!A:E,2,0)</f>
        <v>MERCADO LIVRE</v>
      </c>
      <c r="D6132" s="1" t="str">
        <f>VLOOKUP(Tabela1[[#This Row],[Cliente]],'BASE DE CLIENTES'!A:C,3,0)</f>
        <v>MERCADO LIVRE</v>
      </c>
      <c r="E6132" s="1" t="str">
        <f>CONCATENATE(Tabela1[[#This Row],[CIDADE]],",",Tabela1[[#This Row],[UF]])</f>
        <v>MERCADO LIVRE,MERCADO LIVRE</v>
      </c>
      <c r="F6132" s="12">
        <v>46231</v>
      </c>
      <c r="G6132" s="14">
        <v>56.28</v>
      </c>
      <c r="H6132" s="14">
        <v>195.05</v>
      </c>
      <c r="I6132" s="7">
        <f>Tabela1[[#This Row],[Valor total]]-Tabela1[[#This Row],[Valor custo]]</f>
        <v>138.77000000000001</v>
      </c>
      <c r="J6132" s="3">
        <f>Tabela1[[#This Row],[MARGEM BRUTA]]/Tabela1[[#This Row],[Valor total]]</f>
        <v>0.71145860035888231</v>
      </c>
      <c r="K6132" s="1" t="str">
        <f>VLOOKUP(Tabela1[[#This Row],[Cliente]],'BASE DE CLIENTES'!A:D,4,0)</f>
        <v>OUTROS RAMOS</v>
      </c>
      <c r="L6132" s="1" t="str">
        <f>VLOOKUP(Tabela1[[#This Row],[Cliente]],'BASE DE CLIENTES'!A:E,5,0)</f>
        <v>MERCADO LIVRE</v>
      </c>
    </row>
    <row r="6133" spans="2:12" x14ac:dyDescent="0.3">
      <c r="B6133" t="s">
        <v>27</v>
      </c>
      <c r="C6133" s="1" t="str">
        <f>VLOOKUP(Tabela1[[#This Row],[Cliente]],'BASE DE CLIENTES'!A:E,2,0)</f>
        <v>Brasília</v>
      </c>
      <c r="D6133" s="1" t="str">
        <f>VLOOKUP(Tabela1[[#This Row],[Cliente]],'BASE DE CLIENTES'!A:C,3,0)</f>
        <v>DF</v>
      </c>
      <c r="E6133" s="1" t="str">
        <f>CONCATENATE(Tabela1[[#This Row],[CIDADE]],",",Tabela1[[#This Row],[UF]])</f>
        <v>Brasília,DF</v>
      </c>
      <c r="F6133" s="12">
        <v>46231</v>
      </c>
      <c r="G6133" s="14">
        <v>760</v>
      </c>
      <c r="H6133" s="14">
        <v>1230</v>
      </c>
      <c r="I6133" s="7">
        <f>Tabela1[[#This Row],[Valor total]]-Tabela1[[#This Row],[Valor custo]]</f>
        <v>470</v>
      </c>
      <c r="J6133" s="3">
        <f>Tabela1[[#This Row],[MARGEM BRUTA]]/Tabela1[[#This Row],[Valor total]]</f>
        <v>0.38211382113821141</v>
      </c>
      <c r="K6133" s="1" t="str">
        <f>VLOOKUP(Tabela1[[#This Row],[Cliente]],'BASE DE CLIENTES'!A:D,4,0)</f>
        <v>EMPRESA SEM MAQUINA</v>
      </c>
      <c r="L6133" s="1" t="str">
        <f>VLOOKUP(Tabela1[[#This Row],[Cliente]],'BASE DE CLIENTES'!A:E,5,0)</f>
        <v>RECANTO DAS EMAS</v>
      </c>
    </row>
    <row r="6134" spans="2:12" x14ac:dyDescent="0.3">
      <c r="B6134" t="s">
        <v>183</v>
      </c>
      <c r="C6134" s="1" t="str">
        <f>VLOOKUP(Tabela1[[#This Row],[Cliente]],'BASE DE CLIENTES'!A:E,2,0)</f>
        <v>Caldas Novas</v>
      </c>
      <c r="D6134" s="1" t="str">
        <f>VLOOKUP(Tabela1[[#This Row],[Cliente]],'BASE DE CLIENTES'!A:C,3,0)</f>
        <v>GO</v>
      </c>
      <c r="E6134" s="1" t="str">
        <f>CONCATENATE(Tabela1[[#This Row],[CIDADE]],",",Tabela1[[#This Row],[UF]])</f>
        <v>Caldas Novas,GO</v>
      </c>
      <c r="F6134" s="12">
        <v>46230</v>
      </c>
      <c r="G6134" s="14">
        <v>228</v>
      </c>
      <c r="H6134" s="14">
        <v>675</v>
      </c>
      <c r="I6134" s="7">
        <f>Tabela1[[#This Row],[Valor total]]-Tabela1[[#This Row],[Valor custo]]</f>
        <v>447</v>
      </c>
      <c r="J6134" s="3">
        <f>Tabela1[[#This Row],[MARGEM BRUTA]]/Tabela1[[#This Row],[Valor total]]</f>
        <v>0.66222222222222227</v>
      </c>
      <c r="K6134" s="1" t="str">
        <f>VLOOKUP(Tabela1[[#This Row],[Cliente]],'BASE DE CLIENTES'!A:D,4,0)</f>
        <v>EMPRESA COM MAQUINA</v>
      </c>
      <c r="L6134" s="1" t="str">
        <f>VLOOKUP(Tabela1[[#This Row],[Cliente]],'BASE DE CLIENTES'!A:E,5,0)</f>
        <v>Caldas Novas</v>
      </c>
    </row>
    <row r="6135" spans="2:12" x14ac:dyDescent="0.3">
      <c r="B6135" t="s">
        <v>117</v>
      </c>
      <c r="C6135" s="1" t="str">
        <f>VLOOKUP(Tabela1[[#This Row],[Cliente]],'BASE DE CLIENTES'!A:E,2,0)</f>
        <v>Brasília</v>
      </c>
      <c r="D6135" s="1" t="str">
        <f>VLOOKUP(Tabela1[[#This Row],[Cliente]],'BASE DE CLIENTES'!A:C,3,0)</f>
        <v>DF</v>
      </c>
      <c r="E6135" s="1" t="str">
        <f>CONCATENATE(Tabela1[[#This Row],[CIDADE]],",",Tabela1[[#This Row],[UF]])</f>
        <v>Brasília,DF</v>
      </c>
      <c r="F6135" s="12">
        <v>46230</v>
      </c>
      <c r="G6135" s="14">
        <v>61</v>
      </c>
      <c r="H6135" s="14">
        <v>90</v>
      </c>
      <c r="I6135" s="7">
        <f>Tabela1[[#This Row],[Valor total]]-Tabela1[[#This Row],[Valor custo]]</f>
        <v>29</v>
      </c>
      <c r="J6135" s="3">
        <f>Tabela1[[#This Row],[MARGEM BRUTA]]/Tabela1[[#This Row],[Valor total]]</f>
        <v>0.32222222222222224</v>
      </c>
      <c r="K6135" s="1" t="str">
        <f>VLOOKUP(Tabela1[[#This Row],[Cliente]],'BASE DE CLIENTES'!A:D,4,0)</f>
        <v>EMPRESA COM MAQUINA</v>
      </c>
      <c r="L6135" s="1" t="str">
        <f>VLOOKUP(Tabela1[[#This Row],[Cliente]],'BASE DE CLIENTES'!A:E,5,0)</f>
        <v>SETOR HABITACIONAL ARNIQUEIRA (AGUAS CLARAS)</v>
      </c>
    </row>
    <row r="6136" spans="2:12" x14ac:dyDescent="0.3">
      <c r="B6136" t="s">
        <v>1223</v>
      </c>
      <c r="C6136" s="1" t="str">
        <f>VLOOKUP(Tabela1[[#This Row],[Cliente]],'BASE DE CLIENTES'!A:E,2,0)</f>
        <v>MERCADO LIVRE</v>
      </c>
      <c r="D6136" s="1" t="str">
        <f>VLOOKUP(Tabela1[[#This Row],[Cliente]],'BASE DE CLIENTES'!A:C,3,0)</f>
        <v>MERCADO LIVRE</v>
      </c>
      <c r="E6136" s="1" t="str">
        <f>CONCATENATE(Tabela1[[#This Row],[CIDADE]],",",Tabela1[[#This Row],[UF]])</f>
        <v>MERCADO LIVRE,MERCADO LIVRE</v>
      </c>
      <c r="F6136" s="12">
        <v>46230</v>
      </c>
      <c r="G6136" s="14">
        <v>0</v>
      </c>
      <c r="H6136" s="14">
        <v>38.03</v>
      </c>
      <c r="I6136" s="7">
        <f>Tabela1[[#This Row],[Valor total]]-Tabela1[[#This Row],[Valor custo]]</f>
        <v>38.03</v>
      </c>
      <c r="J6136" s="3">
        <f>Tabela1[[#This Row],[MARGEM BRUTA]]/Tabela1[[#This Row],[Valor total]]</f>
        <v>1</v>
      </c>
      <c r="K6136" s="1" t="str">
        <f>VLOOKUP(Tabela1[[#This Row],[Cliente]],'BASE DE CLIENTES'!A:D,4,0)</f>
        <v>OUTROS RAMOS</v>
      </c>
      <c r="L6136" s="1" t="str">
        <f>VLOOKUP(Tabela1[[#This Row],[Cliente]],'BASE DE CLIENTES'!A:E,5,0)</f>
        <v>MERCADO LIVRE</v>
      </c>
    </row>
    <row r="6137" spans="2:12" x14ac:dyDescent="0.3">
      <c r="B6137" t="s">
        <v>1223</v>
      </c>
      <c r="C6137" s="1" t="str">
        <f>VLOOKUP(Tabela1[[#This Row],[Cliente]],'BASE DE CLIENTES'!A:E,2,0)</f>
        <v>MERCADO LIVRE</v>
      </c>
      <c r="D6137" s="1" t="str">
        <f>VLOOKUP(Tabela1[[#This Row],[Cliente]],'BASE DE CLIENTES'!A:C,3,0)</f>
        <v>MERCADO LIVRE</v>
      </c>
      <c r="E6137" s="1" t="str">
        <f>CONCATENATE(Tabela1[[#This Row],[CIDADE]],",",Tabela1[[#This Row],[UF]])</f>
        <v>MERCADO LIVRE,MERCADO LIVRE</v>
      </c>
      <c r="F6137" s="12">
        <v>46230</v>
      </c>
      <c r="G6137" s="14">
        <v>15.2</v>
      </c>
      <c r="H6137" s="14">
        <v>39.659999999999997</v>
      </c>
      <c r="I6137" s="7">
        <f>Tabela1[[#This Row],[Valor total]]-Tabela1[[#This Row],[Valor custo]]</f>
        <v>24.459999999999997</v>
      </c>
      <c r="J6137" s="3">
        <f>Tabela1[[#This Row],[MARGEM BRUTA]]/Tabela1[[#This Row],[Valor total]]</f>
        <v>0.61674230963187093</v>
      </c>
      <c r="K6137" s="1" t="str">
        <f>VLOOKUP(Tabela1[[#This Row],[Cliente]],'BASE DE CLIENTES'!A:D,4,0)</f>
        <v>OUTROS RAMOS</v>
      </c>
      <c r="L6137" s="1" t="str">
        <f>VLOOKUP(Tabela1[[#This Row],[Cliente]],'BASE DE CLIENTES'!A:E,5,0)</f>
        <v>MERCADO LIVRE</v>
      </c>
    </row>
    <row r="6138" spans="2:12" x14ac:dyDescent="0.3">
      <c r="B6138" t="s">
        <v>117</v>
      </c>
      <c r="C6138" s="1" t="str">
        <f>VLOOKUP(Tabela1[[#This Row],[Cliente]],'BASE DE CLIENTES'!A:E,2,0)</f>
        <v>Brasília</v>
      </c>
      <c r="D6138" s="1" t="str">
        <f>VLOOKUP(Tabela1[[#This Row],[Cliente]],'BASE DE CLIENTES'!A:C,3,0)</f>
        <v>DF</v>
      </c>
      <c r="E6138" s="1" t="str">
        <f>CONCATENATE(Tabela1[[#This Row],[CIDADE]],",",Tabela1[[#This Row],[UF]])</f>
        <v>Brasília,DF</v>
      </c>
      <c r="F6138" s="12">
        <v>46230</v>
      </c>
      <c r="G6138" s="14">
        <v>224.56</v>
      </c>
      <c r="H6138" s="14">
        <v>435</v>
      </c>
      <c r="I6138" s="7">
        <f>Tabela1[[#This Row],[Valor total]]-Tabela1[[#This Row],[Valor custo]]</f>
        <v>210.44</v>
      </c>
      <c r="J6138" s="3">
        <f>Tabela1[[#This Row],[MARGEM BRUTA]]/Tabela1[[#This Row],[Valor total]]</f>
        <v>0.48377011494252875</v>
      </c>
      <c r="K6138" s="1" t="str">
        <f>VLOOKUP(Tabela1[[#This Row],[Cliente]],'BASE DE CLIENTES'!A:D,4,0)</f>
        <v>EMPRESA COM MAQUINA</v>
      </c>
      <c r="L6138" s="1" t="str">
        <f>VLOOKUP(Tabela1[[#This Row],[Cliente]],'BASE DE CLIENTES'!A:E,5,0)</f>
        <v>SETOR HABITACIONAL ARNIQUEIRA (AGUAS CLARAS)</v>
      </c>
    </row>
    <row r="6139" spans="2:12" x14ac:dyDescent="0.3">
      <c r="B6139" t="s">
        <v>42</v>
      </c>
      <c r="C6139" s="1" t="str">
        <f>VLOOKUP(Tabela1[[#This Row],[Cliente]],'BASE DE CLIENTES'!A:E,2,0)</f>
        <v>Brasília</v>
      </c>
      <c r="D6139" s="1" t="str">
        <f>VLOOKUP(Tabela1[[#This Row],[Cliente]],'BASE DE CLIENTES'!A:C,3,0)</f>
        <v>DF</v>
      </c>
      <c r="E6139" s="1" t="str">
        <f>CONCATENATE(Tabela1[[#This Row],[CIDADE]],",",Tabela1[[#This Row],[UF]])</f>
        <v>Brasília,DF</v>
      </c>
      <c r="F6139" s="12">
        <v>46230</v>
      </c>
      <c r="G6139" s="14">
        <v>670</v>
      </c>
      <c r="H6139" s="14">
        <v>1100</v>
      </c>
      <c r="I6139" s="7">
        <f>Tabela1[[#This Row],[Valor total]]-Tabela1[[#This Row],[Valor custo]]</f>
        <v>430</v>
      </c>
      <c r="J6139" s="3">
        <f>Tabela1[[#This Row],[MARGEM BRUTA]]/Tabela1[[#This Row],[Valor total]]</f>
        <v>0.39090909090909093</v>
      </c>
      <c r="K6139" s="1" t="str">
        <f>VLOOKUP(Tabela1[[#This Row],[Cliente]],'BASE DE CLIENTES'!A:D,4,0)</f>
        <v>EMPRESA SEM MAQUINA</v>
      </c>
      <c r="L6139" s="1" t="str">
        <f>VLOOKUP(Tabela1[[#This Row],[Cliente]],'BASE DE CLIENTES'!A:E,5,0)</f>
        <v>SAMAMBAIA</v>
      </c>
    </row>
    <row r="6140" spans="2:12" x14ac:dyDescent="0.3">
      <c r="B6140" t="s">
        <v>78</v>
      </c>
      <c r="C6140" s="1" t="str">
        <f>VLOOKUP(Tabela1[[#This Row],[Cliente]],'BASE DE CLIENTES'!A:E,2,0)</f>
        <v>Brasília</v>
      </c>
      <c r="D6140" s="1" t="str">
        <f>VLOOKUP(Tabela1[[#This Row],[Cliente]],'BASE DE CLIENTES'!A:C,3,0)</f>
        <v>DF</v>
      </c>
      <c r="E6140" s="1" t="str">
        <f>CONCATENATE(Tabela1[[#This Row],[CIDADE]],",",Tabela1[[#This Row],[UF]])</f>
        <v>Brasília,DF</v>
      </c>
      <c r="F6140" s="12">
        <v>46230</v>
      </c>
      <c r="G6140" s="14">
        <v>76</v>
      </c>
      <c r="H6140" s="14">
        <v>120</v>
      </c>
      <c r="I6140" s="7">
        <f>Tabela1[[#This Row],[Valor total]]-Tabela1[[#This Row],[Valor custo]]</f>
        <v>44</v>
      </c>
      <c r="J6140" s="3">
        <f>Tabela1[[#This Row],[MARGEM BRUTA]]/Tabela1[[#This Row],[Valor total]]</f>
        <v>0.36666666666666664</v>
      </c>
      <c r="K6140" s="1" t="str">
        <f>VLOOKUP(Tabela1[[#This Row],[Cliente]],'BASE DE CLIENTES'!A:D,4,0)</f>
        <v>SERRALHEIRO</v>
      </c>
      <c r="L6140" s="1" t="str">
        <f>VLOOKUP(Tabela1[[#This Row],[Cliente]],'BASE DE CLIENTES'!A:E,5,0)</f>
        <v>Vila do Boa (São Sebastião)</v>
      </c>
    </row>
    <row r="6141" spans="2:12" x14ac:dyDescent="0.3">
      <c r="B6141" t="s">
        <v>52</v>
      </c>
      <c r="C6141" s="1" t="str">
        <f>VLOOKUP(Tabela1[[#This Row],[Cliente]],'BASE DE CLIENTES'!A:E,2,0)</f>
        <v>Brasília</v>
      </c>
      <c r="D6141" s="1" t="str">
        <f>VLOOKUP(Tabela1[[#This Row],[Cliente]],'BASE DE CLIENTES'!A:C,3,0)</f>
        <v>DF</v>
      </c>
      <c r="E6141" s="1" t="str">
        <f>CONCATENATE(Tabela1[[#This Row],[CIDADE]],",",Tabela1[[#This Row],[UF]])</f>
        <v>Brasília,DF</v>
      </c>
      <c r="F6141" s="12">
        <v>46230</v>
      </c>
      <c r="G6141" s="14">
        <v>77.400000000000006</v>
      </c>
      <c r="H6141" s="14">
        <v>190</v>
      </c>
      <c r="I6141" s="7">
        <f>Tabela1[[#This Row],[Valor total]]-Tabela1[[#This Row],[Valor custo]]</f>
        <v>112.6</v>
      </c>
      <c r="J6141" s="3">
        <f>Tabela1[[#This Row],[MARGEM BRUTA]]/Tabela1[[#This Row],[Valor total]]</f>
        <v>0.5926315789473684</v>
      </c>
      <c r="K6141" s="1" t="str">
        <f>VLOOKUP(Tabela1[[#This Row],[Cliente]],'BASE DE CLIENTES'!A:D,4,0)</f>
        <v>SERRALHEIRO</v>
      </c>
      <c r="L6141" s="1" t="str">
        <f>VLOOKUP(Tabela1[[#This Row],[Cliente]],'BASE DE CLIENTES'!A:E,5,0)</f>
        <v>Ceilândia Sul (Ceilândia)</v>
      </c>
    </row>
    <row r="6142" spans="2:12" x14ac:dyDescent="0.3">
      <c r="B6142" t="s">
        <v>316</v>
      </c>
      <c r="C6142" s="1" t="str">
        <f>VLOOKUP(Tabela1[[#This Row],[Cliente]],'BASE DE CLIENTES'!A:E,2,0)</f>
        <v>Valparaíso de Goiás</v>
      </c>
      <c r="D6142" s="1" t="str">
        <f>VLOOKUP(Tabela1[[#This Row],[Cliente]],'BASE DE CLIENTES'!A:C,3,0)</f>
        <v>GO</v>
      </c>
      <c r="E6142" s="1" t="str">
        <f>CONCATENATE(Tabela1[[#This Row],[CIDADE]],",",Tabela1[[#This Row],[UF]])</f>
        <v>Valparaíso de Goiás,GO</v>
      </c>
      <c r="F6142" s="12">
        <v>46230</v>
      </c>
      <c r="G6142" s="14">
        <v>76</v>
      </c>
      <c r="H6142" s="14">
        <v>120</v>
      </c>
      <c r="I6142" s="7">
        <f>Tabela1[[#This Row],[Valor total]]-Tabela1[[#This Row],[Valor custo]]</f>
        <v>44</v>
      </c>
      <c r="J6142" s="3">
        <f>Tabela1[[#This Row],[MARGEM BRUTA]]/Tabela1[[#This Row],[Valor total]]</f>
        <v>0.36666666666666664</v>
      </c>
      <c r="K6142" s="1" t="str">
        <f>VLOOKUP(Tabela1[[#This Row],[Cliente]],'BASE DE CLIENTES'!A:D,4,0)</f>
        <v>SERRALHEIRO</v>
      </c>
      <c r="L6142" s="1" t="str">
        <f>VLOOKUP(Tabela1[[#This Row],[Cliente]],'BASE DE CLIENTES'!A:E,5,0)</f>
        <v>Valparaíso de Goiás</v>
      </c>
    </row>
    <row r="6143" spans="2:12" x14ac:dyDescent="0.3">
      <c r="B6143" t="s">
        <v>109</v>
      </c>
      <c r="C6143" s="1" t="str">
        <f>VLOOKUP(Tabela1[[#This Row],[Cliente]],'BASE DE CLIENTES'!A:E,2,0)</f>
        <v>Águas Lindas de Goiás</v>
      </c>
      <c r="D6143" s="1" t="str">
        <f>VLOOKUP(Tabela1[[#This Row],[Cliente]],'BASE DE CLIENTES'!A:C,3,0)</f>
        <v>GO</v>
      </c>
      <c r="E6143" s="1" t="str">
        <f>CONCATENATE(Tabela1[[#This Row],[CIDADE]],",",Tabela1[[#This Row],[UF]])</f>
        <v>Águas Lindas de Goiás,GO</v>
      </c>
      <c r="F6143" s="12">
        <v>46230</v>
      </c>
      <c r="G6143" s="14">
        <v>30.4</v>
      </c>
      <c r="H6143" s="14">
        <v>120</v>
      </c>
      <c r="I6143" s="7">
        <f>Tabela1[[#This Row],[Valor total]]-Tabela1[[#This Row],[Valor custo]]</f>
        <v>89.6</v>
      </c>
      <c r="J6143" s="3">
        <f>Tabela1[[#This Row],[MARGEM BRUTA]]/Tabela1[[#This Row],[Valor total]]</f>
        <v>0.74666666666666659</v>
      </c>
      <c r="K6143" s="1" t="str">
        <f>VLOOKUP(Tabela1[[#This Row],[Cliente]],'BASE DE CLIENTES'!A:D,4,0)</f>
        <v>SERRALHEIRO</v>
      </c>
      <c r="L6143" s="1" t="str">
        <f>VLOOKUP(Tabela1[[#This Row],[Cliente]],'BASE DE CLIENTES'!A:E,5,0)</f>
        <v>Águas Lindas de Goiás</v>
      </c>
    </row>
    <row r="6144" spans="2:12" x14ac:dyDescent="0.3">
      <c r="B6144" t="s">
        <v>247</v>
      </c>
      <c r="C6144" s="1" t="str">
        <f>VLOOKUP(Tabela1[[#This Row],[Cliente]],'BASE DE CLIENTES'!A:E,2,0)</f>
        <v>Goianira</v>
      </c>
      <c r="D6144" s="1" t="str">
        <f>VLOOKUP(Tabela1[[#This Row],[Cliente]],'BASE DE CLIENTES'!A:C,3,0)</f>
        <v>GO</v>
      </c>
      <c r="E6144" s="1" t="str">
        <f>CONCATENATE(Tabela1[[#This Row],[CIDADE]],",",Tabela1[[#This Row],[UF]])</f>
        <v>Goianira,GO</v>
      </c>
      <c r="F6144" s="12">
        <v>46230</v>
      </c>
      <c r="G6144" s="14">
        <v>5350.05</v>
      </c>
      <c r="H6144" s="14">
        <v>9340</v>
      </c>
      <c r="I6144" s="7">
        <f>Tabela1[[#This Row],[Valor total]]-Tabela1[[#This Row],[Valor custo]]</f>
        <v>3989.95</v>
      </c>
      <c r="J6144" s="3">
        <f>Tabela1[[#This Row],[MARGEM BRUTA]]/Tabela1[[#This Row],[Valor total]]</f>
        <v>0.42718950749464668</v>
      </c>
      <c r="K6144" s="1" t="str">
        <f>VLOOKUP(Tabela1[[#This Row],[Cliente]],'BASE DE CLIENTES'!A:D,4,0)</f>
        <v>EMPRESA SEM MAQUINA</v>
      </c>
      <c r="L6144" s="1" t="str">
        <f>VLOOKUP(Tabela1[[#This Row],[Cliente]],'BASE DE CLIENTES'!A:E,5,0)</f>
        <v>Goianira</v>
      </c>
    </row>
    <row r="6145" spans="2:12" x14ac:dyDescent="0.3">
      <c r="B6145" t="s">
        <v>97</v>
      </c>
      <c r="C6145" s="1" t="str">
        <f>VLOOKUP(Tabela1[[#This Row],[Cliente]],'BASE DE CLIENTES'!A:E,2,0)</f>
        <v>Brasília</v>
      </c>
      <c r="D6145" s="1" t="str">
        <f>VLOOKUP(Tabela1[[#This Row],[Cliente]],'BASE DE CLIENTES'!A:C,3,0)</f>
        <v>DF</v>
      </c>
      <c r="E6145" s="1" t="str">
        <f>CONCATENATE(Tabela1[[#This Row],[CIDADE]],",",Tabela1[[#This Row],[UF]])</f>
        <v>Brasília,DF</v>
      </c>
      <c r="F6145" s="12">
        <v>46230</v>
      </c>
      <c r="G6145" s="14">
        <v>101</v>
      </c>
      <c r="H6145" s="14">
        <v>240</v>
      </c>
      <c r="I6145" s="7">
        <f>Tabela1[[#This Row],[Valor total]]-Tabela1[[#This Row],[Valor custo]]</f>
        <v>139</v>
      </c>
      <c r="J6145" s="3">
        <f>Tabela1[[#This Row],[MARGEM BRUTA]]/Tabela1[[#This Row],[Valor total]]</f>
        <v>0.57916666666666672</v>
      </c>
      <c r="K6145" s="1" t="str">
        <f>VLOOKUP(Tabela1[[#This Row],[Cliente]],'BASE DE CLIENTES'!A:D,4,0)</f>
        <v>SERRALHEIRO</v>
      </c>
      <c r="L6145" s="1" t="str">
        <f>VLOOKUP(Tabela1[[#This Row],[Cliente]],'BASE DE CLIENTES'!A:E,5,0)</f>
        <v>CEILANDIA NORTE</v>
      </c>
    </row>
    <row r="6146" spans="2:12" x14ac:dyDescent="0.3">
      <c r="B6146" t="s">
        <v>1223</v>
      </c>
      <c r="C6146" s="1" t="str">
        <f>VLOOKUP(Tabela1[[#This Row],[Cliente]],'BASE DE CLIENTES'!A:E,2,0)</f>
        <v>MERCADO LIVRE</v>
      </c>
      <c r="D6146" s="1" t="str">
        <f>VLOOKUP(Tabela1[[#This Row],[Cliente]],'BASE DE CLIENTES'!A:C,3,0)</f>
        <v>MERCADO LIVRE</v>
      </c>
      <c r="E6146" s="1" t="str">
        <f>CONCATENATE(Tabela1[[#This Row],[CIDADE]],",",Tabela1[[#This Row],[UF]])</f>
        <v>MERCADO LIVRE,MERCADO LIVRE</v>
      </c>
      <c r="F6146" s="12">
        <v>46230</v>
      </c>
      <c r="G6146" s="14">
        <v>56.28</v>
      </c>
      <c r="H6146" s="14">
        <v>198.32</v>
      </c>
      <c r="I6146" s="7">
        <f>Tabela1[[#This Row],[Valor total]]-Tabela1[[#This Row],[Valor custo]]</f>
        <v>142.04</v>
      </c>
      <c r="J6146" s="3">
        <f>Tabela1[[#This Row],[MARGEM BRUTA]]/Tabela1[[#This Row],[Valor total]]</f>
        <v>0.71621621621621623</v>
      </c>
      <c r="K6146" s="1" t="str">
        <f>VLOOKUP(Tabela1[[#This Row],[Cliente]],'BASE DE CLIENTES'!A:D,4,0)</f>
        <v>OUTROS RAMOS</v>
      </c>
      <c r="L6146" s="1" t="str">
        <f>VLOOKUP(Tabela1[[#This Row],[Cliente]],'BASE DE CLIENTES'!A:E,5,0)</f>
        <v>MERCADO LIVRE</v>
      </c>
    </row>
    <row r="6147" spans="2:12" x14ac:dyDescent="0.3">
      <c r="B6147" t="s">
        <v>88</v>
      </c>
      <c r="C6147" s="1" t="str">
        <f>VLOOKUP(Tabela1[[#This Row],[Cliente]],'BASE DE CLIENTES'!A:E,2,0)</f>
        <v>Brasília</v>
      </c>
      <c r="D6147" s="1" t="str">
        <f>VLOOKUP(Tabela1[[#This Row],[Cliente]],'BASE DE CLIENTES'!A:C,3,0)</f>
        <v>DF</v>
      </c>
      <c r="E6147" s="1" t="str">
        <f>CONCATENATE(Tabela1[[#This Row],[CIDADE]],",",Tabela1[[#This Row],[UF]])</f>
        <v>Brasília,DF</v>
      </c>
      <c r="F6147" s="12">
        <v>46230</v>
      </c>
      <c r="G6147" s="14">
        <v>380</v>
      </c>
      <c r="H6147" s="14">
        <v>1845</v>
      </c>
      <c r="I6147" s="7">
        <f>Tabela1[[#This Row],[Valor total]]-Tabela1[[#This Row],[Valor custo]]</f>
        <v>1465</v>
      </c>
      <c r="J6147" s="3">
        <f>Tabela1[[#This Row],[MARGEM BRUTA]]/Tabela1[[#This Row],[Valor total]]</f>
        <v>0.79403794037940378</v>
      </c>
      <c r="K6147" s="1" t="str">
        <f>VLOOKUP(Tabela1[[#This Row],[Cliente]],'BASE DE CLIENTES'!A:D,4,0)</f>
        <v>SERRALHEIRO</v>
      </c>
      <c r="L6147" s="1" t="str">
        <f>VLOOKUP(Tabela1[[#This Row],[Cliente]],'BASE DE CLIENTES'!A:E,5,0)</f>
        <v>RECANTO DAS EMAS</v>
      </c>
    </row>
    <row r="6148" spans="2:12" x14ac:dyDescent="0.3">
      <c r="B6148" t="s">
        <v>316</v>
      </c>
      <c r="C6148" s="1" t="str">
        <f>VLOOKUP(Tabela1[[#This Row],[Cliente]],'BASE DE CLIENTES'!A:E,2,0)</f>
        <v>Valparaíso de Goiás</v>
      </c>
      <c r="D6148" s="1" t="str">
        <f>VLOOKUP(Tabela1[[#This Row],[Cliente]],'BASE DE CLIENTES'!A:C,3,0)</f>
        <v>GO</v>
      </c>
      <c r="E6148" s="1" t="str">
        <f>CONCATENATE(Tabela1[[#This Row],[CIDADE]],",",Tabela1[[#This Row],[UF]])</f>
        <v>Valparaíso de Goiás,GO</v>
      </c>
      <c r="F6148" s="12">
        <v>46230</v>
      </c>
      <c r="G6148" s="14">
        <v>1984</v>
      </c>
      <c r="H6148" s="14">
        <v>3000</v>
      </c>
      <c r="I6148" s="7">
        <f>Tabela1[[#This Row],[Valor total]]-Tabela1[[#This Row],[Valor custo]]</f>
        <v>1016</v>
      </c>
      <c r="J6148" s="3">
        <f>Tabela1[[#This Row],[MARGEM BRUTA]]/Tabela1[[#This Row],[Valor total]]</f>
        <v>0.33866666666666667</v>
      </c>
      <c r="K6148" s="1" t="str">
        <f>VLOOKUP(Tabela1[[#This Row],[Cliente]],'BASE DE CLIENTES'!A:D,4,0)</f>
        <v>SERRALHEIRO</v>
      </c>
      <c r="L6148" s="1" t="str">
        <f>VLOOKUP(Tabela1[[#This Row],[Cliente]],'BASE DE CLIENTES'!A:E,5,0)</f>
        <v>Valparaíso de Goiás</v>
      </c>
    </row>
    <row r="6149" spans="2:12" x14ac:dyDescent="0.3">
      <c r="B6149" t="s">
        <v>27</v>
      </c>
      <c r="C6149" s="1" t="str">
        <f>VLOOKUP(Tabela1[[#This Row],[Cliente]],'BASE DE CLIENTES'!A:E,2,0)</f>
        <v>Brasília</v>
      </c>
      <c r="D6149" s="1" t="str">
        <f>VLOOKUP(Tabela1[[#This Row],[Cliente]],'BASE DE CLIENTES'!A:C,3,0)</f>
        <v>DF</v>
      </c>
      <c r="E6149" s="1" t="str">
        <f>CONCATENATE(Tabela1[[#This Row],[CIDADE]],",",Tabela1[[#This Row],[UF]])</f>
        <v>Brasília,DF</v>
      </c>
      <c r="F6149" s="12">
        <v>46230</v>
      </c>
      <c r="G6149" s="14">
        <v>2065.94</v>
      </c>
      <c r="H6149" s="14">
        <v>2760</v>
      </c>
      <c r="I6149" s="7">
        <f>Tabela1[[#This Row],[Valor total]]-Tabela1[[#This Row],[Valor custo]]</f>
        <v>694.06</v>
      </c>
      <c r="J6149" s="3">
        <f>Tabela1[[#This Row],[MARGEM BRUTA]]/Tabela1[[#This Row],[Valor total]]</f>
        <v>0.25147101449275361</v>
      </c>
      <c r="K6149" s="1" t="str">
        <f>VLOOKUP(Tabela1[[#This Row],[Cliente]],'BASE DE CLIENTES'!A:D,4,0)</f>
        <v>EMPRESA SEM MAQUINA</v>
      </c>
      <c r="L6149" s="1" t="str">
        <f>VLOOKUP(Tabela1[[#This Row],[Cliente]],'BASE DE CLIENTES'!A:E,5,0)</f>
        <v>RECANTO DAS EMAS</v>
      </c>
    </row>
    <row r="6150" spans="2:12" x14ac:dyDescent="0.3">
      <c r="B6150" t="s">
        <v>1223</v>
      </c>
      <c r="C6150" s="1" t="str">
        <f>VLOOKUP(Tabela1[[#This Row],[Cliente]],'BASE DE CLIENTES'!A:E,2,0)</f>
        <v>MERCADO LIVRE</v>
      </c>
      <c r="D6150" s="1" t="str">
        <f>VLOOKUP(Tabela1[[#This Row],[Cliente]],'BASE DE CLIENTES'!A:C,3,0)</f>
        <v>MERCADO LIVRE</v>
      </c>
      <c r="E6150" s="1" t="str">
        <f>CONCATENATE(Tabela1[[#This Row],[CIDADE]],",",Tabela1[[#This Row],[UF]])</f>
        <v>MERCADO LIVRE,MERCADO LIVRE</v>
      </c>
      <c r="F6150" s="12">
        <v>46230</v>
      </c>
      <c r="G6150" s="14">
        <v>15.2</v>
      </c>
      <c r="H6150" s="14">
        <v>131.02000000000001</v>
      </c>
      <c r="I6150" s="7">
        <f>Tabela1[[#This Row],[Valor total]]-Tabela1[[#This Row],[Valor custo]]</f>
        <v>115.82000000000001</v>
      </c>
      <c r="J6150" s="3">
        <f>Tabela1[[#This Row],[MARGEM BRUTA]]/Tabela1[[#This Row],[Valor total]]</f>
        <v>0.8839871775301481</v>
      </c>
      <c r="K6150" s="1" t="str">
        <f>VLOOKUP(Tabela1[[#This Row],[Cliente]],'BASE DE CLIENTES'!A:D,4,0)</f>
        <v>OUTROS RAMOS</v>
      </c>
      <c r="L6150" s="1" t="str">
        <f>VLOOKUP(Tabela1[[#This Row],[Cliente]],'BASE DE CLIENTES'!A:E,5,0)</f>
        <v>MERCADO LIVRE</v>
      </c>
    </row>
    <row r="6151" spans="2:12" x14ac:dyDescent="0.3">
      <c r="B6151" t="s">
        <v>1223</v>
      </c>
      <c r="C6151" s="1" t="str">
        <f>VLOOKUP(Tabela1[[#This Row],[Cliente]],'BASE DE CLIENTES'!A:E,2,0)</f>
        <v>MERCADO LIVRE</v>
      </c>
      <c r="D6151" s="1" t="str">
        <f>VLOOKUP(Tabela1[[#This Row],[Cliente]],'BASE DE CLIENTES'!A:C,3,0)</f>
        <v>MERCADO LIVRE</v>
      </c>
      <c r="E6151" s="1" t="str">
        <f>CONCATENATE(Tabela1[[#This Row],[CIDADE]],",",Tabela1[[#This Row],[UF]])</f>
        <v>MERCADO LIVRE,MERCADO LIVRE</v>
      </c>
      <c r="F6151" s="12">
        <v>46230</v>
      </c>
      <c r="G6151" s="14">
        <v>0</v>
      </c>
      <c r="H6151" s="14">
        <v>127.2</v>
      </c>
      <c r="I6151" s="7">
        <f>Tabela1[[#This Row],[Valor total]]-Tabela1[[#This Row],[Valor custo]]</f>
        <v>127.2</v>
      </c>
      <c r="J6151" s="3">
        <f>Tabela1[[#This Row],[MARGEM BRUTA]]/Tabela1[[#This Row],[Valor total]]</f>
        <v>1</v>
      </c>
      <c r="K6151" s="1" t="str">
        <f>VLOOKUP(Tabela1[[#This Row],[Cliente]],'BASE DE CLIENTES'!A:D,4,0)</f>
        <v>OUTROS RAMOS</v>
      </c>
      <c r="L6151" s="1" t="str">
        <f>VLOOKUP(Tabela1[[#This Row],[Cliente]],'BASE DE CLIENTES'!A:E,5,0)</f>
        <v>MERCADO LIVRE</v>
      </c>
    </row>
    <row r="6152" spans="2:12" x14ac:dyDescent="0.3">
      <c r="B6152" t="s">
        <v>1169</v>
      </c>
      <c r="C6152" s="1" t="str">
        <f>VLOOKUP(Tabela1[[#This Row],[Cliente]],'BASE DE CLIENTES'!A:E,2,0)</f>
        <v>Brasília</v>
      </c>
      <c r="D6152" s="1" t="str">
        <f>VLOOKUP(Tabela1[[#This Row],[Cliente]],'BASE DE CLIENTES'!A:C,3,0)</f>
        <v>DF</v>
      </c>
      <c r="E6152" s="1" t="str">
        <f>CONCATENATE(Tabela1[[#This Row],[CIDADE]],",",Tabela1[[#This Row],[UF]])</f>
        <v>Brasília,DF</v>
      </c>
      <c r="F6152" s="12">
        <v>46230</v>
      </c>
      <c r="G6152" s="14">
        <v>48</v>
      </c>
      <c r="H6152" s="14">
        <v>85</v>
      </c>
      <c r="I6152" s="7">
        <f>Tabela1[[#This Row],[Valor total]]-Tabela1[[#This Row],[Valor custo]]</f>
        <v>37</v>
      </c>
      <c r="J6152" s="3">
        <f>Tabela1[[#This Row],[MARGEM BRUTA]]/Tabela1[[#This Row],[Valor total]]</f>
        <v>0.43529411764705883</v>
      </c>
      <c r="K6152" s="1" t="str">
        <f>VLOOKUP(Tabela1[[#This Row],[Cliente]],'BASE DE CLIENTES'!A:D,4,0)</f>
        <v>CLIENTE NOVO S/ IDENT.</v>
      </c>
      <c r="L6152" s="1" t="str">
        <f>VLOOKUP(Tabela1[[#This Row],[Cliente]],'BASE DE CLIENTES'!A:E,5,0)</f>
        <v>26 DE SETEMBRO</v>
      </c>
    </row>
    <row r="6153" spans="2:12" x14ac:dyDescent="0.3">
      <c r="B6153" t="s">
        <v>38</v>
      </c>
      <c r="C6153" s="1" t="str">
        <f>VLOOKUP(Tabela1[[#This Row],[Cliente]],'BASE DE CLIENTES'!A:E,2,0)</f>
        <v>Brasília</v>
      </c>
      <c r="D6153" s="1" t="str">
        <f>VLOOKUP(Tabela1[[#This Row],[Cliente]],'BASE DE CLIENTES'!A:C,3,0)</f>
        <v>DF</v>
      </c>
      <c r="E6153" s="1" t="str">
        <f>CONCATENATE(Tabela1[[#This Row],[CIDADE]],",",Tabela1[[#This Row],[UF]])</f>
        <v>Brasília,DF</v>
      </c>
      <c r="F6153" s="12">
        <v>46230</v>
      </c>
      <c r="G6153" s="14">
        <v>7275.4</v>
      </c>
      <c r="H6153" s="14">
        <v>11810</v>
      </c>
      <c r="I6153" s="7">
        <f>Tabela1[[#This Row],[Valor total]]-Tabela1[[#This Row],[Valor custo]]</f>
        <v>4534.6000000000004</v>
      </c>
      <c r="J6153" s="3">
        <f>Tabela1[[#This Row],[MARGEM BRUTA]]/Tabela1[[#This Row],[Valor total]]</f>
        <v>0.38396274343776465</v>
      </c>
      <c r="K6153" s="1" t="str">
        <f>VLOOKUP(Tabela1[[#This Row],[Cliente]],'BASE DE CLIENTES'!A:D,4,0)</f>
        <v>EMPRESA SEM MAQUINA</v>
      </c>
      <c r="L6153" s="1" t="str">
        <f>VLOOKUP(Tabela1[[#This Row],[Cliente]],'BASE DE CLIENTES'!A:E,5,0)</f>
        <v>PONTE ALTA NORTE (GAMA)</v>
      </c>
    </row>
    <row r="6154" spans="2:12" x14ac:dyDescent="0.3">
      <c r="B6154" t="s">
        <v>161</v>
      </c>
      <c r="C6154" s="1" t="str">
        <f>VLOOKUP(Tabela1[[#This Row],[Cliente]],'BASE DE CLIENTES'!A:E,2,0)</f>
        <v>Brasília</v>
      </c>
      <c r="D6154" s="1" t="str">
        <f>VLOOKUP(Tabela1[[#This Row],[Cliente]],'BASE DE CLIENTES'!A:C,3,0)</f>
        <v>DF</v>
      </c>
      <c r="E6154" s="1" t="str">
        <f>CONCATENATE(Tabela1[[#This Row],[CIDADE]],",",Tabela1[[#This Row],[UF]])</f>
        <v>Brasília,DF</v>
      </c>
      <c r="F6154" s="12">
        <v>46230</v>
      </c>
      <c r="G6154" s="14">
        <v>9500</v>
      </c>
      <c r="H6154" s="14">
        <v>14250</v>
      </c>
      <c r="I6154" s="7">
        <f>Tabela1[[#This Row],[Valor total]]-Tabela1[[#This Row],[Valor custo]]</f>
        <v>4750</v>
      </c>
      <c r="J6154" s="3">
        <f>Tabela1[[#This Row],[MARGEM BRUTA]]/Tabela1[[#This Row],[Valor total]]</f>
        <v>0.33333333333333331</v>
      </c>
      <c r="K6154" s="1" t="str">
        <f>VLOOKUP(Tabela1[[#This Row],[Cliente]],'BASE DE CLIENTES'!A:D,4,0)</f>
        <v>EMPRESA COM MAQUINA</v>
      </c>
      <c r="L6154" s="1" t="str">
        <f>VLOOKUP(Tabela1[[#This Row],[Cliente]],'BASE DE CLIENTES'!A:E,5,0)</f>
        <v>RIACHO FUNDO II</v>
      </c>
    </row>
    <row r="6155" spans="2:12" x14ac:dyDescent="0.3">
      <c r="B6155" t="s">
        <v>19</v>
      </c>
      <c r="C6155" s="1" t="str">
        <f>VLOOKUP(Tabela1[[#This Row],[Cliente]],'BASE DE CLIENTES'!A:E,2,0)</f>
        <v>Águas Lindas de Goiás</v>
      </c>
      <c r="D6155" s="1" t="str">
        <f>VLOOKUP(Tabela1[[#This Row],[Cliente]],'BASE DE CLIENTES'!A:C,3,0)</f>
        <v>GO</v>
      </c>
      <c r="E6155" s="1" t="str">
        <f>CONCATENATE(Tabela1[[#This Row],[CIDADE]],",",Tabela1[[#This Row],[UF]])</f>
        <v>Águas Lindas de Goiás,GO</v>
      </c>
      <c r="F6155" s="12">
        <v>46230</v>
      </c>
      <c r="G6155" s="14">
        <v>20</v>
      </c>
      <c r="H6155" s="14">
        <v>40</v>
      </c>
      <c r="I6155" s="7">
        <f>Tabela1[[#This Row],[Valor total]]-Tabela1[[#This Row],[Valor custo]]</f>
        <v>20</v>
      </c>
      <c r="J6155" s="3">
        <f>Tabela1[[#This Row],[MARGEM BRUTA]]/Tabela1[[#This Row],[Valor total]]</f>
        <v>0.5</v>
      </c>
      <c r="K6155" s="1" t="str">
        <f>VLOOKUP(Tabela1[[#This Row],[Cliente]],'BASE DE CLIENTES'!A:D,4,0)</f>
        <v>SERRALHEIRO</v>
      </c>
      <c r="L6155" s="1" t="str">
        <f>VLOOKUP(Tabela1[[#This Row],[Cliente]],'BASE DE CLIENTES'!A:E,5,0)</f>
        <v>Águas Lindas de Goiás</v>
      </c>
    </row>
    <row r="6156" spans="2:12" x14ac:dyDescent="0.3">
      <c r="B6156" t="s">
        <v>19</v>
      </c>
      <c r="C6156" s="1" t="str">
        <f>VLOOKUP(Tabela1[[#This Row],[Cliente]],'BASE DE CLIENTES'!A:E,2,0)</f>
        <v>Águas Lindas de Goiás</v>
      </c>
      <c r="D6156" s="1" t="str">
        <f>VLOOKUP(Tabela1[[#This Row],[Cliente]],'BASE DE CLIENTES'!A:C,3,0)</f>
        <v>GO</v>
      </c>
      <c r="E6156" s="1" t="str">
        <f>CONCATENATE(Tabela1[[#This Row],[CIDADE]],",",Tabela1[[#This Row],[UF]])</f>
        <v>Águas Lindas de Goiás,GO</v>
      </c>
      <c r="F6156" s="12">
        <v>46230</v>
      </c>
      <c r="G6156" s="14">
        <v>890</v>
      </c>
      <c r="H6156" s="14">
        <v>1215</v>
      </c>
      <c r="I6156" s="7">
        <f>Tabela1[[#This Row],[Valor total]]-Tabela1[[#This Row],[Valor custo]]</f>
        <v>325</v>
      </c>
      <c r="J6156" s="3">
        <f>Tabela1[[#This Row],[MARGEM BRUTA]]/Tabela1[[#This Row],[Valor total]]</f>
        <v>0.26748971193415638</v>
      </c>
      <c r="K6156" s="1" t="str">
        <f>VLOOKUP(Tabela1[[#This Row],[Cliente]],'BASE DE CLIENTES'!A:D,4,0)</f>
        <v>SERRALHEIRO</v>
      </c>
      <c r="L6156" s="1" t="str">
        <f>VLOOKUP(Tabela1[[#This Row],[Cliente]],'BASE DE CLIENTES'!A:E,5,0)</f>
        <v>Águas Lindas de Goiás</v>
      </c>
    </row>
    <row r="6157" spans="2:12" x14ac:dyDescent="0.3">
      <c r="B6157" t="s">
        <v>109</v>
      </c>
      <c r="C6157" s="1" t="str">
        <f>VLOOKUP(Tabela1[[#This Row],[Cliente]],'BASE DE CLIENTES'!A:E,2,0)</f>
        <v>Águas Lindas de Goiás</v>
      </c>
      <c r="D6157" s="1" t="str">
        <f>VLOOKUP(Tabela1[[#This Row],[Cliente]],'BASE DE CLIENTES'!A:C,3,0)</f>
        <v>GO</v>
      </c>
      <c r="E6157" s="1" t="str">
        <f>CONCATENATE(Tabela1[[#This Row],[CIDADE]],",",Tabela1[[#This Row],[UF]])</f>
        <v>Águas Lindas de Goiás,GO</v>
      </c>
      <c r="F6157" s="12">
        <v>46230</v>
      </c>
      <c r="G6157" s="14">
        <v>45.6</v>
      </c>
      <c r="H6157" s="14">
        <v>180</v>
      </c>
      <c r="I6157" s="7">
        <f>Tabela1[[#This Row],[Valor total]]-Tabela1[[#This Row],[Valor custo]]</f>
        <v>134.4</v>
      </c>
      <c r="J6157" s="3">
        <f>Tabela1[[#This Row],[MARGEM BRUTA]]/Tabela1[[#This Row],[Valor total]]</f>
        <v>0.7466666666666667</v>
      </c>
      <c r="K6157" s="1" t="str">
        <f>VLOOKUP(Tabela1[[#This Row],[Cliente]],'BASE DE CLIENTES'!A:D,4,0)</f>
        <v>SERRALHEIRO</v>
      </c>
      <c r="L6157" s="1" t="str">
        <f>VLOOKUP(Tabela1[[#This Row],[Cliente]],'BASE DE CLIENTES'!A:E,5,0)</f>
        <v>Águas Lindas de Goiás</v>
      </c>
    </row>
    <row r="6158" spans="2:12" x14ac:dyDescent="0.3">
      <c r="B6158" t="s">
        <v>117</v>
      </c>
      <c r="C6158" s="1" t="str">
        <f>VLOOKUP(Tabela1[[#This Row],[Cliente]],'BASE DE CLIENTES'!A:E,2,0)</f>
        <v>Brasília</v>
      </c>
      <c r="D6158" s="1" t="str">
        <f>VLOOKUP(Tabela1[[#This Row],[Cliente]],'BASE DE CLIENTES'!A:C,3,0)</f>
        <v>DF</v>
      </c>
      <c r="E6158" s="1" t="str">
        <f>CONCATENATE(Tabela1[[#This Row],[CIDADE]],",",Tabela1[[#This Row],[UF]])</f>
        <v>Brasília,DF</v>
      </c>
      <c r="F6158" s="12">
        <v>46230</v>
      </c>
      <c r="G6158" s="14">
        <v>21.35</v>
      </c>
      <c r="H6158" s="14">
        <v>31.5</v>
      </c>
      <c r="I6158" s="7">
        <f>Tabela1[[#This Row],[Valor total]]-Tabela1[[#This Row],[Valor custo]]</f>
        <v>10.149999999999999</v>
      </c>
      <c r="J6158" s="3">
        <f>Tabela1[[#This Row],[MARGEM BRUTA]]/Tabela1[[#This Row],[Valor total]]</f>
        <v>0.32222222222222219</v>
      </c>
      <c r="K6158" s="1" t="str">
        <f>VLOOKUP(Tabela1[[#This Row],[Cliente]],'BASE DE CLIENTES'!A:D,4,0)</f>
        <v>EMPRESA COM MAQUINA</v>
      </c>
      <c r="L6158" s="1" t="str">
        <f>VLOOKUP(Tabela1[[#This Row],[Cliente]],'BASE DE CLIENTES'!A:E,5,0)</f>
        <v>SETOR HABITACIONAL ARNIQUEIRA (AGUAS CLARAS)</v>
      </c>
    </row>
    <row r="6159" spans="2:12" x14ac:dyDescent="0.3">
      <c r="B6159" t="s">
        <v>80</v>
      </c>
      <c r="C6159" s="1" t="str">
        <f>VLOOKUP(Tabela1[[#This Row],[Cliente]],'BASE DE CLIENTES'!A:E,2,0)</f>
        <v>Brasília</v>
      </c>
      <c r="D6159" s="1" t="str">
        <f>VLOOKUP(Tabela1[[#This Row],[Cliente]],'BASE DE CLIENTES'!A:C,3,0)</f>
        <v>DF</v>
      </c>
      <c r="E6159" s="1" t="str">
        <f>CONCATENATE(Tabela1[[#This Row],[CIDADE]],",",Tabela1[[#This Row],[UF]])</f>
        <v>Brasília,DF</v>
      </c>
      <c r="F6159" s="12">
        <v>46230</v>
      </c>
      <c r="G6159" s="14">
        <v>1260</v>
      </c>
      <c r="H6159" s="14">
        <v>1870</v>
      </c>
      <c r="I6159" s="7">
        <f>Tabela1[[#This Row],[Valor total]]-Tabela1[[#This Row],[Valor custo]]</f>
        <v>610</v>
      </c>
      <c r="J6159" s="3">
        <f>Tabela1[[#This Row],[MARGEM BRUTA]]/Tabela1[[#This Row],[Valor total]]</f>
        <v>0.32620320855614976</v>
      </c>
      <c r="K6159" s="1" t="str">
        <f>VLOOKUP(Tabela1[[#This Row],[Cliente]],'BASE DE CLIENTES'!A:D,4,0)</f>
        <v>EMPRESA SEM MAQUINA</v>
      </c>
      <c r="L6159" s="1" t="str">
        <f>VLOOKUP(Tabela1[[#This Row],[Cliente]],'BASE DE CLIENTES'!A:E,5,0)</f>
        <v>JOKEY</v>
      </c>
    </row>
    <row r="6160" spans="2:12" x14ac:dyDescent="0.3">
      <c r="B6160" t="s">
        <v>1223</v>
      </c>
      <c r="C6160" s="1" t="str">
        <f>VLOOKUP(Tabela1[[#This Row],[Cliente]],'BASE DE CLIENTES'!A:E,2,0)</f>
        <v>MERCADO LIVRE</v>
      </c>
      <c r="D6160" s="1" t="str">
        <f>VLOOKUP(Tabela1[[#This Row],[Cliente]],'BASE DE CLIENTES'!A:C,3,0)</f>
        <v>MERCADO LIVRE</v>
      </c>
      <c r="E6160" s="1" t="str">
        <f>CONCATENATE(Tabela1[[#This Row],[CIDADE]],",",Tabela1[[#This Row],[UF]])</f>
        <v>MERCADO LIVRE,MERCADO LIVRE</v>
      </c>
      <c r="F6160" s="12">
        <v>46230</v>
      </c>
      <c r="G6160" s="14">
        <v>25</v>
      </c>
      <c r="H6160" s="14">
        <v>172.33</v>
      </c>
      <c r="I6160" s="7">
        <f>Tabela1[[#This Row],[Valor total]]-Tabela1[[#This Row],[Valor custo]]</f>
        <v>147.33000000000001</v>
      </c>
      <c r="J6160" s="3">
        <f>Tabela1[[#This Row],[MARGEM BRUTA]]/Tabela1[[#This Row],[Valor total]]</f>
        <v>0.85492949573492716</v>
      </c>
      <c r="K6160" s="1" t="str">
        <f>VLOOKUP(Tabela1[[#This Row],[Cliente]],'BASE DE CLIENTES'!A:D,4,0)</f>
        <v>OUTROS RAMOS</v>
      </c>
      <c r="L6160" s="1" t="str">
        <f>VLOOKUP(Tabela1[[#This Row],[Cliente]],'BASE DE CLIENTES'!A:E,5,0)</f>
        <v>MERCADO LIVRE</v>
      </c>
    </row>
    <row r="6161" spans="2:12" x14ac:dyDescent="0.3">
      <c r="B6161" t="s">
        <v>1223</v>
      </c>
      <c r="C6161" s="1" t="str">
        <f>VLOOKUP(Tabela1[[#This Row],[Cliente]],'BASE DE CLIENTES'!A:E,2,0)</f>
        <v>MERCADO LIVRE</v>
      </c>
      <c r="D6161" s="1" t="str">
        <f>VLOOKUP(Tabela1[[#This Row],[Cliente]],'BASE DE CLIENTES'!A:C,3,0)</f>
        <v>MERCADO LIVRE</v>
      </c>
      <c r="E6161" s="1" t="str">
        <f>CONCATENATE(Tabela1[[#This Row],[CIDADE]],",",Tabela1[[#This Row],[UF]])</f>
        <v>MERCADO LIVRE,MERCADO LIVRE</v>
      </c>
      <c r="F6161" s="12">
        <v>46230</v>
      </c>
      <c r="G6161" s="14">
        <v>56.28</v>
      </c>
      <c r="H6161" s="14">
        <v>198.32</v>
      </c>
      <c r="I6161" s="7">
        <f>Tabela1[[#This Row],[Valor total]]-Tabela1[[#This Row],[Valor custo]]</f>
        <v>142.04</v>
      </c>
      <c r="J6161" s="3">
        <f>Tabela1[[#This Row],[MARGEM BRUTA]]/Tabela1[[#This Row],[Valor total]]</f>
        <v>0.71621621621621623</v>
      </c>
      <c r="K6161" s="1" t="str">
        <f>VLOOKUP(Tabela1[[#This Row],[Cliente]],'BASE DE CLIENTES'!A:D,4,0)</f>
        <v>OUTROS RAMOS</v>
      </c>
      <c r="L6161" s="1" t="str">
        <f>VLOOKUP(Tabela1[[#This Row],[Cliente]],'BASE DE CLIENTES'!A:E,5,0)</f>
        <v>MERCADO LIVRE</v>
      </c>
    </row>
    <row r="6162" spans="2:12" x14ac:dyDescent="0.3">
      <c r="B6162" t="s">
        <v>1223</v>
      </c>
      <c r="C6162" s="1" t="str">
        <f>VLOOKUP(Tabela1[[#This Row],[Cliente]],'BASE DE CLIENTES'!A:E,2,0)</f>
        <v>MERCADO LIVRE</v>
      </c>
      <c r="D6162" s="1" t="str">
        <f>VLOOKUP(Tabela1[[#This Row],[Cliente]],'BASE DE CLIENTES'!A:C,3,0)</f>
        <v>MERCADO LIVRE</v>
      </c>
      <c r="E6162" s="1" t="str">
        <f>CONCATENATE(Tabela1[[#This Row],[CIDADE]],",",Tabela1[[#This Row],[UF]])</f>
        <v>MERCADO LIVRE,MERCADO LIVRE</v>
      </c>
      <c r="F6162" s="12">
        <v>46230</v>
      </c>
      <c r="G6162" s="14">
        <v>0</v>
      </c>
      <c r="H6162" s="14">
        <v>42.4</v>
      </c>
      <c r="I6162" s="7">
        <f>Tabela1[[#This Row],[Valor total]]-Tabela1[[#This Row],[Valor custo]]</f>
        <v>42.4</v>
      </c>
      <c r="J6162" s="3">
        <f>Tabela1[[#This Row],[MARGEM BRUTA]]/Tabela1[[#This Row],[Valor total]]</f>
        <v>1</v>
      </c>
      <c r="K6162" s="1" t="str">
        <f>VLOOKUP(Tabela1[[#This Row],[Cliente]],'BASE DE CLIENTES'!A:D,4,0)</f>
        <v>OUTROS RAMOS</v>
      </c>
      <c r="L6162" s="1" t="str">
        <f>VLOOKUP(Tabela1[[#This Row],[Cliente]],'BASE DE CLIENTES'!A:E,5,0)</f>
        <v>MERCADO LIVRE</v>
      </c>
    </row>
    <row r="6163" spans="2:12" x14ac:dyDescent="0.3">
      <c r="B6163" t="s">
        <v>1223</v>
      </c>
      <c r="C6163" s="1" t="str">
        <f>VLOOKUP(Tabela1[[#This Row],[Cliente]],'BASE DE CLIENTES'!A:E,2,0)</f>
        <v>MERCADO LIVRE</v>
      </c>
      <c r="D6163" s="1" t="str">
        <f>VLOOKUP(Tabela1[[#This Row],[Cliente]],'BASE DE CLIENTES'!A:C,3,0)</f>
        <v>MERCADO LIVRE</v>
      </c>
      <c r="E6163" s="1" t="str">
        <f>CONCATENATE(Tabela1[[#This Row],[CIDADE]],",",Tabela1[[#This Row],[UF]])</f>
        <v>MERCADO LIVRE,MERCADO LIVRE</v>
      </c>
      <c r="F6163" s="12">
        <v>46230</v>
      </c>
      <c r="G6163" s="14">
        <v>168.84</v>
      </c>
      <c r="H6163" s="14">
        <v>538.9</v>
      </c>
      <c r="I6163" s="7">
        <f>Tabela1[[#This Row],[Valor total]]-Tabela1[[#This Row],[Valor custo]]</f>
        <v>370.05999999999995</v>
      </c>
      <c r="J6163" s="3">
        <f>Tabela1[[#This Row],[MARGEM BRUTA]]/Tabela1[[#This Row],[Valor total]]</f>
        <v>0.68669511968825381</v>
      </c>
      <c r="K6163" s="1" t="str">
        <f>VLOOKUP(Tabela1[[#This Row],[Cliente]],'BASE DE CLIENTES'!A:D,4,0)</f>
        <v>OUTROS RAMOS</v>
      </c>
      <c r="L6163" s="1" t="str">
        <f>VLOOKUP(Tabela1[[#This Row],[Cliente]],'BASE DE CLIENTES'!A:E,5,0)</f>
        <v>MERCADO LIVRE</v>
      </c>
    </row>
    <row r="6164" spans="2:12" x14ac:dyDescent="0.3">
      <c r="B6164" t="s">
        <v>1223</v>
      </c>
      <c r="C6164" s="1" t="str">
        <f>VLOOKUP(Tabela1[[#This Row],[Cliente]],'BASE DE CLIENTES'!A:E,2,0)</f>
        <v>MERCADO LIVRE</v>
      </c>
      <c r="D6164" s="1" t="str">
        <f>VLOOKUP(Tabela1[[#This Row],[Cliente]],'BASE DE CLIENTES'!A:C,3,0)</f>
        <v>MERCADO LIVRE</v>
      </c>
      <c r="E6164" s="1" t="str">
        <f>CONCATENATE(Tabela1[[#This Row],[CIDADE]],",",Tabela1[[#This Row],[UF]])</f>
        <v>MERCADO LIVRE,MERCADO LIVRE</v>
      </c>
      <c r="F6164" s="12">
        <v>46230</v>
      </c>
      <c r="G6164" s="14">
        <v>56.28</v>
      </c>
      <c r="H6164" s="14">
        <v>198.32</v>
      </c>
      <c r="I6164" s="7">
        <f>Tabela1[[#This Row],[Valor total]]-Tabela1[[#This Row],[Valor custo]]</f>
        <v>142.04</v>
      </c>
      <c r="J6164" s="3">
        <f>Tabela1[[#This Row],[MARGEM BRUTA]]/Tabela1[[#This Row],[Valor total]]</f>
        <v>0.71621621621621623</v>
      </c>
      <c r="K6164" s="1" t="str">
        <f>VLOOKUP(Tabela1[[#This Row],[Cliente]],'BASE DE CLIENTES'!A:D,4,0)</f>
        <v>OUTROS RAMOS</v>
      </c>
      <c r="L6164" s="1" t="str">
        <f>VLOOKUP(Tabela1[[#This Row],[Cliente]],'BASE DE CLIENTES'!A:E,5,0)</f>
        <v>MERCADO LIVRE</v>
      </c>
    </row>
    <row r="6165" spans="2:12" x14ac:dyDescent="0.3">
      <c r="B6165" t="s">
        <v>1223</v>
      </c>
      <c r="C6165" s="1" t="str">
        <f>VLOOKUP(Tabela1[[#This Row],[Cliente]],'BASE DE CLIENTES'!A:E,2,0)</f>
        <v>MERCADO LIVRE</v>
      </c>
      <c r="D6165" s="1" t="str">
        <f>VLOOKUP(Tabela1[[#This Row],[Cliente]],'BASE DE CLIENTES'!A:C,3,0)</f>
        <v>MERCADO LIVRE</v>
      </c>
      <c r="E6165" s="1" t="str">
        <f>CONCATENATE(Tabela1[[#This Row],[CIDADE]],",",Tabela1[[#This Row],[UF]])</f>
        <v>MERCADO LIVRE,MERCADO LIVRE</v>
      </c>
      <c r="F6165" s="12">
        <v>46230</v>
      </c>
      <c r="G6165" s="14">
        <v>56.28</v>
      </c>
      <c r="H6165" s="14">
        <v>198.32</v>
      </c>
      <c r="I6165" s="7">
        <f>Tabela1[[#This Row],[Valor total]]-Tabela1[[#This Row],[Valor custo]]</f>
        <v>142.04</v>
      </c>
      <c r="J6165" s="3">
        <f>Tabela1[[#This Row],[MARGEM BRUTA]]/Tabela1[[#This Row],[Valor total]]</f>
        <v>0.71621621621621623</v>
      </c>
      <c r="K6165" s="1" t="str">
        <f>VLOOKUP(Tabela1[[#This Row],[Cliente]],'BASE DE CLIENTES'!A:D,4,0)</f>
        <v>OUTROS RAMOS</v>
      </c>
      <c r="L6165" s="1" t="str">
        <f>VLOOKUP(Tabela1[[#This Row],[Cliente]],'BASE DE CLIENTES'!A:E,5,0)</f>
        <v>MERCADO LIVRE</v>
      </c>
    </row>
    <row r="6166" spans="2:12" x14ac:dyDescent="0.3">
      <c r="B6166" t="s">
        <v>1223</v>
      </c>
      <c r="C6166" s="1" t="str">
        <f>VLOOKUP(Tabela1[[#This Row],[Cliente]],'BASE DE CLIENTES'!A:E,2,0)</f>
        <v>MERCADO LIVRE</v>
      </c>
      <c r="D6166" s="1" t="str">
        <f>VLOOKUP(Tabela1[[#This Row],[Cliente]],'BASE DE CLIENTES'!A:C,3,0)</f>
        <v>MERCADO LIVRE</v>
      </c>
      <c r="E6166" s="1" t="str">
        <f>CONCATENATE(Tabela1[[#This Row],[CIDADE]],",",Tabela1[[#This Row],[UF]])</f>
        <v>MERCADO LIVRE,MERCADO LIVRE</v>
      </c>
      <c r="F6166" s="12">
        <v>46230</v>
      </c>
      <c r="G6166" s="14">
        <v>25</v>
      </c>
      <c r="H6166" s="14">
        <v>185.03</v>
      </c>
      <c r="I6166" s="7">
        <f>Tabela1[[#This Row],[Valor total]]-Tabela1[[#This Row],[Valor custo]]</f>
        <v>160.03</v>
      </c>
      <c r="J6166" s="3">
        <f>Tabela1[[#This Row],[MARGEM BRUTA]]/Tabela1[[#This Row],[Valor total]]</f>
        <v>0.86488677511754852</v>
      </c>
      <c r="K6166" s="1" t="str">
        <f>VLOOKUP(Tabela1[[#This Row],[Cliente]],'BASE DE CLIENTES'!A:D,4,0)</f>
        <v>OUTROS RAMOS</v>
      </c>
      <c r="L6166" s="1" t="str">
        <f>VLOOKUP(Tabela1[[#This Row],[Cliente]],'BASE DE CLIENTES'!A:E,5,0)</f>
        <v>MERCADO LIVRE</v>
      </c>
    </row>
    <row r="6167" spans="2:12" x14ac:dyDescent="0.3">
      <c r="B6167" t="s">
        <v>23</v>
      </c>
      <c r="C6167" s="1" t="str">
        <f>VLOOKUP(Tabela1[[#This Row],[Cliente]],'BASE DE CLIENTES'!A:E,2,0)</f>
        <v>Brasília</v>
      </c>
      <c r="D6167" s="1" t="str">
        <f>VLOOKUP(Tabela1[[#This Row],[Cliente]],'BASE DE CLIENTES'!A:C,3,0)</f>
        <v>DF</v>
      </c>
      <c r="E6167" s="1" t="str">
        <f>CONCATENATE(Tabela1[[#This Row],[CIDADE]],",",Tabela1[[#This Row],[UF]])</f>
        <v>Brasília,DF</v>
      </c>
      <c r="F6167" s="12">
        <v>46230</v>
      </c>
      <c r="G6167" s="14">
        <v>1140</v>
      </c>
      <c r="H6167" s="14">
        <v>1650</v>
      </c>
      <c r="I6167" s="7">
        <f>Tabela1[[#This Row],[Valor total]]-Tabela1[[#This Row],[Valor custo]]</f>
        <v>510</v>
      </c>
      <c r="J6167" s="3">
        <f>Tabela1[[#This Row],[MARGEM BRUTA]]/Tabela1[[#This Row],[Valor total]]</f>
        <v>0.30909090909090908</v>
      </c>
      <c r="K6167" s="1" t="str">
        <f>VLOOKUP(Tabela1[[#This Row],[Cliente]],'BASE DE CLIENTES'!A:D,4,0)</f>
        <v>EMPRESA SEM MAQUINA</v>
      </c>
      <c r="L6167" s="1" t="str">
        <f>VLOOKUP(Tabela1[[#This Row],[Cliente]],'BASE DE CLIENTES'!A:E,5,0)</f>
        <v>SETOR INDUSTRIAL (TAGUATINGA)</v>
      </c>
    </row>
    <row r="6168" spans="2:12" x14ac:dyDescent="0.3">
      <c r="B6168" t="s">
        <v>68</v>
      </c>
      <c r="C6168" s="1" t="str">
        <f>VLOOKUP(Tabela1[[#This Row],[Cliente]],'BASE DE CLIENTES'!A:E,2,0)</f>
        <v>Brasília</v>
      </c>
      <c r="D6168" s="1" t="str">
        <f>VLOOKUP(Tabela1[[#This Row],[Cliente]],'BASE DE CLIENTES'!A:C,3,0)</f>
        <v>DF</v>
      </c>
      <c r="E6168" s="1" t="str">
        <f>CONCATENATE(Tabela1[[#This Row],[CIDADE]],",",Tabela1[[#This Row],[UF]])</f>
        <v>Brasília,DF</v>
      </c>
      <c r="F6168" s="12">
        <v>46227</v>
      </c>
      <c r="G6168" s="14">
        <v>493.79</v>
      </c>
      <c r="H6168" s="14">
        <v>75</v>
      </c>
      <c r="I6168" s="7">
        <f>Tabela1[[#This Row],[Valor total]]-Tabela1[[#This Row],[Valor custo]]</f>
        <v>-418.79</v>
      </c>
      <c r="J6168" s="3">
        <f>Tabela1[[#This Row],[MARGEM BRUTA]]/Tabela1[[#This Row],[Valor total]]</f>
        <v>-5.5838666666666672</v>
      </c>
      <c r="K6168" s="1" t="str">
        <f>VLOOKUP(Tabela1[[#This Row],[Cliente]],'BASE DE CLIENTES'!A:D,4,0)</f>
        <v>EMPRESA COM MAQUINA</v>
      </c>
      <c r="L6168" s="1" t="str">
        <f>VLOOKUP(Tabela1[[#This Row],[Cliente]],'BASE DE CLIENTES'!A:E,5,0)</f>
        <v>SAMAMBAIA SUL (SAMAMBAIA)</v>
      </c>
    </row>
    <row r="6169" spans="2:12" x14ac:dyDescent="0.3">
      <c r="B6169" t="s">
        <v>68</v>
      </c>
      <c r="C6169" s="1" t="str">
        <f>VLOOKUP(Tabela1[[#This Row],[Cliente]],'BASE DE CLIENTES'!A:E,2,0)</f>
        <v>Brasília</v>
      </c>
      <c r="D6169" s="1" t="str">
        <f>VLOOKUP(Tabela1[[#This Row],[Cliente]],'BASE DE CLIENTES'!A:C,3,0)</f>
        <v>DF</v>
      </c>
      <c r="E6169" s="1" t="str">
        <f>CONCATENATE(Tabela1[[#This Row],[CIDADE]],",",Tabela1[[#This Row],[UF]])</f>
        <v>Brasília,DF</v>
      </c>
      <c r="F6169" s="12">
        <v>46227</v>
      </c>
      <c r="G6169" s="14">
        <v>1140</v>
      </c>
      <c r="H6169" s="14">
        <v>1755</v>
      </c>
      <c r="I6169" s="7">
        <f>Tabela1[[#This Row],[Valor total]]-Tabela1[[#This Row],[Valor custo]]</f>
        <v>615</v>
      </c>
      <c r="J6169" s="3">
        <f>Tabela1[[#This Row],[MARGEM BRUTA]]/Tabela1[[#This Row],[Valor total]]</f>
        <v>0.3504273504273504</v>
      </c>
      <c r="K6169" s="1" t="str">
        <f>VLOOKUP(Tabela1[[#This Row],[Cliente]],'BASE DE CLIENTES'!A:D,4,0)</f>
        <v>EMPRESA COM MAQUINA</v>
      </c>
      <c r="L6169" s="1" t="str">
        <f>VLOOKUP(Tabela1[[#This Row],[Cliente]],'BASE DE CLIENTES'!A:E,5,0)</f>
        <v>SAMAMBAIA SUL (SAMAMBAIA)</v>
      </c>
    </row>
    <row r="6170" spans="2:12" x14ac:dyDescent="0.3">
      <c r="B6170" t="s">
        <v>23</v>
      </c>
      <c r="C6170" s="1" t="str">
        <f>VLOOKUP(Tabela1[[#This Row],[Cliente]],'BASE DE CLIENTES'!A:E,2,0)</f>
        <v>Brasília</v>
      </c>
      <c r="D6170" s="1" t="str">
        <f>VLOOKUP(Tabela1[[#This Row],[Cliente]],'BASE DE CLIENTES'!A:C,3,0)</f>
        <v>DF</v>
      </c>
      <c r="E6170" s="1" t="str">
        <f>CONCATENATE(Tabela1[[#This Row],[CIDADE]],",",Tabela1[[#This Row],[UF]])</f>
        <v>Brasília,DF</v>
      </c>
      <c r="F6170" s="12">
        <v>46226</v>
      </c>
      <c r="G6170" s="14">
        <v>380</v>
      </c>
      <c r="H6170" s="14">
        <v>550</v>
      </c>
      <c r="I6170" s="7">
        <f>Tabela1[[#This Row],[Valor total]]-Tabela1[[#This Row],[Valor custo]]</f>
        <v>170</v>
      </c>
      <c r="J6170" s="3">
        <f>Tabela1[[#This Row],[MARGEM BRUTA]]/Tabela1[[#This Row],[Valor total]]</f>
        <v>0.30909090909090908</v>
      </c>
      <c r="K6170" s="1" t="str">
        <f>VLOOKUP(Tabela1[[#This Row],[Cliente]],'BASE DE CLIENTES'!A:D,4,0)</f>
        <v>EMPRESA SEM MAQUINA</v>
      </c>
      <c r="L6170" s="1" t="str">
        <f>VLOOKUP(Tabela1[[#This Row],[Cliente]],'BASE DE CLIENTES'!A:E,5,0)</f>
        <v>SETOR INDUSTRIAL (TAGUATINGA)</v>
      </c>
    </row>
    <row r="6171" spans="2:12" x14ac:dyDescent="0.3">
      <c r="B6171" t="s">
        <v>23</v>
      </c>
      <c r="C6171" s="1" t="str">
        <f>VLOOKUP(Tabela1[[#This Row],[Cliente]],'BASE DE CLIENTES'!A:E,2,0)</f>
        <v>Brasília</v>
      </c>
      <c r="D6171" s="1" t="str">
        <f>VLOOKUP(Tabela1[[#This Row],[Cliente]],'BASE DE CLIENTES'!A:C,3,0)</f>
        <v>DF</v>
      </c>
      <c r="E6171" s="1" t="str">
        <f>CONCATENATE(Tabela1[[#This Row],[CIDADE]],",",Tabela1[[#This Row],[UF]])</f>
        <v>Brasília,DF</v>
      </c>
      <c r="F6171" s="12">
        <v>46227</v>
      </c>
      <c r="G6171" s="14">
        <v>380</v>
      </c>
      <c r="H6171" s="14">
        <v>550</v>
      </c>
      <c r="I6171" s="7">
        <f>Tabela1[[#This Row],[Valor total]]-Tabela1[[#This Row],[Valor custo]]</f>
        <v>170</v>
      </c>
      <c r="J6171" s="3">
        <f>Tabela1[[#This Row],[MARGEM BRUTA]]/Tabela1[[#This Row],[Valor total]]</f>
        <v>0.30909090909090908</v>
      </c>
      <c r="K6171" s="1" t="str">
        <f>VLOOKUP(Tabela1[[#This Row],[Cliente]],'BASE DE CLIENTES'!A:D,4,0)</f>
        <v>EMPRESA SEM MAQUINA</v>
      </c>
      <c r="L6171" s="1" t="str">
        <f>VLOOKUP(Tabela1[[#This Row],[Cliente]],'BASE DE CLIENTES'!A:E,5,0)</f>
        <v>SETOR INDUSTRIAL (TAGUATINGA)</v>
      </c>
    </row>
    <row r="6172" spans="2:12" x14ac:dyDescent="0.3">
      <c r="B6172" t="s">
        <v>92</v>
      </c>
      <c r="C6172" s="1" t="str">
        <f>VLOOKUP(Tabela1[[#This Row],[Cliente]],'BASE DE CLIENTES'!A:E,2,0)</f>
        <v>Brasília</v>
      </c>
      <c r="D6172" s="1" t="str">
        <f>VLOOKUP(Tabela1[[#This Row],[Cliente]],'BASE DE CLIENTES'!A:C,3,0)</f>
        <v>DF</v>
      </c>
      <c r="E6172" s="1" t="str">
        <f>CONCATENATE(Tabela1[[#This Row],[CIDADE]],",",Tabela1[[#This Row],[UF]])</f>
        <v>Brasília,DF</v>
      </c>
      <c r="F6172" s="12">
        <v>46227</v>
      </c>
      <c r="G6172" s="14">
        <v>380</v>
      </c>
      <c r="H6172" s="14">
        <v>615</v>
      </c>
      <c r="I6172" s="7">
        <f>Tabela1[[#This Row],[Valor total]]-Tabela1[[#This Row],[Valor custo]]</f>
        <v>235</v>
      </c>
      <c r="J6172" s="3">
        <f>Tabela1[[#This Row],[MARGEM BRUTA]]/Tabela1[[#This Row],[Valor total]]</f>
        <v>0.38211382113821141</v>
      </c>
      <c r="K6172" s="1" t="str">
        <f>VLOOKUP(Tabela1[[#This Row],[Cliente]],'BASE DE CLIENTES'!A:D,4,0)</f>
        <v>EMPRESA SEM MAQUINA</v>
      </c>
      <c r="L6172" s="1" t="str">
        <f>VLOOKUP(Tabela1[[#This Row],[Cliente]],'BASE DE CLIENTES'!A:E,5,0)</f>
        <v>SOBRADINHO</v>
      </c>
    </row>
    <row r="6173" spans="2:12" x14ac:dyDescent="0.3">
      <c r="B6173" t="s">
        <v>92</v>
      </c>
      <c r="C6173" s="1" t="str">
        <f>VLOOKUP(Tabela1[[#This Row],[Cliente]],'BASE DE CLIENTES'!A:E,2,0)</f>
        <v>Brasília</v>
      </c>
      <c r="D6173" s="1" t="str">
        <f>VLOOKUP(Tabela1[[#This Row],[Cliente]],'BASE DE CLIENTES'!A:C,3,0)</f>
        <v>DF</v>
      </c>
      <c r="E6173" s="1" t="str">
        <f>CONCATENATE(Tabela1[[#This Row],[CIDADE]],",",Tabela1[[#This Row],[UF]])</f>
        <v>Brasília,DF</v>
      </c>
      <c r="F6173" s="12">
        <v>46227</v>
      </c>
      <c r="G6173" s="14">
        <v>6.1</v>
      </c>
      <c r="H6173" s="14">
        <v>9</v>
      </c>
      <c r="I6173" s="7">
        <f>Tabela1[[#This Row],[Valor total]]-Tabela1[[#This Row],[Valor custo]]</f>
        <v>2.9000000000000004</v>
      </c>
      <c r="J6173" s="3">
        <f>Tabela1[[#This Row],[MARGEM BRUTA]]/Tabela1[[#This Row],[Valor total]]</f>
        <v>0.32222222222222224</v>
      </c>
      <c r="K6173" s="1" t="str">
        <f>VLOOKUP(Tabela1[[#This Row],[Cliente]],'BASE DE CLIENTES'!A:D,4,0)</f>
        <v>EMPRESA SEM MAQUINA</v>
      </c>
      <c r="L6173" s="1" t="str">
        <f>VLOOKUP(Tabela1[[#This Row],[Cliente]],'BASE DE CLIENTES'!A:E,5,0)</f>
        <v>SOBRADINHO</v>
      </c>
    </row>
    <row r="6174" spans="2:12" x14ac:dyDescent="0.3">
      <c r="B6174" t="s">
        <v>85</v>
      </c>
      <c r="C6174" s="1" t="str">
        <f>VLOOKUP(Tabela1[[#This Row],[Cliente]],'BASE DE CLIENTES'!A:E,2,0)</f>
        <v>Brasília</v>
      </c>
      <c r="D6174" s="1" t="str">
        <f>VLOOKUP(Tabela1[[#This Row],[Cliente]],'BASE DE CLIENTES'!A:C,3,0)</f>
        <v>DF</v>
      </c>
      <c r="E6174" s="1" t="str">
        <f>CONCATENATE(Tabela1[[#This Row],[CIDADE]],",",Tabela1[[#This Row],[UF]])</f>
        <v>Brasília,DF</v>
      </c>
      <c r="F6174" s="12">
        <v>46227</v>
      </c>
      <c r="G6174" s="14">
        <v>500</v>
      </c>
      <c r="H6174" s="14">
        <v>750</v>
      </c>
      <c r="I6174" s="7">
        <f>Tabela1[[#This Row],[Valor total]]-Tabela1[[#This Row],[Valor custo]]</f>
        <v>250</v>
      </c>
      <c r="J6174" s="3">
        <f>Tabela1[[#This Row],[MARGEM BRUTA]]/Tabela1[[#This Row],[Valor total]]</f>
        <v>0.33333333333333331</v>
      </c>
      <c r="K6174" s="1" t="str">
        <f>VLOOKUP(Tabela1[[#This Row],[Cliente]],'BASE DE CLIENTES'!A:D,4,0)</f>
        <v>SERRALHEIRO</v>
      </c>
      <c r="L6174" s="1" t="str">
        <f>VLOOKUP(Tabela1[[#This Row],[Cliente]],'BASE DE CLIENTES'!A:E,5,0)</f>
        <v>SAMAMBAIA NORTE (SAMAMBAIA)</v>
      </c>
    </row>
    <row r="6175" spans="2:12" x14ac:dyDescent="0.3">
      <c r="B6175" t="s">
        <v>111</v>
      </c>
      <c r="C6175" s="1" t="str">
        <f>VLOOKUP(Tabela1[[#This Row],[Cliente]],'BASE DE CLIENTES'!A:E,2,0)</f>
        <v>Brasília</v>
      </c>
      <c r="D6175" s="1" t="str">
        <f>VLOOKUP(Tabela1[[#This Row],[Cliente]],'BASE DE CLIENTES'!A:C,3,0)</f>
        <v>DF</v>
      </c>
      <c r="E6175" s="1" t="str">
        <f>CONCATENATE(Tabela1[[#This Row],[CIDADE]],",",Tabela1[[#This Row],[UF]])</f>
        <v>Brasília,DF</v>
      </c>
      <c r="F6175" s="12">
        <v>46227</v>
      </c>
      <c r="G6175" s="14">
        <v>419</v>
      </c>
      <c r="H6175" s="14">
        <v>655</v>
      </c>
      <c r="I6175" s="7">
        <f>Tabela1[[#This Row],[Valor total]]-Tabela1[[#This Row],[Valor custo]]</f>
        <v>236</v>
      </c>
      <c r="J6175" s="3">
        <f>Tabela1[[#This Row],[MARGEM BRUTA]]/Tabela1[[#This Row],[Valor total]]</f>
        <v>0.36030534351145038</v>
      </c>
      <c r="K6175" s="1" t="str">
        <f>VLOOKUP(Tabela1[[#This Row],[Cliente]],'BASE DE CLIENTES'!A:D,4,0)</f>
        <v>EMPRESA SEM MAQUINA</v>
      </c>
      <c r="L6175" s="1" t="str">
        <f>VLOOKUP(Tabela1[[#This Row],[Cliente]],'BASE DE CLIENTES'!A:E,5,0)</f>
        <v>TAGUATINGA SUL (TAGUATINGA)</v>
      </c>
    </row>
    <row r="6176" spans="2:12" x14ac:dyDescent="0.3">
      <c r="B6176" t="s">
        <v>190</v>
      </c>
      <c r="C6176" s="1" t="str">
        <f>VLOOKUP(Tabela1[[#This Row],[Cliente]],'BASE DE CLIENTES'!A:E,2,0)</f>
        <v>Brasília</v>
      </c>
      <c r="D6176" s="1" t="str">
        <f>VLOOKUP(Tabela1[[#This Row],[Cliente]],'BASE DE CLIENTES'!A:C,3,0)</f>
        <v>DF</v>
      </c>
      <c r="E6176" s="1" t="str">
        <f>CONCATENATE(Tabela1[[#This Row],[CIDADE]],",",Tabela1[[#This Row],[UF]])</f>
        <v>Brasília,DF</v>
      </c>
      <c r="F6176" s="12">
        <v>46227</v>
      </c>
      <c r="G6176" s="14">
        <v>290</v>
      </c>
      <c r="H6176" s="14">
        <v>550</v>
      </c>
      <c r="I6176" s="7">
        <f>Tabela1[[#This Row],[Valor total]]-Tabela1[[#This Row],[Valor custo]]</f>
        <v>260</v>
      </c>
      <c r="J6176" s="3">
        <f>Tabela1[[#This Row],[MARGEM BRUTA]]/Tabela1[[#This Row],[Valor total]]</f>
        <v>0.47272727272727272</v>
      </c>
      <c r="K6176" s="1" t="str">
        <f>VLOOKUP(Tabela1[[#This Row],[Cliente]],'BASE DE CLIENTES'!A:D,4,0)</f>
        <v>EMPRESA COM MAQUINA</v>
      </c>
      <c r="L6176" s="1" t="str">
        <f>VLOOKUP(Tabela1[[#This Row],[Cliente]],'BASE DE CLIENTES'!A:E,5,0)</f>
        <v>RIACHO FUNDO I</v>
      </c>
    </row>
    <row r="6177" spans="2:12" x14ac:dyDescent="0.3">
      <c r="B6177" t="s">
        <v>111</v>
      </c>
      <c r="C6177" s="1" t="str">
        <f>VLOOKUP(Tabela1[[#This Row],[Cliente]],'BASE DE CLIENTES'!A:E,2,0)</f>
        <v>Brasília</v>
      </c>
      <c r="D6177" s="1" t="str">
        <f>VLOOKUP(Tabela1[[#This Row],[Cliente]],'BASE DE CLIENTES'!A:C,3,0)</f>
        <v>DF</v>
      </c>
      <c r="E6177" s="1" t="str">
        <f>CONCATENATE(Tabela1[[#This Row],[CIDADE]],",",Tabela1[[#This Row],[UF]])</f>
        <v>Brasília,DF</v>
      </c>
      <c r="F6177" s="12">
        <v>46227</v>
      </c>
      <c r="G6177" s="14">
        <v>882.69</v>
      </c>
      <c r="H6177" s="14">
        <v>1360</v>
      </c>
      <c r="I6177" s="7">
        <f>Tabela1[[#This Row],[Valor total]]-Tabela1[[#This Row],[Valor custo]]</f>
        <v>477.30999999999995</v>
      </c>
      <c r="J6177" s="3">
        <f>Tabela1[[#This Row],[MARGEM BRUTA]]/Tabela1[[#This Row],[Valor total]]</f>
        <v>0.3509632352941176</v>
      </c>
      <c r="K6177" s="1" t="str">
        <f>VLOOKUP(Tabela1[[#This Row],[Cliente]],'BASE DE CLIENTES'!A:D,4,0)</f>
        <v>EMPRESA SEM MAQUINA</v>
      </c>
      <c r="L6177" s="1" t="str">
        <f>VLOOKUP(Tabela1[[#This Row],[Cliente]],'BASE DE CLIENTES'!A:E,5,0)</f>
        <v>TAGUATINGA SUL (TAGUATINGA)</v>
      </c>
    </row>
    <row r="6178" spans="2:12" x14ac:dyDescent="0.3">
      <c r="B6178" t="s">
        <v>1223</v>
      </c>
      <c r="C6178" s="1" t="str">
        <f>VLOOKUP(Tabela1[[#This Row],[Cliente]],'BASE DE CLIENTES'!A:E,2,0)</f>
        <v>MERCADO LIVRE</v>
      </c>
      <c r="D6178" s="1" t="str">
        <f>VLOOKUP(Tabela1[[#This Row],[Cliente]],'BASE DE CLIENTES'!A:C,3,0)</f>
        <v>MERCADO LIVRE</v>
      </c>
      <c r="E6178" s="1" t="str">
        <f>CONCATENATE(Tabela1[[#This Row],[CIDADE]],",",Tabela1[[#This Row],[UF]])</f>
        <v>MERCADO LIVRE,MERCADO LIVRE</v>
      </c>
      <c r="F6178" s="12">
        <v>46227</v>
      </c>
      <c r="G6178" s="14">
        <v>0</v>
      </c>
      <c r="H6178" s="14">
        <v>42.4</v>
      </c>
      <c r="I6178" s="7">
        <f>Tabela1[[#This Row],[Valor total]]-Tabela1[[#This Row],[Valor custo]]</f>
        <v>42.4</v>
      </c>
      <c r="J6178" s="3">
        <f>Tabela1[[#This Row],[MARGEM BRUTA]]/Tabela1[[#This Row],[Valor total]]</f>
        <v>1</v>
      </c>
      <c r="K6178" s="1" t="str">
        <f>VLOOKUP(Tabela1[[#This Row],[Cliente]],'BASE DE CLIENTES'!A:D,4,0)</f>
        <v>OUTROS RAMOS</v>
      </c>
      <c r="L6178" s="1" t="str">
        <f>VLOOKUP(Tabela1[[#This Row],[Cliente]],'BASE DE CLIENTES'!A:E,5,0)</f>
        <v>MERCADO LIVRE</v>
      </c>
    </row>
    <row r="6179" spans="2:12" x14ac:dyDescent="0.3">
      <c r="B6179" t="s">
        <v>52</v>
      </c>
      <c r="C6179" s="1" t="str">
        <f>VLOOKUP(Tabela1[[#This Row],[Cliente]],'BASE DE CLIENTES'!A:E,2,0)</f>
        <v>Brasília</v>
      </c>
      <c r="D6179" s="1" t="str">
        <f>VLOOKUP(Tabela1[[#This Row],[Cliente]],'BASE DE CLIENTES'!A:C,3,0)</f>
        <v>DF</v>
      </c>
      <c r="E6179" s="1" t="str">
        <f>CONCATENATE(Tabela1[[#This Row],[CIDADE]],",",Tabela1[[#This Row],[UF]])</f>
        <v>Brasília,DF</v>
      </c>
      <c r="F6179" s="12">
        <v>46225</v>
      </c>
      <c r="G6179" s="14">
        <v>760</v>
      </c>
      <c r="H6179" s="14">
        <v>1200</v>
      </c>
      <c r="I6179" s="7">
        <f>Tabela1[[#This Row],[Valor total]]-Tabela1[[#This Row],[Valor custo]]</f>
        <v>440</v>
      </c>
      <c r="J6179" s="3">
        <f>Tabela1[[#This Row],[MARGEM BRUTA]]/Tabela1[[#This Row],[Valor total]]</f>
        <v>0.36666666666666664</v>
      </c>
      <c r="K6179" s="1" t="str">
        <f>VLOOKUP(Tabela1[[#This Row],[Cliente]],'BASE DE CLIENTES'!A:D,4,0)</f>
        <v>SERRALHEIRO</v>
      </c>
      <c r="L6179" s="1" t="str">
        <f>VLOOKUP(Tabela1[[#This Row],[Cliente]],'BASE DE CLIENTES'!A:E,5,0)</f>
        <v>Ceilândia Sul (Ceilândia)</v>
      </c>
    </row>
    <row r="6180" spans="2:12" x14ac:dyDescent="0.3">
      <c r="B6180" t="s">
        <v>52</v>
      </c>
      <c r="C6180" s="1" t="str">
        <f>VLOOKUP(Tabela1[[#This Row],[Cliente]],'BASE DE CLIENTES'!A:E,2,0)</f>
        <v>Brasília</v>
      </c>
      <c r="D6180" s="1" t="str">
        <f>VLOOKUP(Tabela1[[#This Row],[Cliente]],'BASE DE CLIENTES'!A:C,3,0)</f>
        <v>DF</v>
      </c>
      <c r="E6180" s="1" t="str">
        <f>CONCATENATE(Tabela1[[#This Row],[CIDADE]],",",Tabela1[[#This Row],[UF]])</f>
        <v>Brasília,DF</v>
      </c>
      <c r="F6180" s="12">
        <v>46227</v>
      </c>
      <c r="G6180" s="14">
        <v>380</v>
      </c>
      <c r="H6180" s="14">
        <v>600</v>
      </c>
      <c r="I6180" s="7">
        <f>Tabela1[[#This Row],[Valor total]]-Tabela1[[#This Row],[Valor custo]]</f>
        <v>220</v>
      </c>
      <c r="J6180" s="3">
        <f>Tabela1[[#This Row],[MARGEM BRUTA]]/Tabela1[[#This Row],[Valor total]]</f>
        <v>0.36666666666666664</v>
      </c>
      <c r="K6180" s="1" t="str">
        <f>VLOOKUP(Tabela1[[#This Row],[Cliente]],'BASE DE CLIENTES'!A:D,4,0)</f>
        <v>SERRALHEIRO</v>
      </c>
      <c r="L6180" s="1" t="str">
        <f>VLOOKUP(Tabela1[[#This Row],[Cliente]],'BASE DE CLIENTES'!A:E,5,0)</f>
        <v>Ceilândia Sul (Ceilândia)</v>
      </c>
    </row>
    <row r="6181" spans="2:12" x14ac:dyDescent="0.3">
      <c r="B6181" t="s">
        <v>68</v>
      </c>
      <c r="C6181" s="1" t="str">
        <f>VLOOKUP(Tabela1[[#This Row],[Cliente]],'BASE DE CLIENTES'!A:E,2,0)</f>
        <v>Brasília</v>
      </c>
      <c r="D6181" s="1" t="str">
        <f>VLOOKUP(Tabela1[[#This Row],[Cliente]],'BASE DE CLIENTES'!A:C,3,0)</f>
        <v>DF</v>
      </c>
      <c r="E6181" s="1" t="str">
        <f>CONCATENATE(Tabela1[[#This Row],[CIDADE]],",",Tabela1[[#This Row],[UF]])</f>
        <v>Brasília,DF</v>
      </c>
      <c r="F6181" s="12">
        <v>46227</v>
      </c>
      <c r="G6181" s="14">
        <v>493.79</v>
      </c>
      <c r="H6181" s="14">
        <v>75</v>
      </c>
      <c r="I6181" s="7">
        <f>Tabela1[[#This Row],[Valor total]]-Tabela1[[#This Row],[Valor custo]]</f>
        <v>-418.79</v>
      </c>
      <c r="J6181" s="3">
        <f>Tabela1[[#This Row],[MARGEM BRUTA]]/Tabela1[[#This Row],[Valor total]]</f>
        <v>-5.5838666666666672</v>
      </c>
      <c r="K6181" s="1" t="str">
        <f>VLOOKUP(Tabela1[[#This Row],[Cliente]],'BASE DE CLIENTES'!A:D,4,0)</f>
        <v>EMPRESA COM MAQUINA</v>
      </c>
      <c r="L6181" s="1" t="str">
        <f>VLOOKUP(Tabela1[[#This Row],[Cliente]],'BASE DE CLIENTES'!A:E,5,0)</f>
        <v>SAMAMBAIA SUL (SAMAMBAIA)</v>
      </c>
    </row>
    <row r="6182" spans="2:12" x14ac:dyDescent="0.3">
      <c r="B6182" t="s">
        <v>1223</v>
      </c>
      <c r="C6182" s="1" t="str">
        <f>VLOOKUP(Tabela1[[#This Row],[Cliente]],'BASE DE CLIENTES'!A:E,2,0)</f>
        <v>MERCADO LIVRE</v>
      </c>
      <c r="D6182" s="1" t="str">
        <f>VLOOKUP(Tabela1[[#This Row],[Cliente]],'BASE DE CLIENTES'!A:C,3,0)</f>
        <v>MERCADO LIVRE</v>
      </c>
      <c r="E6182" s="1" t="str">
        <f>CONCATENATE(Tabela1[[#This Row],[CIDADE]],",",Tabela1[[#This Row],[UF]])</f>
        <v>MERCADO LIVRE,MERCADO LIVRE</v>
      </c>
      <c r="F6182" s="12">
        <v>46227</v>
      </c>
      <c r="G6182" s="14">
        <v>112.56</v>
      </c>
      <c r="H6182" s="14">
        <v>396.64</v>
      </c>
      <c r="I6182" s="7">
        <f>Tabela1[[#This Row],[Valor total]]-Tabela1[[#This Row],[Valor custo]]</f>
        <v>284.08</v>
      </c>
      <c r="J6182" s="3">
        <f>Tabela1[[#This Row],[MARGEM BRUTA]]/Tabela1[[#This Row],[Valor total]]</f>
        <v>0.71621621621621623</v>
      </c>
      <c r="K6182" s="1" t="str">
        <f>VLOOKUP(Tabela1[[#This Row],[Cliente]],'BASE DE CLIENTES'!A:D,4,0)</f>
        <v>OUTROS RAMOS</v>
      </c>
      <c r="L6182" s="1" t="str">
        <f>VLOOKUP(Tabela1[[#This Row],[Cliente]],'BASE DE CLIENTES'!A:E,5,0)</f>
        <v>MERCADO LIVRE</v>
      </c>
    </row>
    <row r="6183" spans="2:12" x14ac:dyDescent="0.3">
      <c r="B6183" t="s">
        <v>70</v>
      </c>
      <c r="C6183" s="1" t="str">
        <f>VLOOKUP(Tabela1[[#This Row],[Cliente]],'BASE DE CLIENTES'!A:E,2,0)</f>
        <v>Brasília</v>
      </c>
      <c r="D6183" s="1" t="str">
        <f>VLOOKUP(Tabela1[[#This Row],[Cliente]],'BASE DE CLIENTES'!A:C,3,0)</f>
        <v>DF</v>
      </c>
      <c r="E6183" s="1" t="str">
        <f>CONCATENATE(Tabela1[[#This Row],[CIDADE]],",",Tabela1[[#This Row],[UF]])</f>
        <v>Brasília,DF</v>
      </c>
      <c r="F6183" s="12">
        <v>46227</v>
      </c>
      <c r="G6183" s="14">
        <v>12.2</v>
      </c>
      <c r="H6183" s="14">
        <v>18</v>
      </c>
      <c r="I6183" s="7">
        <f>Tabela1[[#This Row],[Valor total]]-Tabela1[[#This Row],[Valor custo]]</f>
        <v>5.8000000000000007</v>
      </c>
      <c r="J6183" s="3">
        <f>Tabela1[[#This Row],[MARGEM BRUTA]]/Tabela1[[#This Row],[Valor total]]</f>
        <v>0.32222222222222224</v>
      </c>
      <c r="K6183" s="1" t="str">
        <f>VLOOKUP(Tabela1[[#This Row],[Cliente]],'BASE DE CLIENTES'!A:D,4,0)</f>
        <v>EMPRESA COM MAQUINA</v>
      </c>
      <c r="L6183" s="1" t="str">
        <f>VLOOKUP(Tabela1[[#This Row],[Cliente]],'BASE DE CLIENTES'!A:E,5,0)</f>
        <v>TAGUATINGA NORTE (TAGUATINGA)</v>
      </c>
    </row>
    <row r="6184" spans="2:12" x14ac:dyDescent="0.3">
      <c r="B6184" t="s">
        <v>70</v>
      </c>
      <c r="C6184" s="1" t="str">
        <f>VLOOKUP(Tabela1[[#This Row],[Cliente]],'BASE DE CLIENTES'!A:E,2,0)</f>
        <v>Brasília</v>
      </c>
      <c r="D6184" s="1" t="str">
        <f>VLOOKUP(Tabela1[[#This Row],[Cliente]],'BASE DE CLIENTES'!A:C,3,0)</f>
        <v>DF</v>
      </c>
      <c r="E6184" s="1" t="str">
        <f>CONCATENATE(Tabela1[[#This Row],[CIDADE]],",",Tabela1[[#This Row],[UF]])</f>
        <v>Brasília,DF</v>
      </c>
      <c r="F6184" s="12">
        <v>46227</v>
      </c>
      <c r="G6184" s="14">
        <v>843.69</v>
      </c>
      <c r="H6184" s="14">
        <v>1365</v>
      </c>
      <c r="I6184" s="7">
        <f>Tabela1[[#This Row],[Valor total]]-Tabela1[[#This Row],[Valor custo]]</f>
        <v>521.30999999999995</v>
      </c>
      <c r="J6184" s="3">
        <f>Tabela1[[#This Row],[MARGEM BRUTA]]/Tabela1[[#This Row],[Valor total]]</f>
        <v>0.38191208791208786</v>
      </c>
      <c r="K6184" s="1" t="str">
        <f>VLOOKUP(Tabela1[[#This Row],[Cliente]],'BASE DE CLIENTES'!A:D,4,0)</f>
        <v>EMPRESA COM MAQUINA</v>
      </c>
      <c r="L6184" s="1" t="str">
        <f>VLOOKUP(Tabela1[[#This Row],[Cliente]],'BASE DE CLIENTES'!A:E,5,0)</f>
        <v>TAGUATINGA NORTE (TAGUATINGA)</v>
      </c>
    </row>
    <row r="6185" spans="2:12" x14ac:dyDescent="0.3">
      <c r="B6185" t="s">
        <v>36</v>
      </c>
      <c r="C6185" s="1" t="str">
        <f>VLOOKUP(Tabela1[[#This Row],[Cliente]],'BASE DE CLIENTES'!A:E,2,0)</f>
        <v>Brasília</v>
      </c>
      <c r="D6185" s="1" t="str">
        <f>VLOOKUP(Tabela1[[#This Row],[Cliente]],'BASE DE CLIENTES'!A:C,3,0)</f>
        <v>DF</v>
      </c>
      <c r="E6185" s="1" t="str">
        <f>CONCATENATE(Tabela1[[#This Row],[CIDADE]],",",Tabela1[[#This Row],[UF]])</f>
        <v>Brasília,DF</v>
      </c>
      <c r="F6185" s="12">
        <v>46227</v>
      </c>
      <c r="G6185" s="14">
        <v>780.2</v>
      </c>
      <c r="H6185" s="14">
        <v>1620</v>
      </c>
      <c r="I6185" s="7">
        <f>Tabela1[[#This Row],[Valor total]]-Tabela1[[#This Row],[Valor custo]]</f>
        <v>839.8</v>
      </c>
      <c r="J6185" s="3">
        <f>Tabela1[[#This Row],[MARGEM BRUTA]]/Tabela1[[#This Row],[Valor total]]</f>
        <v>0.518395061728395</v>
      </c>
      <c r="K6185" s="1" t="str">
        <f>VLOOKUP(Tabela1[[#This Row],[Cliente]],'BASE DE CLIENTES'!A:D,4,0)</f>
        <v>SERRALHEIRO</v>
      </c>
      <c r="L6185" s="1" t="str">
        <f>VLOOKUP(Tabela1[[#This Row],[Cliente]],'BASE DE CLIENTES'!A:E,5,0)</f>
        <v>CEILANDIA SUL (CEILANDIA)</v>
      </c>
    </row>
    <row r="6186" spans="2:12" x14ac:dyDescent="0.3">
      <c r="B6186" t="s">
        <v>88</v>
      </c>
      <c r="C6186" s="1" t="str">
        <f>VLOOKUP(Tabela1[[#This Row],[Cliente]],'BASE DE CLIENTES'!A:E,2,0)</f>
        <v>Brasília</v>
      </c>
      <c r="D6186" s="1" t="str">
        <f>VLOOKUP(Tabela1[[#This Row],[Cliente]],'BASE DE CLIENTES'!A:C,3,0)</f>
        <v>DF</v>
      </c>
      <c r="E6186" s="1" t="str">
        <f>CONCATENATE(Tabela1[[#This Row],[CIDADE]],",",Tabela1[[#This Row],[UF]])</f>
        <v>Brasília,DF</v>
      </c>
      <c r="F6186" s="12">
        <v>46227</v>
      </c>
      <c r="G6186" s="14">
        <v>1945.6</v>
      </c>
      <c r="H6186" s="14">
        <v>3325</v>
      </c>
      <c r="I6186" s="7">
        <f>Tabela1[[#This Row],[Valor total]]-Tabela1[[#This Row],[Valor custo]]</f>
        <v>1379.4</v>
      </c>
      <c r="J6186" s="3">
        <f>Tabela1[[#This Row],[MARGEM BRUTA]]/Tabela1[[#This Row],[Valor total]]</f>
        <v>0.41485714285714287</v>
      </c>
      <c r="K6186" s="1" t="str">
        <f>VLOOKUP(Tabela1[[#This Row],[Cliente]],'BASE DE CLIENTES'!A:D,4,0)</f>
        <v>SERRALHEIRO</v>
      </c>
      <c r="L6186" s="1" t="str">
        <f>VLOOKUP(Tabela1[[#This Row],[Cliente]],'BASE DE CLIENTES'!A:E,5,0)</f>
        <v>RECANTO DAS EMAS</v>
      </c>
    </row>
    <row r="6187" spans="2:12" x14ac:dyDescent="0.3">
      <c r="B6187" t="s">
        <v>1223</v>
      </c>
      <c r="C6187" s="1" t="str">
        <f>VLOOKUP(Tabela1[[#This Row],[Cliente]],'BASE DE CLIENTES'!A:E,2,0)</f>
        <v>MERCADO LIVRE</v>
      </c>
      <c r="D6187" s="1" t="str">
        <f>VLOOKUP(Tabela1[[#This Row],[Cliente]],'BASE DE CLIENTES'!A:C,3,0)</f>
        <v>MERCADO LIVRE</v>
      </c>
      <c r="E6187" s="1" t="str">
        <f>CONCATENATE(Tabela1[[#This Row],[CIDADE]],",",Tabela1[[#This Row],[UF]])</f>
        <v>MERCADO LIVRE,MERCADO LIVRE</v>
      </c>
      <c r="F6187" s="12">
        <v>46227</v>
      </c>
      <c r="G6187" s="14">
        <v>0</v>
      </c>
      <c r="H6187" s="14">
        <v>58.66</v>
      </c>
      <c r="I6187" s="7">
        <f>Tabela1[[#This Row],[Valor total]]-Tabela1[[#This Row],[Valor custo]]</f>
        <v>58.66</v>
      </c>
      <c r="J6187" s="3">
        <f>Tabela1[[#This Row],[MARGEM BRUTA]]/Tabela1[[#This Row],[Valor total]]</f>
        <v>1</v>
      </c>
      <c r="K6187" s="1" t="str">
        <f>VLOOKUP(Tabela1[[#This Row],[Cliente]],'BASE DE CLIENTES'!A:D,4,0)</f>
        <v>OUTROS RAMOS</v>
      </c>
      <c r="L6187" s="1" t="str">
        <f>VLOOKUP(Tabela1[[#This Row],[Cliente]],'BASE DE CLIENTES'!A:E,5,0)</f>
        <v>MERCADO LIVRE</v>
      </c>
    </row>
    <row r="6188" spans="2:12" x14ac:dyDescent="0.3">
      <c r="B6188" t="s">
        <v>38</v>
      </c>
      <c r="C6188" s="1" t="str">
        <f>VLOOKUP(Tabela1[[#This Row],[Cliente]],'BASE DE CLIENTES'!A:E,2,0)</f>
        <v>Brasília</v>
      </c>
      <c r="D6188" s="1" t="str">
        <f>VLOOKUP(Tabela1[[#This Row],[Cliente]],'BASE DE CLIENTES'!A:C,3,0)</f>
        <v>DF</v>
      </c>
      <c r="E6188" s="1" t="str">
        <f>CONCATENATE(Tabela1[[#This Row],[CIDADE]],",",Tabela1[[#This Row],[UF]])</f>
        <v>Brasília,DF</v>
      </c>
      <c r="F6188" s="12">
        <v>46227</v>
      </c>
      <c r="G6188" s="14">
        <v>380</v>
      </c>
      <c r="H6188" s="14">
        <v>615</v>
      </c>
      <c r="I6188" s="7">
        <f>Tabela1[[#This Row],[Valor total]]-Tabela1[[#This Row],[Valor custo]]</f>
        <v>235</v>
      </c>
      <c r="J6188" s="3">
        <f>Tabela1[[#This Row],[MARGEM BRUTA]]/Tabela1[[#This Row],[Valor total]]</f>
        <v>0.38211382113821141</v>
      </c>
      <c r="K6188" s="1" t="str">
        <f>VLOOKUP(Tabela1[[#This Row],[Cliente]],'BASE DE CLIENTES'!A:D,4,0)</f>
        <v>EMPRESA SEM MAQUINA</v>
      </c>
      <c r="L6188" s="1" t="str">
        <f>VLOOKUP(Tabela1[[#This Row],[Cliente]],'BASE DE CLIENTES'!A:E,5,0)</f>
        <v>PONTE ALTA NORTE (GAMA)</v>
      </c>
    </row>
    <row r="6189" spans="2:12" x14ac:dyDescent="0.3">
      <c r="B6189" t="s">
        <v>355</v>
      </c>
      <c r="C6189" s="1" t="str">
        <f>VLOOKUP(Tabela1[[#This Row],[Cliente]],'BASE DE CLIENTES'!A:E,2,0)</f>
        <v>Valparaíso de Goiás</v>
      </c>
      <c r="D6189" s="1" t="str">
        <f>VLOOKUP(Tabela1[[#This Row],[Cliente]],'BASE DE CLIENTES'!A:C,3,0)</f>
        <v>GO</v>
      </c>
      <c r="E6189" s="1" t="str">
        <f>CONCATENATE(Tabela1[[#This Row],[CIDADE]],",",Tabela1[[#This Row],[UF]])</f>
        <v>Valparaíso de Goiás,GO</v>
      </c>
      <c r="F6189" s="12">
        <v>46227</v>
      </c>
      <c r="G6189" s="14">
        <v>1440</v>
      </c>
      <c r="H6189" s="14">
        <v>2590</v>
      </c>
      <c r="I6189" s="7">
        <f>Tabela1[[#This Row],[Valor total]]-Tabela1[[#This Row],[Valor custo]]</f>
        <v>1150</v>
      </c>
      <c r="J6189" s="3">
        <f>Tabela1[[#This Row],[MARGEM BRUTA]]/Tabela1[[#This Row],[Valor total]]</f>
        <v>0.44401544401544402</v>
      </c>
      <c r="K6189" s="1" t="str">
        <f>VLOOKUP(Tabela1[[#This Row],[Cliente]],'BASE DE CLIENTES'!A:D,4,0)</f>
        <v>CLIENTE NOVO S/ IDENT.</v>
      </c>
      <c r="L6189" s="1" t="str">
        <f>VLOOKUP(Tabela1[[#This Row],[Cliente]],'BASE DE CLIENTES'!A:E,5,0)</f>
        <v>Valparaíso de Goiás</v>
      </c>
    </row>
    <row r="6190" spans="2:12" x14ac:dyDescent="0.3">
      <c r="B6190" t="s">
        <v>23</v>
      </c>
      <c r="C6190" s="1" t="str">
        <f>VLOOKUP(Tabela1[[#This Row],[Cliente]],'BASE DE CLIENTES'!A:E,2,0)</f>
        <v>Brasília</v>
      </c>
      <c r="D6190" s="1" t="str">
        <f>VLOOKUP(Tabela1[[#This Row],[Cliente]],'BASE DE CLIENTES'!A:C,3,0)</f>
        <v>DF</v>
      </c>
      <c r="E6190" s="1" t="str">
        <f>CONCATENATE(Tabela1[[#This Row],[CIDADE]],",",Tabela1[[#This Row],[UF]])</f>
        <v>Brasília,DF</v>
      </c>
      <c r="F6190" s="12">
        <v>46227</v>
      </c>
      <c r="G6190" s="14">
        <v>422</v>
      </c>
      <c r="H6190" s="14">
        <v>620</v>
      </c>
      <c r="I6190" s="7">
        <f>Tabela1[[#This Row],[Valor total]]-Tabela1[[#This Row],[Valor custo]]</f>
        <v>198</v>
      </c>
      <c r="J6190" s="3">
        <f>Tabela1[[#This Row],[MARGEM BRUTA]]/Tabela1[[#This Row],[Valor total]]</f>
        <v>0.3193548387096774</v>
      </c>
      <c r="K6190" s="1" t="str">
        <f>VLOOKUP(Tabela1[[#This Row],[Cliente]],'BASE DE CLIENTES'!A:D,4,0)</f>
        <v>EMPRESA SEM MAQUINA</v>
      </c>
      <c r="L6190" s="1" t="str">
        <f>VLOOKUP(Tabela1[[#This Row],[Cliente]],'BASE DE CLIENTES'!A:E,5,0)</f>
        <v>SETOR INDUSTRIAL (TAGUATINGA)</v>
      </c>
    </row>
    <row r="6191" spans="2:12" x14ac:dyDescent="0.3">
      <c r="B6191" t="s">
        <v>1223</v>
      </c>
      <c r="C6191" s="1" t="str">
        <f>VLOOKUP(Tabela1[[#This Row],[Cliente]],'BASE DE CLIENTES'!A:E,2,0)</f>
        <v>MERCADO LIVRE</v>
      </c>
      <c r="D6191" s="1" t="str">
        <f>VLOOKUP(Tabela1[[#This Row],[Cliente]],'BASE DE CLIENTES'!A:C,3,0)</f>
        <v>MERCADO LIVRE</v>
      </c>
      <c r="E6191" s="1" t="str">
        <f>CONCATENATE(Tabela1[[#This Row],[CIDADE]],",",Tabela1[[#This Row],[UF]])</f>
        <v>MERCADO LIVRE,MERCADO LIVRE</v>
      </c>
      <c r="F6191" s="12">
        <v>46227</v>
      </c>
      <c r="G6191" s="14">
        <v>56.28</v>
      </c>
      <c r="H6191" s="14">
        <v>220.47</v>
      </c>
      <c r="I6191" s="7">
        <f>Tabela1[[#This Row],[Valor total]]-Tabela1[[#This Row],[Valor custo]]</f>
        <v>164.19</v>
      </c>
      <c r="J6191" s="3">
        <f>Tabela1[[#This Row],[MARGEM BRUTA]]/Tabela1[[#This Row],[Valor total]]</f>
        <v>0.74472717376513808</v>
      </c>
      <c r="K6191" s="1" t="str">
        <f>VLOOKUP(Tabela1[[#This Row],[Cliente]],'BASE DE CLIENTES'!A:D,4,0)</f>
        <v>OUTROS RAMOS</v>
      </c>
      <c r="L6191" s="1" t="str">
        <f>VLOOKUP(Tabela1[[#This Row],[Cliente]],'BASE DE CLIENTES'!A:E,5,0)</f>
        <v>MERCADO LIVRE</v>
      </c>
    </row>
    <row r="6192" spans="2:12" x14ac:dyDescent="0.3">
      <c r="B6192" t="s">
        <v>187</v>
      </c>
      <c r="C6192" s="1" t="str">
        <f>VLOOKUP(Tabela1[[#This Row],[Cliente]],'BASE DE CLIENTES'!A:E,2,0)</f>
        <v>Brasília</v>
      </c>
      <c r="D6192" s="1" t="str">
        <f>VLOOKUP(Tabela1[[#This Row],[Cliente]],'BASE DE CLIENTES'!A:C,3,0)</f>
        <v>DF</v>
      </c>
      <c r="E6192" s="1" t="str">
        <f>CONCATENATE(Tabela1[[#This Row],[CIDADE]],",",Tabela1[[#This Row],[UF]])</f>
        <v>Brasília,DF</v>
      </c>
      <c r="F6192" s="12">
        <v>46227</v>
      </c>
      <c r="G6192" s="14">
        <v>30.5</v>
      </c>
      <c r="H6192" s="14">
        <v>45</v>
      </c>
      <c r="I6192" s="7">
        <f>Tabela1[[#This Row],[Valor total]]-Tabela1[[#This Row],[Valor custo]]</f>
        <v>14.5</v>
      </c>
      <c r="J6192" s="3">
        <f>Tabela1[[#This Row],[MARGEM BRUTA]]/Tabela1[[#This Row],[Valor total]]</f>
        <v>0.32222222222222224</v>
      </c>
      <c r="K6192" s="1" t="str">
        <f>VLOOKUP(Tabela1[[#This Row],[Cliente]],'BASE DE CLIENTES'!A:D,4,0)</f>
        <v>SERRALHEIRO</v>
      </c>
      <c r="L6192" s="1" t="str">
        <f>VLOOKUP(Tabela1[[#This Row],[Cliente]],'BASE DE CLIENTES'!A:E,5,0)</f>
        <v>CEILANDIA SUL (CEILANDIA)</v>
      </c>
    </row>
    <row r="6193" spans="2:12" x14ac:dyDescent="0.3">
      <c r="B6193" t="s">
        <v>42</v>
      </c>
      <c r="C6193" s="1" t="str">
        <f>VLOOKUP(Tabela1[[#This Row],[Cliente]],'BASE DE CLIENTES'!A:E,2,0)</f>
        <v>Brasília</v>
      </c>
      <c r="D6193" s="1" t="str">
        <f>VLOOKUP(Tabela1[[#This Row],[Cliente]],'BASE DE CLIENTES'!A:C,3,0)</f>
        <v>DF</v>
      </c>
      <c r="E6193" s="1" t="str">
        <f>CONCATENATE(Tabela1[[#This Row],[CIDADE]],",",Tabela1[[#This Row],[UF]])</f>
        <v>Brasília,DF</v>
      </c>
      <c r="F6193" s="12">
        <v>46226</v>
      </c>
      <c r="G6193" s="14">
        <v>760</v>
      </c>
      <c r="H6193" s="14">
        <v>1160</v>
      </c>
      <c r="I6193" s="7">
        <f>Tabela1[[#This Row],[Valor total]]-Tabela1[[#This Row],[Valor custo]]</f>
        <v>400</v>
      </c>
      <c r="J6193" s="3">
        <f>Tabela1[[#This Row],[MARGEM BRUTA]]/Tabela1[[#This Row],[Valor total]]</f>
        <v>0.34482758620689657</v>
      </c>
      <c r="K6193" s="1" t="str">
        <f>VLOOKUP(Tabela1[[#This Row],[Cliente]],'BASE DE CLIENTES'!A:D,4,0)</f>
        <v>EMPRESA SEM MAQUINA</v>
      </c>
      <c r="L6193" s="1" t="str">
        <f>VLOOKUP(Tabela1[[#This Row],[Cliente]],'BASE DE CLIENTES'!A:E,5,0)</f>
        <v>SAMAMBAIA</v>
      </c>
    </row>
    <row r="6194" spans="2:12" x14ac:dyDescent="0.3">
      <c r="B6194" t="s">
        <v>1223</v>
      </c>
      <c r="C6194" s="1" t="str">
        <f>VLOOKUP(Tabela1[[#This Row],[Cliente]],'BASE DE CLIENTES'!A:E,2,0)</f>
        <v>MERCADO LIVRE</v>
      </c>
      <c r="D6194" s="1" t="str">
        <f>VLOOKUP(Tabela1[[#This Row],[Cliente]],'BASE DE CLIENTES'!A:C,3,0)</f>
        <v>MERCADO LIVRE</v>
      </c>
      <c r="E6194" s="1" t="str">
        <f>CONCATENATE(Tabela1[[#This Row],[CIDADE]],",",Tabela1[[#This Row],[UF]])</f>
        <v>MERCADO LIVRE,MERCADO LIVRE</v>
      </c>
      <c r="F6194" s="12">
        <v>46226</v>
      </c>
      <c r="G6194" s="14">
        <v>500</v>
      </c>
      <c r="H6194" s="14">
        <v>821.13</v>
      </c>
      <c r="I6194" s="7">
        <f>Tabela1[[#This Row],[Valor total]]-Tabela1[[#This Row],[Valor custo]]</f>
        <v>321.13</v>
      </c>
      <c r="J6194" s="3">
        <f>Tabela1[[#This Row],[MARGEM BRUTA]]/Tabela1[[#This Row],[Valor total]]</f>
        <v>0.3910830197410885</v>
      </c>
      <c r="K6194" s="1" t="str">
        <f>VLOOKUP(Tabela1[[#This Row],[Cliente]],'BASE DE CLIENTES'!A:D,4,0)</f>
        <v>OUTROS RAMOS</v>
      </c>
      <c r="L6194" s="1" t="str">
        <f>VLOOKUP(Tabela1[[#This Row],[Cliente]],'BASE DE CLIENTES'!A:E,5,0)</f>
        <v>MERCADO LIVRE</v>
      </c>
    </row>
    <row r="6195" spans="2:12" x14ac:dyDescent="0.3">
      <c r="B6195" t="s">
        <v>217</v>
      </c>
      <c r="C6195" s="1" t="str">
        <f>VLOOKUP(Tabela1[[#This Row],[Cliente]],'BASE DE CLIENTES'!A:E,2,0)</f>
        <v>Brasília</v>
      </c>
      <c r="D6195" s="1" t="str">
        <f>VLOOKUP(Tabela1[[#This Row],[Cliente]],'BASE DE CLIENTES'!A:C,3,0)</f>
        <v>DF</v>
      </c>
      <c r="E6195" s="1" t="str">
        <f>CONCATENATE(Tabela1[[#This Row],[CIDADE]],",",Tabela1[[#This Row],[UF]])</f>
        <v>Brasília,DF</v>
      </c>
      <c r="F6195" s="12">
        <v>46226</v>
      </c>
      <c r="G6195" s="14">
        <v>7.6</v>
      </c>
      <c r="H6195" s="14">
        <v>35</v>
      </c>
      <c r="I6195" s="7">
        <f>Tabela1[[#This Row],[Valor total]]-Tabela1[[#This Row],[Valor custo]]</f>
        <v>27.4</v>
      </c>
      <c r="J6195" s="3">
        <f>Tabela1[[#This Row],[MARGEM BRUTA]]/Tabela1[[#This Row],[Valor total]]</f>
        <v>0.78285714285714281</v>
      </c>
      <c r="K6195" s="1" t="str">
        <f>VLOOKUP(Tabela1[[#This Row],[Cliente]],'BASE DE CLIENTES'!A:D,4,0)</f>
        <v>EMPRESA SEM MAQUINA</v>
      </c>
      <c r="L6195" s="1" t="str">
        <f>VLOOKUP(Tabela1[[#This Row],[Cliente]],'BASE DE CLIENTES'!A:E,5,0)</f>
        <v>SETOR HABITACIONAL VICENTE PIRES</v>
      </c>
    </row>
    <row r="6196" spans="2:12" x14ac:dyDescent="0.3">
      <c r="B6196" t="s">
        <v>1221</v>
      </c>
      <c r="C6196" s="1" t="str">
        <f>VLOOKUP(Tabela1[[#This Row],[Cliente]],'BASE DE CLIENTES'!A:E,2,0)</f>
        <v>Brasília</v>
      </c>
      <c r="D6196" s="1" t="str">
        <f>VLOOKUP(Tabela1[[#This Row],[Cliente]],'BASE DE CLIENTES'!A:C,3,0)</f>
        <v>DF</v>
      </c>
      <c r="E6196" s="1" t="str">
        <f>CONCATENATE(Tabela1[[#This Row],[CIDADE]],",",Tabela1[[#This Row],[UF]])</f>
        <v>Brasília,DF</v>
      </c>
      <c r="F6196" s="12">
        <v>46226</v>
      </c>
      <c r="G6196" s="14">
        <v>380</v>
      </c>
      <c r="H6196" s="14">
        <v>645</v>
      </c>
      <c r="I6196" s="7">
        <f>Tabela1[[#This Row],[Valor total]]-Tabela1[[#This Row],[Valor custo]]</f>
        <v>265</v>
      </c>
      <c r="J6196" s="3">
        <f>Tabela1[[#This Row],[MARGEM BRUTA]]/Tabela1[[#This Row],[Valor total]]</f>
        <v>0.41085271317829458</v>
      </c>
      <c r="K6196" s="1" t="str">
        <f>VLOOKUP(Tabela1[[#This Row],[Cliente]],'BASE DE CLIENTES'!A:D,4,0)</f>
        <v>CLIENTE NOVO S/ IDENT.</v>
      </c>
      <c r="L6196" s="1" t="str">
        <f>VLOOKUP(Tabela1[[#This Row],[Cliente]],'BASE DE CLIENTES'!A:E,5,0)</f>
        <v>SAMAMBAIA SUL</v>
      </c>
    </row>
    <row r="6197" spans="2:12" x14ac:dyDescent="0.3">
      <c r="B6197" t="s">
        <v>255</v>
      </c>
      <c r="C6197" s="1" t="str">
        <f>VLOOKUP(Tabela1[[#This Row],[Cliente]],'BASE DE CLIENTES'!A:E,2,0)</f>
        <v>Brasília</v>
      </c>
      <c r="D6197" s="1" t="str">
        <f>VLOOKUP(Tabela1[[#This Row],[Cliente]],'BASE DE CLIENTES'!A:C,3,0)</f>
        <v>DF</v>
      </c>
      <c r="E6197" s="1" t="str">
        <f>CONCATENATE(Tabela1[[#This Row],[CIDADE]],",",Tabela1[[#This Row],[UF]])</f>
        <v>Brasília,DF</v>
      </c>
      <c r="F6197" s="12">
        <v>46226</v>
      </c>
      <c r="G6197" s="14">
        <v>760</v>
      </c>
      <c r="H6197" s="14">
        <v>1200</v>
      </c>
      <c r="I6197" s="7">
        <f>Tabela1[[#This Row],[Valor total]]-Tabela1[[#This Row],[Valor custo]]</f>
        <v>440</v>
      </c>
      <c r="J6197" s="3">
        <f>Tabela1[[#This Row],[MARGEM BRUTA]]/Tabela1[[#This Row],[Valor total]]</f>
        <v>0.36666666666666664</v>
      </c>
      <c r="K6197" s="1" t="str">
        <f>VLOOKUP(Tabela1[[#This Row],[Cliente]],'BASE DE CLIENTES'!A:D,4,0)</f>
        <v>EMPRESA COM MAQUINA</v>
      </c>
      <c r="L6197" s="1" t="str">
        <f>VLOOKUP(Tabela1[[#This Row],[Cliente]],'BASE DE CLIENTES'!A:E,5,0)</f>
        <v>ADE ÁGUAS CLARAS</v>
      </c>
    </row>
    <row r="6198" spans="2:12" x14ac:dyDescent="0.3">
      <c r="B6198" t="s">
        <v>154</v>
      </c>
      <c r="C6198" s="1" t="str">
        <f>VLOOKUP(Tabela1[[#This Row],[Cliente]],'BASE DE CLIENTES'!A:E,2,0)</f>
        <v>Aparecida de Goiânia</v>
      </c>
      <c r="D6198" s="1" t="str">
        <f>VLOOKUP(Tabela1[[#This Row],[Cliente]],'BASE DE CLIENTES'!A:C,3,0)</f>
        <v>GO</v>
      </c>
      <c r="E6198" s="1" t="str">
        <f>CONCATENATE(Tabela1[[#This Row],[CIDADE]],",",Tabela1[[#This Row],[UF]])</f>
        <v>Aparecida de Goiânia,GO</v>
      </c>
      <c r="F6198" s="12">
        <v>46226</v>
      </c>
      <c r="G6198" s="14">
        <v>10449.35</v>
      </c>
      <c r="H6198" s="14">
        <v>14650</v>
      </c>
      <c r="I6198" s="7">
        <f>Tabela1[[#This Row],[Valor total]]-Tabela1[[#This Row],[Valor custo]]</f>
        <v>4200.6499999999996</v>
      </c>
      <c r="J6198" s="3">
        <f>Tabela1[[#This Row],[MARGEM BRUTA]]/Tabela1[[#This Row],[Valor total]]</f>
        <v>0.28673378839590441</v>
      </c>
      <c r="K6198" s="1" t="str">
        <f>VLOOKUP(Tabela1[[#This Row],[Cliente]],'BASE DE CLIENTES'!A:D,4,0)</f>
        <v>TECNICO</v>
      </c>
      <c r="L6198" s="1" t="str">
        <f>VLOOKUP(Tabela1[[#This Row],[Cliente]],'BASE DE CLIENTES'!A:E,5,0)</f>
        <v>Aparecida de Goiânia</v>
      </c>
    </row>
    <row r="6199" spans="2:12" x14ac:dyDescent="0.3">
      <c r="B6199" t="s">
        <v>66</v>
      </c>
      <c r="C6199" s="1" t="str">
        <f>VLOOKUP(Tabela1[[#This Row],[Cliente]],'BASE DE CLIENTES'!A:E,2,0)</f>
        <v>Águas Lindas de Goiás</v>
      </c>
      <c r="D6199" s="1" t="str">
        <f>VLOOKUP(Tabela1[[#This Row],[Cliente]],'BASE DE CLIENTES'!A:C,3,0)</f>
        <v>GO</v>
      </c>
      <c r="E6199" s="1" t="str">
        <f>CONCATENATE(Tabela1[[#This Row],[CIDADE]],",",Tabela1[[#This Row],[UF]])</f>
        <v>Águas Lindas de Goiás,GO</v>
      </c>
      <c r="F6199" s="12">
        <v>46226</v>
      </c>
      <c r="G6199" s="14">
        <v>546.79</v>
      </c>
      <c r="H6199" s="14">
        <v>830</v>
      </c>
      <c r="I6199" s="7">
        <f>Tabela1[[#This Row],[Valor total]]-Tabela1[[#This Row],[Valor custo]]</f>
        <v>283.21000000000004</v>
      </c>
      <c r="J6199" s="3">
        <f>Tabela1[[#This Row],[MARGEM BRUTA]]/Tabela1[[#This Row],[Valor total]]</f>
        <v>0.34121686746987956</v>
      </c>
      <c r="K6199" s="1" t="str">
        <f>VLOOKUP(Tabela1[[#This Row],[Cliente]],'BASE DE CLIENTES'!A:D,4,0)</f>
        <v>EMPRESA COM MAQUINA</v>
      </c>
      <c r="L6199" s="1" t="str">
        <f>VLOOKUP(Tabela1[[#This Row],[Cliente]],'BASE DE CLIENTES'!A:E,5,0)</f>
        <v>Águas Lindas de Goiás</v>
      </c>
    </row>
    <row r="6200" spans="2:12" x14ac:dyDescent="0.3">
      <c r="B6200" t="s">
        <v>23</v>
      </c>
      <c r="C6200" s="1" t="str">
        <f>VLOOKUP(Tabela1[[#This Row],[Cliente]],'BASE DE CLIENTES'!A:E,2,0)</f>
        <v>Brasília</v>
      </c>
      <c r="D6200" s="1" t="str">
        <f>VLOOKUP(Tabela1[[#This Row],[Cliente]],'BASE DE CLIENTES'!A:C,3,0)</f>
        <v>DF</v>
      </c>
      <c r="E6200" s="1" t="str">
        <f>CONCATENATE(Tabela1[[#This Row],[CIDADE]],",",Tabela1[[#This Row],[UF]])</f>
        <v>Brasília,DF</v>
      </c>
      <c r="F6200" s="12">
        <v>46226</v>
      </c>
      <c r="G6200" s="14">
        <v>760</v>
      </c>
      <c r="H6200" s="14">
        <v>1100</v>
      </c>
      <c r="I6200" s="7">
        <f>Tabela1[[#This Row],[Valor total]]-Tabela1[[#This Row],[Valor custo]]</f>
        <v>340</v>
      </c>
      <c r="J6200" s="3">
        <f>Tabela1[[#This Row],[MARGEM BRUTA]]/Tabela1[[#This Row],[Valor total]]</f>
        <v>0.30909090909090908</v>
      </c>
      <c r="K6200" s="1" t="str">
        <f>VLOOKUP(Tabela1[[#This Row],[Cliente]],'BASE DE CLIENTES'!A:D,4,0)</f>
        <v>EMPRESA SEM MAQUINA</v>
      </c>
      <c r="L6200" s="1" t="str">
        <f>VLOOKUP(Tabela1[[#This Row],[Cliente]],'BASE DE CLIENTES'!A:E,5,0)</f>
        <v>SETOR INDUSTRIAL (TAGUATINGA)</v>
      </c>
    </row>
    <row r="6201" spans="2:12" x14ac:dyDescent="0.3">
      <c r="B6201" t="s">
        <v>23</v>
      </c>
      <c r="C6201" s="1" t="str">
        <f>VLOOKUP(Tabela1[[#This Row],[Cliente]],'BASE DE CLIENTES'!A:E,2,0)</f>
        <v>Brasília</v>
      </c>
      <c r="D6201" s="1" t="str">
        <f>VLOOKUP(Tabela1[[#This Row],[Cliente]],'BASE DE CLIENTES'!A:C,3,0)</f>
        <v>DF</v>
      </c>
      <c r="E6201" s="1" t="str">
        <f>CONCATENATE(Tabela1[[#This Row],[CIDADE]],",",Tabela1[[#This Row],[UF]])</f>
        <v>Brasília,DF</v>
      </c>
      <c r="F6201" s="12">
        <v>46226</v>
      </c>
      <c r="G6201" s="14">
        <v>54.43</v>
      </c>
      <c r="H6201" s="14">
        <v>70</v>
      </c>
      <c r="I6201" s="7">
        <f>Tabela1[[#This Row],[Valor total]]-Tabela1[[#This Row],[Valor custo]]</f>
        <v>15.57</v>
      </c>
      <c r="J6201" s="3">
        <f>Tabela1[[#This Row],[MARGEM BRUTA]]/Tabela1[[#This Row],[Valor total]]</f>
        <v>0.22242857142857142</v>
      </c>
      <c r="K6201" s="1" t="str">
        <f>VLOOKUP(Tabela1[[#This Row],[Cliente]],'BASE DE CLIENTES'!A:D,4,0)</f>
        <v>EMPRESA SEM MAQUINA</v>
      </c>
      <c r="L6201" s="1" t="str">
        <f>VLOOKUP(Tabela1[[#This Row],[Cliente]],'BASE DE CLIENTES'!A:E,5,0)</f>
        <v>SETOR INDUSTRIAL (TAGUATINGA)</v>
      </c>
    </row>
    <row r="6202" spans="2:12" x14ac:dyDescent="0.3">
      <c r="B6202" t="s">
        <v>27</v>
      </c>
      <c r="C6202" s="1" t="str">
        <f>VLOOKUP(Tabela1[[#This Row],[Cliente]],'BASE DE CLIENTES'!A:E,2,0)</f>
        <v>Brasília</v>
      </c>
      <c r="D6202" s="1" t="str">
        <f>VLOOKUP(Tabela1[[#This Row],[Cliente]],'BASE DE CLIENTES'!A:C,3,0)</f>
        <v>DF</v>
      </c>
      <c r="E6202" s="1" t="str">
        <f>CONCATENATE(Tabela1[[#This Row],[CIDADE]],",",Tabela1[[#This Row],[UF]])</f>
        <v>Brasília,DF</v>
      </c>
      <c r="F6202" s="12">
        <v>46226</v>
      </c>
      <c r="G6202" s="14">
        <v>380</v>
      </c>
      <c r="H6202" s="14">
        <v>615</v>
      </c>
      <c r="I6202" s="7">
        <f>Tabela1[[#This Row],[Valor total]]-Tabela1[[#This Row],[Valor custo]]</f>
        <v>235</v>
      </c>
      <c r="J6202" s="3">
        <f>Tabela1[[#This Row],[MARGEM BRUTA]]/Tabela1[[#This Row],[Valor total]]</f>
        <v>0.38211382113821141</v>
      </c>
      <c r="K6202" s="1" t="str">
        <f>VLOOKUP(Tabela1[[#This Row],[Cliente]],'BASE DE CLIENTES'!A:D,4,0)</f>
        <v>EMPRESA SEM MAQUINA</v>
      </c>
      <c r="L6202" s="1" t="str">
        <f>VLOOKUP(Tabela1[[#This Row],[Cliente]],'BASE DE CLIENTES'!A:E,5,0)</f>
        <v>RECANTO DAS EMAS</v>
      </c>
    </row>
    <row r="6203" spans="2:12" x14ac:dyDescent="0.3">
      <c r="B6203" t="s">
        <v>55</v>
      </c>
      <c r="C6203" s="1" t="str">
        <f>VLOOKUP(Tabela1[[#This Row],[Cliente]],'BASE DE CLIENTES'!A:E,2,0)</f>
        <v>Brasília</v>
      </c>
      <c r="D6203" s="1" t="str">
        <f>VLOOKUP(Tabela1[[#This Row],[Cliente]],'BASE DE CLIENTES'!A:C,3,0)</f>
        <v>DF</v>
      </c>
      <c r="E6203" s="1" t="str">
        <f>CONCATENATE(Tabela1[[#This Row],[CIDADE]],",",Tabela1[[#This Row],[UF]])</f>
        <v>Brasília,DF</v>
      </c>
      <c r="F6203" s="12">
        <v>46226</v>
      </c>
      <c r="G6203" s="14">
        <v>923.26</v>
      </c>
      <c r="H6203" s="14">
        <v>1515</v>
      </c>
      <c r="I6203" s="7">
        <f>Tabela1[[#This Row],[Valor total]]-Tabela1[[#This Row],[Valor custo]]</f>
        <v>591.74</v>
      </c>
      <c r="J6203" s="3">
        <f>Tabela1[[#This Row],[MARGEM BRUTA]]/Tabela1[[#This Row],[Valor total]]</f>
        <v>0.39058745874587458</v>
      </c>
      <c r="K6203" s="1" t="str">
        <f>VLOOKUP(Tabela1[[#This Row],[Cliente]],'BASE DE CLIENTES'!A:D,4,0)</f>
        <v>EMPRESA SEM MAQUINA</v>
      </c>
      <c r="L6203" s="1" t="str">
        <f>VLOOKUP(Tabela1[[#This Row],[Cliente]],'BASE DE CLIENTES'!A:E,5,0)</f>
        <v>RECANTO DAS EMAS</v>
      </c>
    </row>
    <row r="6204" spans="2:12" x14ac:dyDescent="0.3">
      <c r="B6204" t="s">
        <v>128</v>
      </c>
      <c r="C6204" s="1" t="str">
        <f>VLOOKUP(Tabela1[[#This Row],[Cliente]],'BASE DE CLIENTES'!A:E,2,0)</f>
        <v>Brasília</v>
      </c>
      <c r="D6204" s="1" t="str">
        <f>VLOOKUP(Tabela1[[#This Row],[Cliente]],'BASE DE CLIENTES'!A:C,3,0)</f>
        <v>DF</v>
      </c>
      <c r="E6204" s="1" t="str">
        <f>CONCATENATE(Tabela1[[#This Row],[CIDADE]],",",Tabela1[[#This Row],[UF]])</f>
        <v>Brasília,DF</v>
      </c>
      <c r="F6204" s="12">
        <v>46226</v>
      </c>
      <c r="G6204" s="14">
        <v>399</v>
      </c>
      <c r="H6204" s="14">
        <v>764</v>
      </c>
      <c r="I6204" s="7">
        <f>Tabela1[[#This Row],[Valor total]]-Tabela1[[#This Row],[Valor custo]]</f>
        <v>365</v>
      </c>
      <c r="J6204" s="3">
        <f>Tabela1[[#This Row],[MARGEM BRUTA]]/Tabela1[[#This Row],[Valor total]]</f>
        <v>0.47774869109947643</v>
      </c>
      <c r="K6204" s="1" t="str">
        <f>VLOOKUP(Tabela1[[#This Row],[Cliente]],'BASE DE CLIENTES'!A:D,4,0)</f>
        <v>SERRALHEIRO</v>
      </c>
      <c r="L6204" s="1" t="str">
        <f>VLOOKUP(Tabela1[[#This Row],[Cliente]],'BASE DE CLIENTES'!A:E,5,0)</f>
        <v>TAGUATINGA NORTE</v>
      </c>
    </row>
    <row r="6205" spans="2:12" x14ac:dyDescent="0.3">
      <c r="B6205" t="s">
        <v>92</v>
      </c>
      <c r="C6205" s="1" t="str">
        <f>VLOOKUP(Tabela1[[#This Row],[Cliente]],'BASE DE CLIENTES'!A:E,2,0)</f>
        <v>Brasília</v>
      </c>
      <c r="D6205" s="1" t="str">
        <f>VLOOKUP(Tabela1[[#This Row],[Cliente]],'BASE DE CLIENTES'!A:C,3,0)</f>
        <v>DF</v>
      </c>
      <c r="E6205" s="1" t="str">
        <f>CONCATENATE(Tabela1[[#This Row],[CIDADE]],",",Tabela1[[#This Row],[UF]])</f>
        <v>Brasília,DF</v>
      </c>
      <c r="F6205" s="12">
        <v>46226</v>
      </c>
      <c r="G6205" s="14">
        <v>19</v>
      </c>
      <c r="H6205" s="14">
        <v>100</v>
      </c>
      <c r="I6205" s="7">
        <f>Tabela1[[#This Row],[Valor total]]-Tabela1[[#This Row],[Valor custo]]</f>
        <v>81</v>
      </c>
      <c r="J6205" s="3">
        <f>Tabela1[[#This Row],[MARGEM BRUTA]]/Tabela1[[#This Row],[Valor total]]</f>
        <v>0.81</v>
      </c>
      <c r="K6205" s="1" t="str">
        <f>VLOOKUP(Tabela1[[#This Row],[Cliente]],'BASE DE CLIENTES'!A:D,4,0)</f>
        <v>EMPRESA SEM MAQUINA</v>
      </c>
      <c r="L6205" s="1" t="str">
        <f>VLOOKUP(Tabela1[[#This Row],[Cliente]],'BASE DE CLIENTES'!A:E,5,0)</f>
        <v>SOBRADINHO</v>
      </c>
    </row>
    <row r="6206" spans="2:12" x14ac:dyDescent="0.3">
      <c r="B6206" t="s">
        <v>92</v>
      </c>
      <c r="C6206" s="1" t="str">
        <f>VLOOKUP(Tabela1[[#This Row],[Cliente]],'BASE DE CLIENTES'!A:E,2,0)</f>
        <v>Brasília</v>
      </c>
      <c r="D6206" s="1" t="str">
        <f>VLOOKUP(Tabela1[[#This Row],[Cliente]],'BASE DE CLIENTES'!A:C,3,0)</f>
        <v>DF</v>
      </c>
      <c r="E6206" s="1" t="str">
        <f>CONCATENATE(Tabela1[[#This Row],[CIDADE]],",",Tabela1[[#This Row],[UF]])</f>
        <v>Brasília,DF</v>
      </c>
      <c r="F6206" s="12">
        <v>46226</v>
      </c>
      <c r="G6206" s="14">
        <v>386.1</v>
      </c>
      <c r="H6206" s="14">
        <v>624</v>
      </c>
      <c r="I6206" s="7">
        <f>Tabela1[[#This Row],[Valor total]]-Tabela1[[#This Row],[Valor custo]]</f>
        <v>237.89999999999998</v>
      </c>
      <c r="J6206" s="3">
        <f>Tabela1[[#This Row],[MARGEM BRUTA]]/Tabela1[[#This Row],[Valor total]]</f>
        <v>0.38124999999999998</v>
      </c>
      <c r="K6206" s="1" t="str">
        <f>VLOOKUP(Tabela1[[#This Row],[Cliente]],'BASE DE CLIENTES'!A:D,4,0)</f>
        <v>EMPRESA SEM MAQUINA</v>
      </c>
      <c r="L6206" s="1" t="str">
        <f>VLOOKUP(Tabela1[[#This Row],[Cliente]],'BASE DE CLIENTES'!A:E,5,0)</f>
        <v>SOBRADINHO</v>
      </c>
    </row>
    <row r="6207" spans="2:12" x14ac:dyDescent="0.3">
      <c r="B6207" t="s">
        <v>117</v>
      </c>
      <c r="C6207" s="1" t="str">
        <f>VLOOKUP(Tabela1[[#This Row],[Cliente]],'BASE DE CLIENTES'!A:E,2,0)</f>
        <v>Brasília</v>
      </c>
      <c r="D6207" s="1" t="str">
        <f>VLOOKUP(Tabela1[[#This Row],[Cliente]],'BASE DE CLIENTES'!A:C,3,0)</f>
        <v>DF</v>
      </c>
      <c r="E6207" s="1" t="str">
        <f>CONCATENATE(Tabela1[[#This Row],[CIDADE]],",",Tabela1[[#This Row],[UF]])</f>
        <v>Brasília,DF</v>
      </c>
      <c r="F6207" s="12">
        <v>46226</v>
      </c>
      <c r="G6207" s="14">
        <v>2737.76</v>
      </c>
      <c r="H6207" s="14">
        <v>3400</v>
      </c>
      <c r="I6207" s="7">
        <f>Tabela1[[#This Row],[Valor total]]-Tabela1[[#This Row],[Valor custo]]</f>
        <v>662.23999999999978</v>
      </c>
      <c r="J6207" s="3">
        <f>Tabela1[[#This Row],[MARGEM BRUTA]]/Tabela1[[#This Row],[Valor total]]</f>
        <v>0.19477647058823522</v>
      </c>
      <c r="K6207" s="1" t="str">
        <f>VLOOKUP(Tabela1[[#This Row],[Cliente]],'BASE DE CLIENTES'!A:D,4,0)</f>
        <v>EMPRESA COM MAQUINA</v>
      </c>
      <c r="L6207" s="1" t="str">
        <f>VLOOKUP(Tabela1[[#This Row],[Cliente]],'BASE DE CLIENTES'!A:E,5,0)</f>
        <v>SETOR HABITACIONAL ARNIQUEIRA (AGUAS CLARAS)</v>
      </c>
    </row>
    <row r="6208" spans="2:12" x14ac:dyDescent="0.3">
      <c r="B6208" t="s">
        <v>23</v>
      </c>
      <c r="C6208" s="1" t="str">
        <f>VLOOKUP(Tabela1[[#This Row],[Cliente]],'BASE DE CLIENTES'!A:E,2,0)</f>
        <v>Brasília</v>
      </c>
      <c r="D6208" s="1" t="str">
        <f>VLOOKUP(Tabela1[[#This Row],[Cliente]],'BASE DE CLIENTES'!A:C,3,0)</f>
        <v>DF</v>
      </c>
      <c r="E6208" s="1" t="str">
        <f>CONCATENATE(Tabela1[[#This Row],[CIDADE]],",",Tabela1[[#This Row],[UF]])</f>
        <v>Brasília,DF</v>
      </c>
      <c r="F6208" s="12">
        <v>46226</v>
      </c>
      <c r="G6208" s="14">
        <v>92.1</v>
      </c>
      <c r="H6208" s="14">
        <v>110</v>
      </c>
      <c r="I6208" s="7">
        <f>Tabela1[[#This Row],[Valor total]]-Tabela1[[#This Row],[Valor custo]]</f>
        <v>17.900000000000006</v>
      </c>
      <c r="J6208" s="3">
        <f>Tabela1[[#This Row],[MARGEM BRUTA]]/Tabela1[[#This Row],[Valor total]]</f>
        <v>0.16272727272727278</v>
      </c>
      <c r="K6208" s="1" t="str">
        <f>VLOOKUP(Tabela1[[#This Row],[Cliente]],'BASE DE CLIENTES'!A:D,4,0)</f>
        <v>EMPRESA SEM MAQUINA</v>
      </c>
      <c r="L6208" s="1" t="str">
        <f>VLOOKUP(Tabela1[[#This Row],[Cliente]],'BASE DE CLIENTES'!A:E,5,0)</f>
        <v>SETOR INDUSTRIAL (TAGUATINGA)</v>
      </c>
    </row>
    <row r="6209" spans="2:12" x14ac:dyDescent="0.3">
      <c r="B6209" t="s">
        <v>232</v>
      </c>
      <c r="C6209" s="1" t="str">
        <f>VLOOKUP(Tabela1[[#This Row],[Cliente]],'BASE DE CLIENTES'!A:E,2,0)</f>
        <v>Brasília</v>
      </c>
      <c r="D6209" s="1" t="str">
        <f>VLOOKUP(Tabela1[[#This Row],[Cliente]],'BASE DE CLIENTES'!A:C,3,0)</f>
        <v>DF</v>
      </c>
      <c r="E6209" s="1" t="str">
        <f>CONCATENATE(Tabela1[[#This Row],[CIDADE]],",",Tabela1[[#This Row],[UF]])</f>
        <v>Brasília,DF</v>
      </c>
      <c r="F6209" s="12">
        <v>46226</v>
      </c>
      <c r="G6209" s="14">
        <v>191</v>
      </c>
      <c r="H6209" s="14">
        <v>300</v>
      </c>
      <c r="I6209" s="7">
        <f>Tabela1[[#This Row],[Valor total]]-Tabela1[[#This Row],[Valor custo]]</f>
        <v>109</v>
      </c>
      <c r="J6209" s="3">
        <f>Tabela1[[#This Row],[MARGEM BRUTA]]/Tabela1[[#This Row],[Valor total]]</f>
        <v>0.36333333333333334</v>
      </c>
      <c r="K6209" s="1" t="str">
        <f>VLOOKUP(Tabela1[[#This Row],[Cliente]],'BASE DE CLIENTES'!A:D,4,0)</f>
        <v>CHAVEIRO</v>
      </c>
      <c r="L6209" s="1" t="str">
        <f>VLOOKUP(Tabela1[[#This Row],[Cliente]],'BASE DE CLIENTES'!A:E,5,0)</f>
        <v>Areal (Águas Claras)</v>
      </c>
    </row>
    <row r="6210" spans="2:12" x14ac:dyDescent="0.3">
      <c r="B6210" t="s">
        <v>27</v>
      </c>
      <c r="C6210" s="1" t="str">
        <f>VLOOKUP(Tabela1[[#This Row],[Cliente]],'BASE DE CLIENTES'!A:E,2,0)</f>
        <v>Brasília</v>
      </c>
      <c r="D6210" s="1" t="str">
        <f>VLOOKUP(Tabela1[[#This Row],[Cliente]],'BASE DE CLIENTES'!A:C,3,0)</f>
        <v>DF</v>
      </c>
      <c r="E6210" s="1" t="str">
        <f>CONCATENATE(Tabela1[[#This Row],[CIDADE]],",",Tabela1[[#This Row],[UF]])</f>
        <v>Brasília,DF</v>
      </c>
      <c r="F6210" s="12">
        <v>46226</v>
      </c>
      <c r="G6210" s="14">
        <v>0</v>
      </c>
      <c r="H6210" s="14">
        <v>600</v>
      </c>
      <c r="I6210" s="7">
        <f>Tabela1[[#This Row],[Valor total]]-Tabela1[[#This Row],[Valor custo]]</f>
        <v>600</v>
      </c>
      <c r="J6210" s="3">
        <f>Tabela1[[#This Row],[MARGEM BRUTA]]/Tabela1[[#This Row],[Valor total]]</f>
        <v>1</v>
      </c>
      <c r="K6210" s="1" t="str">
        <f>VLOOKUP(Tabela1[[#This Row],[Cliente]],'BASE DE CLIENTES'!A:D,4,0)</f>
        <v>EMPRESA SEM MAQUINA</v>
      </c>
      <c r="L6210" s="1" t="str">
        <f>VLOOKUP(Tabela1[[#This Row],[Cliente]],'BASE DE CLIENTES'!A:E,5,0)</f>
        <v>RECANTO DAS EMAS</v>
      </c>
    </row>
    <row r="6211" spans="2:12" x14ac:dyDescent="0.3">
      <c r="B6211" t="s">
        <v>111</v>
      </c>
      <c r="C6211" s="1" t="str">
        <f>VLOOKUP(Tabela1[[#This Row],[Cliente]],'BASE DE CLIENTES'!A:E,2,0)</f>
        <v>Brasília</v>
      </c>
      <c r="D6211" s="1" t="str">
        <f>VLOOKUP(Tabela1[[#This Row],[Cliente]],'BASE DE CLIENTES'!A:C,3,0)</f>
        <v>DF</v>
      </c>
      <c r="E6211" s="1" t="str">
        <f>CONCATENATE(Tabela1[[#This Row],[CIDADE]],",",Tabela1[[#This Row],[UF]])</f>
        <v>Brasília,DF</v>
      </c>
      <c r="F6211" s="12">
        <v>46226</v>
      </c>
      <c r="G6211" s="14">
        <v>721.79</v>
      </c>
      <c r="H6211" s="14">
        <v>1100</v>
      </c>
      <c r="I6211" s="7">
        <f>Tabela1[[#This Row],[Valor total]]-Tabela1[[#This Row],[Valor custo]]</f>
        <v>378.21000000000004</v>
      </c>
      <c r="J6211" s="3">
        <f>Tabela1[[#This Row],[MARGEM BRUTA]]/Tabela1[[#This Row],[Valor total]]</f>
        <v>0.34382727272727276</v>
      </c>
      <c r="K6211" s="1" t="str">
        <f>VLOOKUP(Tabela1[[#This Row],[Cliente]],'BASE DE CLIENTES'!A:D,4,0)</f>
        <v>EMPRESA SEM MAQUINA</v>
      </c>
      <c r="L6211" s="1" t="str">
        <f>VLOOKUP(Tabela1[[#This Row],[Cliente]],'BASE DE CLIENTES'!A:E,5,0)</f>
        <v>TAGUATINGA SUL (TAGUATINGA)</v>
      </c>
    </row>
    <row r="6212" spans="2:12" x14ac:dyDescent="0.3">
      <c r="B6212" t="s">
        <v>68</v>
      </c>
      <c r="C6212" s="1" t="str">
        <f>VLOOKUP(Tabela1[[#This Row],[Cliente]],'BASE DE CLIENTES'!A:E,2,0)</f>
        <v>Brasília</v>
      </c>
      <c r="D6212" s="1" t="str">
        <f>VLOOKUP(Tabela1[[#This Row],[Cliente]],'BASE DE CLIENTES'!A:C,3,0)</f>
        <v>DF</v>
      </c>
      <c r="E6212" s="1" t="str">
        <f>CONCATENATE(Tabela1[[#This Row],[CIDADE]],",",Tabela1[[#This Row],[UF]])</f>
        <v>Brasília,DF</v>
      </c>
      <c r="F6212" s="12">
        <v>46226</v>
      </c>
      <c r="G6212" s="14">
        <v>1362.71</v>
      </c>
      <c r="H6212" s="14">
        <v>1960</v>
      </c>
      <c r="I6212" s="7">
        <f>Tabela1[[#This Row],[Valor total]]-Tabela1[[#This Row],[Valor custo]]</f>
        <v>597.29</v>
      </c>
      <c r="J6212" s="3">
        <f>Tabela1[[#This Row],[MARGEM BRUTA]]/Tabela1[[#This Row],[Valor total]]</f>
        <v>0.30473979591836731</v>
      </c>
      <c r="K6212" s="1" t="str">
        <f>VLOOKUP(Tabela1[[#This Row],[Cliente]],'BASE DE CLIENTES'!A:D,4,0)</f>
        <v>EMPRESA COM MAQUINA</v>
      </c>
      <c r="L6212" s="1" t="str">
        <f>VLOOKUP(Tabela1[[#This Row],[Cliente]],'BASE DE CLIENTES'!A:E,5,0)</f>
        <v>SAMAMBAIA SUL (SAMAMBAIA)</v>
      </c>
    </row>
    <row r="6213" spans="2:12" x14ac:dyDescent="0.3">
      <c r="B6213" t="s">
        <v>23</v>
      </c>
      <c r="C6213" s="1" t="str">
        <f>VLOOKUP(Tabela1[[#This Row],[Cliente]],'BASE DE CLIENTES'!A:E,2,0)</f>
        <v>Brasília</v>
      </c>
      <c r="D6213" s="1" t="str">
        <f>VLOOKUP(Tabela1[[#This Row],[Cliente]],'BASE DE CLIENTES'!A:C,3,0)</f>
        <v>DF</v>
      </c>
      <c r="E6213" s="1" t="str">
        <f>CONCATENATE(Tabela1[[#This Row],[CIDADE]],",",Tabela1[[#This Row],[UF]])</f>
        <v>Brasília,DF</v>
      </c>
      <c r="F6213" s="12">
        <v>46226</v>
      </c>
      <c r="G6213" s="14">
        <v>54.43</v>
      </c>
      <c r="H6213" s="14">
        <v>70</v>
      </c>
      <c r="I6213" s="7">
        <f>Tabela1[[#This Row],[Valor total]]-Tabela1[[#This Row],[Valor custo]]</f>
        <v>15.57</v>
      </c>
      <c r="J6213" s="3">
        <f>Tabela1[[#This Row],[MARGEM BRUTA]]/Tabela1[[#This Row],[Valor total]]</f>
        <v>0.22242857142857142</v>
      </c>
      <c r="K6213" s="1" t="str">
        <f>VLOOKUP(Tabela1[[#This Row],[Cliente]],'BASE DE CLIENTES'!A:D,4,0)</f>
        <v>EMPRESA SEM MAQUINA</v>
      </c>
      <c r="L6213" s="1" t="str">
        <f>VLOOKUP(Tabela1[[#This Row],[Cliente]],'BASE DE CLIENTES'!A:E,5,0)</f>
        <v>SETOR INDUSTRIAL (TAGUATINGA)</v>
      </c>
    </row>
    <row r="6214" spans="2:12" x14ac:dyDescent="0.3">
      <c r="B6214" t="s">
        <v>187</v>
      </c>
      <c r="C6214" s="1" t="str">
        <f>VLOOKUP(Tabela1[[#This Row],[Cliente]],'BASE DE CLIENTES'!A:E,2,0)</f>
        <v>Brasília</v>
      </c>
      <c r="D6214" s="1" t="str">
        <f>VLOOKUP(Tabela1[[#This Row],[Cliente]],'BASE DE CLIENTES'!A:C,3,0)</f>
        <v>DF</v>
      </c>
      <c r="E6214" s="1" t="str">
        <f>CONCATENATE(Tabela1[[#This Row],[CIDADE]],",",Tabela1[[#This Row],[UF]])</f>
        <v>Brasília,DF</v>
      </c>
      <c r="F6214" s="12">
        <v>46226</v>
      </c>
      <c r="G6214" s="14">
        <v>2400</v>
      </c>
      <c r="H6214" s="14">
        <v>3660</v>
      </c>
      <c r="I6214" s="7">
        <f>Tabela1[[#This Row],[Valor total]]-Tabela1[[#This Row],[Valor custo]]</f>
        <v>1260</v>
      </c>
      <c r="J6214" s="3">
        <f>Tabela1[[#This Row],[MARGEM BRUTA]]/Tabela1[[#This Row],[Valor total]]</f>
        <v>0.34426229508196721</v>
      </c>
      <c r="K6214" s="1" t="str">
        <f>VLOOKUP(Tabela1[[#This Row],[Cliente]],'BASE DE CLIENTES'!A:D,4,0)</f>
        <v>SERRALHEIRO</v>
      </c>
      <c r="L6214" s="1" t="str">
        <f>VLOOKUP(Tabela1[[#This Row],[Cliente]],'BASE DE CLIENTES'!A:E,5,0)</f>
        <v>CEILANDIA SUL (CEILANDIA)</v>
      </c>
    </row>
    <row r="6215" spans="2:12" x14ac:dyDescent="0.3">
      <c r="B6215" t="s">
        <v>1223</v>
      </c>
      <c r="C6215" s="1" t="str">
        <f>VLOOKUP(Tabela1[[#This Row],[Cliente]],'BASE DE CLIENTES'!A:E,2,0)</f>
        <v>MERCADO LIVRE</v>
      </c>
      <c r="D6215" s="1" t="str">
        <f>VLOOKUP(Tabela1[[#This Row],[Cliente]],'BASE DE CLIENTES'!A:C,3,0)</f>
        <v>MERCADO LIVRE</v>
      </c>
      <c r="E6215" s="1" t="str">
        <f>CONCATENATE(Tabela1[[#This Row],[CIDADE]],",",Tabela1[[#This Row],[UF]])</f>
        <v>MERCADO LIVRE,MERCADO LIVRE</v>
      </c>
      <c r="F6215" s="12">
        <v>46226</v>
      </c>
      <c r="G6215" s="14">
        <v>500</v>
      </c>
      <c r="H6215" s="14">
        <v>910.63</v>
      </c>
      <c r="I6215" s="7">
        <f>Tabela1[[#This Row],[Valor total]]-Tabela1[[#This Row],[Valor custo]]</f>
        <v>410.63</v>
      </c>
      <c r="J6215" s="3">
        <f>Tabela1[[#This Row],[MARGEM BRUTA]]/Tabela1[[#This Row],[Valor total]]</f>
        <v>0.45092957622744695</v>
      </c>
      <c r="K6215" s="1" t="str">
        <f>VLOOKUP(Tabela1[[#This Row],[Cliente]],'BASE DE CLIENTES'!A:D,4,0)</f>
        <v>OUTROS RAMOS</v>
      </c>
      <c r="L6215" s="1" t="str">
        <f>VLOOKUP(Tabela1[[#This Row],[Cliente]],'BASE DE CLIENTES'!A:E,5,0)</f>
        <v>MERCADO LIVRE</v>
      </c>
    </row>
    <row r="6216" spans="2:12" x14ac:dyDescent="0.3">
      <c r="B6216" t="s">
        <v>299</v>
      </c>
      <c r="C6216" s="1" t="str">
        <f>VLOOKUP(Tabela1[[#This Row],[Cliente]],'BASE DE CLIENTES'!A:E,2,0)</f>
        <v>Santo Antônio Descoberto</v>
      </c>
      <c r="D6216" s="1" t="str">
        <f>VLOOKUP(Tabela1[[#This Row],[Cliente]],'BASE DE CLIENTES'!A:C,3,0)</f>
        <v>GO</v>
      </c>
      <c r="E6216" s="1" t="str">
        <f>CONCATENATE(Tabela1[[#This Row],[CIDADE]],",",Tabela1[[#This Row],[UF]])</f>
        <v>Santo Antônio Descoberto,GO</v>
      </c>
      <c r="F6216" s="12">
        <v>46226</v>
      </c>
      <c r="G6216" s="14">
        <v>64.8</v>
      </c>
      <c r="H6216" s="14">
        <v>170</v>
      </c>
      <c r="I6216" s="7">
        <f>Tabela1[[#This Row],[Valor total]]-Tabela1[[#This Row],[Valor custo]]</f>
        <v>105.2</v>
      </c>
      <c r="J6216" s="3">
        <f>Tabela1[[#This Row],[MARGEM BRUTA]]/Tabela1[[#This Row],[Valor total]]</f>
        <v>0.61882352941176477</v>
      </c>
      <c r="K6216" s="1" t="str">
        <f>VLOOKUP(Tabela1[[#This Row],[Cliente]],'BASE DE CLIENTES'!A:D,4,0)</f>
        <v>SERRALHEIRO</v>
      </c>
      <c r="L6216" s="1" t="str">
        <f>VLOOKUP(Tabela1[[#This Row],[Cliente]],'BASE DE CLIENTES'!A:E,5,0)</f>
        <v>Santo Antônio Descoberto</v>
      </c>
    </row>
    <row r="6217" spans="2:12" x14ac:dyDescent="0.3">
      <c r="B6217" t="s">
        <v>117</v>
      </c>
      <c r="C6217" s="1" t="str">
        <f>VLOOKUP(Tabela1[[#This Row],[Cliente]],'BASE DE CLIENTES'!A:E,2,0)</f>
        <v>Brasília</v>
      </c>
      <c r="D6217" s="1" t="str">
        <f>VLOOKUP(Tabela1[[#This Row],[Cliente]],'BASE DE CLIENTES'!A:C,3,0)</f>
        <v>DF</v>
      </c>
      <c r="E6217" s="1" t="str">
        <f>CONCATENATE(Tabela1[[#This Row],[CIDADE]],",",Tabela1[[#This Row],[UF]])</f>
        <v>Brasília,DF</v>
      </c>
      <c r="F6217" s="12">
        <v>46225</v>
      </c>
      <c r="G6217" s="14">
        <v>0</v>
      </c>
      <c r="H6217" s="14">
        <v>500</v>
      </c>
      <c r="I6217" s="7">
        <f>Tabela1[[#This Row],[Valor total]]-Tabela1[[#This Row],[Valor custo]]</f>
        <v>500</v>
      </c>
      <c r="J6217" s="3">
        <f>Tabela1[[#This Row],[MARGEM BRUTA]]/Tabela1[[#This Row],[Valor total]]</f>
        <v>1</v>
      </c>
      <c r="K6217" s="1" t="str">
        <f>VLOOKUP(Tabela1[[#This Row],[Cliente]],'BASE DE CLIENTES'!A:D,4,0)</f>
        <v>EMPRESA COM MAQUINA</v>
      </c>
      <c r="L6217" s="1" t="str">
        <f>VLOOKUP(Tabela1[[#This Row],[Cliente]],'BASE DE CLIENTES'!A:E,5,0)</f>
        <v>SETOR HABITACIONAL ARNIQUEIRA (AGUAS CLARAS)</v>
      </c>
    </row>
    <row r="6218" spans="2:12" x14ac:dyDescent="0.3">
      <c r="B6218" t="s">
        <v>15</v>
      </c>
      <c r="C6218" s="1" t="str">
        <f>VLOOKUP(Tabela1[[#This Row],[Cliente]],'BASE DE CLIENTES'!A:E,2,0)</f>
        <v>Brasília</v>
      </c>
      <c r="D6218" s="1" t="str">
        <f>VLOOKUP(Tabela1[[#This Row],[Cliente]],'BASE DE CLIENTES'!A:C,3,0)</f>
        <v>DF</v>
      </c>
      <c r="E6218" s="1" t="str">
        <f>CONCATENATE(Tabela1[[#This Row],[CIDADE]],",",Tabela1[[#This Row],[UF]])</f>
        <v>Brasília,DF</v>
      </c>
      <c r="F6218" s="12">
        <v>46225</v>
      </c>
      <c r="G6218" s="14">
        <v>838</v>
      </c>
      <c r="H6218" s="14">
        <v>1380</v>
      </c>
      <c r="I6218" s="7">
        <f>Tabela1[[#This Row],[Valor total]]-Tabela1[[#This Row],[Valor custo]]</f>
        <v>542</v>
      </c>
      <c r="J6218" s="3">
        <f>Tabela1[[#This Row],[MARGEM BRUTA]]/Tabela1[[#This Row],[Valor total]]</f>
        <v>0.39275362318840579</v>
      </c>
      <c r="K6218" s="1" t="str">
        <f>VLOOKUP(Tabela1[[#This Row],[Cliente]],'BASE DE CLIENTES'!A:D,4,0)</f>
        <v>SERRALHEIRO</v>
      </c>
      <c r="L6218" s="1" t="str">
        <f>VLOOKUP(Tabela1[[#This Row],[Cliente]],'BASE DE CLIENTES'!A:E,5,0)</f>
        <v>SETOR HABITACIONAL VICENTE PIRES</v>
      </c>
    </row>
    <row r="6219" spans="2:12" x14ac:dyDescent="0.3">
      <c r="B6219" t="s">
        <v>30</v>
      </c>
      <c r="C6219" s="1" t="str">
        <f>VLOOKUP(Tabela1[[#This Row],[Cliente]],'BASE DE CLIENTES'!A:E,2,0)</f>
        <v>Águas Lindas de Goiás</v>
      </c>
      <c r="D6219" s="1" t="str">
        <f>VLOOKUP(Tabela1[[#This Row],[Cliente]],'BASE DE CLIENTES'!A:C,3,0)</f>
        <v>GO</v>
      </c>
      <c r="E6219" s="1" t="str">
        <f>CONCATENATE(Tabela1[[#This Row],[CIDADE]],",",Tabela1[[#This Row],[UF]])</f>
        <v>Águas Lindas de Goiás,GO</v>
      </c>
      <c r="F6219" s="12">
        <v>46225</v>
      </c>
      <c r="G6219" s="14">
        <v>670</v>
      </c>
      <c r="H6219" s="14">
        <v>1200</v>
      </c>
      <c r="I6219" s="7">
        <f>Tabela1[[#This Row],[Valor total]]-Tabela1[[#This Row],[Valor custo]]</f>
        <v>530</v>
      </c>
      <c r="J6219" s="3">
        <f>Tabela1[[#This Row],[MARGEM BRUTA]]/Tabela1[[#This Row],[Valor total]]</f>
        <v>0.44166666666666665</v>
      </c>
      <c r="K6219" s="1" t="str">
        <f>VLOOKUP(Tabela1[[#This Row],[Cliente]],'BASE DE CLIENTES'!A:D,4,0)</f>
        <v>SERRALHEIRO</v>
      </c>
      <c r="L6219" s="1" t="str">
        <f>VLOOKUP(Tabela1[[#This Row],[Cliente]],'BASE DE CLIENTES'!A:E,5,0)</f>
        <v>Águas Lindas de Goiás</v>
      </c>
    </row>
    <row r="6220" spans="2:12" x14ac:dyDescent="0.3">
      <c r="B6220" t="s">
        <v>76</v>
      </c>
      <c r="C6220" s="1" t="str">
        <f>VLOOKUP(Tabela1[[#This Row],[Cliente]],'BASE DE CLIENTES'!A:E,2,0)</f>
        <v>Brasília</v>
      </c>
      <c r="D6220" s="1" t="str">
        <f>VLOOKUP(Tabela1[[#This Row],[Cliente]],'BASE DE CLIENTES'!A:C,3,0)</f>
        <v>DF</v>
      </c>
      <c r="E6220" s="1" t="str">
        <f>CONCATENATE(Tabela1[[#This Row],[CIDADE]],",",Tabela1[[#This Row],[UF]])</f>
        <v>Brasília,DF</v>
      </c>
      <c r="F6220" s="12">
        <v>46225</v>
      </c>
      <c r="G6220" s="14">
        <v>5632</v>
      </c>
      <c r="H6220" s="14">
        <v>8424</v>
      </c>
      <c r="I6220" s="7">
        <f>Tabela1[[#This Row],[Valor total]]-Tabela1[[#This Row],[Valor custo]]</f>
        <v>2792</v>
      </c>
      <c r="J6220" s="3">
        <f>Tabela1[[#This Row],[MARGEM BRUTA]]/Tabela1[[#This Row],[Valor total]]</f>
        <v>0.33143399810066476</v>
      </c>
      <c r="K6220" s="1" t="str">
        <f>VLOOKUP(Tabela1[[#This Row],[Cliente]],'BASE DE CLIENTES'!A:D,4,0)</f>
        <v>EMPRESA COM MAQUINA</v>
      </c>
      <c r="L6220" s="1" t="str">
        <f>VLOOKUP(Tabela1[[#This Row],[Cliente]],'BASE DE CLIENTES'!A:E,5,0)</f>
        <v>Setor Placa da Mercedes (Núcleo Bandeirante)</v>
      </c>
    </row>
    <row r="6221" spans="2:12" x14ac:dyDescent="0.3">
      <c r="B6221" t="s">
        <v>769</v>
      </c>
      <c r="C6221" s="1" t="str">
        <f>VLOOKUP(Tabela1[[#This Row],[Cliente]],'BASE DE CLIENTES'!A:E,2,0)</f>
        <v>Brasília</v>
      </c>
      <c r="D6221" s="1" t="str">
        <f>VLOOKUP(Tabela1[[#This Row],[Cliente]],'BASE DE CLIENTES'!A:C,3,0)</f>
        <v>DF</v>
      </c>
      <c r="E6221" s="1" t="str">
        <f>CONCATENATE(Tabela1[[#This Row],[CIDADE]],",",Tabela1[[#This Row],[UF]])</f>
        <v>Brasília,DF</v>
      </c>
      <c r="F6221" s="12">
        <v>46225</v>
      </c>
      <c r="G6221" s="14">
        <v>5145.6000000000004</v>
      </c>
      <c r="H6221" s="14">
        <v>8370</v>
      </c>
      <c r="I6221" s="7">
        <f>Tabela1[[#This Row],[Valor total]]-Tabela1[[#This Row],[Valor custo]]</f>
        <v>3224.3999999999996</v>
      </c>
      <c r="J6221" s="3">
        <f>Tabela1[[#This Row],[MARGEM BRUTA]]/Tabela1[[#This Row],[Valor total]]</f>
        <v>0.38523297491039421</v>
      </c>
      <c r="K6221" s="1" t="str">
        <f>VLOOKUP(Tabela1[[#This Row],[Cliente]],'BASE DE CLIENTES'!A:D,4,0)</f>
        <v>CLIENTE NOVO S/ IDENT.</v>
      </c>
      <c r="L6221" s="1" t="str">
        <f>VLOOKUP(Tabela1[[#This Row],[Cliente]],'BASE DE CLIENTES'!A:E,5,0)</f>
        <v>Taguatinga Sul (Taguatinga)</v>
      </c>
    </row>
    <row r="6222" spans="2:12" x14ac:dyDescent="0.3">
      <c r="B6222" t="s">
        <v>34</v>
      </c>
      <c r="C6222" s="1" t="str">
        <f>VLOOKUP(Tabela1[[#This Row],[Cliente]],'BASE DE CLIENTES'!A:E,2,0)</f>
        <v>Brasília</v>
      </c>
      <c r="D6222" s="1" t="str">
        <f>VLOOKUP(Tabela1[[#This Row],[Cliente]],'BASE DE CLIENTES'!A:C,3,0)</f>
        <v>DF</v>
      </c>
      <c r="E6222" s="1" t="str">
        <f>CONCATENATE(Tabela1[[#This Row],[CIDADE]],",",Tabela1[[#This Row],[UF]])</f>
        <v>Brasília,DF</v>
      </c>
      <c r="F6222" s="12">
        <v>46225</v>
      </c>
      <c r="G6222" s="14">
        <v>419</v>
      </c>
      <c r="H6222" s="14">
        <v>500</v>
      </c>
      <c r="I6222" s="7">
        <f>Tabela1[[#This Row],[Valor total]]-Tabela1[[#This Row],[Valor custo]]</f>
        <v>81</v>
      </c>
      <c r="J6222" s="3">
        <f>Tabela1[[#This Row],[MARGEM BRUTA]]/Tabela1[[#This Row],[Valor total]]</f>
        <v>0.16200000000000001</v>
      </c>
      <c r="K6222" s="1" t="str">
        <f>VLOOKUP(Tabela1[[#This Row],[Cliente]],'BASE DE CLIENTES'!A:D,4,0)</f>
        <v>SERRALHEIRO</v>
      </c>
      <c r="L6222" s="1" t="str">
        <f>VLOOKUP(Tabela1[[#This Row],[Cliente]],'BASE DE CLIENTES'!A:E,5,0)</f>
        <v>RECANTO DAS EMAS</v>
      </c>
    </row>
    <row r="6223" spans="2:12" x14ac:dyDescent="0.3">
      <c r="B6223" t="s">
        <v>161</v>
      </c>
      <c r="C6223" s="1" t="str">
        <f>VLOOKUP(Tabela1[[#This Row],[Cliente]],'BASE DE CLIENTES'!A:E,2,0)</f>
        <v>Brasília</v>
      </c>
      <c r="D6223" s="1" t="str">
        <f>VLOOKUP(Tabela1[[#This Row],[Cliente]],'BASE DE CLIENTES'!A:C,3,0)</f>
        <v>DF</v>
      </c>
      <c r="E6223" s="1" t="str">
        <f>CONCATENATE(Tabela1[[#This Row],[CIDADE]],",",Tabela1[[#This Row],[UF]])</f>
        <v>Brasília,DF</v>
      </c>
      <c r="F6223" s="12">
        <v>46225</v>
      </c>
      <c r="G6223" s="14">
        <v>13450</v>
      </c>
      <c r="H6223" s="14">
        <v>20500</v>
      </c>
      <c r="I6223" s="7">
        <f>Tabela1[[#This Row],[Valor total]]-Tabela1[[#This Row],[Valor custo]]</f>
        <v>7050</v>
      </c>
      <c r="J6223" s="3">
        <f>Tabela1[[#This Row],[MARGEM BRUTA]]/Tabela1[[#This Row],[Valor total]]</f>
        <v>0.34390243902439022</v>
      </c>
      <c r="K6223" s="1" t="str">
        <f>VLOOKUP(Tabela1[[#This Row],[Cliente]],'BASE DE CLIENTES'!A:D,4,0)</f>
        <v>EMPRESA COM MAQUINA</v>
      </c>
      <c r="L6223" s="1" t="str">
        <f>VLOOKUP(Tabela1[[#This Row],[Cliente]],'BASE DE CLIENTES'!A:E,5,0)</f>
        <v>RIACHO FUNDO II</v>
      </c>
    </row>
    <row r="6224" spans="2:12" x14ac:dyDescent="0.3">
      <c r="B6224" t="s">
        <v>316</v>
      </c>
      <c r="C6224" s="1" t="str">
        <f>VLOOKUP(Tabela1[[#This Row],[Cliente]],'BASE DE CLIENTES'!A:E,2,0)</f>
        <v>Valparaíso de Goiás</v>
      </c>
      <c r="D6224" s="1" t="str">
        <f>VLOOKUP(Tabela1[[#This Row],[Cliente]],'BASE DE CLIENTES'!A:C,3,0)</f>
        <v>GO</v>
      </c>
      <c r="E6224" s="1" t="str">
        <f>CONCATENATE(Tabela1[[#This Row],[CIDADE]],",",Tabela1[[#This Row],[UF]])</f>
        <v>Valparaíso de Goiás,GO</v>
      </c>
      <c r="F6224" s="12">
        <v>46225</v>
      </c>
      <c r="G6224" s="14">
        <v>1299</v>
      </c>
      <c r="H6224" s="14">
        <v>2000</v>
      </c>
      <c r="I6224" s="7">
        <f>Tabela1[[#This Row],[Valor total]]-Tabela1[[#This Row],[Valor custo]]</f>
        <v>701</v>
      </c>
      <c r="J6224" s="3">
        <f>Tabela1[[#This Row],[MARGEM BRUTA]]/Tabela1[[#This Row],[Valor total]]</f>
        <v>0.35049999999999998</v>
      </c>
      <c r="K6224" s="1" t="str">
        <f>VLOOKUP(Tabela1[[#This Row],[Cliente]],'BASE DE CLIENTES'!A:D,4,0)</f>
        <v>SERRALHEIRO</v>
      </c>
      <c r="L6224" s="1" t="str">
        <f>VLOOKUP(Tabela1[[#This Row],[Cliente]],'BASE DE CLIENTES'!A:E,5,0)</f>
        <v>Valparaíso de Goiás</v>
      </c>
    </row>
    <row r="6225" spans="2:12" x14ac:dyDescent="0.3">
      <c r="B6225" t="s">
        <v>25</v>
      </c>
      <c r="C6225" s="1" t="str">
        <f>VLOOKUP(Tabela1[[#This Row],[Cliente]],'BASE DE CLIENTES'!A:E,2,0)</f>
        <v>Brasília</v>
      </c>
      <c r="D6225" s="1" t="str">
        <f>VLOOKUP(Tabela1[[#This Row],[Cliente]],'BASE DE CLIENTES'!A:C,3,0)</f>
        <v>DF</v>
      </c>
      <c r="E6225" s="1" t="str">
        <f>CONCATENATE(Tabela1[[#This Row],[CIDADE]],",",Tabela1[[#This Row],[UF]])</f>
        <v>Brasília,DF</v>
      </c>
      <c r="F6225" s="12">
        <v>46225</v>
      </c>
      <c r="G6225" s="14">
        <v>419</v>
      </c>
      <c r="H6225" s="14">
        <v>655</v>
      </c>
      <c r="I6225" s="7">
        <f>Tabela1[[#This Row],[Valor total]]-Tabela1[[#This Row],[Valor custo]]</f>
        <v>236</v>
      </c>
      <c r="J6225" s="3">
        <f>Tabela1[[#This Row],[MARGEM BRUTA]]/Tabela1[[#This Row],[Valor total]]</f>
        <v>0.36030534351145038</v>
      </c>
      <c r="K6225" s="1" t="str">
        <f>VLOOKUP(Tabela1[[#This Row],[Cliente]],'BASE DE CLIENTES'!A:D,4,0)</f>
        <v>EMPRESA COM MAQUINA</v>
      </c>
      <c r="L6225" s="1" t="str">
        <f>VLOOKUP(Tabela1[[#This Row],[Cliente]],'BASE DE CLIENTES'!A:E,5,0)</f>
        <v>CEILANDIA NORTE (CEILANDIA)</v>
      </c>
    </row>
    <row r="6226" spans="2:12" x14ac:dyDescent="0.3">
      <c r="B6226" t="s">
        <v>97</v>
      </c>
      <c r="C6226" s="1" t="str">
        <f>VLOOKUP(Tabela1[[#This Row],[Cliente]],'BASE DE CLIENTES'!A:E,2,0)</f>
        <v>Brasília</v>
      </c>
      <c r="D6226" s="1" t="str">
        <f>VLOOKUP(Tabela1[[#This Row],[Cliente]],'BASE DE CLIENTES'!A:C,3,0)</f>
        <v>DF</v>
      </c>
      <c r="E6226" s="1" t="str">
        <f>CONCATENATE(Tabela1[[#This Row],[CIDADE]],",",Tabela1[[#This Row],[UF]])</f>
        <v>Brasília,DF</v>
      </c>
      <c r="F6226" s="12">
        <v>46225</v>
      </c>
      <c r="G6226" s="14">
        <v>32.6</v>
      </c>
      <c r="H6226" s="14">
        <v>150</v>
      </c>
      <c r="I6226" s="7">
        <f>Tabela1[[#This Row],[Valor total]]-Tabela1[[#This Row],[Valor custo]]</f>
        <v>117.4</v>
      </c>
      <c r="J6226" s="3">
        <f>Tabela1[[#This Row],[MARGEM BRUTA]]/Tabela1[[#This Row],[Valor total]]</f>
        <v>0.78266666666666673</v>
      </c>
      <c r="K6226" s="1" t="str">
        <f>VLOOKUP(Tabela1[[#This Row],[Cliente]],'BASE DE CLIENTES'!A:D,4,0)</f>
        <v>SERRALHEIRO</v>
      </c>
      <c r="L6226" s="1" t="str">
        <f>VLOOKUP(Tabela1[[#This Row],[Cliente]],'BASE DE CLIENTES'!A:E,5,0)</f>
        <v>CEILANDIA NORTE</v>
      </c>
    </row>
    <row r="6227" spans="2:12" x14ac:dyDescent="0.3">
      <c r="B6227" t="s">
        <v>187</v>
      </c>
      <c r="C6227" s="1" t="str">
        <f>VLOOKUP(Tabela1[[#This Row],[Cliente]],'BASE DE CLIENTES'!A:E,2,0)</f>
        <v>Brasília</v>
      </c>
      <c r="D6227" s="1" t="str">
        <f>VLOOKUP(Tabela1[[#This Row],[Cliente]],'BASE DE CLIENTES'!A:C,3,0)</f>
        <v>DF</v>
      </c>
      <c r="E6227" s="1" t="str">
        <f>CONCATENATE(Tabela1[[#This Row],[CIDADE]],",",Tabela1[[#This Row],[UF]])</f>
        <v>Brasília,DF</v>
      </c>
      <c r="F6227" s="12">
        <v>46225</v>
      </c>
      <c r="G6227" s="14">
        <v>451.6</v>
      </c>
      <c r="H6227" s="14">
        <v>815</v>
      </c>
      <c r="I6227" s="7">
        <f>Tabela1[[#This Row],[Valor total]]-Tabela1[[#This Row],[Valor custo]]</f>
        <v>363.4</v>
      </c>
      <c r="J6227" s="3">
        <f>Tabela1[[#This Row],[MARGEM BRUTA]]/Tabela1[[#This Row],[Valor total]]</f>
        <v>0.44588957055214723</v>
      </c>
      <c r="K6227" s="1" t="str">
        <f>VLOOKUP(Tabela1[[#This Row],[Cliente]],'BASE DE CLIENTES'!A:D,4,0)</f>
        <v>SERRALHEIRO</v>
      </c>
      <c r="L6227" s="1" t="str">
        <f>VLOOKUP(Tabela1[[#This Row],[Cliente]],'BASE DE CLIENTES'!A:E,5,0)</f>
        <v>CEILANDIA SUL (CEILANDIA)</v>
      </c>
    </row>
    <row r="6228" spans="2:12" x14ac:dyDescent="0.3">
      <c r="B6228" t="s">
        <v>313</v>
      </c>
      <c r="C6228" s="1" t="str">
        <f>VLOOKUP(Tabela1[[#This Row],[Cliente]],'BASE DE CLIENTES'!A:E,2,0)</f>
        <v>Unaí</v>
      </c>
      <c r="D6228" s="1" t="str">
        <f>VLOOKUP(Tabela1[[#This Row],[Cliente]],'BASE DE CLIENTES'!A:C,3,0)</f>
        <v>MG</v>
      </c>
      <c r="E6228" s="1" t="str">
        <f>CONCATENATE(Tabela1[[#This Row],[CIDADE]],",",Tabela1[[#This Row],[UF]])</f>
        <v>Unaí,MG</v>
      </c>
      <c r="F6228" s="12">
        <v>46224</v>
      </c>
      <c r="G6228" s="14">
        <v>1532.97</v>
      </c>
      <c r="H6228" s="14">
        <v>2450</v>
      </c>
      <c r="I6228" s="7">
        <f>Tabela1[[#This Row],[Valor total]]-Tabela1[[#This Row],[Valor custo]]</f>
        <v>917.03</v>
      </c>
      <c r="J6228" s="3">
        <f>Tabela1[[#This Row],[MARGEM BRUTA]]/Tabela1[[#This Row],[Valor total]]</f>
        <v>0.37429795918367348</v>
      </c>
      <c r="K6228" s="1" t="str">
        <f>VLOOKUP(Tabela1[[#This Row],[Cliente]],'BASE DE CLIENTES'!A:D,4,0)</f>
        <v>SEM CLASSIFICAÇÃO</v>
      </c>
      <c r="L6228" s="1" t="str">
        <f>VLOOKUP(Tabela1[[#This Row],[Cliente]],'BASE DE CLIENTES'!A:E,5,0)</f>
        <v>Unaí</v>
      </c>
    </row>
    <row r="6229" spans="2:12" x14ac:dyDescent="0.3">
      <c r="B6229" t="s">
        <v>42</v>
      </c>
      <c r="C6229" s="1" t="str">
        <f>VLOOKUP(Tabela1[[#This Row],[Cliente]],'BASE DE CLIENTES'!A:E,2,0)</f>
        <v>Brasília</v>
      </c>
      <c r="D6229" s="1" t="str">
        <f>VLOOKUP(Tabela1[[#This Row],[Cliente]],'BASE DE CLIENTES'!A:C,3,0)</f>
        <v>DF</v>
      </c>
      <c r="E6229" s="1" t="str">
        <f>CONCATENATE(Tabela1[[#This Row],[CIDADE]],",",Tabela1[[#This Row],[UF]])</f>
        <v>Brasília,DF</v>
      </c>
      <c r="F6229" s="12">
        <v>46224</v>
      </c>
      <c r="G6229" s="14">
        <v>546.79</v>
      </c>
      <c r="H6229" s="14">
        <v>840</v>
      </c>
      <c r="I6229" s="7">
        <f>Tabela1[[#This Row],[Valor total]]-Tabela1[[#This Row],[Valor custo]]</f>
        <v>293.21000000000004</v>
      </c>
      <c r="J6229" s="3">
        <f>Tabela1[[#This Row],[MARGEM BRUTA]]/Tabela1[[#This Row],[Valor total]]</f>
        <v>0.34905952380952388</v>
      </c>
      <c r="K6229" s="1" t="str">
        <f>VLOOKUP(Tabela1[[#This Row],[Cliente]],'BASE DE CLIENTES'!A:D,4,0)</f>
        <v>EMPRESA SEM MAQUINA</v>
      </c>
      <c r="L6229" s="1" t="str">
        <f>VLOOKUP(Tabela1[[#This Row],[Cliente]],'BASE DE CLIENTES'!A:E,5,0)</f>
        <v>SAMAMBAIA</v>
      </c>
    </row>
    <row r="6230" spans="2:12" x14ac:dyDescent="0.3">
      <c r="B6230" t="s">
        <v>27</v>
      </c>
      <c r="C6230" s="1" t="str">
        <f>VLOOKUP(Tabela1[[#This Row],[Cliente]],'BASE DE CLIENTES'!A:E,2,0)</f>
        <v>Brasília</v>
      </c>
      <c r="D6230" s="1" t="str">
        <f>VLOOKUP(Tabela1[[#This Row],[Cliente]],'BASE DE CLIENTES'!A:C,3,0)</f>
        <v>DF</v>
      </c>
      <c r="E6230" s="1" t="str">
        <f>CONCATENATE(Tabela1[[#This Row],[CIDADE]],",",Tabela1[[#This Row],[UF]])</f>
        <v>Brasília,DF</v>
      </c>
      <c r="F6230" s="12">
        <v>46224</v>
      </c>
      <c r="G6230" s="14">
        <v>670</v>
      </c>
      <c r="H6230" s="14">
        <v>1100</v>
      </c>
      <c r="I6230" s="7">
        <f>Tabela1[[#This Row],[Valor total]]-Tabela1[[#This Row],[Valor custo]]</f>
        <v>430</v>
      </c>
      <c r="J6230" s="3">
        <f>Tabela1[[#This Row],[MARGEM BRUTA]]/Tabela1[[#This Row],[Valor total]]</f>
        <v>0.39090909090909093</v>
      </c>
      <c r="K6230" s="1" t="str">
        <f>VLOOKUP(Tabela1[[#This Row],[Cliente]],'BASE DE CLIENTES'!A:D,4,0)</f>
        <v>EMPRESA SEM MAQUINA</v>
      </c>
      <c r="L6230" s="1" t="str">
        <f>VLOOKUP(Tabela1[[#This Row],[Cliente]],'BASE DE CLIENTES'!A:E,5,0)</f>
        <v>RECANTO DAS EMAS</v>
      </c>
    </row>
    <row r="6231" spans="2:12" x14ac:dyDescent="0.3">
      <c r="B6231" t="s">
        <v>99</v>
      </c>
      <c r="C6231" s="1" t="str">
        <f>VLOOKUP(Tabela1[[#This Row],[Cliente]],'BASE DE CLIENTES'!A:E,2,0)</f>
        <v>Brasília</v>
      </c>
      <c r="D6231" s="1" t="str">
        <f>VLOOKUP(Tabela1[[#This Row],[Cliente]],'BASE DE CLIENTES'!A:C,3,0)</f>
        <v>DF</v>
      </c>
      <c r="E6231" s="1" t="str">
        <f>CONCATENATE(Tabela1[[#This Row],[CIDADE]],",",Tabela1[[#This Row],[UF]])</f>
        <v>Brasília,DF</v>
      </c>
      <c r="F6231" s="12">
        <v>46224</v>
      </c>
      <c r="G6231" s="14">
        <v>561.99</v>
      </c>
      <c r="H6231" s="14">
        <v>1180</v>
      </c>
      <c r="I6231" s="7">
        <f>Tabela1[[#This Row],[Valor total]]-Tabela1[[#This Row],[Valor custo]]</f>
        <v>618.01</v>
      </c>
      <c r="J6231" s="3">
        <f>Tabela1[[#This Row],[MARGEM BRUTA]]/Tabela1[[#This Row],[Valor total]]</f>
        <v>0.52373728813559317</v>
      </c>
      <c r="K6231" s="1" t="str">
        <f>VLOOKUP(Tabela1[[#This Row],[Cliente]],'BASE DE CLIENTES'!A:D,4,0)</f>
        <v>EMPRESA COM MAQUINA</v>
      </c>
      <c r="L6231" s="1" t="str">
        <f>VLOOKUP(Tabela1[[#This Row],[Cliente]],'BASE DE CLIENTES'!A:E,5,0)</f>
        <v>ARAPOANGA (PLANALTINA)</v>
      </c>
    </row>
    <row r="6232" spans="2:12" x14ac:dyDescent="0.3">
      <c r="B6232" t="s">
        <v>340</v>
      </c>
      <c r="C6232" s="1" t="str">
        <f>VLOOKUP(Tabela1[[#This Row],[Cliente]],'BASE DE CLIENTES'!A:E,2,0)</f>
        <v>Brasília</v>
      </c>
      <c r="D6232" s="1" t="str">
        <f>VLOOKUP(Tabela1[[#This Row],[Cliente]],'BASE DE CLIENTES'!A:C,3,0)</f>
        <v>DF</v>
      </c>
      <c r="E6232" s="1" t="str">
        <f>CONCATENATE(Tabela1[[#This Row],[CIDADE]],",",Tabela1[[#This Row],[UF]])</f>
        <v>Brasília,DF</v>
      </c>
      <c r="F6232" s="12">
        <v>46224</v>
      </c>
      <c r="G6232" s="14">
        <v>221.16</v>
      </c>
      <c r="H6232" s="14">
        <v>800</v>
      </c>
      <c r="I6232" s="7">
        <f>Tabela1[[#This Row],[Valor total]]-Tabela1[[#This Row],[Valor custo]]</f>
        <v>578.84</v>
      </c>
      <c r="J6232" s="3">
        <f>Tabela1[[#This Row],[MARGEM BRUTA]]/Tabela1[[#This Row],[Valor total]]</f>
        <v>0.72355000000000003</v>
      </c>
      <c r="K6232" s="1" t="str">
        <f>VLOOKUP(Tabela1[[#This Row],[Cliente]],'BASE DE CLIENTES'!A:D,4,0)</f>
        <v>CLIENTE NOVO S/ IDENT.</v>
      </c>
      <c r="L6232" s="1" t="str">
        <f>VLOOKUP(Tabela1[[#This Row],[Cliente]],'BASE DE CLIENTES'!A:E,5,0)</f>
        <v>Brasília</v>
      </c>
    </row>
    <row r="6233" spans="2:12" x14ac:dyDescent="0.3">
      <c r="B6233" t="s">
        <v>38</v>
      </c>
      <c r="C6233" s="1" t="str">
        <f>VLOOKUP(Tabela1[[#This Row],[Cliente]],'BASE DE CLIENTES'!A:E,2,0)</f>
        <v>Brasília</v>
      </c>
      <c r="D6233" s="1" t="str">
        <f>VLOOKUP(Tabela1[[#This Row],[Cliente]],'BASE DE CLIENTES'!A:C,3,0)</f>
        <v>DF</v>
      </c>
      <c r="E6233" s="1" t="str">
        <f>CONCATENATE(Tabela1[[#This Row],[CIDADE]],",",Tabela1[[#This Row],[UF]])</f>
        <v>Brasília,DF</v>
      </c>
      <c r="F6233" s="12">
        <v>46224</v>
      </c>
      <c r="G6233" s="14">
        <v>1179</v>
      </c>
      <c r="H6233" s="14">
        <v>1910</v>
      </c>
      <c r="I6233" s="7">
        <f>Tabela1[[#This Row],[Valor total]]-Tabela1[[#This Row],[Valor custo]]</f>
        <v>731</v>
      </c>
      <c r="J6233" s="3">
        <f>Tabela1[[#This Row],[MARGEM BRUTA]]/Tabela1[[#This Row],[Valor total]]</f>
        <v>0.38272251308900523</v>
      </c>
      <c r="K6233" s="1" t="str">
        <f>VLOOKUP(Tabela1[[#This Row],[Cliente]],'BASE DE CLIENTES'!A:D,4,0)</f>
        <v>EMPRESA SEM MAQUINA</v>
      </c>
      <c r="L6233" s="1" t="str">
        <f>VLOOKUP(Tabela1[[#This Row],[Cliente]],'BASE DE CLIENTES'!A:E,5,0)</f>
        <v>PONTE ALTA NORTE (GAMA)</v>
      </c>
    </row>
    <row r="6234" spans="2:12" x14ac:dyDescent="0.3">
      <c r="B6234" t="s">
        <v>27</v>
      </c>
      <c r="C6234" s="1" t="str">
        <f>VLOOKUP(Tabela1[[#This Row],[Cliente]],'BASE DE CLIENTES'!A:E,2,0)</f>
        <v>Brasília</v>
      </c>
      <c r="D6234" s="1" t="str">
        <f>VLOOKUP(Tabela1[[#This Row],[Cliente]],'BASE DE CLIENTES'!A:C,3,0)</f>
        <v>DF</v>
      </c>
      <c r="E6234" s="1" t="str">
        <f>CONCATENATE(Tabela1[[#This Row],[CIDADE]],",",Tabela1[[#This Row],[UF]])</f>
        <v>Brasília,DF</v>
      </c>
      <c r="F6234" s="12">
        <v>46224</v>
      </c>
      <c r="G6234" s="14">
        <v>486.18</v>
      </c>
      <c r="H6234" s="14">
        <v>660</v>
      </c>
      <c r="I6234" s="7">
        <f>Tabela1[[#This Row],[Valor total]]-Tabela1[[#This Row],[Valor custo]]</f>
        <v>173.82</v>
      </c>
      <c r="J6234" s="3">
        <f>Tabela1[[#This Row],[MARGEM BRUTA]]/Tabela1[[#This Row],[Valor total]]</f>
        <v>0.26336363636363636</v>
      </c>
      <c r="K6234" s="1" t="str">
        <f>VLOOKUP(Tabela1[[#This Row],[Cliente]],'BASE DE CLIENTES'!A:D,4,0)</f>
        <v>EMPRESA SEM MAQUINA</v>
      </c>
      <c r="L6234" s="1" t="str">
        <f>VLOOKUP(Tabela1[[#This Row],[Cliente]],'BASE DE CLIENTES'!A:E,5,0)</f>
        <v>RECANTO DAS EMAS</v>
      </c>
    </row>
    <row r="6235" spans="2:12" x14ac:dyDescent="0.3">
      <c r="B6235" t="s">
        <v>23</v>
      </c>
      <c r="C6235" s="1" t="str">
        <f>VLOOKUP(Tabela1[[#This Row],[Cliente]],'BASE DE CLIENTES'!A:E,2,0)</f>
        <v>Brasília</v>
      </c>
      <c r="D6235" s="1" t="str">
        <f>VLOOKUP(Tabela1[[#This Row],[Cliente]],'BASE DE CLIENTES'!A:C,3,0)</f>
        <v>DF</v>
      </c>
      <c r="E6235" s="1" t="str">
        <f>CONCATENATE(Tabela1[[#This Row],[CIDADE]],",",Tabela1[[#This Row],[UF]])</f>
        <v>Brasília,DF</v>
      </c>
      <c r="F6235" s="12">
        <v>46224</v>
      </c>
      <c r="G6235" s="14">
        <v>380</v>
      </c>
      <c r="H6235" s="14">
        <v>550</v>
      </c>
      <c r="I6235" s="7">
        <f>Tabela1[[#This Row],[Valor total]]-Tabela1[[#This Row],[Valor custo]]</f>
        <v>170</v>
      </c>
      <c r="J6235" s="3">
        <f>Tabela1[[#This Row],[MARGEM BRUTA]]/Tabela1[[#This Row],[Valor total]]</f>
        <v>0.30909090909090908</v>
      </c>
      <c r="K6235" s="1" t="str">
        <f>VLOOKUP(Tabela1[[#This Row],[Cliente]],'BASE DE CLIENTES'!A:D,4,0)</f>
        <v>EMPRESA SEM MAQUINA</v>
      </c>
      <c r="L6235" s="1" t="str">
        <f>VLOOKUP(Tabela1[[#This Row],[Cliente]],'BASE DE CLIENTES'!A:E,5,0)</f>
        <v>SETOR INDUSTRIAL (TAGUATINGA)</v>
      </c>
    </row>
    <row r="6236" spans="2:12" x14ac:dyDescent="0.3">
      <c r="B6236" t="s">
        <v>106</v>
      </c>
      <c r="C6236" s="1" t="str">
        <f>VLOOKUP(Tabela1[[#This Row],[Cliente]],'BASE DE CLIENTES'!A:E,2,0)</f>
        <v>Brasília</v>
      </c>
      <c r="D6236" s="1" t="str">
        <f>VLOOKUP(Tabela1[[#This Row],[Cliente]],'BASE DE CLIENTES'!A:C,3,0)</f>
        <v>DF</v>
      </c>
      <c r="E6236" s="1" t="str">
        <f>CONCATENATE(Tabela1[[#This Row],[CIDADE]],",",Tabela1[[#This Row],[UF]])</f>
        <v>Brasília,DF</v>
      </c>
      <c r="F6236" s="12">
        <v>46224</v>
      </c>
      <c r="G6236" s="14">
        <v>843.69</v>
      </c>
      <c r="H6236" s="14">
        <v>1365</v>
      </c>
      <c r="I6236" s="7">
        <f>Tabela1[[#This Row],[Valor total]]-Tabela1[[#This Row],[Valor custo]]</f>
        <v>521.30999999999995</v>
      </c>
      <c r="J6236" s="3">
        <f>Tabela1[[#This Row],[MARGEM BRUTA]]/Tabela1[[#This Row],[Valor total]]</f>
        <v>0.38191208791208786</v>
      </c>
      <c r="K6236" s="1" t="str">
        <f>VLOOKUP(Tabela1[[#This Row],[Cliente]],'BASE DE CLIENTES'!A:D,4,0)</f>
        <v>EMPRESA COM MAQUINA</v>
      </c>
      <c r="L6236" s="1" t="str">
        <f>VLOOKUP(Tabela1[[#This Row],[Cliente]],'BASE DE CLIENTES'!A:E,5,0)</f>
        <v>26 DE SETEMBRO</v>
      </c>
    </row>
    <row r="6237" spans="2:12" x14ac:dyDescent="0.3">
      <c r="B6237" t="s">
        <v>120</v>
      </c>
      <c r="C6237" s="1" t="str">
        <f>VLOOKUP(Tabela1[[#This Row],[Cliente]],'BASE DE CLIENTES'!A:E,2,0)</f>
        <v>Brasília</v>
      </c>
      <c r="D6237" s="1" t="str">
        <f>VLOOKUP(Tabela1[[#This Row],[Cliente]],'BASE DE CLIENTES'!A:C,3,0)</f>
        <v>DF</v>
      </c>
      <c r="E6237" s="1" t="str">
        <f>CONCATENATE(Tabela1[[#This Row],[CIDADE]],",",Tabela1[[#This Row],[UF]])</f>
        <v>Brasília,DF</v>
      </c>
      <c r="F6237" s="12">
        <v>46224</v>
      </c>
      <c r="G6237" s="14">
        <v>2194.7600000000002</v>
      </c>
      <c r="H6237" s="14">
        <v>3500</v>
      </c>
      <c r="I6237" s="7">
        <f>Tabela1[[#This Row],[Valor total]]-Tabela1[[#This Row],[Valor custo]]</f>
        <v>1305.2399999999998</v>
      </c>
      <c r="J6237" s="3">
        <f>Tabela1[[#This Row],[MARGEM BRUTA]]/Tabela1[[#This Row],[Valor total]]</f>
        <v>0.37292571428571425</v>
      </c>
      <c r="K6237" s="1" t="str">
        <f>VLOOKUP(Tabela1[[#This Row],[Cliente]],'BASE DE CLIENTES'!A:D,4,0)</f>
        <v>EMPRESA SEM MAQUINA</v>
      </c>
      <c r="L6237" s="1" t="str">
        <f>VLOOKUP(Tabela1[[#This Row],[Cliente]],'BASE DE CLIENTES'!A:E,5,0)</f>
        <v>SAMAMBAIA</v>
      </c>
    </row>
    <row r="6238" spans="2:12" x14ac:dyDescent="0.3">
      <c r="B6238" t="s">
        <v>775</v>
      </c>
      <c r="C6238" s="1" t="str">
        <f>VLOOKUP(Tabela1[[#This Row],[Cliente]],'BASE DE CLIENTES'!A:E,2,0)</f>
        <v>Brasília</v>
      </c>
      <c r="D6238" s="1" t="str">
        <f>VLOOKUP(Tabela1[[#This Row],[Cliente]],'BASE DE CLIENTES'!A:C,3,0)</f>
        <v>DF</v>
      </c>
      <c r="E6238" s="1" t="str">
        <f>CONCATENATE(Tabela1[[#This Row],[CIDADE]],",",Tabela1[[#This Row],[UF]])</f>
        <v>Brasília,DF</v>
      </c>
      <c r="F6238" s="12">
        <v>46224</v>
      </c>
      <c r="G6238" s="14">
        <v>419</v>
      </c>
      <c r="H6238" s="14">
        <v>650</v>
      </c>
      <c r="I6238" s="7">
        <f>Tabela1[[#This Row],[Valor total]]-Tabela1[[#This Row],[Valor custo]]</f>
        <v>231</v>
      </c>
      <c r="J6238" s="3">
        <f>Tabela1[[#This Row],[MARGEM BRUTA]]/Tabela1[[#This Row],[Valor total]]</f>
        <v>0.35538461538461541</v>
      </c>
      <c r="K6238" s="1" t="str">
        <f>VLOOKUP(Tabela1[[#This Row],[Cliente]],'BASE DE CLIENTES'!A:D,4,0)</f>
        <v>CLIENTE NOVO S/ IDENT.</v>
      </c>
      <c r="L6238" s="1" t="str">
        <f>VLOOKUP(Tabela1[[#This Row],[Cliente]],'BASE DE CLIENTES'!A:E,5,0)</f>
        <v>Brasília</v>
      </c>
    </row>
    <row r="6239" spans="2:12" x14ac:dyDescent="0.3">
      <c r="B6239" t="s">
        <v>195</v>
      </c>
      <c r="C6239" s="1" t="str">
        <f>VLOOKUP(Tabela1[[#This Row],[Cliente]],'BASE DE CLIENTES'!A:E,2,0)</f>
        <v>Goiânia</v>
      </c>
      <c r="D6239" s="1" t="str">
        <f>VLOOKUP(Tabela1[[#This Row],[Cliente]],'BASE DE CLIENTES'!A:C,3,0)</f>
        <v>GO</v>
      </c>
      <c r="E6239" s="1" t="str">
        <f>CONCATENATE(Tabela1[[#This Row],[CIDADE]],",",Tabela1[[#This Row],[UF]])</f>
        <v>Goiânia,GO</v>
      </c>
      <c r="F6239" s="12">
        <v>46224</v>
      </c>
      <c r="G6239" s="14">
        <v>22949.3</v>
      </c>
      <c r="H6239" s="14">
        <v>33500</v>
      </c>
      <c r="I6239" s="7">
        <f>Tabela1[[#This Row],[Valor total]]-Tabela1[[#This Row],[Valor custo]]</f>
        <v>10550.7</v>
      </c>
      <c r="J6239" s="3">
        <f>Tabela1[[#This Row],[MARGEM BRUTA]]/Tabela1[[#This Row],[Valor total]]</f>
        <v>0.31494626865671643</v>
      </c>
      <c r="K6239" s="1" t="str">
        <f>VLOOKUP(Tabela1[[#This Row],[Cliente]],'BASE DE CLIENTES'!A:D,4,0)</f>
        <v>EMPRESA COM MAQUINA</v>
      </c>
      <c r="L6239" s="1" t="str">
        <f>VLOOKUP(Tabela1[[#This Row],[Cliente]],'BASE DE CLIENTES'!A:E,5,0)</f>
        <v>Goiânia</v>
      </c>
    </row>
    <row r="6240" spans="2:12" x14ac:dyDescent="0.3">
      <c r="B6240" t="s">
        <v>55</v>
      </c>
      <c r="C6240" s="1" t="str">
        <f>VLOOKUP(Tabela1[[#This Row],[Cliente]],'BASE DE CLIENTES'!A:E,2,0)</f>
        <v>Brasília</v>
      </c>
      <c r="D6240" s="1" t="str">
        <f>VLOOKUP(Tabela1[[#This Row],[Cliente]],'BASE DE CLIENTES'!A:C,3,0)</f>
        <v>DF</v>
      </c>
      <c r="E6240" s="1" t="str">
        <f>CONCATENATE(Tabela1[[#This Row],[CIDADE]],",",Tabela1[[#This Row],[UF]])</f>
        <v>Brasília,DF</v>
      </c>
      <c r="F6240" s="12">
        <v>46224</v>
      </c>
      <c r="G6240" s="14">
        <v>26.6</v>
      </c>
      <c r="H6240" s="14">
        <v>100</v>
      </c>
      <c r="I6240" s="7">
        <f>Tabela1[[#This Row],[Valor total]]-Tabela1[[#This Row],[Valor custo]]</f>
        <v>73.400000000000006</v>
      </c>
      <c r="J6240" s="3">
        <f>Tabela1[[#This Row],[MARGEM BRUTA]]/Tabela1[[#This Row],[Valor total]]</f>
        <v>0.7340000000000001</v>
      </c>
      <c r="K6240" s="1" t="str">
        <f>VLOOKUP(Tabela1[[#This Row],[Cliente]],'BASE DE CLIENTES'!A:D,4,0)</f>
        <v>EMPRESA SEM MAQUINA</v>
      </c>
      <c r="L6240" s="1" t="str">
        <f>VLOOKUP(Tabela1[[#This Row],[Cliente]],'BASE DE CLIENTES'!A:E,5,0)</f>
        <v>RECANTO DAS EMAS</v>
      </c>
    </row>
    <row r="6241" spans="2:12" x14ac:dyDescent="0.3">
      <c r="B6241" t="s">
        <v>55</v>
      </c>
      <c r="C6241" s="1" t="str">
        <f>VLOOKUP(Tabela1[[#This Row],[Cliente]],'BASE DE CLIENTES'!A:E,2,0)</f>
        <v>Brasília</v>
      </c>
      <c r="D6241" s="1" t="str">
        <f>VLOOKUP(Tabela1[[#This Row],[Cliente]],'BASE DE CLIENTES'!A:C,3,0)</f>
        <v>DF</v>
      </c>
      <c r="E6241" s="1" t="str">
        <f>CONCATENATE(Tabela1[[#This Row],[CIDADE]],",",Tabela1[[#This Row],[UF]])</f>
        <v>Brasília,DF</v>
      </c>
      <c r="F6241" s="12">
        <v>46224</v>
      </c>
      <c r="G6241" s="14">
        <v>1432.83</v>
      </c>
      <c r="H6241" s="14">
        <v>2869</v>
      </c>
      <c r="I6241" s="7">
        <f>Tabela1[[#This Row],[Valor total]]-Tabela1[[#This Row],[Valor custo]]</f>
        <v>1436.17</v>
      </c>
      <c r="J6241" s="3">
        <f>Tabela1[[#This Row],[MARGEM BRUTA]]/Tabela1[[#This Row],[Valor total]]</f>
        <v>0.50058208434994778</v>
      </c>
      <c r="K6241" s="1" t="str">
        <f>VLOOKUP(Tabela1[[#This Row],[Cliente]],'BASE DE CLIENTES'!A:D,4,0)</f>
        <v>EMPRESA SEM MAQUINA</v>
      </c>
      <c r="L6241" s="1" t="str">
        <f>VLOOKUP(Tabela1[[#This Row],[Cliente]],'BASE DE CLIENTES'!A:E,5,0)</f>
        <v>RECANTO DAS EMAS</v>
      </c>
    </row>
    <row r="6242" spans="2:12" x14ac:dyDescent="0.3">
      <c r="B6242" t="s">
        <v>111</v>
      </c>
      <c r="C6242" s="1" t="str">
        <f>VLOOKUP(Tabela1[[#This Row],[Cliente]],'BASE DE CLIENTES'!A:E,2,0)</f>
        <v>Brasília</v>
      </c>
      <c r="D6242" s="1" t="str">
        <f>VLOOKUP(Tabela1[[#This Row],[Cliente]],'BASE DE CLIENTES'!A:C,3,0)</f>
        <v>DF</v>
      </c>
      <c r="E6242" s="1" t="str">
        <f>CONCATENATE(Tabela1[[#This Row],[CIDADE]],",",Tabela1[[#This Row],[UF]])</f>
        <v>Brasília,DF</v>
      </c>
      <c r="F6242" s="12">
        <v>46224</v>
      </c>
      <c r="G6242" s="14">
        <v>1560.6</v>
      </c>
      <c r="H6242" s="14">
        <v>2580</v>
      </c>
      <c r="I6242" s="7">
        <f>Tabela1[[#This Row],[Valor total]]-Tabela1[[#This Row],[Valor custo]]</f>
        <v>1019.4000000000001</v>
      </c>
      <c r="J6242" s="3">
        <f>Tabela1[[#This Row],[MARGEM BRUTA]]/Tabela1[[#This Row],[Valor total]]</f>
        <v>0.39511627906976748</v>
      </c>
      <c r="K6242" s="1" t="str">
        <f>VLOOKUP(Tabela1[[#This Row],[Cliente]],'BASE DE CLIENTES'!A:D,4,0)</f>
        <v>EMPRESA SEM MAQUINA</v>
      </c>
      <c r="L6242" s="1" t="str">
        <f>VLOOKUP(Tabela1[[#This Row],[Cliente]],'BASE DE CLIENTES'!A:E,5,0)</f>
        <v>TAGUATINGA SUL (TAGUATINGA)</v>
      </c>
    </row>
    <row r="6243" spans="2:12" x14ac:dyDescent="0.3">
      <c r="B6243" t="s">
        <v>19</v>
      </c>
      <c r="C6243" s="1" t="str">
        <f>VLOOKUP(Tabela1[[#This Row],[Cliente]],'BASE DE CLIENTES'!A:E,2,0)</f>
        <v>Águas Lindas de Goiás</v>
      </c>
      <c r="D6243" s="1" t="str">
        <f>VLOOKUP(Tabela1[[#This Row],[Cliente]],'BASE DE CLIENTES'!A:C,3,0)</f>
        <v>GO</v>
      </c>
      <c r="E6243" s="1" t="str">
        <f>CONCATENATE(Tabela1[[#This Row],[CIDADE]],",",Tabela1[[#This Row],[UF]])</f>
        <v>Águas Lindas de Goiás,GO</v>
      </c>
      <c r="F6243" s="12">
        <v>46224</v>
      </c>
      <c r="G6243" s="14">
        <v>2319</v>
      </c>
      <c r="H6243" s="14">
        <v>3945</v>
      </c>
      <c r="I6243" s="7">
        <f>Tabela1[[#This Row],[Valor total]]-Tabela1[[#This Row],[Valor custo]]</f>
        <v>1626</v>
      </c>
      <c r="J6243" s="3">
        <f>Tabela1[[#This Row],[MARGEM BRUTA]]/Tabela1[[#This Row],[Valor total]]</f>
        <v>0.41216730038022814</v>
      </c>
      <c r="K6243" s="1" t="str">
        <f>VLOOKUP(Tabela1[[#This Row],[Cliente]],'BASE DE CLIENTES'!A:D,4,0)</f>
        <v>SERRALHEIRO</v>
      </c>
      <c r="L6243" s="1" t="str">
        <f>VLOOKUP(Tabela1[[#This Row],[Cliente]],'BASE DE CLIENTES'!A:E,5,0)</f>
        <v>Águas Lindas de Goiás</v>
      </c>
    </row>
    <row r="6244" spans="2:12" x14ac:dyDescent="0.3">
      <c r="B6244" t="s">
        <v>23</v>
      </c>
      <c r="C6244" s="1" t="str">
        <f>VLOOKUP(Tabela1[[#This Row],[Cliente]],'BASE DE CLIENTES'!A:E,2,0)</f>
        <v>Brasília</v>
      </c>
      <c r="D6244" s="1" t="str">
        <f>VLOOKUP(Tabela1[[#This Row],[Cliente]],'BASE DE CLIENTES'!A:C,3,0)</f>
        <v>DF</v>
      </c>
      <c r="E6244" s="1" t="str">
        <f>CONCATENATE(Tabela1[[#This Row],[CIDADE]],",",Tabela1[[#This Row],[UF]])</f>
        <v>Brasília,DF</v>
      </c>
      <c r="F6244" s="12">
        <v>46224</v>
      </c>
      <c r="G6244" s="14">
        <v>685</v>
      </c>
      <c r="H6244" s="14">
        <v>950</v>
      </c>
      <c r="I6244" s="7">
        <f>Tabela1[[#This Row],[Valor total]]-Tabela1[[#This Row],[Valor custo]]</f>
        <v>265</v>
      </c>
      <c r="J6244" s="3">
        <f>Tabela1[[#This Row],[MARGEM BRUTA]]/Tabela1[[#This Row],[Valor total]]</f>
        <v>0.27894736842105261</v>
      </c>
      <c r="K6244" s="1" t="str">
        <f>VLOOKUP(Tabela1[[#This Row],[Cliente]],'BASE DE CLIENTES'!A:D,4,0)</f>
        <v>EMPRESA SEM MAQUINA</v>
      </c>
      <c r="L6244" s="1" t="str">
        <f>VLOOKUP(Tabela1[[#This Row],[Cliente]],'BASE DE CLIENTES'!A:E,5,0)</f>
        <v>SETOR INDUSTRIAL (TAGUATINGA)</v>
      </c>
    </row>
    <row r="6245" spans="2:12" x14ac:dyDescent="0.3">
      <c r="B6245" t="s">
        <v>120</v>
      </c>
      <c r="C6245" s="1" t="str">
        <f>VLOOKUP(Tabela1[[#This Row],[Cliente]],'BASE DE CLIENTES'!A:E,2,0)</f>
        <v>Brasília</v>
      </c>
      <c r="D6245" s="1" t="str">
        <f>VLOOKUP(Tabela1[[#This Row],[Cliente]],'BASE DE CLIENTES'!A:C,3,0)</f>
        <v>DF</v>
      </c>
      <c r="E6245" s="1" t="str">
        <f>CONCATENATE(Tabela1[[#This Row],[CIDADE]],",",Tabela1[[#This Row],[UF]])</f>
        <v>Brasília,DF</v>
      </c>
      <c r="F6245" s="12">
        <v>46224</v>
      </c>
      <c r="G6245" s="14">
        <v>475.28</v>
      </c>
      <c r="H6245" s="14">
        <v>655</v>
      </c>
      <c r="I6245" s="7">
        <f>Tabela1[[#This Row],[Valor total]]-Tabela1[[#This Row],[Valor custo]]</f>
        <v>179.72000000000003</v>
      </c>
      <c r="J6245" s="3">
        <f>Tabela1[[#This Row],[MARGEM BRUTA]]/Tabela1[[#This Row],[Valor total]]</f>
        <v>0.27438167938931302</v>
      </c>
      <c r="K6245" s="1" t="str">
        <f>VLOOKUP(Tabela1[[#This Row],[Cliente]],'BASE DE CLIENTES'!A:D,4,0)</f>
        <v>EMPRESA SEM MAQUINA</v>
      </c>
      <c r="L6245" s="1" t="str">
        <f>VLOOKUP(Tabela1[[#This Row],[Cliente]],'BASE DE CLIENTES'!A:E,5,0)</f>
        <v>SAMAMBAIA</v>
      </c>
    </row>
    <row r="6246" spans="2:12" x14ac:dyDescent="0.3">
      <c r="B6246" t="s">
        <v>96</v>
      </c>
      <c r="C6246" s="1" t="str">
        <f>VLOOKUP(Tabela1[[#This Row],[Cliente]],'BASE DE CLIENTES'!A:E,2,0)</f>
        <v>Brasília</v>
      </c>
      <c r="D6246" s="1" t="str">
        <f>VLOOKUP(Tabela1[[#This Row],[Cliente]],'BASE DE CLIENTES'!A:C,3,0)</f>
        <v>DF</v>
      </c>
      <c r="E6246" s="1" t="str">
        <f>CONCATENATE(Tabela1[[#This Row],[CIDADE]],",",Tabela1[[#This Row],[UF]])</f>
        <v>Brasília,DF</v>
      </c>
      <c r="F6246" s="12">
        <v>46224</v>
      </c>
      <c r="G6246" s="14">
        <v>760</v>
      </c>
      <c r="H6246" s="14">
        <v>1230</v>
      </c>
      <c r="I6246" s="7">
        <f>Tabela1[[#This Row],[Valor total]]-Tabela1[[#This Row],[Valor custo]]</f>
        <v>470</v>
      </c>
      <c r="J6246" s="3">
        <f>Tabela1[[#This Row],[MARGEM BRUTA]]/Tabela1[[#This Row],[Valor total]]</f>
        <v>0.38211382113821141</v>
      </c>
      <c r="K6246" s="1" t="str">
        <f>VLOOKUP(Tabela1[[#This Row],[Cliente]],'BASE DE CLIENTES'!A:D,4,0)</f>
        <v>EMPRESA SEM MAQUINA</v>
      </c>
      <c r="L6246" s="1" t="str">
        <f>VLOOKUP(Tabela1[[#This Row],[Cliente]],'BASE DE CLIENTES'!A:E,5,0)</f>
        <v>CEILANDIA NORTE (CEILANDIA)</v>
      </c>
    </row>
    <row r="6247" spans="2:12" x14ac:dyDescent="0.3">
      <c r="B6247" t="s">
        <v>78</v>
      </c>
      <c r="C6247" s="1" t="str">
        <f>VLOOKUP(Tabela1[[#This Row],[Cliente]],'BASE DE CLIENTES'!A:E,2,0)</f>
        <v>Brasília</v>
      </c>
      <c r="D6247" s="1" t="str">
        <f>VLOOKUP(Tabela1[[#This Row],[Cliente]],'BASE DE CLIENTES'!A:C,3,0)</f>
        <v>DF</v>
      </c>
      <c r="E6247" s="1" t="str">
        <f>CONCATENATE(Tabela1[[#This Row],[CIDADE]],",",Tabela1[[#This Row],[UF]])</f>
        <v>Brasília,DF</v>
      </c>
      <c r="F6247" s="12">
        <v>46224</v>
      </c>
      <c r="G6247" s="14">
        <v>526.6</v>
      </c>
      <c r="H6247" s="14">
        <v>850</v>
      </c>
      <c r="I6247" s="7">
        <f>Tabela1[[#This Row],[Valor total]]-Tabela1[[#This Row],[Valor custo]]</f>
        <v>323.39999999999998</v>
      </c>
      <c r="J6247" s="3">
        <f>Tabela1[[#This Row],[MARGEM BRUTA]]/Tabela1[[#This Row],[Valor total]]</f>
        <v>0.38047058823529412</v>
      </c>
      <c r="K6247" s="1" t="str">
        <f>VLOOKUP(Tabela1[[#This Row],[Cliente]],'BASE DE CLIENTES'!A:D,4,0)</f>
        <v>SERRALHEIRO</v>
      </c>
      <c r="L6247" s="1" t="str">
        <f>VLOOKUP(Tabela1[[#This Row],[Cliente]],'BASE DE CLIENTES'!A:E,5,0)</f>
        <v>Vila do Boa (São Sebastião)</v>
      </c>
    </row>
    <row r="6248" spans="2:12" x14ac:dyDescent="0.3">
      <c r="B6248" t="s">
        <v>15</v>
      </c>
      <c r="C6248" s="1" t="str">
        <f>VLOOKUP(Tabela1[[#This Row],[Cliente]],'BASE DE CLIENTES'!A:E,2,0)</f>
        <v>Brasília</v>
      </c>
      <c r="D6248" s="1" t="str">
        <f>VLOOKUP(Tabela1[[#This Row],[Cliente]],'BASE DE CLIENTES'!A:C,3,0)</f>
        <v>DF</v>
      </c>
      <c r="E6248" s="1" t="str">
        <f>CONCATENATE(Tabela1[[#This Row],[CIDADE]],",",Tabela1[[#This Row],[UF]])</f>
        <v>Brasília,DF</v>
      </c>
      <c r="F6248" s="12">
        <v>46224</v>
      </c>
      <c r="G6248" s="14">
        <v>380</v>
      </c>
      <c r="H6248" s="14">
        <v>645</v>
      </c>
      <c r="I6248" s="7">
        <f>Tabela1[[#This Row],[Valor total]]-Tabela1[[#This Row],[Valor custo]]</f>
        <v>265</v>
      </c>
      <c r="J6248" s="3">
        <f>Tabela1[[#This Row],[MARGEM BRUTA]]/Tabela1[[#This Row],[Valor total]]</f>
        <v>0.41085271317829458</v>
      </c>
      <c r="K6248" s="1" t="str">
        <f>VLOOKUP(Tabela1[[#This Row],[Cliente]],'BASE DE CLIENTES'!A:D,4,0)</f>
        <v>SERRALHEIRO</v>
      </c>
      <c r="L6248" s="1" t="str">
        <f>VLOOKUP(Tabela1[[#This Row],[Cliente]],'BASE DE CLIENTES'!A:E,5,0)</f>
        <v>SETOR HABITACIONAL VICENTE PIRES</v>
      </c>
    </row>
    <row r="6249" spans="2:12" x14ac:dyDescent="0.3">
      <c r="B6249" t="s">
        <v>319</v>
      </c>
      <c r="C6249" s="1" t="str">
        <f>VLOOKUP(Tabela1[[#This Row],[Cliente]],'BASE DE CLIENTES'!A:E,2,0)</f>
        <v>Valparaíso de Goiás</v>
      </c>
      <c r="D6249" s="1" t="str">
        <f>VLOOKUP(Tabela1[[#This Row],[Cliente]],'BASE DE CLIENTES'!A:C,3,0)</f>
        <v>GO</v>
      </c>
      <c r="E6249" s="1" t="str">
        <f>CONCATENATE(Tabela1[[#This Row],[CIDADE]],",",Tabela1[[#This Row],[UF]])</f>
        <v>Valparaíso de Goiás,GO</v>
      </c>
      <c r="F6249" s="12">
        <v>46224</v>
      </c>
      <c r="G6249" s="14">
        <v>2150</v>
      </c>
      <c r="H6249" s="14">
        <v>3600</v>
      </c>
      <c r="I6249" s="7">
        <f>Tabela1[[#This Row],[Valor total]]-Tabela1[[#This Row],[Valor custo]]</f>
        <v>1450</v>
      </c>
      <c r="J6249" s="3">
        <f>Tabela1[[#This Row],[MARGEM BRUTA]]/Tabela1[[#This Row],[Valor total]]</f>
        <v>0.40277777777777779</v>
      </c>
      <c r="K6249" s="1" t="str">
        <f>VLOOKUP(Tabela1[[#This Row],[Cliente]],'BASE DE CLIENTES'!A:D,4,0)</f>
        <v>EMPRESA COM MAQUINA</v>
      </c>
      <c r="L6249" s="1" t="str">
        <f>VLOOKUP(Tabela1[[#This Row],[Cliente]],'BASE DE CLIENTES'!A:E,5,0)</f>
        <v>Valparaíso de Goiás</v>
      </c>
    </row>
    <row r="6250" spans="2:12" x14ac:dyDescent="0.3">
      <c r="B6250" t="s">
        <v>52</v>
      </c>
      <c r="C6250" s="1" t="str">
        <f>VLOOKUP(Tabela1[[#This Row],[Cliente]],'BASE DE CLIENTES'!A:E,2,0)</f>
        <v>Brasília</v>
      </c>
      <c r="D6250" s="1" t="str">
        <f>VLOOKUP(Tabela1[[#This Row],[Cliente]],'BASE DE CLIENTES'!A:C,3,0)</f>
        <v>DF</v>
      </c>
      <c r="E6250" s="1" t="str">
        <f>CONCATENATE(Tabela1[[#This Row],[CIDADE]],",",Tabela1[[#This Row],[UF]])</f>
        <v>Brasília,DF</v>
      </c>
      <c r="F6250" s="12">
        <v>46224</v>
      </c>
      <c r="G6250" s="14">
        <v>924.88</v>
      </c>
      <c r="H6250" s="14">
        <v>1775</v>
      </c>
      <c r="I6250" s="7">
        <f>Tabela1[[#This Row],[Valor total]]-Tabela1[[#This Row],[Valor custo]]</f>
        <v>850.12</v>
      </c>
      <c r="J6250" s="3">
        <f>Tabela1[[#This Row],[MARGEM BRUTA]]/Tabela1[[#This Row],[Valor total]]</f>
        <v>0.47894084507042256</v>
      </c>
      <c r="K6250" s="1" t="str">
        <f>VLOOKUP(Tabela1[[#This Row],[Cliente]],'BASE DE CLIENTES'!A:D,4,0)</f>
        <v>SERRALHEIRO</v>
      </c>
      <c r="L6250" s="1" t="str">
        <f>VLOOKUP(Tabela1[[#This Row],[Cliente]],'BASE DE CLIENTES'!A:E,5,0)</f>
        <v>Ceilândia Sul (Ceilândia)</v>
      </c>
    </row>
    <row r="6251" spans="2:12" x14ac:dyDescent="0.3">
      <c r="B6251" t="s">
        <v>321</v>
      </c>
      <c r="C6251" s="1" t="str">
        <f>VLOOKUP(Tabela1[[#This Row],[Cliente]],'BASE DE CLIENTES'!A:E,2,0)</f>
        <v>Valparaíso de Goiás</v>
      </c>
      <c r="D6251" s="1" t="str">
        <f>VLOOKUP(Tabela1[[#This Row],[Cliente]],'BASE DE CLIENTES'!A:C,3,0)</f>
        <v>GO</v>
      </c>
      <c r="E6251" s="1" t="str">
        <f>CONCATENATE(Tabela1[[#This Row],[CIDADE]],",",Tabela1[[#This Row],[UF]])</f>
        <v>Valparaíso de Goiás,GO</v>
      </c>
      <c r="F6251" s="12">
        <v>46223</v>
      </c>
      <c r="G6251" s="14">
        <v>2193.69</v>
      </c>
      <c r="H6251" s="14">
        <v>3865</v>
      </c>
      <c r="I6251" s="7">
        <f>Tabela1[[#This Row],[Valor total]]-Tabela1[[#This Row],[Valor custo]]</f>
        <v>1671.31</v>
      </c>
      <c r="J6251" s="3">
        <f>Tabela1[[#This Row],[MARGEM BRUTA]]/Tabela1[[#This Row],[Valor total]]</f>
        <v>0.43242173350582147</v>
      </c>
      <c r="K6251" s="1" t="str">
        <f>VLOOKUP(Tabela1[[#This Row],[Cliente]],'BASE DE CLIENTES'!A:D,4,0)</f>
        <v>EMPRESA COM MAQUINA</v>
      </c>
      <c r="L6251" s="1" t="str">
        <f>VLOOKUP(Tabela1[[#This Row],[Cliente]],'BASE DE CLIENTES'!A:E,5,0)</f>
        <v>Valparaíso de Goiás</v>
      </c>
    </row>
    <row r="6252" spans="2:12" x14ac:dyDescent="0.3">
      <c r="B6252" t="s">
        <v>1305</v>
      </c>
      <c r="C6252" s="1" t="str">
        <f>VLOOKUP(Tabela1[[#This Row],[Cliente]],'BASE DE CLIENTES'!A:E,2,0)</f>
        <v>Brasília</v>
      </c>
      <c r="D6252" s="1" t="str">
        <f>VLOOKUP(Tabela1[[#This Row],[Cliente]],'BASE DE CLIENTES'!A:C,3,0)</f>
        <v>DF</v>
      </c>
      <c r="E6252" s="1" t="str">
        <f>CONCATENATE(Tabela1[[#This Row],[CIDADE]],",",Tabela1[[#This Row],[UF]])</f>
        <v>Brasília,DF</v>
      </c>
      <c r="F6252" s="12">
        <v>46223</v>
      </c>
      <c r="G6252" s="14">
        <v>104.28</v>
      </c>
      <c r="H6252" s="14">
        <v>310</v>
      </c>
      <c r="I6252" s="7">
        <f>Tabela1[[#This Row],[Valor total]]-Tabela1[[#This Row],[Valor custo]]</f>
        <v>205.72</v>
      </c>
      <c r="J6252" s="3">
        <f>Tabela1[[#This Row],[MARGEM BRUTA]]/Tabela1[[#This Row],[Valor total]]</f>
        <v>0.66361290322580646</v>
      </c>
      <c r="K6252" s="1" t="str">
        <f>VLOOKUP(Tabela1[[#This Row],[Cliente]],'BASE DE CLIENTES'!A:D,4,0)</f>
        <v>CLIENTE NOVO S/ IDENT.</v>
      </c>
      <c r="L6252" s="1" t="str">
        <f>VLOOKUP(Tabela1[[#This Row],[Cliente]],'BASE DE CLIENTES'!A:E,5,0)</f>
        <v>BRAZLÂNDIA</v>
      </c>
    </row>
    <row r="6253" spans="2:12" x14ac:dyDescent="0.3">
      <c r="B6253" t="s">
        <v>88</v>
      </c>
      <c r="C6253" s="1" t="str">
        <f>VLOOKUP(Tabela1[[#This Row],[Cliente]],'BASE DE CLIENTES'!A:E,2,0)</f>
        <v>Brasília</v>
      </c>
      <c r="D6253" s="1" t="str">
        <f>VLOOKUP(Tabela1[[#This Row],[Cliente]],'BASE DE CLIENTES'!A:C,3,0)</f>
        <v>DF</v>
      </c>
      <c r="E6253" s="1" t="str">
        <f>CONCATENATE(Tabela1[[#This Row],[CIDADE]],",",Tabela1[[#This Row],[UF]])</f>
        <v>Brasília,DF</v>
      </c>
      <c r="F6253" s="12">
        <v>46223</v>
      </c>
      <c r="G6253" s="14">
        <v>1075</v>
      </c>
      <c r="H6253" s="14">
        <v>1865</v>
      </c>
      <c r="I6253" s="7">
        <f>Tabela1[[#This Row],[Valor total]]-Tabela1[[#This Row],[Valor custo]]</f>
        <v>790</v>
      </c>
      <c r="J6253" s="3">
        <f>Tabela1[[#This Row],[MARGEM BRUTA]]/Tabela1[[#This Row],[Valor total]]</f>
        <v>0.42359249329758714</v>
      </c>
      <c r="K6253" s="1" t="str">
        <f>VLOOKUP(Tabela1[[#This Row],[Cliente]],'BASE DE CLIENTES'!A:D,4,0)</f>
        <v>SERRALHEIRO</v>
      </c>
      <c r="L6253" s="1" t="str">
        <f>VLOOKUP(Tabela1[[#This Row],[Cliente]],'BASE DE CLIENTES'!A:E,5,0)</f>
        <v>RECANTO DAS EMAS</v>
      </c>
    </row>
    <row r="6254" spans="2:12" x14ac:dyDescent="0.3">
      <c r="B6254" t="s">
        <v>117</v>
      </c>
      <c r="C6254" s="1" t="str">
        <f>VLOOKUP(Tabela1[[#This Row],[Cliente]],'BASE DE CLIENTES'!A:E,2,0)</f>
        <v>Brasília</v>
      </c>
      <c r="D6254" s="1" t="str">
        <f>VLOOKUP(Tabela1[[#This Row],[Cliente]],'BASE DE CLIENTES'!A:C,3,0)</f>
        <v>DF</v>
      </c>
      <c r="E6254" s="1" t="str">
        <f>CONCATENATE(Tabela1[[#This Row],[CIDADE]],",",Tabela1[[#This Row],[UF]])</f>
        <v>Brasília,DF</v>
      </c>
      <c r="F6254" s="12">
        <v>46223</v>
      </c>
      <c r="G6254" s="14">
        <v>281.39999999999998</v>
      </c>
      <c r="H6254" s="14">
        <v>675</v>
      </c>
      <c r="I6254" s="7">
        <f>Tabela1[[#This Row],[Valor total]]-Tabela1[[#This Row],[Valor custo]]</f>
        <v>393.6</v>
      </c>
      <c r="J6254" s="3">
        <f>Tabela1[[#This Row],[MARGEM BRUTA]]/Tabela1[[#This Row],[Valor total]]</f>
        <v>0.58311111111111114</v>
      </c>
      <c r="K6254" s="1" t="str">
        <f>VLOOKUP(Tabela1[[#This Row],[Cliente]],'BASE DE CLIENTES'!A:D,4,0)</f>
        <v>EMPRESA COM MAQUINA</v>
      </c>
      <c r="L6254" s="1" t="str">
        <f>VLOOKUP(Tabela1[[#This Row],[Cliente]],'BASE DE CLIENTES'!A:E,5,0)</f>
        <v>SETOR HABITACIONAL ARNIQUEIRA (AGUAS CLARAS)</v>
      </c>
    </row>
    <row r="6255" spans="2:12" x14ac:dyDescent="0.3">
      <c r="B6255" t="s">
        <v>68</v>
      </c>
      <c r="C6255" s="1" t="str">
        <f>VLOOKUP(Tabela1[[#This Row],[Cliente]],'BASE DE CLIENTES'!A:E,2,0)</f>
        <v>Brasília</v>
      </c>
      <c r="D6255" s="1" t="str">
        <f>VLOOKUP(Tabela1[[#This Row],[Cliente]],'BASE DE CLIENTES'!A:C,3,0)</f>
        <v>DF</v>
      </c>
      <c r="E6255" s="1" t="str">
        <f>CONCATENATE(Tabela1[[#This Row],[CIDADE]],",",Tabela1[[#This Row],[UF]])</f>
        <v>Brasília,DF</v>
      </c>
      <c r="F6255" s="12">
        <v>46223</v>
      </c>
      <c r="G6255" s="14">
        <v>46.5</v>
      </c>
      <c r="H6255" s="14">
        <v>75</v>
      </c>
      <c r="I6255" s="7">
        <f>Tabela1[[#This Row],[Valor total]]-Tabela1[[#This Row],[Valor custo]]</f>
        <v>28.5</v>
      </c>
      <c r="J6255" s="3">
        <f>Tabela1[[#This Row],[MARGEM BRUTA]]/Tabela1[[#This Row],[Valor total]]</f>
        <v>0.38</v>
      </c>
      <c r="K6255" s="1" t="str">
        <f>VLOOKUP(Tabela1[[#This Row],[Cliente]],'BASE DE CLIENTES'!A:D,4,0)</f>
        <v>EMPRESA COM MAQUINA</v>
      </c>
      <c r="L6255" s="1" t="str">
        <f>VLOOKUP(Tabela1[[#This Row],[Cliente]],'BASE DE CLIENTES'!A:E,5,0)</f>
        <v>SAMAMBAIA SUL (SAMAMBAIA)</v>
      </c>
    </row>
    <row r="6256" spans="2:12" x14ac:dyDescent="0.3">
      <c r="B6256" t="s">
        <v>255</v>
      </c>
      <c r="C6256" s="1" t="str">
        <f>VLOOKUP(Tabela1[[#This Row],[Cliente]],'BASE DE CLIENTES'!A:E,2,0)</f>
        <v>Brasília</v>
      </c>
      <c r="D6256" s="1" t="str">
        <f>VLOOKUP(Tabela1[[#This Row],[Cliente]],'BASE DE CLIENTES'!A:C,3,0)</f>
        <v>DF</v>
      </c>
      <c r="E6256" s="1" t="str">
        <f>CONCATENATE(Tabela1[[#This Row],[CIDADE]],",",Tabela1[[#This Row],[UF]])</f>
        <v>Brasília,DF</v>
      </c>
      <c r="F6256" s="12">
        <v>46223</v>
      </c>
      <c r="G6256" s="14">
        <v>463.69</v>
      </c>
      <c r="H6256" s="14">
        <v>750</v>
      </c>
      <c r="I6256" s="7">
        <f>Tabela1[[#This Row],[Valor total]]-Tabela1[[#This Row],[Valor custo]]</f>
        <v>286.31</v>
      </c>
      <c r="J6256" s="3">
        <f>Tabela1[[#This Row],[MARGEM BRUTA]]/Tabela1[[#This Row],[Valor total]]</f>
        <v>0.38174666666666668</v>
      </c>
      <c r="K6256" s="1" t="str">
        <f>VLOOKUP(Tabela1[[#This Row],[Cliente]],'BASE DE CLIENTES'!A:D,4,0)</f>
        <v>EMPRESA COM MAQUINA</v>
      </c>
      <c r="L6256" s="1" t="str">
        <f>VLOOKUP(Tabela1[[#This Row],[Cliente]],'BASE DE CLIENTES'!A:E,5,0)</f>
        <v>ADE ÁGUAS CLARAS</v>
      </c>
    </row>
    <row r="6257" spans="2:12" x14ac:dyDescent="0.3">
      <c r="B6257" t="s">
        <v>1176</v>
      </c>
      <c r="C6257" s="1" t="str">
        <f>VLOOKUP(Tabela1[[#This Row],[Cliente]],'BASE DE CLIENTES'!A:E,2,0)</f>
        <v>Brasília</v>
      </c>
      <c r="D6257" s="1" t="str">
        <f>VLOOKUP(Tabela1[[#This Row],[Cliente]],'BASE DE CLIENTES'!A:C,3,0)</f>
        <v>DF</v>
      </c>
      <c r="E6257" s="1" t="str">
        <f>CONCATENATE(Tabela1[[#This Row],[CIDADE]],",",Tabela1[[#This Row],[UF]])</f>
        <v>Brasília,DF</v>
      </c>
      <c r="F6257" s="12">
        <v>46223</v>
      </c>
      <c r="G6257" s="14">
        <v>3800</v>
      </c>
      <c r="H6257" s="14">
        <v>7500</v>
      </c>
      <c r="I6257" s="7">
        <f>Tabela1[[#This Row],[Valor total]]-Tabela1[[#This Row],[Valor custo]]</f>
        <v>3700</v>
      </c>
      <c r="J6257" s="3">
        <f>Tabela1[[#This Row],[MARGEM BRUTA]]/Tabela1[[#This Row],[Valor total]]</f>
        <v>0.49333333333333335</v>
      </c>
      <c r="K6257" s="1" t="str">
        <f>VLOOKUP(Tabela1[[#This Row],[Cliente]],'BASE DE CLIENTES'!A:D,4,0)</f>
        <v>CLIENTE NOVO S/ IDENT.</v>
      </c>
      <c r="L6257" s="1" t="str">
        <f>VLOOKUP(Tabela1[[#This Row],[Cliente]],'BASE DE CLIENTES'!A:E,5,0)</f>
        <v>TAGUATINGA</v>
      </c>
    </row>
    <row r="6258" spans="2:12" x14ac:dyDescent="0.3">
      <c r="B6258" t="s">
        <v>112</v>
      </c>
      <c r="C6258" s="1" t="str">
        <f>VLOOKUP(Tabela1[[#This Row],[Cliente]],'BASE DE CLIENTES'!A:E,2,0)</f>
        <v>Brasília</v>
      </c>
      <c r="D6258" s="1" t="str">
        <f>VLOOKUP(Tabela1[[#This Row],[Cliente]],'BASE DE CLIENTES'!A:C,3,0)</f>
        <v>DF</v>
      </c>
      <c r="E6258" s="1" t="str">
        <f>CONCATENATE(Tabela1[[#This Row],[CIDADE]],",",Tabela1[[#This Row],[UF]])</f>
        <v>Brasília,DF</v>
      </c>
      <c r="F6258" s="12">
        <v>46223</v>
      </c>
      <c r="G6258" s="14">
        <v>1194.2</v>
      </c>
      <c r="H6258" s="14">
        <v>2070</v>
      </c>
      <c r="I6258" s="7">
        <f>Tabela1[[#This Row],[Valor total]]-Tabela1[[#This Row],[Valor custo]]</f>
        <v>875.8</v>
      </c>
      <c r="J6258" s="3">
        <f>Tabela1[[#This Row],[MARGEM BRUTA]]/Tabela1[[#This Row],[Valor total]]</f>
        <v>0.42309178743961351</v>
      </c>
      <c r="K6258" s="1" t="str">
        <f>VLOOKUP(Tabela1[[#This Row],[Cliente]],'BASE DE CLIENTES'!A:D,4,0)</f>
        <v>SERRALHEIRO</v>
      </c>
      <c r="L6258" s="1" t="str">
        <f>VLOOKUP(Tabela1[[#This Row],[Cliente]],'BASE DE CLIENTES'!A:E,5,0)</f>
        <v>RIACHO FUNDO I</v>
      </c>
    </row>
    <row r="6259" spans="2:12" x14ac:dyDescent="0.3">
      <c r="B6259" t="s">
        <v>276</v>
      </c>
      <c r="C6259" s="1" t="str">
        <f>VLOOKUP(Tabela1[[#This Row],[Cliente]],'BASE DE CLIENTES'!A:E,2,0)</f>
        <v>Parauapebas</v>
      </c>
      <c r="D6259" s="1" t="str">
        <f>VLOOKUP(Tabela1[[#This Row],[Cliente]],'BASE DE CLIENTES'!A:C,3,0)</f>
        <v>PA</v>
      </c>
      <c r="E6259" s="1" t="str">
        <f>CONCATENATE(Tabela1[[#This Row],[CIDADE]],",",Tabela1[[#This Row],[UF]])</f>
        <v>Parauapebas,PA</v>
      </c>
      <c r="F6259" s="12">
        <v>46223</v>
      </c>
      <c r="G6259" s="14">
        <v>8209.2099999999991</v>
      </c>
      <c r="H6259" s="14">
        <v>13175</v>
      </c>
      <c r="I6259" s="7">
        <f>Tabela1[[#This Row],[Valor total]]-Tabela1[[#This Row],[Valor custo]]</f>
        <v>4965.7900000000009</v>
      </c>
      <c r="J6259" s="3">
        <f>Tabela1[[#This Row],[MARGEM BRUTA]]/Tabela1[[#This Row],[Valor total]]</f>
        <v>0.37691005692599627</v>
      </c>
      <c r="K6259" s="1" t="str">
        <f>VLOOKUP(Tabela1[[#This Row],[Cliente]],'BASE DE CLIENTES'!A:D,4,0)</f>
        <v>EMPRESA COM MAQUINA</v>
      </c>
      <c r="L6259" s="1" t="str">
        <f>VLOOKUP(Tabela1[[#This Row],[Cliente]],'BASE DE CLIENTES'!A:E,5,0)</f>
        <v>Parauapebas</v>
      </c>
    </row>
    <row r="6260" spans="2:12" x14ac:dyDescent="0.3">
      <c r="B6260" t="s">
        <v>97</v>
      </c>
      <c r="C6260" s="1" t="str">
        <f>VLOOKUP(Tabela1[[#This Row],[Cliente]],'BASE DE CLIENTES'!A:E,2,0)</f>
        <v>Brasília</v>
      </c>
      <c r="D6260" s="1" t="str">
        <f>VLOOKUP(Tabela1[[#This Row],[Cliente]],'BASE DE CLIENTES'!A:C,3,0)</f>
        <v>DF</v>
      </c>
      <c r="E6260" s="1" t="str">
        <f>CONCATENATE(Tabela1[[#This Row],[CIDADE]],",",Tabela1[[#This Row],[UF]])</f>
        <v>Brasília,DF</v>
      </c>
      <c r="F6260" s="12">
        <v>46223</v>
      </c>
      <c r="G6260" s="14">
        <v>546.79</v>
      </c>
      <c r="H6260" s="14">
        <v>795</v>
      </c>
      <c r="I6260" s="7">
        <f>Tabela1[[#This Row],[Valor total]]-Tabela1[[#This Row],[Valor custo]]</f>
        <v>248.21000000000004</v>
      </c>
      <c r="J6260" s="3">
        <f>Tabela1[[#This Row],[MARGEM BRUTA]]/Tabela1[[#This Row],[Valor total]]</f>
        <v>0.31221383647798745</v>
      </c>
      <c r="K6260" s="1" t="str">
        <f>VLOOKUP(Tabela1[[#This Row],[Cliente]],'BASE DE CLIENTES'!A:D,4,0)</f>
        <v>SERRALHEIRO</v>
      </c>
      <c r="L6260" s="1" t="str">
        <f>VLOOKUP(Tabela1[[#This Row],[Cliente]],'BASE DE CLIENTES'!A:E,5,0)</f>
        <v>CEILANDIA NORTE</v>
      </c>
    </row>
    <row r="6261" spans="2:12" x14ac:dyDescent="0.3">
      <c r="B6261" t="s">
        <v>161</v>
      </c>
      <c r="C6261" s="1" t="str">
        <f>VLOOKUP(Tabela1[[#This Row],[Cliente]],'BASE DE CLIENTES'!A:E,2,0)</f>
        <v>Brasília</v>
      </c>
      <c r="D6261" s="1" t="str">
        <f>VLOOKUP(Tabela1[[#This Row],[Cliente]],'BASE DE CLIENTES'!A:C,3,0)</f>
        <v>DF</v>
      </c>
      <c r="E6261" s="1" t="str">
        <f>CONCATENATE(Tabela1[[#This Row],[CIDADE]],",",Tabela1[[#This Row],[UF]])</f>
        <v>Brasília,DF</v>
      </c>
      <c r="F6261" s="12">
        <v>46223</v>
      </c>
      <c r="G6261" s="14">
        <v>10921.9</v>
      </c>
      <c r="H6261" s="14">
        <v>16250</v>
      </c>
      <c r="I6261" s="7">
        <f>Tabela1[[#This Row],[Valor total]]-Tabela1[[#This Row],[Valor custo]]</f>
        <v>5328.1</v>
      </c>
      <c r="J6261" s="3">
        <f>Tabela1[[#This Row],[MARGEM BRUTA]]/Tabela1[[#This Row],[Valor total]]</f>
        <v>0.32788307692307694</v>
      </c>
      <c r="K6261" s="1" t="str">
        <f>VLOOKUP(Tabela1[[#This Row],[Cliente]],'BASE DE CLIENTES'!A:D,4,0)</f>
        <v>EMPRESA COM MAQUINA</v>
      </c>
      <c r="L6261" s="1" t="str">
        <f>VLOOKUP(Tabela1[[#This Row],[Cliente]],'BASE DE CLIENTES'!A:E,5,0)</f>
        <v>RIACHO FUNDO II</v>
      </c>
    </row>
    <row r="6262" spans="2:12" x14ac:dyDescent="0.3">
      <c r="B6262" t="s">
        <v>1223</v>
      </c>
      <c r="C6262" s="1" t="str">
        <f>VLOOKUP(Tabela1[[#This Row],[Cliente]],'BASE DE CLIENTES'!A:E,2,0)</f>
        <v>MERCADO LIVRE</v>
      </c>
      <c r="D6262" s="1" t="str">
        <f>VLOOKUP(Tabela1[[#This Row],[Cliente]],'BASE DE CLIENTES'!A:C,3,0)</f>
        <v>MERCADO LIVRE</v>
      </c>
      <c r="E6262" s="1" t="str">
        <f>CONCATENATE(Tabela1[[#This Row],[CIDADE]],",",Tabela1[[#This Row],[UF]])</f>
        <v>MERCADO LIVRE,MERCADO LIVRE</v>
      </c>
      <c r="F6262" s="12">
        <v>46223</v>
      </c>
      <c r="G6262" s="14">
        <v>56.28</v>
      </c>
      <c r="H6262" s="14">
        <v>219.6</v>
      </c>
      <c r="I6262" s="7">
        <f>Tabela1[[#This Row],[Valor total]]-Tabela1[[#This Row],[Valor custo]]</f>
        <v>163.32</v>
      </c>
      <c r="J6262" s="3">
        <f>Tabela1[[#This Row],[MARGEM BRUTA]]/Tabela1[[#This Row],[Valor total]]</f>
        <v>0.74371584699453552</v>
      </c>
      <c r="K6262" s="1" t="str">
        <f>VLOOKUP(Tabela1[[#This Row],[Cliente]],'BASE DE CLIENTES'!A:D,4,0)</f>
        <v>OUTROS RAMOS</v>
      </c>
      <c r="L6262" s="1" t="str">
        <f>VLOOKUP(Tabela1[[#This Row],[Cliente]],'BASE DE CLIENTES'!A:E,5,0)</f>
        <v>MERCADO LIVRE</v>
      </c>
    </row>
    <row r="6263" spans="2:12" x14ac:dyDescent="0.3">
      <c r="B6263" t="s">
        <v>262</v>
      </c>
      <c r="C6263" s="1" t="str">
        <f>VLOOKUP(Tabela1[[#This Row],[Cliente]],'BASE DE CLIENTES'!A:E,2,0)</f>
        <v>Brasília</v>
      </c>
      <c r="D6263" s="1" t="str">
        <f>VLOOKUP(Tabela1[[#This Row],[Cliente]],'BASE DE CLIENTES'!A:C,3,0)</f>
        <v>DF</v>
      </c>
      <c r="E6263" s="1" t="str">
        <f>CONCATENATE(Tabela1[[#This Row],[CIDADE]],",",Tabela1[[#This Row],[UF]])</f>
        <v>Brasília,DF</v>
      </c>
      <c r="F6263" s="12">
        <v>46223</v>
      </c>
      <c r="G6263" s="14">
        <v>56.28</v>
      </c>
      <c r="H6263" s="14">
        <v>200</v>
      </c>
      <c r="I6263" s="7">
        <f>Tabela1[[#This Row],[Valor total]]-Tabela1[[#This Row],[Valor custo]]</f>
        <v>143.72</v>
      </c>
      <c r="J6263" s="3">
        <f>Tabela1[[#This Row],[MARGEM BRUTA]]/Tabela1[[#This Row],[Valor total]]</f>
        <v>0.71860000000000002</v>
      </c>
      <c r="K6263" s="1" t="str">
        <f>VLOOKUP(Tabela1[[#This Row],[Cliente]],'BASE DE CLIENTES'!A:D,4,0)</f>
        <v>SERRALHEIRO</v>
      </c>
      <c r="L6263" s="1" t="str">
        <f>VLOOKUP(Tabela1[[#This Row],[Cliente]],'BASE DE CLIENTES'!A:E,5,0)</f>
        <v>SETOR INDUSTRIAL (TAGUATINGA)</v>
      </c>
    </row>
    <row r="6264" spans="2:12" x14ac:dyDescent="0.3">
      <c r="B6264" t="s">
        <v>141</v>
      </c>
      <c r="C6264" s="1" t="str">
        <f>VLOOKUP(Tabela1[[#This Row],[Cliente]],'BASE DE CLIENTES'!A:E,2,0)</f>
        <v>Brasília</v>
      </c>
      <c r="D6264" s="1" t="str">
        <f>VLOOKUP(Tabela1[[#This Row],[Cliente]],'BASE DE CLIENTES'!A:C,3,0)</f>
        <v>DF</v>
      </c>
      <c r="E6264" s="1" t="str">
        <f>CONCATENATE(Tabela1[[#This Row],[CIDADE]],",",Tabela1[[#This Row],[UF]])</f>
        <v>Brasília,DF</v>
      </c>
      <c r="F6264" s="12">
        <v>46223</v>
      </c>
      <c r="G6264" s="14">
        <v>4562.5600000000004</v>
      </c>
      <c r="H6264" s="14">
        <v>7190</v>
      </c>
      <c r="I6264" s="7">
        <f>Tabela1[[#This Row],[Valor total]]-Tabela1[[#This Row],[Valor custo]]</f>
        <v>2627.4399999999996</v>
      </c>
      <c r="J6264" s="3">
        <f>Tabela1[[#This Row],[MARGEM BRUTA]]/Tabela1[[#This Row],[Valor total]]</f>
        <v>0.36542976356050066</v>
      </c>
      <c r="K6264" s="1" t="str">
        <f>VLOOKUP(Tabela1[[#This Row],[Cliente]],'BASE DE CLIENTES'!A:D,4,0)</f>
        <v>EMPRESA COM MAQUINA</v>
      </c>
      <c r="L6264" s="1" t="str">
        <f>VLOOKUP(Tabela1[[#This Row],[Cliente]],'BASE DE CLIENTES'!A:E,5,0)</f>
        <v>TAGUATINGA</v>
      </c>
    </row>
    <row r="6265" spans="2:12" x14ac:dyDescent="0.3">
      <c r="B6265" t="s">
        <v>27</v>
      </c>
      <c r="C6265" s="1" t="str">
        <f>VLOOKUP(Tabela1[[#This Row],[Cliente]],'BASE DE CLIENTES'!A:E,2,0)</f>
        <v>Brasília</v>
      </c>
      <c r="D6265" s="1" t="str">
        <f>VLOOKUP(Tabela1[[#This Row],[Cliente]],'BASE DE CLIENTES'!A:C,3,0)</f>
        <v>DF</v>
      </c>
      <c r="E6265" s="1" t="str">
        <f>CONCATENATE(Tabela1[[#This Row],[CIDADE]],",",Tabela1[[#This Row],[UF]])</f>
        <v>Brasília,DF</v>
      </c>
      <c r="F6265" s="12">
        <v>46223</v>
      </c>
      <c r="G6265" s="14">
        <v>1520</v>
      </c>
      <c r="H6265" s="14">
        <v>2460</v>
      </c>
      <c r="I6265" s="7">
        <f>Tabela1[[#This Row],[Valor total]]-Tabela1[[#This Row],[Valor custo]]</f>
        <v>940</v>
      </c>
      <c r="J6265" s="3">
        <f>Tabela1[[#This Row],[MARGEM BRUTA]]/Tabela1[[#This Row],[Valor total]]</f>
        <v>0.38211382113821141</v>
      </c>
      <c r="K6265" s="1" t="str">
        <f>VLOOKUP(Tabela1[[#This Row],[Cliente]],'BASE DE CLIENTES'!A:D,4,0)</f>
        <v>EMPRESA SEM MAQUINA</v>
      </c>
      <c r="L6265" s="1" t="str">
        <f>VLOOKUP(Tabela1[[#This Row],[Cliente]],'BASE DE CLIENTES'!A:E,5,0)</f>
        <v>RECANTO DAS EMAS</v>
      </c>
    </row>
    <row r="6266" spans="2:12" x14ac:dyDescent="0.3">
      <c r="B6266" t="s">
        <v>117</v>
      </c>
      <c r="C6266" s="1" t="str">
        <f>VLOOKUP(Tabela1[[#This Row],[Cliente]],'BASE DE CLIENTES'!A:E,2,0)</f>
        <v>Brasília</v>
      </c>
      <c r="D6266" s="1" t="str">
        <f>VLOOKUP(Tabela1[[#This Row],[Cliente]],'BASE DE CLIENTES'!A:C,3,0)</f>
        <v>DF</v>
      </c>
      <c r="E6266" s="1" t="str">
        <f>CONCATENATE(Tabela1[[#This Row],[CIDADE]],",",Tabela1[[#This Row],[UF]])</f>
        <v>Brasília,DF</v>
      </c>
      <c r="F6266" s="12">
        <v>46223</v>
      </c>
      <c r="G6266" s="14">
        <v>1384.79</v>
      </c>
      <c r="H6266" s="14">
        <v>2000</v>
      </c>
      <c r="I6266" s="7">
        <f>Tabela1[[#This Row],[Valor total]]-Tabela1[[#This Row],[Valor custo]]</f>
        <v>615.21</v>
      </c>
      <c r="J6266" s="3">
        <f>Tabela1[[#This Row],[MARGEM BRUTA]]/Tabela1[[#This Row],[Valor total]]</f>
        <v>0.30760500000000002</v>
      </c>
      <c r="K6266" s="1" t="str">
        <f>VLOOKUP(Tabela1[[#This Row],[Cliente]],'BASE DE CLIENTES'!A:D,4,0)</f>
        <v>EMPRESA COM MAQUINA</v>
      </c>
      <c r="L6266" s="1" t="str">
        <f>VLOOKUP(Tabela1[[#This Row],[Cliente]],'BASE DE CLIENTES'!A:E,5,0)</f>
        <v>SETOR HABITACIONAL ARNIQUEIRA (AGUAS CLARAS)</v>
      </c>
    </row>
    <row r="6267" spans="2:12" x14ac:dyDescent="0.3">
      <c r="B6267" t="s">
        <v>184</v>
      </c>
      <c r="C6267" s="1" t="str">
        <f>VLOOKUP(Tabela1[[#This Row],[Cliente]],'BASE DE CLIENTES'!A:E,2,0)</f>
        <v>Castanhal</v>
      </c>
      <c r="D6267" s="1" t="str">
        <f>VLOOKUP(Tabela1[[#This Row],[Cliente]],'BASE DE CLIENTES'!A:C,3,0)</f>
        <v>PA</v>
      </c>
      <c r="E6267" s="1" t="str">
        <f>CONCATENATE(Tabela1[[#This Row],[CIDADE]],",",Tabela1[[#This Row],[UF]])</f>
        <v>Castanhal,PA</v>
      </c>
      <c r="F6267" s="12">
        <v>46223</v>
      </c>
      <c r="G6267" s="14">
        <v>16127.53</v>
      </c>
      <c r="H6267" s="14">
        <v>25425</v>
      </c>
      <c r="I6267" s="7">
        <f>Tabela1[[#This Row],[Valor total]]-Tabela1[[#This Row],[Valor custo]]</f>
        <v>9297.4699999999993</v>
      </c>
      <c r="J6267" s="3">
        <f>Tabela1[[#This Row],[MARGEM BRUTA]]/Tabela1[[#This Row],[Valor total]]</f>
        <v>0.36568220255653883</v>
      </c>
      <c r="K6267" s="1" t="str">
        <f>VLOOKUP(Tabela1[[#This Row],[Cliente]],'BASE DE CLIENTES'!A:D,4,0)</f>
        <v>EMPRESA COM MAQUINA</v>
      </c>
      <c r="L6267" s="1" t="str">
        <f>VLOOKUP(Tabela1[[#This Row],[Cliente]],'BASE DE CLIENTES'!A:E,5,0)</f>
        <v>Castanhal</v>
      </c>
    </row>
    <row r="6268" spans="2:12" x14ac:dyDescent="0.3">
      <c r="B6268" t="s">
        <v>23</v>
      </c>
      <c r="C6268" s="1" t="str">
        <f>VLOOKUP(Tabela1[[#This Row],[Cliente]],'BASE DE CLIENTES'!A:E,2,0)</f>
        <v>Brasília</v>
      </c>
      <c r="D6268" s="1" t="str">
        <f>VLOOKUP(Tabela1[[#This Row],[Cliente]],'BASE DE CLIENTES'!A:C,3,0)</f>
        <v>DF</v>
      </c>
      <c r="E6268" s="1" t="str">
        <f>CONCATENATE(Tabela1[[#This Row],[CIDADE]],",",Tabela1[[#This Row],[UF]])</f>
        <v>Brasília,DF</v>
      </c>
      <c r="F6268" s="12">
        <v>46223</v>
      </c>
      <c r="G6268" s="14">
        <v>866.18</v>
      </c>
      <c r="H6268" s="14">
        <v>1340</v>
      </c>
      <c r="I6268" s="7">
        <f>Tabela1[[#This Row],[Valor total]]-Tabela1[[#This Row],[Valor custo]]</f>
        <v>473.82000000000005</v>
      </c>
      <c r="J6268" s="3">
        <f>Tabela1[[#This Row],[MARGEM BRUTA]]/Tabela1[[#This Row],[Valor total]]</f>
        <v>0.35359701492537315</v>
      </c>
      <c r="K6268" s="1" t="str">
        <f>VLOOKUP(Tabela1[[#This Row],[Cliente]],'BASE DE CLIENTES'!A:D,4,0)</f>
        <v>EMPRESA SEM MAQUINA</v>
      </c>
      <c r="L6268" s="1" t="str">
        <f>VLOOKUP(Tabela1[[#This Row],[Cliente]],'BASE DE CLIENTES'!A:E,5,0)</f>
        <v>SETOR INDUSTRIAL (TAGUATINGA)</v>
      </c>
    </row>
    <row r="6269" spans="2:12" x14ac:dyDescent="0.3">
      <c r="B6269" t="s">
        <v>111</v>
      </c>
      <c r="C6269" s="1" t="str">
        <f>VLOOKUP(Tabela1[[#This Row],[Cliente]],'BASE DE CLIENTES'!A:E,2,0)</f>
        <v>Brasília</v>
      </c>
      <c r="D6269" s="1" t="str">
        <f>VLOOKUP(Tabela1[[#This Row],[Cliente]],'BASE DE CLIENTES'!A:C,3,0)</f>
        <v>DF</v>
      </c>
      <c r="E6269" s="1" t="str">
        <f>CONCATENATE(Tabela1[[#This Row],[CIDADE]],",",Tabela1[[#This Row],[UF]])</f>
        <v>Brasília,DF</v>
      </c>
      <c r="F6269" s="12">
        <v>46223</v>
      </c>
      <c r="G6269" s="14">
        <v>1216.79</v>
      </c>
      <c r="H6269" s="14">
        <v>1720</v>
      </c>
      <c r="I6269" s="7">
        <f>Tabela1[[#This Row],[Valor total]]-Tabela1[[#This Row],[Valor custo]]</f>
        <v>503.21000000000004</v>
      </c>
      <c r="J6269" s="3">
        <f>Tabela1[[#This Row],[MARGEM BRUTA]]/Tabela1[[#This Row],[Valor total]]</f>
        <v>0.29256395348837211</v>
      </c>
      <c r="K6269" s="1" t="str">
        <f>VLOOKUP(Tabela1[[#This Row],[Cliente]],'BASE DE CLIENTES'!A:D,4,0)</f>
        <v>EMPRESA SEM MAQUINA</v>
      </c>
      <c r="L6269" s="1" t="str">
        <f>VLOOKUP(Tabela1[[#This Row],[Cliente]],'BASE DE CLIENTES'!A:E,5,0)</f>
        <v>TAGUATINGA SUL (TAGUATINGA)</v>
      </c>
    </row>
    <row r="6270" spans="2:12" x14ac:dyDescent="0.3">
      <c r="B6270" t="s">
        <v>322</v>
      </c>
      <c r="C6270" s="1" t="str">
        <f>VLOOKUP(Tabela1[[#This Row],[Cliente]],'BASE DE CLIENTES'!A:E,2,0)</f>
        <v>Brasília</v>
      </c>
      <c r="D6270" s="1" t="str">
        <f>VLOOKUP(Tabela1[[#This Row],[Cliente]],'BASE DE CLIENTES'!A:C,3,0)</f>
        <v>DF</v>
      </c>
      <c r="E6270" s="1" t="str">
        <f>CONCATENATE(Tabela1[[#This Row],[CIDADE]],",",Tabela1[[#This Row],[UF]])</f>
        <v>Brasília,DF</v>
      </c>
      <c r="F6270" s="12">
        <v>46223</v>
      </c>
      <c r="G6270" s="14">
        <v>191</v>
      </c>
      <c r="H6270" s="14">
        <v>300</v>
      </c>
      <c r="I6270" s="7">
        <f>Tabela1[[#This Row],[Valor total]]-Tabela1[[#This Row],[Valor custo]]</f>
        <v>109</v>
      </c>
      <c r="J6270" s="3">
        <f>Tabela1[[#This Row],[MARGEM BRUTA]]/Tabela1[[#This Row],[Valor total]]</f>
        <v>0.36333333333333334</v>
      </c>
      <c r="K6270" s="1" t="str">
        <f>VLOOKUP(Tabela1[[#This Row],[Cliente]],'BASE DE CLIENTES'!A:D,4,0)</f>
        <v>SERRALHEIRO</v>
      </c>
      <c r="L6270" s="1" t="str">
        <f>VLOOKUP(Tabela1[[#This Row],[Cliente]],'BASE DE CLIENTES'!A:E,5,0)</f>
        <v>RIACHO FUNDO I</v>
      </c>
    </row>
    <row r="6271" spans="2:12" x14ac:dyDescent="0.3">
      <c r="B6271" t="s">
        <v>1304</v>
      </c>
      <c r="C6271" s="1" t="str">
        <f>VLOOKUP(Tabela1[[#This Row],[Cliente]],'BASE DE CLIENTES'!A:E,2,0)</f>
        <v>Uberlândia</v>
      </c>
      <c r="D6271" s="1" t="str">
        <f>VLOOKUP(Tabela1[[#This Row],[Cliente]],'BASE DE CLIENTES'!A:C,3,0)</f>
        <v>MG</v>
      </c>
      <c r="E6271" s="1" t="str">
        <f>CONCATENATE(Tabela1[[#This Row],[CIDADE]],",",Tabela1[[#This Row],[UF]])</f>
        <v>Uberlândia,MG</v>
      </c>
      <c r="F6271" s="12">
        <v>46223</v>
      </c>
      <c r="G6271" s="14">
        <v>15373.79</v>
      </c>
      <c r="H6271" s="14">
        <v>20960</v>
      </c>
      <c r="I6271" s="7">
        <f>Tabela1[[#This Row],[Valor total]]-Tabela1[[#This Row],[Valor custo]]</f>
        <v>5586.2099999999991</v>
      </c>
      <c r="J6271" s="3">
        <f>Tabela1[[#This Row],[MARGEM BRUTA]]/Tabela1[[#This Row],[Valor total]]</f>
        <v>0.2665176526717557</v>
      </c>
      <c r="K6271" s="1" t="str">
        <f>VLOOKUP(Tabela1[[#This Row],[Cliente]],'BASE DE CLIENTES'!A:D,4,0)</f>
        <v>CLIENTE NOVO S/ IDENT.</v>
      </c>
      <c r="L6271" s="1" t="str">
        <f>VLOOKUP(Tabela1[[#This Row],[Cliente]],'BASE DE CLIENTES'!A:E,5,0)</f>
        <v>Uberlândia</v>
      </c>
    </row>
    <row r="6272" spans="2:12" x14ac:dyDescent="0.3">
      <c r="B6272" t="s">
        <v>150</v>
      </c>
      <c r="C6272" s="1" t="str">
        <f>VLOOKUP(Tabela1[[#This Row],[Cliente]],'BASE DE CLIENTES'!A:E,2,0)</f>
        <v>Anápolis</v>
      </c>
      <c r="D6272" s="1" t="str">
        <f>VLOOKUP(Tabela1[[#This Row],[Cliente]],'BASE DE CLIENTES'!A:C,3,0)</f>
        <v>GO</v>
      </c>
      <c r="E6272" s="1" t="str">
        <f>CONCATENATE(Tabela1[[#This Row],[CIDADE]],",",Tabela1[[#This Row],[UF]])</f>
        <v>Anápolis,GO</v>
      </c>
      <c r="F6272" s="12">
        <v>46223</v>
      </c>
      <c r="G6272" s="14">
        <v>9131.61</v>
      </c>
      <c r="H6272" s="14">
        <v>14320</v>
      </c>
      <c r="I6272" s="7">
        <f>Tabela1[[#This Row],[Valor total]]-Tabela1[[#This Row],[Valor custo]]</f>
        <v>5188.3899999999994</v>
      </c>
      <c r="J6272" s="3">
        <f>Tabela1[[#This Row],[MARGEM BRUTA]]/Tabela1[[#This Row],[Valor total]]</f>
        <v>0.36231773743016754</v>
      </c>
      <c r="K6272" s="1" t="str">
        <f>VLOOKUP(Tabela1[[#This Row],[Cliente]],'BASE DE CLIENTES'!A:D,4,0)</f>
        <v>EMPRESA COM MAQUINA</v>
      </c>
      <c r="L6272" s="1" t="str">
        <f>VLOOKUP(Tabela1[[#This Row],[Cliente]],'BASE DE CLIENTES'!A:E,5,0)</f>
        <v>Anápolis</v>
      </c>
    </row>
    <row r="6273" spans="2:12" x14ac:dyDescent="0.3">
      <c r="B6273" t="s">
        <v>36</v>
      </c>
      <c r="C6273" s="1" t="str">
        <f>VLOOKUP(Tabela1[[#This Row],[Cliente]],'BASE DE CLIENTES'!A:E,2,0)</f>
        <v>Brasília</v>
      </c>
      <c r="D6273" s="1" t="str">
        <f>VLOOKUP(Tabela1[[#This Row],[Cliente]],'BASE DE CLIENTES'!A:C,3,0)</f>
        <v>DF</v>
      </c>
      <c r="E6273" s="1" t="str">
        <f>CONCATENATE(Tabela1[[#This Row],[CIDADE]],",",Tabela1[[#This Row],[UF]])</f>
        <v>Brasília,DF</v>
      </c>
      <c r="F6273" s="12">
        <v>46223</v>
      </c>
      <c r="G6273" s="14">
        <v>1560.72</v>
      </c>
      <c r="H6273" s="14">
        <v>2225</v>
      </c>
      <c r="I6273" s="7">
        <f>Tabela1[[#This Row],[Valor total]]-Tabela1[[#This Row],[Valor custo]]</f>
        <v>664.28</v>
      </c>
      <c r="J6273" s="3">
        <f>Tabela1[[#This Row],[MARGEM BRUTA]]/Tabela1[[#This Row],[Valor total]]</f>
        <v>0.29855280898876402</v>
      </c>
      <c r="K6273" s="1" t="str">
        <f>VLOOKUP(Tabela1[[#This Row],[Cliente]],'BASE DE CLIENTES'!A:D,4,0)</f>
        <v>SERRALHEIRO</v>
      </c>
      <c r="L6273" s="1" t="str">
        <f>VLOOKUP(Tabela1[[#This Row],[Cliente]],'BASE DE CLIENTES'!A:E,5,0)</f>
        <v>CEILANDIA SUL (CEILANDIA)</v>
      </c>
    </row>
    <row r="6274" spans="2:12" x14ac:dyDescent="0.3">
      <c r="B6274" t="s">
        <v>1223</v>
      </c>
      <c r="C6274" s="1" t="str">
        <f>VLOOKUP(Tabela1[[#This Row],[Cliente]],'BASE DE CLIENTES'!A:E,2,0)</f>
        <v>MERCADO LIVRE</v>
      </c>
      <c r="D6274" s="1" t="str">
        <f>VLOOKUP(Tabela1[[#This Row],[Cliente]],'BASE DE CLIENTES'!A:C,3,0)</f>
        <v>MERCADO LIVRE</v>
      </c>
      <c r="E6274" s="1" t="str">
        <f>CONCATENATE(Tabela1[[#This Row],[CIDADE]],",",Tabela1[[#This Row],[UF]])</f>
        <v>MERCADO LIVRE,MERCADO LIVRE</v>
      </c>
      <c r="F6274" s="12">
        <v>46223</v>
      </c>
      <c r="G6274" s="14">
        <v>56.28</v>
      </c>
      <c r="H6274" s="14">
        <v>192.81</v>
      </c>
      <c r="I6274" s="7">
        <f>Tabela1[[#This Row],[Valor total]]-Tabela1[[#This Row],[Valor custo]]</f>
        <v>136.53</v>
      </c>
      <c r="J6274" s="3">
        <f>Tabela1[[#This Row],[MARGEM BRUTA]]/Tabela1[[#This Row],[Valor total]]</f>
        <v>0.7081064260152482</v>
      </c>
      <c r="K6274" s="1" t="str">
        <f>VLOOKUP(Tabela1[[#This Row],[Cliente]],'BASE DE CLIENTES'!A:D,4,0)</f>
        <v>OUTROS RAMOS</v>
      </c>
      <c r="L6274" s="1" t="str">
        <f>VLOOKUP(Tabela1[[#This Row],[Cliente]],'BASE DE CLIENTES'!A:E,5,0)</f>
        <v>MERCADO LIVRE</v>
      </c>
    </row>
    <row r="6275" spans="2:12" x14ac:dyDescent="0.3">
      <c r="B6275" t="s">
        <v>1223</v>
      </c>
      <c r="C6275" s="1" t="str">
        <f>VLOOKUP(Tabela1[[#This Row],[Cliente]],'BASE DE CLIENTES'!A:E,2,0)</f>
        <v>MERCADO LIVRE</v>
      </c>
      <c r="D6275" s="1" t="str">
        <f>VLOOKUP(Tabela1[[#This Row],[Cliente]],'BASE DE CLIENTES'!A:C,3,0)</f>
        <v>MERCADO LIVRE</v>
      </c>
      <c r="E6275" s="1" t="str">
        <f>CONCATENATE(Tabela1[[#This Row],[CIDADE]],",",Tabela1[[#This Row],[UF]])</f>
        <v>MERCADO LIVRE,MERCADO LIVRE</v>
      </c>
      <c r="F6275" s="12">
        <v>46223</v>
      </c>
      <c r="G6275" s="14">
        <v>112.56</v>
      </c>
      <c r="H6275" s="14">
        <v>385.62</v>
      </c>
      <c r="I6275" s="7">
        <f>Tabela1[[#This Row],[Valor total]]-Tabela1[[#This Row],[Valor custo]]</f>
        <v>273.06</v>
      </c>
      <c r="J6275" s="3">
        <f>Tabela1[[#This Row],[MARGEM BRUTA]]/Tabela1[[#This Row],[Valor total]]</f>
        <v>0.7081064260152482</v>
      </c>
      <c r="K6275" s="1" t="str">
        <f>VLOOKUP(Tabela1[[#This Row],[Cliente]],'BASE DE CLIENTES'!A:D,4,0)</f>
        <v>OUTROS RAMOS</v>
      </c>
      <c r="L6275" s="1" t="str">
        <f>VLOOKUP(Tabela1[[#This Row],[Cliente]],'BASE DE CLIENTES'!A:E,5,0)</f>
        <v>MERCADO LIVRE</v>
      </c>
    </row>
    <row r="6276" spans="2:12" x14ac:dyDescent="0.3">
      <c r="B6276" t="s">
        <v>1223</v>
      </c>
      <c r="C6276" s="1" t="str">
        <f>VLOOKUP(Tabela1[[#This Row],[Cliente]],'BASE DE CLIENTES'!A:E,2,0)</f>
        <v>MERCADO LIVRE</v>
      </c>
      <c r="D6276" s="1" t="str">
        <f>VLOOKUP(Tabela1[[#This Row],[Cliente]],'BASE DE CLIENTES'!A:C,3,0)</f>
        <v>MERCADO LIVRE</v>
      </c>
      <c r="E6276" s="1" t="str">
        <f>CONCATENATE(Tabela1[[#This Row],[CIDADE]],",",Tabela1[[#This Row],[UF]])</f>
        <v>MERCADO LIVRE,MERCADO LIVRE</v>
      </c>
      <c r="F6276" s="12">
        <v>46223</v>
      </c>
      <c r="G6276" s="14">
        <v>56.28</v>
      </c>
      <c r="H6276" s="14">
        <v>192.81</v>
      </c>
      <c r="I6276" s="7">
        <f>Tabela1[[#This Row],[Valor total]]-Tabela1[[#This Row],[Valor custo]]</f>
        <v>136.53</v>
      </c>
      <c r="J6276" s="3">
        <f>Tabela1[[#This Row],[MARGEM BRUTA]]/Tabela1[[#This Row],[Valor total]]</f>
        <v>0.7081064260152482</v>
      </c>
      <c r="K6276" s="1" t="str">
        <f>VLOOKUP(Tabela1[[#This Row],[Cliente]],'BASE DE CLIENTES'!A:D,4,0)</f>
        <v>OUTROS RAMOS</v>
      </c>
      <c r="L6276" s="1" t="str">
        <f>VLOOKUP(Tabela1[[#This Row],[Cliente]],'BASE DE CLIENTES'!A:E,5,0)</f>
        <v>MERCADO LIVRE</v>
      </c>
    </row>
    <row r="6277" spans="2:12" x14ac:dyDescent="0.3">
      <c r="B6277" t="s">
        <v>30</v>
      </c>
      <c r="C6277" s="1" t="str">
        <f>VLOOKUP(Tabela1[[#This Row],[Cliente]],'BASE DE CLIENTES'!A:E,2,0)</f>
        <v>Águas Lindas de Goiás</v>
      </c>
      <c r="D6277" s="1" t="str">
        <f>VLOOKUP(Tabela1[[#This Row],[Cliente]],'BASE DE CLIENTES'!A:C,3,0)</f>
        <v>GO</v>
      </c>
      <c r="E6277" s="1" t="str">
        <f>CONCATENATE(Tabela1[[#This Row],[CIDADE]],",",Tabela1[[#This Row],[UF]])</f>
        <v>Águas Lindas de Goiás,GO</v>
      </c>
      <c r="F6277" s="12">
        <v>46220</v>
      </c>
      <c r="G6277" s="14">
        <v>56.28</v>
      </c>
      <c r="H6277" s="14">
        <v>150</v>
      </c>
      <c r="I6277" s="7">
        <f>Tabela1[[#This Row],[Valor total]]-Tabela1[[#This Row],[Valor custo]]</f>
        <v>93.72</v>
      </c>
      <c r="J6277" s="3">
        <f>Tabela1[[#This Row],[MARGEM BRUTA]]/Tabela1[[#This Row],[Valor total]]</f>
        <v>0.62480000000000002</v>
      </c>
      <c r="K6277" s="1" t="str">
        <f>VLOOKUP(Tabela1[[#This Row],[Cliente]],'BASE DE CLIENTES'!A:D,4,0)</f>
        <v>SERRALHEIRO</v>
      </c>
      <c r="L6277" s="1" t="str">
        <f>VLOOKUP(Tabela1[[#This Row],[Cliente]],'BASE DE CLIENTES'!A:E,5,0)</f>
        <v>Águas Lindas de Goiás</v>
      </c>
    </row>
    <row r="6278" spans="2:12" x14ac:dyDescent="0.3">
      <c r="B6278" t="s">
        <v>92</v>
      </c>
      <c r="C6278" s="1" t="str">
        <f>VLOOKUP(Tabela1[[#This Row],[Cliente]],'BASE DE CLIENTES'!A:E,2,0)</f>
        <v>Brasília</v>
      </c>
      <c r="D6278" s="1" t="str">
        <f>VLOOKUP(Tabela1[[#This Row],[Cliente]],'BASE DE CLIENTES'!A:C,3,0)</f>
        <v>DF</v>
      </c>
      <c r="E6278" s="1" t="str">
        <f>CONCATENATE(Tabela1[[#This Row],[CIDADE]],",",Tabela1[[#This Row],[UF]])</f>
        <v>Brasília,DF</v>
      </c>
      <c r="F6278" s="12">
        <v>46220</v>
      </c>
      <c r="G6278" s="14">
        <v>73.14</v>
      </c>
      <c r="H6278" s="14">
        <v>75</v>
      </c>
      <c r="I6278" s="7">
        <f>Tabela1[[#This Row],[Valor total]]-Tabela1[[#This Row],[Valor custo]]</f>
        <v>1.8599999999999994</v>
      </c>
      <c r="J6278" s="3">
        <f>Tabela1[[#This Row],[MARGEM BRUTA]]/Tabela1[[#This Row],[Valor total]]</f>
        <v>2.4799999999999992E-2</v>
      </c>
      <c r="K6278" s="1" t="str">
        <f>VLOOKUP(Tabela1[[#This Row],[Cliente]],'BASE DE CLIENTES'!A:D,4,0)</f>
        <v>EMPRESA SEM MAQUINA</v>
      </c>
      <c r="L6278" s="1" t="str">
        <f>VLOOKUP(Tabela1[[#This Row],[Cliente]],'BASE DE CLIENTES'!A:E,5,0)</f>
        <v>SOBRADINHO</v>
      </c>
    </row>
    <row r="6279" spans="2:12" x14ac:dyDescent="0.3">
      <c r="B6279" t="s">
        <v>27</v>
      </c>
      <c r="C6279" s="1" t="str">
        <f>VLOOKUP(Tabela1[[#This Row],[Cliente]],'BASE DE CLIENTES'!A:E,2,0)</f>
        <v>Brasília</v>
      </c>
      <c r="D6279" s="1" t="str">
        <f>VLOOKUP(Tabela1[[#This Row],[Cliente]],'BASE DE CLIENTES'!A:C,3,0)</f>
        <v>DF</v>
      </c>
      <c r="E6279" s="1" t="str">
        <f>CONCATENATE(Tabela1[[#This Row],[CIDADE]],",",Tabela1[[#This Row],[UF]])</f>
        <v>Brasília,DF</v>
      </c>
      <c r="F6279" s="12">
        <v>46220</v>
      </c>
      <c r="G6279" s="14">
        <v>25</v>
      </c>
      <c r="H6279" s="14">
        <v>110</v>
      </c>
      <c r="I6279" s="7">
        <f>Tabela1[[#This Row],[Valor total]]-Tabela1[[#This Row],[Valor custo]]</f>
        <v>85</v>
      </c>
      <c r="J6279" s="3">
        <f>Tabela1[[#This Row],[MARGEM BRUTA]]/Tabela1[[#This Row],[Valor total]]</f>
        <v>0.77272727272727271</v>
      </c>
      <c r="K6279" s="1" t="str">
        <f>VLOOKUP(Tabela1[[#This Row],[Cliente]],'BASE DE CLIENTES'!A:D,4,0)</f>
        <v>EMPRESA SEM MAQUINA</v>
      </c>
      <c r="L6279" s="1" t="str">
        <f>VLOOKUP(Tabela1[[#This Row],[Cliente]],'BASE DE CLIENTES'!A:E,5,0)</f>
        <v>RECANTO DAS EMAS</v>
      </c>
    </row>
    <row r="6280" spans="2:12" x14ac:dyDescent="0.3">
      <c r="B6280" t="s">
        <v>343</v>
      </c>
      <c r="C6280" s="1" t="str">
        <f>VLOOKUP(Tabela1[[#This Row],[Cliente]],'BASE DE CLIENTES'!A:E,2,0)</f>
        <v>Brasília</v>
      </c>
      <c r="D6280" s="1" t="str">
        <f>VLOOKUP(Tabela1[[#This Row],[Cliente]],'BASE DE CLIENTES'!A:C,3,0)</f>
        <v>DF</v>
      </c>
      <c r="E6280" s="1" t="str">
        <f>CONCATENATE(Tabela1[[#This Row],[CIDADE]],",",Tabela1[[#This Row],[UF]])</f>
        <v>Brasília,DF</v>
      </c>
      <c r="F6280" s="12">
        <v>46220</v>
      </c>
      <c r="G6280" s="14">
        <v>38</v>
      </c>
      <c r="H6280" s="14">
        <v>150</v>
      </c>
      <c r="I6280" s="7">
        <f>Tabela1[[#This Row],[Valor total]]-Tabela1[[#This Row],[Valor custo]]</f>
        <v>112</v>
      </c>
      <c r="J6280" s="3">
        <f>Tabela1[[#This Row],[MARGEM BRUTA]]/Tabela1[[#This Row],[Valor total]]</f>
        <v>0.7466666666666667</v>
      </c>
      <c r="K6280" s="1" t="str">
        <f>VLOOKUP(Tabela1[[#This Row],[Cliente]],'BASE DE CLIENTES'!A:D,4,0)</f>
        <v>CLIENTE NOVO S/ IDENT.</v>
      </c>
      <c r="L6280" s="1" t="str">
        <f>VLOOKUP(Tabela1[[#This Row],[Cliente]],'BASE DE CLIENTES'!A:E,5,0)</f>
        <v>Brasília</v>
      </c>
    </row>
    <row r="6281" spans="2:12" x14ac:dyDescent="0.3">
      <c r="B6281" t="s">
        <v>23</v>
      </c>
      <c r="C6281" s="1" t="str">
        <f>VLOOKUP(Tabela1[[#This Row],[Cliente]],'BASE DE CLIENTES'!A:E,2,0)</f>
        <v>Brasília</v>
      </c>
      <c r="D6281" s="1" t="str">
        <f>VLOOKUP(Tabela1[[#This Row],[Cliente]],'BASE DE CLIENTES'!A:C,3,0)</f>
        <v>DF</v>
      </c>
      <c r="E6281" s="1" t="str">
        <f>CONCATENATE(Tabela1[[#This Row],[CIDADE]],",",Tabela1[[#This Row],[UF]])</f>
        <v>Brasília,DF</v>
      </c>
      <c r="F6281" s="12">
        <v>46220</v>
      </c>
      <c r="G6281" s="14">
        <v>73.14</v>
      </c>
      <c r="H6281" s="14">
        <v>75</v>
      </c>
      <c r="I6281" s="7">
        <f>Tabela1[[#This Row],[Valor total]]-Tabela1[[#This Row],[Valor custo]]</f>
        <v>1.8599999999999994</v>
      </c>
      <c r="J6281" s="3">
        <f>Tabela1[[#This Row],[MARGEM BRUTA]]/Tabela1[[#This Row],[Valor total]]</f>
        <v>2.4799999999999992E-2</v>
      </c>
      <c r="K6281" s="1" t="str">
        <f>VLOOKUP(Tabela1[[#This Row],[Cliente]],'BASE DE CLIENTES'!A:D,4,0)</f>
        <v>EMPRESA SEM MAQUINA</v>
      </c>
      <c r="L6281" s="1" t="str">
        <f>VLOOKUP(Tabela1[[#This Row],[Cliente]],'BASE DE CLIENTES'!A:E,5,0)</f>
        <v>SETOR INDUSTRIAL (TAGUATINGA)</v>
      </c>
    </row>
    <row r="6282" spans="2:12" x14ac:dyDescent="0.3">
      <c r="B6282" t="s">
        <v>27</v>
      </c>
      <c r="C6282" s="1" t="str">
        <f>VLOOKUP(Tabela1[[#This Row],[Cliente]],'BASE DE CLIENTES'!A:E,2,0)</f>
        <v>Brasília</v>
      </c>
      <c r="D6282" s="1" t="str">
        <f>VLOOKUP(Tabela1[[#This Row],[Cliente]],'BASE DE CLIENTES'!A:C,3,0)</f>
        <v>DF</v>
      </c>
      <c r="E6282" s="1" t="str">
        <f>CONCATENATE(Tabela1[[#This Row],[CIDADE]],",",Tabela1[[#This Row],[UF]])</f>
        <v>Brasília,DF</v>
      </c>
      <c r="F6282" s="12">
        <v>46220</v>
      </c>
      <c r="G6282" s="14">
        <v>419</v>
      </c>
      <c r="H6282" s="14">
        <v>505</v>
      </c>
      <c r="I6282" s="7">
        <f>Tabela1[[#This Row],[Valor total]]-Tabela1[[#This Row],[Valor custo]]</f>
        <v>86</v>
      </c>
      <c r="J6282" s="3">
        <f>Tabela1[[#This Row],[MARGEM BRUTA]]/Tabela1[[#This Row],[Valor total]]</f>
        <v>0.17029702970297031</v>
      </c>
      <c r="K6282" s="1" t="str">
        <f>VLOOKUP(Tabela1[[#This Row],[Cliente]],'BASE DE CLIENTES'!A:D,4,0)</f>
        <v>EMPRESA SEM MAQUINA</v>
      </c>
      <c r="L6282" s="1" t="str">
        <f>VLOOKUP(Tabela1[[#This Row],[Cliente]],'BASE DE CLIENTES'!A:E,5,0)</f>
        <v>RECANTO DAS EMAS</v>
      </c>
    </row>
    <row r="6283" spans="2:12" x14ac:dyDescent="0.3">
      <c r="B6283" t="s">
        <v>96</v>
      </c>
      <c r="C6283" s="1" t="str">
        <f>VLOOKUP(Tabela1[[#This Row],[Cliente]],'BASE DE CLIENTES'!A:E,2,0)</f>
        <v>Brasília</v>
      </c>
      <c r="D6283" s="1" t="str">
        <f>VLOOKUP(Tabela1[[#This Row],[Cliente]],'BASE DE CLIENTES'!A:C,3,0)</f>
        <v>DF</v>
      </c>
      <c r="E6283" s="1" t="str">
        <f>CONCATENATE(Tabela1[[#This Row],[CIDADE]],",",Tabela1[[#This Row],[UF]])</f>
        <v>Brasília,DF</v>
      </c>
      <c r="F6283" s="12">
        <v>46220</v>
      </c>
      <c r="G6283" s="14">
        <v>760</v>
      </c>
      <c r="H6283" s="14">
        <v>1700</v>
      </c>
      <c r="I6283" s="7">
        <f>Tabela1[[#This Row],[Valor total]]-Tabela1[[#This Row],[Valor custo]]</f>
        <v>940</v>
      </c>
      <c r="J6283" s="3">
        <f>Tabela1[[#This Row],[MARGEM BRUTA]]/Tabela1[[#This Row],[Valor total]]</f>
        <v>0.55294117647058827</v>
      </c>
      <c r="K6283" s="1" t="str">
        <f>VLOOKUP(Tabela1[[#This Row],[Cliente]],'BASE DE CLIENTES'!A:D,4,0)</f>
        <v>EMPRESA SEM MAQUINA</v>
      </c>
      <c r="L6283" s="1" t="str">
        <f>VLOOKUP(Tabela1[[#This Row],[Cliente]],'BASE DE CLIENTES'!A:E,5,0)</f>
        <v>CEILANDIA NORTE (CEILANDIA)</v>
      </c>
    </row>
    <row r="6284" spans="2:12" x14ac:dyDescent="0.3">
      <c r="B6284" t="s">
        <v>230</v>
      </c>
      <c r="C6284" s="1" t="str">
        <f>VLOOKUP(Tabela1[[#This Row],[Cliente]],'BASE DE CLIENTES'!A:E,2,0)</f>
        <v>Brasília</v>
      </c>
      <c r="D6284" s="1" t="str">
        <f>VLOOKUP(Tabela1[[#This Row],[Cliente]],'BASE DE CLIENTES'!A:C,3,0)</f>
        <v>DF</v>
      </c>
      <c r="E6284" s="1" t="str">
        <f>CONCATENATE(Tabela1[[#This Row],[CIDADE]],",",Tabela1[[#This Row],[UF]])</f>
        <v>Brasília,DF</v>
      </c>
      <c r="F6284" s="12">
        <v>46220</v>
      </c>
      <c r="G6284" s="14">
        <v>670</v>
      </c>
      <c r="H6284" s="14">
        <v>1100</v>
      </c>
      <c r="I6284" s="7">
        <f>Tabela1[[#This Row],[Valor total]]-Tabela1[[#This Row],[Valor custo]]</f>
        <v>430</v>
      </c>
      <c r="J6284" s="3">
        <f>Tabela1[[#This Row],[MARGEM BRUTA]]/Tabela1[[#This Row],[Valor total]]</f>
        <v>0.39090909090909093</v>
      </c>
      <c r="K6284" s="1" t="str">
        <f>VLOOKUP(Tabela1[[#This Row],[Cliente]],'BASE DE CLIENTES'!A:D,4,0)</f>
        <v>SERRALHEIRO</v>
      </c>
      <c r="L6284" s="1" t="str">
        <f>VLOOKUP(Tabela1[[#This Row],[Cliente]],'BASE DE CLIENTES'!A:E,5,0)</f>
        <v>SETOR HABITACIONAL SAMAMBAIA (VICENTE PIRES)</v>
      </c>
    </row>
    <row r="6285" spans="2:12" x14ac:dyDescent="0.3">
      <c r="B6285" t="s">
        <v>92</v>
      </c>
      <c r="C6285" s="1" t="str">
        <f>VLOOKUP(Tabela1[[#This Row],[Cliente]],'BASE DE CLIENTES'!A:E,2,0)</f>
        <v>Brasília</v>
      </c>
      <c r="D6285" s="1" t="str">
        <f>VLOOKUP(Tabela1[[#This Row],[Cliente]],'BASE DE CLIENTES'!A:C,3,0)</f>
        <v>DF</v>
      </c>
      <c r="E6285" s="1" t="str">
        <f>CONCATENATE(Tabela1[[#This Row],[CIDADE]],",",Tabela1[[#This Row],[UF]])</f>
        <v>Brasília,DF</v>
      </c>
      <c r="F6285" s="12">
        <v>46220</v>
      </c>
      <c r="G6285" s="14">
        <v>799</v>
      </c>
      <c r="H6285" s="14">
        <v>1270</v>
      </c>
      <c r="I6285" s="7">
        <f>Tabela1[[#This Row],[Valor total]]-Tabela1[[#This Row],[Valor custo]]</f>
        <v>471</v>
      </c>
      <c r="J6285" s="3">
        <f>Tabela1[[#This Row],[MARGEM BRUTA]]/Tabela1[[#This Row],[Valor total]]</f>
        <v>0.37086614173228344</v>
      </c>
      <c r="K6285" s="1" t="str">
        <f>VLOOKUP(Tabela1[[#This Row],[Cliente]],'BASE DE CLIENTES'!A:D,4,0)</f>
        <v>EMPRESA SEM MAQUINA</v>
      </c>
      <c r="L6285" s="1" t="str">
        <f>VLOOKUP(Tabela1[[#This Row],[Cliente]],'BASE DE CLIENTES'!A:E,5,0)</f>
        <v>SOBRADINHO</v>
      </c>
    </row>
    <row r="6286" spans="2:12" x14ac:dyDescent="0.3">
      <c r="B6286" t="s">
        <v>765</v>
      </c>
      <c r="C6286" s="1" t="str">
        <f>VLOOKUP(Tabela1[[#This Row],[Cliente]],'BASE DE CLIENTES'!A:E,2,0)</f>
        <v>Brasília</v>
      </c>
      <c r="D6286" s="1" t="str">
        <f>VLOOKUP(Tabela1[[#This Row],[Cliente]],'BASE DE CLIENTES'!A:C,3,0)</f>
        <v>DF</v>
      </c>
      <c r="E6286" s="1" t="str">
        <f>CONCATENATE(Tabela1[[#This Row],[CIDADE]],",",Tabela1[[#This Row],[UF]])</f>
        <v>Brasília,DF</v>
      </c>
      <c r="F6286" s="12">
        <v>46220</v>
      </c>
      <c r="G6286" s="14">
        <v>670</v>
      </c>
      <c r="H6286" s="14">
        <v>1250</v>
      </c>
      <c r="I6286" s="7">
        <f>Tabela1[[#This Row],[Valor total]]-Tabela1[[#This Row],[Valor custo]]</f>
        <v>580</v>
      </c>
      <c r="J6286" s="3">
        <f>Tabela1[[#This Row],[MARGEM BRUTA]]/Tabela1[[#This Row],[Valor total]]</f>
        <v>0.46400000000000002</v>
      </c>
      <c r="K6286" s="1" t="str">
        <f>VLOOKUP(Tabela1[[#This Row],[Cliente]],'BASE DE CLIENTES'!A:D,4,0)</f>
        <v>SEM CLASSIFICAÇÃO</v>
      </c>
      <c r="L6286" s="1" t="str">
        <f>VLOOKUP(Tabela1[[#This Row],[Cliente]],'BASE DE CLIENTES'!A:E,5,0)</f>
        <v>SOBRADINHO</v>
      </c>
    </row>
    <row r="6287" spans="2:12" x14ac:dyDescent="0.3">
      <c r="B6287" t="s">
        <v>161</v>
      </c>
      <c r="C6287" s="1" t="str">
        <f>VLOOKUP(Tabela1[[#This Row],[Cliente]],'BASE DE CLIENTES'!A:E,2,0)</f>
        <v>Brasília</v>
      </c>
      <c r="D6287" s="1" t="str">
        <f>VLOOKUP(Tabela1[[#This Row],[Cliente]],'BASE DE CLIENTES'!A:C,3,0)</f>
        <v>DF</v>
      </c>
      <c r="E6287" s="1" t="str">
        <f>CONCATENATE(Tabela1[[#This Row],[CIDADE]],",",Tabela1[[#This Row],[UF]])</f>
        <v>Brasília,DF</v>
      </c>
      <c r="F6287" s="12">
        <v>46220</v>
      </c>
      <c r="G6287" s="14">
        <v>14856.25</v>
      </c>
      <c r="H6287" s="14">
        <v>23300</v>
      </c>
      <c r="I6287" s="7">
        <f>Tabela1[[#This Row],[Valor total]]-Tabela1[[#This Row],[Valor custo]]</f>
        <v>8443.75</v>
      </c>
      <c r="J6287" s="3">
        <f>Tabela1[[#This Row],[MARGEM BRUTA]]/Tabela1[[#This Row],[Valor total]]</f>
        <v>0.36239270386266093</v>
      </c>
      <c r="K6287" s="1" t="str">
        <f>VLOOKUP(Tabela1[[#This Row],[Cliente]],'BASE DE CLIENTES'!A:D,4,0)</f>
        <v>EMPRESA COM MAQUINA</v>
      </c>
      <c r="L6287" s="1" t="str">
        <f>VLOOKUP(Tabela1[[#This Row],[Cliente]],'BASE DE CLIENTES'!A:E,5,0)</f>
        <v>RIACHO FUNDO II</v>
      </c>
    </row>
    <row r="6288" spans="2:12" x14ac:dyDescent="0.3">
      <c r="B6288" t="s">
        <v>1223</v>
      </c>
      <c r="C6288" s="1" t="str">
        <f>VLOOKUP(Tabela1[[#This Row],[Cliente]],'BASE DE CLIENTES'!A:E,2,0)</f>
        <v>MERCADO LIVRE</v>
      </c>
      <c r="D6288" s="1" t="str">
        <f>VLOOKUP(Tabela1[[#This Row],[Cliente]],'BASE DE CLIENTES'!A:C,3,0)</f>
        <v>MERCADO LIVRE</v>
      </c>
      <c r="E6288" s="1" t="str">
        <f>CONCATENATE(Tabela1[[#This Row],[CIDADE]],",",Tabela1[[#This Row],[UF]])</f>
        <v>MERCADO LIVRE,MERCADO LIVRE</v>
      </c>
      <c r="F6288" s="12">
        <v>46220</v>
      </c>
      <c r="G6288" s="14">
        <v>112.56</v>
      </c>
      <c r="H6288" s="14">
        <v>385.62</v>
      </c>
      <c r="I6288" s="7">
        <f>Tabela1[[#This Row],[Valor total]]-Tabela1[[#This Row],[Valor custo]]</f>
        <v>273.06</v>
      </c>
      <c r="J6288" s="3">
        <f>Tabela1[[#This Row],[MARGEM BRUTA]]/Tabela1[[#This Row],[Valor total]]</f>
        <v>0.7081064260152482</v>
      </c>
      <c r="K6288" s="1" t="str">
        <f>VLOOKUP(Tabela1[[#This Row],[Cliente]],'BASE DE CLIENTES'!A:D,4,0)</f>
        <v>OUTROS RAMOS</v>
      </c>
      <c r="L6288" s="1" t="str">
        <f>VLOOKUP(Tabela1[[#This Row],[Cliente]],'BASE DE CLIENTES'!A:E,5,0)</f>
        <v>MERCADO LIVRE</v>
      </c>
    </row>
    <row r="6289" spans="2:12" x14ac:dyDescent="0.3">
      <c r="B6289" t="s">
        <v>88</v>
      </c>
      <c r="C6289" s="1" t="str">
        <f>VLOOKUP(Tabela1[[#This Row],[Cliente]],'BASE DE CLIENTES'!A:E,2,0)</f>
        <v>Brasília</v>
      </c>
      <c r="D6289" s="1" t="str">
        <f>VLOOKUP(Tabela1[[#This Row],[Cliente]],'BASE DE CLIENTES'!A:C,3,0)</f>
        <v>DF</v>
      </c>
      <c r="E6289" s="1" t="str">
        <f>CONCATENATE(Tabela1[[#This Row],[CIDADE]],",",Tabela1[[#This Row],[UF]])</f>
        <v>Brasília,DF</v>
      </c>
      <c r="F6289" s="12">
        <v>46220</v>
      </c>
      <c r="G6289" s="14">
        <v>912.79</v>
      </c>
      <c r="H6289" s="14">
        <v>1570</v>
      </c>
      <c r="I6289" s="7">
        <f>Tabela1[[#This Row],[Valor total]]-Tabela1[[#This Row],[Valor custo]]</f>
        <v>657.21</v>
      </c>
      <c r="J6289" s="3">
        <f>Tabela1[[#This Row],[MARGEM BRUTA]]/Tabela1[[#This Row],[Valor total]]</f>
        <v>0.4186050955414013</v>
      </c>
      <c r="K6289" s="1" t="str">
        <f>VLOOKUP(Tabela1[[#This Row],[Cliente]],'BASE DE CLIENTES'!A:D,4,0)</f>
        <v>SERRALHEIRO</v>
      </c>
      <c r="L6289" s="1" t="str">
        <f>VLOOKUP(Tabela1[[#This Row],[Cliente]],'BASE DE CLIENTES'!A:E,5,0)</f>
        <v>RECANTO DAS EMAS</v>
      </c>
    </row>
    <row r="6290" spans="2:12" x14ac:dyDescent="0.3">
      <c r="B6290" t="s">
        <v>68</v>
      </c>
      <c r="C6290" s="1" t="str">
        <f>VLOOKUP(Tabela1[[#This Row],[Cliente]],'BASE DE CLIENTES'!A:E,2,0)</f>
        <v>Brasília</v>
      </c>
      <c r="D6290" s="1" t="str">
        <f>VLOOKUP(Tabela1[[#This Row],[Cliente]],'BASE DE CLIENTES'!A:C,3,0)</f>
        <v>DF</v>
      </c>
      <c r="E6290" s="1" t="str">
        <f>CONCATENATE(Tabela1[[#This Row],[CIDADE]],",",Tabela1[[#This Row],[UF]])</f>
        <v>Brasília,DF</v>
      </c>
      <c r="F6290" s="12">
        <v>46220</v>
      </c>
      <c r="G6290" s="14">
        <v>493.79</v>
      </c>
      <c r="H6290" s="14">
        <v>830</v>
      </c>
      <c r="I6290" s="7">
        <f>Tabela1[[#This Row],[Valor total]]-Tabela1[[#This Row],[Valor custo]]</f>
        <v>336.21</v>
      </c>
      <c r="J6290" s="3">
        <f>Tabela1[[#This Row],[MARGEM BRUTA]]/Tabela1[[#This Row],[Valor total]]</f>
        <v>0.40507228915662646</v>
      </c>
      <c r="K6290" s="1" t="str">
        <f>VLOOKUP(Tabela1[[#This Row],[Cliente]],'BASE DE CLIENTES'!A:D,4,0)</f>
        <v>EMPRESA COM MAQUINA</v>
      </c>
      <c r="L6290" s="1" t="str">
        <f>VLOOKUP(Tabela1[[#This Row],[Cliente]],'BASE DE CLIENTES'!A:E,5,0)</f>
        <v>SAMAMBAIA SUL (SAMAMBAIA)</v>
      </c>
    </row>
    <row r="6291" spans="2:12" x14ac:dyDescent="0.3">
      <c r="B6291" t="s">
        <v>1306</v>
      </c>
      <c r="C6291" s="1" t="str">
        <f>VLOOKUP(Tabela1[[#This Row],[Cliente]],'BASE DE CLIENTES'!A:E,2,0)</f>
        <v>Brasília</v>
      </c>
      <c r="D6291" s="1" t="str">
        <f>VLOOKUP(Tabela1[[#This Row],[Cliente]],'BASE DE CLIENTES'!A:C,3,0)</f>
        <v>DF</v>
      </c>
      <c r="E6291" s="1" t="str">
        <f>CONCATENATE(Tabela1[[#This Row],[CIDADE]],",",Tabela1[[#This Row],[UF]])</f>
        <v>Brasília,DF</v>
      </c>
      <c r="F6291" s="12">
        <v>46220</v>
      </c>
      <c r="G6291" s="14">
        <v>457</v>
      </c>
      <c r="H6291" s="14">
        <v>950</v>
      </c>
      <c r="I6291" s="7">
        <f>Tabela1[[#This Row],[Valor total]]-Tabela1[[#This Row],[Valor custo]]</f>
        <v>493</v>
      </c>
      <c r="J6291" s="3">
        <f>Tabela1[[#This Row],[MARGEM BRUTA]]/Tabela1[[#This Row],[Valor total]]</f>
        <v>0.5189473684210526</v>
      </c>
      <c r="K6291" s="1" t="str">
        <f>VLOOKUP(Tabela1[[#This Row],[Cliente]],'BASE DE CLIENTES'!A:D,4,0)</f>
        <v>CLIENTE NOVO S/ IDENT.</v>
      </c>
      <c r="L6291" s="1" t="str">
        <f>VLOOKUP(Tabela1[[#This Row],[Cliente]],'BASE DE CLIENTES'!A:E,5,0)</f>
        <v>SANTA MARIA</v>
      </c>
    </row>
    <row r="6292" spans="2:12" x14ac:dyDescent="0.3">
      <c r="B6292" t="s">
        <v>112</v>
      </c>
      <c r="C6292" s="1" t="str">
        <f>VLOOKUP(Tabela1[[#This Row],[Cliente]],'BASE DE CLIENTES'!A:E,2,0)</f>
        <v>Brasília</v>
      </c>
      <c r="D6292" s="1" t="str">
        <f>VLOOKUP(Tabela1[[#This Row],[Cliente]],'BASE DE CLIENTES'!A:C,3,0)</f>
        <v>DF</v>
      </c>
      <c r="E6292" s="1" t="str">
        <f>CONCATENATE(Tabela1[[#This Row],[CIDADE]],",",Tabela1[[#This Row],[UF]])</f>
        <v>Brasília,DF</v>
      </c>
      <c r="F6292" s="12">
        <v>46220</v>
      </c>
      <c r="G6292" s="14">
        <v>1485.6</v>
      </c>
      <c r="H6292" s="14">
        <v>2686</v>
      </c>
      <c r="I6292" s="7">
        <f>Tabela1[[#This Row],[Valor total]]-Tabela1[[#This Row],[Valor custo]]</f>
        <v>1200.4000000000001</v>
      </c>
      <c r="J6292" s="3">
        <f>Tabela1[[#This Row],[MARGEM BRUTA]]/Tabela1[[#This Row],[Valor total]]</f>
        <v>0.44690990320178708</v>
      </c>
      <c r="K6292" s="1" t="str">
        <f>VLOOKUP(Tabela1[[#This Row],[Cliente]],'BASE DE CLIENTES'!A:D,4,0)</f>
        <v>SERRALHEIRO</v>
      </c>
      <c r="L6292" s="1" t="str">
        <f>VLOOKUP(Tabela1[[#This Row],[Cliente]],'BASE DE CLIENTES'!A:E,5,0)</f>
        <v>RIACHO FUNDO I</v>
      </c>
    </row>
    <row r="6293" spans="2:12" x14ac:dyDescent="0.3">
      <c r="B6293" t="s">
        <v>128</v>
      </c>
      <c r="C6293" s="1" t="str">
        <f>VLOOKUP(Tabela1[[#This Row],[Cliente]],'BASE DE CLIENTES'!A:E,2,0)</f>
        <v>Brasília</v>
      </c>
      <c r="D6293" s="1" t="str">
        <f>VLOOKUP(Tabela1[[#This Row],[Cliente]],'BASE DE CLIENTES'!A:C,3,0)</f>
        <v>DF</v>
      </c>
      <c r="E6293" s="1" t="str">
        <f>CONCATENATE(Tabela1[[#This Row],[CIDADE]],",",Tabela1[[#This Row],[UF]])</f>
        <v>Brasília,DF</v>
      </c>
      <c r="F6293" s="12">
        <v>46220</v>
      </c>
      <c r="G6293" s="14">
        <v>380</v>
      </c>
      <c r="H6293" s="14">
        <v>549</v>
      </c>
      <c r="I6293" s="7">
        <f>Tabela1[[#This Row],[Valor total]]-Tabela1[[#This Row],[Valor custo]]</f>
        <v>169</v>
      </c>
      <c r="J6293" s="3">
        <f>Tabela1[[#This Row],[MARGEM BRUTA]]/Tabela1[[#This Row],[Valor total]]</f>
        <v>0.30783242258652094</v>
      </c>
      <c r="K6293" s="1" t="str">
        <f>VLOOKUP(Tabela1[[#This Row],[Cliente]],'BASE DE CLIENTES'!A:D,4,0)</f>
        <v>SERRALHEIRO</v>
      </c>
      <c r="L6293" s="1" t="str">
        <f>VLOOKUP(Tabela1[[#This Row],[Cliente]],'BASE DE CLIENTES'!A:E,5,0)</f>
        <v>TAGUATINGA NORTE</v>
      </c>
    </row>
    <row r="6294" spans="2:12" x14ac:dyDescent="0.3">
      <c r="B6294" t="s">
        <v>19</v>
      </c>
      <c r="C6294" s="1" t="str">
        <f>VLOOKUP(Tabela1[[#This Row],[Cliente]],'BASE DE CLIENTES'!A:E,2,0)</f>
        <v>Águas Lindas de Goiás</v>
      </c>
      <c r="D6294" s="1" t="str">
        <f>VLOOKUP(Tabela1[[#This Row],[Cliente]],'BASE DE CLIENTES'!A:C,3,0)</f>
        <v>GO</v>
      </c>
      <c r="E6294" s="1" t="str">
        <f>CONCATENATE(Tabela1[[#This Row],[CIDADE]],",",Tabela1[[#This Row],[UF]])</f>
        <v>Águas Lindas de Goiás,GO</v>
      </c>
      <c r="F6294" s="12">
        <v>46220</v>
      </c>
      <c r="G6294" s="14">
        <v>682.19</v>
      </c>
      <c r="H6294" s="14">
        <v>1316</v>
      </c>
      <c r="I6294" s="7">
        <f>Tabela1[[#This Row],[Valor total]]-Tabela1[[#This Row],[Valor custo]]</f>
        <v>633.80999999999995</v>
      </c>
      <c r="J6294" s="3">
        <f>Tabela1[[#This Row],[MARGEM BRUTA]]/Tabela1[[#This Row],[Valor total]]</f>
        <v>0.4816185410334346</v>
      </c>
      <c r="K6294" s="1" t="str">
        <f>VLOOKUP(Tabela1[[#This Row],[Cliente]],'BASE DE CLIENTES'!A:D,4,0)</f>
        <v>SERRALHEIRO</v>
      </c>
      <c r="L6294" s="1" t="str">
        <f>VLOOKUP(Tabela1[[#This Row],[Cliente]],'BASE DE CLIENTES'!A:E,5,0)</f>
        <v>Águas Lindas de Goiás</v>
      </c>
    </row>
    <row r="6295" spans="2:12" x14ac:dyDescent="0.3">
      <c r="B6295" t="s">
        <v>236</v>
      </c>
      <c r="C6295" s="1" t="str">
        <f>VLOOKUP(Tabela1[[#This Row],[Cliente]],'BASE DE CLIENTES'!A:E,2,0)</f>
        <v>Goiânia</v>
      </c>
      <c r="D6295" s="1" t="str">
        <f>VLOOKUP(Tabela1[[#This Row],[Cliente]],'BASE DE CLIENTES'!A:C,3,0)</f>
        <v>GO</v>
      </c>
      <c r="E6295" s="1" t="str">
        <f>CONCATENATE(Tabela1[[#This Row],[CIDADE]],",",Tabela1[[#This Row],[UF]])</f>
        <v>Goiânia,GO</v>
      </c>
      <c r="F6295" s="12">
        <v>46220</v>
      </c>
      <c r="G6295" s="14">
        <v>20730.64</v>
      </c>
      <c r="H6295" s="14">
        <v>30540</v>
      </c>
      <c r="I6295" s="7">
        <f>Tabela1[[#This Row],[Valor total]]-Tabela1[[#This Row],[Valor custo]]</f>
        <v>9809.36</v>
      </c>
      <c r="J6295" s="3">
        <f>Tabela1[[#This Row],[MARGEM BRUTA]]/Tabela1[[#This Row],[Valor total]]</f>
        <v>0.32119711853307142</v>
      </c>
      <c r="K6295" s="1" t="str">
        <f>VLOOKUP(Tabela1[[#This Row],[Cliente]],'BASE DE CLIENTES'!A:D,4,0)</f>
        <v>EMPRESA COM MAQUINA</v>
      </c>
      <c r="L6295" s="1" t="str">
        <f>VLOOKUP(Tabela1[[#This Row],[Cliente]],'BASE DE CLIENTES'!A:E,5,0)</f>
        <v>Goiânia</v>
      </c>
    </row>
    <row r="6296" spans="2:12" x14ac:dyDescent="0.3">
      <c r="B6296" t="s">
        <v>255</v>
      </c>
      <c r="C6296" s="1" t="str">
        <f>VLOOKUP(Tabela1[[#This Row],[Cliente]],'BASE DE CLIENTES'!A:E,2,0)</f>
        <v>Brasília</v>
      </c>
      <c r="D6296" s="1" t="str">
        <f>VLOOKUP(Tabela1[[#This Row],[Cliente]],'BASE DE CLIENTES'!A:C,3,0)</f>
        <v>DF</v>
      </c>
      <c r="E6296" s="1" t="str">
        <f>CONCATENATE(Tabela1[[#This Row],[CIDADE]],",",Tabela1[[#This Row],[UF]])</f>
        <v>Brasília,DF</v>
      </c>
      <c r="F6296" s="12">
        <v>46220</v>
      </c>
      <c r="G6296" s="14">
        <v>486.18</v>
      </c>
      <c r="H6296" s="14">
        <v>810</v>
      </c>
      <c r="I6296" s="7">
        <f>Tabela1[[#This Row],[Valor total]]-Tabela1[[#This Row],[Valor custo]]</f>
        <v>323.82</v>
      </c>
      <c r="J6296" s="3">
        <f>Tabela1[[#This Row],[MARGEM BRUTA]]/Tabela1[[#This Row],[Valor total]]</f>
        <v>0.39977777777777779</v>
      </c>
      <c r="K6296" s="1" t="str">
        <f>VLOOKUP(Tabela1[[#This Row],[Cliente]],'BASE DE CLIENTES'!A:D,4,0)</f>
        <v>EMPRESA COM MAQUINA</v>
      </c>
      <c r="L6296" s="1" t="str">
        <f>VLOOKUP(Tabela1[[#This Row],[Cliente]],'BASE DE CLIENTES'!A:E,5,0)</f>
        <v>ADE ÁGUAS CLARAS</v>
      </c>
    </row>
    <row r="6297" spans="2:12" x14ac:dyDescent="0.3">
      <c r="B6297" t="s">
        <v>111</v>
      </c>
      <c r="C6297" s="1" t="str">
        <f>VLOOKUP(Tabela1[[#This Row],[Cliente]],'BASE DE CLIENTES'!A:E,2,0)</f>
        <v>Brasília</v>
      </c>
      <c r="D6297" s="1" t="str">
        <f>VLOOKUP(Tabela1[[#This Row],[Cliente]],'BASE DE CLIENTES'!A:C,3,0)</f>
        <v>DF</v>
      </c>
      <c r="E6297" s="1" t="str">
        <f>CONCATENATE(Tabela1[[#This Row],[CIDADE]],",",Tabela1[[#This Row],[UF]])</f>
        <v>Brasília,DF</v>
      </c>
      <c r="F6297" s="12">
        <v>46220</v>
      </c>
      <c r="G6297" s="14">
        <v>380</v>
      </c>
      <c r="H6297" s="14">
        <v>765</v>
      </c>
      <c r="I6297" s="7">
        <f>Tabela1[[#This Row],[Valor total]]-Tabela1[[#This Row],[Valor custo]]</f>
        <v>385</v>
      </c>
      <c r="J6297" s="3">
        <f>Tabela1[[#This Row],[MARGEM BRUTA]]/Tabela1[[#This Row],[Valor total]]</f>
        <v>0.50326797385620914</v>
      </c>
      <c r="K6297" s="1" t="str">
        <f>VLOOKUP(Tabela1[[#This Row],[Cliente]],'BASE DE CLIENTES'!A:D,4,0)</f>
        <v>EMPRESA SEM MAQUINA</v>
      </c>
      <c r="L6297" s="1" t="str">
        <f>VLOOKUP(Tabela1[[#This Row],[Cliente]],'BASE DE CLIENTES'!A:E,5,0)</f>
        <v>TAGUATINGA SUL (TAGUATINGA)</v>
      </c>
    </row>
    <row r="6298" spans="2:12" x14ac:dyDescent="0.3">
      <c r="B6298" t="s">
        <v>42</v>
      </c>
      <c r="C6298" s="1" t="str">
        <f>VLOOKUP(Tabela1[[#This Row],[Cliente]],'BASE DE CLIENTES'!A:E,2,0)</f>
        <v>Brasília</v>
      </c>
      <c r="D6298" s="1" t="str">
        <f>VLOOKUP(Tabela1[[#This Row],[Cliente]],'BASE DE CLIENTES'!A:C,3,0)</f>
        <v>DF</v>
      </c>
      <c r="E6298" s="1" t="str">
        <f>CONCATENATE(Tabela1[[#This Row],[CIDADE]],",",Tabela1[[#This Row],[UF]])</f>
        <v>Brasília,DF</v>
      </c>
      <c r="F6298" s="12">
        <v>46220</v>
      </c>
      <c r="G6298" s="14">
        <v>882.69</v>
      </c>
      <c r="H6298" s="14">
        <v>1400</v>
      </c>
      <c r="I6298" s="7">
        <f>Tabela1[[#This Row],[Valor total]]-Tabela1[[#This Row],[Valor custo]]</f>
        <v>517.30999999999995</v>
      </c>
      <c r="J6298" s="3">
        <f>Tabela1[[#This Row],[MARGEM BRUTA]]/Tabela1[[#This Row],[Valor total]]</f>
        <v>0.36950714285714281</v>
      </c>
      <c r="K6298" s="1" t="str">
        <f>VLOOKUP(Tabela1[[#This Row],[Cliente]],'BASE DE CLIENTES'!A:D,4,0)</f>
        <v>EMPRESA SEM MAQUINA</v>
      </c>
      <c r="L6298" s="1" t="str">
        <f>VLOOKUP(Tabela1[[#This Row],[Cliente]],'BASE DE CLIENTES'!A:E,5,0)</f>
        <v>SAMAMBAIA</v>
      </c>
    </row>
    <row r="6299" spans="2:12" x14ac:dyDescent="0.3">
      <c r="B6299" t="s">
        <v>25</v>
      </c>
      <c r="C6299" s="1" t="str">
        <f>VLOOKUP(Tabela1[[#This Row],[Cliente]],'BASE DE CLIENTES'!A:E,2,0)</f>
        <v>Brasília</v>
      </c>
      <c r="D6299" s="1" t="str">
        <f>VLOOKUP(Tabela1[[#This Row],[Cliente]],'BASE DE CLIENTES'!A:C,3,0)</f>
        <v>DF</v>
      </c>
      <c r="E6299" s="1" t="str">
        <f>CONCATENATE(Tabela1[[#This Row],[CIDADE]],",",Tabela1[[#This Row],[UF]])</f>
        <v>Brasília,DF</v>
      </c>
      <c r="F6299" s="12">
        <v>46219</v>
      </c>
      <c r="G6299" s="14">
        <v>709</v>
      </c>
      <c r="H6299" s="14">
        <v>1330</v>
      </c>
      <c r="I6299" s="7">
        <f>Tabela1[[#This Row],[Valor total]]-Tabela1[[#This Row],[Valor custo]]</f>
        <v>621</v>
      </c>
      <c r="J6299" s="3">
        <f>Tabela1[[#This Row],[MARGEM BRUTA]]/Tabela1[[#This Row],[Valor total]]</f>
        <v>0.46691729323308273</v>
      </c>
      <c r="K6299" s="1" t="str">
        <f>VLOOKUP(Tabela1[[#This Row],[Cliente]],'BASE DE CLIENTES'!A:D,4,0)</f>
        <v>EMPRESA COM MAQUINA</v>
      </c>
      <c r="L6299" s="1" t="str">
        <f>VLOOKUP(Tabela1[[#This Row],[Cliente]],'BASE DE CLIENTES'!A:E,5,0)</f>
        <v>CEILANDIA NORTE (CEILANDIA)</v>
      </c>
    </row>
    <row r="6300" spans="2:12" x14ac:dyDescent="0.3">
      <c r="B6300" t="s">
        <v>297</v>
      </c>
      <c r="C6300" s="1" t="str">
        <f>VLOOKUP(Tabela1[[#This Row],[Cliente]],'BASE DE CLIENTES'!A:E,2,0)</f>
        <v>Brasília</v>
      </c>
      <c r="D6300" s="1" t="str">
        <f>VLOOKUP(Tabela1[[#This Row],[Cliente]],'BASE DE CLIENTES'!A:C,3,0)</f>
        <v>DF</v>
      </c>
      <c r="E6300" s="1" t="str">
        <f>CONCATENATE(Tabela1[[#This Row],[CIDADE]],",",Tabela1[[#This Row],[UF]])</f>
        <v>Brasília,DF</v>
      </c>
      <c r="F6300" s="12">
        <v>46219</v>
      </c>
      <c r="G6300" s="14">
        <v>2010</v>
      </c>
      <c r="H6300" s="14">
        <v>3450</v>
      </c>
      <c r="I6300" s="7">
        <f>Tabela1[[#This Row],[Valor total]]-Tabela1[[#This Row],[Valor custo]]</f>
        <v>1440</v>
      </c>
      <c r="J6300" s="3">
        <f>Tabela1[[#This Row],[MARGEM BRUTA]]/Tabela1[[#This Row],[Valor total]]</f>
        <v>0.41739130434782606</v>
      </c>
      <c r="K6300" s="1" t="str">
        <f>VLOOKUP(Tabela1[[#This Row],[Cliente]],'BASE DE CLIENTES'!A:D,4,0)</f>
        <v>SERRALHEIRO</v>
      </c>
      <c r="L6300" s="1" t="str">
        <f>VLOOKUP(Tabela1[[#This Row],[Cliente]],'BASE DE CLIENTES'!A:E,5,0)</f>
        <v>NA</v>
      </c>
    </row>
    <row r="6301" spans="2:12" x14ac:dyDescent="0.3">
      <c r="B6301" t="s">
        <v>76</v>
      </c>
      <c r="C6301" s="1" t="str">
        <f>VLOOKUP(Tabela1[[#This Row],[Cliente]],'BASE DE CLIENTES'!A:E,2,0)</f>
        <v>Brasília</v>
      </c>
      <c r="D6301" s="1" t="str">
        <f>VLOOKUP(Tabela1[[#This Row],[Cliente]],'BASE DE CLIENTES'!A:C,3,0)</f>
        <v>DF</v>
      </c>
      <c r="E6301" s="1" t="str">
        <f>CONCATENATE(Tabela1[[#This Row],[CIDADE]],",",Tabela1[[#This Row],[UF]])</f>
        <v>Brasília,DF</v>
      </c>
      <c r="F6301" s="12">
        <v>46219</v>
      </c>
      <c r="G6301" s="14">
        <v>2280</v>
      </c>
      <c r="H6301" s="14">
        <v>3432</v>
      </c>
      <c r="I6301" s="7">
        <f>Tabela1[[#This Row],[Valor total]]-Tabela1[[#This Row],[Valor custo]]</f>
        <v>1152</v>
      </c>
      <c r="J6301" s="3">
        <f>Tabela1[[#This Row],[MARGEM BRUTA]]/Tabela1[[#This Row],[Valor total]]</f>
        <v>0.33566433566433568</v>
      </c>
      <c r="K6301" s="1" t="str">
        <f>VLOOKUP(Tabela1[[#This Row],[Cliente]],'BASE DE CLIENTES'!A:D,4,0)</f>
        <v>EMPRESA COM MAQUINA</v>
      </c>
      <c r="L6301" s="1" t="str">
        <f>VLOOKUP(Tabela1[[#This Row],[Cliente]],'BASE DE CLIENTES'!A:E,5,0)</f>
        <v>Setor Placa da Mercedes (Núcleo Bandeirante)</v>
      </c>
    </row>
    <row r="6302" spans="2:12" x14ac:dyDescent="0.3">
      <c r="B6302" t="s">
        <v>38</v>
      </c>
      <c r="C6302" s="1" t="str">
        <f>VLOOKUP(Tabela1[[#This Row],[Cliente]],'BASE DE CLIENTES'!A:E,2,0)</f>
        <v>Brasília</v>
      </c>
      <c r="D6302" s="1" t="str">
        <f>VLOOKUP(Tabela1[[#This Row],[Cliente]],'BASE DE CLIENTES'!A:C,3,0)</f>
        <v>DF</v>
      </c>
      <c r="E6302" s="1" t="str">
        <f>CONCATENATE(Tabela1[[#This Row],[CIDADE]],",",Tabela1[[#This Row],[UF]])</f>
        <v>Brasília,DF</v>
      </c>
      <c r="F6302" s="12">
        <v>46219</v>
      </c>
      <c r="G6302" s="14">
        <v>1046.79</v>
      </c>
      <c r="H6302" s="14">
        <v>1570</v>
      </c>
      <c r="I6302" s="7">
        <f>Tabela1[[#This Row],[Valor total]]-Tabela1[[#This Row],[Valor custo]]</f>
        <v>523.21</v>
      </c>
      <c r="J6302" s="3">
        <f>Tabela1[[#This Row],[MARGEM BRUTA]]/Tabela1[[#This Row],[Valor total]]</f>
        <v>0.33325477707006373</v>
      </c>
      <c r="K6302" s="1" t="str">
        <f>VLOOKUP(Tabela1[[#This Row],[Cliente]],'BASE DE CLIENTES'!A:D,4,0)</f>
        <v>EMPRESA SEM MAQUINA</v>
      </c>
      <c r="L6302" s="1" t="str">
        <f>VLOOKUP(Tabela1[[#This Row],[Cliente]],'BASE DE CLIENTES'!A:E,5,0)</f>
        <v>PONTE ALTA NORTE (GAMA)</v>
      </c>
    </row>
    <row r="6303" spans="2:12" x14ac:dyDescent="0.3">
      <c r="B6303" t="s">
        <v>262</v>
      </c>
      <c r="C6303" s="1" t="str">
        <f>VLOOKUP(Tabela1[[#This Row],[Cliente]],'BASE DE CLIENTES'!A:E,2,0)</f>
        <v>Brasília</v>
      </c>
      <c r="D6303" s="1" t="str">
        <f>VLOOKUP(Tabela1[[#This Row],[Cliente]],'BASE DE CLIENTES'!A:C,3,0)</f>
        <v>DF</v>
      </c>
      <c r="E6303" s="1" t="str">
        <f>CONCATENATE(Tabela1[[#This Row],[CIDADE]],",",Tabela1[[#This Row],[UF]])</f>
        <v>Brasília,DF</v>
      </c>
      <c r="F6303" s="12">
        <v>46219</v>
      </c>
      <c r="G6303" s="14">
        <v>290</v>
      </c>
      <c r="H6303" s="14">
        <v>620</v>
      </c>
      <c r="I6303" s="7">
        <f>Tabela1[[#This Row],[Valor total]]-Tabela1[[#This Row],[Valor custo]]</f>
        <v>330</v>
      </c>
      <c r="J6303" s="3">
        <f>Tabela1[[#This Row],[MARGEM BRUTA]]/Tabela1[[#This Row],[Valor total]]</f>
        <v>0.532258064516129</v>
      </c>
      <c r="K6303" s="1" t="str">
        <f>VLOOKUP(Tabela1[[#This Row],[Cliente]],'BASE DE CLIENTES'!A:D,4,0)</f>
        <v>SERRALHEIRO</v>
      </c>
      <c r="L6303" s="1" t="str">
        <f>VLOOKUP(Tabela1[[#This Row],[Cliente]],'BASE DE CLIENTES'!A:E,5,0)</f>
        <v>SETOR INDUSTRIAL (TAGUATINGA)</v>
      </c>
    </row>
    <row r="6304" spans="2:12" x14ac:dyDescent="0.3">
      <c r="B6304" t="s">
        <v>120</v>
      </c>
      <c r="C6304" s="1" t="str">
        <f>VLOOKUP(Tabela1[[#This Row],[Cliente]],'BASE DE CLIENTES'!A:E,2,0)</f>
        <v>Brasília</v>
      </c>
      <c r="D6304" s="1" t="str">
        <f>VLOOKUP(Tabela1[[#This Row],[Cliente]],'BASE DE CLIENTES'!A:C,3,0)</f>
        <v>DF</v>
      </c>
      <c r="E6304" s="1" t="str">
        <f>CONCATENATE(Tabela1[[#This Row],[CIDADE]],",",Tabela1[[#This Row],[UF]])</f>
        <v>Brasília,DF</v>
      </c>
      <c r="F6304" s="12">
        <v>46219</v>
      </c>
      <c r="G6304" s="14">
        <v>838</v>
      </c>
      <c r="H6304" s="14">
        <v>1330</v>
      </c>
      <c r="I6304" s="7">
        <f>Tabela1[[#This Row],[Valor total]]-Tabela1[[#This Row],[Valor custo]]</f>
        <v>492</v>
      </c>
      <c r="J6304" s="3">
        <f>Tabela1[[#This Row],[MARGEM BRUTA]]/Tabela1[[#This Row],[Valor total]]</f>
        <v>0.36992481203007521</v>
      </c>
      <c r="K6304" s="1" t="str">
        <f>VLOOKUP(Tabela1[[#This Row],[Cliente]],'BASE DE CLIENTES'!A:D,4,0)</f>
        <v>EMPRESA SEM MAQUINA</v>
      </c>
      <c r="L6304" s="1" t="str">
        <f>VLOOKUP(Tabela1[[#This Row],[Cliente]],'BASE DE CLIENTES'!A:E,5,0)</f>
        <v>SAMAMBAIA</v>
      </c>
    </row>
    <row r="6305" spans="2:12" x14ac:dyDescent="0.3">
      <c r="B6305" t="s">
        <v>1223</v>
      </c>
      <c r="C6305" s="1" t="str">
        <f>VLOOKUP(Tabela1[[#This Row],[Cliente]],'BASE DE CLIENTES'!A:E,2,0)</f>
        <v>MERCADO LIVRE</v>
      </c>
      <c r="D6305" s="1" t="str">
        <f>VLOOKUP(Tabela1[[#This Row],[Cliente]],'BASE DE CLIENTES'!A:C,3,0)</f>
        <v>MERCADO LIVRE</v>
      </c>
      <c r="E6305" s="1" t="str">
        <f>CONCATENATE(Tabela1[[#This Row],[CIDADE]],",",Tabela1[[#This Row],[UF]])</f>
        <v>MERCADO LIVRE,MERCADO LIVRE</v>
      </c>
      <c r="F6305" s="12">
        <v>46219</v>
      </c>
      <c r="G6305" s="14">
        <v>45.6</v>
      </c>
      <c r="H6305" s="14">
        <v>297.51</v>
      </c>
      <c r="I6305" s="7">
        <f>Tabela1[[#This Row],[Valor total]]-Tabela1[[#This Row],[Valor custo]]</f>
        <v>251.91</v>
      </c>
      <c r="J6305" s="3">
        <f>Tabela1[[#This Row],[MARGEM BRUTA]]/Tabela1[[#This Row],[Valor total]]</f>
        <v>0.8467278410809721</v>
      </c>
      <c r="K6305" s="1" t="str">
        <f>VLOOKUP(Tabela1[[#This Row],[Cliente]],'BASE DE CLIENTES'!A:D,4,0)</f>
        <v>OUTROS RAMOS</v>
      </c>
      <c r="L6305" s="1" t="str">
        <f>VLOOKUP(Tabela1[[#This Row],[Cliente]],'BASE DE CLIENTES'!A:E,5,0)</f>
        <v>MERCADO LIVRE</v>
      </c>
    </row>
    <row r="6306" spans="2:12" x14ac:dyDescent="0.3">
      <c r="B6306" t="s">
        <v>68</v>
      </c>
      <c r="C6306" s="1" t="str">
        <f>VLOOKUP(Tabela1[[#This Row],[Cliente]],'BASE DE CLIENTES'!A:E,2,0)</f>
        <v>Brasília</v>
      </c>
      <c r="D6306" s="1" t="str">
        <f>VLOOKUP(Tabela1[[#This Row],[Cliente]],'BASE DE CLIENTES'!A:C,3,0)</f>
        <v>DF</v>
      </c>
      <c r="E6306" s="1" t="str">
        <f>CONCATENATE(Tabela1[[#This Row],[CIDADE]],",",Tabela1[[#This Row],[UF]])</f>
        <v>Brasília,DF</v>
      </c>
      <c r="F6306" s="12">
        <v>46219</v>
      </c>
      <c r="G6306" s="14">
        <v>175</v>
      </c>
      <c r="H6306" s="14">
        <v>230</v>
      </c>
      <c r="I6306" s="7">
        <f>Tabela1[[#This Row],[Valor total]]-Tabela1[[#This Row],[Valor custo]]</f>
        <v>55</v>
      </c>
      <c r="J6306" s="3">
        <f>Tabela1[[#This Row],[MARGEM BRUTA]]/Tabela1[[#This Row],[Valor total]]</f>
        <v>0.2391304347826087</v>
      </c>
      <c r="K6306" s="1" t="str">
        <f>VLOOKUP(Tabela1[[#This Row],[Cliente]],'BASE DE CLIENTES'!A:D,4,0)</f>
        <v>EMPRESA COM MAQUINA</v>
      </c>
      <c r="L6306" s="1" t="str">
        <f>VLOOKUP(Tabela1[[#This Row],[Cliente]],'BASE DE CLIENTES'!A:E,5,0)</f>
        <v>SAMAMBAIA SUL (SAMAMBAIA)</v>
      </c>
    </row>
    <row r="6307" spans="2:12" x14ac:dyDescent="0.3">
      <c r="B6307" t="s">
        <v>316</v>
      </c>
      <c r="C6307" s="1" t="str">
        <f>VLOOKUP(Tabela1[[#This Row],[Cliente]],'BASE DE CLIENTES'!A:E,2,0)</f>
        <v>Valparaíso de Goiás</v>
      </c>
      <c r="D6307" s="1" t="str">
        <f>VLOOKUP(Tabela1[[#This Row],[Cliente]],'BASE DE CLIENTES'!A:C,3,0)</f>
        <v>GO</v>
      </c>
      <c r="E6307" s="1" t="str">
        <f>CONCATENATE(Tabela1[[#This Row],[CIDADE]],",",Tabela1[[#This Row],[UF]])</f>
        <v>Valparaíso de Goiás,GO</v>
      </c>
      <c r="F6307" s="12">
        <v>46219</v>
      </c>
      <c r="G6307" s="14">
        <v>2514</v>
      </c>
      <c r="H6307" s="14">
        <v>3690</v>
      </c>
      <c r="I6307" s="7">
        <f>Tabela1[[#This Row],[Valor total]]-Tabela1[[#This Row],[Valor custo]]</f>
        <v>1176</v>
      </c>
      <c r="J6307" s="3">
        <f>Tabela1[[#This Row],[MARGEM BRUTA]]/Tabela1[[#This Row],[Valor total]]</f>
        <v>0.31869918699186994</v>
      </c>
      <c r="K6307" s="1" t="str">
        <f>VLOOKUP(Tabela1[[#This Row],[Cliente]],'BASE DE CLIENTES'!A:D,4,0)</f>
        <v>SERRALHEIRO</v>
      </c>
      <c r="L6307" s="1" t="str">
        <f>VLOOKUP(Tabela1[[#This Row],[Cliente]],'BASE DE CLIENTES'!A:E,5,0)</f>
        <v>Valparaíso de Goiás</v>
      </c>
    </row>
    <row r="6308" spans="2:12" x14ac:dyDescent="0.3">
      <c r="B6308" t="s">
        <v>161</v>
      </c>
      <c r="C6308" s="1" t="str">
        <f>VLOOKUP(Tabela1[[#This Row],[Cliente]],'BASE DE CLIENTES'!A:E,2,0)</f>
        <v>Brasília</v>
      </c>
      <c r="D6308" s="1" t="str">
        <f>VLOOKUP(Tabela1[[#This Row],[Cliente]],'BASE DE CLIENTES'!A:C,3,0)</f>
        <v>DF</v>
      </c>
      <c r="E6308" s="1" t="str">
        <f>CONCATENATE(Tabela1[[#This Row],[CIDADE]],",",Tabela1[[#This Row],[UF]])</f>
        <v>Brasília,DF</v>
      </c>
      <c r="F6308" s="12">
        <v>46219</v>
      </c>
      <c r="G6308" s="14">
        <v>13310.9</v>
      </c>
      <c r="H6308" s="14">
        <v>19575</v>
      </c>
      <c r="I6308" s="7">
        <f>Tabela1[[#This Row],[Valor total]]-Tabela1[[#This Row],[Valor custo]]</f>
        <v>6264.1</v>
      </c>
      <c r="J6308" s="3">
        <f>Tabela1[[#This Row],[MARGEM BRUTA]]/Tabela1[[#This Row],[Valor total]]</f>
        <v>0.32000510855683273</v>
      </c>
      <c r="K6308" s="1" t="str">
        <f>VLOOKUP(Tabela1[[#This Row],[Cliente]],'BASE DE CLIENTES'!A:D,4,0)</f>
        <v>EMPRESA COM MAQUINA</v>
      </c>
      <c r="L6308" s="1" t="str">
        <f>VLOOKUP(Tabela1[[#This Row],[Cliente]],'BASE DE CLIENTES'!A:E,5,0)</f>
        <v>RIACHO FUNDO II</v>
      </c>
    </row>
    <row r="6309" spans="2:12" x14ac:dyDescent="0.3">
      <c r="B6309" t="s">
        <v>19</v>
      </c>
      <c r="C6309" s="1" t="str">
        <f>VLOOKUP(Tabela1[[#This Row],[Cliente]],'BASE DE CLIENTES'!A:E,2,0)</f>
        <v>Águas Lindas de Goiás</v>
      </c>
      <c r="D6309" s="1" t="str">
        <f>VLOOKUP(Tabela1[[#This Row],[Cliente]],'BASE DE CLIENTES'!A:C,3,0)</f>
        <v>GO</v>
      </c>
      <c r="E6309" s="1" t="str">
        <f>CONCATENATE(Tabela1[[#This Row],[CIDADE]],",",Tabela1[[#This Row],[UF]])</f>
        <v>Águas Lindas de Goiás,GO</v>
      </c>
      <c r="F6309" s="12">
        <v>46219</v>
      </c>
      <c r="G6309" s="14">
        <v>1257</v>
      </c>
      <c r="H6309" s="14">
        <v>1935</v>
      </c>
      <c r="I6309" s="7">
        <f>Tabela1[[#This Row],[Valor total]]-Tabela1[[#This Row],[Valor custo]]</f>
        <v>678</v>
      </c>
      <c r="J6309" s="3">
        <f>Tabela1[[#This Row],[MARGEM BRUTA]]/Tabela1[[#This Row],[Valor total]]</f>
        <v>0.35038759689922483</v>
      </c>
      <c r="K6309" s="1" t="str">
        <f>VLOOKUP(Tabela1[[#This Row],[Cliente]],'BASE DE CLIENTES'!A:D,4,0)</f>
        <v>SERRALHEIRO</v>
      </c>
      <c r="L6309" s="1" t="str">
        <f>VLOOKUP(Tabela1[[#This Row],[Cliente]],'BASE DE CLIENTES'!A:E,5,0)</f>
        <v>Águas Lindas de Goiás</v>
      </c>
    </row>
    <row r="6310" spans="2:12" x14ac:dyDescent="0.3">
      <c r="B6310" t="s">
        <v>27</v>
      </c>
      <c r="C6310" s="1" t="str">
        <f>VLOOKUP(Tabela1[[#This Row],[Cliente]],'BASE DE CLIENTES'!A:E,2,0)</f>
        <v>Brasília</v>
      </c>
      <c r="D6310" s="1" t="str">
        <f>VLOOKUP(Tabela1[[#This Row],[Cliente]],'BASE DE CLIENTES'!A:C,3,0)</f>
        <v>DF</v>
      </c>
      <c r="E6310" s="1" t="str">
        <f>CONCATENATE(Tabela1[[#This Row],[CIDADE]],",",Tabela1[[#This Row],[UF]])</f>
        <v>Brasília,DF</v>
      </c>
      <c r="F6310" s="12">
        <v>46219</v>
      </c>
      <c r="G6310" s="14">
        <v>486.18</v>
      </c>
      <c r="H6310" s="14">
        <v>660</v>
      </c>
      <c r="I6310" s="7">
        <f>Tabela1[[#This Row],[Valor total]]-Tabela1[[#This Row],[Valor custo]]</f>
        <v>173.82</v>
      </c>
      <c r="J6310" s="3">
        <f>Tabela1[[#This Row],[MARGEM BRUTA]]/Tabela1[[#This Row],[Valor total]]</f>
        <v>0.26336363636363636</v>
      </c>
      <c r="K6310" s="1" t="str">
        <f>VLOOKUP(Tabela1[[#This Row],[Cliente]],'BASE DE CLIENTES'!A:D,4,0)</f>
        <v>EMPRESA SEM MAQUINA</v>
      </c>
      <c r="L6310" s="1" t="str">
        <f>VLOOKUP(Tabela1[[#This Row],[Cliente]],'BASE DE CLIENTES'!A:E,5,0)</f>
        <v>RECANTO DAS EMAS</v>
      </c>
    </row>
    <row r="6311" spans="2:12" x14ac:dyDescent="0.3">
      <c r="B6311" t="s">
        <v>42</v>
      </c>
      <c r="C6311" s="1" t="str">
        <f>VLOOKUP(Tabela1[[#This Row],[Cliente]],'BASE DE CLIENTES'!A:E,2,0)</f>
        <v>Brasília</v>
      </c>
      <c r="D6311" s="1" t="str">
        <f>VLOOKUP(Tabela1[[#This Row],[Cliente]],'BASE DE CLIENTES'!A:C,3,0)</f>
        <v>DF</v>
      </c>
      <c r="E6311" s="1" t="str">
        <f>CONCATENATE(Tabela1[[#This Row],[CIDADE]],",",Tabela1[[#This Row],[UF]])</f>
        <v>Brasília,DF</v>
      </c>
      <c r="F6311" s="12">
        <v>46219</v>
      </c>
      <c r="G6311" s="14">
        <v>1429.48</v>
      </c>
      <c r="H6311" s="14">
        <v>2200</v>
      </c>
      <c r="I6311" s="7">
        <f>Tabela1[[#This Row],[Valor total]]-Tabela1[[#This Row],[Valor custo]]</f>
        <v>770.52</v>
      </c>
      <c r="J6311" s="3">
        <f>Tabela1[[#This Row],[MARGEM BRUTA]]/Tabela1[[#This Row],[Valor total]]</f>
        <v>0.35023636363636362</v>
      </c>
      <c r="K6311" s="1" t="str">
        <f>VLOOKUP(Tabela1[[#This Row],[Cliente]],'BASE DE CLIENTES'!A:D,4,0)</f>
        <v>EMPRESA SEM MAQUINA</v>
      </c>
      <c r="L6311" s="1" t="str">
        <f>VLOOKUP(Tabela1[[#This Row],[Cliente]],'BASE DE CLIENTES'!A:E,5,0)</f>
        <v>SAMAMBAIA</v>
      </c>
    </row>
    <row r="6312" spans="2:12" x14ac:dyDescent="0.3">
      <c r="B6312" t="s">
        <v>92</v>
      </c>
      <c r="C6312" s="1" t="str">
        <f>VLOOKUP(Tabela1[[#This Row],[Cliente]],'BASE DE CLIENTES'!A:E,2,0)</f>
        <v>Brasília</v>
      </c>
      <c r="D6312" s="1" t="str">
        <f>VLOOKUP(Tabela1[[#This Row],[Cliente]],'BASE DE CLIENTES'!A:C,3,0)</f>
        <v>DF</v>
      </c>
      <c r="E6312" s="1" t="str">
        <f>CONCATENATE(Tabela1[[#This Row],[CIDADE]],",",Tabela1[[#This Row],[UF]])</f>
        <v>Brasília,DF</v>
      </c>
      <c r="F6312" s="12">
        <v>46219</v>
      </c>
      <c r="G6312" s="14">
        <v>1257</v>
      </c>
      <c r="H6312" s="14">
        <v>1845</v>
      </c>
      <c r="I6312" s="7">
        <f>Tabela1[[#This Row],[Valor total]]-Tabela1[[#This Row],[Valor custo]]</f>
        <v>588</v>
      </c>
      <c r="J6312" s="3">
        <f>Tabela1[[#This Row],[MARGEM BRUTA]]/Tabela1[[#This Row],[Valor total]]</f>
        <v>0.31869918699186994</v>
      </c>
      <c r="K6312" s="1" t="str">
        <f>VLOOKUP(Tabela1[[#This Row],[Cliente]],'BASE DE CLIENTES'!A:D,4,0)</f>
        <v>EMPRESA SEM MAQUINA</v>
      </c>
      <c r="L6312" s="1" t="str">
        <f>VLOOKUP(Tabela1[[#This Row],[Cliente]],'BASE DE CLIENTES'!A:E,5,0)</f>
        <v>SOBRADINHO</v>
      </c>
    </row>
    <row r="6313" spans="2:12" x14ac:dyDescent="0.3">
      <c r="B6313" t="s">
        <v>111</v>
      </c>
      <c r="C6313" s="1" t="str">
        <f>VLOOKUP(Tabela1[[#This Row],[Cliente]],'BASE DE CLIENTES'!A:E,2,0)</f>
        <v>Brasília</v>
      </c>
      <c r="D6313" s="1" t="str">
        <f>VLOOKUP(Tabela1[[#This Row],[Cliente]],'BASE DE CLIENTES'!A:C,3,0)</f>
        <v>DF</v>
      </c>
      <c r="E6313" s="1" t="str">
        <f>CONCATENATE(Tabela1[[#This Row],[CIDADE]],",",Tabela1[[#This Row],[UF]])</f>
        <v>Brasília,DF</v>
      </c>
      <c r="F6313" s="12">
        <v>46218</v>
      </c>
      <c r="G6313" s="14">
        <v>1172.79</v>
      </c>
      <c r="H6313" s="14">
        <v>1750</v>
      </c>
      <c r="I6313" s="7">
        <f>Tabela1[[#This Row],[Valor total]]-Tabela1[[#This Row],[Valor custo]]</f>
        <v>577.21</v>
      </c>
      <c r="J6313" s="3">
        <f>Tabela1[[#This Row],[MARGEM BRUTA]]/Tabela1[[#This Row],[Valor total]]</f>
        <v>0.32983428571428575</v>
      </c>
      <c r="K6313" s="1" t="str">
        <f>VLOOKUP(Tabela1[[#This Row],[Cliente]],'BASE DE CLIENTES'!A:D,4,0)</f>
        <v>EMPRESA SEM MAQUINA</v>
      </c>
      <c r="L6313" s="1" t="str">
        <f>VLOOKUP(Tabela1[[#This Row],[Cliente]],'BASE DE CLIENTES'!A:E,5,0)</f>
        <v>TAGUATINGA SUL (TAGUATINGA)</v>
      </c>
    </row>
    <row r="6314" spans="2:12" x14ac:dyDescent="0.3">
      <c r="B6314" t="s">
        <v>38</v>
      </c>
      <c r="C6314" s="1" t="str">
        <f>VLOOKUP(Tabela1[[#This Row],[Cliente]],'BASE DE CLIENTES'!A:E,2,0)</f>
        <v>Brasília</v>
      </c>
      <c r="D6314" s="1" t="str">
        <f>VLOOKUP(Tabela1[[#This Row],[Cliente]],'BASE DE CLIENTES'!A:C,3,0)</f>
        <v>DF</v>
      </c>
      <c r="E6314" s="1" t="str">
        <f>CONCATENATE(Tabela1[[#This Row],[CIDADE]],",",Tabela1[[#This Row],[UF]])</f>
        <v>Brasília,DF</v>
      </c>
      <c r="F6314" s="12">
        <v>46218</v>
      </c>
      <c r="G6314" s="14">
        <v>838</v>
      </c>
      <c r="H6314" s="14">
        <v>1300</v>
      </c>
      <c r="I6314" s="7">
        <f>Tabela1[[#This Row],[Valor total]]-Tabela1[[#This Row],[Valor custo]]</f>
        <v>462</v>
      </c>
      <c r="J6314" s="3">
        <f>Tabela1[[#This Row],[MARGEM BRUTA]]/Tabela1[[#This Row],[Valor total]]</f>
        <v>0.35538461538461541</v>
      </c>
      <c r="K6314" s="1" t="str">
        <f>VLOOKUP(Tabela1[[#This Row],[Cliente]],'BASE DE CLIENTES'!A:D,4,0)</f>
        <v>EMPRESA SEM MAQUINA</v>
      </c>
      <c r="L6314" s="1" t="str">
        <f>VLOOKUP(Tabela1[[#This Row],[Cliente]],'BASE DE CLIENTES'!A:E,5,0)</f>
        <v>PONTE ALTA NORTE (GAMA)</v>
      </c>
    </row>
    <row r="6315" spans="2:12" x14ac:dyDescent="0.3">
      <c r="B6315" t="s">
        <v>232</v>
      </c>
      <c r="C6315" s="1" t="str">
        <f>VLOOKUP(Tabela1[[#This Row],[Cliente]],'BASE DE CLIENTES'!A:E,2,0)</f>
        <v>Brasília</v>
      </c>
      <c r="D6315" s="1" t="str">
        <f>VLOOKUP(Tabela1[[#This Row],[Cliente]],'BASE DE CLIENTES'!A:C,3,0)</f>
        <v>DF</v>
      </c>
      <c r="E6315" s="1" t="str">
        <f>CONCATENATE(Tabela1[[#This Row],[CIDADE]],",",Tabela1[[#This Row],[UF]])</f>
        <v>Brasília,DF</v>
      </c>
      <c r="F6315" s="12">
        <v>46218</v>
      </c>
      <c r="G6315" s="14">
        <v>191</v>
      </c>
      <c r="H6315" s="14">
        <v>300</v>
      </c>
      <c r="I6315" s="7">
        <f>Tabela1[[#This Row],[Valor total]]-Tabela1[[#This Row],[Valor custo]]</f>
        <v>109</v>
      </c>
      <c r="J6315" s="3">
        <f>Tabela1[[#This Row],[MARGEM BRUTA]]/Tabela1[[#This Row],[Valor total]]</f>
        <v>0.36333333333333334</v>
      </c>
      <c r="K6315" s="1" t="str">
        <f>VLOOKUP(Tabela1[[#This Row],[Cliente]],'BASE DE CLIENTES'!A:D,4,0)</f>
        <v>CHAVEIRO</v>
      </c>
      <c r="L6315" s="1" t="str">
        <f>VLOOKUP(Tabela1[[#This Row],[Cliente]],'BASE DE CLIENTES'!A:E,5,0)</f>
        <v>Areal (Águas Claras)</v>
      </c>
    </row>
    <row r="6316" spans="2:12" x14ac:dyDescent="0.3">
      <c r="B6316" t="s">
        <v>1307</v>
      </c>
      <c r="C6316" s="1" t="str">
        <f>VLOOKUP(Tabela1[[#This Row],[Cliente]],'BASE DE CLIENTES'!A:E,2,0)</f>
        <v>Brasília</v>
      </c>
      <c r="D6316" s="1" t="str">
        <f>VLOOKUP(Tabela1[[#This Row],[Cliente]],'BASE DE CLIENTES'!A:C,3,0)</f>
        <v>DF</v>
      </c>
      <c r="E6316" s="1" t="str">
        <f>CONCATENATE(Tabela1[[#This Row],[CIDADE]],",",Tabela1[[#This Row],[UF]])</f>
        <v>Brasília,DF</v>
      </c>
      <c r="F6316" s="12">
        <v>46218</v>
      </c>
      <c r="G6316" s="14">
        <v>191</v>
      </c>
      <c r="H6316" s="14">
        <v>320</v>
      </c>
      <c r="I6316" s="7">
        <f>Tabela1[[#This Row],[Valor total]]-Tabela1[[#This Row],[Valor custo]]</f>
        <v>129</v>
      </c>
      <c r="J6316" s="3">
        <f>Tabela1[[#This Row],[MARGEM BRUTA]]/Tabela1[[#This Row],[Valor total]]</f>
        <v>0.40312500000000001</v>
      </c>
      <c r="K6316" s="1" t="str">
        <f>VLOOKUP(Tabela1[[#This Row],[Cliente]],'BASE DE CLIENTES'!A:D,4,0)</f>
        <v>CLIENTE NOVO S/ IDENT.</v>
      </c>
      <c r="L6316" s="1" t="str">
        <f>VLOOKUP(Tabela1[[#This Row],[Cliente]],'BASE DE CLIENTES'!A:E,5,0)</f>
        <v>TAGUATINGA</v>
      </c>
    </row>
    <row r="6317" spans="2:12" x14ac:dyDescent="0.3">
      <c r="B6317" t="s">
        <v>27</v>
      </c>
      <c r="C6317" s="1" t="str">
        <f>VLOOKUP(Tabela1[[#This Row],[Cliente]],'BASE DE CLIENTES'!A:E,2,0)</f>
        <v>Brasília</v>
      </c>
      <c r="D6317" s="1" t="str">
        <f>VLOOKUP(Tabela1[[#This Row],[Cliente]],'BASE DE CLIENTES'!A:C,3,0)</f>
        <v>DF</v>
      </c>
      <c r="E6317" s="1" t="str">
        <f>CONCATENATE(Tabela1[[#This Row],[CIDADE]],",",Tabela1[[#This Row],[UF]])</f>
        <v>Brasília,DF</v>
      </c>
      <c r="F6317" s="12">
        <v>46218</v>
      </c>
      <c r="G6317" s="14">
        <v>380</v>
      </c>
      <c r="H6317" s="14">
        <v>615</v>
      </c>
      <c r="I6317" s="7">
        <f>Tabela1[[#This Row],[Valor total]]-Tabela1[[#This Row],[Valor custo]]</f>
        <v>235</v>
      </c>
      <c r="J6317" s="3">
        <f>Tabela1[[#This Row],[MARGEM BRUTA]]/Tabela1[[#This Row],[Valor total]]</f>
        <v>0.38211382113821141</v>
      </c>
      <c r="K6317" s="1" t="str">
        <f>VLOOKUP(Tabela1[[#This Row],[Cliente]],'BASE DE CLIENTES'!A:D,4,0)</f>
        <v>EMPRESA SEM MAQUINA</v>
      </c>
      <c r="L6317" s="1" t="str">
        <f>VLOOKUP(Tabela1[[#This Row],[Cliente]],'BASE DE CLIENTES'!A:E,5,0)</f>
        <v>RECANTO DAS EMAS</v>
      </c>
    </row>
    <row r="6318" spans="2:12" x14ac:dyDescent="0.3">
      <c r="B6318" t="s">
        <v>112</v>
      </c>
      <c r="C6318" s="1" t="str">
        <f>VLOOKUP(Tabela1[[#This Row],[Cliente]],'BASE DE CLIENTES'!A:E,2,0)</f>
        <v>Brasília</v>
      </c>
      <c r="D6318" s="1" t="str">
        <f>VLOOKUP(Tabela1[[#This Row],[Cliente]],'BASE DE CLIENTES'!A:C,3,0)</f>
        <v>DF</v>
      </c>
      <c r="E6318" s="1" t="str">
        <f>CONCATENATE(Tabela1[[#This Row],[CIDADE]],",",Tabela1[[#This Row],[UF]])</f>
        <v>Brasília,DF</v>
      </c>
      <c r="F6318" s="12">
        <v>46218</v>
      </c>
      <c r="G6318" s="14">
        <v>42</v>
      </c>
      <c r="H6318" s="14">
        <v>70</v>
      </c>
      <c r="I6318" s="7">
        <f>Tabela1[[#This Row],[Valor total]]-Tabela1[[#This Row],[Valor custo]]</f>
        <v>28</v>
      </c>
      <c r="J6318" s="3">
        <f>Tabela1[[#This Row],[MARGEM BRUTA]]/Tabela1[[#This Row],[Valor total]]</f>
        <v>0.4</v>
      </c>
      <c r="K6318" s="1" t="str">
        <f>VLOOKUP(Tabela1[[#This Row],[Cliente]],'BASE DE CLIENTES'!A:D,4,0)</f>
        <v>SERRALHEIRO</v>
      </c>
      <c r="L6318" s="1" t="str">
        <f>VLOOKUP(Tabela1[[#This Row],[Cliente]],'BASE DE CLIENTES'!A:E,5,0)</f>
        <v>RIACHO FUNDO I</v>
      </c>
    </row>
    <row r="6319" spans="2:12" x14ac:dyDescent="0.3">
      <c r="B6319" t="s">
        <v>111</v>
      </c>
      <c r="C6319" s="1" t="str">
        <f>VLOOKUP(Tabela1[[#This Row],[Cliente]],'BASE DE CLIENTES'!A:E,2,0)</f>
        <v>Brasília</v>
      </c>
      <c r="D6319" s="1" t="str">
        <f>VLOOKUP(Tabela1[[#This Row],[Cliente]],'BASE DE CLIENTES'!A:C,3,0)</f>
        <v>DF</v>
      </c>
      <c r="E6319" s="1" t="str">
        <f>CONCATENATE(Tabela1[[#This Row],[CIDADE]],",",Tabela1[[#This Row],[UF]])</f>
        <v>Brasília,DF</v>
      </c>
      <c r="F6319" s="12">
        <v>46218</v>
      </c>
      <c r="G6319" s="14">
        <v>436.28</v>
      </c>
      <c r="H6319" s="14">
        <v>655</v>
      </c>
      <c r="I6319" s="7">
        <f>Tabela1[[#This Row],[Valor total]]-Tabela1[[#This Row],[Valor custo]]</f>
        <v>218.72000000000003</v>
      </c>
      <c r="J6319" s="3">
        <f>Tabela1[[#This Row],[MARGEM BRUTA]]/Tabela1[[#This Row],[Valor total]]</f>
        <v>0.33392366412213742</v>
      </c>
      <c r="K6319" s="1" t="str">
        <f>VLOOKUP(Tabela1[[#This Row],[Cliente]],'BASE DE CLIENTES'!A:D,4,0)</f>
        <v>EMPRESA SEM MAQUINA</v>
      </c>
      <c r="L6319" s="1" t="str">
        <f>VLOOKUP(Tabela1[[#This Row],[Cliente]],'BASE DE CLIENTES'!A:E,5,0)</f>
        <v>TAGUATINGA SUL (TAGUATINGA)</v>
      </c>
    </row>
    <row r="6320" spans="2:12" x14ac:dyDescent="0.3">
      <c r="B6320" t="s">
        <v>117</v>
      </c>
      <c r="C6320" s="1" t="str">
        <f>VLOOKUP(Tabela1[[#This Row],[Cliente]],'BASE DE CLIENTES'!A:E,2,0)</f>
        <v>Brasília</v>
      </c>
      <c r="D6320" s="1" t="str">
        <f>VLOOKUP(Tabela1[[#This Row],[Cliente]],'BASE DE CLIENTES'!A:C,3,0)</f>
        <v>DF</v>
      </c>
      <c r="E6320" s="1" t="str">
        <f>CONCATENATE(Tabela1[[#This Row],[CIDADE]],",",Tabela1[[#This Row],[UF]])</f>
        <v>Brasília,DF</v>
      </c>
      <c r="F6320" s="12">
        <v>46217</v>
      </c>
      <c r="G6320" s="14">
        <v>48</v>
      </c>
      <c r="H6320" s="14">
        <v>100</v>
      </c>
      <c r="I6320" s="7">
        <f>Tabela1[[#This Row],[Valor total]]-Tabela1[[#This Row],[Valor custo]]</f>
        <v>52</v>
      </c>
      <c r="J6320" s="3">
        <f>Tabela1[[#This Row],[MARGEM BRUTA]]/Tabela1[[#This Row],[Valor total]]</f>
        <v>0.52</v>
      </c>
      <c r="K6320" s="1" t="str">
        <f>VLOOKUP(Tabela1[[#This Row],[Cliente]],'BASE DE CLIENTES'!A:D,4,0)</f>
        <v>EMPRESA COM MAQUINA</v>
      </c>
      <c r="L6320" s="1" t="str">
        <f>VLOOKUP(Tabela1[[#This Row],[Cliente]],'BASE DE CLIENTES'!A:E,5,0)</f>
        <v>SETOR HABITACIONAL ARNIQUEIRA (AGUAS CLARAS)</v>
      </c>
    </row>
    <row r="6321" spans="2:12" x14ac:dyDescent="0.3">
      <c r="B6321" t="s">
        <v>23</v>
      </c>
      <c r="C6321" s="1" t="str">
        <f>VLOOKUP(Tabela1[[#This Row],[Cliente]],'BASE DE CLIENTES'!A:E,2,0)</f>
        <v>Brasília</v>
      </c>
      <c r="D6321" s="1" t="str">
        <f>VLOOKUP(Tabela1[[#This Row],[Cliente]],'BASE DE CLIENTES'!A:C,3,0)</f>
        <v>DF</v>
      </c>
      <c r="E6321" s="1" t="str">
        <f>CONCATENATE(Tabela1[[#This Row],[CIDADE]],",",Tabela1[[#This Row],[UF]])</f>
        <v>Brasília,DF</v>
      </c>
      <c r="F6321" s="12">
        <v>46217</v>
      </c>
      <c r="G6321" s="14">
        <v>42</v>
      </c>
      <c r="H6321" s="14">
        <v>70</v>
      </c>
      <c r="I6321" s="7">
        <f>Tabela1[[#This Row],[Valor total]]-Tabela1[[#This Row],[Valor custo]]</f>
        <v>28</v>
      </c>
      <c r="J6321" s="3">
        <f>Tabela1[[#This Row],[MARGEM BRUTA]]/Tabela1[[#This Row],[Valor total]]</f>
        <v>0.4</v>
      </c>
      <c r="K6321" s="1" t="str">
        <f>VLOOKUP(Tabela1[[#This Row],[Cliente]],'BASE DE CLIENTES'!A:D,4,0)</f>
        <v>EMPRESA SEM MAQUINA</v>
      </c>
      <c r="L6321" s="1" t="str">
        <f>VLOOKUP(Tabela1[[#This Row],[Cliente]],'BASE DE CLIENTES'!A:E,5,0)</f>
        <v>SETOR INDUSTRIAL (TAGUATINGA)</v>
      </c>
    </row>
    <row r="6322" spans="2:12" x14ac:dyDescent="0.3">
      <c r="B6322" t="s">
        <v>52</v>
      </c>
      <c r="C6322" s="1" t="str">
        <f>VLOOKUP(Tabela1[[#This Row],[Cliente]],'BASE DE CLIENTES'!A:E,2,0)</f>
        <v>Brasília</v>
      </c>
      <c r="D6322" s="1" t="str">
        <f>VLOOKUP(Tabela1[[#This Row],[Cliente]],'BASE DE CLIENTES'!A:C,3,0)</f>
        <v>DF</v>
      </c>
      <c r="E6322" s="1" t="str">
        <f>CONCATENATE(Tabela1[[#This Row],[CIDADE]],",",Tabela1[[#This Row],[UF]])</f>
        <v>Brasília,DF</v>
      </c>
      <c r="F6322" s="12">
        <v>46217</v>
      </c>
      <c r="G6322" s="14">
        <v>380</v>
      </c>
      <c r="H6322" s="14">
        <v>650</v>
      </c>
      <c r="I6322" s="7">
        <f>Tabela1[[#This Row],[Valor total]]-Tabela1[[#This Row],[Valor custo]]</f>
        <v>270</v>
      </c>
      <c r="J6322" s="3">
        <f>Tabela1[[#This Row],[MARGEM BRUTA]]/Tabela1[[#This Row],[Valor total]]</f>
        <v>0.41538461538461541</v>
      </c>
      <c r="K6322" s="1" t="str">
        <f>VLOOKUP(Tabela1[[#This Row],[Cliente]],'BASE DE CLIENTES'!A:D,4,0)</f>
        <v>SERRALHEIRO</v>
      </c>
      <c r="L6322" s="1" t="str">
        <f>VLOOKUP(Tabela1[[#This Row],[Cliente]],'BASE DE CLIENTES'!A:E,5,0)</f>
        <v>Ceilândia Sul (Ceilândia)</v>
      </c>
    </row>
    <row r="6323" spans="2:12" x14ac:dyDescent="0.3">
      <c r="B6323" t="s">
        <v>96</v>
      </c>
      <c r="C6323" s="1" t="str">
        <f>VLOOKUP(Tabela1[[#This Row],[Cliente]],'BASE DE CLIENTES'!A:E,2,0)</f>
        <v>Brasília</v>
      </c>
      <c r="D6323" s="1" t="str">
        <f>VLOOKUP(Tabela1[[#This Row],[Cliente]],'BASE DE CLIENTES'!A:C,3,0)</f>
        <v>DF</v>
      </c>
      <c r="E6323" s="1" t="str">
        <f>CONCATENATE(Tabela1[[#This Row],[CIDADE]],",",Tabela1[[#This Row],[UF]])</f>
        <v>Brasília,DF</v>
      </c>
      <c r="F6323" s="12">
        <v>46218</v>
      </c>
      <c r="G6323" s="14">
        <v>1425.84</v>
      </c>
      <c r="H6323" s="14">
        <v>1995</v>
      </c>
      <c r="I6323" s="7">
        <f>Tabela1[[#This Row],[Valor total]]-Tabela1[[#This Row],[Valor custo]]</f>
        <v>569.16000000000008</v>
      </c>
      <c r="J6323" s="3">
        <f>Tabela1[[#This Row],[MARGEM BRUTA]]/Tabela1[[#This Row],[Valor total]]</f>
        <v>0.28529323308270682</v>
      </c>
      <c r="K6323" s="1" t="str">
        <f>VLOOKUP(Tabela1[[#This Row],[Cliente]],'BASE DE CLIENTES'!A:D,4,0)</f>
        <v>EMPRESA SEM MAQUINA</v>
      </c>
      <c r="L6323" s="1" t="str">
        <f>VLOOKUP(Tabela1[[#This Row],[Cliente]],'BASE DE CLIENTES'!A:E,5,0)</f>
        <v>CEILANDIA NORTE (CEILANDIA)</v>
      </c>
    </row>
    <row r="6324" spans="2:12" x14ac:dyDescent="0.3">
      <c r="B6324" t="s">
        <v>216</v>
      </c>
      <c r="C6324" s="1" t="str">
        <f>VLOOKUP(Tabela1[[#This Row],[Cliente]],'BASE DE CLIENTES'!A:E,2,0)</f>
        <v>Brasília</v>
      </c>
      <c r="D6324" s="1" t="str">
        <f>VLOOKUP(Tabela1[[#This Row],[Cliente]],'BASE DE CLIENTES'!A:C,3,0)</f>
        <v>DF</v>
      </c>
      <c r="E6324" s="1" t="str">
        <f>CONCATENATE(Tabela1[[#This Row],[CIDADE]],",",Tabela1[[#This Row],[UF]])</f>
        <v>Brasília,DF</v>
      </c>
      <c r="F6324" s="12">
        <v>46218</v>
      </c>
      <c r="G6324" s="14">
        <v>4845</v>
      </c>
      <c r="H6324" s="14">
        <v>5800</v>
      </c>
      <c r="I6324" s="7">
        <f>Tabela1[[#This Row],[Valor total]]-Tabela1[[#This Row],[Valor custo]]</f>
        <v>955</v>
      </c>
      <c r="J6324" s="3">
        <f>Tabela1[[#This Row],[MARGEM BRUTA]]/Tabela1[[#This Row],[Valor total]]</f>
        <v>0.1646551724137931</v>
      </c>
      <c r="K6324" s="1" t="str">
        <f>VLOOKUP(Tabela1[[#This Row],[Cliente]],'BASE DE CLIENTES'!A:D,4,0)</f>
        <v>EMPRESA COM MAQUINA</v>
      </c>
      <c r="L6324" s="1" t="str">
        <f>VLOOKUP(Tabela1[[#This Row],[Cliente]],'BASE DE CLIENTES'!A:E,5,0)</f>
        <v>RIACHO FUNDO II</v>
      </c>
    </row>
    <row r="6325" spans="2:12" x14ac:dyDescent="0.3">
      <c r="B6325" t="s">
        <v>260</v>
      </c>
      <c r="C6325" s="1" t="str">
        <f>VLOOKUP(Tabela1[[#This Row],[Cliente]],'BASE DE CLIENTES'!A:E,2,0)</f>
        <v>Luziânia</v>
      </c>
      <c r="D6325" s="1" t="str">
        <f>VLOOKUP(Tabela1[[#This Row],[Cliente]],'BASE DE CLIENTES'!A:C,3,0)</f>
        <v>GO</v>
      </c>
      <c r="E6325" s="1" t="str">
        <f>CONCATENATE(Tabela1[[#This Row],[CIDADE]],",",Tabela1[[#This Row],[UF]])</f>
        <v>Luziânia,GO</v>
      </c>
      <c r="F6325" s="12">
        <v>46218</v>
      </c>
      <c r="G6325" s="14">
        <v>54.43</v>
      </c>
      <c r="H6325" s="14">
        <v>59</v>
      </c>
      <c r="I6325" s="7">
        <f>Tabela1[[#This Row],[Valor total]]-Tabela1[[#This Row],[Valor custo]]</f>
        <v>4.57</v>
      </c>
      <c r="J6325" s="3">
        <f>Tabela1[[#This Row],[MARGEM BRUTA]]/Tabela1[[#This Row],[Valor total]]</f>
        <v>7.7457627118644068E-2</v>
      </c>
      <c r="K6325" s="1" t="str">
        <f>VLOOKUP(Tabela1[[#This Row],[Cliente]],'BASE DE CLIENTES'!A:D,4,0)</f>
        <v>SERRALHEIRO</v>
      </c>
      <c r="L6325" s="1" t="str">
        <f>VLOOKUP(Tabela1[[#This Row],[Cliente]],'BASE DE CLIENTES'!A:E,5,0)</f>
        <v>Luziânia</v>
      </c>
    </row>
    <row r="6326" spans="2:12" x14ac:dyDescent="0.3">
      <c r="B6326" t="s">
        <v>1205</v>
      </c>
      <c r="C6326" s="1" t="str">
        <f>VLOOKUP(Tabela1[[#This Row],[Cliente]],'BASE DE CLIENTES'!A:E,2,0)</f>
        <v>São Paulo</v>
      </c>
      <c r="D6326" s="1" t="str">
        <f>VLOOKUP(Tabela1[[#This Row],[Cliente]],'BASE DE CLIENTES'!A:C,3,0)</f>
        <v>SP</v>
      </c>
      <c r="E6326" s="1" t="str">
        <f>CONCATENATE(Tabela1[[#This Row],[CIDADE]],",",Tabela1[[#This Row],[UF]])</f>
        <v>São Paulo,SP</v>
      </c>
      <c r="F6326" s="12">
        <v>46218</v>
      </c>
      <c r="G6326" s="14">
        <v>15167.78</v>
      </c>
      <c r="H6326" s="14">
        <v>24850</v>
      </c>
      <c r="I6326" s="7">
        <f>Tabela1[[#This Row],[Valor total]]-Tabela1[[#This Row],[Valor custo]]</f>
        <v>9682.2199999999993</v>
      </c>
      <c r="J6326" s="3">
        <f>Tabela1[[#This Row],[MARGEM BRUTA]]/Tabela1[[#This Row],[Valor total]]</f>
        <v>0.38962655935613677</v>
      </c>
      <c r="K6326" s="1" t="str">
        <f>VLOOKUP(Tabela1[[#This Row],[Cliente]],'BASE DE CLIENTES'!A:D,4,0)</f>
        <v>CLIENTE NOVO S/ IDENT.</v>
      </c>
      <c r="L6326" s="1" t="str">
        <f>VLOOKUP(Tabela1[[#This Row],[Cliente]],'BASE DE CLIENTES'!A:E,5,0)</f>
        <v>São Paulo</v>
      </c>
    </row>
    <row r="6327" spans="2:12" x14ac:dyDescent="0.3">
      <c r="B6327" t="s">
        <v>1223</v>
      </c>
      <c r="C6327" s="1" t="str">
        <f>VLOOKUP(Tabela1[[#This Row],[Cliente]],'BASE DE CLIENTES'!A:E,2,0)</f>
        <v>MERCADO LIVRE</v>
      </c>
      <c r="D6327" s="1" t="str">
        <f>VLOOKUP(Tabela1[[#This Row],[Cliente]],'BASE DE CLIENTES'!A:C,3,0)</f>
        <v>MERCADO LIVRE</v>
      </c>
      <c r="E6327" s="1" t="str">
        <f>CONCATENATE(Tabela1[[#This Row],[CIDADE]],",",Tabela1[[#This Row],[UF]])</f>
        <v>MERCADO LIVRE,MERCADO LIVRE</v>
      </c>
      <c r="F6327" s="12">
        <v>46218</v>
      </c>
      <c r="G6327" s="14">
        <v>56.28</v>
      </c>
      <c r="H6327" s="14">
        <v>192.81</v>
      </c>
      <c r="I6327" s="7">
        <f>Tabela1[[#This Row],[Valor total]]-Tabela1[[#This Row],[Valor custo]]</f>
        <v>136.53</v>
      </c>
      <c r="J6327" s="3">
        <f>Tabela1[[#This Row],[MARGEM BRUTA]]/Tabela1[[#This Row],[Valor total]]</f>
        <v>0.7081064260152482</v>
      </c>
      <c r="K6327" s="1" t="str">
        <f>VLOOKUP(Tabela1[[#This Row],[Cliente]],'BASE DE CLIENTES'!A:D,4,0)</f>
        <v>OUTROS RAMOS</v>
      </c>
      <c r="L6327" s="1" t="str">
        <f>VLOOKUP(Tabela1[[#This Row],[Cliente]],'BASE DE CLIENTES'!A:E,5,0)</f>
        <v>MERCADO LIVRE</v>
      </c>
    </row>
    <row r="6328" spans="2:12" x14ac:dyDescent="0.3">
      <c r="B6328" t="s">
        <v>1223</v>
      </c>
      <c r="C6328" s="1" t="str">
        <f>VLOOKUP(Tabela1[[#This Row],[Cliente]],'BASE DE CLIENTES'!A:E,2,0)</f>
        <v>MERCADO LIVRE</v>
      </c>
      <c r="D6328" s="1" t="str">
        <f>VLOOKUP(Tabela1[[#This Row],[Cliente]],'BASE DE CLIENTES'!A:C,3,0)</f>
        <v>MERCADO LIVRE</v>
      </c>
      <c r="E6328" s="1" t="str">
        <f>CONCATENATE(Tabela1[[#This Row],[CIDADE]],",",Tabela1[[#This Row],[UF]])</f>
        <v>MERCADO LIVRE,MERCADO LIVRE</v>
      </c>
      <c r="F6328" s="12">
        <v>46218</v>
      </c>
      <c r="G6328" s="14">
        <v>96</v>
      </c>
      <c r="H6328" s="14">
        <v>169.32</v>
      </c>
      <c r="I6328" s="7">
        <f>Tabela1[[#This Row],[Valor total]]-Tabela1[[#This Row],[Valor custo]]</f>
        <v>73.319999999999993</v>
      </c>
      <c r="J6328" s="3">
        <f>Tabela1[[#This Row],[MARGEM BRUTA]]/Tabela1[[#This Row],[Valor total]]</f>
        <v>0.43302622253720763</v>
      </c>
      <c r="K6328" s="1" t="str">
        <f>VLOOKUP(Tabela1[[#This Row],[Cliente]],'BASE DE CLIENTES'!A:D,4,0)</f>
        <v>OUTROS RAMOS</v>
      </c>
      <c r="L6328" s="1" t="str">
        <f>VLOOKUP(Tabela1[[#This Row],[Cliente]],'BASE DE CLIENTES'!A:E,5,0)</f>
        <v>MERCADO LIVRE</v>
      </c>
    </row>
    <row r="6329" spans="2:12" x14ac:dyDescent="0.3">
      <c r="B6329" t="s">
        <v>343</v>
      </c>
      <c r="C6329" s="1" t="str">
        <f>VLOOKUP(Tabela1[[#This Row],[Cliente]],'BASE DE CLIENTES'!A:E,2,0)</f>
        <v>Brasília</v>
      </c>
      <c r="D6329" s="1" t="str">
        <f>VLOOKUP(Tabela1[[#This Row],[Cliente]],'BASE DE CLIENTES'!A:C,3,0)</f>
        <v>DF</v>
      </c>
      <c r="E6329" s="1" t="str">
        <f>CONCATENATE(Tabela1[[#This Row],[CIDADE]],",",Tabela1[[#This Row],[UF]])</f>
        <v>Brasília,DF</v>
      </c>
      <c r="F6329" s="12">
        <v>46218</v>
      </c>
      <c r="G6329" s="14">
        <v>84</v>
      </c>
      <c r="H6329" s="14">
        <v>140</v>
      </c>
      <c r="I6329" s="7">
        <f>Tabela1[[#This Row],[Valor total]]-Tabela1[[#This Row],[Valor custo]]</f>
        <v>56</v>
      </c>
      <c r="J6329" s="3">
        <f>Tabela1[[#This Row],[MARGEM BRUTA]]/Tabela1[[#This Row],[Valor total]]</f>
        <v>0.4</v>
      </c>
      <c r="K6329" s="1" t="str">
        <f>VLOOKUP(Tabela1[[#This Row],[Cliente]],'BASE DE CLIENTES'!A:D,4,0)</f>
        <v>CLIENTE NOVO S/ IDENT.</v>
      </c>
      <c r="L6329" s="1" t="str">
        <f>VLOOKUP(Tabela1[[#This Row],[Cliente]],'BASE DE CLIENTES'!A:E,5,0)</f>
        <v>Brasília</v>
      </c>
    </row>
    <row r="6330" spans="2:12" x14ac:dyDescent="0.3">
      <c r="B6330" t="s">
        <v>343</v>
      </c>
      <c r="C6330" s="1" t="str">
        <f>VLOOKUP(Tabela1[[#This Row],[Cliente]],'BASE DE CLIENTES'!A:E,2,0)</f>
        <v>Brasília</v>
      </c>
      <c r="D6330" s="1" t="str">
        <f>VLOOKUP(Tabela1[[#This Row],[Cliente]],'BASE DE CLIENTES'!A:C,3,0)</f>
        <v>DF</v>
      </c>
      <c r="E6330" s="1" t="str">
        <f>CONCATENATE(Tabela1[[#This Row],[CIDADE]],",",Tabela1[[#This Row],[UF]])</f>
        <v>Brasília,DF</v>
      </c>
      <c r="F6330" s="12">
        <v>46218</v>
      </c>
      <c r="G6330" s="14">
        <v>290</v>
      </c>
      <c r="H6330" s="14">
        <v>580</v>
      </c>
      <c r="I6330" s="7">
        <f>Tabela1[[#This Row],[Valor total]]-Tabela1[[#This Row],[Valor custo]]</f>
        <v>290</v>
      </c>
      <c r="J6330" s="3">
        <f>Tabela1[[#This Row],[MARGEM BRUTA]]/Tabela1[[#This Row],[Valor total]]</f>
        <v>0.5</v>
      </c>
      <c r="K6330" s="1" t="str">
        <f>VLOOKUP(Tabela1[[#This Row],[Cliente]],'BASE DE CLIENTES'!A:D,4,0)</f>
        <v>CLIENTE NOVO S/ IDENT.</v>
      </c>
      <c r="L6330" s="1" t="str">
        <f>VLOOKUP(Tabela1[[#This Row],[Cliente]],'BASE DE CLIENTES'!A:E,5,0)</f>
        <v>Brasília</v>
      </c>
    </row>
    <row r="6331" spans="2:12" x14ac:dyDescent="0.3">
      <c r="B6331" t="s">
        <v>187</v>
      </c>
      <c r="C6331" s="1" t="str">
        <f>VLOOKUP(Tabela1[[#This Row],[Cliente]],'BASE DE CLIENTES'!A:E,2,0)</f>
        <v>Brasília</v>
      </c>
      <c r="D6331" s="1" t="str">
        <f>VLOOKUP(Tabela1[[#This Row],[Cliente]],'BASE DE CLIENTES'!A:C,3,0)</f>
        <v>DF</v>
      </c>
      <c r="E6331" s="1" t="str">
        <f>CONCATENATE(Tabela1[[#This Row],[CIDADE]],",",Tabela1[[#This Row],[UF]])</f>
        <v>Brasília,DF</v>
      </c>
      <c r="F6331" s="12">
        <v>46218</v>
      </c>
      <c r="G6331" s="14">
        <v>1050</v>
      </c>
      <c r="H6331" s="14">
        <v>1800</v>
      </c>
      <c r="I6331" s="7">
        <f>Tabela1[[#This Row],[Valor total]]-Tabela1[[#This Row],[Valor custo]]</f>
        <v>750</v>
      </c>
      <c r="J6331" s="3">
        <f>Tabela1[[#This Row],[MARGEM BRUTA]]/Tabela1[[#This Row],[Valor total]]</f>
        <v>0.41666666666666669</v>
      </c>
      <c r="K6331" s="1" t="str">
        <f>VLOOKUP(Tabela1[[#This Row],[Cliente]],'BASE DE CLIENTES'!A:D,4,0)</f>
        <v>SERRALHEIRO</v>
      </c>
      <c r="L6331" s="1" t="str">
        <f>VLOOKUP(Tabela1[[#This Row],[Cliente]],'BASE DE CLIENTES'!A:E,5,0)</f>
        <v>CEILANDIA SUL (CEILANDIA)</v>
      </c>
    </row>
    <row r="6332" spans="2:12" x14ac:dyDescent="0.3">
      <c r="B6332" t="s">
        <v>255</v>
      </c>
      <c r="C6332" s="1" t="str">
        <f>VLOOKUP(Tabela1[[#This Row],[Cliente]],'BASE DE CLIENTES'!A:E,2,0)</f>
        <v>Brasília</v>
      </c>
      <c r="D6332" s="1" t="str">
        <f>VLOOKUP(Tabela1[[#This Row],[Cliente]],'BASE DE CLIENTES'!A:C,3,0)</f>
        <v>DF</v>
      </c>
      <c r="E6332" s="1" t="str">
        <f>CONCATENATE(Tabela1[[#This Row],[CIDADE]],",",Tabela1[[#This Row],[UF]])</f>
        <v>Brasília,DF</v>
      </c>
      <c r="F6332" s="12">
        <v>46218</v>
      </c>
      <c r="G6332" s="14">
        <v>3408</v>
      </c>
      <c r="H6332" s="14">
        <v>5250</v>
      </c>
      <c r="I6332" s="7">
        <f>Tabela1[[#This Row],[Valor total]]-Tabela1[[#This Row],[Valor custo]]</f>
        <v>1842</v>
      </c>
      <c r="J6332" s="3">
        <f>Tabela1[[#This Row],[MARGEM BRUTA]]/Tabela1[[#This Row],[Valor total]]</f>
        <v>0.35085714285714287</v>
      </c>
      <c r="K6332" s="1" t="str">
        <f>VLOOKUP(Tabela1[[#This Row],[Cliente]],'BASE DE CLIENTES'!A:D,4,0)</f>
        <v>EMPRESA COM MAQUINA</v>
      </c>
      <c r="L6332" s="1" t="str">
        <f>VLOOKUP(Tabela1[[#This Row],[Cliente]],'BASE DE CLIENTES'!A:E,5,0)</f>
        <v>ADE ÁGUAS CLARAS</v>
      </c>
    </row>
    <row r="6333" spans="2:12" x14ac:dyDescent="0.3">
      <c r="B6333" t="s">
        <v>66</v>
      </c>
      <c r="C6333" s="1" t="str">
        <f>VLOOKUP(Tabela1[[#This Row],[Cliente]],'BASE DE CLIENTES'!A:E,2,0)</f>
        <v>Águas Lindas de Goiás</v>
      </c>
      <c r="D6333" s="1" t="str">
        <f>VLOOKUP(Tabela1[[#This Row],[Cliente]],'BASE DE CLIENTES'!A:C,3,0)</f>
        <v>GO</v>
      </c>
      <c r="E6333" s="1" t="str">
        <f>CONCATENATE(Tabela1[[#This Row],[CIDADE]],",",Tabela1[[#This Row],[UF]])</f>
        <v>Águas Lindas de Goiás,GO</v>
      </c>
      <c r="F6333" s="12">
        <v>46218</v>
      </c>
      <c r="G6333" s="14">
        <v>546.79</v>
      </c>
      <c r="H6333" s="14">
        <v>870</v>
      </c>
      <c r="I6333" s="7">
        <f>Tabela1[[#This Row],[Valor total]]-Tabela1[[#This Row],[Valor custo]]</f>
        <v>323.21000000000004</v>
      </c>
      <c r="J6333" s="3">
        <f>Tabela1[[#This Row],[MARGEM BRUTA]]/Tabela1[[#This Row],[Valor total]]</f>
        <v>0.3715057471264368</v>
      </c>
      <c r="K6333" s="1" t="str">
        <f>VLOOKUP(Tabela1[[#This Row],[Cliente]],'BASE DE CLIENTES'!A:D,4,0)</f>
        <v>EMPRESA COM MAQUINA</v>
      </c>
      <c r="L6333" s="1" t="str">
        <f>VLOOKUP(Tabela1[[#This Row],[Cliente]],'BASE DE CLIENTES'!A:E,5,0)</f>
        <v>Águas Lindas de Goiás</v>
      </c>
    </row>
    <row r="6334" spans="2:12" x14ac:dyDescent="0.3">
      <c r="B6334" t="s">
        <v>42</v>
      </c>
      <c r="C6334" s="1" t="str">
        <f>VLOOKUP(Tabela1[[#This Row],[Cliente]],'BASE DE CLIENTES'!A:E,2,0)</f>
        <v>Brasília</v>
      </c>
      <c r="D6334" s="1" t="str">
        <f>VLOOKUP(Tabela1[[#This Row],[Cliente]],'BASE DE CLIENTES'!A:C,3,0)</f>
        <v>DF</v>
      </c>
      <c r="E6334" s="1" t="str">
        <f>CONCATENATE(Tabela1[[#This Row],[CIDADE]],",",Tabela1[[#This Row],[UF]])</f>
        <v>Brasília,DF</v>
      </c>
      <c r="F6334" s="12">
        <v>46218</v>
      </c>
      <c r="G6334" s="14">
        <v>838</v>
      </c>
      <c r="H6334" s="14">
        <v>1300</v>
      </c>
      <c r="I6334" s="7">
        <f>Tabela1[[#This Row],[Valor total]]-Tabela1[[#This Row],[Valor custo]]</f>
        <v>462</v>
      </c>
      <c r="J6334" s="3">
        <f>Tabela1[[#This Row],[MARGEM BRUTA]]/Tabela1[[#This Row],[Valor total]]</f>
        <v>0.35538461538461541</v>
      </c>
      <c r="K6334" s="1" t="str">
        <f>VLOOKUP(Tabela1[[#This Row],[Cliente]],'BASE DE CLIENTES'!A:D,4,0)</f>
        <v>EMPRESA SEM MAQUINA</v>
      </c>
      <c r="L6334" s="1" t="str">
        <f>VLOOKUP(Tabela1[[#This Row],[Cliente]],'BASE DE CLIENTES'!A:E,5,0)</f>
        <v>SAMAMBAIA</v>
      </c>
    </row>
    <row r="6335" spans="2:12" x14ac:dyDescent="0.3">
      <c r="B6335" t="s">
        <v>195</v>
      </c>
      <c r="C6335" s="1" t="str">
        <f>VLOOKUP(Tabela1[[#This Row],[Cliente]],'BASE DE CLIENTES'!A:E,2,0)</f>
        <v>Goiânia</v>
      </c>
      <c r="D6335" s="1" t="str">
        <f>VLOOKUP(Tabela1[[#This Row],[Cliente]],'BASE DE CLIENTES'!A:C,3,0)</f>
        <v>GO</v>
      </c>
      <c r="E6335" s="1" t="str">
        <f>CONCATENATE(Tabela1[[#This Row],[CIDADE]],",",Tabela1[[#This Row],[UF]])</f>
        <v>Goiânia,GO</v>
      </c>
      <c r="F6335" s="12">
        <v>46218</v>
      </c>
      <c r="G6335" s="14">
        <v>5000</v>
      </c>
      <c r="H6335" s="14">
        <v>6500</v>
      </c>
      <c r="I6335" s="7">
        <f>Tabela1[[#This Row],[Valor total]]-Tabela1[[#This Row],[Valor custo]]</f>
        <v>1500</v>
      </c>
      <c r="J6335" s="3">
        <f>Tabela1[[#This Row],[MARGEM BRUTA]]/Tabela1[[#This Row],[Valor total]]</f>
        <v>0.23076923076923078</v>
      </c>
      <c r="K6335" s="1" t="str">
        <f>VLOOKUP(Tabela1[[#This Row],[Cliente]],'BASE DE CLIENTES'!A:D,4,0)</f>
        <v>EMPRESA COM MAQUINA</v>
      </c>
      <c r="L6335" s="1" t="str">
        <f>VLOOKUP(Tabela1[[#This Row],[Cliente]],'BASE DE CLIENTES'!A:E,5,0)</f>
        <v>Goiânia</v>
      </c>
    </row>
    <row r="6336" spans="2:12" x14ac:dyDescent="0.3">
      <c r="B6336" t="s">
        <v>1308</v>
      </c>
      <c r="C6336" s="1" t="str">
        <f>VLOOKUP(Tabela1[[#This Row],[Cliente]],'BASE DE CLIENTES'!A:E,2,0)</f>
        <v>Brasília</v>
      </c>
      <c r="D6336" s="1" t="str">
        <f>VLOOKUP(Tabela1[[#This Row],[Cliente]],'BASE DE CLIENTES'!A:C,3,0)</f>
        <v>DF</v>
      </c>
      <c r="E6336" s="1" t="str">
        <f>CONCATENATE(Tabela1[[#This Row],[CIDADE]],",",Tabela1[[#This Row],[UF]])</f>
        <v>Brasília,DF</v>
      </c>
      <c r="F6336" s="12">
        <v>46217</v>
      </c>
      <c r="G6336" s="14">
        <v>25</v>
      </c>
      <c r="H6336" s="14">
        <v>220</v>
      </c>
      <c r="I6336" s="7">
        <f>Tabela1[[#This Row],[Valor total]]-Tabela1[[#This Row],[Valor custo]]</f>
        <v>195</v>
      </c>
      <c r="J6336" s="3">
        <f>Tabela1[[#This Row],[MARGEM BRUTA]]/Tabela1[[#This Row],[Valor total]]</f>
        <v>0.88636363636363635</v>
      </c>
      <c r="K6336" s="1" t="str">
        <f>VLOOKUP(Tabela1[[#This Row],[Cliente]],'BASE DE CLIENTES'!A:D,4,0)</f>
        <v>CLIENTE NOVO S/ IDENT.</v>
      </c>
      <c r="L6336" s="1" t="str">
        <f>VLOOKUP(Tabela1[[#This Row],[Cliente]],'BASE DE CLIENTES'!A:E,5,0)</f>
        <v>S IA</v>
      </c>
    </row>
    <row r="6337" spans="2:12" x14ac:dyDescent="0.3">
      <c r="B6337" t="s">
        <v>222</v>
      </c>
      <c r="C6337" s="1" t="str">
        <f>VLOOKUP(Tabela1[[#This Row],[Cliente]],'BASE DE CLIENTES'!A:E,2,0)</f>
        <v>Goiânia</v>
      </c>
      <c r="D6337" s="1" t="str">
        <f>VLOOKUP(Tabela1[[#This Row],[Cliente]],'BASE DE CLIENTES'!A:C,3,0)</f>
        <v>GO</v>
      </c>
      <c r="E6337" s="1" t="str">
        <f>CONCATENATE(Tabela1[[#This Row],[CIDADE]],",",Tabela1[[#This Row],[UF]])</f>
        <v>Goiânia,GO</v>
      </c>
      <c r="F6337" s="12">
        <v>46217</v>
      </c>
      <c r="G6337" s="14">
        <v>9723.7999999999993</v>
      </c>
      <c r="H6337" s="14">
        <v>12800</v>
      </c>
      <c r="I6337" s="7">
        <f>Tabela1[[#This Row],[Valor total]]-Tabela1[[#This Row],[Valor custo]]</f>
        <v>3076.2000000000007</v>
      </c>
      <c r="J6337" s="3">
        <f>Tabela1[[#This Row],[MARGEM BRUTA]]/Tabela1[[#This Row],[Valor total]]</f>
        <v>0.24032812500000006</v>
      </c>
      <c r="K6337" s="1" t="str">
        <f>VLOOKUP(Tabela1[[#This Row],[Cliente]],'BASE DE CLIENTES'!A:D,4,0)</f>
        <v>EMPRESA COM MAQUINA</v>
      </c>
      <c r="L6337" s="1" t="str">
        <f>VLOOKUP(Tabela1[[#This Row],[Cliente]],'BASE DE CLIENTES'!A:E,5,0)</f>
        <v>Goiânia</v>
      </c>
    </row>
    <row r="6338" spans="2:12" x14ac:dyDescent="0.3">
      <c r="B6338" t="s">
        <v>1223</v>
      </c>
      <c r="C6338" s="1" t="str">
        <f>VLOOKUP(Tabela1[[#This Row],[Cliente]],'BASE DE CLIENTES'!A:E,2,0)</f>
        <v>MERCADO LIVRE</v>
      </c>
      <c r="D6338" s="1" t="str">
        <f>VLOOKUP(Tabela1[[#This Row],[Cliente]],'BASE DE CLIENTES'!A:C,3,0)</f>
        <v>MERCADO LIVRE</v>
      </c>
      <c r="E6338" s="1" t="str">
        <f>CONCATENATE(Tabela1[[#This Row],[CIDADE]],",",Tabela1[[#This Row],[UF]])</f>
        <v>MERCADO LIVRE,MERCADO LIVRE</v>
      </c>
      <c r="F6338" s="12">
        <v>46217</v>
      </c>
      <c r="G6338" s="14">
        <v>89.84</v>
      </c>
      <c r="H6338" s="14">
        <v>227.79</v>
      </c>
      <c r="I6338" s="7">
        <f>Tabela1[[#This Row],[Valor total]]-Tabela1[[#This Row],[Valor custo]]</f>
        <v>137.94999999999999</v>
      </c>
      <c r="J6338" s="3">
        <f>Tabela1[[#This Row],[MARGEM BRUTA]]/Tabela1[[#This Row],[Valor total]]</f>
        <v>0.6056016506431362</v>
      </c>
      <c r="K6338" s="1" t="str">
        <f>VLOOKUP(Tabela1[[#This Row],[Cliente]],'BASE DE CLIENTES'!A:D,4,0)</f>
        <v>OUTROS RAMOS</v>
      </c>
      <c r="L6338" s="1" t="str">
        <f>VLOOKUP(Tabela1[[#This Row],[Cliente]],'BASE DE CLIENTES'!A:E,5,0)</f>
        <v>MERCADO LIVRE</v>
      </c>
    </row>
    <row r="6339" spans="2:12" x14ac:dyDescent="0.3">
      <c r="B6339" t="s">
        <v>23</v>
      </c>
      <c r="C6339" s="1" t="str">
        <f>VLOOKUP(Tabela1[[#This Row],[Cliente]],'BASE DE CLIENTES'!A:E,2,0)</f>
        <v>Brasília</v>
      </c>
      <c r="D6339" s="1" t="str">
        <f>VLOOKUP(Tabela1[[#This Row],[Cliente]],'BASE DE CLIENTES'!A:C,3,0)</f>
        <v>DF</v>
      </c>
      <c r="E6339" s="1" t="str">
        <f>CONCATENATE(Tabela1[[#This Row],[CIDADE]],",",Tabela1[[#This Row],[UF]])</f>
        <v>Brasília,DF</v>
      </c>
      <c r="F6339" s="12">
        <v>46217</v>
      </c>
      <c r="G6339" s="14">
        <v>760</v>
      </c>
      <c r="H6339" s="14">
        <v>1133</v>
      </c>
      <c r="I6339" s="7">
        <f>Tabela1[[#This Row],[Valor total]]-Tabela1[[#This Row],[Valor custo]]</f>
        <v>373</v>
      </c>
      <c r="J6339" s="3">
        <f>Tabela1[[#This Row],[MARGEM BRUTA]]/Tabela1[[#This Row],[Valor total]]</f>
        <v>0.32921447484554278</v>
      </c>
      <c r="K6339" s="1" t="str">
        <f>VLOOKUP(Tabela1[[#This Row],[Cliente]],'BASE DE CLIENTES'!A:D,4,0)</f>
        <v>EMPRESA SEM MAQUINA</v>
      </c>
      <c r="L6339" s="1" t="str">
        <f>VLOOKUP(Tabela1[[#This Row],[Cliente]],'BASE DE CLIENTES'!A:E,5,0)</f>
        <v>SETOR INDUSTRIAL (TAGUATINGA)</v>
      </c>
    </row>
    <row r="6340" spans="2:12" x14ac:dyDescent="0.3">
      <c r="B6340" t="s">
        <v>68</v>
      </c>
      <c r="C6340" s="1" t="str">
        <f>VLOOKUP(Tabela1[[#This Row],[Cliente]],'BASE DE CLIENTES'!A:E,2,0)</f>
        <v>Brasília</v>
      </c>
      <c r="D6340" s="1" t="str">
        <f>VLOOKUP(Tabela1[[#This Row],[Cliente]],'BASE DE CLIENTES'!A:C,3,0)</f>
        <v>DF</v>
      </c>
      <c r="E6340" s="1" t="str">
        <f>CONCATENATE(Tabela1[[#This Row],[CIDADE]],",",Tabela1[[#This Row],[UF]])</f>
        <v>Brasília,DF</v>
      </c>
      <c r="F6340" s="12">
        <v>46217</v>
      </c>
      <c r="G6340" s="14">
        <v>567.19000000000005</v>
      </c>
      <c r="H6340" s="14">
        <v>831</v>
      </c>
      <c r="I6340" s="7">
        <f>Tabela1[[#This Row],[Valor total]]-Tabela1[[#This Row],[Valor custo]]</f>
        <v>263.80999999999995</v>
      </c>
      <c r="J6340" s="3">
        <f>Tabela1[[#This Row],[MARGEM BRUTA]]/Tabela1[[#This Row],[Valor total]]</f>
        <v>0.31746089049338139</v>
      </c>
      <c r="K6340" s="1" t="str">
        <f>VLOOKUP(Tabela1[[#This Row],[Cliente]],'BASE DE CLIENTES'!A:D,4,0)</f>
        <v>EMPRESA COM MAQUINA</v>
      </c>
      <c r="L6340" s="1" t="str">
        <f>VLOOKUP(Tabela1[[#This Row],[Cliente]],'BASE DE CLIENTES'!A:E,5,0)</f>
        <v>SAMAMBAIA SUL (SAMAMBAIA)</v>
      </c>
    </row>
    <row r="6341" spans="2:12" x14ac:dyDescent="0.3">
      <c r="B6341" t="s">
        <v>316</v>
      </c>
      <c r="C6341" s="1" t="str">
        <f>VLOOKUP(Tabela1[[#This Row],[Cliente]],'BASE DE CLIENTES'!A:E,2,0)</f>
        <v>Valparaíso de Goiás</v>
      </c>
      <c r="D6341" s="1" t="str">
        <f>VLOOKUP(Tabela1[[#This Row],[Cliente]],'BASE DE CLIENTES'!A:C,3,0)</f>
        <v>GO</v>
      </c>
      <c r="E6341" s="1" t="str">
        <f>CONCATENATE(Tabela1[[#This Row],[CIDADE]],",",Tabela1[[#This Row],[UF]])</f>
        <v>Valparaíso de Goiás,GO</v>
      </c>
      <c r="F6341" s="12">
        <v>46217</v>
      </c>
      <c r="G6341" s="14">
        <v>670</v>
      </c>
      <c r="H6341" s="14">
        <v>1200</v>
      </c>
      <c r="I6341" s="7">
        <f>Tabela1[[#This Row],[Valor total]]-Tabela1[[#This Row],[Valor custo]]</f>
        <v>530</v>
      </c>
      <c r="J6341" s="3">
        <f>Tabela1[[#This Row],[MARGEM BRUTA]]/Tabela1[[#This Row],[Valor total]]</f>
        <v>0.44166666666666665</v>
      </c>
      <c r="K6341" s="1" t="str">
        <f>VLOOKUP(Tabela1[[#This Row],[Cliente]],'BASE DE CLIENTES'!A:D,4,0)</f>
        <v>SERRALHEIRO</v>
      </c>
      <c r="L6341" s="1" t="str">
        <f>VLOOKUP(Tabela1[[#This Row],[Cliente]],'BASE DE CLIENTES'!A:E,5,0)</f>
        <v>Valparaíso de Goiás</v>
      </c>
    </row>
    <row r="6342" spans="2:12" x14ac:dyDescent="0.3">
      <c r="B6342" t="s">
        <v>111</v>
      </c>
      <c r="C6342" s="1" t="str">
        <f>VLOOKUP(Tabela1[[#This Row],[Cliente]],'BASE DE CLIENTES'!A:E,2,0)</f>
        <v>Brasília</v>
      </c>
      <c r="D6342" s="1" t="str">
        <f>VLOOKUP(Tabela1[[#This Row],[Cliente]],'BASE DE CLIENTES'!A:C,3,0)</f>
        <v>DF</v>
      </c>
      <c r="E6342" s="1" t="str">
        <f>CONCATENATE(Tabela1[[#This Row],[CIDADE]],",",Tabela1[[#This Row],[UF]])</f>
        <v>Brasília,DF</v>
      </c>
      <c r="F6342" s="12">
        <v>46217</v>
      </c>
      <c r="G6342" s="14">
        <v>670</v>
      </c>
      <c r="H6342" s="14">
        <v>1100</v>
      </c>
      <c r="I6342" s="7">
        <f>Tabela1[[#This Row],[Valor total]]-Tabela1[[#This Row],[Valor custo]]</f>
        <v>430</v>
      </c>
      <c r="J6342" s="3">
        <f>Tabela1[[#This Row],[MARGEM BRUTA]]/Tabela1[[#This Row],[Valor total]]</f>
        <v>0.39090909090909093</v>
      </c>
      <c r="K6342" s="1" t="str">
        <f>VLOOKUP(Tabela1[[#This Row],[Cliente]],'BASE DE CLIENTES'!A:D,4,0)</f>
        <v>EMPRESA SEM MAQUINA</v>
      </c>
      <c r="L6342" s="1" t="str">
        <f>VLOOKUP(Tabela1[[#This Row],[Cliente]],'BASE DE CLIENTES'!A:E,5,0)</f>
        <v>TAGUATINGA SUL (TAGUATINGA)</v>
      </c>
    </row>
    <row r="6343" spans="2:12" x14ac:dyDescent="0.3">
      <c r="B6343" t="s">
        <v>1309</v>
      </c>
      <c r="C6343" s="1" t="str">
        <f>VLOOKUP(Tabela1[[#This Row],[Cliente]],'BASE DE CLIENTES'!A:E,2,0)</f>
        <v>Brasília</v>
      </c>
      <c r="D6343" s="1" t="str">
        <f>VLOOKUP(Tabela1[[#This Row],[Cliente]],'BASE DE CLIENTES'!A:C,3,0)</f>
        <v>DF</v>
      </c>
      <c r="E6343" s="1" t="str">
        <f>CONCATENATE(Tabela1[[#This Row],[CIDADE]],",",Tabela1[[#This Row],[UF]])</f>
        <v>Brasília,DF</v>
      </c>
      <c r="F6343" s="12">
        <v>46217</v>
      </c>
      <c r="G6343" s="14">
        <v>93</v>
      </c>
      <c r="H6343" s="14">
        <v>150</v>
      </c>
      <c r="I6343" s="7">
        <f>Tabela1[[#This Row],[Valor total]]-Tabela1[[#This Row],[Valor custo]]</f>
        <v>57</v>
      </c>
      <c r="J6343" s="3">
        <f>Tabela1[[#This Row],[MARGEM BRUTA]]/Tabela1[[#This Row],[Valor total]]</f>
        <v>0.38</v>
      </c>
      <c r="K6343" s="1" t="str">
        <f>VLOOKUP(Tabela1[[#This Row],[Cliente]],'BASE DE CLIENTES'!A:D,4,0)</f>
        <v>CLIENTE NOVO S/ IDENT.</v>
      </c>
      <c r="L6343" s="1" t="str">
        <f>VLOOKUP(Tabela1[[#This Row],[Cliente]],'BASE DE CLIENTES'!A:E,5,0)</f>
        <v>RECANTO DAS EMAS</v>
      </c>
    </row>
    <row r="6344" spans="2:12" x14ac:dyDescent="0.3">
      <c r="B6344" t="s">
        <v>76</v>
      </c>
      <c r="C6344" s="1" t="str">
        <f>VLOOKUP(Tabela1[[#This Row],[Cliente]],'BASE DE CLIENTES'!A:E,2,0)</f>
        <v>Brasília</v>
      </c>
      <c r="D6344" s="1" t="str">
        <f>VLOOKUP(Tabela1[[#This Row],[Cliente]],'BASE DE CLIENTES'!A:C,3,0)</f>
        <v>DF</v>
      </c>
      <c r="E6344" s="1" t="str">
        <f>CONCATENATE(Tabela1[[#This Row],[CIDADE]],",",Tabela1[[#This Row],[UF]])</f>
        <v>Brasília,DF</v>
      </c>
      <c r="F6344" s="12">
        <v>46217</v>
      </c>
      <c r="G6344" s="14">
        <v>2280</v>
      </c>
      <c r="H6344" s="14">
        <v>3432</v>
      </c>
      <c r="I6344" s="7">
        <f>Tabela1[[#This Row],[Valor total]]-Tabela1[[#This Row],[Valor custo]]</f>
        <v>1152</v>
      </c>
      <c r="J6344" s="3">
        <f>Tabela1[[#This Row],[MARGEM BRUTA]]/Tabela1[[#This Row],[Valor total]]</f>
        <v>0.33566433566433568</v>
      </c>
      <c r="K6344" s="1" t="str">
        <f>VLOOKUP(Tabela1[[#This Row],[Cliente]],'BASE DE CLIENTES'!A:D,4,0)</f>
        <v>EMPRESA COM MAQUINA</v>
      </c>
      <c r="L6344" s="1" t="str">
        <f>VLOOKUP(Tabela1[[#This Row],[Cliente]],'BASE DE CLIENTES'!A:E,5,0)</f>
        <v>Setor Placa da Mercedes (Núcleo Bandeirante)</v>
      </c>
    </row>
    <row r="6345" spans="2:12" x14ac:dyDescent="0.3">
      <c r="B6345" t="s">
        <v>1310</v>
      </c>
      <c r="C6345" s="1" t="str">
        <f>VLOOKUP(Tabela1[[#This Row],[Cliente]],'BASE DE CLIENTES'!A:E,2,0)</f>
        <v>Brasília</v>
      </c>
      <c r="D6345" s="1" t="str">
        <f>VLOOKUP(Tabela1[[#This Row],[Cliente]],'BASE DE CLIENTES'!A:C,3,0)</f>
        <v>DF</v>
      </c>
      <c r="E6345" s="1" t="str">
        <f>CONCATENATE(Tabela1[[#This Row],[CIDADE]],",",Tabela1[[#This Row],[UF]])</f>
        <v>Brasília,DF</v>
      </c>
      <c r="F6345" s="12">
        <v>46217</v>
      </c>
      <c r="G6345" s="14">
        <v>1468.89</v>
      </c>
      <c r="H6345" s="14">
        <v>2100</v>
      </c>
      <c r="I6345" s="7">
        <f>Tabela1[[#This Row],[Valor total]]-Tabela1[[#This Row],[Valor custo]]</f>
        <v>631.1099999999999</v>
      </c>
      <c r="J6345" s="3">
        <f>Tabela1[[#This Row],[MARGEM BRUTA]]/Tabela1[[#This Row],[Valor total]]</f>
        <v>0.30052857142857137</v>
      </c>
      <c r="K6345" s="1" t="str">
        <f>VLOOKUP(Tabela1[[#This Row],[Cliente]],'BASE DE CLIENTES'!A:D,4,0)</f>
        <v>CLIENTE NOVO S/ IDENT.</v>
      </c>
      <c r="L6345" s="1" t="str">
        <f>VLOOKUP(Tabela1[[#This Row],[Cliente]],'BASE DE CLIENTES'!A:E,5,0)</f>
        <v>TAGUATINGA</v>
      </c>
    </row>
    <row r="6346" spans="2:12" x14ac:dyDescent="0.3">
      <c r="B6346" t="s">
        <v>20</v>
      </c>
      <c r="C6346" s="1" t="str">
        <f>VLOOKUP(Tabela1[[#This Row],[Cliente]],'BASE DE CLIENTES'!A:E,2,0)</f>
        <v>Brasília</v>
      </c>
      <c r="D6346" s="1" t="str">
        <f>VLOOKUP(Tabela1[[#This Row],[Cliente]],'BASE DE CLIENTES'!A:C,3,0)</f>
        <v>DF</v>
      </c>
      <c r="E6346" s="1" t="str">
        <f>CONCATENATE(Tabela1[[#This Row],[CIDADE]],",",Tabela1[[#This Row],[UF]])</f>
        <v>Brasília,DF</v>
      </c>
      <c r="F6346" s="12">
        <v>46217</v>
      </c>
      <c r="G6346" s="14">
        <v>191</v>
      </c>
      <c r="H6346" s="14">
        <v>600</v>
      </c>
      <c r="I6346" s="7">
        <f>Tabela1[[#This Row],[Valor total]]-Tabela1[[#This Row],[Valor custo]]</f>
        <v>409</v>
      </c>
      <c r="J6346" s="3">
        <f>Tabela1[[#This Row],[MARGEM BRUTA]]/Tabela1[[#This Row],[Valor total]]</f>
        <v>0.68166666666666664</v>
      </c>
      <c r="K6346" s="1" t="str">
        <f>VLOOKUP(Tabela1[[#This Row],[Cliente]],'BASE DE CLIENTES'!A:D,4,0)</f>
        <v>CHAVEIRO</v>
      </c>
      <c r="L6346" s="1" t="str">
        <f>VLOOKUP(Tabela1[[#This Row],[Cliente]],'BASE DE CLIENTES'!A:E,5,0)</f>
        <v>NA</v>
      </c>
    </row>
    <row r="6347" spans="2:12" x14ac:dyDescent="0.3">
      <c r="B6347" t="s">
        <v>30</v>
      </c>
      <c r="C6347" s="1" t="str">
        <f>VLOOKUP(Tabela1[[#This Row],[Cliente]],'BASE DE CLIENTES'!A:E,2,0)</f>
        <v>Águas Lindas de Goiás</v>
      </c>
      <c r="D6347" s="1" t="str">
        <f>VLOOKUP(Tabela1[[#This Row],[Cliente]],'BASE DE CLIENTES'!A:C,3,0)</f>
        <v>GO</v>
      </c>
      <c r="E6347" s="1" t="str">
        <f>CONCATENATE(Tabela1[[#This Row],[CIDADE]],",",Tabela1[[#This Row],[UF]])</f>
        <v>Águas Lindas de Goiás,GO</v>
      </c>
      <c r="F6347" s="12">
        <v>46217</v>
      </c>
      <c r="G6347" s="14">
        <v>500</v>
      </c>
      <c r="H6347" s="14">
        <v>720</v>
      </c>
      <c r="I6347" s="7">
        <f>Tabela1[[#This Row],[Valor total]]-Tabela1[[#This Row],[Valor custo]]</f>
        <v>220</v>
      </c>
      <c r="J6347" s="3">
        <f>Tabela1[[#This Row],[MARGEM BRUTA]]/Tabela1[[#This Row],[Valor total]]</f>
        <v>0.30555555555555558</v>
      </c>
      <c r="K6347" s="1" t="str">
        <f>VLOOKUP(Tabela1[[#This Row],[Cliente]],'BASE DE CLIENTES'!A:D,4,0)</f>
        <v>SERRALHEIRO</v>
      </c>
      <c r="L6347" s="1" t="str">
        <f>VLOOKUP(Tabela1[[#This Row],[Cliente]],'BASE DE CLIENTES'!A:E,5,0)</f>
        <v>Águas Lindas de Goiás</v>
      </c>
    </row>
    <row r="6348" spans="2:12" x14ac:dyDescent="0.3">
      <c r="B6348" t="s">
        <v>68</v>
      </c>
      <c r="C6348" s="1" t="str">
        <f>VLOOKUP(Tabela1[[#This Row],[Cliente]],'BASE DE CLIENTES'!A:E,2,0)</f>
        <v>Brasília</v>
      </c>
      <c r="D6348" s="1" t="str">
        <f>VLOOKUP(Tabela1[[#This Row],[Cliente]],'BASE DE CLIENTES'!A:C,3,0)</f>
        <v>DF</v>
      </c>
      <c r="E6348" s="1" t="str">
        <f>CONCATENATE(Tabela1[[#This Row],[CIDADE]],",",Tabela1[[#This Row],[UF]])</f>
        <v>Brasília,DF</v>
      </c>
      <c r="F6348" s="12">
        <v>46217</v>
      </c>
      <c r="G6348" s="14">
        <v>959.38</v>
      </c>
      <c r="H6348" s="14">
        <v>1432</v>
      </c>
      <c r="I6348" s="7">
        <f>Tabela1[[#This Row],[Valor total]]-Tabela1[[#This Row],[Valor custo]]</f>
        <v>472.62</v>
      </c>
      <c r="J6348" s="3">
        <f>Tabela1[[#This Row],[MARGEM BRUTA]]/Tabela1[[#This Row],[Valor total]]</f>
        <v>0.33004189944134077</v>
      </c>
      <c r="K6348" s="1" t="str">
        <f>VLOOKUP(Tabela1[[#This Row],[Cliente]],'BASE DE CLIENTES'!A:D,4,0)</f>
        <v>EMPRESA COM MAQUINA</v>
      </c>
      <c r="L6348" s="1" t="str">
        <f>VLOOKUP(Tabela1[[#This Row],[Cliente]],'BASE DE CLIENTES'!A:E,5,0)</f>
        <v>SAMAMBAIA SUL (SAMAMBAIA)</v>
      </c>
    </row>
    <row r="6349" spans="2:12" x14ac:dyDescent="0.3">
      <c r="B6349" t="s">
        <v>183</v>
      </c>
      <c r="C6349" s="1" t="str">
        <f>VLOOKUP(Tabela1[[#This Row],[Cliente]],'BASE DE CLIENTES'!A:E,2,0)</f>
        <v>Caldas Novas</v>
      </c>
      <c r="D6349" s="1" t="str">
        <f>VLOOKUP(Tabela1[[#This Row],[Cliente]],'BASE DE CLIENTES'!A:C,3,0)</f>
        <v>GO</v>
      </c>
      <c r="E6349" s="1" t="str">
        <f>CONCATENATE(Tabela1[[#This Row],[CIDADE]],",",Tabela1[[#This Row],[UF]])</f>
        <v>Caldas Novas,GO</v>
      </c>
      <c r="F6349" s="12">
        <v>46217</v>
      </c>
      <c r="G6349" s="14">
        <v>3591.38</v>
      </c>
      <c r="H6349" s="14">
        <v>5864</v>
      </c>
      <c r="I6349" s="7">
        <f>Tabela1[[#This Row],[Valor total]]-Tabela1[[#This Row],[Valor custo]]</f>
        <v>2272.62</v>
      </c>
      <c r="J6349" s="3">
        <f>Tabela1[[#This Row],[MARGEM BRUTA]]/Tabela1[[#This Row],[Valor total]]</f>
        <v>0.3875545702592087</v>
      </c>
      <c r="K6349" s="1" t="str">
        <f>VLOOKUP(Tabela1[[#This Row],[Cliente]],'BASE DE CLIENTES'!A:D,4,0)</f>
        <v>EMPRESA COM MAQUINA</v>
      </c>
      <c r="L6349" s="1" t="str">
        <f>VLOOKUP(Tabela1[[#This Row],[Cliente]],'BASE DE CLIENTES'!A:E,5,0)</f>
        <v>Caldas Novas</v>
      </c>
    </row>
    <row r="6350" spans="2:12" x14ac:dyDescent="0.3">
      <c r="B6350" t="s">
        <v>197</v>
      </c>
      <c r="C6350" s="1" t="str">
        <f>VLOOKUP(Tabela1[[#This Row],[Cliente]],'BASE DE CLIENTES'!A:E,2,0)</f>
        <v>Goiânia</v>
      </c>
      <c r="D6350" s="1" t="str">
        <f>VLOOKUP(Tabela1[[#This Row],[Cliente]],'BASE DE CLIENTES'!A:C,3,0)</f>
        <v>GO</v>
      </c>
      <c r="E6350" s="1" t="str">
        <f>CONCATENATE(Tabela1[[#This Row],[CIDADE]],",",Tabela1[[#This Row],[UF]])</f>
        <v>Goiânia,GO</v>
      </c>
      <c r="F6350" s="12">
        <v>46217</v>
      </c>
      <c r="G6350" s="14">
        <v>2229.0700000000002</v>
      </c>
      <c r="H6350" s="14">
        <v>3550</v>
      </c>
      <c r="I6350" s="7">
        <f>Tabela1[[#This Row],[Valor total]]-Tabela1[[#This Row],[Valor custo]]</f>
        <v>1320.9299999999998</v>
      </c>
      <c r="J6350" s="3">
        <f>Tabela1[[#This Row],[MARGEM BRUTA]]/Tabela1[[#This Row],[Valor total]]</f>
        <v>0.37209295774647883</v>
      </c>
      <c r="K6350" s="1" t="str">
        <f>VLOOKUP(Tabela1[[#This Row],[Cliente]],'BASE DE CLIENTES'!A:D,4,0)</f>
        <v>EMPRESA COM MAQUINA</v>
      </c>
      <c r="L6350" s="1" t="str">
        <f>VLOOKUP(Tabela1[[#This Row],[Cliente]],'BASE DE CLIENTES'!A:E,5,0)</f>
        <v>Goiânia</v>
      </c>
    </row>
    <row r="6351" spans="2:12" x14ac:dyDescent="0.3">
      <c r="B6351" t="s">
        <v>1223</v>
      </c>
      <c r="C6351" s="1" t="str">
        <f>VLOOKUP(Tabela1[[#This Row],[Cliente]],'BASE DE CLIENTES'!A:E,2,0)</f>
        <v>MERCADO LIVRE</v>
      </c>
      <c r="D6351" s="1" t="str">
        <f>VLOOKUP(Tabela1[[#This Row],[Cliente]],'BASE DE CLIENTES'!A:C,3,0)</f>
        <v>MERCADO LIVRE</v>
      </c>
      <c r="E6351" s="1" t="str">
        <f>CONCATENATE(Tabela1[[#This Row],[CIDADE]],",",Tabela1[[#This Row],[UF]])</f>
        <v>MERCADO LIVRE,MERCADO LIVRE</v>
      </c>
      <c r="F6351" s="12">
        <v>46217</v>
      </c>
      <c r="G6351" s="14">
        <v>0</v>
      </c>
      <c r="H6351" s="14">
        <v>37.880000000000003</v>
      </c>
      <c r="I6351" s="7">
        <f>Tabela1[[#This Row],[Valor total]]-Tabela1[[#This Row],[Valor custo]]</f>
        <v>37.880000000000003</v>
      </c>
      <c r="J6351" s="3">
        <f>Tabela1[[#This Row],[MARGEM BRUTA]]/Tabela1[[#This Row],[Valor total]]</f>
        <v>1</v>
      </c>
      <c r="K6351" s="1" t="str">
        <f>VLOOKUP(Tabela1[[#This Row],[Cliente]],'BASE DE CLIENTES'!A:D,4,0)</f>
        <v>OUTROS RAMOS</v>
      </c>
      <c r="L6351" s="1" t="str">
        <f>VLOOKUP(Tabela1[[#This Row],[Cliente]],'BASE DE CLIENTES'!A:E,5,0)</f>
        <v>MERCADO LIVRE</v>
      </c>
    </row>
    <row r="6352" spans="2:12" x14ac:dyDescent="0.3">
      <c r="B6352" t="s">
        <v>1311</v>
      </c>
      <c r="C6352" s="1" t="str">
        <f>VLOOKUP(Tabela1[[#This Row],[Cliente]],'BASE DE CLIENTES'!A:E,2,0)</f>
        <v>Brasília</v>
      </c>
      <c r="D6352" s="1" t="str">
        <f>VLOOKUP(Tabela1[[#This Row],[Cliente]],'BASE DE CLIENTES'!A:C,3,0)</f>
        <v>DF</v>
      </c>
      <c r="E6352" s="1" t="str">
        <f>CONCATENATE(Tabela1[[#This Row],[CIDADE]],",",Tabela1[[#This Row],[UF]])</f>
        <v>Brasília,DF</v>
      </c>
      <c r="F6352" s="12">
        <v>46217</v>
      </c>
      <c r="G6352" s="14">
        <v>486.18</v>
      </c>
      <c r="H6352" s="14">
        <v>950</v>
      </c>
      <c r="I6352" s="7">
        <f>Tabela1[[#This Row],[Valor total]]-Tabela1[[#This Row],[Valor custo]]</f>
        <v>463.82</v>
      </c>
      <c r="J6352" s="3">
        <f>Tabela1[[#This Row],[MARGEM BRUTA]]/Tabela1[[#This Row],[Valor total]]</f>
        <v>0.48823157894736841</v>
      </c>
      <c r="K6352" s="1" t="str">
        <f>VLOOKUP(Tabela1[[#This Row],[Cliente]],'BASE DE CLIENTES'!A:D,4,0)</f>
        <v>CLIENTE NOVO S/ IDENT.</v>
      </c>
      <c r="L6352" s="1" t="str">
        <f>VLOOKUP(Tabela1[[#This Row],[Cliente]],'BASE DE CLIENTES'!A:E,5,0)</f>
        <v>GAMA</v>
      </c>
    </row>
    <row r="6353" spans="2:12" x14ac:dyDescent="0.3">
      <c r="B6353" t="s">
        <v>236</v>
      </c>
      <c r="C6353" s="1" t="str">
        <f>VLOOKUP(Tabela1[[#This Row],[Cliente]],'BASE DE CLIENTES'!A:E,2,0)</f>
        <v>Goiânia</v>
      </c>
      <c r="D6353" s="1" t="str">
        <f>VLOOKUP(Tabela1[[#This Row],[Cliente]],'BASE DE CLIENTES'!A:C,3,0)</f>
        <v>GO</v>
      </c>
      <c r="E6353" s="1" t="str">
        <f>CONCATENATE(Tabela1[[#This Row],[CIDADE]],",",Tabela1[[#This Row],[UF]])</f>
        <v>Goiânia,GO</v>
      </c>
      <c r="F6353" s="12">
        <v>46217</v>
      </c>
      <c r="G6353" s="14">
        <v>27619.61</v>
      </c>
      <c r="H6353" s="14">
        <v>40185</v>
      </c>
      <c r="I6353" s="7">
        <f>Tabela1[[#This Row],[Valor total]]-Tabela1[[#This Row],[Valor custo]]</f>
        <v>12565.39</v>
      </c>
      <c r="J6353" s="3">
        <f>Tabela1[[#This Row],[MARGEM BRUTA]]/Tabela1[[#This Row],[Valor total]]</f>
        <v>0.31268856538509393</v>
      </c>
      <c r="K6353" s="1" t="str">
        <f>VLOOKUP(Tabela1[[#This Row],[Cliente]],'BASE DE CLIENTES'!A:D,4,0)</f>
        <v>EMPRESA COM MAQUINA</v>
      </c>
      <c r="L6353" s="1" t="str">
        <f>VLOOKUP(Tabela1[[#This Row],[Cliente]],'BASE DE CLIENTES'!A:E,5,0)</f>
        <v>Goiânia</v>
      </c>
    </row>
    <row r="6354" spans="2:12" x14ac:dyDescent="0.3">
      <c r="B6354" t="s">
        <v>23</v>
      </c>
      <c r="C6354" s="1" t="str">
        <f>VLOOKUP(Tabela1[[#This Row],[Cliente]],'BASE DE CLIENTES'!A:E,2,0)</f>
        <v>Brasília</v>
      </c>
      <c r="D6354" s="1" t="str">
        <f>VLOOKUP(Tabela1[[#This Row],[Cliente]],'BASE DE CLIENTES'!A:C,3,0)</f>
        <v>DF</v>
      </c>
      <c r="E6354" s="1" t="str">
        <f>CONCATENATE(Tabela1[[#This Row],[CIDADE]],",",Tabela1[[#This Row],[UF]])</f>
        <v>Brasília,DF</v>
      </c>
      <c r="F6354" s="12">
        <v>46217</v>
      </c>
      <c r="G6354" s="14">
        <v>422</v>
      </c>
      <c r="H6354" s="14">
        <v>620</v>
      </c>
      <c r="I6354" s="7">
        <f>Tabela1[[#This Row],[Valor total]]-Tabela1[[#This Row],[Valor custo]]</f>
        <v>198</v>
      </c>
      <c r="J6354" s="3">
        <f>Tabela1[[#This Row],[MARGEM BRUTA]]/Tabela1[[#This Row],[Valor total]]</f>
        <v>0.3193548387096774</v>
      </c>
      <c r="K6354" s="1" t="str">
        <f>VLOOKUP(Tabela1[[#This Row],[Cliente]],'BASE DE CLIENTES'!A:D,4,0)</f>
        <v>EMPRESA SEM MAQUINA</v>
      </c>
      <c r="L6354" s="1" t="str">
        <f>VLOOKUP(Tabela1[[#This Row],[Cliente]],'BASE DE CLIENTES'!A:E,5,0)</f>
        <v>SETOR INDUSTRIAL (TAGUATINGA)</v>
      </c>
    </row>
    <row r="6355" spans="2:12" x14ac:dyDescent="0.3">
      <c r="B6355" t="s">
        <v>138</v>
      </c>
      <c r="C6355" s="1" t="str">
        <f>VLOOKUP(Tabela1[[#This Row],[Cliente]],'BASE DE CLIENTES'!A:E,2,0)</f>
        <v>Brasília</v>
      </c>
      <c r="D6355" s="1" t="str">
        <f>VLOOKUP(Tabela1[[#This Row],[Cliente]],'BASE DE CLIENTES'!A:C,3,0)</f>
        <v>DF</v>
      </c>
      <c r="E6355" s="1" t="str">
        <f>CONCATENATE(Tabela1[[#This Row],[CIDADE]],",",Tabela1[[#This Row],[UF]])</f>
        <v>Brasília,DF</v>
      </c>
      <c r="F6355" s="12">
        <v>46217</v>
      </c>
      <c r="G6355" s="14">
        <v>380</v>
      </c>
      <c r="H6355" s="14">
        <v>750</v>
      </c>
      <c r="I6355" s="7">
        <f>Tabela1[[#This Row],[Valor total]]-Tabela1[[#This Row],[Valor custo]]</f>
        <v>370</v>
      </c>
      <c r="J6355" s="3">
        <f>Tabela1[[#This Row],[MARGEM BRUTA]]/Tabela1[[#This Row],[Valor total]]</f>
        <v>0.49333333333333335</v>
      </c>
      <c r="K6355" s="1" t="str">
        <f>VLOOKUP(Tabela1[[#This Row],[Cliente]],'BASE DE CLIENTES'!A:D,4,0)</f>
        <v>OUTROS RAMOS</v>
      </c>
      <c r="L6355" s="1" t="str">
        <f>VLOOKUP(Tabela1[[#This Row],[Cliente]],'BASE DE CLIENTES'!A:E,5,0)</f>
        <v>CEILANDIA NORTE (CEILANDIA)</v>
      </c>
    </row>
    <row r="6356" spans="2:12" x14ac:dyDescent="0.3">
      <c r="B6356" t="s">
        <v>1223</v>
      </c>
      <c r="C6356" s="1" t="str">
        <f>VLOOKUP(Tabela1[[#This Row],[Cliente]],'BASE DE CLIENTES'!A:E,2,0)</f>
        <v>MERCADO LIVRE</v>
      </c>
      <c r="D6356" s="1" t="str">
        <f>VLOOKUP(Tabela1[[#This Row],[Cliente]],'BASE DE CLIENTES'!A:C,3,0)</f>
        <v>MERCADO LIVRE</v>
      </c>
      <c r="E6356" s="1" t="str">
        <f>CONCATENATE(Tabela1[[#This Row],[CIDADE]],",",Tabela1[[#This Row],[UF]])</f>
        <v>MERCADO LIVRE,MERCADO LIVRE</v>
      </c>
      <c r="F6356" s="12">
        <v>46217</v>
      </c>
      <c r="G6356" s="14">
        <v>56.28</v>
      </c>
      <c r="H6356" s="14">
        <v>235.37</v>
      </c>
      <c r="I6356" s="7">
        <f>Tabela1[[#This Row],[Valor total]]-Tabela1[[#This Row],[Valor custo]]</f>
        <v>179.09</v>
      </c>
      <c r="J6356" s="3">
        <f>Tabela1[[#This Row],[MARGEM BRUTA]]/Tabela1[[#This Row],[Valor total]]</f>
        <v>0.76088711390576536</v>
      </c>
      <c r="K6356" s="1" t="str">
        <f>VLOOKUP(Tabela1[[#This Row],[Cliente]],'BASE DE CLIENTES'!A:D,4,0)</f>
        <v>OUTROS RAMOS</v>
      </c>
      <c r="L6356" s="1" t="str">
        <f>VLOOKUP(Tabela1[[#This Row],[Cliente]],'BASE DE CLIENTES'!A:E,5,0)</f>
        <v>MERCADO LIVRE</v>
      </c>
    </row>
    <row r="6357" spans="2:12" x14ac:dyDescent="0.3">
      <c r="B6357" t="s">
        <v>1223</v>
      </c>
      <c r="C6357" s="1" t="str">
        <f>VLOOKUP(Tabela1[[#This Row],[Cliente]],'BASE DE CLIENTES'!A:E,2,0)</f>
        <v>MERCADO LIVRE</v>
      </c>
      <c r="D6357" s="1" t="str">
        <f>VLOOKUP(Tabela1[[#This Row],[Cliente]],'BASE DE CLIENTES'!A:C,3,0)</f>
        <v>MERCADO LIVRE</v>
      </c>
      <c r="E6357" s="1" t="str">
        <f>CONCATENATE(Tabela1[[#This Row],[CIDADE]],",",Tabela1[[#This Row],[UF]])</f>
        <v>MERCADO LIVRE,MERCADO LIVRE</v>
      </c>
      <c r="F6357" s="12">
        <v>46217</v>
      </c>
      <c r="G6357" s="14">
        <v>48</v>
      </c>
      <c r="H6357" s="14">
        <v>84.66</v>
      </c>
      <c r="I6357" s="7">
        <f>Tabela1[[#This Row],[Valor total]]-Tabela1[[#This Row],[Valor custo]]</f>
        <v>36.659999999999997</v>
      </c>
      <c r="J6357" s="3">
        <f>Tabela1[[#This Row],[MARGEM BRUTA]]/Tabela1[[#This Row],[Valor total]]</f>
        <v>0.43302622253720763</v>
      </c>
      <c r="K6357" s="1" t="str">
        <f>VLOOKUP(Tabela1[[#This Row],[Cliente]],'BASE DE CLIENTES'!A:D,4,0)</f>
        <v>OUTROS RAMOS</v>
      </c>
      <c r="L6357" s="1" t="str">
        <f>VLOOKUP(Tabela1[[#This Row],[Cliente]],'BASE DE CLIENTES'!A:E,5,0)</f>
        <v>MERCADO LIVRE</v>
      </c>
    </row>
    <row r="6358" spans="2:12" x14ac:dyDescent="0.3">
      <c r="B6358" t="s">
        <v>150</v>
      </c>
      <c r="C6358" s="1" t="str">
        <f>VLOOKUP(Tabela1[[#This Row],[Cliente]],'BASE DE CLIENTES'!A:E,2,0)</f>
        <v>Anápolis</v>
      </c>
      <c r="D6358" s="1" t="str">
        <f>VLOOKUP(Tabela1[[#This Row],[Cliente]],'BASE DE CLIENTES'!A:C,3,0)</f>
        <v>GO</v>
      </c>
      <c r="E6358" s="1" t="str">
        <f>CONCATENATE(Tabela1[[#This Row],[CIDADE]],",",Tabela1[[#This Row],[UF]])</f>
        <v>Anápolis,GO</v>
      </c>
      <c r="F6358" s="12">
        <v>46216</v>
      </c>
      <c r="G6358" s="14">
        <v>2190</v>
      </c>
      <c r="H6358" s="14">
        <v>3540</v>
      </c>
      <c r="I6358" s="7">
        <f>Tabela1[[#This Row],[Valor total]]-Tabela1[[#This Row],[Valor custo]]</f>
        <v>1350</v>
      </c>
      <c r="J6358" s="3">
        <f>Tabela1[[#This Row],[MARGEM BRUTA]]/Tabela1[[#This Row],[Valor total]]</f>
        <v>0.38135593220338981</v>
      </c>
      <c r="K6358" s="1" t="str">
        <f>VLOOKUP(Tabela1[[#This Row],[Cliente]],'BASE DE CLIENTES'!A:D,4,0)</f>
        <v>EMPRESA COM MAQUINA</v>
      </c>
      <c r="L6358" s="1" t="str">
        <f>VLOOKUP(Tabela1[[#This Row],[Cliente]],'BASE DE CLIENTES'!A:E,5,0)</f>
        <v>Anápolis</v>
      </c>
    </row>
    <row r="6359" spans="2:12" x14ac:dyDescent="0.3">
      <c r="B6359" t="s">
        <v>42</v>
      </c>
      <c r="C6359" s="1" t="str">
        <f>VLOOKUP(Tabela1[[#This Row],[Cliente]],'BASE DE CLIENTES'!A:E,2,0)</f>
        <v>Brasília</v>
      </c>
      <c r="D6359" s="1" t="str">
        <f>VLOOKUP(Tabela1[[#This Row],[Cliente]],'BASE DE CLIENTES'!A:C,3,0)</f>
        <v>DF</v>
      </c>
      <c r="E6359" s="1" t="str">
        <f>CONCATENATE(Tabela1[[#This Row],[CIDADE]],",",Tabela1[[#This Row],[UF]])</f>
        <v>Brasília,DF</v>
      </c>
      <c r="F6359" s="12">
        <v>46216</v>
      </c>
      <c r="G6359" s="14">
        <v>905.18</v>
      </c>
      <c r="H6359" s="14">
        <v>1460</v>
      </c>
      <c r="I6359" s="7">
        <f>Tabela1[[#This Row],[Valor total]]-Tabela1[[#This Row],[Valor custo]]</f>
        <v>554.82000000000005</v>
      </c>
      <c r="J6359" s="3">
        <f>Tabela1[[#This Row],[MARGEM BRUTA]]/Tabela1[[#This Row],[Valor total]]</f>
        <v>0.38001369863013701</v>
      </c>
      <c r="K6359" s="1" t="str">
        <f>VLOOKUP(Tabela1[[#This Row],[Cliente]],'BASE DE CLIENTES'!A:D,4,0)</f>
        <v>EMPRESA SEM MAQUINA</v>
      </c>
      <c r="L6359" s="1" t="str">
        <f>VLOOKUP(Tabela1[[#This Row],[Cliente]],'BASE DE CLIENTES'!A:E,5,0)</f>
        <v>SAMAMBAIA</v>
      </c>
    </row>
    <row r="6360" spans="2:12" x14ac:dyDescent="0.3">
      <c r="B6360" t="s">
        <v>1141</v>
      </c>
      <c r="C6360" s="1" t="str">
        <f>VLOOKUP(Tabela1[[#This Row],[Cliente]],'BASE DE CLIENTES'!A:E,2,0)</f>
        <v>Aparecida de Goiânia</v>
      </c>
      <c r="D6360" s="1" t="str">
        <f>VLOOKUP(Tabela1[[#This Row],[Cliente]],'BASE DE CLIENTES'!A:C,3,0)</f>
        <v>GO</v>
      </c>
      <c r="E6360" s="1" t="str">
        <f>CONCATENATE(Tabela1[[#This Row],[CIDADE]],",",Tabela1[[#This Row],[UF]])</f>
        <v>Aparecida de Goiânia,GO</v>
      </c>
      <c r="F6360" s="12">
        <v>46216</v>
      </c>
      <c r="G6360" s="14">
        <v>67.12</v>
      </c>
      <c r="H6360" s="14">
        <v>160</v>
      </c>
      <c r="I6360" s="7">
        <f>Tabela1[[#This Row],[Valor total]]-Tabela1[[#This Row],[Valor custo]]</f>
        <v>92.88</v>
      </c>
      <c r="J6360" s="3">
        <f>Tabela1[[#This Row],[MARGEM BRUTA]]/Tabela1[[#This Row],[Valor total]]</f>
        <v>0.58050000000000002</v>
      </c>
      <c r="K6360" s="1" t="str">
        <f>VLOOKUP(Tabela1[[#This Row],[Cliente]],'BASE DE CLIENTES'!A:D,4,0)</f>
        <v>CLIENTE NOVO S/ IDENT.</v>
      </c>
      <c r="L6360" s="1" t="str">
        <f>VLOOKUP(Tabela1[[#This Row],[Cliente]],'BASE DE CLIENTES'!A:E,5,0)</f>
        <v>Aparecida de Goiânia</v>
      </c>
    </row>
    <row r="6361" spans="2:12" x14ac:dyDescent="0.3">
      <c r="B6361" t="s">
        <v>1312</v>
      </c>
      <c r="C6361" s="1" t="str">
        <f>VLOOKUP(Tabela1[[#This Row],[Cliente]],'BASE DE CLIENTES'!A:E,2,0)</f>
        <v>PARANÃ</v>
      </c>
      <c r="D6361" s="1" t="str">
        <f>VLOOKUP(Tabela1[[#This Row],[Cliente]],'BASE DE CLIENTES'!A:C,3,0)</f>
        <v>TO</v>
      </c>
      <c r="E6361" s="1" t="str">
        <f>CONCATENATE(Tabela1[[#This Row],[CIDADE]],",",Tabela1[[#This Row],[UF]])</f>
        <v>PARANÃ,TO</v>
      </c>
      <c r="F6361" s="12">
        <v>46216</v>
      </c>
      <c r="G6361" s="14">
        <v>20</v>
      </c>
      <c r="H6361" s="14">
        <v>180</v>
      </c>
      <c r="I6361" s="7">
        <f>Tabela1[[#This Row],[Valor total]]-Tabela1[[#This Row],[Valor custo]]</f>
        <v>160</v>
      </c>
      <c r="J6361" s="3">
        <f>Tabela1[[#This Row],[MARGEM BRUTA]]/Tabela1[[#This Row],[Valor total]]</f>
        <v>0.88888888888888884</v>
      </c>
      <c r="K6361" s="1" t="str">
        <f>VLOOKUP(Tabela1[[#This Row],[Cliente]],'BASE DE CLIENTES'!A:D,4,0)</f>
        <v>CLIENTE NOVO S/ IDENT.</v>
      </c>
      <c r="L6361" s="1" t="str">
        <f>VLOOKUP(Tabela1[[#This Row],[Cliente]],'BASE DE CLIENTES'!A:E,5,0)</f>
        <v>PARANÃ</v>
      </c>
    </row>
    <row r="6362" spans="2:12" x14ac:dyDescent="0.3">
      <c r="B6362" t="s">
        <v>299</v>
      </c>
      <c r="C6362" s="1" t="str">
        <f>VLOOKUP(Tabela1[[#This Row],[Cliente]],'BASE DE CLIENTES'!A:E,2,0)</f>
        <v>Santo Antônio Descoberto</v>
      </c>
      <c r="D6362" s="1" t="str">
        <f>VLOOKUP(Tabela1[[#This Row],[Cliente]],'BASE DE CLIENTES'!A:C,3,0)</f>
        <v>GO</v>
      </c>
      <c r="E6362" s="1" t="str">
        <f>CONCATENATE(Tabela1[[#This Row],[CIDADE]],",",Tabela1[[#This Row],[UF]])</f>
        <v>Santo Antônio Descoberto,GO</v>
      </c>
      <c r="F6362" s="12">
        <v>46216</v>
      </c>
      <c r="G6362" s="14">
        <v>15.2</v>
      </c>
      <c r="H6362" s="14">
        <v>70</v>
      </c>
      <c r="I6362" s="7">
        <f>Tabela1[[#This Row],[Valor total]]-Tabela1[[#This Row],[Valor custo]]</f>
        <v>54.8</v>
      </c>
      <c r="J6362" s="3">
        <f>Tabela1[[#This Row],[MARGEM BRUTA]]/Tabela1[[#This Row],[Valor total]]</f>
        <v>0.78285714285714281</v>
      </c>
      <c r="K6362" s="1" t="str">
        <f>VLOOKUP(Tabela1[[#This Row],[Cliente]],'BASE DE CLIENTES'!A:D,4,0)</f>
        <v>SERRALHEIRO</v>
      </c>
      <c r="L6362" s="1" t="str">
        <f>VLOOKUP(Tabela1[[#This Row],[Cliente]],'BASE DE CLIENTES'!A:E,5,0)</f>
        <v>Santo Antônio Descoberto</v>
      </c>
    </row>
    <row r="6363" spans="2:12" x14ac:dyDescent="0.3">
      <c r="B6363" t="s">
        <v>147</v>
      </c>
      <c r="C6363" s="1" t="str">
        <f>VLOOKUP(Tabela1[[#This Row],[Cliente]],'BASE DE CLIENTES'!A:E,2,0)</f>
        <v>Brasília</v>
      </c>
      <c r="D6363" s="1" t="str">
        <f>VLOOKUP(Tabela1[[#This Row],[Cliente]],'BASE DE CLIENTES'!A:C,3,0)</f>
        <v>DF</v>
      </c>
      <c r="E6363" s="1" t="str">
        <f>CONCATENATE(Tabela1[[#This Row],[CIDADE]],",",Tabela1[[#This Row],[UF]])</f>
        <v>Brasília,DF</v>
      </c>
      <c r="F6363" s="12">
        <v>46216</v>
      </c>
      <c r="G6363" s="14">
        <v>960</v>
      </c>
      <c r="H6363" s="14">
        <v>1400</v>
      </c>
      <c r="I6363" s="7">
        <f>Tabela1[[#This Row],[Valor total]]-Tabela1[[#This Row],[Valor custo]]</f>
        <v>440</v>
      </c>
      <c r="J6363" s="3">
        <f>Tabela1[[#This Row],[MARGEM BRUTA]]/Tabela1[[#This Row],[Valor total]]</f>
        <v>0.31428571428571428</v>
      </c>
      <c r="K6363" s="1" t="str">
        <f>VLOOKUP(Tabela1[[#This Row],[Cliente]],'BASE DE CLIENTES'!A:D,4,0)</f>
        <v>SEM CLASSIFICAÇÃO</v>
      </c>
      <c r="L6363" s="1" t="str">
        <f>VLOOKUP(Tabela1[[#This Row],[Cliente]],'BASE DE CLIENTES'!A:E,5,0)</f>
        <v>AREAL (AGUAS CLARAS)</v>
      </c>
    </row>
    <row r="6364" spans="2:12" x14ac:dyDescent="0.3">
      <c r="B6364" t="s">
        <v>230</v>
      </c>
      <c r="C6364" s="1" t="str">
        <f>VLOOKUP(Tabela1[[#This Row],[Cliente]],'BASE DE CLIENTES'!A:E,2,0)</f>
        <v>Brasília</v>
      </c>
      <c r="D6364" s="1" t="str">
        <f>VLOOKUP(Tabela1[[#This Row],[Cliente]],'BASE DE CLIENTES'!A:C,3,0)</f>
        <v>DF</v>
      </c>
      <c r="E6364" s="1" t="str">
        <f>CONCATENATE(Tabela1[[#This Row],[CIDADE]],",",Tabela1[[#This Row],[UF]])</f>
        <v>Brasília,DF</v>
      </c>
      <c r="F6364" s="12">
        <v>46213</v>
      </c>
      <c r="G6364" s="14">
        <v>580</v>
      </c>
      <c r="H6364" s="14">
        <v>1000</v>
      </c>
      <c r="I6364" s="7">
        <f>Tabela1[[#This Row],[Valor total]]-Tabela1[[#This Row],[Valor custo]]</f>
        <v>420</v>
      </c>
      <c r="J6364" s="3">
        <f>Tabela1[[#This Row],[MARGEM BRUTA]]/Tabela1[[#This Row],[Valor total]]</f>
        <v>0.42</v>
      </c>
      <c r="K6364" s="1" t="str">
        <f>VLOOKUP(Tabela1[[#This Row],[Cliente]],'BASE DE CLIENTES'!A:D,4,0)</f>
        <v>SERRALHEIRO</v>
      </c>
      <c r="L6364" s="1" t="str">
        <f>VLOOKUP(Tabela1[[#This Row],[Cliente]],'BASE DE CLIENTES'!A:E,5,0)</f>
        <v>SETOR HABITACIONAL SAMAMBAIA (VICENTE PIRES)</v>
      </c>
    </row>
    <row r="6365" spans="2:12" x14ac:dyDescent="0.3">
      <c r="B6365" t="s">
        <v>303</v>
      </c>
      <c r="C6365" s="1" t="str">
        <f>VLOOKUP(Tabela1[[#This Row],[Cliente]],'BASE DE CLIENTES'!A:E,2,0)</f>
        <v>Trindade</v>
      </c>
      <c r="D6365" s="1" t="str">
        <f>VLOOKUP(Tabela1[[#This Row],[Cliente]],'BASE DE CLIENTES'!A:C,3,0)</f>
        <v>GO</v>
      </c>
      <c r="E6365" s="1" t="str">
        <f>CONCATENATE(Tabela1[[#This Row],[CIDADE]],",",Tabela1[[#This Row],[UF]])</f>
        <v>Trindade,GO</v>
      </c>
      <c r="F6365" s="12">
        <v>46216</v>
      </c>
      <c r="G6365" s="14">
        <v>8610.2800000000007</v>
      </c>
      <c r="H6365" s="14">
        <v>13480</v>
      </c>
      <c r="I6365" s="7">
        <f>Tabela1[[#This Row],[Valor total]]-Tabela1[[#This Row],[Valor custo]]</f>
        <v>4869.7199999999993</v>
      </c>
      <c r="J6365" s="3">
        <f>Tabela1[[#This Row],[MARGEM BRUTA]]/Tabela1[[#This Row],[Valor total]]</f>
        <v>0.36125519287833824</v>
      </c>
      <c r="K6365" s="1" t="str">
        <f>VLOOKUP(Tabela1[[#This Row],[Cliente]],'BASE DE CLIENTES'!A:D,4,0)</f>
        <v>EMPRESA COM MAQUINA</v>
      </c>
      <c r="L6365" s="1" t="str">
        <f>VLOOKUP(Tabela1[[#This Row],[Cliente]],'BASE DE CLIENTES'!A:E,5,0)</f>
        <v>Trindade</v>
      </c>
    </row>
    <row r="6366" spans="2:12" x14ac:dyDescent="0.3">
      <c r="B6366" t="s">
        <v>140</v>
      </c>
      <c r="C6366" s="1" t="str">
        <f>VLOOKUP(Tabela1[[#This Row],[Cliente]],'BASE DE CLIENTES'!A:E,2,0)</f>
        <v>Brasília</v>
      </c>
      <c r="D6366" s="1" t="str">
        <f>VLOOKUP(Tabela1[[#This Row],[Cliente]],'BASE DE CLIENTES'!A:C,3,0)</f>
        <v>DF</v>
      </c>
      <c r="E6366" s="1" t="str">
        <f>CONCATENATE(Tabela1[[#This Row],[CIDADE]],",",Tabela1[[#This Row],[UF]])</f>
        <v>Brasília,DF</v>
      </c>
      <c r="F6366" s="12">
        <v>46216</v>
      </c>
      <c r="G6366" s="14">
        <v>20616.900000000001</v>
      </c>
      <c r="H6366" s="14">
        <v>30000</v>
      </c>
      <c r="I6366" s="7">
        <f>Tabela1[[#This Row],[Valor total]]-Tabela1[[#This Row],[Valor custo]]</f>
        <v>9383.0999999999985</v>
      </c>
      <c r="J6366" s="3">
        <f>Tabela1[[#This Row],[MARGEM BRUTA]]/Tabela1[[#This Row],[Valor total]]</f>
        <v>0.31276999999999994</v>
      </c>
      <c r="K6366" s="1" t="str">
        <f>VLOOKUP(Tabela1[[#This Row],[Cliente]],'BASE DE CLIENTES'!A:D,4,0)</f>
        <v>EMPRESA COM MAQUINA</v>
      </c>
      <c r="L6366" s="1" t="str">
        <f>VLOOKUP(Tabela1[[#This Row],[Cliente]],'BASE DE CLIENTES'!A:E,5,0)</f>
        <v>RECANTO DAS EMAS</v>
      </c>
    </row>
    <row r="6367" spans="2:12" x14ac:dyDescent="0.3">
      <c r="B6367" t="s">
        <v>76</v>
      </c>
      <c r="C6367" s="1" t="str">
        <f>VLOOKUP(Tabela1[[#This Row],[Cliente]],'BASE DE CLIENTES'!A:E,2,0)</f>
        <v>Brasília</v>
      </c>
      <c r="D6367" s="1" t="str">
        <f>VLOOKUP(Tabela1[[#This Row],[Cliente]],'BASE DE CLIENTES'!A:C,3,0)</f>
        <v>DF</v>
      </c>
      <c r="E6367" s="1" t="str">
        <f>CONCATENATE(Tabela1[[#This Row],[CIDADE]],",",Tabela1[[#This Row],[UF]])</f>
        <v>Brasília,DF</v>
      </c>
      <c r="F6367" s="12">
        <v>46216</v>
      </c>
      <c r="G6367" s="14">
        <v>6836.07</v>
      </c>
      <c r="H6367" s="14">
        <v>10094</v>
      </c>
      <c r="I6367" s="7">
        <f>Tabela1[[#This Row],[Valor total]]-Tabela1[[#This Row],[Valor custo]]</f>
        <v>3257.9300000000003</v>
      </c>
      <c r="J6367" s="3">
        <f>Tabela1[[#This Row],[MARGEM BRUTA]]/Tabela1[[#This Row],[Valor total]]</f>
        <v>0.32275906479096494</v>
      </c>
      <c r="K6367" s="1" t="str">
        <f>VLOOKUP(Tabela1[[#This Row],[Cliente]],'BASE DE CLIENTES'!A:D,4,0)</f>
        <v>EMPRESA COM MAQUINA</v>
      </c>
      <c r="L6367" s="1" t="str">
        <f>VLOOKUP(Tabela1[[#This Row],[Cliente]],'BASE DE CLIENTES'!A:E,5,0)</f>
        <v>Setor Placa da Mercedes (Núcleo Bandeirante)</v>
      </c>
    </row>
    <row r="6368" spans="2:12" x14ac:dyDescent="0.3">
      <c r="B6368" t="s">
        <v>102</v>
      </c>
      <c r="C6368" s="1" t="str">
        <f>VLOOKUP(Tabela1[[#This Row],[Cliente]],'BASE DE CLIENTES'!A:E,2,0)</f>
        <v>Brasília</v>
      </c>
      <c r="D6368" s="1" t="str">
        <f>VLOOKUP(Tabela1[[#This Row],[Cliente]],'BASE DE CLIENTES'!A:C,3,0)</f>
        <v>DF</v>
      </c>
      <c r="E6368" s="1" t="str">
        <f>CONCATENATE(Tabela1[[#This Row],[CIDADE]],",",Tabela1[[#This Row],[UF]])</f>
        <v>Brasília,DF</v>
      </c>
      <c r="F6368" s="12">
        <v>46216</v>
      </c>
      <c r="G6368" s="14">
        <v>404.38</v>
      </c>
      <c r="H6368" s="14">
        <v>660</v>
      </c>
      <c r="I6368" s="7">
        <f>Tabela1[[#This Row],[Valor total]]-Tabela1[[#This Row],[Valor custo]]</f>
        <v>255.62</v>
      </c>
      <c r="J6368" s="3">
        <f>Tabela1[[#This Row],[MARGEM BRUTA]]/Tabela1[[#This Row],[Valor total]]</f>
        <v>0.38730303030303032</v>
      </c>
      <c r="K6368" s="1" t="str">
        <f>VLOOKUP(Tabela1[[#This Row],[Cliente]],'BASE DE CLIENTES'!A:D,4,0)</f>
        <v>SERRALHEIRO</v>
      </c>
      <c r="L6368" s="1" t="str">
        <f>VLOOKUP(Tabela1[[#This Row],[Cliente]],'BASE DE CLIENTES'!A:E,5,0)</f>
        <v>Samambaia Norte (Samambaia)</v>
      </c>
    </row>
    <row r="6369" spans="2:12" x14ac:dyDescent="0.3">
      <c r="B6369" t="s">
        <v>66</v>
      </c>
      <c r="C6369" s="1" t="str">
        <f>VLOOKUP(Tabela1[[#This Row],[Cliente]],'BASE DE CLIENTES'!A:E,2,0)</f>
        <v>Águas Lindas de Goiás</v>
      </c>
      <c r="D6369" s="1" t="str">
        <f>VLOOKUP(Tabela1[[#This Row],[Cliente]],'BASE DE CLIENTES'!A:C,3,0)</f>
        <v>GO</v>
      </c>
      <c r="E6369" s="1" t="str">
        <f>CONCATENATE(Tabela1[[#This Row],[CIDADE]],",",Tabela1[[#This Row],[UF]])</f>
        <v>Águas Lindas de Goiás,GO</v>
      </c>
      <c r="F6369" s="12">
        <v>46216</v>
      </c>
      <c r="G6369" s="14">
        <v>1984.6</v>
      </c>
      <c r="H6369" s="14">
        <v>3150</v>
      </c>
      <c r="I6369" s="7">
        <f>Tabela1[[#This Row],[Valor total]]-Tabela1[[#This Row],[Valor custo]]</f>
        <v>1165.4000000000001</v>
      </c>
      <c r="J6369" s="3">
        <f>Tabela1[[#This Row],[MARGEM BRUTA]]/Tabela1[[#This Row],[Valor total]]</f>
        <v>0.369968253968254</v>
      </c>
      <c r="K6369" s="1" t="str">
        <f>VLOOKUP(Tabela1[[#This Row],[Cliente]],'BASE DE CLIENTES'!A:D,4,0)</f>
        <v>EMPRESA COM MAQUINA</v>
      </c>
      <c r="L6369" s="1" t="str">
        <f>VLOOKUP(Tabela1[[#This Row],[Cliente]],'BASE DE CLIENTES'!A:E,5,0)</f>
        <v>Águas Lindas de Goiás</v>
      </c>
    </row>
    <row r="6370" spans="2:12" x14ac:dyDescent="0.3">
      <c r="B6370" t="s">
        <v>1223</v>
      </c>
      <c r="C6370" s="1" t="str">
        <f>VLOOKUP(Tabela1[[#This Row],[Cliente]],'BASE DE CLIENTES'!A:E,2,0)</f>
        <v>MERCADO LIVRE</v>
      </c>
      <c r="D6370" s="1" t="str">
        <f>VLOOKUP(Tabela1[[#This Row],[Cliente]],'BASE DE CLIENTES'!A:C,3,0)</f>
        <v>MERCADO LIVRE</v>
      </c>
      <c r="E6370" s="1" t="str">
        <f>CONCATENATE(Tabela1[[#This Row],[CIDADE]],",",Tabela1[[#This Row],[UF]])</f>
        <v>MERCADO LIVRE,MERCADO LIVRE</v>
      </c>
      <c r="F6370" s="12">
        <v>46216</v>
      </c>
      <c r="G6370" s="14">
        <v>0</v>
      </c>
      <c r="H6370" s="14">
        <v>40.72</v>
      </c>
      <c r="I6370" s="7">
        <f>Tabela1[[#This Row],[Valor total]]-Tabela1[[#This Row],[Valor custo]]</f>
        <v>40.72</v>
      </c>
      <c r="J6370" s="3">
        <f>Tabela1[[#This Row],[MARGEM BRUTA]]/Tabela1[[#This Row],[Valor total]]</f>
        <v>1</v>
      </c>
      <c r="K6370" s="1" t="str">
        <f>VLOOKUP(Tabela1[[#This Row],[Cliente]],'BASE DE CLIENTES'!A:D,4,0)</f>
        <v>OUTROS RAMOS</v>
      </c>
      <c r="L6370" s="1" t="str">
        <f>VLOOKUP(Tabela1[[#This Row],[Cliente]],'BASE DE CLIENTES'!A:E,5,0)</f>
        <v>MERCADO LIVRE</v>
      </c>
    </row>
    <row r="6371" spans="2:12" x14ac:dyDescent="0.3">
      <c r="B6371" t="s">
        <v>88</v>
      </c>
      <c r="C6371" s="1" t="str">
        <f>VLOOKUP(Tabela1[[#This Row],[Cliente]],'BASE DE CLIENTES'!A:E,2,0)</f>
        <v>Brasília</v>
      </c>
      <c r="D6371" s="1" t="str">
        <f>VLOOKUP(Tabela1[[#This Row],[Cliente]],'BASE DE CLIENTES'!A:C,3,0)</f>
        <v>DF</v>
      </c>
      <c r="E6371" s="1" t="str">
        <f>CONCATENATE(Tabela1[[#This Row],[CIDADE]],",",Tabela1[[#This Row],[UF]])</f>
        <v>Brasília,DF</v>
      </c>
      <c r="F6371" s="12">
        <v>46216</v>
      </c>
      <c r="G6371" s="14">
        <v>1410</v>
      </c>
      <c r="H6371" s="14">
        <v>2440</v>
      </c>
      <c r="I6371" s="7">
        <f>Tabela1[[#This Row],[Valor total]]-Tabela1[[#This Row],[Valor custo]]</f>
        <v>1030</v>
      </c>
      <c r="J6371" s="3">
        <f>Tabela1[[#This Row],[MARGEM BRUTA]]/Tabela1[[#This Row],[Valor total]]</f>
        <v>0.42213114754098363</v>
      </c>
      <c r="K6371" s="1" t="str">
        <f>VLOOKUP(Tabela1[[#This Row],[Cliente]],'BASE DE CLIENTES'!A:D,4,0)</f>
        <v>SERRALHEIRO</v>
      </c>
      <c r="L6371" s="1" t="str">
        <f>VLOOKUP(Tabela1[[#This Row],[Cliente]],'BASE DE CLIENTES'!A:E,5,0)</f>
        <v>RECANTO DAS EMAS</v>
      </c>
    </row>
    <row r="6372" spans="2:12" x14ac:dyDescent="0.3">
      <c r="B6372" t="s">
        <v>19</v>
      </c>
      <c r="C6372" s="1" t="str">
        <f>VLOOKUP(Tabela1[[#This Row],[Cliente]],'BASE DE CLIENTES'!A:E,2,0)</f>
        <v>Águas Lindas de Goiás</v>
      </c>
      <c r="D6372" s="1" t="str">
        <f>VLOOKUP(Tabela1[[#This Row],[Cliente]],'BASE DE CLIENTES'!A:C,3,0)</f>
        <v>GO</v>
      </c>
      <c r="E6372" s="1" t="str">
        <f>CONCATENATE(Tabela1[[#This Row],[CIDADE]],",",Tabela1[[#This Row],[UF]])</f>
        <v>Águas Lindas de Goiás,GO</v>
      </c>
      <c r="F6372" s="12">
        <v>46216</v>
      </c>
      <c r="G6372" s="14">
        <v>670</v>
      </c>
      <c r="H6372" s="14">
        <v>1200</v>
      </c>
      <c r="I6372" s="7">
        <f>Tabela1[[#This Row],[Valor total]]-Tabela1[[#This Row],[Valor custo]]</f>
        <v>530</v>
      </c>
      <c r="J6372" s="3">
        <f>Tabela1[[#This Row],[MARGEM BRUTA]]/Tabela1[[#This Row],[Valor total]]</f>
        <v>0.44166666666666665</v>
      </c>
      <c r="K6372" s="1" t="str">
        <f>VLOOKUP(Tabela1[[#This Row],[Cliente]],'BASE DE CLIENTES'!A:D,4,0)</f>
        <v>SERRALHEIRO</v>
      </c>
      <c r="L6372" s="1" t="str">
        <f>VLOOKUP(Tabela1[[#This Row],[Cliente]],'BASE DE CLIENTES'!A:E,5,0)</f>
        <v>Águas Lindas de Goiás</v>
      </c>
    </row>
    <row r="6373" spans="2:12" x14ac:dyDescent="0.3">
      <c r="B6373" t="s">
        <v>254</v>
      </c>
      <c r="C6373" s="1" t="str">
        <f>VLOOKUP(Tabela1[[#This Row],[Cliente]],'BASE DE CLIENTES'!A:E,2,0)</f>
        <v>Luziânia</v>
      </c>
      <c r="D6373" s="1" t="str">
        <f>VLOOKUP(Tabela1[[#This Row],[Cliente]],'BASE DE CLIENTES'!A:C,3,0)</f>
        <v>GO</v>
      </c>
      <c r="E6373" s="1" t="str">
        <f>CONCATENATE(Tabela1[[#This Row],[CIDADE]],",",Tabela1[[#This Row],[UF]])</f>
        <v>Luziânia,GO</v>
      </c>
      <c r="F6373" s="12">
        <v>46216</v>
      </c>
      <c r="G6373" s="14">
        <v>20</v>
      </c>
      <c r="H6373" s="14">
        <v>30</v>
      </c>
      <c r="I6373" s="7">
        <f>Tabela1[[#This Row],[Valor total]]-Tabela1[[#This Row],[Valor custo]]</f>
        <v>10</v>
      </c>
      <c r="J6373" s="3">
        <f>Tabela1[[#This Row],[MARGEM BRUTA]]/Tabela1[[#This Row],[Valor total]]</f>
        <v>0.33333333333333331</v>
      </c>
      <c r="K6373" s="1" t="str">
        <f>VLOOKUP(Tabela1[[#This Row],[Cliente]],'BASE DE CLIENTES'!A:D,4,0)</f>
        <v>SERRALHEIRO</v>
      </c>
      <c r="L6373" s="1" t="str">
        <f>VLOOKUP(Tabela1[[#This Row],[Cliente]],'BASE DE CLIENTES'!A:E,5,0)</f>
        <v>Luziânia</v>
      </c>
    </row>
    <row r="6374" spans="2:12" x14ac:dyDescent="0.3">
      <c r="B6374" t="s">
        <v>27</v>
      </c>
      <c r="C6374" s="1" t="str">
        <f>VLOOKUP(Tabela1[[#This Row],[Cliente]],'BASE DE CLIENTES'!A:E,2,0)</f>
        <v>Brasília</v>
      </c>
      <c r="D6374" s="1" t="str">
        <f>VLOOKUP(Tabela1[[#This Row],[Cliente]],'BASE DE CLIENTES'!A:C,3,0)</f>
        <v>DF</v>
      </c>
      <c r="E6374" s="1" t="str">
        <f>CONCATENATE(Tabela1[[#This Row],[CIDADE]],",",Tabela1[[#This Row],[UF]])</f>
        <v>Brasília,DF</v>
      </c>
      <c r="F6374" s="12">
        <v>46216</v>
      </c>
      <c r="G6374" s="14">
        <v>380</v>
      </c>
      <c r="H6374" s="14">
        <v>615</v>
      </c>
      <c r="I6374" s="7">
        <f>Tabela1[[#This Row],[Valor total]]-Tabela1[[#This Row],[Valor custo]]</f>
        <v>235</v>
      </c>
      <c r="J6374" s="3">
        <f>Tabela1[[#This Row],[MARGEM BRUTA]]/Tabela1[[#This Row],[Valor total]]</f>
        <v>0.38211382113821141</v>
      </c>
      <c r="K6374" s="1" t="str">
        <f>VLOOKUP(Tabela1[[#This Row],[Cliente]],'BASE DE CLIENTES'!A:D,4,0)</f>
        <v>EMPRESA SEM MAQUINA</v>
      </c>
      <c r="L6374" s="1" t="str">
        <f>VLOOKUP(Tabela1[[#This Row],[Cliente]],'BASE DE CLIENTES'!A:E,5,0)</f>
        <v>RECANTO DAS EMAS</v>
      </c>
    </row>
    <row r="6375" spans="2:12" x14ac:dyDescent="0.3">
      <c r="B6375" t="s">
        <v>178</v>
      </c>
      <c r="C6375" s="1" t="str">
        <f>VLOOKUP(Tabela1[[#This Row],[Cliente]],'BASE DE CLIENTES'!A:E,2,0)</f>
        <v xml:space="preserve">Belém </v>
      </c>
      <c r="D6375" s="1" t="str">
        <f>VLOOKUP(Tabela1[[#This Row],[Cliente]],'BASE DE CLIENTES'!A:C,3,0)</f>
        <v>PA</v>
      </c>
      <c r="E6375" s="1" t="str">
        <f>CONCATENATE(Tabela1[[#This Row],[CIDADE]],",",Tabela1[[#This Row],[UF]])</f>
        <v>Belém ,PA</v>
      </c>
      <c r="F6375" s="12">
        <v>46216</v>
      </c>
      <c r="G6375" s="14">
        <v>6464.1</v>
      </c>
      <c r="H6375" s="14">
        <v>11500</v>
      </c>
      <c r="I6375" s="7">
        <f>Tabela1[[#This Row],[Valor total]]-Tabela1[[#This Row],[Valor custo]]</f>
        <v>5035.8999999999996</v>
      </c>
      <c r="J6375" s="3">
        <f>Tabela1[[#This Row],[MARGEM BRUTA]]/Tabela1[[#This Row],[Valor total]]</f>
        <v>0.43790434782608695</v>
      </c>
      <c r="K6375" s="1" t="str">
        <f>VLOOKUP(Tabela1[[#This Row],[Cliente]],'BASE DE CLIENTES'!A:D,4,0)</f>
        <v>EMPRESA COM MAQUINA</v>
      </c>
      <c r="L6375" s="1" t="str">
        <f>VLOOKUP(Tabela1[[#This Row],[Cliente]],'BASE DE CLIENTES'!A:E,5,0)</f>
        <v xml:space="preserve">Belém </v>
      </c>
    </row>
    <row r="6376" spans="2:12" x14ac:dyDescent="0.3">
      <c r="B6376" t="s">
        <v>38</v>
      </c>
      <c r="C6376" s="1" t="str">
        <f>VLOOKUP(Tabela1[[#This Row],[Cliente]],'BASE DE CLIENTES'!A:E,2,0)</f>
        <v>Brasília</v>
      </c>
      <c r="D6376" s="1" t="str">
        <f>VLOOKUP(Tabela1[[#This Row],[Cliente]],'BASE DE CLIENTES'!A:C,3,0)</f>
        <v>DF</v>
      </c>
      <c r="E6376" s="1" t="str">
        <f>CONCATENATE(Tabela1[[#This Row],[CIDADE]],",",Tabela1[[#This Row],[UF]])</f>
        <v>Brasília,DF</v>
      </c>
      <c r="F6376" s="12">
        <v>46216</v>
      </c>
      <c r="G6376" s="14">
        <v>450.3</v>
      </c>
      <c r="H6376" s="14">
        <v>700</v>
      </c>
      <c r="I6376" s="7">
        <f>Tabela1[[#This Row],[Valor total]]-Tabela1[[#This Row],[Valor custo]]</f>
        <v>249.7</v>
      </c>
      <c r="J6376" s="3">
        <f>Tabela1[[#This Row],[MARGEM BRUTA]]/Tabela1[[#This Row],[Valor total]]</f>
        <v>0.35671428571428571</v>
      </c>
      <c r="K6376" s="1" t="str">
        <f>VLOOKUP(Tabela1[[#This Row],[Cliente]],'BASE DE CLIENTES'!A:D,4,0)</f>
        <v>EMPRESA SEM MAQUINA</v>
      </c>
      <c r="L6376" s="1" t="str">
        <f>VLOOKUP(Tabela1[[#This Row],[Cliente]],'BASE DE CLIENTES'!A:E,5,0)</f>
        <v>PONTE ALTA NORTE (GAMA)</v>
      </c>
    </row>
    <row r="6377" spans="2:12" x14ac:dyDescent="0.3">
      <c r="B6377" t="s">
        <v>1221</v>
      </c>
      <c r="C6377" s="1" t="str">
        <f>VLOOKUP(Tabela1[[#This Row],[Cliente]],'BASE DE CLIENTES'!A:E,2,0)</f>
        <v>Brasília</v>
      </c>
      <c r="D6377" s="1" t="str">
        <f>VLOOKUP(Tabela1[[#This Row],[Cliente]],'BASE DE CLIENTES'!A:C,3,0)</f>
        <v>DF</v>
      </c>
      <c r="E6377" s="1" t="str">
        <f>CONCATENATE(Tabela1[[#This Row],[CIDADE]],",",Tabela1[[#This Row],[UF]])</f>
        <v>Brasília,DF</v>
      </c>
      <c r="F6377" s="12">
        <v>46216</v>
      </c>
      <c r="G6377" s="14">
        <v>843.69</v>
      </c>
      <c r="H6377" s="14">
        <v>1400</v>
      </c>
      <c r="I6377" s="7">
        <f>Tabela1[[#This Row],[Valor total]]-Tabela1[[#This Row],[Valor custo]]</f>
        <v>556.30999999999995</v>
      </c>
      <c r="J6377" s="3">
        <f>Tabela1[[#This Row],[MARGEM BRUTA]]/Tabela1[[#This Row],[Valor total]]</f>
        <v>0.39736428571428567</v>
      </c>
      <c r="K6377" s="1" t="str">
        <f>VLOOKUP(Tabela1[[#This Row],[Cliente]],'BASE DE CLIENTES'!A:D,4,0)</f>
        <v>CLIENTE NOVO S/ IDENT.</v>
      </c>
      <c r="L6377" s="1" t="str">
        <f>VLOOKUP(Tabela1[[#This Row],[Cliente]],'BASE DE CLIENTES'!A:E,5,0)</f>
        <v>SAMAMBAIA SUL</v>
      </c>
    </row>
    <row r="6378" spans="2:12" x14ac:dyDescent="0.3">
      <c r="B6378" t="s">
        <v>322</v>
      </c>
      <c r="C6378" s="1" t="str">
        <f>VLOOKUP(Tabela1[[#This Row],[Cliente]],'BASE DE CLIENTES'!A:E,2,0)</f>
        <v>Brasília</v>
      </c>
      <c r="D6378" s="1" t="str">
        <f>VLOOKUP(Tabela1[[#This Row],[Cliente]],'BASE DE CLIENTES'!A:C,3,0)</f>
        <v>DF</v>
      </c>
      <c r="E6378" s="1" t="str">
        <f>CONCATENATE(Tabela1[[#This Row],[CIDADE]],",",Tabela1[[#This Row],[UF]])</f>
        <v>Brasília,DF</v>
      </c>
      <c r="F6378" s="12">
        <v>46216</v>
      </c>
      <c r="G6378" s="14">
        <v>191</v>
      </c>
      <c r="H6378" s="14">
        <v>300</v>
      </c>
      <c r="I6378" s="7">
        <f>Tabela1[[#This Row],[Valor total]]-Tabela1[[#This Row],[Valor custo]]</f>
        <v>109</v>
      </c>
      <c r="J6378" s="3">
        <f>Tabela1[[#This Row],[MARGEM BRUTA]]/Tabela1[[#This Row],[Valor total]]</f>
        <v>0.36333333333333334</v>
      </c>
      <c r="K6378" s="1" t="str">
        <f>VLOOKUP(Tabela1[[#This Row],[Cliente]],'BASE DE CLIENTES'!A:D,4,0)</f>
        <v>SERRALHEIRO</v>
      </c>
      <c r="L6378" s="1" t="str">
        <f>VLOOKUP(Tabela1[[#This Row],[Cliente]],'BASE DE CLIENTES'!A:E,5,0)</f>
        <v>RIACHO FUNDO I</v>
      </c>
    </row>
    <row r="6379" spans="2:12" x14ac:dyDescent="0.3">
      <c r="B6379" t="s">
        <v>25</v>
      </c>
      <c r="C6379" s="1" t="str">
        <f>VLOOKUP(Tabela1[[#This Row],[Cliente]],'BASE DE CLIENTES'!A:E,2,0)</f>
        <v>Brasília</v>
      </c>
      <c r="D6379" s="1" t="str">
        <f>VLOOKUP(Tabela1[[#This Row],[Cliente]],'BASE DE CLIENTES'!A:C,3,0)</f>
        <v>DF</v>
      </c>
      <c r="E6379" s="1" t="str">
        <f>CONCATENATE(Tabela1[[#This Row],[CIDADE]],",",Tabela1[[#This Row],[UF]])</f>
        <v>Brasília,DF</v>
      </c>
      <c r="F6379" s="12">
        <v>46216</v>
      </c>
      <c r="G6379" s="14">
        <v>419</v>
      </c>
      <c r="H6379" s="14">
        <v>800</v>
      </c>
      <c r="I6379" s="7">
        <f>Tabela1[[#This Row],[Valor total]]-Tabela1[[#This Row],[Valor custo]]</f>
        <v>381</v>
      </c>
      <c r="J6379" s="3">
        <f>Tabela1[[#This Row],[MARGEM BRUTA]]/Tabela1[[#This Row],[Valor total]]</f>
        <v>0.47625000000000001</v>
      </c>
      <c r="K6379" s="1" t="str">
        <f>VLOOKUP(Tabela1[[#This Row],[Cliente]],'BASE DE CLIENTES'!A:D,4,0)</f>
        <v>EMPRESA COM MAQUINA</v>
      </c>
      <c r="L6379" s="1" t="str">
        <f>VLOOKUP(Tabela1[[#This Row],[Cliente]],'BASE DE CLIENTES'!A:E,5,0)</f>
        <v>CEILANDIA NORTE (CEILANDIA)</v>
      </c>
    </row>
    <row r="6380" spans="2:12" x14ac:dyDescent="0.3">
      <c r="B6380" t="s">
        <v>262</v>
      </c>
      <c r="C6380" s="1" t="str">
        <f>VLOOKUP(Tabela1[[#This Row],[Cliente]],'BASE DE CLIENTES'!A:E,2,0)</f>
        <v>Brasília</v>
      </c>
      <c r="D6380" s="1" t="str">
        <f>VLOOKUP(Tabela1[[#This Row],[Cliente]],'BASE DE CLIENTES'!A:C,3,0)</f>
        <v>DF</v>
      </c>
      <c r="E6380" s="1" t="str">
        <f>CONCATENATE(Tabela1[[#This Row],[CIDADE]],",",Tabela1[[#This Row],[UF]])</f>
        <v>Brasília,DF</v>
      </c>
      <c r="F6380" s="12">
        <v>46216</v>
      </c>
      <c r="G6380" s="14">
        <v>110.71</v>
      </c>
      <c r="H6380" s="14">
        <v>250</v>
      </c>
      <c r="I6380" s="7">
        <f>Tabela1[[#This Row],[Valor total]]-Tabela1[[#This Row],[Valor custo]]</f>
        <v>139.29000000000002</v>
      </c>
      <c r="J6380" s="3">
        <f>Tabela1[[#This Row],[MARGEM BRUTA]]/Tabela1[[#This Row],[Valor total]]</f>
        <v>0.5571600000000001</v>
      </c>
      <c r="K6380" s="1" t="str">
        <f>VLOOKUP(Tabela1[[#This Row],[Cliente]],'BASE DE CLIENTES'!A:D,4,0)</f>
        <v>SERRALHEIRO</v>
      </c>
      <c r="L6380" s="1" t="str">
        <f>VLOOKUP(Tabela1[[#This Row],[Cliente]],'BASE DE CLIENTES'!A:E,5,0)</f>
        <v>SETOR INDUSTRIAL (TAGUATINGA)</v>
      </c>
    </row>
    <row r="6381" spans="2:12" x14ac:dyDescent="0.3">
      <c r="B6381" t="s">
        <v>80</v>
      </c>
      <c r="C6381" s="1" t="str">
        <f>VLOOKUP(Tabela1[[#This Row],[Cliente]],'BASE DE CLIENTES'!A:E,2,0)</f>
        <v>Brasília</v>
      </c>
      <c r="D6381" s="1" t="str">
        <f>VLOOKUP(Tabela1[[#This Row],[Cliente]],'BASE DE CLIENTES'!A:C,3,0)</f>
        <v>DF</v>
      </c>
      <c r="E6381" s="1" t="str">
        <f>CONCATENATE(Tabela1[[#This Row],[CIDADE]],",",Tabela1[[#This Row],[UF]])</f>
        <v>Brasília,DF</v>
      </c>
      <c r="F6381" s="12">
        <v>46216</v>
      </c>
      <c r="G6381" s="14">
        <v>670</v>
      </c>
      <c r="H6381" s="14">
        <v>1300</v>
      </c>
      <c r="I6381" s="7">
        <f>Tabela1[[#This Row],[Valor total]]-Tabela1[[#This Row],[Valor custo]]</f>
        <v>630</v>
      </c>
      <c r="J6381" s="3">
        <f>Tabela1[[#This Row],[MARGEM BRUTA]]/Tabela1[[#This Row],[Valor total]]</f>
        <v>0.48461538461538461</v>
      </c>
      <c r="K6381" s="1" t="str">
        <f>VLOOKUP(Tabela1[[#This Row],[Cliente]],'BASE DE CLIENTES'!A:D,4,0)</f>
        <v>EMPRESA SEM MAQUINA</v>
      </c>
      <c r="L6381" s="1" t="str">
        <f>VLOOKUP(Tabela1[[#This Row],[Cliente]],'BASE DE CLIENTES'!A:E,5,0)</f>
        <v>JOKEY</v>
      </c>
    </row>
    <row r="6382" spans="2:12" x14ac:dyDescent="0.3">
      <c r="B6382" t="s">
        <v>1223</v>
      </c>
      <c r="C6382" s="1" t="str">
        <f>VLOOKUP(Tabela1[[#This Row],[Cliente]],'BASE DE CLIENTES'!A:E,2,0)</f>
        <v>MERCADO LIVRE</v>
      </c>
      <c r="D6382" s="1" t="str">
        <f>VLOOKUP(Tabela1[[#This Row],[Cliente]],'BASE DE CLIENTES'!A:C,3,0)</f>
        <v>MERCADO LIVRE</v>
      </c>
      <c r="E6382" s="1" t="str">
        <f>CONCATENATE(Tabela1[[#This Row],[CIDADE]],",",Tabela1[[#This Row],[UF]])</f>
        <v>MERCADO LIVRE,MERCADO LIVRE</v>
      </c>
      <c r="F6382" s="12">
        <v>46216</v>
      </c>
      <c r="G6382" s="14">
        <v>56.28</v>
      </c>
      <c r="H6382" s="14">
        <v>198.93</v>
      </c>
      <c r="I6382" s="7">
        <f>Tabela1[[#This Row],[Valor total]]-Tabela1[[#This Row],[Valor custo]]</f>
        <v>142.65</v>
      </c>
      <c r="J6382" s="3">
        <f>Tabela1[[#This Row],[MARGEM BRUTA]]/Tabela1[[#This Row],[Valor total]]</f>
        <v>0.71708641230583625</v>
      </c>
      <c r="K6382" s="1" t="str">
        <f>VLOOKUP(Tabela1[[#This Row],[Cliente]],'BASE DE CLIENTES'!A:D,4,0)</f>
        <v>OUTROS RAMOS</v>
      </c>
      <c r="L6382" s="1" t="str">
        <f>VLOOKUP(Tabela1[[#This Row],[Cliente]],'BASE DE CLIENTES'!A:E,5,0)</f>
        <v>MERCADO LIVRE</v>
      </c>
    </row>
    <row r="6383" spans="2:12" x14ac:dyDescent="0.3">
      <c r="B6383" t="s">
        <v>1223</v>
      </c>
      <c r="C6383" s="1" t="str">
        <f>VLOOKUP(Tabela1[[#This Row],[Cliente]],'BASE DE CLIENTES'!A:E,2,0)</f>
        <v>MERCADO LIVRE</v>
      </c>
      <c r="D6383" s="1" t="str">
        <f>VLOOKUP(Tabela1[[#This Row],[Cliente]],'BASE DE CLIENTES'!A:C,3,0)</f>
        <v>MERCADO LIVRE</v>
      </c>
      <c r="E6383" s="1" t="str">
        <f>CONCATENATE(Tabela1[[#This Row],[CIDADE]],",",Tabela1[[#This Row],[UF]])</f>
        <v>MERCADO LIVRE,MERCADO LIVRE</v>
      </c>
      <c r="F6383" s="12">
        <v>46216</v>
      </c>
      <c r="G6383" s="14">
        <v>56.28</v>
      </c>
      <c r="H6383" s="14">
        <v>198.93</v>
      </c>
      <c r="I6383" s="7">
        <f>Tabela1[[#This Row],[Valor total]]-Tabela1[[#This Row],[Valor custo]]</f>
        <v>142.65</v>
      </c>
      <c r="J6383" s="3">
        <f>Tabela1[[#This Row],[MARGEM BRUTA]]/Tabela1[[#This Row],[Valor total]]</f>
        <v>0.71708641230583625</v>
      </c>
      <c r="K6383" s="1" t="str">
        <f>VLOOKUP(Tabela1[[#This Row],[Cliente]],'BASE DE CLIENTES'!A:D,4,0)</f>
        <v>OUTROS RAMOS</v>
      </c>
      <c r="L6383" s="1" t="str">
        <f>VLOOKUP(Tabela1[[#This Row],[Cliente]],'BASE DE CLIENTES'!A:E,5,0)</f>
        <v>MERCADO LIVRE</v>
      </c>
    </row>
    <row r="6384" spans="2:12" x14ac:dyDescent="0.3">
      <c r="B6384" t="s">
        <v>1223</v>
      </c>
      <c r="C6384" s="1" t="str">
        <f>VLOOKUP(Tabela1[[#This Row],[Cliente]],'BASE DE CLIENTES'!A:E,2,0)</f>
        <v>MERCADO LIVRE</v>
      </c>
      <c r="D6384" s="1" t="str">
        <f>VLOOKUP(Tabela1[[#This Row],[Cliente]],'BASE DE CLIENTES'!A:C,3,0)</f>
        <v>MERCADO LIVRE</v>
      </c>
      <c r="E6384" s="1" t="str">
        <f>CONCATENATE(Tabela1[[#This Row],[CIDADE]],",",Tabela1[[#This Row],[UF]])</f>
        <v>MERCADO LIVRE,MERCADO LIVRE</v>
      </c>
      <c r="F6384" s="12">
        <v>46216</v>
      </c>
      <c r="G6384" s="14">
        <v>56.28</v>
      </c>
      <c r="H6384" s="14">
        <v>198.93</v>
      </c>
      <c r="I6384" s="7">
        <f>Tabela1[[#This Row],[Valor total]]-Tabela1[[#This Row],[Valor custo]]</f>
        <v>142.65</v>
      </c>
      <c r="J6384" s="3">
        <f>Tabela1[[#This Row],[MARGEM BRUTA]]/Tabela1[[#This Row],[Valor total]]</f>
        <v>0.71708641230583625</v>
      </c>
      <c r="K6384" s="1" t="str">
        <f>VLOOKUP(Tabela1[[#This Row],[Cliente]],'BASE DE CLIENTES'!A:D,4,0)</f>
        <v>OUTROS RAMOS</v>
      </c>
      <c r="L6384" s="1" t="str">
        <f>VLOOKUP(Tabela1[[#This Row],[Cliente]],'BASE DE CLIENTES'!A:E,5,0)</f>
        <v>MERCADO LIVRE</v>
      </c>
    </row>
    <row r="6385" spans="2:12" x14ac:dyDescent="0.3">
      <c r="B6385" t="s">
        <v>1223</v>
      </c>
      <c r="C6385" s="1" t="str">
        <f>VLOOKUP(Tabela1[[#This Row],[Cliente]],'BASE DE CLIENTES'!A:E,2,0)</f>
        <v>MERCADO LIVRE</v>
      </c>
      <c r="D6385" s="1" t="str">
        <f>VLOOKUP(Tabela1[[#This Row],[Cliente]],'BASE DE CLIENTES'!A:C,3,0)</f>
        <v>MERCADO LIVRE</v>
      </c>
      <c r="E6385" s="1" t="str">
        <f>CONCATENATE(Tabela1[[#This Row],[CIDADE]],",",Tabela1[[#This Row],[UF]])</f>
        <v>MERCADO LIVRE,MERCADO LIVRE</v>
      </c>
      <c r="F6385" s="12">
        <v>46216</v>
      </c>
      <c r="G6385" s="14">
        <v>15.34</v>
      </c>
      <c r="H6385" s="14">
        <v>12.69</v>
      </c>
      <c r="I6385" s="7">
        <f>Tabela1[[#This Row],[Valor total]]-Tabela1[[#This Row],[Valor custo]]</f>
        <v>-2.6500000000000004</v>
      </c>
      <c r="J6385" s="3">
        <f>Tabela1[[#This Row],[MARGEM BRUTA]]/Tabela1[[#This Row],[Valor total]]</f>
        <v>-0.20882584712371949</v>
      </c>
      <c r="K6385" s="1" t="str">
        <f>VLOOKUP(Tabela1[[#This Row],[Cliente]],'BASE DE CLIENTES'!A:D,4,0)</f>
        <v>OUTROS RAMOS</v>
      </c>
      <c r="L6385" s="1" t="str">
        <f>VLOOKUP(Tabela1[[#This Row],[Cliente]],'BASE DE CLIENTES'!A:E,5,0)</f>
        <v>MERCADO LIVRE</v>
      </c>
    </row>
    <row r="6386" spans="2:12" x14ac:dyDescent="0.3">
      <c r="B6386" t="s">
        <v>1223</v>
      </c>
      <c r="C6386" s="1" t="str">
        <f>VLOOKUP(Tabela1[[#This Row],[Cliente]],'BASE DE CLIENTES'!A:E,2,0)</f>
        <v>MERCADO LIVRE</v>
      </c>
      <c r="D6386" s="1" t="str">
        <f>VLOOKUP(Tabela1[[#This Row],[Cliente]],'BASE DE CLIENTES'!A:C,3,0)</f>
        <v>MERCADO LIVRE</v>
      </c>
      <c r="E6386" s="1" t="str">
        <f>CONCATENATE(Tabela1[[#This Row],[CIDADE]],",",Tabela1[[#This Row],[UF]])</f>
        <v>MERCADO LIVRE,MERCADO LIVRE</v>
      </c>
      <c r="F6386" s="12">
        <v>46216</v>
      </c>
      <c r="G6386" s="14">
        <v>0</v>
      </c>
      <c r="H6386" s="14">
        <v>43.07</v>
      </c>
      <c r="I6386" s="7">
        <f>Tabela1[[#This Row],[Valor total]]-Tabela1[[#This Row],[Valor custo]]</f>
        <v>43.07</v>
      </c>
      <c r="J6386" s="3">
        <f>Tabela1[[#This Row],[MARGEM BRUTA]]/Tabela1[[#This Row],[Valor total]]</f>
        <v>1</v>
      </c>
      <c r="K6386" s="1" t="str">
        <f>VLOOKUP(Tabela1[[#This Row],[Cliente]],'BASE DE CLIENTES'!A:D,4,0)</f>
        <v>OUTROS RAMOS</v>
      </c>
      <c r="L6386" s="1" t="str">
        <f>VLOOKUP(Tabela1[[#This Row],[Cliente]],'BASE DE CLIENTES'!A:E,5,0)</f>
        <v>MERCADO LIVRE</v>
      </c>
    </row>
    <row r="6387" spans="2:12" x14ac:dyDescent="0.3">
      <c r="B6387" t="s">
        <v>1223</v>
      </c>
      <c r="C6387" s="1" t="str">
        <f>VLOOKUP(Tabela1[[#This Row],[Cliente]],'BASE DE CLIENTES'!A:E,2,0)</f>
        <v>MERCADO LIVRE</v>
      </c>
      <c r="D6387" s="1" t="str">
        <f>VLOOKUP(Tabela1[[#This Row],[Cliente]],'BASE DE CLIENTES'!A:C,3,0)</f>
        <v>MERCADO LIVRE</v>
      </c>
      <c r="E6387" s="1" t="str">
        <f>CONCATENATE(Tabela1[[#This Row],[CIDADE]],",",Tabela1[[#This Row],[UF]])</f>
        <v>MERCADO LIVRE,MERCADO LIVRE</v>
      </c>
      <c r="F6387" s="12">
        <v>46216</v>
      </c>
      <c r="G6387" s="14">
        <v>0</v>
      </c>
      <c r="H6387" s="14">
        <v>23.99</v>
      </c>
      <c r="I6387" s="7">
        <f>Tabela1[[#This Row],[Valor total]]-Tabela1[[#This Row],[Valor custo]]</f>
        <v>23.99</v>
      </c>
      <c r="J6387" s="3">
        <f>Tabela1[[#This Row],[MARGEM BRUTA]]/Tabela1[[#This Row],[Valor total]]</f>
        <v>1</v>
      </c>
      <c r="K6387" s="1" t="str">
        <f>VLOOKUP(Tabela1[[#This Row],[Cliente]],'BASE DE CLIENTES'!A:D,4,0)</f>
        <v>OUTROS RAMOS</v>
      </c>
      <c r="L6387" s="1" t="str">
        <f>VLOOKUP(Tabela1[[#This Row],[Cliente]],'BASE DE CLIENTES'!A:E,5,0)</f>
        <v>MERCADO LIVRE</v>
      </c>
    </row>
    <row r="6388" spans="2:12" x14ac:dyDescent="0.3">
      <c r="B6388" t="s">
        <v>1223</v>
      </c>
      <c r="C6388" s="1" t="str">
        <f>VLOOKUP(Tabela1[[#This Row],[Cliente]],'BASE DE CLIENTES'!A:E,2,0)</f>
        <v>MERCADO LIVRE</v>
      </c>
      <c r="D6388" s="1" t="str">
        <f>VLOOKUP(Tabela1[[#This Row],[Cliente]],'BASE DE CLIENTES'!A:C,3,0)</f>
        <v>MERCADO LIVRE</v>
      </c>
      <c r="E6388" s="1" t="str">
        <f>CONCATENATE(Tabela1[[#This Row],[CIDADE]],",",Tabela1[[#This Row],[UF]])</f>
        <v>MERCADO LIVRE,MERCADO LIVRE</v>
      </c>
      <c r="F6388" s="12">
        <v>46216</v>
      </c>
      <c r="G6388" s="14">
        <v>33.56</v>
      </c>
      <c r="H6388" s="14">
        <v>47.92</v>
      </c>
      <c r="I6388" s="7">
        <f>Tabela1[[#This Row],[Valor total]]-Tabela1[[#This Row],[Valor custo]]</f>
        <v>14.36</v>
      </c>
      <c r="J6388" s="3">
        <f>Tabela1[[#This Row],[MARGEM BRUTA]]/Tabela1[[#This Row],[Valor total]]</f>
        <v>0.29966611018363937</v>
      </c>
      <c r="K6388" s="1" t="str">
        <f>VLOOKUP(Tabela1[[#This Row],[Cliente]],'BASE DE CLIENTES'!A:D,4,0)</f>
        <v>OUTROS RAMOS</v>
      </c>
      <c r="L6388" s="1" t="str">
        <f>VLOOKUP(Tabela1[[#This Row],[Cliente]],'BASE DE CLIENTES'!A:E,5,0)</f>
        <v>MERCADO LIVRE</v>
      </c>
    </row>
    <row r="6389" spans="2:12" x14ac:dyDescent="0.3">
      <c r="B6389" t="s">
        <v>154</v>
      </c>
      <c r="C6389" s="1" t="str">
        <f>VLOOKUP(Tabela1[[#This Row],[Cliente]],'BASE DE CLIENTES'!A:E,2,0)</f>
        <v>Aparecida de Goiânia</v>
      </c>
      <c r="D6389" s="1" t="str">
        <f>VLOOKUP(Tabela1[[#This Row],[Cliente]],'BASE DE CLIENTES'!A:C,3,0)</f>
        <v>GO</v>
      </c>
      <c r="E6389" s="1" t="str">
        <f>CONCATENATE(Tabela1[[#This Row],[CIDADE]],",",Tabela1[[#This Row],[UF]])</f>
        <v>Aparecida de Goiânia,GO</v>
      </c>
      <c r="F6389" s="12">
        <v>46216</v>
      </c>
      <c r="G6389" s="14">
        <v>33833.97</v>
      </c>
      <c r="H6389" s="14">
        <v>50000</v>
      </c>
      <c r="I6389" s="7">
        <f>Tabela1[[#This Row],[Valor total]]-Tabela1[[#This Row],[Valor custo]]</f>
        <v>16166.029999999999</v>
      </c>
      <c r="J6389" s="3">
        <f>Tabela1[[#This Row],[MARGEM BRUTA]]/Tabela1[[#This Row],[Valor total]]</f>
        <v>0.32332059999999996</v>
      </c>
      <c r="K6389" s="1" t="str">
        <f>VLOOKUP(Tabela1[[#This Row],[Cliente]],'BASE DE CLIENTES'!A:D,4,0)</f>
        <v>TECNICO</v>
      </c>
      <c r="L6389" s="1" t="str">
        <f>VLOOKUP(Tabela1[[#This Row],[Cliente]],'BASE DE CLIENTES'!A:E,5,0)</f>
        <v>Aparecida de Goiânia</v>
      </c>
    </row>
    <row r="6390" spans="2:12" x14ac:dyDescent="0.3">
      <c r="B6390" t="s">
        <v>1223</v>
      </c>
      <c r="C6390" s="1" t="str">
        <f>VLOOKUP(Tabela1[[#This Row],[Cliente]],'BASE DE CLIENTES'!A:E,2,0)</f>
        <v>MERCADO LIVRE</v>
      </c>
      <c r="D6390" s="1" t="str">
        <f>VLOOKUP(Tabela1[[#This Row],[Cliente]],'BASE DE CLIENTES'!A:C,3,0)</f>
        <v>MERCADO LIVRE</v>
      </c>
      <c r="E6390" s="1" t="str">
        <f>CONCATENATE(Tabela1[[#This Row],[CIDADE]],",",Tabela1[[#This Row],[UF]])</f>
        <v>MERCADO LIVRE,MERCADO LIVRE</v>
      </c>
      <c r="F6390" s="12">
        <v>46216</v>
      </c>
      <c r="G6390" s="14">
        <v>15.34</v>
      </c>
      <c r="H6390" s="14">
        <v>12.69</v>
      </c>
      <c r="I6390" s="7">
        <f>Tabela1[[#This Row],[Valor total]]-Tabela1[[#This Row],[Valor custo]]</f>
        <v>-2.6500000000000004</v>
      </c>
      <c r="J6390" s="3">
        <f>Tabela1[[#This Row],[MARGEM BRUTA]]/Tabela1[[#This Row],[Valor total]]</f>
        <v>-0.20882584712371949</v>
      </c>
      <c r="K6390" s="1" t="str">
        <f>VLOOKUP(Tabela1[[#This Row],[Cliente]],'BASE DE CLIENTES'!A:D,4,0)</f>
        <v>OUTROS RAMOS</v>
      </c>
      <c r="L6390" s="1" t="str">
        <f>VLOOKUP(Tabela1[[#This Row],[Cliente]],'BASE DE CLIENTES'!A:E,5,0)</f>
        <v>MERCADO LIVRE</v>
      </c>
    </row>
    <row r="6391" spans="2:12" x14ac:dyDescent="0.3">
      <c r="B6391" t="s">
        <v>1223</v>
      </c>
      <c r="C6391" s="1" t="str">
        <f>VLOOKUP(Tabela1[[#This Row],[Cliente]],'BASE DE CLIENTES'!A:E,2,0)</f>
        <v>MERCADO LIVRE</v>
      </c>
      <c r="D6391" s="1" t="str">
        <f>VLOOKUP(Tabela1[[#This Row],[Cliente]],'BASE DE CLIENTES'!A:C,3,0)</f>
        <v>MERCADO LIVRE</v>
      </c>
      <c r="E6391" s="1" t="str">
        <f>CONCATENATE(Tabela1[[#This Row],[CIDADE]],",",Tabela1[[#This Row],[UF]])</f>
        <v>MERCADO LIVRE,MERCADO LIVRE</v>
      </c>
      <c r="F6391" s="12">
        <v>46216</v>
      </c>
      <c r="G6391" s="14">
        <v>15.34</v>
      </c>
      <c r="H6391" s="14">
        <v>12.69</v>
      </c>
      <c r="I6391" s="7">
        <f>Tabela1[[#This Row],[Valor total]]-Tabela1[[#This Row],[Valor custo]]</f>
        <v>-2.6500000000000004</v>
      </c>
      <c r="J6391" s="3">
        <f>Tabela1[[#This Row],[MARGEM BRUTA]]/Tabela1[[#This Row],[Valor total]]</f>
        <v>-0.20882584712371949</v>
      </c>
      <c r="K6391" s="1" t="str">
        <f>VLOOKUP(Tabela1[[#This Row],[Cliente]],'BASE DE CLIENTES'!A:D,4,0)</f>
        <v>OUTROS RAMOS</v>
      </c>
      <c r="L6391" s="1" t="str">
        <f>VLOOKUP(Tabela1[[#This Row],[Cliente]],'BASE DE CLIENTES'!A:E,5,0)</f>
        <v>MERCADO LIVRE</v>
      </c>
    </row>
    <row r="6392" spans="2:12" x14ac:dyDescent="0.3">
      <c r="B6392" t="s">
        <v>1223</v>
      </c>
      <c r="C6392" s="1" t="str">
        <f>VLOOKUP(Tabela1[[#This Row],[Cliente]],'BASE DE CLIENTES'!A:E,2,0)</f>
        <v>MERCADO LIVRE</v>
      </c>
      <c r="D6392" s="1" t="str">
        <f>VLOOKUP(Tabela1[[#This Row],[Cliente]],'BASE DE CLIENTES'!A:C,3,0)</f>
        <v>MERCADO LIVRE</v>
      </c>
      <c r="E6392" s="1" t="str">
        <f>CONCATENATE(Tabela1[[#This Row],[CIDADE]],",",Tabela1[[#This Row],[UF]])</f>
        <v>MERCADO LIVRE,MERCADO LIVRE</v>
      </c>
      <c r="F6392" s="12">
        <v>46216</v>
      </c>
      <c r="G6392" s="14">
        <v>15.34</v>
      </c>
      <c r="H6392" s="14">
        <v>12.69</v>
      </c>
      <c r="I6392" s="7">
        <f>Tabela1[[#This Row],[Valor total]]-Tabela1[[#This Row],[Valor custo]]</f>
        <v>-2.6500000000000004</v>
      </c>
      <c r="J6392" s="3">
        <f>Tabela1[[#This Row],[MARGEM BRUTA]]/Tabela1[[#This Row],[Valor total]]</f>
        <v>-0.20882584712371949</v>
      </c>
      <c r="K6392" s="1" t="str">
        <f>VLOOKUP(Tabela1[[#This Row],[Cliente]],'BASE DE CLIENTES'!A:D,4,0)</f>
        <v>OUTROS RAMOS</v>
      </c>
      <c r="L6392" s="1" t="str">
        <f>VLOOKUP(Tabela1[[#This Row],[Cliente]],'BASE DE CLIENTES'!A:E,5,0)</f>
        <v>MERCADO LIVRE</v>
      </c>
    </row>
    <row r="6393" spans="2:12" x14ac:dyDescent="0.3">
      <c r="B6393" t="s">
        <v>52</v>
      </c>
      <c r="C6393" s="1" t="str">
        <f>VLOOKUP(Tabela1[[#This Row],[Cliente]],'BASE DE CLIENTES'!A:E,2,0)</f>
        <v>Brasília</v>
      </c>
      <c r="D6393" s="1" t="str">
        <f>VLOOKUP(Tabela1[[#This Row],[Cliente]],'BASE DE CLIENTES'!A:C,3,0)</f>
        <v>DF</v>
      </c>
      <c r="E6393" s="1" t="str">
        <f>CONCATENATE(Tabela1[[#This Row],[CIDADE]],",",Tabela1[[#This Row],[UF]])</f>
        <v>Brasília,DF</v>
      </c>
      <c r="F6393" s="12">
        <v>46213</v>
      </c>
      <c r="G6393" s="14">
        <v>838</v>
      </c>
      <c r="H6393" s="14">
        <v>1400</v>
      </c>
      <c r="I6393" s="7">
        <f>Tabela1[[#This Row],[Valor total]]-Tabela1[[#This Row],[Valor custo]]</f>
        <v>562</v>
      </c>
      <c r="J6393" s="3">
        <f>Tabela1[[#This Row],[MARGEM BRUTA]]/Tabela1[[#This Row],[Valor total]]</f>
        <v>0.40142857142857141</v>
      </c>
      <c r="K6393" s="1" t="str">
        <f>VLOOKUP(Tabela1[[#This Row],[Cliente]],'BASE DE CLIENTES'!A:D,4,0)</f>
        <v>SERRALHEIRO</v>
      </c>
      <c r="L6393" s="1" t="str">
        <f>VLOOKUP(Tabela1[[#This Row],[Cliente]],'BASE DE CLIENTES'!A:E,5,0)</f>
        <v>Ceilândia Sul (Ceilândia)</v>
      </c>
    </row>
    <row r="6394" spans="2:12" x14ac:dyDescent="0.3">
      <c r="B6394" t="s">
        <v>38</v>
      </c>
      <c r="C6394" s="1" t="str">
        <f>VLOOKUP(Tabela1[[#This Row],[Cliente]],'BASE DE CLIENTES'!A:E,2,0)</f>
        <v>Brasília</v>
      </c>
      <c r="D6394" s="1" t="str">
        <f>VLOOKUP(Tabela1[[#This Row],[Cliente]],'BASE DE CLIENTES'!A:C,3,0)</f>
        <v>DF</v>
      </c>
      <c r="E6394" s="1" t="str">
        <f>CONCATENATE(Tabela1[[#This Row],[CIDADE]],",",Tabela1[[#This Row],[UF]])</f>
        <v>Brasília,DF</v>
      </c>
      <c r="F6394" s="12">
        <v>46213</v>
      </c>
      <c r="G6394" s="14">
        <v>56.28</v>
      </c>
      <c r="H6394" s="14">
        <v>150</v>
      </c>
      <c r="I6394" s="7">
        <f>Tabela1[[#This Row],[Valor total]]-Tabela1[[#This Row],[Valor custo]]</f>
        <v>93.72</v>
      </c>
      <c r="J6394" s="3">
        <f>Tabela1[[#This Row],[MARGEM BRUTA]]/Tabela1[[#This Row],[Valor total]]</f>
        <v>0.62480000000000002</v>
      </c>
      <c r="K6394" s="1" t="str">
        <f>VLOOKUP(Tabela1[[#This Row],[Cliente]],'BASE DE CLIENTES'!A:D,4,0)</f>
        <v>EMPRESA SEM MAQUINA</v>
      </c>
      <c r="L6394" s="1" t="str">
        <f>VLOOKUP(Tabela1[[#This Row],[Cliente]],'BASE DE CLIENTES'!A:E,5,0)</f>
        <v>PONTE ALTA NORTE (GAMA)</v>
      </c>
    </row>
    <row r="6395" spans="2:12" x14ac:dyDescent="0.3">
      <c r="B6395" t="s">
        <v>66</v>
      </c>
      <c r="C6395" s="1" t="str">
        <f>VLOOKUP(Tabela1[[#This Row],[Cliente]],'BASE DE CLIENTES'!A:E,2,0)</f>
        <v>Águas Lindas de Goiás</v>
      </c>
      <c r="D6395" s="1" t="str">
        <f>VLOOKUP(Tabela1[[#This Row],[Cliente]],'BASE DE CLIENTES'!A:C,3,0)</f>
        <v>GO</v>
      </c>
      <c r="E6395" s="1" t="str">
        <f>CONCATENATE(Tabela1[[#This Row],[CIDADE]],",",Tabela1[[#This Row],[UF]])</f>
        <v>Águas Lindas de Goiás,GO</v>
      </c>
      <c r="F6395" s="12">
        <v>46213</v>
      </c>
      <c r="G6395" s="14">
        <v>1218</v>
      </c>
      <c r="H6395" s="14">
        <v>1870</v>
      </c>
      <c r="I6395" s="7">
        <f>Tabela1[[#This Row],[Valor total]]-Tabela1[[#This Row],[Valor custo]]</f>
        <v>652</v>
      </c>
      <c r="J6395" s="3">
        <f>Tabela1[[#This Row],[MARGEM BRUTA]]/Tabela1[[#This Row],[Valor total]]</f>
        <v>0.34866310160427805</v>
      </c>
      <c r="K6395" s="1" t="str">
        <f>VLOOKUP(Tabela1[[#This Row],[Cliente]],'BASE DE CLIENTES'!A:D,4,0)</f>
        <v>EMPRESA COM MAQUINA</v>
      </c>
      <c r="L6395" s="1" t="str">
        <f>VLOOKUP(Tabela1[[#This Row],[Cliente]],'BASE DE CLIENTES'!A:E,5,0)</f>
        <v>Águas Lindas de Goiás</v>
      </c>
    </row>
    <row r="6396" spans="2:12" x14ac:dyDescent="0.3">
      <c r="B6396" t="s">
        <v>108</v>
      </c>
      <c r="C6396" s="1" t="str">
        <f>VLOOKUP(Tabela1[[#This Row],[Cliente]],'BASE DE CLIENTES'!A:E,2,0)</f>
        <v>Brasília</v>
      </c>
      <c r="D6396" s="1" t="str">
        <f>VLOOKUP(Tabela1[[#This Row],[Cliente]],'BASE DE CLIENTES'!A:C,3,0)</f>
        <v>DF</v>
      </c>
      <c r="E6396" s="1" t="str">
        <f>CONCATENATE(Tabela1[[#This Row],[CIDADE]],",",Tabela1[[#This Row],[UF]])</f>
        <v>Brasília,DF</v>
      </c>
      <c r="F6396" s="12">
        <v>46213</v>
      </c>
      <c r="G6396" s="14">
        <v>56.28</v>
      </c>
      <c r="H6396" s="14">
        <v>150</v>
      </c>
      <c r="I6396" s="7">
        <f>Tabela1[[#This Row],[Valor total]]-Tabela1[[#This Row],[Valor custo]]</f>
        <v>93.72</v>
      </c>
      <c r="J6396" s="3">
        <f>Tabela1[[#This Row],[MARGEM BRUTA]]/Tabela1[[#This Row],[Valor total]]</f>
        <v>0.62480000000000002</v>
      </c>
      <c r="K6396" s="1" t="str">
        <f>VLOOKUP(Tabela1[[#This Row],[Cliente]],'BASE DE CLIENTES'!A:D,4,0)</f>
        <v>SERRALHEIRO</v>
      </c>
      <c r="L6396" s="1" t="str">
        <f>VLOOKUP(Tabela1[[#This Row],[Cliente]],'BASE DE CLIENTES'!A:E,5,0)</f>
        <v>Vila Planalto</v>
      </c>
    </row>
    <row r="6397" spans="2:12" x14ac:dyDescent="0.3">
      <c r="B6397" t="s">
        <v>15</v>
      </c>
      <c r="C6397" s="1" t="str">
        <f>VLOOKUP(Tabela1[[#This Row],[Cliente]],'BASE DE CLIENTES'!A:E,2,0)</f>
        <v>Brasília</v>
      </c>
      <c r="D6397" s="1" t="str">
        <f>VLOOKUP(Tabela1[[#This Row],[Cliente]],'BASE DE CLIENTES'!A:C,3,0)</f>
        <v>DF</v>
      </c>
      <c r="E6397" s="1" t="str">
        <f>CONCATENATE(Tabela1[[#This Row],[CIDADE]],",",Tabela1[[#This Row],[UF]])</f>
        <v>Brasília,DF</v>
      </c>
      <c r="F6397" s="12">
        <v>46213</v>
      </c>
      <c r="G6397" s="14">
        <v>380</v>
      </c>
      <c r="H6397" s="14">
        <v>645</v>
      </c>
      <c r="I6397" s="7">
        <f>Tabela1[[#This Row],[Valor total]]-Tabela1[[#This Row],[Valor custo]]</f>
        <v>265</v>
      </c>
      <c r="J6397" s="3">
        <f>Tabela1[[#This Row],[MARGEM BRUTA]]/Tabela1[[#This Row],[Valor total]]</f>
        <v>0.41085271317829458</v>
      </c>
      <c r="K6397" s="1" t="str">
        <f>VLOOKUP(Tabela1[[#This Row],[Cliente]],'BASE DE CLIENTES'!A:D,4,0)</f>
        <v>SERRALHEIRO</v>
      </c>
      <c r="L6397" s="1" t="str">
        <f>VLOOKUP(Tabela1[[#This Row],[Cliente]],'BASE DE CLIENTES'!A:E,5,0)</f>
        <v>SETOR HABITACIONAL VICENTE PIRES</v>
      </c>
    </row>
    <row r="6398" spans="2:12" x14ac:dyDescent="0.3">
      <c r="B6398" t="s">
        <v>111</v>
      </c>
      <c r="C6398" s="1" t="str">
        <f>VLOOKUP(Tabela1[[#This Row],[Cliente]],'BASE DE CLIENTES'!A:E,2,0)</f>
        <v>Brasília</v>
      </c>
      <c r="D6398" s="1" t="str">
        <f>VLOOKUP(Tabela1[[#This Row],[Cliente]],'BASE DE CLIENTES'!A:C,3,0)</f>
        <v>DF</v>
      </c>
      <c r="E6398" s="1" t="str">
        <f>CONCATENATE(Tabela1[[#This Row],[CIDADE]],",",Tabela1[[#This Row],[UF]])</f>
        <v>Brasília,DF</v>
      </c>
      <c r="F6398" s="12">
        <v>46213</v>
      </c>
      <c r="G6398" s="14">
        <v>380</v>
      </c>
      <c r="H6398" s="14">
        <v>615</v>
      </c>
      <c r="I6398" s="7">
        <f>Tabela1[[#This Row],[Valor total]]-Tabela1[[#This Row],[Valor custo]]</f>
        <v>235</v>
      </c>
      <c r="J6398" s="3">
        <f>Tabela1[[#This Row],[MARGEM BRUTA]]/Tabela1[[#This Row],[Valor total]]</f>
        <v>0.38211382113821141</v>
      </c>
      <c r="K6398" s="1" t="str">
        <f>VLOOKUP(Tabela1[[#This Row],[Cliente]],'BASE DE CLIENTES'!A:D,4,0)</f>
        <v>EMPRESA SEM MAQUINA</v>
      </c>
      <c r="L6398" s="1" t="str">
        <f>VLOOKUP(Tabela1[[#This Row],[Cliente]],'BASE DE CLIENTES'!A:E,5,0)</f>
        <v>TAGUATINGA SUL (TAGUATINGA)</v>
      </c>
    </row>
    <row r="6399" spans="2:12" x14ac:dyDescent="0.3">
      <c r="B6399" t="s">
        <v>120</v>
      </c>
      <c r="C6399" s="1" t="str">
        <f>VLOOKUP(Tabela1[[#This Row],[Cliente]],'BASE DE CLIENTES'!A:E,2,0)</f>
        <v>Brasília</v>
      </c>
      <c r="D6399" s="1" t="str">
        <f>VLOOKUP(Tabela1[[#This Row],[Cliente]],'BASE DE CLIENTES'!A:C,3,0)</f>
        <v>DF</v>
      </c>
      <c r="E6399" s="1" t="str">
        <f>CONCATENATE(Tabela1[[#This Row],[CIDADE]],",",Tabela1[[#This Row],[UF]])</f>
        <v>Brasília,DF</v>
      </c>
      <c r="F6399" s="12">
        <v>46213</v>
      </c>
      <c r="G6399" s="14">
        <v>546.79</v>
      </c>
      <c r="H6399" s="14">
        <v>870</v>
      </c>
      <c r="I6399" s="7">
        <f>Tabela1[[#This Row],[Valor total]]-Tabela1[[#This Row],[Valor custo]]</f>
        <v>323.21000000000004</v>
      </c>
      <c r="J6399" s="3">
        <f>Tabela1[[#This Row],[MARGEM BRUTA]]/Tabela1[[#This Row],[Valor total]]</f>
        <v>0.3715057471264368</v>
      </c>
      <c r="K6399" s="1" t="str">
        <f>VLOOKUP(Tabela1[[#This Row],[Cliente]],'BASE DE CLIENTES'!A:D,4,0)</f>
        <v>EMPRESA SEM MAQUINA</v>
      </c>
      <c r="L6399" s="1" t="str">
        <f>VLOOKUP(Tabela1[[#This Row],[Cliente]],'BASE DE CLIENTES'!A:E,5,0)</f>
        <v>SAMAMBAIA</v>
      </c>
    </row>
    <row r="6400" spans="2:12" x14ac:dyDescent="0.3">
      <c r="B6400" t="s">
        <v>253</v>
      </c>
      <c r="C6400" s="1" t="str">
        <f>VLOOKUP(Tabela1[[#This Row],[Cliente]],'BASE DE CLIENTES'!A:E,2,0)</f>
        <v>Luziânia</v>
      </c>
      <c r="D6400" s="1" t="str">
        <f>VLOOKUP(Tabela1[[#This Row],[Cliente]],'BASE DE CLIENTES'!A:C,3,0)</f>
        <v>GO</v>
      </c>
      <c r="E6400" s="1" t="str">
        <f>CONCATENATE(Tabela1[[#This Row],[CIDADE]],",",Tabela1[[#This Row],[UF]])</f>
        <v>Luziânia,GO</v>
      </c>
      <c r="F6400" s="12">
        <v>46213</v>
      </c>
      <c r="G6400" s="14">
        <v>1703.28</v>
      </c>
      <c r="H6400" s="14">
        <v>2410</v>
      </c>
      <c r="I6400" s="7">
        <f>Tabela1[[#This Row],[Valor total]]-Tabela1[[#This Row],[Valor custo]]</f>
        <v>706.72</v>
      </c>
      <c r="J6400" s="3">
        <f>Tabela1[[#This Row],[MARGEM BRUTA]]/Tabela1[[#This Row],[Valor total]]</f>
        <v>0.29324481327800833</v>
      </c>
      <c r="K6400" s="1" t="str">
        <f>VLOOKUP(Tabela1[[#This Row],[Cliente]],'BASE DE CLIENTES'!A:D,4,0)</f>
        <v>EMPRESA COM MAQUINA</v>
      </c>
      <c r="L6400" s="1" t="str">
        <f>VLOOKUP(Tabela1[[#This Row],[Cliente]],'BASE DE CLIENTES'!A:E,5,0)</f>
        <v>Luziânia</v>
      </c>
    </row>
    <row r="6401" spans="2:12" x14ac:dyDescent="0.3">
      <c r="B6401" t="s">
        <v>68</v>
      </c>
      <c r="C6401" s="1" t="str">
        <f>VLOOKUP(Tabela1[[#This Row],[Cliente]],'BASE DE CLIENTES'!A:E,2,0)</f>
        <v>Brasília</v>
      </c>
      <c r="D6401" s="1" t="str">
        <f>VLOOKUP(Tabela1[[#This Row],[Cliente]],'BASE DE CLIENTES'!A:C,3,0)</f>
        <v>DF</v>
      </c>
      <c r="E6401" s="1" t="str">
        <f>CONCATENATE(Tabela1[[#This Row],[CIDADE]],",",Tabela1[[#This Row],[UF]])</f>
        <v>Brasília,DF</v>
      </c>
      <c r="F6401" s="12">
        <v>46213</v>
      </c>
      <c r="G6401" s="14">
        <v>175</v>
      </c>
      <c r="H6401" s="14">
        <v>230</v>
      </c>
      <c r="I6401" s="7">
        <f>Tabela1[[#This Row],[Valor total]]-Tabela1[[#This Row],[Valor custo]]</f>
        <v>55</v>
      </c>
      <c r="J6401" s="3">
        <f>Tabela1[[#This Row],[MARGEM BRUTA]]/Tabela1[[#This Row],[Valor total]]</f>
        <v>0.2391304347826087</v>
      </c>
      <c r="K6401" s="1" t="str">
        <f>VLOOKUP(Tabela1[[#This Row],[Cliente]],'BASE DE CLIENTES'!A:D,4,0)</f>
        <v>EMPRESA COM MAQUINA</v>
      </c>
      <c r="L6401" s="1" t="str">
        <f>VLOOKUP(Tabela1[[#This Row],[Cliente]],'BASE DE CLIENTES'!A:E,5,0)</f>
        <v>SAMAMBAIA SUL (SAMAMBAIA)</v>
      </c>
    </row>
    <row r="6402" spans="2:12" x14ac:dyDescent="0.3">
      <c r="B6402" t="s">
        <v>92</v>
      </c>
      <c r="C6402" s="1" t="str">
        <f>VLOOKUP(Tabela1[[#This Row],[Cliente]],'BASE DE CLIENTES'!A:E,2,0)</f>
        <v>Brasília</v>
      </c>
      <c r="D6402" s="1" t="str">
        <f>VLOOKUP(Tabela1[[#This Row],[Cliente]],'BASE DE CLIENTES'!A:C,3,0)</f>
        <v>DF</v>
      </c>
      <c r="E6402" s="1" t="str">
        <f>CONCATENATE(Tabela1[[#This Row],[CIDADE]],",",Tabela1[[#This Row],[UF]])</f>
        <v>Brasília,DF</v>
      </c>
      <c r="F6402" s="12">
        <v>46213</v>
      </c>
      <c r="G6402" s="14">
        <v>880</v>
      </c>
      <c r="H6402" s="14">
        <v>1200</v>
      </c>
      <c r="I6402" s="7">
        <f>Tabela1[[#This Row],[Valor total]]-Tabela1[[#This Row],[Valor custo]]</f>
        <v>320</v>
      </c>
      <c r="J6402" s="3">
        <f>Tabela1[[#This Row],[MARGEM BRUTA]]/Tabela1[[#This Row],[Valor total]]</f>
        <v>0.26666666666666666</v>
      </c>
      <c r="K6402" s="1" t="str">
        <f>VLOOKUP(Tabela1[[#This Row],[Cliente]],'BASE DE CLIENTES'!A:D,4,0)</f>
        <v>EMPRESA SEM MAQUINA</v>
      </c>
      <c r="L6402" s="1" t="str">
        <f>VLOOKUP(Tabela1[[#This Row],[Cliente]],'BASE DE CLIENTES'!A:E,5,0)</f>
        <v>SOBRADINHO</v>
      </c>
    </row>
    <row r="6403" spans="2:12" x14ac:dyDescent="0.3">
      <c r="B6403" t="s">
        <v>117</v>
      </c>
      <c r="C6403" s="1" t="str">
        <f>VLOOKUP(Tabela1[[#This Row],[Cliente]],'BASE DE CLIENTES'!A:E,2,0)</f>
        <v>Brasília</v>
      </c>
      <c r="D6403" s="1" t="str">
        <f>VLOOKUP(Tabela1[[#This Row],[Cliente]],'BASE DE CLIENTES'!A:C,3,0)</f>
        <v>DF</v>
      </c>
      <c r="E6403" s="1" t="str">
        <f>CONCATENATE(Tabela1[[#This Row],[CIDADE]],",",Tabela1[[#This Row],[UF]])</f>
        <v>Brasília,DF</v>
      </c>
      <c r="F6403" s="12">
        <v>46213</v>
      </c>
      <c r="G6403" s="14">
        <v>1679</v>
      </c>
      <c r="H6403" s="14">
        <v>2410</v>
      </c>
      <c r="I6403" s="7">
        <f>Tabela1[[#This Row],[Valor total]]-Tabela1[[#This Row],[Valor custo]]</f>
        <v>731</v>
      </c>
      <c r="J6403" s="3">
        <f>Tabela1[[#This Row],[MARGEM BRUTA]]/Tabela1[[#This Row],[Valor total]]</f>
        <v>0.30331950207468877</v>
      </c>
      <c r="K6403" s="1" t="str">
        <f>VLOOKUP(Tabela1[[#This Row],[Cliente]],'BASE DE CLIENTES'!A:D,4,0)</f>
        <v>EMPRESA COM MAQUINA</v>
      </c>
      <c r="L6403" s="1" t="str">
        <f>VLOOKUP(Tabela1[[#This Row],[Cliente]],'BASE DE CLIENTES'!A:E,5,0)</f>
        <v>SETOR HABITACIONAL ARNIQUEIRA (AGUAS CLARAS)</v>
      </c>
    </row>
    <row r="6404" spans="2:12" x14ac:dyDescent="0.3">
      <c r="B6404" t="s">
        <v>78</v>
      </c>
      <c r="C6404" s="1" t="str">
        <f>VLOOKUP(Tabela1[[#This Row],[Cliente]],'BASE DE CLIENTES'!A:E,2,0)</f>
        <v>Brasília</v>
      </c>
      <c r="D6404" s="1" t="str">
        <f>VLOOKUP(Tabela1[[#This Row],[Cliente]],'BASE DE CLIENTES'!A:C,3,0)</f>
        <v>DF</v>
      </c>
      <c r="E6404" s="1" t="str">
        <f>CONCATENATE(Tabela1[[#This Row],[CIDADE]],",",Tabela1[[#This Row],[UF]])</f>
        <v>Brasília,DF</v>
      </c>
      <c r="F6404" s="12">
        <v>46213</v>
      </c>
      <c r="G6404" s="14">
        <v>1426.6</v>
      </c>
      <c r="H6404" s="14">
        <v>2000</v>
      </c>
      <c r="I6404" s="7">
        <f>Tabela1[[#This Row],[Valor total]]-Tabela1[[#This Row],[Valor custo]]</f>
        <v>573.40000000000009</v>
      </c>
      <c r="J6404" s="3">
        <f>Tabela1[[#This Row],[MARGEM BRUTA]]/Tabela1[[#This Row],[Valor total]]</f>
        <v>0.28670000000000007</v>
      </c>
      <c r="K6404" s="1" t="str">
        <f>VLOOKUP(Tabela1[[#This Row],[Cliente]],'BASE DE CLIENTES'!A:D,4,0)</f>
        <v>SERRALHEIRO</v>
      </c>
      <c r="L6404" s="1" t="str">
        <f>VLOOKUP(Tabela1[[#This Row],[Cliente]],'BASE DE CLIENTES'!A:E,5,0)</f>
        <v>Vila do Boa (São Sebastião)</v>
      </c>
    </row>
    <row r="6405" spans="2:12" x14ac:dyDescent="0.3">
      <c r="B6405" t="s">
        <v>19</v>
      </c>
      <c r="C6405" s="1" t="str">
        <f>VLOOKUP(Tabela1[[#This Row],[Cliente]],'BASE DE CLIENTES'!A:E,2,0)</f>
        <v>Águas Lindas de Goiás</v>
      </c>
      <c r="D6405" s="1" t="str">
        <f>VLOOKUP(Tabela1[[#This Row],[Cliente]],'BASE DE CLIENTES'!A:C,3,0)</f>
        <v>GO</v>
      </c>
      <c r="E6405" s="1" t="str">
        <f>CONCATENATE(Tabela1[[#This Row],[CIDADE]],",",Tabela1[[#This Row],[UF]])</f>
        <v>Águas Lindas de Goiás,GO</v>
      </c>
      <c r="F6405" s="12">
        <v>46213</v>
      </c>
      <c r="G6405" s="14">
        <v>1089</v>
      </c>
      <c r="H6405" s="14">
        <v>1900</v>
      </c>
      <c r="I6405" s="7">
        <f>Tabela1[[#This Row],[Valor total]]-Tabela1[[#This Row],[Valor custo]]</f>
        <v>811</v>
      </c>
      <c r="J6405" s="3">
        <f>Tabela1[[#This Row],[MARGEM BRUTA]]/Tabela1[[#This Row],[Valor total]]</f>
        <v>0.42684210526315791</v>
      </c>
      <c r="K6405" s="1" t="str">
        <f>VLOOKUP(Tabela1[[#This Row],[Cliente]],'BASE DE CLIENTES'!A:D,4,0)</f>
        <v>SERRALHEIRO</v>
      </c>
      <c r="L6405" s="1" t="str">
        <f>VLOOKUP(Tabela1[[#This Row],[Cliente]],'BASE DE CLIENTES'!A:E,5,0)</f>
        <v>Águas Lindas de Goiás</v>
      </c>
    </row>
    <row r="6406" spans="2:12" x14ac:dyDescent="0.3">
      <c r="B6406" t="s">
        <v>1223</v>
      </c>
      <c r="C6406" s="1" t="str">
        <f>VLOOKUP(Tabela1[[#This Row],[Cliente]],'BASE DE CLIENTES'!A:E,2,0)</f>
        <v>MERCADO LIVRE</v>
      </c>
      <c r="D6406" s="1" t="str">
        <f>VLOOKUP(Tabela1[[#This Row],[Cliente]],'BASE DE CLIENTES'!A:C,3,0)</f>
        <v>MERCADO LIVRE</v>
      </c>
      <c r="E6406" s="1" t="str">
        <f>CONCATENATE(Tabela1[[#This Row],[CIDADE]],",",Tabela1[[#This Row],[UF]])</f>
        <v>MERCADO LIVRE,MERCADO LIVRE</v>
      </c>
      <c r="F6406" s="12">
        <v>46213</v>
      </c>
      <c r="G6406" s="14">
        <v>500</v>
      </c>
      <c r="H6406" s="14">
        <v>816.52</v>
      </c>
      <c r="I6406" s="7">
        <f>Tabela1[[#This Row],[Valor total]]-Tabela1[[#This Row],[Valor custo]]</f>
        <v>316.52</v>
      </c>
      <c r="J6406" s="3">
        <f>Tabela1[[#This Row],[MARGEM BRUTA]]/Tabela1[[#This Row],[Valor total]]</f>
        <v>0.38764512810463919</v>
      </c>
      <c r="K6406" s="1" t="str">
        <f>VLOOKUP(Tabela1[[#This Row],[Cliente]],'BASE DE CLIENTES'!A:D,4,0)</f>
        <v>OUTROS RAMOS</v>
      </c>
      <c r="L6406" s="1" t="str">
        <f>VLOOKUP(Tabela1[[#This Row],[Cliente]],'BASE DE CLIENTES'!A:E,5,0)</f>
        <v>MERCADO LIVRE</v>
      </c>
    </row>
    <row r="6407" spans="2:12" x14ac:dyDescent="0.3">
      <c r="B6407" t="s">
        <v>23</v>
      </c>
      <c r="C6407" s="1" t="str">
        <f>VLOOKUP(Tabela1[[#This Row],[Cliente]],'BASE DE CLIENTES'!A:E,2,0)</f>
        <v>Brasília</v>
      </c>
      <c r="D6407" s="1" t="str">
        <f>VLOOKUP(Tabela1[[#This Row],[Cliente]],'BASE DE CLIENTES'!A:C,3,0)</f>
        <v>DF</v>
      </c>
      <c r="E6407" s="1" t="str">
        <f>CONCATENATE(Tabela1[[#This Row],[CIDADE]],",",Tabela1[[#This Row],[UF]])</f>
        <v>Brasília,DF</v>
      </c>
      <c r="F6407" s="12">
        <v>46213</v>
      </c>
      <c r="G6407" s="14">
        <v>1140</v>
      </c>
      <c r="H6407" s="14">
        <v>1650</v>
      </c>
      <c r="I6407" s="7">
        <f>Tabela1[[#This Row],[Valor total]]-Tabela1[[#This Row],[Valor custo]]</f>
        <v>510</v>
      </c>
      <c r="J6407" s="3">
        <f>Tabela1[[#This Row],[MARGEM BRUTA]]/Tabela1[[#This Row],[Valor total]]</f>
        <v>0.30909090909090908</v>
      </c>
      <c r="K6407" s="1" t="str">
        <f>VLOOKUP(Tabela1[[#This Row],[Cliente]],'BASE DE CLIENTES'!A:D,4,0)</f>
        <v>EMPRESA SEM MAQUINA</v>
      </c>
      <c r="L6407" s="1" t="str">
        <f>VLOOKUP(Tabela1[[#This Row],[Cliente]],'BASE DE CLIENTES'!A:E,5,0)</f>
        <v>SETOR INDUSTRIAL (TAGUATINGA)</v>
      </c>
    </row>
    <row r="6408" spans="2:12" x14ac:dyDescent="0.3">
      <c r="B6408" t="s">
        <v>34</v>
      </c>
      <c r="C6408" s="1" t="str">
        <f>VLOOKUP(Tabela1[[#This Row],[Cliente]],'BASE DE CLIENTES'!A:E,2,0)</f>
        <v>Brasília</v>
      </c>
      <c r="D6408" s="1" t="str">
        <f>VLOOKUP(Tabela1[[#This Row],[Cliente]],'BASE DE CLIENTES'!A:C,3,0)</f>
        <v>DF</v>
      </c>
      <c r="E6408" s="1" t="str">
        <f>CONCATENATE(Tabela1[[#This Row],[CIDADE]],",",Tabela1[[#This Row],[UF]])</f>
        <v>Brasília,DF</v>
      </c>
      <c r="F6408" s="12">
        <v>46212</v>
      </c>
      <c r="G6408" s="14">
        <v>1360</v>
      </c>
      <c r="H6408" s="14">
        <v>2472</v>
      </c>
      <c r="I6408" s="7">
        <f>Tabela1[[#This Row],[Valor total]]-Tabela1[[#This Row],[Valor custo]]</f>
        <v>1112</v>
      </c>
      <c r="J6408" s="3">
        <f>Tabela1[[#This Row],[MARGEM BRUTA]]/Tabela1[[#This Row],[Valor total]]</f>
        <v>0.44983818770226536</v>
      </c>
      <c r="K6408" s="1" t="str">
        <f>VLOOKUP(Tabela1[[#This Row],[Cliente]],'BASE DE CLIENTES'!A:D,4,0)</f>
        <v>SERRALHEIRO</v>
      </c>
      <c r="L6408" s="1" t="str">
        <f>VLOOKUP(Tabela1[[#This Row],[Cliente]],'BASE DE CLIENTES'!A:E,5,0)</f>
        <v>RECANTO DAS EMAS</v>
      </c>
    </row>
    <row r="6409" spans="2:12" x14ac:dyDescent="0.3">
      <c r="B6409" t="s">
        <v>199</v>
      </c>
      <c r="C6409" s="1" t="str">
        <f>VLOOKUP(Tabela1[[#This Row],[Cliente]],'BASE DE CLIENTES'!A:E,2,0)</f>
        <v>Goiânia</v>
      </c>
      <c r="D6409" s="1" t="str">
        <f>VLOOKUP(Tabela1[[#This Row],[Cliente]],'BASE DE CLIENTES'!A:C,3,0)</f>
        <v>GO</v>
      </c>
      <c r="E6409" s="1" t="str">
        <f>CONCATENATE(Tabela1[[#This Row],[CIDADE]],",",Tabela1[[#This Row],[UF]])</f>
        <v>Goiânia,GO</v>
      </c>
      <c r="F6409" s="12">
        <v>46212</v>
      </c>
      <c r="G6409" s="14">
        <v>2644.72</v>
      </c>
      <c r="H6409" s="14">
        <v>4300</v>
      </c>
      <c r="I6409" s="7">
        <f>Tabela1[[#This Row],[Valor total]]-Tabela1[[#This Row],[Valor custo]]</f>
        <v>1655.2800000000002</v>
      </c>
      <c r="J6409" s="3">
        <f>Tabela1[[#This Row],[MARGEM BRUTA]]/Tabela1[[#This Row],[Valor total]]</f>
        <v>0.3849488372093024</v>
      </c>
      <c r="K6409" s="1" t="str">
        <f>VLOOKUP(Tabela1[[#This Row],[Cliente]],'BASE DE CLIENTES'!A:D,4,0)</f>
        <v>EMPRESA COM MAQUINA</v>
      </c>
      <c r="L6409" s="1" t="str">
        <f>VLOOKUP(Tabela1[[#This Row],[Cliente]],'BASE DE CLIENTES'!A:E,5,0)</f>
        <v>Goiânia</v>
      </c>
    </row>
    <row r="6410" spans="2:12" x14ac:dyDescent="0.3">
      <c r="B6410" t="s">
        <v>1223</v>
      </c>
      <c r="C6410" s="1" t="str">
        <f>VLOOKUP(Tabela1[[#This Row],[Cliente]],'BASE DE CLIENTES'!A:E,2,0)</f>
        <v>MERCADO LIVRE</v>
      </c>
      <c r="D6410" s="1" t="str">
        <f>VLOOKUP(Tabela1[[#This Row],[Cliente]],'BASE DE CLIENTES'!A:C,3,0)</f>
        <v>MERCADO LIVRE</v>
      </c>
      <c r="E6410" s="1" t="str">
        <f>CONCATENATE(Tabela1[[#This Row],[CIDADE]],",",Tabela1[[#This Row],[UF]])</f>
        <v>MERCADO LIVRE,MERCADO LIVRE</v>
      </c>
      <c r="F6410" s="12">
        <v>46212</v>
      </c>
      <c r="G6410" s="14">
        <v>134.24</v>
      </c>
      <c r="H6410" s="14">
        <v>227.32</v>
      </c>
      <c r="I6410" s="7">
        <f>Tabela1[[#This Row],[Valor total]]-Tabela1[[#This Row],[Valor custo]]</f>
        <v>93.079999999999984</v>
      </c>
      <c r="J6410" s="3">
        <f>Tabela1[[#This Row],[MARGEM BRUTA]]/Tabela1[[#This Row],[Valor total]]</f>
        <v>0.40946683089917291</v>
      </c>
      <c r="K6410" s="1" t="str">
        <f>VLOOKUP(Tabela1[[#This Row],[Cliente]],'BASE DE CLIENTES'!A:D,4,0)</f>
        <v>OUTROS RAMOS</v>
      </c>
      <c r="L6410" s="1" t="str">
        <f>VLOOKUP(Tabela1[[#This Row],[Cliente]],'BASE DE CLIENTES'!A:E,5,0)</f>
        <v>MERCADO LIVRE</v>
      </c>
    </row>
    <row r="6411" spans="2:12" x14ac:dyDescent="0.3">
      <c r="B6411" t="s">
        <v>1223</v>
      </c>
      <c r="C6411" s="1" t="str">
        <f>VLOOKUP(Tabela1[[#This Row],[Cliente]],'BASE DE CLIENTES'!A:E,2,0)</f>
        <v>MERCADO LIVRE</v>
      </c>
      <c r="D6411" s="1" t="str">
        <f>VLOOKUP(Tabela1[[#This Row],[Cliente]],'BASE DE CLIENTES'!A:C,3,0)</f>
        <v>MERCADO LIVRE</v>
      </c>
      <c r="E6411" s="1" t="str">
        <f>CONCATENATE(Tabela1[[#This Row],[CIDADE]],",",Tabela1[[#This Row],[UF]])</f>
        <v>MERCADO LIVRE,MERCADO LIVRE</v>
      </c>
      <c r="F6411" s="12">
        <v>46212</v>
      </c>
      <c r="G6411" s="14">
        <v>56.28</v>
      </c>
      <c r="H6411" s="14">
        <v>192.81</v>
      </c>
      <c r="I6411" s="7">
        <f>Tabela1[[#This Row],[Valor total]]-Tabela1[[#This Row],[Valor custo]]</f>
        <v>136.53</v>
      </c>
      <c r="J6411" s="3">
        <f>Tabela1[[#This Row],[MARGEM BRUTA]]/Tabela1[[#This Row],[Valor total]]</f>
        <v>0.7081064260152482</v>
      </c>
      <c r="K6411" s="1" t="str">
        <f>VLOOKUP(Tabela1[[#This Row],[Cliente]],'BASE DE CLIENTES'!A:D,4,0)</f>
        <v>OUTROS RAMOS</v>
      </c>
      <c r="L6411" s="1" t="str">
        <f>VLOOKUP(Tabela1[[#This Row],[Cliente]],'BASE DE CLIENTES'!A:E,5,0)</f>
        <v>MERCADO LIVRE</v>
      </c>
    </row>
    <row r="6412" spans="2:12" x14ac:dyDescent="0.3">
      <c r="B6412" t="s">
        <v>42</v>
      </c>
      <c r="C6412" s="1" t="str">
        <f>VLOOKUP(Tabela1[[#This Row],[Cliente]],'BASE DE CLIENTES'!A:E,2,0)</f>
        <v>Brasília</v>
      </c>
      <c r="D6412" s="1" t="str">
        <f>VLOOKUP(Tabela1[[#This Row],[Cliente]],'BASE DE CLIENTES'!A:C,3,0)</f>
        <v>DF</v>
      </c>
      <c r="E6412" s="1" t="str">
        <f>CONCATENATE(Tabela1[[#This Row],[CIDADE]],",",Tabela1[[#This Row],[UF]])</f>
        <v>Brasília,DF</v>
      </c>
      <c r="F6412" s="12">
        <v>46212</v>
      </c>
      <c r="G6412" s="14">
        <v>56.28</v>
      </c>
      <c r="H6412" s="14">
        <v>150</v>
      </c>
      <c r="I6412" s="7">
        <f>Tabela1[[#This Row],[Valor total]]-Tabela1[[#This Row],[Valor custo]]</f>
        <v>93.72</v>
      </c>
      <c r="J6412" s="3">
        <f>Tabela1[[#This Row],[MARGEM BRUTA]]/Tabela1[[#This Row],[Valor total]]</f>
        <v>0.62480000000000002</v>
      </c>
      <c r="K6412" s="1" t="str">
        <f>VLOOKUP(Tabela1[[#This Row],[Cliente]],'BASE DE CLIENTES'!A:D,4,0)</f>
        <v>EMPRESA SEM MAQUINA</v>
      </c>
      <c r="L6412" s="1" t="str">
        <f>VLOOKUP(Tabela1[[#This Row],[Cliente]],'BASE DE CLIENTES'!A:E,5,0)</f>
        <v>SAMAMBAIA</v>
      </c>
    </row>
    <row r="6413" spans="2:12" x14ac:dyDescent="0.3">
      <c r="B6413" t="s">
        <v>190</v>
      </c>
      <c r="C6413" s="1" t="str">
        <f>VLOOKUP(Tabela1[[#This Row],[Cliente]],'BASE DE CLIENTES'!A:E,2,0)</f>
        <v>Brasília</v>
      </c>
      <c r="D6413" s="1" t="str">
        <f>VLOOKUP(Tabela1[[#This Row],[Cliente]],'BASE DE CLIENTES'!A:C,3,0)</f>
        <v>DF</v>
      </c>
      <c r="E6413" s="1" t="str">
        <f>CONCATENATE(Tabela1[[#This Row],[CIDADE]],",",Tabela1[[#This Row],[UF]])</f>
        <v>Brasília,DF</v>
      </c>
      <c r="F6413" s="12">
        <v>46212</v>
      </c>
      <c r="G6413" s="14">
        <v>380</v>
      </c>
      <c r="H6413" s="14">
        <v>600</v>
      </c>
      <c r="I6413" s="7">
        <f>Tabela1[[#This Row],[Valor total]]-Tabela1[[#This Row],[Valor custo]]</f>
        <v>220</v>
      </c>
      <c r="J6413" s="3">
        <f>Tabela1[[#This Row],[MARGEM BRUTA]]/Tabela1[[#This Row],[Valor total]]</f>
        <v>0.36666666666666664</v>
      </c>
      <c r="K6413" s="1" t="str">
        <f>VLOOKUP(Tabela1[[#This Row],[Cliente]],'BASE DE CLIENTES'!A:D,4,0)</f>
        <v>EMPRESA COM MAQUINA</v>
      </c>
      <c r="L6413" s="1" t="str">
        <f>VLOOKUP(Tabela1[[#This Row],[Cliente]],'BASE DE CLIENTES'!A:E,5,0)</f>
        <v>RIACHO FUNDO I</v>
      </c>
    </row>
    <row r="6414" spans="2:12" x14ac:dyDescent="0.3">
      <c r="B6414" t="s">
        <v>195</v>
      </c>
      <c r="C6414" s="1" t="str">
        <f>VLOOKUP(Tabela1[[#This Row],[Cliente]],'BASE DE CLIENTES'!A:E,2,0)</f>
        <v>Goiânia</v>
      </c>
      <c r="D6414" s="1" t="str">
        <f>VLOOKUP(Tabela1[[#This Row],[Cliente]],'BASE DE CLIENTES'!A:C,3,0)</f>
        <v>GO</v>
      </c>
      <c r="E6414" s="1" t="str">
        <f>CONCATENATE(Tabela1[[#This Row],[CIDADE]],",",Tabela1[[#This Row],[UF]])</f>
        <v>Goiânia,GO</v>
      </c>
      <c r="F6414" s="12">
        <v>46212</v>
      </c>
      <c r="G6414" s="14">
        <v>2918.38</v>
      </c>
      <c r="H6414" s="14">
        <v>4600</v>
      </c>
      <c r="I6414" s="7">
        <f>Tabela1[[#This Row],[Valor total]]-Tabela1[[#This Row],[Valor custo]]</f>
        <v>1681.62</v>
      </c>
      <c r="J6414" s="3">
        <f>Tabela1[[#This Row],[MARGEM BRUTA]]/Tabela1[[#This Row],[Valor total]]</f>
        <v>0.36556956521739126</v>
      </c>
      <c r="K6414" s="1" t="str">
        <f>VLOOKUP(Tabela1[[#This Row],[Cliente]],'BASE DE CLIENTES'!A:D,4,0)</f>
        <v>EMPRESA COM MAQUINA</v>
      </c>
      <c r="L6414" s="1" t="str">
        <f>VLOOKUP(Tabela1[[#This Row],[Cliente]],'BASE DE CLIENTES'!A:E,5,0)</f>
        <v>Goiânia</v>
      </c>
    </row>
    <row r="6415" spans="2:12" x14ac:dyDescent="0.3">
      <c r="B6415" t="s">
        <v>1313</v>
      </c>
      <c r="C6415" s="1" t="str">
        <f>VLOOKUP(Tabela1[[#This Row],[Cliente]],'BASE DE CLIENTES'!A:E,2,0)</f>
        <v>Brasília</v>
      </c>
      <c r="D6415" s="1" t="str">
        <f>VLOOKUP(Tabela1[[#This Row],[Cliente]],'BASE DE CLIENTES'!A:C,3,0)</f>
        <v>DF</v>
      </c>
      <c r="E6415" s="1" t="str">
        <f>CONCATENATE(Tabela1[[#This Row],[CIDADE]],",",Tabela1[[#This Row],[UF]])</f>
        <v>Brasília,DF</v>
      </c>
      <c r="F6415" s="12">
        <v>46212</v>
      </c>
      <c r="G6415" s="14">
        <v>0</v>
      </c>
      <c r="H6415" s="14">
        <v>800</v>
      </c>
      <c r="I6415" s="7">
        <f>Tabela1[[#This Row],[Valor total]]-Tabela1[[#This Row],[Valor custo]]</f>
        <v>800</v>
      </c>
      <c r="J6415" s="3">
        <f>Tabela1[[#This Row],[MARGEM BRUTA]]/Tabela1[[#This Row],[Valor total]]</f>
        <v>1</v>
      </c>
      <c r="K6415" s="1" t="str">
        <f>VLOOKUP(Tabela1[[#This Row],[Cliente]],'BASE DE CLIENTES'!A:D,4,0)</f>
        <v>CLIENTE NOVO S/ IDENT.</v>
      </c>
      <c r="L6415" s="1" t="str">
        <f>VLOOKUP(Tabela1[[#This Row],[Cliente]],'BASE DE CLIENTES'!A:E,5,0)</f>
        <v>ASA SUL</v>
      </c>
    </row>
    <row r="6416" spans="2:12" x14ac:dyDescent="0.3">
      <c r="B6416" t="s">
        <v>340</v>
      </c>
      <c r="C6416" s="1" t="str">
        <f>VLOOKUP(Tabela1[[#This Row],[Cliente]],'BASE DE CLIENTES'!A:E,2,0)</f>
        <v>Brasília</v>
      </c>
      <c r="D6416" s="1" t="str">
        <f>VLOOKUP(Tabela1[[#This Row],[Cliente]],'BASE DE CLIENTES'!A:C,3,0)</f>
        <v>DF</v>
      </c>
      <c r="E6416" s="1" t="str">
        <f>CONCATENATE(Tabela1[[#This Row],[CIDADE]],",",Tabela1[[#This Row],[UF]])</f>
        <v>Brasília,DF</v>
      </c>
      <c r="F6416" s="12">
        <v>46212</v>
      </c>
      <c r="G6416" s="14">
        <v>168.84</v>
      </c>
      <c r="H6416" s="14">
        <v>450</v>
      </c>
      <c r="I6416" s="7">
        <f>Tabela1[[#This Row],[Valor total]]-Tabela1[[#This Row],[Valor custo]]</f>
        <v>281.15999999999997</v>
      </c>
      <c r="J6416" s="3">
        <f>Tabela1[[#This Row],[MARGEM BRUTA]]/Tabela1[[#This Row],[Valor total]]</f>
        <v>0.62479999999999991</v>
      </c>
      <c r="K6416" s="1" t="str">
        <f>VLOOKUP(Tabela1[[#This Row],[Cliente]],'BASE DE CLIENTES'!A:D,4,0)</f>
        <v>CLIENTE NOVO S/ IDENT.</v>
      </c>
      <c r="L6416" s="1" t="str">
        <f>VLOOKUP(Tabela1[[#This Row],[Cliente]],'BASE DE CLIENTES'!A:E,5,0)</f>
        <v>Brasília</v>
      </c>
    </row>
    <row r="6417" spans="2:12" x14ac:dyDescent="0.3">
      <c r="B6417" t="s">
        <v>195</v>
      </c>
      <c r="C6417" s="1" t="str">
        <f>VLOOKUP(Tabela1[[#This Row],[Cliente]],'BASE DE CLIENTES'!A:E,2,0)</f>
        <v>Goiânia</v>
      </c>
      <c r="D6417" s="1" t="str">
        <f>VLOOKUP(Tabela1[[#This Row],[Cliente]],'BASE DE CLIENTES'!A:C,3,0)</f>
        <v>GO</v>
      </c>
      <c r="E6417" s="1" t="str">
        <f>CONCATENATE(Tabela1[[#This Row],[CIDADE]],",",Tabela1[[#This Row],[UF]])</f>
        <v>Goiânia,GO</v>
      </c>
      <c r="F6417" s="12">
        <v>46212</v>
      </c>
      <c r="G6417" s="14">
        <v>2468.9499999999998</v>
      </c>
      <c r="H6417" s="14">
        <v>3750</v>
      </c>
      <c r="I6417" s="7">
        <f>Tabela1[[#This Row],[Valor total]]-Tabela1[[#This Row],[Valor custo]]</f>
        <v>1281.0500000000002</v>
      </c>
      <c r="J6417" s="3">
        <f>Tabela1[[#This Row],[MARGEM BRUTA]]/Tabela1[[#This Row],[Valor total]]</f>
        <v>0.34161333333333338</v>
      </c>
      <c r="K6417" s="1" t="str">
        <f>VLOOKUP(Tabela1[[#This Row],[Cliente]],'BASE DE CLIENTES'!A:D,4,0)</f>
        <v>EMPRESA COM MAQUINA</v>
      </c>
      <c r="L6417" s="1" t="str">
        <f>VLOOKUP(Tabela1[[#This Row],[Cliente]],'BASE DE CLIENTES'!A:E,5,0)</f>
        <v>Goiânia</v>
      </c>
    </row>
    <row r="6418" spans="2:12" x14ac:dyDescent="0.3">
      <c r="B6418" t="s">
        <v>17</v>
      </c>
      <c r="C6418" s="1" t="str">
        <f>VLOOKUP(Tabela1[[#This Row],[Cliente]],'BASE DE CLIENTES'!A:E,2,0)</f>
        <v>Águas Lindas de Goiás</v>
      </c>
      <c r="D6418" s="1" t="str">
        <f>VLOOKUP(Tabela1[[#This Row],[Cliente]],'BASE DE CLIENTES'!A:C,3,0)</f>
        <v>GO</v>
      </c>
      <c r="E6418" s="1" t="str">
        <f>CONCATENATE(Tabela1[[#This Row],[CIDADE]],",",Tabela1[[#This Row],[UF]])</f>
        <v>Águas Lindas de Goiás,GO</v>
      </c>
      <c r="F6418" s="12">
        <v>46212</v>
      </c>
      <c r="G6418" s="14">
        <v>873.79</v>
      </c>
      <c r="H6418" s="14">
        <v>1495</v>
      </c>
      <c r="I6418" s="7">
        <f>Tabela1[[#This Row],[Valor total]]-Tabela1[[#This Row],[Valor custo]]</f>
        <v>621.21</v>
      </c>
      <c r="J6418" s="3">
        <f>Tabela1[[#This Row],[MARGEM BRUTA]]/Tabela1[[#This Row],[Valor total]]</f>
        <v>0.41552508361204016</v>
      </c>
      <c r="K6418" s="1" t="str">
        <f>VLOOKUP(Tabela1[[#This Row],[Cliente]],'BASE DE CLIENTES'!A:D,4,0)</f>
        <v>SERRALHEIRO</v>
      </c>
      <c r="L6418" s="1" t="str">
        <f>VLOOKUP(Tabela1[[#This Row],[Cliente]],'BASE DE CLIENTES'!A:E,5,0)</f>
        <v>Águas Lindas de Goiás</v>
      </c>
    </row>
    <row r="6419" spans="2:12" x14ac:dyDescent="0.3">
      <c r="B6419" t="s">
        <v>111</v>
      </c>
      <c r="C6419" s="1" t="str">
        <f>VLOOKUP(Tabela1[[#This Row],[Cliente]],'BASE DE CLIENTES'!A:E,2,0)</f>
        <v>Brasília</v>
      </c>
      <c r="D6419" s="1" t="str">
        <f>VLOOKUP(Tabela1[[#This Row],[Cliente]],'BASE DE CLIENTES'!A:C,3,0)</f>
        <v>DF</v>
      </c>
      <c r="E6419" s="1" t="str">
        <f>CONCATENATE(Tabela1[[#This Row],[CIDADE]],",",Tabela1[[#This Row],[UF]])</f>
        <v>Brasília,DF</v>
      </c>
      <c r="F6419" s="12">
        <v>46212</v>
      </c>
      <c r="G6419" s="14">
        <v>1018.58</v>
      </c>
      <c r="H6419" s="14">
        <v>1900</v>
      </c>
      <c r="I6419" s="7">
        <f>Tabela1[[#This Row],[Valor total]]-Tabela1[[#This Row],[Valor custo]]</f>
        <v>881.42</v>
      </c>
      <c r="J6419" s="3">
        <f>Tabela1[[#This Row],[MARGEM BRUTA]]/Tabela1[[#This Row],[Valor total]]</f>
        <v>0.46390526315789471</v>
      </c>
      <c r="K6419" s="1" t="str">
        <f>VLOOKUP(Tabela1[[#This Row],[Cliente]],'BASE DE CLIENTES'!A:D,4,0)</f>
        <v>EMPRESA SEM MAQUINA</v>
      </c>
      <c r="L6419" s="1" t="str">
        <f>VLOOKUP(Tabela1[[#This Row],[Cliente]],'BASE DE CLIENTES'!A:E,5,0)</f>
        <v>TAGUATINGA SUL (TAGUATINGA)</v>
      </c>
    </row>
    <row r="6420" spans="2:12" x14ac:dyDescent="0.3">
      <c r="B6420" t="s">
        <v>52</v>
      </c>
      <c r="C6420" s="1" t="str">
        <f>VLOOKUP(Tabela1[[#This Row],[Cliente]],'BASE DE CLIENTES'!A:E,2,0)</f>
        <v>Brasília</v>
      </c>
      <c r="D6420" s="1" t="str">
        <f>VLOOKUP(Tabela1[[#This Row],[Cliente]],'BASE DE CLIENTES'!A:C,3,0)</f>
        <v>DF</v>
      </c>
      <c r="E6420" s="1" t="str">
        <f>CONCATENATE(Tabela1[[#This Row],[CIDADE]],",",Tabela1[[#This Row],[UF]])</f>
        <v>Brasília,DF</v>
      </c>
      <c r="F6420" s="12">
        <v>46212</v>
      </c>
      <c r="G6420" s="14">
        <v>290</v>
      </c>
      <c r="H6420" s="14">
        <v>530</v>
      </c>
      <c r="I6420" s="7">
        <f>Tabela1[[#This Row],[Valor total]]-Tabela1[[#This Row],[Valor custo]]</f>
        <v>240</v>
      </c>
      <c r="J6420" s="3">
        <f>Tabela1[[#This Row],[MARGEM BRUTA]]/Tabela1[[#This Row],[Valor total]]</f>
        <v>0.45283018867924529</v>
      </c>
      <c r="K6420" s="1" t="str">
        <f>VLOOKUP(Tabela1[[#This Row],[Cliente]],'BASE DE CLIENTES'!A:D,4,0)</f>
        <v>SERRALHEIRO</v>
      </c>
      <c r="L6420" s="1" t="str">
        <f>VLOOKUP(Tabela1[[#This Row],[Cliente]],'BASE DE CLIENTES'!A:E,5,0)</f>
        <v>Ceilândia Sul (Ceilândia)</v>
      </c>
    </row>
    <row r="6421" spans="2:12" x14ac:dyDescent="0.3">
      <c r="B6421" t="s">
        <v>76</v>
      </c>
      <c r="C6421" s="1" t="str">
        <f>VLOOKUP(Tabela1[[#This Row],[Cliente]],'BASE DE CLIENTES'!A:E,2,0)</f>
        <v>Brasília</v>
      </c>
      <c r="D6421" s="1" t="str">
        <f>VLOOKUP(Tabela1[[#This Row],[Cliente]],'BASE DE CLIENTES'!A:C,3,0)</f>
        <v>DF</v>
      </c>
      <c r="E6421" s="1" t="str">
        <f>CONCATENATE(Tabela1[[#This Row],[CIDADE]],",",Tabela1[[#This Row],[UF]])</f>
        <v>Brasília,DF</v>
      </c>
      <c r="F6421" s="12">
        <v>46212</v>
      </c>
      <c r="G6421" s="14">
        <v>720</v>
      </c>
      <c r="H6421" s="14">
        <v>1400</v>
      </c>
      <c r="I6421" s="7">
        <f>Tabela1[[#This Row],[Valor total]]-Tabela1[[#This Row],[Valor custo]]</f>
        <v>680</v>
      </c>
      <c r="J6421" s="3">
        <f>Tabela1[[#This Row],[MARGEM BRUTA]]/Tabela1[[#This Row],[Valor total]]</f>
        <v>0.48571428571428571</v>
      </c>
      <c r="K6421" s="1" t="str">
        <f>VLOOKUP(Tabela1[[#This Row],[Cliente]],'BASE DE CLIENTES'!A:D,4,0)</f>
        <v>EMPRESA COM MAQUINA</v>
      </c>
      <c r="L6421" s="1" t="str">
        <f>VLOOKUP(Tabela1[[#This Row],[Cliente]],'BASE DE CLIENTES'!A:E,5,0)</f>
        <v>Setor Placa da Mercedes (Núcleo Bandeirante)</v>
      </c>
    </row>
    <row r="6422" spans="2:12" x14ac:dyDescent="0.3">
      <c r="B6422" t="s">
        <v>102</v>
      </c>
      <c r="C6422" s="1" t="str">
        <f>VLOOKUP(Tabela1[[#This Row],[Cliente]],'BASE DE CLIENTES'!A:E,2,0)</f>
        <v>Brasília</v>
      </c>
      <c r="D6422" s="1" t="str">
        <f>VLOOKUP(Tabela1[[#This Row],[Cliente]],'BASE DE CLIENTES'!A:C,3,0)</f>
        <v>DF</v>
      </c>
      <c r="E6422" s="1" t="str">
        <f>CONCATENATE(Tabela1[[#This Row],[CIDADE]],",",Tabela1[[#This Row],[UF]])</f>
        <v>Brasília,DF</v>
      </c>
      <c r="F6422" s="12">
        <v>46212</v>
      </c>
      <c r="G6422" s="14">
        <v>419</v>
      </c>
      <c r="H6422" s="14">
        <v>698.4</v>
      </c>
      <c r="I6422" s="7">
        <f>Tabela1[[#This Row],[Valor total]]-Tabela1[[#This Row],[Valor custo]]</f>
        <v>279.39999999999998</v>
      </c>
      <c r="J6422" s="3">
        <f>Tabela1[[#This Row],[MARGEM BRUTA]]/Tabela1[[#This Row],[Valor total]]</f>
        <v>0.40005727376861394</v>
      </c>
      <c r="K6422" s="1" t="str">
        <f>VLOOKUP(Tabela1[[#This Row],[Cliente]],'BASE DE CLIENTES'!A:D,4,0)</f>
        <v>SERRALHEIRO</v>
      </c>
      <c r="L6422" s="1" t="str">
        <f>VLOOKUP(Tabela1[[#This Row],[Cliente]],'BASE DE CLIENTES'!A:E,5,0)</f>
        <v>Samambaia Norte (Samambaia)</v>
      </c>
    </row>
    <row r="6423" spans="2:12" x14ac:dyDescent="0.3">
      <c r="B6423" t="s">
        <v>25</v>
      </c>
      <c r="C6423" s="1" t="str">
        <f>VLOOKUP(Tabela1[[#This Row],[Cliente]],'BASE DE CLIENTES'!A:E,2,0)</f>
        <v>Brasília</v>
      </c>
      <c r="D6423" s="1" t="str">
        <f>VLOOKUP(Tabela1[[#This Row],[Cliente]],'BASE DE CLIENTES'!A:C,3,0)</f>
        <v>DF</v>
      </c>
      <c r="E6423" s="1" t="str">
        <f>CONCATENATE(Tabela1[[#This Row],[CIDADE]],",",Tabela1[[#This Row],[UF]])</f>
        <v>Brasília,DF</v>
      </c>
      <c r="F6423" s="12">
        <v>46212</v>
      </c>
      <c r="G6423" s="14">
        <v>1050</v>
      </c>
      <c r="H6423" s="14">
        <v>1715</v>
      </c>
      <c r="I6423" s="7">
        <f>Tabela1[[#This Row],[Valor total]]-Tabela1[[#This Row],[Valor custo]]</f>
        <v>665</v>
      </c>
      <c r="J6423" s="3">
        <f>Tabela1[[#This Row],[MARGEM BRUTA]]/Tabela1[[#This Row],[Valor total]]</f>
        <v>0.38775510204081631</v>
      </c>
      <c r="K6423" s="1" t="str">
        <f>VLOOKUP(Tabela1[[#This Row],[Cliente]],'BASE DE CLIENTES'!A:D,4,0)</f>
        <v>EMPRESA COM MAQUINA</v>
      </c>
      <c r="L6423" s="1" t="str">
        <f>VLOOKUP(Tabela1[[#This Row],[Cliente]],'BASE DE CLIENTES'!A:E,5,0)</f>
        <v>CEILANDIA NORTE (CEILANDIA)</v>
      </c>
    </row>
    <row r="6424" spans="2:12" x14ac:dyDescent="0.3">
      <c r="B6424" t="s">
        <v>161</v>
      </c>
      <c r="C6424" s="1" t="str">
        <f>VLOOKUP(Tabela1[[#This Row],[Cliente]],'BASE DE CLIENTES'!A:E,2,0)</f>
        <v>Brasília</v>
      </c>
      <c r="D6424" s="1" t="str">
        <f>VLOOKUP(Tabela1[[#This Row],[Cliente]],'BASE DE CLIENTES'!A:C,3,0)</f>
        <v>DF</v>
      </c>
      <c r="E6424" s="1" t="str">
        <f>CONCATENATE(Tabela1[[#This Row],[CIDADE]],",",Tabela1[[#This Row],[UF]])</f>
        <v>Brasília,DF</v>
      </c>
      <c r="F6424" s="12">
        <v>46212</v>
      </c>
      <c r="G6424" s="14">
        <v>30367.73</v>
      </c>
      <c r="H6424" s="14">
        <v>45470</v>
      </c>
      <c r="I6424" s="7">
        <f>Tabela1[[#This Row],[Valor total]]-Tabela1[[#This Row],[Valor custo]]</f>
        <v>15102.27</v>
      </c>
      <c r="J6424" s="3">
        <f>Tabela1[[#This Row],[MARGEM BRUTA]]/Tabela1[[#This Row],[Valor total]]</f>
        <v>0.33213701341543878</v>
      </c>
      <c r="K6424" s="1" t="str">
        <f>VLOOKUP(Tabela1[[#This Row],[Cliente]],'BASE DE CLIENTES'!A:D,4,0)</f>
        <v>EMPRESA COM MAQUINA</v>
      </c>
      <c r="L6424" s="1" t="str">
        <f>VLOOKUP(Tabela1[[#This Row],[Cliente]],'BASE DE CLIENTES'!A:E,5,0)</f>
        <v>RIACHO FUNDO II</v>
      </c>
    </row>
    <row r="6425" spans="2:12" x14ac:dyDescent="0.3">
      <c r="B6425" t="s">
        <v>149</v>
      </c>
      <c r="C6425" s="1" t="str">
        <f>VLOOKUP(Tabela1[[#This Row],[Cliente]],'BASE DE CLIENTES'!A:E,2,0)</f>
        <v>Anápolis</v>
      </c>
      <c r="D6425" s="1" t="str">
        <f>VLOOKUP(Tabela1[[#This Row],[Cliente]],'BASE DE CLIENTES'!A:C,3,0)</f>
        <v>GO</v>
      </c>
      <c r="E6425" s="1" t="str">
        <f>CONCATENATE(Tabela1[[#This Row],[CIDADE]],",",Tabela1[[#This Row],[UF]])</f>
        <v>Anápolis,GO</v>
      </c>
      <c r="F6425" s="12">
        <v>46212</v>
      </c>
      <c r="G6425" s="14">
        <v>9890</v>
      </c>
      <c r="H6425" s="14">
        <v>15300</v>
      </c>
      <c r="I6425" s="7">
        <f>Tabela1[[#This Row],[Valor total]]-Tabela1[[#This Row],[Valor custo]]</f>
        <v>5410</v>
      </c>
      <c r="J6425" s="3">
        <f>Tabela1[[#This Row],[MARGEM BRUTA]]/Tabela1[[#This Row],[Valor total]]</f>
        <v>0.35359477124183009</v>
      </c>
      <c r="K6425" s="1" t="str">
        <f>VLOOKUP(Tabela1[[#This Row],[Cliente]],'BASE DE CLIENTES'!A:D,4,0)</f>
        <v>EMPRESA COM MAQUINA</v>
      </c>
      <c r="L6425" s="1" t="str">
        <f>VLOOKUP(Tabela1[[#This Row],[Cliente]],'BASE DE CLIENTES'!A:E,5,0)</f>
        <v>Anápolis</v>
      </c>
    </row>
    <row r="6426" spans="2:12" x14ac:dyDescent="0.3">
      <c r="B6426" t="s">
        <v>42</v>
      </c>
      <c r="C6426" s="1" t="str">
        <f>VLOOKUP(Tabela1[[#This Row],[Cliente]],'BASE DE CLIENTES'!A:E,2,0)</f>
        <v>Brasília</v>
      </c>
      <c r="D6426" s="1" t="str">
        <f>VLOOKUP(Tabela1[[#This Row],[Cliente]],'BASE DE CLIENTES'!A:C,3,0)</f>
        <v>DF</v>
      </c>
      <c r="E6426" s="1" t="str">
        <f>CONCATENATE(Tabela1[[#This Row],[CIDADE]],",",Tabela1[[#This Row],[UF]])</f>
        <v>Brasília,DF</v>
      </c>
      <c r="F6426" s="12">
        <v>46211</v>
      </c>
      <c r="G6426" s="14">
        <v>945.79</v>
      </c>
      <c r="H6426" s="14">
        <v>1540</v>
      </c>
      <c r="I6426" s="7">
        <f>Tabela1[[#This Row],[Valor total]]-Tabela1[[#This Row],[Valor custo]]</f>
        <v>594.21</v>
      </c>
      <c r="J6426" s="3">
        <f>Tabela1[[#This Row],[MARGEM BRUTA]]/Tabela1[[#This Row],[Valor total]]</f>
        <v>0.38585064935064939</v>
      </c>
      <c r="K6426" s="1" t="str">
        <f>VLOOKUP(Tabela1[[#This Row],[Cliente]],'BASE DE CLIENTES'!A:D,4,0)</f>
        <v>EMPRESA SEM MAQUINA</v>
      </c>
      <c r="L6426" s="1" t="str">
        <f>VLOOKUP(Tabela1[[#This Row],[Cliente]],'BASE DE CLIENTES'!A:E,5,0)</f>
        <v>SAMAMBAIA</v>
      </c>
    </row>
    <row r="6427" spans="2:12" x14ac:dyDescent="0.3">
      <c r="B6427" t="s">
        <v>1223</v>
      </c>
      <c r="C6427" s="1" t="str">
        <f>VLOOKUP(Tabela1[[#This Row],[Cliente]],'BASE DE CLIENTES'!A:E,2,0)</f>
        <v>MERCADO LIVRE</v>
      </c>
      <c r="D6427" s="1" t="str">
        <f>VLOOKUP(Tabela1[[#This Row],[Cliente]],'BASE DE CLIENTES'!A:C,3,0)</f>
        <v>MERCADO LIVRE</v>
      </c>
      <c r="E6427" s="1" t="str">
        <f>CONCATENATE(Tabela1[[#This Row],[CIDADE]],",",Tabela1[[#This Row],[UF]])</f>
        <v>MERCADO LIVRE,MERCADO LIVRE</v>
      </c>
      <c r="F6427" s="12">
        <v>46211</v>
      </c>
      <c r="G6427" s="14">
        <v>33.56</v>
      </c>
      <c r="H6427" s="14">
        <v>50.92</v>
      </c>
      <c r="I6427" s="7">
        <f>Tabela1[[#This Row],[Valor total]]-Tabela1[[#This Row],[Valor custo]]</f>
        <v>17.36</v>
      </c>
      <c r="J6427" s="3">
        <f>Tabela1[[#This Row],[MARGEM BRUTA]]/Tabela1[[#This Row],[Valor total]]</f>
        <v>0.34092694422623721</v>
      </c>
      <c r="K6427" s="1" t="str">
        <f>VLOOKUP(Tabela1[[#This Row],[Cliente]],'BASE DE CLIENTES'!A:D,4,0)</f>
        <v>OUTROS RAMOS</v>
      </c>
      <c r="L6427" s="1" t="str">
        <f>VLOOKUP(Tabela1[[#This Row],[Cliente]],'BASE DE CLIENTES'!A:E,5,0)</f>
        <v>MERCADO LIVRE</v>
      </c>
    </row>
    <row r="6428" spans="2:12" x14ac:dyDescent="0.3">
      <c r="B6428" t="s">
        <v>23</v>
      </c>
      <c r="C6428" s="1" t="str">
        <f>VLOOKUP(Tabela1[[#This Row],[Cliente]],'BASE DE CLIENTES'!A:E,2,0)</f>
        <v>Brasília</v>
      </c>
      <c r="D6428" s="1" t="str">
        <f>VLOOKUP(Tabela1[[#This Row],[Cliente]],'BASE DE CLIENTES'!A:C,3,0)</f>
        <v>DF</v>
      </c>
      <c r="E6428" s="1" t="str">
        <f>CONCATENATE(Tabela1[[#This Row],[CIDADE]],",",Tabela1[[#This Row],[UF]])</f>
        <v>Brasília,DF</v>
      </c>
      <c r="F6428" s="12">
        <v>46211</v>
      </c>
      <c r="G6428" s="14">
        <v>486.18</v>
      </c>
      <c r="H6428" s="14">
        <v>750</v>
      </c>
      <c r="I6428" s="7">
        <f>Tabela1[[#This Row],[Valor total]]-Tabela1[[#This Row],[Valor custo]]</f>
        <v>263.82</v>
      </c>
      <c r="J6428" s="3">
        <f>Tabela1[[#This Row],[MARGEM BRUTA]]/Tabela1[[#This Row],[Valor total]]</f>
        <v>0.35176000000000002</v>
      </c>
      <c r="K6428" s="1" t="str">
        <f>VLOOKUP(Tabela1[[#This Row],[Cliente]],'BASE DE CLIENTES'!A:D,4,0)</f>
        <v>EMPRESA SEM MAQUINA</v>
      </c>
      <c r="L6428" s="1" t="str">
        <f>VLOOKUP(Tabela1[[#This Row],[Cliente]],'BASE DE CLIENTES'!A:E,5,0)</f>
        <v>SETOR INDUSTRIAL (TAGUATINGA)</v>
      </c>
    </row>
    <row r="6429" spans="2:12" x14ac:dyDescent="0.3">
      <c r="B6429" t="s">
        <v>1223</v>
      </c>
      <c r="C6429" s="1" t="str">
        <f>VLOOKUP(Tabela1[[#This Row],[Cliente]],'BASE DE CLIENTES'!A:E,2,0)</f>
        <v>MERCADO LIVRE</v>
      </c>
      <c r="D6429" s="1" t="str">
        <f>VLOOKUP(Tabela1[[#This Row],[Cliente]],'BASE DE CLIENTES'!A:C,3,0)</f>
        <v>MERCADO LIVRE</v>
      </c>
      <c r="E6429" s="1" t="str">
        <f>CONCATENATE(Tabela1[[#This Row],[CIDADE]],",",Tabela1[[#This Row],[UF]])</f>
        <v>MERCADO LIVRE,MERCADO LIVRE</v>
      </c>
      <c r="F6429" s="12">
        <v>46211</v>
      </c>
      <c r="G6429" s="14">
        <v>56.28</v>
      </c>
      <c r="H6429" s="14">
        <v>198.93</v>
      </c>
      <c r="I6429" s="7">
        <f>Tabela1[[#This Row],[Valor total]]-Tabela1[[#This Row],[Valor custo]]</f>
        <v>142.65</v>
      </c>
      <c r="J6429" s="3">
        <f>Tabela1[[#This Row],[MARGEM BRUTA]]/Tabela1[[#This Row],[Valor total]]</f>
        <v>0.71708641230583625</v>
      </c>
      <c r="K6429" s="1" t="str">
        <f>VLOOKUP(Tabela1[[#This Row],[Cliente]],'BASE DE CLIENTES'!A:D,4,0)</f>
        <v>OUTROS RAMOS</v>
      </c>
      <c r="L6429" s="1" t="str">
        <f>VLOOKUP(Tabela1[[#This Row],[Cliente]],'BASE DE CLIENTES'!A:E,5,0)</f>
        <v>MERCADO LIVRE</v>
      </c>
    </row>
    <row r="6430" spans="2:12" x14ac:dyDescent="0.3">
      <c r="B6430" t="s">
        <v>130</v>
      </c>
      <c r="C6430" s="1" t="str">
        <f>VLOOKUP(Tabela1[[#This Row],[Cliente]],'BASE DE CLIENTES'!A:E,2,0)</f>
        <v>Brasília</v>
      </c>
      <c r="D6430" s="1" t="str">
        <f>VLOOKUP(Tabela1[[#This Row],[Cliente]],'BASE DE CLIENTES'!A:C,3,0)</f>
        <v>DF</v>
      </c>
      <c r="E6430" s="1" t="str">
        <f>CONCATENATE(Tabela1[[#This Row],[CIDADE]],",",Tabela1[[#This Row],[UF]])</f>
        <v>Brasília,DF</v>
      </c>
      <c r="F6430" s="12">
        <v>46211</v>
      </c>
      <c r="G6430" s="14">
        <v>112.56</v>
      </c>
      <c r="H6430" s="14">
        <v>300</v>
      </c>
      <c r="I6430" s="7">
        <f>Tabela1[[#This Row],[Valor total]]-Tabela1[[#This Row],[Valor custo]]</f>
        <v>187.44</v>
      </c>
      <c r="J6430" s="3">
        <f>Tabela1[[#This Row],[MARGEM BRUTA]]/Tabela1[[#This Row],[Valor total]]</f>
        <v>0.62480000000000002</v>
      </c>
      <c r="K6430" s="1" t="str">
        <f>VLOOKUP(Tabela1[[#This Row],[Cliente]],'BASE DE CLIENTES'!A:D,4,0)</f>
        <v>EMPRESA SEM MAQUINA</v>
      </c>
      <c r="L6430" s="1" t="str">
        <f>VLOOKUP(Tabela1[[#This Row],[Cliente]],'BASE DE CLIENTES'!A:E,5,0)</f>
        <v>CEILANDIA NORTE (CEILANDIA)</v>
      </c>
    </row>
    <row r="6431" spans="2:12" x14ac:dyDescent="0.3">
      <c r="B6431" t="s">
        <v>297</v>
      </c>
      <c r="C6431" s="1" t="str">
        <f>VLOOKUP(Tabela1[[#This Row],[Cliente]],'BASE DE CLIENTES'!A:E,2,0)</f>
        <v>Brasília</v>
      </c>
      <c r="D6431" s="1" t="str">
        <f>VLOOKUP(Tabela1[[#This Row],[Cliente]],'BASE DE CLIENTES'!A:C,3,0)</f>
        <v>DF</v>
      </c>
      <c r="E6431" s="1" t="str">
        <f>CONCATENATE(Tabela1[[#This Row],[CIDADE]],",",Tabela1[[#This Row],[UF]])</f>
        <v>Brasília,DF</v>
      </c>
      <c r="F6431" s="12">
        <v>46211</v>
      </c>
      <c r="G6431" s="14">
        <v>463.69</v>
      </c>
      <c r="H6431" s="14">
        <v>765</v>
      </c>
      <c r="I6431" s="7">
        <f>Tabela1[[#This Row],[Valor total]]-Tabela1[[#This Row],[Valor custo]]</f>
        <v>301.31</v>
      </c>
      <c r="J6431" s="3">
        <f>Tabela1[[#This Row],[MARGEM BRUTA]]/Tabela1[[#This Row],[Valor total]]</f>
        <v>0.39386928104575164</v>
      </c>
      <c r="K6431" s="1" t="str">
        <f>VLOOKUP(Tabela1[[#This Row],[Cliente]],'BASE DE CLIENTES'!A:D,4,0)</f>
        <v>SERRALHEIRO</v>
      </c>
      <c r="L6431" s="1" t="str">
        <f>VLOOKUP(Tabela1[[#This Row],[Cliente]],'BASE DE CLIENTES'!A:E,5,0)</f>
        <v>NA</v>
      </c>
    </row>
    <row r="6432" spans="2:12" x14ac:dyDescent="0.3">
      <c r="B6432" t="s">
        <v>15</v>
      </c>
      <c r="C6432" s="1" t="str">
        <f>VLOOKUP(Tabela1[[#This Row],[Cliente]],'BASE DE CLIENTES'!A:E,2,0)</f>
        <v>Brasília</v>
      </c>
      <c r="D6432" s="1" t="str">
        <f>VLOOKUP(Tabela1[[#This Row],[Cliente]],'BASE DE CLIENTES'!A:C,3,0)</f>
        <v>DF</v>
      </c>
      <c r="E6432" s="1" t="str">
        <f>CONCATENATE(Tabela1[[#This Row],[CIDADE]],",",Tabela1[[#This Row],[UF]])</f>
        <v>Brasília,DF</v>
      </c>
      <c r="F6432" s="12">
        <v>46211</v>
      </c>
      <c r="G6432" s="14">
        <v>0</v>
      </c>
      <c r="H6432" s="14">
        <v>200</v>
      </c>
      <c r="I6432" s="7">
        <f>Tabela1[[#This Row],[Valor total]]-Tabela1[[#This Row],[Valor custo]]</f>
        <v>200</v>
      </c>
      <c r="J6432" s="3">
        <f>Tabela1[[#This Row],[MARGEM BRUTA]]/Tabela1[[#This Row],[Valor total]]</f>
        <v>1</v>
      </c>
      <c r="K6432" s="1" t="str">
        <f>VLOOKUP(Tabela1[[#This Row],[Cliente]],'BASE DE CLIENTES'!A:D,4,0)</f>
        <v>SERRALHEIRO</v>
      </c>
      <c r="L6432" s="1" t="str">
        <f>VLOOKUP(Tabela1[[#This Row],[Cliente]],'BASE DE CLIENTES'!A:E,5,0)</f>
        <v>SETOR HABITACIONAL VICENTE PIRES</v>
      </c>
    </row>
    <row r="6433" spans="2:12" x14ac:dyDescent="0.3">
      <c r="B6433" t="s">
        <v>68</v>
      </c>
      <c r="C6433" s="1" t="str">
        <f>VLOOKUP(Tabela1[[#This Row],[Cliente]],'BASE DE CLIENTES'!A:E,2,0)</f>
        <v>Brasília</v>
      </c>
      <c r="D6433" s="1" t="str">
        <f>VLOOKUP(Tabela1[[#This Row],[Cliente]],'BASE DE CLIENTES'!A:C,3,0)</f>
        <v>DF</v>
      </c>
      <c r="E6433" s="1" t="str">
        <f>CONCATENATE(Tabela1[[#This Row],[CIDADE]],",",Tabela1[[#This Row],[UF]])</f>
        <v>Brasília,DF</v>
      </c>
      <c r="F6433" s="12">
        <v>46211</v>
      </c>
      <c r="G6433" s="14">
        <v>1540.58</v>
      </c>
      <c r="H6433" s="14">
        <v>2365</v>
      </c>
      <c r="I6433" s="7">
        <f>Tabela1[[#This Row],[Valor total]]-Tabela1[[#This Row],[Valor custo]]</f>
        <v>824.42000000000007</v>
      </c>
      <c r="J6433" s="3">
        <f>Tabela1[[#This Row],[MARGEM BRUTA]]/Tabela1[[#This Row],[Valor total]]</f>
        <v>0.34859196617336158</v>
      </c>
      <c r="K6433" s="1" t="str">
        <f>VLOOKUP(Tabela1[[#This Row],[Cliente]],'BASE DE CLIENTES'!A:D,4,0)</f>
        <v>EMPRESA COM MAQUINA</v>
      </c>
      <c r="L6433" s="1" t="str">
        <f>VLOOKUP(Tabela1[[#This Row],[Cliente]],'BASE DE CLIENTES'!A:E,5,0)</f>
        <v>SAMAMBAIA SUL (SAMAMBAIA)</v>
      </c>
    </row>
    <row r="6434" spans="2:12" x14ac:dyDescent="0.3">
      <c r="B6434" t="s">
        <v>391</v>
      </c>
      <c r="C6434" s="1" t="str">
        <f>VLOOKUP(Tabela1[[#This Row],[Cliente]],'BASE DE CLIENTES'!A:E,2,0)</f>
        <v>Brasília</v>
      </c>
      <c r="D6434" s="1" t="str">
        <f>VLOOKUP(Tabela1[[#This Row],[Cliente]],'BASE DE CLIENTES'!A:C,3,0)</f>
        <v>DF</v>
      </c>
      <c r="E6434" s="1" t="str">
        <f>CONCATENATE(Tabela1[[#This Row],[CIDADE]],",",Tabela1[[#This Row],[UF]])</f>
        <v>Brasília,DF</v>
      </c>
      <c r="F6434" s="12">
        <v>46211</v>
      </c>
      <c r="G6434" s="14">
        <v>38</v>
      </c>
      <c r="H6434" s="14">
        <v>200</v>
      </c>
      <c r="I6434" s="7">
        <f>Tabela1[[#This Row],[Valor total]]-Tabela1[[#This Row],[Valor custo]]</f>
        <v>162</v>
      </c>
      <c r="J6434" s="3">
        <f>Tabela1[[#This Row],[MARGEM BRUTA]]/Tabela1[[#This Row],[Valor total]]</f>
        <v>0.81</v>
      </c>
      <c r="K6434" s="1" t="str">
        <f>VLOOKUP(Tabela1[[#This Row],[Cliente]],'BASE DE CLIENTES'!A:D,4,0)</f>
        <v>SEM CLASSIFICAÇÃO</v>
      </c>
      <c r="L6434" s="1" t="str">
        <f>VLOOKUP(Tabela1[[#This Row],[Cliente]],'BASE DE CLIENTES'!A:E,5,0)</f>
        <v>ASA SUL</v>
      </c>
    </row>
    <row r="6435" spans="2:12" x14ac:dyDescent="0.3">
      <c r="B6435" t="s">
        <v>36</v>
      </c>
      <c r="C6435" s="1" t="str">
        <f>VLOOKUP(Tabela1[[#This Row],[Cliente]],'BASE DE CLIENTES'!A:E,2,0)</f>
        <v>Brasília</v>
      </c>
      <c r="D6435" s="1" t="str">
        <f>VLOOKUP(Tabela1[[#This Row],[Cliente]],'BASE DE CLIENTES'!A:C,3,0)</f>
        <v>DF</v>
      </c>
      <c r="E6435" s="1" t="str">
        <f>CONCATENATE(Tabela1[[#This Row],[CIDADE]],",",Tabela1[[#This Row],[UF]])</f>
        <v>Brasília,DF</v>
      </c>
      <c r="F6435" s="12">
        <v>46211</v>
      </c>
      <c r="G6435" s="14">
        <v>15.2</v>
      </c>
      <c r="H6435" s="14">
        <v>60</v>
      </c>
      <c r="I6435" s="7">
        <f>Tabela1[[#This Row],[Valor total]]-Tabela1[[#This Row],[Valor custo]]</f>
        <v>44.8</v>
      </c>
      <c r="J6435" s="3">
        <f>Tabela1[[#This Row],[MARGEM BRUTA]]/Tabela1[[#This Row],[Valor total]]</f>
        <v>0.74666666666666659</v>
      </c>
      <c r="K6435" s="1" t="str">
        <f>VLOOKUP(Tabela1[[#This Row],[Cliente]],'BASE DE CLIENTES'!A:D,4,0)</f>
        <v>SERRALHEIRO</v>
      </c>
      <c r="L6435" s="1" t="str">
        <f>VLOOKUP(Tabela1[[#This Row],[Cliente]],'BASE DE CLIENTES'!A:E,5,0)</f>
        <v>CEILANDIA SUL (CEILANDIA)</v>
      </c>
    </row>
    <row r="6436" spans="2:12" x14ac:dyDescent="0.3">
      <c r="B6436" t="s">
        <v>1221</v>
      </c>
      <c r="C6436" s="1" t="str">
        <f>VLOOKUP(Tabela1[[#This Row],[Cliente]],'BASE DE CLIENTES'!A:E,2,0)</f>
        <v>Brasília</v>
      </c>
      <c r="D6436" s="1" t="str">
        <f>VLOOKUP(Tabela1[[#This Row],[Cliente]],'BASE DE CLIENTES'!A:C,3,0)</f>
        <v>DF</v>
      </c>
      <c r="E6436" s="1" t="str">
        <f>CONCATENATE(Tabela1[[#This Row],[CIDADE]],",",Tabela1[[#This Row],[UF]])</f>
        <v>Brasília,DF</v>
      </c>
      <c r="F6436" s="12">
        <v>46211</v>
      </c>
      <c r="G6436" s="14">
        <v>200</v>
      </c>
      <c r="H6436" s="14">
        <v>260</v>
      </c>
      <c r="I6436" s="7">
        <f>Tabela1[[#This Row],[Valor total]]-Tabela1[[#This Row],[Valor custo]]</f>
        <v>60</v>
      </c>
      <c r="J6436" s="3">
        <f>Tabela1[[#This Row],[MARGEM BRUTA]]/Tabela1[[#This Row],[Valor total]]</f>
        <v>0.23076923076923078</v>
      </c>
      <c r="K6436" s="1" t="str">
        <f>VLOOKUP(Tabela1[[#This Row],[Cliente]],'BASE DE CLIENTES'!A:D,4,0)</f>
        <v>CLIENTE NOVO S/ IDENT.</v>
      </c>
      <c r="L6436" s="1" t="str">
        <f>VLOOKUP(Tabela1[[#This Row],[Cliente]],'BASE DE CLIENTES'!A:E,5,0)</f>
        <v>SAMAMBAIA SUL</v>
      </c>
    </row>
    <row r="6437" spans="2:12" x14ac:dyDescent="0.3">
      <c r="B6437" t="s">
        <v>52</v>
      </c>
      <c r="C6437" s="1" t="str">
        <f>VLOOKUP(Tabela1[[#This Row],[Cliente]],'BASE DE CLIENTES'!A:E,2,0)</f>
        <v>Brasília</v>
      </c>
      <c r="D6437" s="1" t="str">
        <f>VLOOKUP(Tabela1[[#This Row],[Cliente]],'BASE DE CLIENTES'!A:C,3,0)</f>
        <v>DF</v>
      </c>
      <c r="E6437" s="1" t="str">
        <f>CONCATENATE(Tabela1[[#This Row],[CIDADE]],",",Tabela1[[#This Row],[UF]])</f>
        <v>Brasília,DF</v>
      </c>
      <c r="F6437" s="12">
        <v>46211</v>
      </c>
      <c r="G6437" s="14">
        <v>15.2</v>
      </c>
      <c r="H6437" s="14">
        <v>70</v>
      </c>
      <c r="I6437" s="7">
        <f>Tabela1[[#This Row],[Valor total]]-Tabela1[[#This Row],[Valor custo]]</f>
        <v>54.8</v>
      </c>
      <c r="J6437" s="3">
        <f>Tabela1[[#This Row],[MARGEM BRUTA]]/Tabela1[[#This Row],[Valor total]]</f>
        <v>0.78285714285714281</v>
      </c>
      <c r="K6437" s="1" t="str">
        <f>VLOOKUP(Tabela1[[#This Row],[Cliente]],'BASE DE CLIENTES'!A:D,4,0)</f>
        <v>SERRALHEIRO</v>
      </c>
      <c r="L6437" s="1" t="str">
        <f>VLOOKUP(Tabela1[[#This Row],[Cliente]],'BASE DE CLIENTES'!A:E,5,0)</f>
        <v>Ceilândia Sul (Ceilândia)</v>
      </c>
    </row>
    <row r="6438" spans="2:12" x14ac:dyDescent="0.3">
      <c r="B6438" t="s">
        <v>1202</v>
      </c>
      <c r="C6438" s="1" t="str">
        <f>VLOOKUP(Tabela1[[#This Row],[Cliente]],'BASE DE CLIENTES'!A:E,2,0)</f>
        <v>Brasília</v>
      </c>
      <c r="D6438" s="1" t="str">
        <f>VLOOKUP(Tabela1[[#This Row],[Cliente]],'BASE DE CLIENTES'!A:C,3,0)</f>
        <v>DF</v>
      </c>
      <c r="E6438" s="1" t="str">
        <f>CONCATENATE(Tabela1[[#This Row],[CIDADE]],",",Tabela1[[#This Row],[UF]])</f>
        <v>Brasília,DF</v>
      </c>
      <c r="F6438" s="12">
        <v>46211</v>
      </c>
      <c r="G6438" s="14">
        <v>486.18</v>
      </c>
      <c r="H6438" s="14">
        <v>840</v>
      </c>
      <c r="I6438" s="7">
        <f>Tabela1[[#This Row],[Valor total]]-Tabela1[[#This Row],[Valor custo]]</f>
        <v>353.82</v>
      </c>
      <c r="J6438" s="3">
        <f>Tabela1[[#This Row],[MARGEM BRUTA]]/Tabela1[[#This Row],[Valor total]]</f>
        <v>0.42121428571428571</v>
      </c>
      <c r="K6438" s="1" t="str">
        <f>VLOOKUP(Tabela1[[#This Row],[Cliente]],'BASE DE CLIENTES'!A:D,4,0)</f>
        <v>CLIENTE NOVO S/ IDENT.</v>
      </c>
      <c r="L6438" s="1" t="str">
        <f>VLOOKUP(Tabela1[[#This Row],[Cliente]],'BASE DE CLIENTES'!A:E,5,0)</f>
        <v>TAGUATINGA</v>
      </c>
    </row>
    <row r="6439" spans="2:12" x14ac:dyDescent="0.3">
      <c r="B6439" t="s">
        <v>1229</v>
      </c>
      <c r="C6439" s="1" t="str">
        <f>VLOOKUP(Tabela1[[#This Row],[Cliente]],'BASE DE CLIENTES'!A:E,2,0)</f>
        <v>Brasília</v>
      </c>
      <c r="D6439" s="1" t="str">
        <f>VLOOKUP(Tabela1[[#This Row],[Cliente]],'BASE DE CLIENTES'!A:C,3,0)</f>
        <v>DF</v>
      </c>
      <c r="E6439" s="1" t="str">
        <f>CONCATENATE(Tabela1[[#This Row],[CIDADE]],",",Tabela1[[#This Row],[UF]])</f>
        <v>Brasília,DF</v>
      </c>
      <c r="F6439" s="12">
        <v>46211</v>
      </c>
      <c r="G6439" s="14">
        <v>670</v>
      </c>
      <c r="H6439" s="14">
        <v>1200</v>
      </c>
      <c r="I6439" s="7">
        <f>Tabela1[[#This Row],[Valor total]]-Tabela1[[#This Row],[Valor custo]]</f>
        <v>530</v>
      </c>
      <c r="J6439" s="3">
        <f>Tabela1[[#This Row],[MARGEM BRUTA]]/Tabela1[[#This Row],[Valor total]]</f>
        <v>0.44166666666666665</v>
      </c>
      <c r="K6439" s="1" t="str">
        <f>VLOOKUP(Tabela1[[#This Row],[Cliente]],'BASE DE CLIENTES'!A:D,4,0)</f>
        <v>CLIENTE NOVO S/ IDENT.</v>
      </c>
      <c r="L6439" s="1" t="str">
        <f>VLOOKUP(Tabela1[[#This Row],[Cliente]],'BASE DE CLIENTES'!A:E,5,0)</f>
        <v>AREAL (AGUAS CLARAS)</v>
      </c>
    </row>
    <row r="6440" spans="2:12" x14ac:dyDescent="0.3">
      <c r="B6440" t="s">
        <v>108</v>
      </c>
      <c r="C6440" s="1" t="str">
        <f>VLOOKUP(Tabela1[[#This Row],[Cliente]],'BASE DE CLIENTES'!A:E,2,0)</f>
        <v>Brasília</v>
      </c>
      <c r="D6440" s="1" t="str">
        <f>VLOOKUP(Tabela1[[#This Row],[Cliente]],'BASE DE CLIENTES'!A:C,3,0)</f>
        <v>DF</v>
      </c>
      <c r="E6440" s="1" t="str">
        <f>CONCATENATE(Tabela1[[#This Row],[CIDADE]],",",Tabela1[[#This Row],[UF]])</f>
        <v>Brasília,DF</v>
      </c>
      <c r="F6440" s="12">
        <v>46211</v>
      </c>
      <c r="G6440" s="14">
        <v>525</v>
      </c>
      <c r="H6440" s="14">
        <v>780</v>
      </c>
      <c r="I6440" s="7">
        <f>Tabela1[[#This Row],[Valor total]]-Tabela1[[#This Row],[Valor custo]]</f>
        <v>255</v>
      </c>
      <c r="J6440" s="3">
        <f>Tabela1[[#This Row],[MARGEM BRUTA]]/Tabela1[[#This Row],[Valor total]]</f>
        <v>0.32692307692307693</v>
      </c>
      <c r="K6440" s="1" t="str">
        <f>VLOOKUP(Tabela1[[#This Row],[Cliente]],'BASE DE CLIENTES'!A:D,4,0)</f>
        <v>SERRALHEIRO</v>
      </c>
      <c r="L6440" s="1" t="str">
        <f>VLOOKUP(Tabela1[[#This Row],[Cliente]],'BASE DE CLIENTES'!A:E,5,0)</f>
        <v>Vila Planalto</v>
      </c>
    </row>
    <row r="6441" spans="2:12" x14ac:dyDescent="0.3">
      <c r="B6441" t="s">
        <v>30</v>
      </c>
      <c r="C6441" s="1" t="str">
        <f>VLOOKUP(Tabela1[[#This Row],[Cliente]],'BASE DE CLIENTES'!A:E,2,0)</f>
        <v>Águas Lindas de Goiás</v>
      </c>
      <c r="D6441" s="1" t="str">
        <f>VLOOKUP(Tabela1[[#This Row],[Cliente]],'BASE DE CLIENTES'!A:C,3,0)</f>
        <v>GO</v>
      </c>
      <c r="E6441" s="1" t="str">
        <f>CONCATENATE(Tabela1[[#This Row],[CIDADE]],",",Tabela1[[#This Row],[UF]])</f>
        <v>Águas Lindas de Goiás,GO</v>
      </c>
      <c r="F6441" s="12">
        <v>46211</v>
      </c>
      <c r="G6441" s="14">
        <v>670</v>
      </c>
      <c r="H6441" s="14">
        <v>485</v>
      </c>
      <c r="I6441" s="7">
        <f>Tabela1[[#This Row],[Valor total]]-Tabela1[[#This Row],[Valor custo]]</f>
        <v>-185</v>
      </c>
      <c r="J6441" s="3">
        <f>Tabela1[[#This Row],[MARGEM BRUTA]]/Tabela1[[#This Row],[Valor total]]</f>
        <v>-0.38144329896907214</v>
      </c>
      <c r="K6441" s="1" t="str">
        <f>VLOOKUP(Tabela1[[#This Row],[Cliente]],'BASE DE CLIENTES'!A:D,4,0)</f>
        <v>SERRALHEIRO</v>
      </c>
      <c r="L6441" s="1" t="str">
        <f>VLOOKUP(Tabela1[[#This Row],[Cliente]],'BASE DE CLIENTES'!A:E,5,0)</f>
        <v>Águas Lindas de Goiás</v>
      </c>
    </row>
    <row r="6442" spans="2:12" x14ac:dyDescent="0.3">
      <c r="B6442" t="s">
        <v>68</v>
      </c>
      <c r="C6442" s="1" t="str">
        <f>VLOOKUP(Tabela1[[#This Row],[Cliente]],'BASE DE CLIENTES'!A:E,2,0)</f>
        <v>Brasília</v>
      </c>
      <c r="D6442" s="1" t="str">
        <f>VLOOKUP(Tabela1[[#This Row],[Cliente]],'BASE DE CLIENTES'!A:C,3,0)</f>
        <v>DF</v>
      </c>
      <c r="E6442" s="1" t="str">
        <f>CONCATENATE(Tabela1[[#This Row],[CIDADE]],",",Tabela1[[#This Row],[UF]])</f>
        <v>Brasília,DF</v>
      </c>
      <c r="F6442" s="12">
        <v>46211</v>
      </c>
      <c r="G6442" s="14">
        <v>760</v>
      </c>
      <c r="H6442" s="14">
        <v>1170</v>
      </c>
      <c r="I6442" s="7">
        <f>Tabela1[[#This Row],[Valor total]]-Tabela1[[#This Row],[Valor custo]]</f>
        <v>410</v>
      </c>
      <c r="J6442" s="3">
        <f>Tabela1[[#This Row],[MARGEM BRUTA]]/Tabela1[[#This Row],[Valor total]]</f>
        <v>0.3504273504273504</v>
      </c>
      <c r="K6442" s="1" t="str">
        <f>VLOOKUP(Tabela1[[#This Row],[Cliente]],'BASE DE CLIENTES'!A:D,4,0)</f>
        <v>EMPRESA COM MAQUINA</v>
      </c>
      <c r="L6442" s="1" t="str">
        <f>VLOOKUP(Tabela1[[#This Row],[Cliente]],'BASE DE CLIENTES'!A:E,5,0)</f>
        <v>SAMAMBAIA SUL (SAMAMBAIA)</v>
      </c>
    </row>
    <row r="6443" spans="2:12" x14ac:dyDescent="0.3">
      <c r="B6443" t="s">
        <v>255</v>
      </c>
      <c r="C6443" s="1" t="str">
        <f>VLOOKUP(Tabela1[[#This Row],[Cliente]],'BASE DE CLIENTES'!A:E,2,0)</f>
        <v>Brasília</v>
      </c>
      <c r="D6443" s="1" t="str">
        <f>VLOOKUP(Tabela1[[#This Row],[Cliente]],'BASE DE CLIENTES'!A:C,3,0)</f>
        <v>DF</v>
      </c>
      <c r="E6443" s="1" t="str">
        <f>CONCATENATE(Tabela1[[#This Row],[CIDADE]],",",Tabela1[[#This Row],[UF]])</f>
        <v>Brasília,DF</v>
      </c>
      <c r="F6443" s="12">
        <v>46211</v>
      </c>
      <c r="G6443" s="14">
        <v>926.79</v>
      </c>
      <c r="H6443" s="14">
        <v>1485</v>
      </c>
      <c r="I6443" s="7">
        <f>Tabela1[[#This Row],[Valor total]]-Tabela1[[#This Row],[Valor custo]]</f>
        <v>558.21</v>
      </c>
      <c r="J6443" s="3">
        <f>Tabela1[[#This Row],[MARGEM BRUTA]]/Tabela1[[#This Row],[Valor total]]</f>
        <v>0.3758989898989899</v>
      </c>
      <c r="K6443" s="1" t="str">
        <f>VLOOKUP(Tabela1[[#This Row],[Cliente]],'BASE DE CLIENTES'!A:D,4,0)</f>
        <v>EMPRESA COM MAQUINA</v>
      </c>
      <c r="L6443" s="1" t="str">
        <f>VLOOKUP(Tabela1[[#This Row],[Cliente]],'BASE DE CLIENTES'!A:E,5,0)</f>
        <v>ADE ÁGUAS CLARAS</v>
      </c>
    </row>
    <row r="6444" spans="2:12" x14ac:dyDescent="0.3">
      <c r="B6444" t="s">
        <v>111</v>
      </c>
      <c r="C6444" s="1" t="str">
        <f>VLOOKUP(Tabela1[[#This Row],[Cliente]],'BASE DE CLIENTES'!A:E,2,0)</f>
        <v>Brasília</v>
      </c>
      <c r="D6444" s="1" t="str">
        <f>VLOOKUP(Tabela1[[#This Row],[Cliente]],'BASE DE CLIENTES'!A:C,3,0)</f>
        <v>DF</v>
      </c>
      <c r="E6444" s="1" t="str">
        <f>CONCATENATE(Tabela1[[#This Row],[CIDADE]],",",Tabela1[[#This Row],[UF]])</f>
        <v>Brasília,DF</v>
      </c>
      <c r="F6444" s="12">
        <v>46211</v>
      </c>
      <c r="G6444" s="14">
        <v>231.28</v>
      </c>
      <c r="H6444" s="14">
        <v>380</v>
      </c>
      <c r="I6444" s="7">
        <f>Tabela1[[#This Row],[Valor total]]-Tabela1[[#This Row],[Valor custo]]</f>
        <v>148.72</v>
      </c>
      <c r="J6444" s="3">
        <f>Tabela1[[#This Row],[MARGEM BRUTA]]/Tabela1[[#This Row],[Valor total]]</f>
        <v>0.39136842105263159</v>
      </c>
      <c r="K6444" s="1" t="str">
        <f>VLOOKUP(Tabela1[[#This Row],[Cliente]],'BASE DE CLIENTES'!A:D,4,0)</f>
        <v>EMPRESA SEM MAQUINA</v>
      </c>
      <c r="L6444" s="1" t="str">
        <f>VLOOKUP(Tabela1[[#This Row],[Cliente]],'BASE DE CLIENTES'!A:E,5,0)</f>
        <v>TAGUATINGA SUL (TAGUATINGA)</v>
      </c>
    </row>
    <row r="6445" spans="2:12" x14ac:dyDescent="0.3">
      <c r="B6445" t="s">
        <v>1223</v>
      </c>
      <c r="C6445" s="1" t="str">
        <f>VLOOKUP(Tabela1[[#This Row],[Cliente]],'BASE DE CLIENTES'!A:E,2,0)</f>
        <v>MERCADO LIVRE</v>
      </c>
      <c r="D6445" s="1" t="str">
        <f>VLOOKUP(Tabela1[[#This Row],[Cliente]],'BASE DE CLIENTES'!A:C,3,0)</f>
        <v>MERCADO LIVRE</v>
      </c>
      <c r="E6445" s="1" t="str">
        <f>CONCATENATE(Tabela1[[#This Row],[CIDADE]],",",Tabela1[[#This Row],[UF]])</f>
        <v>MERCADO LIVRE,MERCADO LIVRE</v>
      </c>
      <c r="F6445" s="12">
        <v>46211</v>
      </c>
      <c r="G6445" s="14">
        <v>167.8</v>
      </c>
      <c r="H6445" s="14">
        <v>254.6</v>
      </c>
      <c r="I6445" s="7">
        <f>Tabela1[[#This Row],[Valor total]]-Tabela1[[#This Row],[Valor custo]]</f>
        <v>86.799999999999983</v>
      </c>
      <c r="J6445" s="3">
        <f>Tabela1[[#This Row],[MARGEM BRUTA]]/Tabela1[[#This Row],[Valor total]]</f>
        <v>0.34092694422623715</v>
      </c>
      <c r="K6445" s="1" t="str">
        <f>VLOOKUP(Tabela1[[#This Row],[Cliente]],'BASE DE CLIENTES'!A:D,4,0)</f>
        <v>OUTROS RAMOS</v>
      </c>
      <c r="L6445" s="1" t="str">
        <f>VLOOKUP(Tabela1[[#This Row],[Cliente]],'BASE DE CLIENTES'!A:E,5,0)</f>
        <v>MERCADO LIVRE</v>
      </c>
    </row>
    <row r="6446" spans="2:12" x14ac:dyDescent="0.3">
      <c r="B6446" t="s">
        <v>1223</v>
      </c>
      <c r="C6446" s="1" t="str">
        <f>VLOOKUP(Tabela1[[#This Row],[Cliente]],'BASE DE CLIENTES'!A:E,2,0)</f>
        <v>MERCADO LIVRE</v>
      </c>
      <c r="D6446" s="1" t="str">
        <f>VLOOKUP(Tabela1[[#This Row],[Cliente]],'BASE DE CLIENTES'!A:C,3,0)</f>
        <v>MERCADO LIVRE</v>
      </c>
      <c r="E6446" s="1" t="str">
        <f>CONCATENATE(Tabela1[[#This Row],[CIDADE]],",",Tabela1[[#This Row],[UF]])</f>
        <v>MERCADO LIVRE,MERCADO LIVRE</v>
      </c>
      <c r="F6446" s="12">
        <v>46211</v>
      </c>
      <c r="G6446" s="14">
        <v>89.84</v>
      </c>
      <c r="H6446" s="14">
        <v>227.79</v>
      </c>
      <c r="I6446" s="7">
        <f>Tabela1[[#This Row],[Valor total]]-Tabela1[[#This Row],[Valor custo]]</f>
        <v>137.94999999999999</v>
      </c>
      <c r="J6446" s="3">
        <f>Tabela1[[#This Row],[MARGEM BRUTA]]/Tabela1[[#This Row],[Valor total]]</f>
        <v>0.6056016506431362</v>
      </c>
      <c r="K6446" s="1" t="str">
        <f>VLOOKUP(Tabela1[[#This Row],[Cliente]],'BASE DE CLIENTES'!A:D,4,0)</f>
        <v>OUTROS RAMOS</v>
      </c>
      <c r="L6446" s="1" t="str">
        <f>VLOOKUP(Tabela1[[#This Row],[Cliente]],'BASE DE CLIENTES'!A:E,5,0)</f>
        <v>MERCADO LIVRE</v>
      </c>
    </row>
    <row r="6447" spans="2:12" x14ac:dyDescent="0.3">
      <c r="B6447" t="s">
        <v>1223</v>
      </c>
      <c r="C6447" s="1" t="str">
        <f>VLOOKUP(Tabela1[[#This Row],[Cliente]],'BASE DE CLIENTES'!A:E,2,0)</f>
        <v>MERCADO LIVRE</v>
      </c>
      <c r="D6447" s="1" t="str">
        <f>VLOOKUP(Tabela1[[#This Row],[Cliente]],'BASE DE CLIENTES'!A:C,3,0)</f>
        <v>MERCADO LIVRE</v>
      </c>
      <c r="E6447" s="1" t="str">
        <f>CONCATENATE(Tabela1[[#This Row],[CIDADE]],",",Tabela1[[#This Row],[UF]])</f>
        <v>MERCADO LIVRE,MERCADO LIVRE</v>
      </c>
      <c r="F6447" s="12">
        <v>46211</v>
      </c>
      <c r="G6447" s="14">
        <v>0</v>
      </c>
      <c r="H6447" s="14">
        <v>122.16</v>
      </c>
      <c r="I6447" s="7">
        <f>Tabela1[[#This Row],[Valor total]]-Tabela1[[#This Row],[Valor custo]]</f>
        <v>122.16</v>
      </c>
      <c r="J6447" s="3">
        <f>Tabela1[[#This Row],[MARGEM BRUTA]]/Tabela1[[#This Row],[Valor total]]</f>
        <v>1</v>
      </c>
      <c r="K6447" s="1" t="str">
        <f>VLOOKUP(Tabela1[[#This Row],[Cliente]],'BASE DE CLIENTES'!A:D,4,0)</f>
        <v>OUTROS RAMOS</v>
      </c>
      <c r="L6447" s="1" t="str">
        <f>VLOOKUP(Tabela1[[#This Row],[Cliente]],'BASE DE CLIENTES'!A:E,5,0)</f>
        <v>MERCADO LIVRE</v>
      </c>
    </row>
    <row r="6448" spans="2:12" x14ac:dyDescent="0.3">
      <c r="B6448" t="s">
        <v>42</v>
      </c>
      <c r="C6448" s="1" t="str">
        <f>VLOOKUP(Tabela1[[#This Row],[Cliente]],'BASE DE CLIENTES'!A:E,2,0)</f>
        <v>Brasília</v>
      </c>
      <c r="D6448" s="1" t="str">
        <f>VLOOKUP(Tabela1[[#This Row],[Cliente]],'BASE DE CLIENTES'!A:C,3,0)</f>
        <v>DF</v>
      </c>
      <c r="E6448" s="1" t="str">
        <f>CONCATENATE(Tabela1[[#This Row],[CIDADE]],",",Tabela1[[#This Row],[UF]])</f>
        <v>Brasília,DF</v>
      </c>
      <c r="F6448" s="12">
        <v>46211</v>
      </c>
      <c r="G6448" s="14">
        <v>1374.83</v>
      </c>
      <c r="H6448" s="14">
        <v>2130</v>
      </c>
      <c r="I6448" s="7">
        <f>Tabela1[[#This Row],[Valor total]]-Tabela1[[#This Row],[Valor custo]]</f>
        <v>755.17000000000007</v>
      </c>
      <c r="J6448" s="3">
        <f>Tabela1[[#This Row],[MARGEM BRUTA]]/Tabela1[[#This Row],[Valor total]]</f>
        <v>0.3545399061032864</v>
      </c>
      <c r="K6448" s="1" t="str">
        <f>VLOOKUP(Tabela1[[#This Row],[Cliente]],'BASE DE CLIENTES'!A:D,4,0)</f>
        <v>EMPRESA SEM MAQUINA</v>
      </c>
      <c r="L6448" s="1" t="str">
        <f>VLOOKUP(Tabela1[[#This Row],[Cliente]],'BASE DE CLIENTES'!A:E,5,0)</f>
        <v>SAMAMBAIA</v>
      </c>
    </row>
    <row r="6449" spans="2:12" x14ac:dyDescent="0.3">
      <c r="B6449" t="s">
        <v>206</v>
      </c>
      <c r="C6449" s="1" t="str">
        <f>VLOOKUP(Tabela1[[#This Row],[Cliente]],'BASE DE CLIENTES'!A:E,2,0)</f>
        <v>Goiânia</v>
      </c>
      <c r="D6449" s="1" t="str">
        <f>VLOOKUP(Tabela1[[#This Row],[Cliente]],'BASE DE CLIENTES'!A:C,3,0)</f>
        <v>GO</v>
      </c>
      <c r="E6449" s="1" t="str">
        <f>CONCATENATE(Tabela1[[#This Row],[CIDADE]],",",Tabela1[[#This Row],[UF]])</f>
        <v>Goiânia,GO</v>
      </c>
      <c r="F6449" s="12">
        <v>46210</v>
      </c>
      <c r="G6449" s="14">
        <v>12470.16</v>
      </c>
      <c r="H6449" s="14">
        <v>19380</v>
      </c>
      <c r="I6449" s="7">
        <f>Tabela1[[#This Row],[Valor total]]-Tabela1[[#This Row],[Valor custo]]</f>
        <v>6909.84</v>
      </c>
      <c r="J6449" s="3">
        <f>Tabela1[[#This Row],[MARGEM BRUTA]]/Tabela1[[#This Row],[Valor total]]</f>
        <v>0.35654489164086689</v>
      </c>
      <c r="K6449" s="1" t="str">
        <f>VLOOKUP(Tabela1[[#This Row],[Cliente]],'BASE DE CLIENTES'!A:D,4,0)</f>
        <v>EMPRESA COM MAQUINA</v>
      </c>
      <c r="L6449" s="1" t="str">
        <f>VLOOKUP(Tabela1[[#This Row],[Cliente]],'BASE DE CLIENTES'!A:E,5,0)</f>
        <v>Goiânia</v>
      </c>
    </row>
    <row r="6450" spans="2:12" x14ac:dyDescent="0.3">
      <c r="B6450" t="s">
        <v>309</v>
      </c>
      <c r="C6450" s="1" t="str">
        <f>VLOOKUP(Tabela1[[#This Row],[Cliente]],'BASE DE CLIENTES'!A:E,2,0)</f>
        <v>Uberlândia</v>
      </c>
      <c r="D6450" s="1" t="str">
        <f>VLOOKUP(Tabela1[[#This Row],[Cliente]],'BASE DE CLIENTES'!A:C,3,0)</f>
        <v>MG</v>
      </c>
      <c r="E6450" s="1" t="str">
        <f>CONCATENATE(Tabela1[[#This Row],[CIDADE]],",",Tabela1[[#This Row],[UF]])</f>
        <v>Uberlândia,MG</v>
      </c>
      <c r="F6450" s="12">
        <v>46210</v>
      </c>
      <c r="G6450" s="14">
        <v>3811.79</v>
      </c>
      <c r="H6450" s="14">
        <v>5720</v>
      </c>
      <c r="I6450" s="7">
        <f>Tabela1[[#This Row],[Valor total]]-Tabela1[[#This Row],[Valor custo]]</f>
        <v>1908.21</v>
      </c>
      <c r="J6450" s="3">
        <f>Tabela1[[#This Row],[MARGEM BRUTA]]/Tabela1[[#This Row],[Valor total]]</f>
        <v>0.33360314685314685</v>
      </c>
      <c r="K6450" s="1" t="str">
        <f>VLOOKUP(Tabela1[[#This Row],[Cliente]],'BASE DE CLIENTES'!A:D,4,0)</f>
        <v>EMPRESA COM MAQUINA</v>
      </c>
      <c r="L6450" s="1" t="str">
        <f>VLOOKUP(Tabela1[[#This Row],[Cliente]],'BASE DE CLIENTES'!A:E,5,0)</f>
        <v>Uberlândia</v>
      </c>
    </row>
    <row r="6451" spans="2:12" x14ac:dyDescent="0.3">
      <c r="B6451" t="s">
        <v>68</v>
      </c>
      <c r="C6451" s="1" t="str">
        <f>VLOOKUP(Tabela1[[#This Row],[Cliente]],'BASE DE CLIENTES'!A:E,2,0)</f>
        <v>Brasília</v>
      </c>
      <c r="D6451" s="1" t="str">
        <f>VLOOKUP(Tabela1[[#This Row],[Cliente]],'BASE DE CLIENTES'!A:C,3,0)</f>
        <v>DF</v>
      </c>
      <c r="E6451" s="1" t="str">
        <f>CONCATENATE(Tabela1[[#This Row],[CIDADE]],",",Tabela1[[#This Row],[UF]])</f>
        <v>Brasília,DF</v>
      </c>
      <c r="F6451" s="12">
        <v>46210</v>
      </c>
      <c r="G6451" s="14">
        <v>380</v>
      </c>
      <c r="H6451" s="14">
        <v>705</v>
      </c>
      <c r="I6451" s="7">
        <f>Tabela1[[#This Row],[Valor total]]-Tabela1[[#This Row],[Valor custo]]</f>
        <v>325</v>
      </c>
      <c r="J6451" s="3">
        <f>Tabela1[[#This Row],[MARGEM BRUTA]]/Tabela1[[#This Row],[Valor total]]</f>
        <v>0.46099290780141844</v>
      </c>
      <c r="K6451" s="1" t="str">
        <f>VLOOKUP(Tabela1[[#This Row],[Cliente]],'BASE DE CLIENTES'!A:D,4,0)</f>
        <v>EMPRESA COM MAQUINA</v>
      </c>
      <c r="L6451" s="1" t="str">
        <f>VLOOKUP(Tabela1[[#This Row],[Cliente]],'BASE DE CLIENTES'!A:E,5,0)</f>
        <v>SAMAMBAIA SUL (SAMAMBAIA)</v>
      </c>
    </row>
    <row r="6452" spans="2:12" x14ac:dyDescent="0.3">
      <c r="B6452" t="s">
        <v>111</v>
      </c>
      <c r="C6452" s="1" t="str">
        <f>VLOOKUP(Tabela1[[#This Row],[Cliente]],'BASE DE CLIENTES'!A:E,2,0)</f>
        <v>Brasília</v>
      </c>
      <c r="D6452" s="1" t="str">
        <f>VLOOKUP(Tabela1[[#This Row],[Cliente]],'BASE DE CLIENTES'!A:C,3,0)</f>
        <v>DF</v>
      </c>
      <c r="E6452" s="1" t="str">
        <f>CONCATENATE(Tabela1[[#This Row],[CIDADE]],",",Tabela1[[#This Row],[UF]])</f>
        <v>Brasília,DF</v>
      </c>
      <c r="F6452" s="12">
        <v>46210</v>
      </c>
      <c r="G6452" s="14">
        <v>464.6</v>
      </c>
      <c r="H6452" s="14">
        <v>755</v>
      </c>
      <c r="I6452" s="7">
        <f>Tabela1[[#This Row],[Valor total]]-Tabela1[[#This Row],[Valor custo]]</f>
        <v>290.39999999999998</v>
      </c>
      <c r="J6452" s="3">
        <f>Tabela1[[#This Row],[MARGEM BRUTA]]/Tabela1[[#This Row],[Valor total]]</f>
        <v>0.38463576158940394</v>
      </c>
      <c r="K6452" s="1" t="str">
        <f>VLOOKUP(Tabela1[[#This Row],[Cliente]],'BASE DE CLIENTES'!A:D,4,0)</f>
        <v>EMPRESA SEM MAQUINA</v>
      </c>
      <c r="L6452" s="1" t="str">
        <f>VLOOKUP(Tabela1[[#This Row],[Cliente]],'BASE DE CLIENTES'!A:E,5,0)</f>
        <v>TAGUATINGA SUL (TAGUATINGA)</v>
      </c>
    </row>
    <row r="6453" spans="2:12" x14ac:dyDescent="0.3">
      <c r="B6453" t="s">
        <v>100</v>
      </c>
      <c r="C6453" s="1" t="str">
        <f>VLOOKUP(Tabela1[[#This Row],[Cliente]],'BASE DE CLIENTES'!A:E,2,0)</f>
        <v>Águas Lindas de Goiás</v>
      </c>
      <c r="D6453" s="1" t="str">
        <f>VLOOKUP(Tabela1[[#This Row],[Cliente]],'BASE DE CLIENTES'!A:C,3,0)</f>
        <v>GO</v>
      </c>
      <c r="E6453" s="1" t="str">
        <f>CONCATENATE(Tabela1[[#This Row],[CIDADE]],",",Tabela1[[#This Row],[UF]])</f>
        <v>Águas Lindas de Goiás,GO</v>
      </c>
      <c r="F6453" s="12">
        <v>46210</v>
      </c>
      <c r="G6453" s="14">
        <v>380</v>
      </c>
      <c r="H6453" s="14">
        <v>645</v>
      </c>
      <c r="I6453" s="7">
        <f>Tabela1[[#This Row],[Valor total]]-Tabela1[[#This Row],[Valor custo]]</f>
        <v>265</v>
      </c>
      <c r="J6453" s="3">
        <f>Tabela1[[#This Row],[MARGEM BRUTA]]/Tabela1[[#This Row],[Valor total]]</f>
        <v>0.41085271317829458</v>
      </c>
      <c r="K6453" s="1" t="str">
        <f>VLOOKUP(Tabela1[[#This Row],[Cliente]],'BASE DE CLIENTES'!A:D,4,0)</f>
        <v>EMPRESA SEM MAQUINA</v>
      </c>
      <c r="L6453" s="1" t="str">
        <f>VLOOKUP(Tabela1[[#This Row],[Cliente]],'BASE DE CLIENTES'!A:E,5,0)</f>
        <v>Águas Lindas de Goiás</v>
      </c>
    </row>
    <row r="6454" spans="2:12" x14ac:dyDescent="0.3">
      <c r="B6454" t="s">
        <v>27</v>
      </c>
      <c r="C6454" s="1" t="str">
        <f>VLOOKUP(Tabela1[[#This Row],[Cliente]],'BASE DE CLIENTES'!A:E,2,0)</f>
        <v>Brasília</v>
      </c>
      <c r="D6454" s="1" t="str">
        <f>VLOOKUP(Tabela1[[#This Row],[Cliente]],'BASE DE CLIENTES'!A:C,3,0)</f>
        <v>DF</v>
      </c>
      <c r="E6454" s="1" t="str">
        <f>CONCATENATE(Tabela1[[#This Row],[CIDADE]],",",Tabela1[[#This Row],[UF]])</f>
        <v>Brasília,DF</v>
      </c>
      <c r="F6454" s="12">
        <v>46210</v>
      </c>
      <c r="G6454" s="14">
        <v>733</v>
      </c>
      <c r="H6454" s="14">
        <v>1385</v>
      </c>
      <c r="I6454" s="7">
        <f>Tabela1[[#This Row],[Valor total]]-Tabela1[[#This Row],[Valor custo]]</f>
        <v>652</v>
      </c>
      <c r="J6454" s="3">
        <f>Tabela1[[#This Row],[MARGEM BRUTA]]/Tabela1[[#This Row],[Valor total]]</f>
        <v>0.47075812274368228</v>
      </c>
      <c r="K6454" s="1" t="str">
        <f>VLOOKUP(Tabela1[[#This Row],[Cliente]],'BASE DE CLIENTES'!A:D,4,0)</f>
        <v>EMPRESA SEM MAQUINA</v>
      </c>
      <c r="L6454" s="1" t="str">
        <f>VLOOKUP(Tabela1[[#This Row],[Cliente]],'BASE DE CLIENTES'!A:E,5,0)</f>
        <v>RECANTO DAS EMAS</v>
      </c>
    </row>
    <row r="6455" spans="2:12" x14ac:dyDescent="0.3">
      <c r="B6455" t="s">
        <v>30</v>
      </c>
      <c r="C6455" s="1" t="str">
        <f>VLOOKUP(Tabela1[[#This Row],[Cliente]],'BASE DE CLIENTES'!A:E,2,0)</f>
        <v>Águas Lindas de Goiás</v>
      </c>
      <c r="D6455" s="1" t="str">
        <f>VLOOKUP(Tabela1[[#This Row],[Cliente]],'BASE DE CLIENTES'!A:C,3,0)</f>
        <v>GO</v>
      </c>
      <c r="E6455" s="1" t="str">
        <f>CONCATENATE(Tabela1[[#This Row],[CIDADE]],",",Tabela1[[#This Row],[UF]])</f>
        <v>Águas Lindas de Goiás,GO</v>
      </c>
      <c r="F6455" s="12">
        <v>46210</v>
      </c>
      <c r="G6455" s="14">
        <v>380</v>
      </c>
      <c r="H6455" s="14">
        <v>615</v>
      </c>
      <c r="I6455" s="7">
        <f>Tabela1[[#This Row],[Valor total]]-Tabela1[[#This Row],[Valor custo]]</f>
        <v>235</v>
      </c>
      <c r="J6455" s="3">
        <f>Tabela1[[#This Row],[MARGEM BRUTA]]/Tabela1[[#This Row],[Valor total]]</f>
        <v>0.38211382113821141</v>
      </c>
      <c r="K6455" s="1" t="str">
        <f>VLOOKUP(Tabela1[[#This Row],[Cliente]],'BASE DE CLIENTES'!A:D,4,0)</f>
        <v>SERRALHEIRO</v>
      </c>
      <c r="L6455" s="1" t="str">
        <f>VLOOKUP(Tabela1[[#This Row],[Cliente]],'BASE DE CLIENTES'!A:E,5,0)</f>
        <v>Águas Lindas de Goiás</v>
      </c>
    </row>
    <row r="6456" spans="2:12" x14ac:dyDescent="0.3">
      <c r="B6456" t="s">
        <v>216</v>
      </c>
      <c r="C6456" s="1" t="str">
        <f>VLOOKUP(Tabela1[[#This Row],[Cliente]],'BASE DE CLIENTES'!A:E,2,0)</f>
        <v>Brasília</v>
      </c>
      <c r="D6456" s="1" t="str">
        <f>VLOOKUP(Tabela1[[#This Row],[Cliente]],'BASE DE CLIENTES'!A:C,3,0)</f>
        <v>DF</v>
      </c>
      <c r="E6456" s="1" t="str">
        <f>CONCATENATE(Tabela1[[#This Row],[CIDADE]],",",Tabela1[[#This Row],[UF]])</f>
        <v>Brasília,DF</v>
      </c>
      <c r="F6456" s="12">
        <v>46210</v>
      </c>
      <c r="G6456" s="14">
        <v>493.79</v>
      </c>
      <c r="H6456" s="14">
        <v>850</v>
      </c>
      <c r="I6456" s="7">
        <f>Tabela1[[#This Row],[Valor total]]-Tabela1[[#This Row],[Valor custo]]</f>
        <v>356.21</v>
      </c>
      <c r="J6456" s="3">
        <f>Tabela1[[#This Row],[MARGEM BRUTA]]/Tabela1[[#This Row],[Valor total]]</f>
        <v>0.41907058823529408</v>
      </c>
      <c r="K6456" s="1" t="str">
        <f>VLOOKUP(Tabela1[[#This Row],[Cliente]],'BASE DE CLIENTES'!A:D,4,0)</f>
        <v>EMPRESA COM MAQUINA</v>
      </c>
      <c r="L6456" s="1" t="str">
        <f>VLOOKUP(Tabela1[[#This Row],[Cliente]],'BASE DE CLIENTES'!A:E,5,0)</f>
        <v>RIACHO FUNDO II</v>
      </c>
    </row>
    <row r="6457" spans="2:12" x14ac:dyDescent="0.3">
      <c r="B6457" t="s">
        <v>66</v>
      </c>
      <c r="C6457" s="1" t="str">
        <f>VLOOKUP(Tabela1[[#This Row],[Cliente]],'BASE DE CLIENTES'!A:E,2,0)</f>
        <v>Águas Lindas de Goiás</v>
      </c>
      <c r="D6457" s="1" t="str">
        <f>VLOOKUP(Tabela1[[#This Row],[Cliente]],'BASE DE CLIENTES'!A:C,3,0)</f>
        <v>GO</v>
      </c>
      <c r="E6457" s="1" t="str">
        <f>CONCATENATE(Tabela1[[#This Row],[CIDADE]],",",Tabela1[[#This Row],[UF]])</f>
        <v>Águas Lindas de Goiás,GO</v>
      </c>
      <c r="F6457" s="12">
        <v>46210</v>
      </c>
      <c r="G6457" s="14">
        <v>2840.88</v>
      </c>
      <c r="H6457" s="14">
        <v>4425</v>
      </c>
      <c r="I6457" s="7">
        <f>Tabela1[[#This Row],[Valor total]]-Tabela1[[#This Row],[Valor custo]]</f>
        <v>1584.12</v>
      </c>
      <c r="J6457" s="3">
        <f>Tabela1[[#This Row],[MARGEM BRUTA]]/Tabela1[[#This Row],[Valor total]]</f>
        <v>0.35799322033898301</v>
      </c>
      <c r="K6457" s="1" t="str">
        <f>VLOOKUP(Tabela1[[#This Row],[Cliente]],'BASE DE CLIENTES'!A:D,4,0)</f>
        <v>EMPRESA COM MAQUINA</v>
      </c>
      <c r="L6457" s="1" t="str">
        <f>VLOOKUP(Tabela1[[#This Row],[Cliente]],'BASE DE CLIENTES'!A:E,5,0)</f>
        <v>Águas Lindas de Goiás</v>
      </c>
    </row>
    <row r="6458" spans="2:12" x14ac:dyDescent="0.3">
      <c r="B6458" t="s">
        <v>38</v>
      </c>
      <c r="C6458" s="1" t="str">
        <f>VLOOKUP(Tabela1[[#This Row],[Cliente]],'BASE DE CLIENTES'!A:E,2,0)</f>
        <v>Brasília</v>
      </c>
      <c r="D6458" s="1" t="str">
        <f>VLOOKUP(Tabela1[[#This Row],[Cliente]],'BASE DE CLIENTES'!A:C,3,0)</f>
        <v>DF</v>
      </c>
      <c r="E6458" s="1" t="str">
        <f>CONCATENATE(Tabela1[[#This Row],[CIDADE]],",",Tabela1[[#This Row],[UF]])</f>
        <v>Brasília,DF</v>
      </c>
      <c r="F6458" s="12">
        <v>46210</v>
      </c>
      <c r="G6458" s="14">
        <v>1000</v>
      </c>
      <c r="H6458" s="14">
        <v>1300</v>
      </c>
      <c r="I6458" s="7">
        <f>Tabela1[[#This Row],[Valor total]]-Tabela1[[#This Row],[Valor custo]]</f>
        <v>300</v>
      </c>
      <c r="J6458" s="3">
        <f>Tabela1[[#This Row],[MARGEM BRUTA]]/Tabela1[[#This Row],[Valor total]]</f>
        <v>0.23076923076923078</v>
      </c>
      <c r="K6458" s="1" t="str">
        <f>VLOOKUP(Tabela1[[#This Row],[Cliente]],'BASE DE CLIENTES'!A:D,4,0)</f>
        <v>EMPRESA SEM MAQUINA</v>
      </c>
      <c r="L6458" s="1" t="str">
        <f>VLOOKUP(Tabela1[[#This Row],[Cliente]],'BASE DE CLIENTES'!A:E,5,0)</f>
        <v>PONTE ALTA NORTE (GAMA)</v>
      </c>
    </row>
    <row r="6459" spans="2:12" x14ac:dyDescent="0.3">
      <c r="B6459" t="s">
        <v>112</v>
      </c>
      <c r="C6459" s="1" t="str">
        <f>VLOOKUP(Tabela1[[#This Row],[Cliente]],'BASE DE CLIENTES'!A:E,2,0)</f>
        <v>Brasília</v>
      </c>
      <c r="D6459" s="1" t="str">
        <f>VLOOKUP(Tabela1[[#This Row],[Cliente]],'BASE DE CLIENTES'!A:C,3,0)</f>
        <v>DF</v>
      </c>
      <c r="E6459" s="1" t="str">
        <f>CONCATENATE(Tabela1[[#This Row],[CIDADE]],",",Tabela1[[#This Row],[UF]])</f>
        <v>Brasília,DF</v>
      </c>
      <c r="F6459" s="12">
        <v>46210</v>
      </c>
      <c r="G6459" s="14">
        <v>680</v>
      </c>
      <c r="H6459" s="14">
        <v>1215</v>
      </c>
      <c r="I6459" s="7">
        <f>Tabela1[[#This Row],[Valor total]]-Tabela1[[#This Row],[Valor custo]]</f>
        <v>535</v>
      </c>
      <c r="J6459" s="3">
        <f>Tabela1[[#This Row],[MARGEM BRUTA]]/Tabela1[[#This Row],[Valor total]]</f>
        <v>0.44032921810699588</v>
      </c>
      <c r="K6459" s="1" t="str">
        <f>VLOOKUP(Tabela1[[#This Row],[Cliente]],'BASE DE CLIENTES'!A:D,4,0)</f>
        <v>SERRALHEIRO</v>
      </c>
      <c r="L6459" s="1" t="str">
        <f>VLOOKUP(Tabela1[[#This Row],[Cliente]],'BASE DE CLIENTES'!A:E,5,0)</f>
        <v>RIACHO FUNDO I</v>
      </c>
    </row>
    <row r="6460" spans="2:12" x14ac:dyDescent="0.3">
      <c r="B6460" t="s">
        <v>85</v>
      </c>
      <c r="C6460" s="1" t="str">
        <f>VLOOKUP(Tabela1[[#This Row],[Cliente]],'BASE DE CLIENTES'!A:E,2,0)</f>
        <v>Brasília</v>
      </c>
      <c r="D6460" s="1" t="str">
        <f>VLOOKUP(Tabela1[[#This Row],[Cliente]],'BASE DE CLIENTES'!A:C,3,0)</f>
        <v>DF</v>
      </c>
      <c r="E6460" s="1" t="str">
        <f>CONCATENATE(Tabela1[[#This Row],[CIDADE]],",",Tabela1[[#This Row],[UF]])</f>
        <v>Brasília,DF</v>
      </c>
      <c r="F6460" s="12">
        <v>46210</v>
      </c>
      <c r="G6460" s="14">
        <v>200</v>
      </c>
      <c r="H6460" s="14">
        <v>260</v>
      </c>
      <c r="I6460" s="7">
        <f>Tabela1[[#This Row],[Valor total]]-Tabela1[[#This Row],[Valor custo]]</f>
        <v>60</v>
      </c>
      <c r="J6460" s="3">
        <f>Tabela1[[#This Row],[MARGEM BRUTA]]/Tabela1[[#This Row],[Valor total]]</f>
        <v>0.23076923076923078</v>
      </c>
      <c r="K6460" s="1" t="str">
        <f>VLOOKUP(Tabela1[[#This Row],[Cliente]],'BASE DE CLIENTES'!A:D,4,0)</f>
        <v>SERRALHEIRO</v>
      </c>
      <c r="L6460" s="1" t="str">
        <f>VLOOKUP(Tabela1[[#This Row],[Cliente]],'BASE DE CLIENTES'!A:E,5,0)</f>
        <v>SAMAMBAIA NORTE (SAMAMBAIA)</v>
      </c>
    </row>
    <row r="6461" spans="2:12" x14ac:dyDescent="0.3">
      <c r="B6461" t="s">
        <v>78</v>
      </c>
      <c r="C6461" s="1" t="str">
        <f>VLOOKUP(Tabela1[[#This Row],[Cliente]],'BASE DE CLIENTES'!A:E,2,0)</f>
        <v>Brasília</v>
      </c>
      <c r="D6461" s="1" t="str">
        <f>VLOOKUP(Tabela1[[#This Row],[Cliente]],'BASE DE CLIENTES'!A:C,3,0)</f>
        <v>DF</v>
      </c>
      <c r="E6461" s="1" t="str">
        <f>CONCATENATE(Tabela1[[#This Row],[CIDADE]],",",Tabela1[[#This Row],[UF]])</f>
        <v>Brasília,DF</v>
      </c>
      <c r="F6461" s="12">
        <v>46210</v>
      </c>
      <c r="G6461" s="14">
        <v>168.84</v>
      </c>
      <c r="H6461" s="14">
        <v>450</v>
      </c>
      <c r="I6461" s="7">
        <f>Tabela1[[#This Row],[Valor total]]-Tabela1[[#This Row],[Valor custo]]</f>
        <v>281.15999999999997</v>
      </c>
      <c r="J6461" s="3">
        <f>Tabela1[[#This Row],[MARGEM BRUTA]]/Tabela1[[#This Row],[Valor total]]</f>
        <v>0.62479999999999991</v>
      </c>
      <c r="K6461" s="1" t="str">
        <f>VLOOKUP(Tabela1[[#This Row],[Cliente]],'BASE DE CLIENTES'!A:D,4,0)</f>
        <v>SERRALHEIRO</v>
      </c>
      <c r="L6461" s="1" t="str">
        <f>VLOOKUP(Tabela1[[#This Row],[Cliente]],'BASE DE CLIENTES'!A:E,5,0)</f>
        <v>Vila do Boa (São Sebastião)</v>
      </c>
    </row>
    <row r="6462" spans="2:12" x14ac:dyDescent="0.3">
      <c r="B6462" t="s">
        <v>70</v>
      </c>
      <c r="C6462" s="1" t="str">
        <f>VLOOKUP(Tabela1[[#This Row],[Cliente]],'BASE DE CLIENTES'!A:E,2,0)</f>
        <v>Brasília</v>
      </c>
      <c r="D6462" s="1" t="str">
        <f>VLOOKUP(Tabela1[[#This Row],[Cliente]],'BASE DE CLIENTES'!A:C,3,0)</f>
        <v>DF</v>
      </c>
      <c r="E6462" s="1" t="str">
        <f>CONCATENATE(Tabela1[[#This Row],[CIDADE]],",",Tabela1[[#This Row],[UF]])</f>
        <v>Brasília,DF</v>
      </c>
      <c r="F6462" s="12">
        <v>46210</v>
      </c>
      <c r="G6462" s="14">
        <v>1093.58</v>
      </c>
      <c r="H6462" s="14">
        <v>1740</v>
      </c>
      <c r="I6462" s="7">
        <f>Tabela1[[#This Row],[Valor total]]-Tabela1[[#This Row],[Valor custo]]</f>
        <v>646.42000000000007</v>
      </c>
      <c r="J6462" s="3">
        <f>Tabela1[[#This Row],[MARGEM BRUTA]]/Tabela1[[#This Row],[Valor total]]</f>
        <v>0.3715057471264368</v>
      </c>
      <c r="K6462" s="1" t="str">
        <f>VLOOKUP(Tabela1[[#This Row],[Cliente]],'BASE DE CLIENTES'!A:D,4,0)</f>
        <v>EMPRESA COM MAQUINA</v>
      </c>
      <c r="L6462" s="1" t="str">
        <f>VLOOKUP(Tabela1[[#This Row],[Cliente]],'BASE DE CLIENTES'!A:E,5,0)</f>
        <v>TAGUATINGA NORTE (TAGUATINGA)</v>
      </c>
    </row>
    <row r="6463" spans="2:12" x14ac:dyDescent="0.3">
      <c r="B6463" t="s">
        <v>1221</v>
      </c>
      <c r="C6463" s="1" t="str">
        <f>VLOOKUP(Tabela1[[#This Row],[Cliente]],'BASE DE CLIENTES'!A:E,2,0)</f>
        <v>Brasília</v>
      </c>
      <c r="D6463" s="1" t="str">
        <f>VLOOKUP(Tabela1[[#This Row],[Cliente]],'BASE DE CLIENTES'!A:C,3,0)</f>
        <v>DF</v>
      </c>
      <c r="E6463" s="1" t="str">
        <f>CONCATENATE(Tabela1[[#This Row],[CIDADE]],",",Tabela1[[#This Row],[UF]])</f>
        <v>Brasília,DF</v>
      </c>
      <c r="F6463" s="12">
        <v>46210</v>
      </c>
      <c r="G6463" s="14">
        <v>760</v>
      </c>
      <c r="H6463" s="14">
        <v>1290</v>
      </c>
      <c r="I6463" s="7">
        <f>Tabela1[[#This Row],[Valor total]]-Tabela1[[#This Row],[Valor custo]]</f>
        <v>530</v>
      </c>
      <c r="J6463" s="3">
        <f>Tabela1[[#This Row],[MARGEM BRUTA]]/Tabela1[[#This Row],[Valor total]]</f>
        <v>0.41085271317829458</v>
      </c>
      <c r="K6463" s="1" t="str">
        <f>VLOOKUP(Tabela1[[#This Row],[Cliente]],'BASE DE CLIENTES'!A:D,4,0)</f>
        <v>CLIENTE NOVO S/ IDENT.</v>
      </c>
      <c r="L6463" s="1" t="str">
        <f>VLOOKUP(Tabela1[[#This Row],[Cliente]],'BASE DE CLIENTES'!A:E,5,0)</f>
        <v>SAMAMBAIA SUL</v>
      </c>
    </row>
    <row r="6464" spans="2:12" x14ac:dyDescent="0.3">
      <c r="B6464" t="s">
        <v>216</v>
      </c>
      <c r="C6464" s="1" t="str">
        <f>VLOOKUP(Tabela1[[#This Row],[Cliente]],'BASE DE CLIENTES'!A:E,2,0)</f>
        <v>Brasília</v>
      </c>
      <c r="D6464" s="1" t="str">
        <f>VLOOKUP(Tabela1[[#This Row],[Cliente]],'BASE DE CLIENTES'!A:C,3,0)</f>
        <v>DF</v>
      </c>
      <c r="E6464" s="1" t="str">
        <f>CONCATENATE(Tabela1[[#This Row],[CIDADE]],",",Tabela1[[#This Row],[UF]])</f>
        <v>Brasília,DF</v>
      </c>
      <c r="F6464" s="12">
        <v>46210</v>
      </c>
      <c r="G6464" s="14">
        <v>913.79</v>
      </c>
      <c r="H6464" s="14">
        <v>1400</v>
      </c>
      <c r="I6464" s="7">
        <f>Tabela1[[#This Row],[Valor total]]-Tabela1[[#This Row],[Valor custo]]</f>
        <v>486.21000000000004</v>
      </c>
      <c r="J6464" s="3">
        <f>Tabela1[[#This Row],[MARGEM BRUTA]]/Tabela1[[#This Row],[Valor total]]</f>
        <v>0.34729285714285718</v>
      </c>
      <c r="K6464" s="1" t="str">
        <f>VLOOKUP(Tabela1[[#This Row],[Cliente]],'BASE DE CLIENTES'!A:D,4,0)</f>
        <v>EMPRESA COM MAQUINA</v>
      </c>
      <c r="L6464" s="1" t="str">
        <f>VLOOKUP(Tabela1[[#This Row],[Cliente]],'BASE DE CLIENTES'!A:E,5,0)</f>
        <v>RIACHO FUNDO II</v>
      </c>
    </row>
    <row r="6465" spans="2:12" x14ac:dyDescent="0.3">
      <c r="B6465" t="s">
        <v>23</v>
      </c>
      <c r="C6465" s="1" t="str">
        <f>VLOOKUP(Tabela1[[#This Row],[Cliente]],'BASE DE CLIENTES'!A:E,2,0)</f>
        <v>Brasília</v>
      </c>
      <c r="D6465" s="1" t="str">
        <f>VLOOKUP(Tabela1[[#This Row],[Cliente]],'BASE DE CLIENTES'!A:C,3,0)</f>
        <v>DF</v>
      </c>
      <c r="E6465" s="1" t="str">
        <f>CONCATENATE(Tabela1[[#This Row],[CIDADE]],",",Tabela1[[#This Row],[UF]])</f>
        <v>Brasília,DF</v>
      </c>
      <c r="F6465" s="12">
        <v>46210</v>
      </c>
      <c r="G6465" s="14">
        <v>1140</v>
      </c>
      <c r="H6465" s="14">
        <v>1650</v>
      </c>
      <c r="I6465" s="7">
        <f>Tabela1[[#This Row],[Valor total]]-Tabela1[[#This Row],[Valor custo]]</f>
        <v>510</v>
      </c>
      <c r="J6465" s="3">
        <f>Tabela1[[#This Row],[MARGEM BRUTA]]/Tabela1[[#This Row],[Valor total]]</f>
        <v>0.30909090909090908</v>
      </c>
      <c r="K6465" s="1" t="str">
        <f>VLOOKUP(Tabela1[[#This Row],[Cliente]],'BASE DE CLIENTES'!A:D,4,0)</f>
        <v>EMPRESA SEM MAQUINA</v>
      </c>
      <c r="L6465" s="1" t="str">
        <f>VLOOKUP(Tabela1[[#This Row],[Cliente]],'BASE DE CLIENTES'!A:E,5,0)</f>
        <v>SETOR INDUSTRIAL (TAGUATINGA)</v>
      </c>
    </row>
    <row r="6466" spans="2:12" x14ac:dyDescent="0.3">
      <c r="B6466" t="s">
        <v>221</v>
      </c>
      <c r="C6466" s="1" t="str">
        <f>VLOOKUP(Tabela1[[#This Row],[Cliente]],'BASE DE CLIENTES'!A:E,2,0)</f>
        <v>Goiânia</v>
      </c>
      <c r="D6466" s="1" t="str">
        <f>VLOOKUP(Tabela1[[#This Row],[Cliente]],'BASE DE CLIENTES'!A:C,3,0)</f>
        <v>GO</v>
      </c>
      <c r="E6466" s="1" t="str">
        <f>CONCATENATE(Tabela1[[#This Row],[CIDADE]],",",Tabela1[[#This Row],[UF]])</f>
        <v>Goiânia,GO</v>
      </c>
      <c r="F6466" s="12">
        <v>46210</v>
      </c>
      <c r="G6466" s="14">
        <v>2040</v>
      </c>
      <c r="H6466" s="14">
        <v>3450</v>
      </c>
      <c r="I6466" s="7">
        <f>Tabela1[[#This Row],[Valor total]]-Tabela1[[#This Row],[Valor custo]]</f>
        <v>1410</v>
      </c>
      <c r="J6466" s="3">
        <f>Tabela1[[#This Row],[MARGEM BRUTA]]/Tabela1[[#This Row],[Valor total]]</f>
        <v>0.40869565217391307</v>
      </c>
      <c r="K6466" s="1" t="str">
        <f>VLOOKUP(Tabela1[[#This Row],[Cliente]],'BASE DE CLIENTES'!A:D,4,0)</f>
        <v>EMPRESA COM MAQUINA</v>
      </c>
      <c r="L6466" s="1" t="str">
        <f>VLOOKUP(Tabela1[[#This Row],[Cliente]],'BASE DE CLIENTES'!A:E,5,0)</f>
        <v>Goiânia</v>
      </c>
    </row>
    <row r="6467" spans="2:12" x14ac:dyDescent="0.3">
      <c r="B6467" t="s">
        <v>199</v>
      </c>
      <c r="C6467" s="1" t="str">
        <f>VLOOKUP(Tabela1[[#This Row],[Cliente]],'BASE DE CLIENTES'!A:E,2,0)</f>
        <v>Goiânia</v>
      </c>
      <c r="D6467" s="1" t="str">
        <f>VLOOKUP(Tabela1[[#This Row],[Cliente]],'BASE DE CLIENTES'!A:C,3,0)</f>
        <v>GO</v>
      </c>
      <c r="E6467" s="1" t="str">
        <f>CONCATENATE(Tabela1[[#This Row],[CIDADE]],",",Tabela1[[#This Row],[UF]])</f>
        <v>Goiânia,GO</v>
      </c>
      <c r="F6467" s="12">
        <v>46210</v>
      </c>
      <c r="G6467" s="14">
        <v>3385</v>
      </c>
      <c r="H6467" s="14">
        <v>4900</v>
      </c>
      <c r="I6467" s="7">
        <f>Tabela1[[#This Row],[Valor total]]-Tabela1[[#This Row],[Valor custo]]</f>
        <v>1515</v>
      </c>
      <c r="J6467" s="3">
        <f>Tabela1[[#This Row],[MARGEM BRUTA]]/Tabela1[[#This Row],[Valor total]]</f>
        <v>0.30918367346938774</v>
      </c>
      <c r="K6467" s="1" t="str">
        <f>VLOOKUP(Tabela1[[#This Row],[Cliente]],'BASE DE CLIENTES'!A:D,4,0)</f>
        <v>EMPRESA COM MAQUINA</v>
      </c>
      <c r="L6467" s="1" t="str">
        <f>VLOOKUP(Tabela1[[#This Row],[Cliente]],'BASE DE CLIENTES'!A:E,5,0)</f>
        <v>Goiânia</v>
      </c>
    </row>
    <row r="6468" spans="2:12" x14ac:dyDescent="0.3">
      <c r="B6468" t="s">
        <v>141</v>
      </c>
      <c r="C6468" s="1" t="str">
        <f>VLOOKUP(Tabela1[[#This Row],[Cliente]],'BASE DE CLIENTES'!A:E,2,0)</f>
        <v>Brasília</v>
      </c>
      <c r="D6468" s="1" t="str">
        <f>VLOOKUP(Tabela1[[#This Row],[Cliente]],'BASE DE CLIENTES'!A:C,3,0)</f>
        <v>DF</v>
      </c>
      <c r="E6468" s="1" t="str">
        <f>CONCATENATE(Tabela1[[#This Row],[CIDADE]],",",Tabela1[[#This Row],[UF]])</f>
        <v>Brasília,DF</v>
      </c>
      <c r="F6468" s="12">
        <v>46209</v>
      </c>
      <c r="G6468" s="14">
        <v>33.56</v>
      </c>
      <c r="H6468" s="14">
        <v>385</v>
      </c>
      <c r="I6468" s="7">
        <f>Tabela1[[#This Row],[Valor total]]-Tabela1[[#This Row],[Valor custo]]</f>
        <v>351.44</v>
      </c>
      <c r="J6468" s="3">
        <f>Tabela1[[#This Row],[MARGEM BRUTA]]/Tabela1[[#This Row],[Valor total]]</f>
        <v>0.91283116883116877</v>
      </c>
      <c r="K6468" s="1" t="str">
        <f>VLOOKUP(Tabela1[[#This Row],[Cliente]],'BASE DE CLIENTES'!A:D,4,0)</f>
        <v>EMPRESA COM MAQUINA</v>
      </c>
      <c r="L6468" s="1" t="str">
        <f>VLOOKUP(Tabela1[[#This Row],[Cliente]],'BASE DE CLIENTES'!A:E,5,0)</f>
        <v>TAGUATINGA</v>
      </c>
    </row>
    <row r="6469" spans="2:12" x14ac:dyDescent="0.3">
      <c r="B6469" t="s">
        <v>38</v>
      </c>
      <c r="C6469" s="1" t="str">
        <f>VLOOKUP(Tabela1[[#This Row],[Cliente]],'BASE DE CLIENTES'!A:E,2,0)</f>
        <v>Brasília</v>
      </c>
      <c r="D6469" s="1" t="str">
        <f>VLOOKUP(Tabela1[[#This Row],[Cliente]],'BASE DE CLIENTES'!A:C,3,0)</f>
        <v>DF</v>
      </c>
      <c r="E6469" s="1" t="str">
        <f>CONCATENATE(Tabela1[[#This Row],[CIDADE]],",",Tabela1[[#This Row],[UF]])</f>
        <v>Brasília,DF</v>
      </c>
      <c r="F6469" s="12">
        <v>46209</v>
      </c>
      <c r="G6469" s="14">
        <v>1179</v>
      </c>
      <c r="H6469" s="14">
        <v>1885</v>
      </c>
      <c r="I6469" s="7">
        <f>Tabela1[[#This Row],[Valor total]]-Tabela1[[#This Row],[Valor custo]]</f>
        <v>706</v>
      </c>
      <c r="J6469" s="3">
        <f>Tabela1[[#This Row],[MARGEM BRUTA]]/Tabela1[[#This Row],[Valor total]]</f>
        <v>0.37453580901856764</v>
      </c>
      <c r="K6469" s="1" t="str">
        <f>VLOOKUP(Tabela1[[#This Row],[Cliente]],'BASE DE CLIENTES'!A:D,4,0)</f>
        <v>EMPRESA SEM MAQUINA</v>
      </c>
      <c r="L6469" s="1" t="str">
        <f>VLOOKUP(Tabela1[[#This Row],[Cliente]],'BASE DE CLIENTES'!A:E,5,0)</f>
        <v>PONTE ALTA NORTE (GAMA)</v>
      </c>
    </row>
    <row r="6470" spans="2:12" x14ac:dyDescent="0.3">
      <c r="B6470" t="s">
        <v>98</v>
      </c>
      <c r="C6470" s="1" t="str">
        <f>VLOOKUP(Tabela1[[#This Row],[Cliente]],'BASE DE CLIENTES'!A:E,2,0)</f>
        <v>Brasília</v>
      </c>
      <c r="D6470" s="1" t="str">
        <f>VLOOKUP(Tabela1[[#This Row],[Cliente]],'BASE DE CLIENTES'!A:C,3,0)</f>
        <v>DF</v>
      </c>
      <c r="E6470" s="1" t="str">
        <f>CONCATENATE(Tabela1[[#This Row],[CIDADE]],",",Tabela1[[#This Row],[UF]])</f>
        <v>Brasília,DF</v>
      </c>
      <c r="F6470" s="12">
        <v>46209</v>
      </c>
      <c r="G6470" s="14">
        <v>880</v>
      </c>
      <c r="H6470" s="14">
        <v>1325</v>
      </c>
      <c r="I6470" s="7">
        <f>Tabela1[[#This Row],[Valor total]]-Tabela1[[#This Row],[Valor custo]]</f>
        <v>445</v>
      </c>
      <c r="J6470" s="3">
        <f>Tabela1[[#This Row],[MARGEM BRUTA]]/Tabela1[[#This Row],[Valor total]]</f>
        <v>0.33584905660377357</v>
      </c>
      <c r="K6470" s="1" t="str">
        <f>VLOOKUP(Tabela1[[#This Row],[Cliente]],'BASE DE CLIENTES'!A:D,4,0)</f>
        <v>SERRALHEIRO</v>
      </c>
      <c r="L6470" s="1" t="str">
        <f>VLOOKUP(Tabela1[[#This Row],[Cliente]],'BASE DE CLIENTES'!A:E,5,0)</f>
        <v>SANTA MARIA</v>
      </c>
    </row>
    <row r="6471" spans="2:12" x14ac:dyDescent="0.3">
      <c r="B6471" t="s">
        <v>319</v>
      </c>
      <c r="C6471" s="1" t="str">
        <f>VLOOKUP(Tabela1[[#This Row],[Cliente]],'BASE DE CLIENTES'!A:E,2,0)</f>
        <v>Valparaíso de Goiás</v>
      </c>
      <c r="D6471" s="1" t="str">
        <f>VLOOKUP(Tabela1[[#This Row],[Cliente]],'BASE DE CLIENTES'!A:C,3,0)</f>
        <v>GO</v>
      </c>
      <c r="E6471" s="1" t="str">
        <f>CONCATENATE(Tabela1[[#This Row],[CIDADE]],",",Tabela1[[#This Row],[UF]])</f>
        <v>Valparaíso de Goiás,GO</v>
      </c>
      <c r="F6471" s="12">
        <v>46209</v>
      </c>
      <c r="G6471" s="14">
        <v>2307</v>
      </c>
      <c r="H6471" s="14">
        <v>3680</v>
      </c>
      <c r="I6471" s="7">
        <f>Tabela1[[#This Row],[Valor total]]-Tabela1[[#This Row],[Valor custo]]</f>
        <v>1373</v>
      </c>
      <c r="J6471" s="3">
        <f>Tabela1[[#This Row],[MARGEM BRUTA]]/Tabela1[[#This Row],[Valor total]]</f>
        <v>0.37309782608695652</v>
      </c>
      <c r="K6471" s="1" t="str">
        <f>VLOOKUP(Tabela1[[#This Row],[Cliente]],'BASE DE CLIENTES'!A:D,4,0)</f>
        <v>EMPRESA COM MAQUINA</v>
      </c>
      <c r="L6471" s="1" t="str">
        <f>VLOOKUP(Tabela1[[#This Row],[Cliente]],'BASE DE CLIENTES'!A:E,5,0)</f>
        <v>Valparaíso de Goiás</v>
      </c>
    </row>
    <row r="6472" spans="2:12" x14ac:dyDescent="0.3">
      <c r="B6472" t="s">
        <v>85</v>
      </c>
      <c r="C6472" s="1" t="str">
        <f>VLOOKUP(Tabela1[[#This Row],[Cliente]],'BASE DE CLIENTES'!A:E,2,0)</f>
        <v>Brasília</v>
      </c>
      <c r="D6472" s="1" t="str">
        <f>VLOOKUP(Tabela1[[#This Row],[Cliente]],'BASE DE CLIENTES'!A:C,3,0)</f>
        <v>DF</v>
      </c>
      <c r="E6472" s="1" t="str">
        <f>CONCATENATE(Tabela1[[#This Row],[CIDADE]],",",Tabela1[[#This Row],[UF]])</f>
        <v>Brasília,DF</v>
      </c>
      <c r="F6472" s="12">
        <v>46209</v>
      </c>
      <c r="G6472" s="14">
        <v>2150</v>
      </c>
      <c r="H6472" s="14">
        <v>4110</v>
      </c>
      <c r="I6472" s="7">
        <f>Tabela1[[#This Row],[Valor total]]-Tabela1[[#This Row],[Valor custo]]</f>
        <v>1960</v>
      </c>
      <c r="J6472" s="3">
        <f>Tabela1[[#This Row],[MARGEM BRUTA]]/Tabela1[[#This Row],[Valor total]]</f>
        <v>0.47688564476885642</v>
      </c>
      <c r="K6472" s="1" t="str">
        <f>VLOOKUP(Tabela1[[#This Row],[Cliente]],'BASE DE CLIENTES'!A:D,4,0)</f>
        <v>SERRALHEIRO</v>
      </c>
      <c r="L6472" s="1" t="str">
        <f>VLOOKUP(Tabela1[[#This Row],[Cliente]],'BASE DE CLIENTES'!A:E,5,0)</f>
        <v>SAMAMBAIA NORTE (SAMAMBAIA)</v>
      </c>
    </row>
    <row r="6473" spans="2:12" x14ac:dyDescent="0.3">
      <c r="B6473" t="s">
        <v>68</v>
      </c>
      <c r="C6473" s="1" t="str">
        <f>VLOOKUP(Tabela1[[#This Row],[Cliente]],'BASE DE CLIENTES'!A:E,2,0)</f>
        <v>Brasília</v>
      </c>
      <c r="D6473" s="1" t="str">
        <f>VLOOKUP(Tabela1[[#This Row],[Cliente]],'BASE DE CLIENTES'!A:C,3,0)</f>
        <v>DF</v>
      </c>
      <c r="E6473" s="1" t="str">
        <f>CONCATENATE(Tabela1[[#This Row],[CIDADE]],",",Tabela1[[#This Row],[UF]])</f>
        <v>Brasília,DF</v>
      </c>
      <c r="F6473" s="12">
        <v>46209</v>
      </c>
      <c r="G6473" s="14">
        <v>838</v>
      </c>
      <c r="H6473" s="14">
        <v>1270</v>
      </c>
      <c r="I6473" s="7">
        <f>Tabela1[[#This Row],[Valor total]]-Tabela1[[#This Row],[Valor custo]]</f>
        <v>432</v>
      </c>
      <c r="J6473" s="3">
        <f>Tabela1[[#This Row],[MARGEM BRUTA]]/Tabela1[[#This Row],[Valor total]]</f>
        <v>0.34015748031496063</v>
      </c>
      <c r="K6473" s="1" t="str">
        <f>VLOOKUP(Tabela1[[#This Row],[Cliente]],'BASE DE CLIENTES'!A:D,4,0)</f>
        <v>EMPRESA COM MAQUINA</v>
      </c>
      <c r="L6473" s="1" t="str">
        <f>VLOOKUP(Tabela1[[#This Row],[Cliente]],'BASE DE CLIENTES'!A:E,5,0)</f>
        <v>SAMAMBAIA SUL (SAMAMBAIA)</v>
      </c>
    </row>
    <row r="6474" spans="2:12" x14ac:dyDescent="0.3">
      <c r="B6474" t="s">
        <v>184</v>
      </c>
      <c r="C6474" s="1" t="str">
        <f>VLOOKUP(Tabela1[[#This Row],[Cliente]],'BASE DE CLIENTES'!A:E,2,0)</f>
        <v>Castanhal</v>
      </c>
      <c r="D6474" s="1" t="str">
        <f>VLOOKUP(Tabela1[[#This Row],[Cliente]],'BASE DE CLIENTES'!A:C,3,0)</f>
        <v>PA</v>
      </c>
      <c r="E6474" s="1" t="str">
        <f>CONCATENATE(Tabela1[[#This Row],[CIDADE]],",",Tabela1[[#This Row],[UF]])</f>
        <v>Castanhal,PA</v>
      </c>
      <c r="F6474" s="12">
        <v>46209</v>
      </c>
      <c r="G6474" s="14">
        <v>2360</v>
      </c>
      <c r="H6474" s="14">
        <v>3710</v>
      </c>
      <c r="I6474" s="7">
        <f>Tabela1[[#This Row],[Valor total]]-Tabela1[[#This Row],[Valor custo]]</f>
        <v>1350</v>
      </c>
      <c r="J6474" s="3">
        <f>Tabela1[[#This Row],[MARGEM BRUTA]]/Tabela1[[#This Row],[Valor total]]</f>
        <v>0.36388140161725069</v>
      </c>
      <c r="K6474" s="1" t="str">
        <f>VLOOKUP(Tabela1[[#This Row],[Cliente]],'BASE DE CLIENTES'!A:D,4,0)</f>
        <v>EMPRESA COM MAQUINA</v>
      </c>
      <c r="L6474" s="1" t="str">
        <f>VLOOKUP(Tabela1[[#This Row],[Cliente]],'BASE DE CLIENTES'!A:E,5,0)</f>
        <v>Castanhal</v>
      </c>
    </row>
    <row r="6475" spans="2:12" x14ac:dyDescent="0.3">
      <c r="B6475" t="s">
        <v>775</v>
      </c>
      <c r="C6475" s="1" t="str">
        <f>VLOOKUP(Tabela1[[#This Row],[Cliente]],'BASE DE CLIENTES'!A:E,2,0)</f>
        <v>Brasília</v>
      </c>
      <c r="D6475" s="1" t="str">
        <f>VLOOKUP(Tabela1[[#This Row],[Cliente]],'BASE DE CLIENTES'!A:C,3,0)</f>
        <v>DF</v>
      </c>
      <c r="E6475" s="1" t="str">
        <f>CONCATENATE(Tabela1[[#This Row],[CIDADE]],",",Tabela1[[#This Row],[UF]])</f>
        <v>Brasília,DF</v>
      </c>
      <c r="F6475" s="12">
        <v>46209</v>
      </c>
      <c r="G6475" s="14">
        <v>838</v>
      </c>
      <c r="H6475" s="14">
        <v>1310</v>
      </c>
      <c r="I6475" s="7">
        <f>Tabela1[[#This Row],[Valor total]]-Tabela1[[#This Row],[Valor custo]]</f>
        <v>472</v>
      </c>
      <c r="J6475" s="3">
        <f>Tabela1[[#This Row],[MARGEM BRUTA]]/Tabela1[[#This Row],[Valor total]]</f>
        <v>0.36030534351145038</v>
      </c>
      <c r="K6475" s="1" t="str">
        <f>VLOOKUP(Tabela1[[#This Row],[Cliente]],'BASE DE CLIENTES'!A:D,4,0)</f>
        <v>CLIENTE NOVO S/ IDENT.</v>
      </c>
      <c r="L6475" s="1" t="str">
        <f>VLOOKUP(Tabela1[[#This Row],[Cliente]],'BASE DE CLIENTES'!A:E,5,0)</f>
        <v>Brasília</v>
      </c>
    </row>
    <row r="6476" spans="2:12" x14ac:dyDescent="0.3">
      <c r="B6476" t="s">
        <v>17</v>
      </c>
      <c r="C6476" s="1" t="str">
        <f>VLOOKUP(Tabela1[[#This Row],[Cliente]],'BASE DE CLIENTES'!A:E,2,0)</f>
        <v>Águas Lindas de Goiás</v>
      </c>
      <c r="D6476" s="1" t="str">
        <f>VLOOKUP(Tabela1[[#This Row],[Cliente]],'BASE DE CLIENTES'!A:C,3,0)</f>
        <v>GO</v>
      </c>
      <c r="E6476" s="1" t="str">
        <f>CONCATENATE(Tabela1[[#This Row],[CIDADE]],",",Tabela1[[#This Row],[UF]])</f>
        <v>Águas Lindas de Goiás,GO</v>
      </c>
      <c r="F6476" s="12">
        <v>46209</v>
      </c>
      <c r="G6476" s="14">
        <v>412.6</v>
      </c>
      <c r="H6476" s="14">
        <v>775</v>
      </c>
      <c r="I6476" s="7">
        <f>Tabela1[[#This Row],[Valor total]]-Tabela1[[#This Row],[Valor custo]]</f>
        <v>362.4</v>
      </c>
      <c r="J6476" s="3">
        <f>Tabela1[[#This Row],[MARGEM BRUTA]]/Tabela1[[#This Row],[Valor total]]</f>
        <v>0.4676129032258064</v>
      </c>
      <c r="K6476" s="1" t="str">
        <f>VLOOKUP(Tabela1[[#This Row],[Cliente]],'BASE DE CLIENTES'!A:D,4,0)</f>
        <v>SERRALHEIRO</v>
      </c>
      <c r="L6476" s="1" t="str">
        <f>VLOOKUP(Tabela1[[#This Row],[Cliente]],'BASE DE CLIENTES'!A:E,5,0)</f>
        <v>Águas Lindas de Goiás</v>
      </c>
    </row>
    <row r="6477" spans="2:12" x14ac:dyDescent="0.3">
      <c r="B6477" t="s">
        <v>1177</v>
      </c>
      <c r="C6477" s="1" t="str">
        <f>VLOOKUP(Tabela1[[#This Row],[Cliente]],'BASE DE CLIENTES'!A:E,2,0)</f>
        <v>Brasília</v>
      </c>
      <c r="D6477" s="1" t="str">
        <f>VLOOKUP(Tabela1[[#This Row],[Cliente]],'BASE DE CLIENTES'!A:C,3,0)</f>
        <v>DF</v>
      </c>
      <c r="E6477" s="1" t="str">
        <f>CONCATENATE(Tabela1[[#This Row],[CIDADE]],",",Tabela1[[#This Row],[UF]])</f>
        <v>Brasília,DF</v>
      </c>
      <c r="F6477" s="12">
        <v>46209</v>
      </c>
      <c r="G6477" s="14">
        <v>382</v>
      </c>
      <c r="H6477" s="14">
        <v>600</v>
      </c>
      <c r="I6477" s="7">
        <f>Tabela1[[#This Row],[Valor total]]-Tabela1[[#This Row],[Valor custo]]</f>
        <v>218</v>
      </c>
      <c r="J6477" s="3">
        <f>Tabela1[[#This Row],[MARGEM BRUTA]]/Tabela1[[#This Row],[Valor total]]</f>
        <v>0.36333333333333334</v>
      </c>
      <c r="K6477" s="1" t="str">
        <f>VLOOKUP(Tabela1[[#This Row],[Cliente]],'BASE DE CLIENTES'!A:D,4,0)</f>
        <v>CLIENTE NOVO S/ IDENT.</v>
      </c>
      <c r="L6477" s="1" t="str">
        <f>VLOOKUP(Tabela1[[#This Row],[Cliente]],'BASE DE CLIENTES'!A:E,5,0)</f>
        <v>TAGUATINGA</v>
      </c>
    </row>
    <row r="6478" spans="2:12" x14ac:dyDescent="0.3">
      <c r="B6478" t="s">
        <v>1223</v>
      </c>
      <c r="C6478" s="1" t="str">
        <f>VLOOKUP(Tabela1[[#This Row],[Cliente]],'BASE DE CLIENTES'!A:E,2,0)</f>
        <v>MERCADO LIVRE</v>
      </c>
      <c r="D6478" s="1" t="str">
        <f>VLOOKUP(Tabela1[[#This Row],[Cliente]],'BASE DE CLIENTES'!A:C,3,0)</f>
        <v>MERCADO LIVRE</v>
      </c>
      <c r="E6478" s="1" t="str">
        <f>CONCATENATE(Tabela1[[#This Row],[CIDADE]],",",Tabela1[[#This Row],[UF]])</f>
        <v>MERCADO LIVRE,MERCADO LIVRE</v>
      </c>
      <c r="F6478" s="12">
        <v>46209</v>
      </c>
      <c r="G6478" s="14">
        <v>56.28</v>
      </c>
      <c r="H6478" s="14">
        <v>192.81</v>
      </c>
      <c r="I6478" s="7">
        <f>Tabela1[[#This Row],[Valor total]]-Tabela1[[#This Row],[Valor custo]]</f>
        <v>136.53</v>
      </c>
      <c r="J6478" s="3">
        <f>Tabela1[[#This Row],[MARGEM BRUTA]]/Tabela1[[#This Row],[Valor total]]</f>
        <v>0.7081064260152482</v>
      </c>
      <c r="K6478" s="1" t="str">
        <f>VLOOKUP(Tabela1[[#This Row],[Cliente]],'BASE DE CLIENTES'!A:D,4,0)</f>
        <v>OUTROS RAMOS</v>
      </c>
      <c r="L6478" s="1" t="str">
        <f>VLOOKUP(Tabela1[[#This Row],[Cliente]],'BASE DE CLIENTES'!A:E,5,0)</f>
        <v>MERCADO LIVRE</v>
      </c>
    </row>
    <row r="6479" spans="2:12" x14ac:dyDescent="0.3">
      <c r="B6479" t="s">
        <v>128</v>
      </c>
      <c r="C6479" s="1" t="str">
        <f>VLOOKUP(Tabela1[[#This Row],[Cliente]],'BASE DE CLIENTES'!A:E,2,0)</f>
        <v>Brasília</v>
      </c>
      <c r="D6479" s="1" t="str">
        <f>VLOOKUP(Tabela1[[#This Row],[Cliente]],'BASE DE CLIENTES'!A:C,3,0)</f>
        <v>DF</v>
      </c>
      <c r="E6479" s="1" t="str">
        <f>CONCATENATE(Tabela1[[#This Row],[CIDADE]],",",Tabela1[[#This Row],[UF]])</f>
        <v>Brasília,DF</v>
      </c>
      <c r="F6479" s="12">
        <v>46209</v>
      </c>
      <c r="G6479" s="14">
        <v>500</v>
      </c>
      <c r="H6479" s="14">
        <v>700</v>
      </c>
      <c r="I6479" s="7">
        <f>Tabela1[[#This Row],[Valor total]]-Tabela1[[#This Row],[Valor custo]]</f>
        <v>200</v>
      </c>
      <c r="J6479" s="3">
        <f>Tabela1[[#This Row],[MARGEM BRUTA]]/Tabela1[[#This Row],[Valor total]]</f>
        <v>0.2857142857142857</v>
      </c>
      <c r="K6479" s="1" t="str">
        <f>VLOOKUP(Tabela1[[#This Row],[Cliente]],'BASE DE CLIENTES'!A:D,4,0)</f>
        <v>SERRALHEIRO</v>
      </c>
      <c r="L6479" s="1" t="str">
        <f>VLOOKUP(Tabela1[[#This Row],[Cliente]],'BASE DE CLIENTES'!A:E,5,0)</f>
        <v>TAGUATINGA NORTE</v>
      </c>
    </row>
    <row r="6480" spans="2:12" x14ac:dyDescent="0.3">
      <c r="B6480" t="s">
        <v>128</v>
      </c>
      <c r="C6480" s="1" t="str">
        <f>VLOOKUP(Tabela1[[#This Row],[Cliente]],'BASE DE CLIENTES'!A:E,2,0)</f>
        <v>Brasília</v>
      </c>
      <c r="D6480" s="1" t="str">
        <f>VLOOKUP(Tabela1[[#This Row],[Cliente]],'BASE DE CLIENTES'!A:C,3,0)</f>
        <v>DF</v>
      </c>
      <c r="E6480" s="1" t="str">
        <f>CONCATENATE(Tabela1[[#This Row],[CIDADE]],",",Tabela1[[#This Row],[UF]])</f>
        <v>Brasília,DF</v>
      </c>
      <c r="F6480" s="12">
        <v>46209</v>
      </c>
      <c r="G6480" s="14">
        <v>500</v>
      </c>
      <c r="H6480" s="14">
        <v>700</v>
      </c>
      <c r="I6480" s="7">
        <f>Tabela1[[#This Row],[Valor total]]-Tabela1[[#This Row],[Valor custo]]</f>
        <v>200</v>
      </c>
      <c r="J6480" s="3">
        <f>Tabela1[[#This Row],[MARGEM BRUTA]]/Tabela1[[#This Row],[Valor total]]</f>
        <v>0.2857142857142857</v>
      </c>
      <c r="K6480" s="1" t="str">
        <f>VLOOKUP(Tabela1[[#This Row],[Cliente]],'BASE DE CLIENTES'!A:D,4,0)</f>
        <v>SERRALHEIRO</v>
      </c>
      <c r="L6480" s="1" t="str">
        <f>VLOOKUP(Tabela1[[#This Row],[Cliente]],'BASE DE CLIENTES'!A:E,5,0)</f>
        <v>TAGUATINGA NORTE</v>
      </c>
    </row>
    <row r="6481" spans="2:12" x14ac:dyDescent="0.3">
      <c r="B6481" t="s">
        <v>68</v>
      </c>
      <c r="C6481" s="1" t="str">
        <f>VLOOKUP(Tabela1[[#This Row],[Cliente]],'BASE DE CLIENTES'!A:E,2,0)</f>
        <v>Brasília</v>
      </c>
      <c r="D6481" s="1" t="str">
        <f>VLOOKUP(Tabela1[[#This Row],[Cliente]],'BASE DE CLIENTES'!A:C,3,0)</f>
        <v>DF</v>
      </c>
      <c r="E6481" s="1" t="str">
        <f>CONCATENATE(Tabela1[[#This Row],[CIDADE]],",",Tabela1[[#This Row],[UF]])</f>
        <v>Brasília,DF</v>
      </c>
      <c r="F6481" s="12">
        <v>46209</v>
      </c>
      <c r="G6481" s="14">
        <v>760</v>
      </c>
      <c r="H6481" s="14">
        <v>1170</v>
      </c>
      <c r="I6481" s="7">
        <f>Tabela1[[#This Row],[Valor total]]-Tabela1[[#This Row],[Valor custo]]</f>
        <v>410</v>
      </c>
      <c r="J6481" s="3">
        <f>Tabela1[[#This Row],[MARGEM BRUTA]]/Tabela1[[#This Row],[Valor total]]</f>
        <v>0.3504273504273504</v>
      </c>
      <c r="K6481" s="1" t="str">
        <f>VLOOKUP(Tabela1[[#This Row],[Cliente]],'BASE DE CLIENTES'!A:D,4,0)</f>
        <v>EMPRESA COM MAQUINA</v>
      </c>
      <c r="L6481" s="1" t="str">
        <f>VLOOKUP(Tabela1[[#This Row],[Cliente]],'BASE DE CLIENTES'!A:E,5,0)</f>
        <v>SAMAMBAIA SUL (SAMAMBAIA)</v>
      </c>
    </row>
    <row r="6482" spans="2:12" x14ac:dyDescent="0.3">
      <c r="B6482" t="s">
        <v>111</v>
      </c>
      <c r="C6482" s="1" t="str">
        <f>VLOOKUP(Tabela1[[#This Row],[Cliente]],'BASE DE CLIENTES'!A:E,2,0)</f>
        <v>Brasília</v>
      </c>
      <c r="D6482" s="1" t="str">
        <f>VLOOKUP(Tabela1[[#This Row],[Cliente]],'BASE DE CLIENTES'!A:C,3,0)</f>
        <v>DF</v>
      </c>
      <c r="E6482" s="1" t="str">
        <f>CONCATENATE(Tabela1[[#This Row],[CIDADE]],",",Tabela1[[#This Row],[UF]])</f>
        <v>Brasília,DF</v>
      </c>
      <c r="F6482" s="12">
        <v>46209</v>
      </c>
      <c r="G6482" s="14">
        <v>926.79</v>
      </c>
      <c r="H6482" s="14">
        <v>1515</v>
      </c>
      <c r="I6482" s="7">
        <f>Tabela1[[#This Row],[Valor total]]-Tabela1[[#This Row],[Valor custo]]</f>
        <v>588.21</v>
      </c>
      <c r="J6482" s="3">
        <f>Tabela1[[#This Row],[MARGEM BRUTA]]/Tabela1[[#This Row],[Valor total]]</f>
        <v>0.38825742574257427</v>
      </c>
      <c r="K6482" s="1" t="str">
        <f>VLOOKUP(Tabela1[[#This Row],[Cliente]],'BASE DE CLIENTES'!A:D,4,0)</f>
        <v>EMPRESA SEM MAQUINA</v>
      </c>
      <c r="L6482" s="1" t="str">
        <f>VLOOKUP(Tabela1[[#This Row],[Cliente]],'BASE DE CLIENTES'!A:E,5,0)</f>
        <v>TAGUATINGA SUL (TAGUATINGA)</v>
      </c>
    </row>
    <row r="6483" spans="2:12" x14ac:dyDescent="0.3">
      <c r="B6483" t="s">
        <v>96</v>
      </c>
      <c r="C6483" s="1" t="str">
        <f>VLOOKUP(Tabela1[[#This Row],[Cliente]],'BASE DE CLIENTES'!A:E,2,0)</f>
        <v>Brasília</v>
      </c>
      <c r="D6483" s="1" t="str">
        <f>VLOOKUP(Tabela1[[#This Row],[Cliente]],'BASE DE CLIENTES'!A:C,3,0)</f>
        <v>DF</v>
      </c>
      <c r="E6483" s="1" t="str">
        <f>CONCATENATE(Tabela1[[#This Row],[CIDADE]],",",Tabela1[[#This Row],[UF]])</f>
        <v>Brasília,DF</v>
      </c>
      <c r="F6483" s="12">
        <v>46209</v>
      </c>
      <c r="G6483" s="14">
        <v>134.69999999999999</v>
      </c>
      <c r="H6483" s="14">
        <v>177</v>
      </c>
      <c r="I6483" s="7">
        <f>Tabela1[[#This Row],[Valor total]]-Tabela1[[#This Row],[Valor custo]]</f>
        <v>42.300000000000011</v>
      </c>
      <c r="J6483" s="3">
        <f>Tabela1[[#This Row],[MARGEM BRUTA]]/Tabela1[[#This Row],[Valor total]]</f>
        <v>0.23898305084745769</v>
      </c>
      <c r="K6483" s="1" t="str">
        <f>VLOOKUP(Tabela1[[#This Row],[Cliente]],'BASE DE CLIENTES'!A:D,4,0)</f>
        <v>EMPRESA SEM MAQUINA</v>
      </c>
      <c r="L6483" s="1" t="str">
        <f>VLOOKUP(Tabela1[[#This Row],[Cliente]],'BASE DE CLIENTES'!A:E,5,0)</f>
        <v>CEILANDIA NORTE (CEILANDIA)</v>
      </c>
    </row>
    <row r="6484" spans="2:12" x14ac:dyDescent="0.3">
      <c r="B6484" t="s">
        <v>128</v>
      </c>
      <c r="C6484" s="1" t="str">
        <f>VLOOKUP(Tabela1[[#This Row],[Cliente]],'BASE DE CLIENTES'!A:E,2,0)</f>
        <v>Brasília</v>
      </c>
      <c r="D6484" s="1" t="str">
        <f>VLOOKUP(Tabela1[[#This Row],[Cliente]],'BASE DE CLIENTES'!A:C,3,0)</f>
        <v>DF</v>
      </c>
      <c r="E6484" s="1" t="str">
        <f>CONCATENATE(Tabela1[[#This Row],[CIDADE]],",",Tabela1[[#This Row],[UF]])</f>
        <v>Brasília,DF</v>
      </c>
      <c r="F6484" s="12">
        <v>46209</v>
      </c>
      <c r="G6484" s="14">
        <v>500</v>
      </c>
      <c r="H6484" s="14">
        <v>700</v>
      </c>
      <c r="I6484" s="7">
        <f>Tabela1[[#This Row],[Valor total]]-Tabela1[[#This Row],[Valor custo]]</f>
        <v>200</v>
      </c>
      <c r="J6484" s="3">
        <f>Tabela1[[#This Row],[MARGEM BRUTA]]/Tabela1[[#This Row],[Valor total]]</f>
        <v>0.2857142857142857</v>
      </c>
      <c r="K6484" s="1" t="str">
        <f>VLOOKUP(Tabela1[[#This Row],[Cliente]],'BASE DE CLIENTES'!A:D,4,0)</f>
        <v>SERRALHEIRO</v>
      </c>
      <c r="L6484" s="1" t="str">
        <f>VLOOKUP(Tabela1[[#This Row],[Cliente]],'BASE DE CLIENTES'!A:E,5,0)</f>
        <v>TAGUATINGA NORTE</v>
      </c>
    </row>
    <row r="6485" spans="2:12" x14ac:dyDescent="0.3">
      <c r="B6485" t="s">
        <v>96</v>
      </c>
      <c r="C6485" s="1" t="str">
        <f>VLOOKUP(Tabela1[[#This Row],[Cliente]],'BASE DE CLIENTES'!A:E,2,0)</f>
        <v>Brasília</v>
      </c>
      <c r="D6485" s="1" t="str">
        <f>VLOOKUP(Tabela1[[#This Row],[Cliente]],'BASE DE CLIENTES'!A:C,3,0)</f>
        <v>DF</v>
      </c>
      <c r="E6485" s="1" t="str">
        <f>CONCATENATE(Tabela1[[#This Row],[CIDADE]],",",Tabela1[[#This Row],[UF]])</f>
        <v>Brasília,DF</v>
      </c>
      <c r="F6485" s="12">
        <v>46209</v>
      </c>
      <c r="G6485" s="14">
        <v>444</v>
      </c>
      <c r="H6485" s="14">
        <v>755</v>
      </c>
      <c r="I6485" s="7">
        <f>Tabela1[[#This Row],[Valor total]]-Tabela1[[#This Row],[Valor custo]]</f>
        <v>311</v>
      </c>
      <c r="J6485" s="3">
        <f>Tabela1[[#This Row],[MARGEM BRUTA]]/Tabela1[[#This Row],[Valor total]]</f>
        <v>0.41192052980132449</v>
      </c>
      <c r="K6485" s="1" t="str">
        <f>VLOOKUP(Tabela1[[#This Row],[Cliente]],'BASE DE CLIENTES'!A:D,4,0)</f>
        <v>EMPRESA SEM MAQUINA</v>
      </c>
      <c r="L6485" s="1" t="str">
        <f>VLOOKUP(Tabela1[[#This Row],[Cliente]],'BASE DE CLIENTES'!A:E,5,0)</f>
        <v>CEILANDIA NORTE (CEILANDIA)</v>
      </c>
    </row>
    <row r="6486" spans="2:12" x14ac:dyDescent="0.3">
      <c r="B6486" t="s">
        <v>1221</v>
      </c>
      <c r="C6486" s="1" t="str">
        <f>VLOOKUP(Tabela1[[#This Row],[Cliente]],'BASE DE CLIENTES'!A:E,2,0)</f>
        <v>Brasília</v>
      </c>
      <c r="D6486" s="1" t="str">
        <f>VLOOKUP(Tabela1[[#This Row],[Cliente]],'BASE DE CLIENTES'!A:C,3,0)</f>
        <v>DF</v>
      </c>
      <c r="E6486" s="1" t="str">
        <f>CONCATENATE(Tabela1[[#This Row],[CIDADE]],",",Tabela1[[#This Row],[UF]])</f>
        <v>Brasília,DF</v>
      </c>
      <c r="F6486" s="12">
        <v>46209</v>
      </c>
      <c r="G6486" s="14">
        <v>7.6</v>
      </c>
      <c r="H6486" s="14">
        <v>10</v>
      </c>
      <c r="I6486" s="7">
        <f>Tabela1[[#This Row],[Valor total]]-Tabela1[[#This Row],[Valor custo]]</f>
        <v>2.4000000000000004</v>
      </c>
      <c r="J6486" s="3">
        <f>Tabela1[[#This Row],[MARGEM BRUTA]]/Tabela1[[#This Row],[Valor total]]</f>
        <v>0.24000000000000005</v>
      </c>
      <c r="K6486" s="1" t="str">
        <f>VLOOKUP(Tabela1[[#This Row],[Cliente]],'BASE DE CLIENTES'!A:D,4,0)</f>
        <v>CLIENTE NOVO S/ IDENT.</v>
      </c>
      <c r="L6486" s="1" t="str">
        <f>VLOOKUP(Tabela1[[#This Row],[Cliente]],'BASE DE CLIENTES'!A:E,5,0)</f>
        <v>SAMAMBAIA SUL</v>
      </c>
    </row>
    <row r="6487" spans="2:12" x14ac:dyDescent="0.3">
      <c r="B6487" t="s">
        <v>23</v>
      </c>
      <c r="C6487" s="1" t="str">
        <f>VLOOKUP(Tabela1[[#This Row],[Cliente]],'BASE DE CLIENTES'!A:E,2,0)</f>
        <v>Brasília</v>
      </c>
      <c r="D6487" s="1" t="str">
        <f>VLOOKUP(Tabela1[[#This Row],[Cliente]],'BASE DE CLIENTES'!A:C,3,0)</f>
        <v>DF</v>
      </c>
      <c r="E6487" s="1" t="str">
        <f>CONCATENATE(Tabela1[[#This Row],[CIDADE]],",",Tabela1[[#This Row],[UF]])</f>
        <v>Brasília,DF</v>
      </c>
      <c r="F6487" s="12">
        <v>46209</v>
      </c>
      <c r="G6487" s="14">
        <v>380</v>
      </c>
      <c r="H6487" s="14">
        <v>550</v>
      </c>
      <c r="I6487" s="7">
        <f>Tabela1[[#This Row],[Valor total]]-Tabela1[[#This Row],[Valor custo]]</f>
        <v>170</v>
      </c>
      <c r="J6487" s="3">
        <f>Tabela1[[#This Row],[MARGEM BRUTA]]/Tabela1[[#This Row],[Valor total]]</f>
        <v>0.30909090909090908</v>
      </c>
      <c r="K6487" s="1" t="str">
        <f>VLOOKUP(Tabela1[[#This Row],[Cliente]],'BASE DE CLIENTES'!A:D,4,0)</f>
        <v>EMPRESA SEM MAQUINA</v>
      </c>
      <c r="L6487" s="1" t="str">
        <f>VLOOKUP(Tabela1[[#This Row],[Cliente]],'BASE DE CLIENTES'!A:E,5,0)</f>
        <v>SETOR INDUSTRIAL (TAGUATINGA)</v>
      </c>
    </row>
    <row r="6488" spans="2:12" x14ac:dyDescent="0.3">
      <c r="B6488" t="s">
        <v>262</v>
      </c>
      <c r="C6488" s="1" t="str">
        <f>VLOOKUP(Tabela1[[#This Row],[Cliente]],'BASE DE CLIENTES'!A:E,2,0)</f>
        <v>Brasília</v>
      </c>
      <c r="D6488" s="1" t="str">
        <f>VLOOKUP(Tabela1[[#This Row],[Cliente]],'BASE DE CLIENTES'!A:C,3,0)</f>
        <v>DF</v>
      </c>
      <c r="E6488" s="1" t="str">
        <f>CONCATENATE(Tabela1[[#This Row],[CIDADE]],",",Tabela1[[#This Row],[UF]])</f>
        <v>Brasília,DF</v>
      </c>
      <c r="F6488" s="12">
        <v>46209</v>
      </c>
      <c r="G6488" s="14">
        <v>12.19</v>
      </c>
      <c r="H6488" s="14">
        <v>15</v>
      </c>
      <c r="I6488" s="7">
        <f>Tabela1[[#This Row],[Valor total]]-Tabela1[[#This Row],[Valor custo]]</f>
        <v>2.8100000000000005</v>
      </c>
      <c r="J6488" s="3">
        <f>Tabela1[[#This Row],[MARGEM BRUTA]]/Tabela1[[#This Row],[Valor total]]</f>
        <v>0.18733333333333338</v>
      </c>
      <c r="K6488" s="1" t="str">
        <f>VLOOKUP(Tabela1[[#This Row],[Cliente]],'BASE DE CLIENTES'!A:D,4,0)</f>
        <v>SERRALHEIRO</v>
      </c>
      <c r="L6488" s="1" t="str">
        <f>VLOOKUP(Tabela1[[#This Row],[Cliente]],'BASE DE CLIENTES'!A:E,5,0)</f>
        <v>SETOR INDUSTRIAL (TAGUATINGA)</v>
      </c>
    </row>
    <row r="6489" spans="2:12" x14ac:dyDescent="0.3">
      <c r="B6489" t="s">
        <v>1221</v>
      </c>
      <c r="C6489" s="1" t="str">
        <f>VLOOKUP(Tabela1[[#This Row],[Cliente]],'BASE DE CLIENTES'!A:E,2,0)</f>
        <v>Brasília</v>
      </c>
      <c r="D6489" s="1" t="str">
        <f>VLOOKUP(Tabela1[[#This Row],[Cliente]],'BASE DE CLIENTES'!A:C,3,0)</f>
        <v>DF</v>
      </c>
      <c r="E6489" s="1" t="str">
        <f>CONCATENATE(Tabela1[[#This Row],[CIDADE]],",",Tabela1[[#This Row],[UF]])</f>
        <v>Brasília,DF</v>
      </c>
      <c r="F6489" s="12">
        <v>46209</v>
      </c>
      <c r="G6489" s="14">
        <v>760</v>
      </c>
      <c r="H6489" s="14">
        <v>1290</v>
      </c>
      <c r="I6489" s="7">
        <f>Tabela1[[#This Row],[Valor total]]-Tabela1[[#This Row],[Valor custo]]</f>
        <v>530</v>
      </c>
      <c r="J6489" s="3">
        <f>Tabela1[[#This Row],[MARGEM BRUTA]]/Tabela1[[#This Row],[Valor total]]</f>
        <v>0.41085271317829458</v>
      </c>
      <c r="K6489" s="1" t="str">
        <f>VLOOKUP(Tabela1[[#This Row],[Cliente]],'BASE DE CLIENTES'!A:D,4,0)</f>
        <v>CLIENTE NOVO S/ IDENT.</v>
      </c>
      <c r="L6489" s="1" t="str">
        <f>VLOOKUP(Tabela1[[#This Row],[Cliente]],'BASE DE CLIENTES'!A:E,5,0)</f>
        <v>SAMAMBAIA SUL</v>
      </c>
    </row>
    <row r="6490" spans="2:12" x14ac:dyDescent="0.3">
      <c r="B6490" t="s">
        <v>262</v>
      </c>
      <c r="C6490" s="1" t="str">
        <f>VLOOKUP(Tabela1[[#This Row],[Cliente]],'BASE DE CLIENTES'!A:E,2,0)</f>
        <v>Brasília</v>
      </c>
      <c r="D6490" s="1" t="str">
        <f>VLOOKUP(Tabela1[[#This Row],[Cliente]],'BASE DE CLIENTES'!A:C,3,0)</f>
        <v>DF</v>
      </c>
      <c r="E6490" s="1" t="str">
        <f>CONCATENATE(Tabela1[[#This Row],[CIDADE]],",",Tabela1[[#This Row],[UF]])</f>
        <v>Brasília,DF</v>
      </c>
      <c r="F6490" s="12">
        <v>46209</v>
      </c>
      <c r="G6490" s="14">
        <v>760</v>
      </c>
      <c r="H6490" s="14">
        <v>1250</v>
      </c>
      <c r="I6490" s="7">
        <f>Tabela1[[#This Row],[Valor total]]-Tabela1[[#This Row],[Valor custo]]</f>
        <v>490</v>
      </c>
      <c r="J6490" s="3">
        <f>Tabela1[[#This Row],[MARGEM BRUTA]]/Tabela1[[#This Row],[Valor total]]</f>
        <v>0.39200000000000002</v>
      </c>
      <c r="K6490" s="1" t="str">
        <f>VLOOKUP(Tabela1[[#This Row],[Cliente]],'BASE DE CLIENTES'!A:D,4,0)</f>
        <v>SERRALHEIRO</v>
      </c>
      <c r="L6490" s="1" t="str">
        <f>VLOOKUP(Tabela1[[#This Row],[Cliente]],'BASE DE CLIENTES'!A:E,5,0)</f>
        <v>SETOR INDUSTRIAL (TAGUATINGA)</v>
      </c>
    </row>
    <row r="6491" spans="2:12" x14ac:dyDescent="0.3">
      <c r="B6491" t="s">
        <v>55</v>
      </c>
      <c r="C6491" s="1" t="str">
        <f>VLOOKUP(Tabela1[[#This Row],[Cliente]],'BASE DE CLIENTES'!A:E,2,0)</f>
        <v>Brasília</v>
      </c>
      <c r="D6491" s="1" t="str">
        <f>VLOOKUP(Tabela1[[#This Row],[Cliente]],'BASE DE CLIENTES'!A:C,3,0)</f>
        <v>DF</v>
      </c>
      <c r="E6491" s="1" t="str">
        <f>CONCATENATE(Tabela1[[#This Row],[CIDADE]],",",Tabela1[[#This Row],[UF]])</f>
        <v>Brasília,DF</v>
      </c>
      <c r="F6491" s="12">
        <v>46209</v>
      </c>
      <c r="G6491" s="14">
        <v>1468.89</v>
      </c>
      <c r="H6491" s="14">
        <v>1900</v>
      </c>
      <c r="I6491" s="7">
        <f>Tabela1[[#This Row],[Valor total]]-Tabela1[[#This Row],[Valor custo]]</f>
        <v>431.1099999999999</v>
      </c>
      <c r="J6491" s="3">
        <f>Tabela1[[#This Row],[MARGEM BRUTA]]/Tabela1[[#This Row],[Valor total]]</f>
        <v>0.22689999999999994</v>
      </c>
      <c r="K6491" s="1" t="str">
        <f>VLOOKUP(Tabela1[[#This Row],[Cliente]],'BASE DE CLIENTES'!A:D,4,0)</f>
        <v>EMPRESA SEM MAQUINA</v>
      </c>
      <c r="L6491" s="1" t="str">
        <f>VLOOKUP(Tabela1[[#This Row],[Cliente]],'BASE DE CLIENTES'!A:E,5,0)</f>
        <v>RECANTO DAS EMAS</v>
      </c>
    </row>
    <row r="6492" spans="2:12" x14ac:dyDescent="0.3">
      <c r="B6492" t="s">
        <v>1168</v>
      </c>
      <c r="C6492" s="1" t="str">
        <f>VLOOKUP(Tabela1[[#This Row],[Cliente]],'BASE DE CLIENTES'!A:E,2,0)</f>
        <v>Brasília</v>
      </c>
      <c r="D6492" s="1" t="str">
        <f>VLOOKUP(Tabela1[[#This Row],[Cliente]],'BASE DE CLIENTES'!A:C,3,0)</f>
        <v>DF</v>
      </c>
      <c r="E6492" s="1" t="str">
        <f>CONCATENATE(Tabela1[[#This Row],[CIDADE]],",",Tabela1[[#This Row],[UF]])</f>
        <v>Brasília,DF</v>
      </c>
      <c r="F6492" s="12">
        <v>46209</v>
      </c>
      <c r="G6492" s="14">
        <v>955</v>
      </c>
      <c r="H6492" s="14">
        <v>1499.5</v>
      </c>
      <c r="I6492" s="7">
        <f>Tabela1[[#This Row],[Valor total]]-Tabela1[[#This Row],[Valor custo]]</f>
        <v>544.5</v>
      </c>
      <c r="J6492" s="3">
        <f>Tabela1[[#This Row],[MARGEM BRUTA]]/Tabela1[[#This Row],[Valor total]]</f>
        <v>0.36312104034678228</v>
      </c>
      <c r="K6492" s="1" t="str">
        <f>VLOOKUP(Tabela1[[#This Row],[Cliente]],'BASE DE CLIENTES'!A:D,4,0)</f>
        <v>CLIENTE NOVO S/ IDENT.</v>
      </c>
      <c r="L6492" s="1" t="str">
        <f>VLOOKUP(Tabela1[[#This Row],[Cliente]],'BASE DE CLIENTES'!A:E,5,0)</f>
        <v>ASA SUL</v>
      </c>
    </row>
    <row r="6493" spans="2:12" x14ac:dyDescent="0.3">
      <c r="B6493" t="s">
        <v>1223</v>
      </c>
      <c r="C6493" s="1" t="str">
        <f>VLOOKUP(Tabela1[[#This Row],[Cliente]],'BASE DE CLIENTES'!A:E,2,0)</f>
        <v>MERCADO LIVRE</v>
      </c>
      <c r="D6493" s="1" t="str">
        <f>VLOOKUP(Tabela1[[#This Row],[Cliente]],'BASE DE CLIENTES'!A:C,3,0)</f>
        <v>MERCADO LIVRE</v>
      </c>
      <c r="E6493" s="1" t="str">
        <f>CONCATENATE(Tabela1[[#This Row],[CIDADE]],",",Tabela1[[#This Row],[UF]])</f>
        <v>MERCADO LIVRE,MERCADO LIVRE</v>
      </c>
      <c r="F6493" s="12">
        <v>46209</v>
      </c>
      <c r="G6493" s="14">
        <v>96</v>
      </c>
      <c r="H6493" s="14">
        <v>169.32</v>
      </c>
      <c r="I6493" s="7">
        <f>Tabela1[[#This Row],[Valor total]]-Tabela1[[#This Row],[Valor custo]]</f>
        <v>73.319999999999993</v>
      </c>
      <c r="J6493" s="3">
        <f>Tabela1[[#This Row],[MARGEM BRUTA]]/Tabela1[[#This Row],[Valor total]]</f>
        <v>0.43302622253720763</v>
      </c>
      <c r="K6493" s="1" t="str">
        <f>VLOOKUP(Tabela1[[#This Row],[Cliente]],'BASE DE CLIENTES'!A:D,4,0)</f>
        <v>OUTROS RAMOS</v>
      </c>
      <c r="L6493" s="1" t="str">
        <f>VLOOKUP(Tabela1[[#This Row],[Cliente]],'BASE DE CLIENTES'!A:E,5,0)</f>
        <v>MERCADO LIVRE</v>
      </c>
    </row>
    <row r="6494" spans="2:12" x14ac:dyDescent="0.3">
      <c r="B6494" t="s">
        <v>1223</v>
      </c>
      <c r="C6494" s="1" t="str">
        <f>VLOOKUP(Tabela1[[#This Row],[Cliente]],'BASE DE CLIENTES'!A:E,2,0)</f>
        <v>MERCADO LIVRE</v>
      </c>
      <c r="D6494" s="1" t="str">
        <f>VLOOKUP(Tabela1[[#This Row],[Cliente]],'BASE DE CLIENTES'!A:C,3,0)</f>
        <v>MERCADO LIVRE</v>
      </c>
      <c r="E6494" s="1" t="str">
        <f>CONCATENATE(Tabela1[[#This Row],[CIDADE]],",",Tabela1[[#This Row],[UF]])</f>
        <v>MERCADO LIVRE,MERCADO LIVRE</v>
      </c>
      <c r="F6494" s="12">
        <v>46209</v>
      </c>
      <c r="G6494" s="14">
        <v>33.56</v>
      </c>
      <c r="H6494" s="14">
        <v>55.03</v>
      </c>
      <c r="I6494" s="7">
        <f>Tabela1[[#This Row],[Valor total]]-Tabela1[[#This Row],[Valor custo]]</f>
        <v>21.47</v>
      </c>
      <c r="J6494" s="3">
        <f>Tabela1[[#This Row],[MARGEM BRUTA]]/Tabela1[[#This Row],[Valor total]]</f>
        <v>0.39015082682173358</v>
      </c>
      <c r="K6494" s="1" t="str">
        <f>VLOOKUP(Tabela1[[#This Row],[Cliente]],'BASE DE CLIENTES'!A:D,4,0)</f>
        <v>OUTROS RAMOS</v>
      </c>
      <c r="L6494" s="1" t="str">
        <f>VLOOKUP(Tabela1[[#This Row],[Cliente]],'BASE DE CLIENTES'!A:E,5,0)</f>
        <v>MERCADO LIVRE</v>
      </c>
    </row>
    <row r="6495" spans="2:12" x14ac:dyDescent="0.3">
      <c r="B6495" t="s">
        <v>1223</v>
      </c>
      <c r="C6495" s="1" t="str">
        <f>VLOOKUP(Tabela1[[#This Row],[Cliente]],'BASE DE CLIENTES'!A:E,2,0)</f>
        <v>MERCADO LIVRE</v>
      </c>
      <c r="D6495" s="1" t="str">
        <f>VLOOKUP(Tabela1[[#This Row],[Cliente]],'BASE DE CLIENTES'!A:C,3,0)</f>
        <v>MERCADO LIVRE</v>
      </c>
      <c r="E6495" s="1" t="str">
        <f>CONCATENATE(Tabela1[[#This Row],[CIDADE]],",",Tabela1[[#This Row],[UF]])</f>
        <v>MERCADO LIVRE,MERCADO LIVRE</v>
      </c>
      <c r="F6495" s="12">
        <v>46209</v>
      </c>
      <c r="G6495" s="14">
        <v>112.56</v>
      </c>
      <c r="H6495" s="14">
        <v>385.62</v>
      </c>
      <c r="I6495" s="7">
        <f>Tabela1[[#This Row],[Valor total]]-Tabela1[[#This Row],[Valor custo]]</f>
        <v>273.06</v>
      </c>
      <c r="J6495" s="3">
        <f>Tabela1[[#This Row],[MARGEM BRUTA]]/Tabela1[[#This Row],[Valor total]]</f>
        <v>0.7081064260152482</v>
      </c>
      <c r="K6495" s="1" t="str">
        <f>VLOOKUP(Tabela1[[#This Row],[Cliente]],'BASE DE CLIENTES'!A:D,4,0)</f>
        <v>OUTROS RAMOS</v>
      </c>
      <c r="L6495" s="1" t="str">
        <f>VLOOKUP(Tabela1[[#This Row],[Cliente]],'BASE DE CLIENTES'!A:E,5,0)</f>
        <v>MERCADO LIVRE</v>
      </c>
    </row>
    <row r="6496" spans="2:12" x14ac:dyDescent="0.3">
      <c r="B6496" t="s">
        <v>1223</v>
      </c>
      <c r="C6496" s="1" t="str">
        <f>VLOOKUP(Tabela1[[#This Row],[Cliente]],'BASE DE CLIENTES'!A:E,2,0)</f>
        <v>MERCADO LIVRE</v>
      </c>
      <c r="D6496" s="1" t="str">
        <f>VLOOKUP(Tabela1[[#This Row],[Cliente]],'BASE DE CLIENTES'!A:C,3,0)</f>
        <v>MERCADO LIVRE</v>
      </c>
      <c r="E6496" s="1" t="str">
        <f>CONCATENATE(Tabela1[[#This Row],[CIDADE]],",",Tabela1[[#This Row],[UF]])</f>
        <v>MERCADO LIVRE,MERCADO LIVRE</v>
      </c>
      <c r="F6496" s="12">
        <v>46209</v>
      </c>
      <c r="G6496" s="14">
        <v>33.56</v>
      </c>
      <c r="H6496" s="14">
        <v>55.33</v>
      </c>
      <c r="I6496" s="7">
        <f>Tabela1[[#This Row],[Valor total]]-Tabela1[[#This Row],[Valor custo]]</f>
        <v>21.769999999999996</v>
      </c>
      <c r="J6496" s="3">
        <f>Tabela1[[#This Row],[MARGEM BRUTA]]/Tabela1[[#This Row],[Valor total]]</f>
        <v>0.39345743719501169</v>
      </c>
      <c r="K6496" s="1" t="str">
        <f>VLOOKUP(Tabela1[[#This Row],[Cliente]],'BASE DE CLIENTES'!A:D,4,0)</f>
        <v>OUTROS RAMOS</v>
      </c>
      <c r="L6496" s="1" t="str">
        <f>VLOOKUP(Tabela1[[#This Row],[Cliente]],'BASE DE CLIENTES'!A:E,5,0)</f>
        <v>MERCADO LIVRE</v>
      </c>
    </row>
    <row r="6497" spans="2:12" x14ac:dyDescent="0.3">
      <c r="B6497" t="s">
        <v>1223</v>
      </c>
      <c r="C6497" s="1" t="str">
        <f>VLOOKUP(Tabela1[[#This Row],[Cliente]],'BASE DE CLIENTES'!A:E,2,0)</f>
        <v>MERCADO LIVRE</v>
      </c>
      <c r="D6497" s="1" t="str">
        <f>VLOOKUP(Tabela1[[#This Row],[Cliente]],'BASE DE CLIENTES'!A:C,3,0)</f>
        <v>MERCADO LIVRE</v>
      </c>
      <c r="E6497" s="1" t="str">
        <f>CONCATENATE(Tabela1[[#This Row],[CIDADE]],",",Tabela1[[#This Row],[UF]])</f>
        <v>MERCADO LIVRE,MERCADO LIVRE</v>
      </c>
      <c r="F6497" s="12">
        <v>46209</v>
      </c>
      <c r="G6497" s="14">
        <v>33.56</v>
      </c>
      <c r="H6497" s="14">
        <v>50.92</v>
      </c>
      <c r="I6497" s="7">
        <f>Tabela1[[#This Row],[Valor total]]-Tabela1[[#This Row],[Valor custo]]</f>
        <v>17.36</v>
      </c>
      <c r="J6497" s="3">
        <f>Tabela1[[#This Row],[MARGEM BRUTA]]/Tabela1[[#This Row],[Valor total]]</f>
        <v>0.34092694422623721</v>
      </c>
      <c r="K6497" s="1" t="str">
        <f>VLOOKUP(Tabela1[[#This Row],[Cliente]],'BASE DE CLIENTES'!A:D,4,0)</f>
        <v>OUTROS RAMOS</v>
      </c>
      <c r="L6497" s="1" t="str">
        <f>VLOOKUP(Tabela1[[#This Row],[Cliente]],'BASE DE CLIENTES'!A:E,5,0)</f>
        <v>MERCADO LIVRE</v>
      </c>
    </row>
    <row r="6498" spans="2:12" x14ac:dyDescent="0.3">
      <c r="B6498" t="s">
        <v>1223</v>
      </c>
      <c r="C6498" s="1" t="str">
        <f>VLOOKUP(Tabela1[[#This Row],[Cliente]],'BASE DE CLIENTES'!A:E,2,0)</f>
        <v>MERCADO LIVRE</v>
      </c>
      <c r="D6498" s="1" t="str">
        <f>VLOOKUP(Tabela1[[#This Row],[Cliente]],'BASE DE CLIENTES'!A:C,3,0)</f>
        <v>MERCADO LIVRE</v>
      </c>
      <c r="E6498" s="1" t="str">
        <f>CONCATENATE(Tabela1[[#This Row],[CIDADE]],",",Tabela1[[#This Row],[UF]])</f>
        <v>MERCADO LIVRE,MERCADO LIVRE</v>
      </c>
      <c r="F6498" s="12">
        <v>46209</v>
      </c>
      <c r="G6498" s="14">
        <v>167.8</v>
      </c>
      <c r="H6498" s="14">
        <v>279.45</v>
      </c>
      <c r="I6498" s="7">
        <f>Tabela1[[#This Row],[Valor total]]-Tabela1[[#This Row],[Valor custo]]</f>
        <v>111.64999999999998</v>
      </c>
      <c r="J6498" s="3">
        <f>Tabela1[[#This Row],[MARGEM BRUTA]]/Tabela1[[#This Row],[Valor total]]</f>
        <v>0.399534800500984</v>
      </c>
      <c r="K6498" s="1" t="str">
        <f>VLOOKUP(Tabela1[[#This Row],[Cliente]],'BASE DE CLIENTES'!A:D,4,0)</f>
        <v>OUTROS RAMOS</v>
      </c>
      <c r="L6498" s="1" t="str">
        <f>VLOOKUP(Tabela1[[#This Row],[Cliente]],'BASE DE CLIENTES'!A:E,5,0)</f>
        <v>MERCADO LIVRE</v>
      </c>
    </row>
    <row r="6499" spans="2:12" x14ac:dyDescent="0.3">
      <c r="B6499" t="s">
        <v>1223</v>
      </c>
      <c r="C6499" s="1" t="str">
        <f>VLOOKUP(Tabela1[[#This Row],[Cliente]],'BASE DE CLIENTES'!A:E,2,0)</f>
        <v>MERCADO LIVRE</v>
      </c>
      <c r="D6499" s="1" t="str">
        <f>VLOOKUP(Tabela1[[#This Row],[Cliente]],'BASE DE CLIENTES'!A:C,3,0)</f>
        <v>MERCADO LIVRE</v>
      </c>
      <c r="E6499" s="1" t="str">
        <f>CONCATENATE(Tabela1[[#This Row],[CIDADE]],",",Tabela1[[#This Row],[UF]])</f>
        <v>MERCADO LIVRE,MERCADO LIVRE</v>
      </c>
      <c r="F6499" s="12">
        <v>46209</v>
      </c>
      <c r="G6499" s="14">
        <v>167.8</v>
      </c>
      <c r="H6499" s="14">
        <v>275.60000000000002</v>
      </c>
      <c r="I6499" s="7">
        <f>Tabela1[[#This Row],[Valor total]]-Tabela1[[#This Row],[Valor custo]]</f>
        <v>107.80000000000001</v>
      </c>
      <c r="J6499" s="3">
        <f>Tabela1[[#This Row],[MARGEM BRUTA]]/Tabela1[[#This Row],[Valor total]]</f>
        <v>0.39114658925979684</v>
      </c>
      <c r="K6499" s="1" t="str">
        <f>VLOOKUP(Tabela1[[#This Row],[Cliente]],'BASE DE CLIENTES'!A:D,4,0)</f>
        <v>OUTROS RAMOS</v>
      </c>
      <c r="L6499" s="1" t="str">
        <f>VLOOKUP(Tabela1[[#This Row],[Cliente]],'BASE DE CLIENTES'!A:E,5,0)</f>
        <v>MERCADO LIVRE</v>
      </c>
    </row>
    <row r="6500" spans="2:12" x14ac:dyDescent="0.3">
      <c r="B6500" t="s">
        <v>78</v>
      </c>
      <c r="C6500" s="1" t="str">
        <f>VLOOKUP(Tabela1[[#This Row],[Cliente]],'BASE DE CLIENTES'!A:E,2,0)</f>
        <v>Brasília</v>
      </c>
      <c r="D6500" s="1" t="str">
        <f>VLOOKUP(Tabela1[[#This Row],[Cliente]],'BASE DE CLIENTES'!A:C,3,0)</f>
        <v>DF</v>
      </c>
      <c r="E6500" s="1" t="str">
        <f>CONCATENATE(Tabela1[[#This Row],[CIDADE]],",",Tabela1[[#This Row],[UF]])</f>
        <v>Brasília,DF</v>
      </c>
      <c r="F6500" s="12">
        <v>46206</v>
      </c>
      <c r="G6500" s="14">
        <v>90.06</v>
      </c>
      <c r="H6500" s="14">
        <v>170</v>
      </c>
      <c r="I6500" s="7">
        <f>Tabela1[[#This Row],[Valor total]]-Tabela1[[#This Row],[Valor custo]]</f>
        <v>79.94</v>
      </c>
      <c r="J6500" s="3">
        <f>Tabela1[[#This Row],[MARGEM BRUTA]]/Tabela1[[#This Row],[Valor total]]</f>
        <v>0.47023529411764703</v>
      </c>
      <c r="K6500" s="1" t="str">
        <f>VLOOKUP(Tabela1[[#This Row],[Cliente]],'BASE DE CLIENTES'!A:D,4,0)</f>
        <v>SERRALHEIRO</v>
      </c>
      <c r="L6500" s="1" t="str">
        <f>VLOOKUP(Tabela1[[#This Row],[Cliente]],'BASE DE CLIENTES'!A:E,5,0)</f>
        <v>Vila do Boa (São Sebastião)</v>
      </c>
    </row>
    <row r="6501" spans="2:12" x14ac:dyDescent="0.3">
      <c r="B6501" t="s">
        <v>1209</v>
      </c>
      <c r="C6501" s="1" t="str">
        <f>VLOOKUP(Tabela1[[#This Row],[Cliente]],'BASE DE CLIENTES'!A:E,2,0)</f>
        <v>Brasília</v>
      </c>
      <c r="D6501" s="1" t="str">
        <f>VLOOKUP(Tabela1[[#This Row],[Cliente]],'BASE DE CLIENTES'!A:C,3,0)</f>
        <v>DF</v>
      </c>
      <c r="E6501" s="1" t="str">
        <f>CONCATENATE(Tabela1[[#This Row],[CIDADE]],",",Tabela1[[#This Row],[UF]])</f>
        <v>Brasília,DF</v>
      </c>
      <c r="F6501" s="12">
        <v>46206</v>
      </c>
      <c r="G6501" s="14">
        <v>15.2</v>
      </c>
      <c r="H6501" s="14">
        <v>70</v>
      </c>
      <c r="I6501" s="7">
        <f>Tabela1[[#This Row],[Valor total]]-Tabela1[[#This Row],[Valor custo]]</f>
        <v>54.8</v>
      </c>
      <c r="J6501" s="3">
        <f>Tabela1[[#This Row],[MARGEM BRUTA]]/Tabela1[[#This Row],[Valor total]]</f>
        <v>0.78285714285714281</v>
      </c>
      <c r="K6501" s="1" t="str">
        <f>VLOOKUP(Tabela1[[#This Row],[Cliente]],'BASE DE CLIENTES'!A:D,4,0)</f>
        <v>CLIENTE NOVO S/ IDENT.</v>
      </c>
      <c r="L6501" s="1" t="str">
        <f>VLOOKUP(Tabela1[[#This Row],[Cliente]],'BASE DE CLIENTES'!A:E,5,0)</f>
        <v>TAGUATINGA</v>
      </c>
    </row>
    <row r="6502" spans="2:12" x14ac:dyDescent="0.3">
      <c r="B6502" t="s">
        <v>68</v>
      </c>
      <c r="C6502" s="1" t="str">
        <f>VLOOKUP(Tabela1[[#This Row],[Cliente]],'BASE DE CLIENTES'!A:E,2,0)</f>
        <v>Brasília</v>
      </c>
      <c r="D6502" s="1" t="str">
        <f>VLOOKUP(Tabela1[[#This Row],[Cliente]],'BASE DE CLIENTES'!A:C,3,0)</f>
        <v>DF</v>
      </c>
      <c r="E6502" s="1" t="str">
        <f>CONCATENATE(Tabela1[[#This Row],[CIDADE]],",",Tabela1[[#This Row],[UF]])</f>
        <v>Brasília,DF</v>
      </c>
      <c r="F6502" s="12">
        <v>46206</v>
      </c>
      <c r="G6502" s="14">
        <v>1499.23</v>
      </c>
      <c r="H6502" s="14">
        <v>2490</v>
      </c>
      <c r="I6502" s="7">
        <f>Tabela1[[#This Row],[Valor total]]-Tabela1[[#This Row],[Valor custo]]</f>
        <v>990.77</v>
      </c>
      <c r="J6502" s="3">
        <f>Tabela1[[#This Row],[MARGEM BRUTA]]/Tabela1[[#This Row],[Valor total]]</f>
        <v>0.39789959839357431</v>
      </c>
      <c r="K6502" s="1" t="str">
        <f>VLOOKUP(Tabela1[[#This Row],[Cliente]],'BASE DE CLIENTES'!A:D,4,0)</f>
        <v>EMPRESA COM MAQUINA</v>
      </c>
      <c r="L6502" s="1" t="str">
        <f>VLOOKUP(Tabela1[[#This Row],[Cliente]],'BASE DE CLIENTES'!A:E,5,0)</f>
        <v>SAMAMBAIA SUL (SAMAMBAIA)</v>
      </c>
    </row>
    <row r="6503" spans="2:12" x14ac:dyDescent="0.3">
      <c r="B6503" t="s">
        <v>187</v>
      </c>
      <c r="C6503" s="1" t="str">
        <f>VLOOKUP(Tabela1[[#This Row],[Cliente]],'BASE DE CLIENTES'!A:E,2,0)</f>
        <v>Brasília</v>
      </c>
      <c r="D6503" s="1" t="str">
        <f>VLOOKUP(Tabela1[[#This Row],[Cliente]],'BASE DE CLIENTES'!A:C,3,0)</f>
        <v>DF</v>
      </c>
      <c r="E6503" s="1" t="str">
        <f>CONCATENATE(Tabela1[[#This Row],[CIDADE]],",",Tabela1[[#This Row],[UF]])</f>
        <v>Brasília,DF</v>
      </c>
      <c r="F6503" s="12">
        <v>46206</v>
      </c>
      <c r="G6503" s="14">
        <v>760</v>
      </c>
      <c r="H6503" s="14">
        <v>1230</v>
      </c>
      <c r="I6503" s="7">
        <f>Tabela1[[#This Row],[Valor total]]-Tabela1[[#This Row],[Valor custo]]</f>
        <v>470</v>
      </c>
      <c r="J6503" s="3">
        <f>Tabela1[[#This Row],[MARGEM BRUTA]]/Tabela1[[#This Row],[Valor total]]</f>
        <v>0.38211382113821141</v>
      </c>
      <c r="K6503" s="1" t="str">
        <f>VLOOKUP(Tabela1[[#This Row],[Cliente]],'BASE DE CLIENTES'!A:D,4,0)</f>
        <v>SERRALHEIRO</v>
      </c>
      <c r="L6503" s="1" t="str">
        <f>VLOOKUP(Tabela1[[#This Row],[Cliente]],'BASE DE CLIENTES'!A:E,5,0)</f>
        <v>CEILANDIA SUL (CEILANDIA)</v>
      </c>
    </row>
    <row r="6504" spans="2:12" x14ac:dyDescent="0.3">
      <c r="B6504" t="s">
        <v>30</v>
      </c>
      <c r="C6504" s="1" t="str">
        <f>VLOOKUP(Tabela1[[#This Row],[Cliente]],'BASE DE CLIENTES'!A:E,2,0)</f>
        <v>Águas Lindas de Goiás</v>
      </c>
      <c r="D6504" s="1" t="str">
        <f>VLOOKUP(Tabela1[[#This Row],[Cliente]],'BASE DE CLIENTES'!A:C,3,0)</f>
        <v>GO</v>
      </c>
      <c r="E6504" s="1" t="str">
        <f>CONCATENATE(Tabela1[[#This Row],[CIDADE]],",",Tabela1[[#This Row],[UF]])</f>
        <v>Águas Lindas de Goiás,GO</v>
      </c>
      <c r="F6504" s="12">
        <v>46206</v>
      </c>
      <c r="G6504" s="14">
        <v>380</v>
      </c>
      <c r="H6504" s="14">
        <v>615</v>
      </c>
      <c r="I6504" s="7">
        <f>Tabela1[[#This Row],[Valor total]]-Tabela1[[#This Row],[Valor custo]]</f>
        <v>235</v>
      </c>
      <c r="J6504" s="3">
        <f>Tabela1[[#This Row],[MARGEM BRUTA]]/Tabela1[[#This Row],[Valor total]]</f>
        <v>0.38211382113821141</v>
      </c>
      <c r="K6504" s="1" t="str">
        <f>VLOOKUP(Tabela1[[#This Row],[Cliente]],'BASE DE CLIENTES'!A:D,4,0)</f>
        <v>SERRALHEIRO</v>
      </c>
      <c r="L6504" s="1" t="str">
        <f>VLOOKUP(Tabela1[[#This Row],[Cliente]],'BASE DE CLIENTES'!A:E,5,0)</f>
        <v>Águas Lindas de Goiás</v>
      </c>
    </row>
    <row r="6505" spans="2:12" x14ac:dyDescent="0.3">
      <c r="B6505" t="s">
        <v>23</v>
      </c>
      <c r="C6505" s="1" t="str">
        <f>VLOOKUP(Tabela1[[#This Row],[Cliente]],'BASE DE CLIENTES'!A:E,2,0)</f>
        <v>Brasília</v>
      </c>
      <c r="D6505" s="1" t="str">
        <f>VLOOKUP(Tabela1[[#This Row],[Cliente]],'BASE DE CLIENTES'!A:C,3,0)</f>
        <v>DF</v>
      </c>
      <c r="E6505" s="1" t="str">
        <f>CONCATENATE(Tabela1[[#This Row],[CIDADE]],",",Tabela1[[#This Row],[UF]])</f>
        <v>Brasília,DF</v>
      </c>
      <c r="F6505" s="12">
        <v>46206</v>
      </c>
      <c r="G6505" s="14">
        <v>760</v>
      </c>
      <c r="H6505" s="14">
        <v>1100</v>
      </c>
      <c r="I6505" s="7">
        <f>Tabela1[[#This Row],[Valor total]]-Tabela1[[#This Row],[Valor custo]]</f>
        <v>340</v>
      </c>
      <c r="J6505" s="3">
        <f>Tabela1[[#This Row],[MARGEM BRUTA]]/Tabela1[[#This Row],[Valor total]]</f>
        <v>0.30909090909090908</v>
      </c>
      <c r="K6505" s="1" t="str">
        <f>VLOOKUP(Tabela1[[#This Row],[Cliente]],'BASE DE CLIENTES'!A:D,4,0)</f>
        <v>EMPRESA SEM MAQUINA</v>
      </c>
      <c r="L6505" s="1" t="str">
        <f>VLOOKUP(Tabela1[[#This Row],[Cliente]],'BASE DE CLIENTES'!A:E,5,0)</f>
        <v>SETOR INDUSTRIAL (TAGUATINGA)</v>
      </c>
    </row>
    <row r="6506" spans="2:12" x14ac:dyDescent="0.3">
      <c r="B6506" t="s">
        <v>264</v>
      </c>
      <c r="C6506" s="1" t="str">
        <f>VLOOKUP(Tabela1[[#This Row],[Cliente]],'BASE DE CLIENTES'!A:E,2,0)</f>
        <v>Brasília</v>
      </c>
      <c r="D6506" s="1" t="str">
        <f>VLOOKUP(Tabela1[[#This Row],[Cliente]],'BASE DE CLIENTES'!A:C,3,0)</f>
        <v>DF</v>
      </c>
      <c r="E6506" s="1" t="str">
        <f>CONCATENATE(Tabela1[[#This Row],[CIDADE]],",",Tabela1[[#This Row],[UF]])</f>
        <v>Brasília,DF</v>
      </c>
      <c r="F6506" s="12">
        <v>46206</v>
      </c>
      <c r="G6506" s="14">
        <v>380</v>
      </c>
      <c r="H6506" s="14">
        <v>650</v>
      </c>
      <c r="I6506" s="7">
        <f>Tabela1[[#This Row],[Valor total]]-Tabela1[[#This Row],[Valor custo]]</f>
        <v>270</v>
      </c>
      <c r="J6506" s="3">
        <f>Tabela1[[#This Row],[MARGEM BRUTA]]/Tabela1[[#This Row],[Valor total]]</f>
        <v>0.41538461538461541</v>
      </c>
      <c r="K6506" s="1" t="str">
        <f>VLOOKUP(Tabela1[[#This Row],[Cliente]],'BASE DE CLIENTES'!A:D,4,0)</f>
        <v>SERRALHEIRO</v>
      </c>
      <c r="L6506" s="1" t="str">
        <f>VLOOKUP(Tabela1[[#This Row],[Cliente]],'BASE DE CLIENTES'!A:E,5,0)</f>
        <v>Recanto das emas</v>
      </c>
    </row>
    <row r="6507" spans="2:12" x14ac:dyDescent="0.3">
      <c r="B6507" t="s">
        <v>19</v>
      </c>
      <c r="C6507" s="1" t="str">
        <f>VLOOKUP(Tabela1[[#This Row],[Cliente]],'BASE DE CLIENTES'!A:E,2,0)</f>
        <v>Águas Lindas de Goiás</v>
      </c>
      <c r="D6507" s="1" t="str">
        <f>VLOOKUP(Tabela1[[#This Row],[Cliente]],'BASE DE CLIENTES'!A:C,3,0)</f>
        <v>GO</v>
      </c>
      <c r="E6507" s="1" t="str">
        <f>CONCATENATE(Tabela1[[#This Row],[CIDADE]],",",Tabela1[[#This Row],[UF]])</f>
        <v>Águas Lindas de Goiás,GO</v>
      </c>
      <c r="F6507" s="12">
        <v>46206</v>
      </c>
      <c r="G6507" s="14">
        <v>2342.36</v>
      </c>
      <c r="H6507" s="14">
        <v>4095</v>
      </c>
      <c r="I6507" s="7">
        <f>Tabela1[[#This Row],[Valor total]]-Tabela1[[#This Row],[Valor custo]]</f>
        <v>1752.6399999999999</v>
      </c>
      <c r="J6507" s="3">
        <f>Tabela1[[#This Row],[MARGEM BRUTA]]/Tabela1[[#This Row],[Valor total]]</f>
        <v>0.42799511599511597</v>
      </c>
      <c r="K6507" s="1" t="str">
        <f>VLOOKUP(Tabela1[[#This Row],[Cliente]],'BASE DE CLIENTES'!A:D,4,0)</f>
        <v>SERRALHEIRO</v>
      </c>
      <c r="L6507" s="1" t="str">
        <f>VLOOKUP(Tabela1[[#This Row],[Cliente]],'BASE DE CLIENTES'!A:E,5,0)</f>
        <v>Águas Lindas de Goiás</v>
      </c>
    </row>
    <row r="6508" spans="2:12" x14ac:dyDescent="0.3">
      <c r="B6508" t="s">
        <v>111</v>
      </c>
      <c r="C6508" s="1" t="str">
        <f>VLOOKUP(Tabela1[[#This Row],[Cliente]],'BASE DE CLIENTES'!A:E,2,0)</f>
        <v>Brasília</v>
      </c>
      <c r="D6508" s="1" t="str">
        <f>VLOOKUP(Tabela1[[#This Row],[Cliente]],'BASE DE CLIENTES'!A:C,3,0)</f>
        <v>DF</v>
      </c>
      <c r="E6508" s="1" t="str">
        <f>CONCATENATE(Tabela1[[#This Row],[CIDADE]],",",Tabela1[[#This Row],[UF]])</f>
        <v>Brasília,DF</v>
      </c>
      <c r="F6508" s="12">
        <v>46206</v>
      </c>
      <c r="G6508" s="14">
        <v>670</v>
      </c>
      <c r="H6508" s="14">
        <v>1100</v>
      </c>
      <c r="I6508" s="7">
        <f>Tabela1[[#This Row],[Valor total]]-Tabela1[[#This Row],[Valor custo]]</f>
        <v>430</v>
      </c>
      <c r="J6508" s="3">
        <f>Tabela1[[#This Row],[MARGEM BRUTA]]/Tabela1[[#This Row],[Valor total]]</f>
        <v>0.39090909090909093</v>
      </c>
      <c r="K6508" s="1" t="str">
        <f>VLOOKUP(Tabela1[[#This Row],[Cliente]],'BASE DE CLIENTES'!A:D,4,0)</f>
        <v>EMPRESA SEM MAQUINA</v>
      </c>
      <c r="L6508" s="1" t="str">
        <f>VLOOKUP(Tabela1[[#This Row],[Cliente]],'BASE DE CLIENTES'!A:E,5,0)</f>
        <v>TAGUATINGA SUL (TAGUATINGA)</v>
      </c>
    </row>
    <row r="6509" spans="2:12" x14ac:dyDescent="0.3">
      <c r="B6509" t="s">
        <v>27</v>
      </c>
      <c r="C6509" s="1" t="str">
        <f>VLOOKUP(Tabela1[[#This Row],[Cliente]],'BASE DE CLIENTES'!A:E,2,0)</f>
        <v>Brasília</v>
      </c>
      <c r="D6509" s="1" t="str">
        <f>VLOOKUP(Tabela1[[#This Row],[Cliente]],'BASE DE CLIENTES'!A:C,3,0)</f>
        <v>DF</v>
      </c>
      <c r="E6509" s="1" t="str">
        <f>CONCATENATE(Tabela1[[#This Row],[CIDADE]],",",Tabela1[[#This Row],[UF]])</f>
        <v>Brasília,DF</v>
      </c>
      <c r="F6509" s="12">
        <v>46205</v>
      </c>
      <c r="G6509" s="14">
        <v>863</v>
      </c>
      <c r="H6509" s="14">
        <v>1120</v>
      </c>
      <c r="I6509" s="7">
        <f>Tabela1[[#This Row],[Valor total]]-Tabela1[[#This Row],[Valor custo]]</f>
        <v>257</v>
      </c>
      <c r="J6509" s="3">
        <f>Tabela1[[#This Row],[MARGEM BRUTA]]/Tabela1[[#This Row],[Valor total]]</f>
        <v>0.2294642857142857</v>
      </c>
      <c r="K6509" s="1" t="str">
        <f>VLOOKUP(Tabela1[[#This Row],[Cliente]],'BASE DE CLIENTES'!A:D,4,0)</f>
        <v>EMPRESA SEM MAQUINA</v>
      </c>
      <c r="L6509" s="1" t="str">
        <f>VLOOKUP(Tabela1[[#This Row],[Cliente]],'BASE DE CLIENTES'!A:E,5,0)</f>
        <v>RECANTO DAS EMAS</v>
      </c>
    </row>
    <row r="6510" spans="2:12" x14ac:dyDescent="0.3">
      <c r="B6510" t="s">
        <v>183</v>
      </c>
      <c r="C6510" s="1" t="str">
        <f>VLOOKUP(Tabela1[[#This Row],[Cliente]],'BASE DE CLIENTES'!A:E,2,0)</f>
        <v>Caldas Novas</v>
      </c>
      <c r="D6510" s="1" t="str">
        <f>VLOOKUP(Tabela1[[#This Row],[Cliente]],'BASE DE CLIENTES'!A:C,3,0)</f>
        <v>GO</v>
      </c>
      <c r="E6510" s="1" t="str">
        <f>CONCATENATE(Tabela1[[#This Row],[CIDADE]],",",Tabela1[[#This Row],[UF]])</f>
        <v>Caldas Novas,GO</v>
      </c>
      <c r="F6510" s="12">
        <v>46205</v>
      </c>
      <c r="G6510" s="14">
        <v>4341.72</v>
      </c>
      <c r="H6510" s="14">
        <v>6619</v>
      </c>
      <c r="I6510" s="7">
        <f>Tabela1[[#This Row],[Valor total]]-Tabela1[[#This Row],[Valor custo]]</f>
        <v>2277.2799999999997</v>
      </c>
      <c r="J6510" s="3">
        <f>Tabela1[[#This Row],[MARGEM BRUTA]]/Tabela1[[#This Row],[Valor total]]</f>
        <v>0.34405197159691792</v>
      </c>
      <c r="K6510" s="1" t="str">
        <f>VLOOKUP(Tabela1[[#This Row],[Cliente]],'BASE DE CLIENTES'!A:D,4,0)</f>
        <v>EMPRESA COM MAQUINA</v>
      </c>
      <c r="L6510" s="1" t="str">
        <f>VLOOKUP(Tabela1[[#This Row],[Cliente]],'BASE DE CLIENTES'!A:E,5,0)</f>
        <v>Caldas Novas</v>
      </c>
    </row>
    <row r="6511" spans="2:12" x14ac:dyDescent="0.3">
      <c r="B6511" t="s">
        <v>59</v>
      </c>
      <c r="C6511" s="1" t="str">
        <f>VLOOKUP(Tabela1[[#This Row],[Cliente]],'BASE DE CLIENTES'!A:E,2,0)</f>
        <v>Brasília</v>
      </c>
      <c r="D6511" s="1" t="str">
        <f>VLOOKUP(Tabela1[[#This Row],[Cliente]],'BASE DE CLIENTES'!A:C,3,0)</f>
        <v>DF</v>
      </c>
      <c r="E6511" s="1" t="str">
        <f>CONCATENATE(Tabela1[[#This Row],[CIDADE]],",",Tabela1[[#This Row],[UF]])</f>
        <v>Brasília,DF</v>
      </c>
      <c r="F6511" s="12">
        <v>46205</v>
      </c>
      <c r="G6511" s="14">
        <v>25</v>
      </c>
      <c r="H6511" s="14">
        <v>110</v>
      </c>
      <c r="I6511" s="7">
        <f>Tabela1[[#This Row],[Valor total]]-Tabela1[[#This Row],[Valor custo]]</f>
        <v>85</v>
      </c>
      <c r="J6511" s="3">
        <f>Tabela1[[#This Row],[MARGEM BRUTA]]/Tabela1[[#This Row],[Valor total]]</f>
        <v>0.77272727272727271</v>
      </c>
      <c r="K6511" s="1" t="str">
        <f>VLOOKUP(Tabela1[[#This Row],[Cliente]],'BASE DE CLIENTES'!A:D,4,0)</f>
        <v>EMPRESA COM MAQUINA</v>
      </c>
      <c r="L6511" s="1" t="str">
        <f>VLOOKUP(Tabela1[[#This Row],[Cliente]],'BASE DE CLIENTES'!A:E,5,0)</f>
        <v>SETOR HABITACIONAL VICENTE PIRES</v>
      </c>
    </row>
    <row r="6512" spans="2:12" x14ac:dyDescent="0.3">
      <c r="B6512" t="s">
        <v>112</v>
      </c>
      <c r="C6512" s="1" t="str">
        <f>VLOOKUP(Tabela1[[#This Row],[Cliente]],'BASE DE CLIENTES'!A:E,2,0)</f>
        <v>Brasília</v>
      </c>
      <c r="D6512" s="1" t="str">
        <f>VLOOKUP(Tabela1[[#This Row],[Cliente]],'BASE DE CLIENTES'!A:C,3,0)</f>
        <v>DF</v>
      </c>
      <c r="E6512" s="1" t="str">
        <f>CONCATENATE(Tabela1[[#This Row],[CIDADE]],",",Tabela1[[#This Row],[UF]])</f>
        <v>Brasília,DF</v>
      </c>
      <c r="F6512" s="12">
        <v>46205</v>
      </c>
      <c r="G6512" s="14">
        <v>800.2</v>
      </c>
      <c r="H6512" s="14">
        <v>1470</v>
      </c>
      <c r="I6512" s="7">
        <f>Tabela1[[#This Row],[Valor total]]-Tabela1[[#This Row],[Valor custo]]</f>
        <v>669.8</v>
      </c>
      <c r="J6512" s="3">
        <f>Tabela1[[#This Row],[MARGEM BRUTA]]/Tabela1[[#This Row],[Valor total]]</f>
        <v>0.45564625850340135</v>
      </c>
      <c r="K6512" s="1" t="str">
        <f>VLOOKUP(Tabela1[[#This Row],[Cliente]],'BASE DE CLIENTES'!A:D,4,0)</f>
        <v>SERRALHEIRO</v>
      </c>
      <c r="L6512" s="1" t="str">
        <f>VLOOKUP(Tabela1[[#This Row],[Cliente]],'BASE DE CLIENTES'!A:E,5,0)</f>
        <v>RIACHO FUNDO I</v>
      </c>
    </row>
    <row r="6513" spans="2:12" x14ac:dyDescent="0.3">
      <c r="B6513" t="s">
        <v>1147</v>
      </c>
      <c r="C6513" s="1" t="str">
        <f>VLOOKUP(Tabela1[[#This Row],[Cliente]],'BASE DE CLIENTES'!A:E,2,0)</f>
        <v>Salvador</v>
      </c>
      <c r="D6513" s="1" t="str">
        <f>VLOOKUP(Tabela1[[#This Row],[Cliente]],'BASE DE CLIENTES'!A:C,3,0)</f>
        <v>BA</v>
      </c>
      <c r="E6513" s="1" t="str">
        <f>CONCATENATE(Tabela1[[#This Row],[CIDADE]],",",Tabela1[[#This Row],[UF]])</f>
        <v>Salvador,BA</v>
      </c>
      <c r="F6513" s="12">
        <v>46205</v>
      </c>
      <c r="G6513" s="14">
        <v>4872</v>
      </c>
      <c r="H6513" s="14">
        <v>8186.8</v>
      </c>
      <c r="I6513" s="7">
        <f>Tabela1[[#This Row],[Valor total]]-Tabela1[[#This Row],[Valor custo]]</f>
        <v>3314.8</v>
      </c>
      <c r="J6513" s="3">
        <f>Tabela1[[#This Row],[MARGEM BRUTA]]/Tabela1[[#This Row],[Valor total]]</f>
        <v>0.40489568573801732</v>
      </c>
      <c r="K6513" s="1" t="str">
        <f>VLOOKUP(Tabela1[[#This Row],[Cliente]],'BASE DE CLIENTES'!A:D,4,0)</f>
        <v>CLIENTE NOVO S/ IDENT.</v>
      </c>
      <c r="L6513" s="1" t="str">
        <f>VLOOKUP(Tabela1[[#This Row],[Cliente]],'BASE DE CLIENTES'!A:E,5,0)</f>
        <v>Salvador</v>
      </c>
    </row>
    <row r="6514" spans="2:12" x14ac:dyDescent="0.3">
      <c r="B6514" t="s">
        <v>52</v>
      </c>
      <c r="C6514" s="1" t="str">
        <f>VLOOKUP(Tabela1[[#This Row],[Cliente]],'BASE DE CLIENTES'!A:E,2,0)</f>
        <v>Brasília</v>
      </c>
      <c r="D6514" s="1" t="str">
        <f>VLOOKUP(Tabela1[[#This Row],[Cliente]],'BASE DE CLIENTES'!A:C,3,0)</f>
        <v>DF</v>
      </c>
      <c r="E6514" s="1" t="str">
        <f>CONCATENATE(Tabela1[[#This Row],[CIDADE]],",",Tabela1[[#This Row],[UF]])</f>
        <v>Brasília,DF</v>
      </c>
      <c r="F6514" s="12">
        <v>46205</v>
      </c>
      <c r="G6514" s="14">
        <v>250</v>
      </c>
      <c r="H6514" s="14">
        <v>500</v>
      </c>
      <c r="I6514" s="7">
        <f>Tabela1[[#This Row],[Valor total]]-Tabela1[[#This Row],[Valor custo]]</f>
        <v>250</v>
      </c>
      <c r="J6514" s="3">
        <f>Tabela1[[#This Row],[MARGEM BRUTA]]/Tabela1[[#This Row],[Valor total]]</f>
        <v>0.5</v>
      </c>
      <c r="K6514" s="1" t="str">
        <f>VLOOKUP(Tabela1[[#This Row],[Cliente]],'BASE DE CLIENTES'!A:D,4,0)</f>
        <v>SERRALHEIRO</v>
      </c>
      <c r="L6514" s="1" t="str">
        <f>VLOOKUP(Tabela1[[#This Row],[Cliente]],'BASE DE CLIENTES'!A:E,5,0)</f>
        <v>Ceilândia Sul (Ceilândia)</v>
      </c>
    </row>
    <row r="6515" spans="2:12" x14ac:dyDescent="0.3">
      <c r="B6515" t="s">
        <v>120</v>
      </c>
      <c r="C6515" s="1" t="str">
        <f>VLOOKUP(Tabela1[[#This Row],[Cliente]],'BASE DE CLIENTES'!A:E,2,0)</f>
        <v>Brasília</v>
      </c>
      <c r="D6515" s="1" t="str">
        <f>VLOOKUP(Tabela1[[#This Row],[Cliente]],'BASE DE CLIENTES'!A:C,3,0)</f>
        <v>DF</v>
      </c>
      <c r="E6515" s="1" t="str">
        <f>CONCATENATE(Tabela1[[#This Row],[CIDADE]],",",Tabela1[[#This Row],[UF]])</f>
        <v>Brasília,DF</v>
      </c>
      <c r="F6515" s="12">
        <v>46205</v>
      </c>
      <c r="G6515" s="14">
        <v>1010.48</v>
      </c>
      <c r="H6515" s="14">
        <v>1620</v>
      </c>
      <c r="I6515" s="7">
        <f>Tabela1[[#This Row],[Valor total]]-Tabela1[[#This Row],[Valor custo]]</f>
        <v>609.52</v>
      </c>
      <c r="J6515" s="3">
        <f>Tabela1[[#This Row],[MARGEM BRUTA]]/Tabela1[[#This Row],[Valor total]]</f>
        <v>0.37624691358024692</v>
      </c>
      <c r="K6515" s="1" t="str">
        <f>VLOOKUP(Tabela1[[#This Row],[Cliente]],'BASE DE CLIENTES'!A:D,4,0)</f>
        <v>EMPRESA SEM MAQUINA</v>
      </c>
      <c r="L6515" s="1" t="str">
        <f>VLOOKUP(Tabela1[[#This Row],[Cliente]],'BASE DE CLIENTES'!A:E,5,0)</f>
        <v>SAMAMBAIA</v>
      </c>
    </row>
    <row r="6516" spans="2:12" x14ac:dyDescent="0.3">
      <c r="B6516" t="s">
        <v>1223</v>
      </c>
      <c r="C6516" s="1" t="str">
        <f>VLOOKUP(Tabela1[[#This Row],[Cliente]],'BASE DE CLIENTES'!A:E,2,0)</f>
        <v>MERCADO LIVRE</v>
      </c>
      <c r="D6516" s="1" t="str">
        <f>VLOOKUP(Tabela1[[#This Row],[Cliente]],'BASE DE CLIENTES'!A:C,3,0)</f>
        <v>MERCADO LIVRE</v>
      </c>
      <c r="E6516" s="1" t="str">
        <f>CONCATENATE(Tabela1[[#This Row],[CIDADE]],",",Tabela1[[#This Row],[UF]])</f>
        <v>MERCADO LIVRE,MERCADO LIVRE</v>
      </c>
      <c r="F6516" s="12">
        <v>46205</v>
      </c>
      <c r="G6516" s="14">
        <v>104.84</v>
      </c>
      <c r="H6516" s="14">
        <v>272.87</v>
      </c>
      <c r="I6516" s="7">
        <f>Tabela1[[#This Row],[Valor total]]-Tabela1[[#This Row],[Valor custo]]</f>
        <v>168.03</v>
      </c>
      <c r="J6516" s="3">
        <f>Tabela1[[#This Row],[MARGEM BRUTA]]/Tabela1[[#This Row],[Valor total]]</f>
        <v>0.61578773775057716</v>
      </c>
      <c r="K6516" s="1" t="str">
        <f>VLOOKUP(Tabela1[[#This Row],[Cliente]],'BASE DE CLIENTES'!A:D,4,0)</f>
        <v>OUTROS RAMOS</v>
      </c>
      <c r="L6516" s="1" t="str">
        <f>VLOOKUP(Tabela1[[#This Row],[Cliente]],'BASE DE CLIENTES'!A:E,5,0)</f>
        <v>MERCADO LIVRE</v>
      </c>
    </row>
    <row r="6517" spans="2:12" x14ac:dyDescent="0.3">
      <c r="B6517" t="s">
        <v>25</v>
      </c>
      <c r="C6517" s="1" t="str">
        <f>VLOOKUP(Tabela1[[#This Row],[Cliente]],'BASE DE CLIENTES'!A:E,2,0)</f>
        <v>Brasília</v>
      </c>
      <c r="D6517" s="1" t="str">
        <f>VLOOKUP(Tabela1[[#This Row],[Cliente]],'BASE DE CLIENTES'!A:C,3,0)</f>
        <v>DF</v>
      </c>
      <c r="E6517" s="1" t="str">
        <f>CONCATENATE(Tabela1[[#This Row],[CIDADE]],",",Tabela1[[#This Row],[UF]])</f>
        <v>Brasília,DF</v>
      </c>
      <c r="F6517" s="12">
        <v>46205</v>
      </c>
      <c r="G6517" s="14">
        <v>724.43</v>
      </c>
      <c r="H6517" s="14">
        <v>1170</v>
      </c>
      <c r="I6517" s="7">
        <f>Tabela1[[#This Row],[Valor total]]-Tabela1[[#This Row],[Valor custo]]</f>
        <v>445.57000000000005</v>
      </c>
      <c r="J6517" s="3">
        <f>Tabela1[[#This Row],[MARGEM BRUTA]]/Tabela1[[#This Row],[Valor total]]</f>
        <v>0.38082905982905985</v>
      </c>
      <c r="K6517" s="1" t="str">
        <f>VLOOKUP(Tabela1[[#This Row],[Cliente]],'BASE DE CLIENTES'!A:D,4,0)</f>
        <v>EMPRESA COM MAQUINA</v>
      </c>
      <c r="L6517" s="1" t="str">
        <f>VLOOKUP(Tabela1[[#This Row],[Cliente]],'BASE DE CLIENTES'!A:E,5,0)</f>
        <v>CEILANDIA NORTE (CEILANDIA)</v>
      </c>
    </row>
    <row r="6518" spans="2:12" x14ac:dyDescent="0.3">
      <c r="B6518" t="s">
        <v>23</v>
      </c>
      <c r="C6518" s="1" t="str">
        <f>VLOOKUP(Tabela1[[#This Row],[Cliente]],'BASE DE CLIENTES'!A:E,2,0)</f>
        <v>Brasília</v>
      </c>
      <c r="D6518" s="1" t="str">
        <f>VLOOKUP(Tabela1[[#This Row],[Cliente]],'BASE DE CLIENTES'!A:C,3,0)</f>
        <v>DF</v>
      </c>
      <c r="E6518" s="1" t="str">
        <f>CONCATENATE(Tabela1[[#This Row],[CIDADE]],",",Tabela1[[#This Row],[UF]])</f>
        <v>Brasília,DF</v>
      </c>
      <c r="F6518" s="12">
        <v>46205</v>
      </c>
      <c r="G6518" s="14">
        <v>27.63</v>
      </c>
      <c r="H6518" s="14">
        <v>33</v>
      </c>
      <c r="I6518" s="7">
        <f>Tabela1[[#This Row],[Valor total]]-Tabela1[[#This Row],[Valor custo]]</f>
        <v>5.370000000000001</v>
      </c>
      <c r="J6518" s="3">
        <f>Tabela1[[#This Row],[MARGEM BRUTA]]/Tabela1[[#This Row],[Valor total]]</f>
        <v>0.16272727272727275</v>
      </c>
      <c r="K6518" s="1" t="str">
        <f>VLOOKUP(Tabela1[[#This Row],[Cliente]],'BASE DE CLIENTES'!A:D,4,0)</f>
        <v>EMPRESA SEM MAQUINA</v>
      </c>
      <c r="L6518" s="1" t="str">
        <f>VLOOKUP(Tabela1[[#This Row],[Cliente]],'BASE DE CLIENTES'!A:E,5,0)</f>
        <v>SETOR INDUSTRIAL (TAGUATINGA)</v>
      </c>
    </row>
    <row r="6519" spans="2:12" x14ac:dyDescent="0.3">
      <c r="B6519" t="s">
        <v>23</v>
      </c>
      <c r="C6519" s="1" t="str">
        <f>VLOOKUP(Tabela1[[#This Row],[Cliente]],'BASE DE CLIENTES'!A:E,2,0)</f>
        <v>Brasília</v>
      </c>
      <c r="D6519" s="1" t="str">
        <f>VLOOKUP(Tabela1[[#This Row],[Cliente]],'BASE DE CLIENTES'!A:C,3,0)</f>
        <v>DF</v>
      </c>
      <c r="E6519" s="1" t="str">
        <f>CONCATENATE(Tabela1[[#This Row],[CIDADE]],",",Tabela1[[#This Row],[UF]])</f>
        <v>Brasília,DF</v>
      </c>
      <c r="F6519" s="12">
        <v>46205</v>
      </c>
      <c r="G6519" s="14">
        <v>1095.5999999999999</v>
      </c>
      <c r="H6519" s="14">
        <v>1750</v>
      </c>
      <c r="I6519" s="7">
        <f>Tabela1[[#This Row],[Valor total]]-Tabela1[[#This Row],[Valor custo]]</f>
        <v>654.40000000000009</v>
      </c>
      <c r="J6519" s="3">
        <f>Tabela1[[#This Row],[MARGEM BRUTA]]/Tabela1[[#This Row],[Valor total]]</f>
        <v>0.37394285714285719</v>
      </c>
      <c r="K6519" s="1" t="str">
        <f>VLOOKUP(Tabela1[[#This Row],[Cliente]],'BASE DE CLIENTES'!A:D,4,0)</f>
        <v>EMPRESA SEM MAQUINA</v>
      </c>
      <c r="L6519" s="1" t="str">
        <f>VLOOKUP(Tabela1[[#This Row],[Cliente]],'BASE DE CLIENTES'!A:E,5,0)</f>
        <v>SETOR INDUSTRIAL (TAGUATINGA)</v>
      </c>
    </row>
    <row r="6520" spans="2:12" x14ac:dyDescent="0.3">
      <c r="B6520" t="s">
        <v>206</v>
      </c>
      <c r="C6520" s="1" t="str">
        <f>VLOOKUP(Tabela1[[#This Row],[Cliente]],'BASE DE CLIENTES'!A:E,2,0)</f>
        <v>Goiânia</v>
      </c>
      <c r="D6520" s="1" t="str">
        <f>VLOOKUP(Tabela1[[#This Row],[Cliente]],'BASE DE CLIENTES'!A:C,3,0)</f>
        <v>GO</v>
      </c>
      <c r="E6520" s="1" t="str">
        <f>CONCATENATE(Tabela1[[#This Row],[CIDADE]],",",Tabela1[[#This Row],[UF]])</f>
        <v>Goiânia,GO</v>
      </c>
      <c r="F6520" s="12">
        <v>46205</v>
      </c>
      <c r="G6520" s="14">
        <v>7546.71</v>
      </c>
      <c r="H6520" s="14">
        <v>11190</v>
      </c>
      <c r="I6520" s="7">
        <f>Tabela1[[#This Row],[Valor total]]-Tabela1[[#This Row],[Valor custo]]</f>
        <v>3643.29</v>
      </c>
      <c r="J6520" s="3">
        <f>Tabela1[[#This Row],[MARGEM BRUTA]]/Tabela1[[#This Row],[Valor total]]</f>
        <v>0.32558445040214479</v>
      </c>
      <c r="K6520" s="1" t="str">
        <f>VLOOKUP(Tabela1[[#This Row],[Cliente]],'BASE DE CLIENTES'!A:D,4,0)</f>
        <v>EMPRESA COM MAQUINA</v>
      </c>
      <c r="L6520" s="1" t="str">
        <f>VLOOKUP(Tabela1[[#This Row],[Cliente]],'BASE DE CLIENTES'!A:E,5,0)</f>
        <v>Goiânia</v>
      </c>
    </row>
    <row r="6521" spans="2:12" x14ac:dyDescent="0.3">
      <c r="B6521" t="s">
        <v>27</v>
      </c>
      <c r="C6521" s="1" t="str">
        <f>VLOOKUP(Tabela1[[#This Row],[Cliente]],'BASE DE CLIENTES'!A:E,2,0)</f>
        <v>Brasília</v>
      </c>
      <c r="D6521" s="1" t="str">
        <f>VLOOKUP(Tabela1[[#This Row],[Cliente]],'BASE DE CLIENTES'!A:C,3,0)</f>
        <v>DF</v>
      </c>
      <c r="E6521" s="1" t="str">
        <f>CONCATENATE(Tabela1[[#This Row],[CIDADE]],",",Tabela1[[#This Row],[UF]])</f>
        <v>Brasília,DF</v>
      </c>
      <c r="F6521" s="12">
        <v>46205</v>
      </c>
      <c r="G6521" s="14">
        <v>1959</v>
      </c>
      <c r="H6521" s="14">
        <v>3115</v>
      </c>
      <c r="I6521" s="7">
        <f>Tabela1[[#This Row],[Valor total]]-Tabela1[[#This Row],[Valor custo]]</f>
        <v>1156</v>
      </c>
      <c r="J6521" s="3">
        <f>Tabela1[[#This Row],[MARGEM BRUTA]]/Tabela1[[#This Row],[Valor total]]</f>
        <v>0.37110754414125202</v>
      </c>
      <c r="K6521" s="1" t="str">
        <f>VLOOKUP(Tabela1[[#This Row],[Cliente]],'BASE DE CLIENTES'!A:D,4,0)</f>
        <v>EMPRESA SEM MAQUINA</v>
      </c>
      <c r="L6521" s="1" t="str">
        <f>VLOOKUP(Tabela1[[#This Row],[Cliente]],'BASE DE CLIENTES'!A:E,5,0)</f>
        <v>RECANTO DAS EMAS</v>
      </c>
    </row>
    <row r="6522" spans="2:12" x14ac:dyDescent="0.3">
      <c r="B6522" t="s">
        <v>1223</v>
      </c>
      <c r="C6522" s="1" t="str">
        <f>VLOOKUP(Tabela1[[#This Row],[Cliente]],'BASE DE CLIENTES'!A:E,2,0)</f>
        <v>MERCADO LIVRE</v>
      </c>
      <c r="D6522" s="1" t="str">
        <f>VLOOKUP(Tabela1[[#This Row],[Cliente]],'BASE DE CLIENTES'!A:C,3,0)</f>
        <v>MERCADO LIVRE</v>
      </c>
      <c r="E6522" s="1" t="str">
        <f>CONCATENATE(Tabela1[[#This Row],[CIDADE]],",",Tabela1[[#This Row],[UF]])</f>
        <v>MERCADO LIVRE,MERCADO LIVRE</v>
      </c>
      <c r="F6522" s="12">
        <v>46205</v>
      </c>
      <c r="G6522" s="14">
        <v>56.28</v>
      </c>
      <c r="H6522" s="14">
        <v>198.93</v>
      </c>
      <c r="I6522" s="7">
        <f>Tabela1[[#This Row],[Valor total]]-Tabela1[[#This Row],[Valor custo]]</f>
        <v>142.65</v>
      </c>
      <c r="J6522" s="3">
        <f>Tabela1[[#This Row],[MARGEM BRUTA]]/Tabela1[[#This Row],[Valor total]]</f>
        <v>0.71708641230583625</v>
      </c>
      <c r="K6522" s="1" t="str">
        <f>VLOOKUP(Tabela1[[#This Row],[Cliente]],'BASE DE CLIENTES'!A:D,4,0)</f>
        <v>OUTROS RAMOS</v>
      </c>
      <c r="L6522" s="1" t="str">
        <f>VLOOKUP(Tabela1[[#This Row],[Cliente]],'BASE DE CLIENTES'!A:E,5,0)</f>
        <v>MERCADO LIVRE</v>
      </c>
    </row>
    <row r="6523" spans="2:12" x14ac:dyDescent="0.3">
      <c r="B6523" t="s">
        <v>1202</v>
      </c>
      <c r="C6523" s="1" t="str">
        <f>VLOOKUP(Tabela1[[#This Row],[Cliente]],'BASE DE CLIENTES'!A:E,2,0)</f>
        <v>Brasília</v>
      </c>
      <c r="D6523" s="1" t="str">
        <f>VLOOKUP(Tabela1[[#This Row],[Cliente]],'BASE DE CLIENTES'!A:C,3,0)</f>
        <v>DF</v>
      </c>
      <c r="E6523" s="1" t="str">
        <f>CONCATENATE(Tabela1[[#This Row],[CIDADE]],",",Tabela1[[#This Row],[UF]])</f>
        <v>Brasília,DF</v>
      </c>
      <c r="F6523" s="12">
        <v>46204</v>
      </c>
      <c r="G6523" s="14">
        <v>380</v>
      </c>
      <c r="H6523" s="14">
        <v>645</v>
      </c>
      <c r="I6523" s="7">
        <f>Tabela1[[#This Row],[Valor total]]-Tabela1[[#This Row],[Valor custo]]</f>
        <v>265</v>
      </c>
      <c r="J6523" s="3">
        <f>Tabela1[[#This Row],[MARGEM BRUTA]]/Tabela1[[#This Row],[Valor total]]</f>
        <v>0.41085271317829458</v>
      </c>
      <c r="K6523" s="1" t="str">
        <f>VLOOKUP(Tabela1[[#This Row],[Cliente]],'BASE DE CLIENTES'!A:D,4,0)</f>
        <v>CLIENTE NOVO S/ IDENT.</v>
      </c>
      <c r="L6523" s="1" t="str">
        <f>VLOOKUP(Tabela1[[#This Row],[Cliente]],'BASE DE CLIENTES'!A:E,5,0)</f>
        <v>TAGUATINGA</v>
      </c>
    </row>
    <row r="6524" spans="2:12" x14ac:dyDescent="0.3">
      <c r="B6524" t="s">
        <v>1223</v>
      </c>
      <c r="C6524" s="1" t="str">
        <f>VLOOKUP(Tabela1[[#This Row],[Cliente]],'BASE DE CLIENTES'!A:E,2,0)</f>
        <v>MERCADO LIVRE</v>
      </c>
      <c r="D6524" s="1" t="str">
        <f>VLOOKUP(Tabela1[[#This Row],[Cliente]],'BASE DE CLIENTES'!A:C,3,0)</f>
        <v>MERCADO LIVRE</v>
      </c>
      <c r="E6524" s="1" t="str">
        <f>CONCATENATE(Tabela1[[#This Row],[CIDADE]],",",Tabela1[[#This Row],[UF]])</f>
        <v>MERCADO LIVRE,MERCADO LIVRE</v>
      </c>
      <c r="F6524" s="12">
        <v>46204</v>
      </c>
      <c r="G6524" s="14">
        <v>56.28</v>
      </c>
      <c r="H6524" s="14">
        <v>198.93</v>
      </c>
      <c r="I6524" s="7">
        <f>Tabela1[[#This Row],[Valor total]]-Tabela1[[#This Row],[Valor custo]]</f>
        <v>142.65</v>
      </c>
      <c r="J6524" s="3">
        <f>Tabela1[[#This Row],[MARGEM BRUTA]]/Tabela1[[#This Row],[Valor total]]</f>
        <v>0.71708641230583625</v>
      </c>
      <c r="K6524" s="1" t="str">
        <f>VLOOKUP(Tabela1[[#This Row],[Cliente]],'BASE DE CLIENTES'!A:D,4,0)</f>
        <v>OUTROS RAMOS</v>
      </c>
      <c r="L6524" s="1" t="str">
        <f>VLOOKUP(Tabela1[[#This Row],[Cliente]],'BASE DE CLIENTES'!A:E,5,0)</f>
        <v>MERCADO LIVRE</v>
      </c>
    </row>
    <row r="6525" spans="2:12" x14ac:dyDescent="0.3">
      <c r="B6525" t="s">
        <v>34</v>
      </c>
      <c r="C6525" s="1" t="str">
        <f>VLOOKUP(Tabela1[[#This Row],[Cliente]],'BASE DE CLIENTES'!A:E,2,0)</f>
        <v>Brasília</v>
      </c>
      <c r="D6525" s="1" t="str">
        <f>VLOOKUP(Tabela1[[#This Row],[Cliente]],'BASE DE CLIENTES'!A:C,3,0)</f>
        <v>DF</v>
      </c>
      <c r="E6525" s="1" t="str">
        <f>CONCATENATE(Tabela1[[#This Row],[CIDADE]],",",Tabela1[[#This Row],[UF]])</f>
        <v>Brasília,DF</v>
      </c>
      <c r="F6525" s="12">
        <v>46204</v>
      </c>
      <c r="G6525" s="14">
        <v>283.08</v>
      </c>
      <c r="H6525" s="14">
        <v>360</v>
      </c>
      <c r="I6525" s="7">
        <f>Tabela1[[#This Row],[Valor total]]-Tabela1[[#This Row],[Valor custo]]</f>
        <v>76.920000000000016</v>
      </c>
      <c r="J6525" s="3">
        <f>Tabela1[[#This Row],[MARGEM BRUTA]]/Tabela1[[#This Row],[Valor total]]</f>
        <v>0.2136666666666667</v>
      </c>
      <c r="K6525" s="1" t="str">
        <f>VLOOKUP(Tabela1[[#This Row],[Cliente]],'BASE DE CLIENTES'!A:D,4,0)</f>
        <v>SERRALHEIRO</v>
      </c>
      <c r="L6525" s="1" t="str">
        <f>VLOOKUP(Tabela1[[#This Row],[Cliente]],'BASE DE CLIENTES'!A:E,5,0)</f>
        <v>RECANTO DAS EMAS</v>
      </c>
    </row>
    <row r="6526" spans="2:12" x14ac:dyDescent="0.3">
      <c r="B6526" t="s">
        <v>38</v>
      </c>
      <c r="C6526" s="1" t="str">
        <f>VLOOKUP(Tabela1[[#This Row],[Cliente]],'BASE DE CLIENTES'!A:E,2,0)</f>
        <v>Brasília</v>
      </c>
      <c r="D6526" s="1" t="str">
        <f>VLOOKUP(Tabela1[[#This Row],[Cliente]],'BASE DE CLIENTES'!A:C,3,0)</f>
        <v>DF</v>
      </c>
      <c r="E6526" s="1" t="str">
        <f>CONCATENATE(Tabela1[[#This Row],[CIDADE]],",",Tabela1[[#This Row],[UF]])</f>
        <v>Brasília,DF</v>
      </c>
      <c r="F6526" s="12">
        <v>46204</v>
      </c>
      <c r="G6526" s="14">
        <v>90.06</v>
      </c>
      <c r="H6526" s="14">
        <v>170</v>
      </c>
      <c r="I6526" s="7">
        <f>Tabela1[[#This Row],[Valor total]]-Tabela1[[#This Row],[Valor custo]]</f>
        <v>79.94</v>
      </c>
      <c r="J6526" s="3">
        <f>Tabela1[[#This Row],[MARGEM BRUTA]]/Tabela1[[#This Row],[Valor total]]</f>
        <v>0.47023529411764703</v>
      </c>
      <c r="K6526" s="1" t="str">
        <f>VLOOKUP(Tabela1[[#This Row],[Cliente]],'BASE DE CLIENTES'!A:D,4,0)</f>
        <v>EMPRESA SEM MAQUINA</v>
      </c>
      <c r="L6526" s="1" t="str">
        <f>VLOOKUP(Tabela1[[#This Row],[Cliente]],'BASE DE CLIENTES'!A:E,5,0)</f>
        <v>PONTE ALTA NORTE (GAMA)</v>
      </c>
    </row>
    <row r="6527" spans="2:12" x14ac:dyDescent="0.3">
      <c r="B6527" t="s">
        <v>161</v>
      </c>
      <c r="C6527" s="1" t="str">
        <f>VLOOKUP(Tabela1[[#This Row],[Cliente]],'BASE DE CLIENTES'!A:E,2,0)</f>
        <v>Brasília</v>
      </c>
      <c r="D6527" s="1" t="str">
        <f>VLOOKUP(Tabela1[[#This Row],[Cliente]],'BASE DE CLIENTES'!A:C,3,0)</f>
        <v>DF</v>
      </c>
      <c r="E6527" s="1" t="str">
        <f>CONCATENATE(Tabela1[[#This Row],[CIDADE]],",",Tabela1[[#This Row],[UF]])</f>
        <v>Brasília,DF</v>
      </c>
      <c r="F6527" s="12">
        <v>46204</v>
      </c>
      <c r="G6527" s="14">
        <v>21288.7</v>
      </c>
      <c r="H6527" s="14">
        <v>32450</v>
      </c>
      <c r="I6527" s="7">
        <f>Tabela1[[#This Row],[Valor total]]-Tabela1[[#This Row],[Valor custo]]</f>
        <v>11161.3</v>
      </c>
      <c r="J6527" s="3">
        <f>Tabela1[[#This Row],[MARGEM BRUTA]]/Tabela1[[#This Row],[Valor total]]</f>
        <v>0.34395377503852076</v>
      </c>
      <c r="K6527" s="1" t="str">
        <f>VLOOKUP(Tabela1[[#This Row],[Cliente]],'BASE DE CLIENTES'!A:D,4,0)</f>
        <v>EMPRESA COM MAQUINA</v>
      </c>
      <c r="L6527" s="1" t="str">
        <f>VLOOKUP(Tabela1[[#This Row],[Cliente]],'BASE DE CLIENTES'!A:E,5,0)</f>
        <v>RIACHO FUNDO II</v>
      </c>
    </row>
    <row r="6528" spans="2:12" x14ac:dyDescent="0.3">
      <c r="B6528" t="s">
        <v>19</v>
      </c>
      <c r="C6528" s="1" t="str">
        <f>VLOOKUP(Tabela1[[#This Row],[Cliente]],'BASE DE CLIENTES'!A:E,2,0)</f>
        <v>Águas Lindas de Goiás</v>
      </c>
      <c r="D6528" s="1" t="str">
        <f>VLOOKUP(Tabela1[[#This Row],[Cliente]],'BASE DE CLIENTES'!A:C,3,0)</f>
        <v>GO</v>
      </c>
      <c r="E6528" s="1" t="str">
        <f>CONCATENATE(Tabela1[[#This Row],[CIDADE]],",",Tabela1[[#This Row],[UF]])</f>
        <v>Águas Lindas de Goiás,GO</v>
      </c>
      <c r="F6528" s="12">
        <v>46204</v>
      </c>
      <c r="G6528" s="14">
        <v>1340</v>
      </c>
      <c r="H6528" s="14">
        <v>2400</v>
      </c>
      <c r="I6528" s="7">
        <f>Tabela1[[#This Row],[Valor total]]-Tabela1[[#This Row],[Valor custo]]</f>
        <v>1060</v>
      </c>
      <c r="J6528" s="3">
        <f>Tabela1[[#This Row],[MARGEM BRUTA]]/Tabela1[[#This Row],[Valor total]]</f>
        <v>0.44166666666666665</v>
      </c>
      <c r="K6528" s="1" t="str">
        <f>VLOOKUP(Tabela1[[#This Row],[Cliente]],'BASE DE CLIENTES'!A:D,4,0)</f>
        <v>SERRALHEIRO</v>
      </c>
      <c r="L6528" s="1" t="str">
        <f>VLOOKUP(Tabela1[[#This Row],[Cliente]],'BASE DE CLIENTES'!A:E,5,0)</f>
        <v>Águas Lindas de Goiás</v>
      </c>
    </row>
    <row r="6529" spans="2:12" x14ac:dyDescent="0.3">
      <c r="B6529" t="s">
        <v>23</v>
      </c>
      <c r="C6529" s="1" t="str">
        <f>VLOOKUP(Tabela1[[#This Row],[Cliente]],'BASE DE CLIENTES'!A:E,2,0)</f>
        <v>Brasília</v>
      </c>
      <c r="D6529" s="1" t="str">
        <f>VLOOKUP(Tabela1[[#This Row],[Cliente]],'BASE DE CLIENTES'!A:C,3,0)</f>
        <v>DF</v>
      </c>
      <c r="E6529" s="1" t="str">
        <f>CONCATENATE(Tabela1[[#This Row],[CIDADE]],",",Tabela1[[#This Row],[UF]])</f>
        <v>Brasília,DF</v>
      </c>
      <c r="F6529" s="12">
        <v>46204</v>
      </c>
      <c r="G6529" s="14">
        <v>760</v>
      </c>
      <c r="H6529" s="14">
        <v>1100</v>
      </c>
      <c r="I6529" s="7">
        <f>Tabela1[[#This Row],[Valor total]]-Tabela1[[#This Row],[Valor custo]]</f>
        <v>340</v>
      </c>
      <c r="J6529" s="3">
        <f>Tabela1[[#This Row],[MARGEM BRUTA]]/Tabela1[[#This Row],[Valor total]]</f>
        <v>0.30909090909090908</v>
      </c>
      <c r="K6529" s="1" t="str">
        <f>VLOOKUP(Tabela1[[#This Row],[Cliente]],'BASE DE CLIENTES'!A:D,4,0)</f>
        <v>EMPRESA SEM MAQUINA</v>
      </c>
      <c r="L6529" s="1" t="str">
        <f>VLOOKUP(Tabela1[[#This Row],[Cliente]],'BASE DE CLIENTES'!A:E,5,0)</f>
        <v>SETOR INDUSTRIAL (TAGUATINGA)</v>
      </c>
    </row>
    <row r="6530" spans="2:12" x14ac:dyDescent="0.3">
      <c r="B6530" t="s">
        <v>92</v>
      </c>
      <c r="C6530" s="1" t="str">
        <f>VLOOKUP(Tabela1[[#This Row],[Cliente]],'BASE DE CLIENTES'!A:E,2,0)</f>
        <v>Brasília</v>
      </c>
      <c r="D6530" s="1" t="str">
        <f>VLOOKUP(Tabela1[[#This Row],[Cliente]],'BASE DE CLIENTES'!A:C,3,0)</f>
        <v>DF</v>
      </c>
      <c r="E6530" s="1" t="str">
        <f>CONCATENATE(Tabela1[[#This Row],[CIDADE]],",",Tabela1[[#This Row],[UF]])</f>
        <v>Brasília,DF</v>
      </c>
      <c r="F6530" s="12">
        <v>46204</v>
      </c>
      <c r="G6530" s="14">
        <v>1352.36</v>
      </c>
      <c r="H6530" s="14">
        <v>2235</v>
      </c>
      <c r="I6530" s="7">
        <f>Tabela1[[#This Row],[Valor total]]-Tabela1[[#This Row],[Valor custo]]</f>
        <v>882.6400000000001</v>
      </c>
      <c r="J6530" s="3">
        <f>Tabela1[[#This Row],[MARGEM BRUTA]]/Tabela1[[#This Row],[Valor total]]</f>
        <v>0.39491722595078305</v>
      </c>
      <c r="K6530" s="1" t="str">
        <f>VLOOKUP(Tabela1[[#This Row],[Cliente]],'BASE DE CLIENTES'!A:D,4,0)</f>
        <v>EMPRESA SEM MAQUINA</v>
      </c>
      <c r="L6530" s="1" t="str">
        <f>VLOOKUP(Tabela1[[#This Row],[Cliente]],'BASE DE CLIENTES'!A:E,5,0)</f>
        <v>SOBRADINHO</v>
      </c>
    </row>
    <row r="6531" spans="2:12" x14ac:dyDescent="0.3">
      <c r="B6531" t="s">
        <v>1223</v>
      </c>
      <c r="C6531" s="1" t="str">
        <f>VLOOKUP(Tabela1[[#This Row],[Cliente]],'BASE DE CLIENTES'!A:E,2,0)</f>
        <v>MERCADO LIVRE</v>
      </c>
      <c r="D6531" s="1" t="str">
        <f>VLOOKUP(Tabela1[[#This Row],[Cliente]],'BASE DE CLIENTES'!A:C,3,0)</f>
        <v>MERCADO LIVRE</v>
      </c>
      <c r="E6531" s="1" t="str">
        <f>CONCATENATE(Tabela1[[#This Row],[CIDADE]],",",Tabela1[[#This Row],[UF]])</f>
        <v>MERCADO LIVRE,MERCADO LIVRE</v>
      </c>
      <c r="F6531" s="12">
        <v>46204</v>
      </c>
      <c r="G6531" s="14">
        <v>71.260000000000005</v>
      </c>
      <c r="H6531" s="14">
        <v>219.87</v>
      </c>
      <c r="I6531" s="7">
        <f>Tabela1[[#This Row],[Valor total]]-Tabela1[[#This Row],[Valor custo]]</f>
        <v>148.61000000000001</v>
      </c>
      <c r="J6531" s="3">
        <f>Tabela1[[#This Row],[MARGEM BRUTA]]/Tabela1[[#This Row],[Valor total]]</f>
        <v>0.67589939509710284</v>
      </c>
      <c r="K6531" s="1" t="str">
        <f>VLOOKUP(Tabela1[[#This Row],[Cliente]],'BASE DE CLIENTES'!A:D,4,0)</f>
        <v>OUTROS RAMOS</v>
      </c>
      <c r="L6531" s="1" t="str">
        <f>VLOOKUP(Tabela1[[#This Row],[Cliente]],'BASE DE CLIENTES'!A:E,5,0)</f>
        <v>MERCADO LIVRE</v>
      </c>
    </row>
    <row r="6532" spans="2:12" x14ac:dyDescent="0.3">
      <c r="B6532" t="s">
        <v>253</v>
      </c>
      <c r="C6532" s="1" t="str">
        <f>VLOOKUP(Tabela1[[#This Row],[Cliente]],'BASE DE CLIENTES'!A:E,2,0)</f>
        <v>Luziânia</v>
      </c>
      <c r="D6532" s="1" t="str">
        <f>VLOOKUP(Tabela1[[#This Row],[Cliente]],'BASE DE CLIENTES'!A:C,3,0)</f>
        <v>GO</v>
      </c>
      <c r="E6532" s="1" t="str">
        <f>CONCATENATE(Tabela1[[#This Row],[CIDADE]],",",Tabela1[[#This Row],[UF]])</f>
        <v>Luziânia,GO</v>
      </c>
      <c r="F6532" s="12">
        <v>46204</v>
      </c>
      <c r="G6532" s="14">
        <v>50</v>
      </c>
      <c r="H6532" s="14">
        <v>60</v>
      </c>
      <c r="I6532" s="7">
        <f>Tabela1[[#This Row],[Valor total]]-Tabela1[[#This Row],[Valor custo]]</f>
        <v>10</v>
      </c>
      <c r="J6532" s="3">
        <f>Tabela1[[#This Row],[MARGEM BRUTA]]/Tabela1[[#This Row],[Valor total]]</f>
        <v>0.16666666666666666</v>
      </c>
      <c r="K6532" s="1" t="str">
        <f>VLOOKUP(Tabela1[[#This Row],[Cliente]],'BASE DE CLIENTES'!A:D,4,0)</f>
        <v>EMPRESA COM MAQUINA</v>
      </c>
      <c r="L6532" s="1" t="str">
        <f>VLOOKUP(Tabela1[[#This Row],[Cliente]],'BASE DE CLIENTES'!A:E,5,0)</f>
        <v>Luziânia</v>
      </c>
    </row>
    <row r="6533" spans="2:12" x14ac:dyDescent="0.3">
      <c r="B6533" t="s">
        <v>1223</v>
      </c>
      <c r="C6533" s="1" t="str">
        <f>VLOOKUP(Tabela1[[#This Row],[Cliente]],'BASE DE CLIENTES'!A:E,2,0)</f>
        <v>MERCADO LIVRE</v>
      </c>
      <c r="D6533" s="1" t="str">
        <f>VLOOKUP(Tabela1[[#This Row],[Cliente]],'BASE DE CLIENTES'!A:C,3,0)</f>
        <v>MERCADO LIVRE</v>
      </c>
      <c r="E6533" s="1" t="str">
        <f>CONCATENATE(Tabela1[[#This Row],[CIDADE]],",",Tabela1[[#This Row],[UF]])</f>
        <v>MERCADO LIVRE,MERCADO LIVRE</v>
      </c>
      <c r="F6533" s="12">
        <v>46204</v>
      </c>
      <c r="G6533" s="14">
        <v>1000</v>
      </c>
      <c r="H6533" s="14">
        <v>1781.51</v>
      </c>
      <c r="I6533" s="7">
        <f>Tabela1[[#This Row],[Valor total]]-Tabela1[[#This Row],[Valor custo]]</f>
        <v>781.51</v>
      </c>
      <c r="J6533" s="3">
        <f>Tabela1[[#This Row],[MARGEM BRUTA]]/Tabela1[[#This Row],[Valor total]]</f>
        <v>0.43867842448260186</v>
      </c>
      <c r="K6533" s="1" t="str">
        <f>VLOOKUP(Tabela1[[#This Row],[Cliente]],'BASE DE CLIENTES'!A:D,4,0)</f>
        <v>OUTROS RAMOS</v>
      </c>
      <c r="L6533" s="1" t="str">
        <f>VLOOKUP(Tabela1[[#This Row],[Cliente]],'BASE DE CLIENTES'!A:E,5,0)</f>
        <v>MERCADO LIVRE</v>
      </c>
    </row>
    <row r="6534" spans="2:12" x14ac:dyDescent="0.3">
      <c r="B6534" t="s">
        <v>85</v>
      </c>
      <c r="C6534" s="1" t="str">
        <f>VLOOKUP(Tabela1[[#This Row],[Cliente]],'BASE DE CLIENTES'!A:E,2,0)</f>
        <v>Brasília</v>
      </c>
      <c r="D6534" s="1" t="str">
        <f>VLOOKUP(Tabela1[[#This Row],[Cliente]],'BASE DE CLIENTES'!A:C,3,0)</f>
        <v>DF</v>
      </c>
      <c r="E6534" s="1" t="str">
        <f>CONCATENATE(Tabela1[[#This Row],[CIDADE]],",",Tabela1[[#This Row],[UF]])</f>
        <v>Brasília,DF</v>
      </c>
      <c r="F6534" s="12">
        <v>46204</v>
      </c>
      <c r="G6534" s="14">
        <v>42</v>
      </c>
      <c r="H6534" s="14">
        <v>110</v>
      </c>
      <c r="I6534" s="7">
        <f>Tabela1[[#This Row],[Valor total]]-Tabela1[[#This Row],[Valor custo]]</f>
        <v>68</v>
      </c>
      <c r="J6534" s="3">
        <f>Tabela1[[#This Row],[MARGEM BRUTA]]/Tabela1[[#This Row],[Valor total]]</f>
        <v>0.61818181818181817</v>
      </c>
      <c r="K6534" s="1" t="str">
        <f>VLOOKUP(Tabela1[[#This Row],[Cliente]],'BASE DE CLIENTES'!A:D,4,0)</f>
        <v>SERRALHEIRO</v>
      </c>
      <c r="L6534" s="1" t="str">
        <f>VLOOKUP(Tabela1[[#This Row],[Cliente]],'BASE DE CLIENTES'!A:E,5,0)</f>
        <v>SAMAMBAIA NORTE (SAMAMBAIA)</v>
      </c>
    </row>
    <row r="6535" spans="2:12" x14ac:dyDescent="0.3">
      <c r="B6535" t="s">
        <v>15</v>
      </c>
      <c r="C6535" s="1" t="str">
        <f>VLOOKUP(Tabela1[[#This Row],[Cliente]],'BASE DE CLIENTES'!A:E,2,0)</f>
        <v>Brasília</v>
      </c>
      <c r="D6535" s="1" t="str">
        <f>VLOOKUP(Tabela1[[#This Row],[Cliente]],'BASE DE CLIENTES'!A:C,3,0)</f>
        <v>DF</v>
      </c>
      <c r="E6535" s="1" t="str">
        <f>CONCATENATE(Tabela1[[#This Row],[CIDADE]],",",Tabela1[[#This Row],[UF]])</f>
        <v>Brasília,DF</v>
      </c>
      <c r="F6535" s="12">
        <v>46204</v>
      </c>
      <c r="G6535" s="14">
        <v>700</v>
      </c>
      <c r="H6535" s="14">
        <v>1350</v>
      </c>
      <c r="I6535" s="7">
        <f>Tabela1[[#This Row],[Valor total]]-Tabela1[[#This Row],[Valor custo]]</f>
        <v>650</v>
      </c>
      <c r="J6535" s="3">
        <f>Tabela1[[#This Row],[MARGEM BRUTA]]/Tabela1[[#This Row],[Valor total]]</f>
        <v>0.48148148148148145</v>
      </c>
      <c r="K6535" s="1" t="str">
        <f>VLOOKUP(Tabela1[[#This Row],[Cliente]],'BASE DE CLIENTES'!A:D,4,0)</f>
        <v>SERRALHEIRO</v>
      </c>
      <c r="L6535" s="1" t="str">
        <f>VLOOKUP(Tabela1[[#This Row],[Cliente]],'BASE DE CLIENTES'!A:E,5,0)</f>
        <v>SETOR HABITACIONAL VICENTE PIRES</v>
      </c>
    </row>
    <row r="6536" spans="2:12" x14ac:dyDescent="0.3">
      <c r="B6536" t="s">
        <v>297</v>
      </c>
      <c r="C6536" s="1" t="str">
        <f>VLOOKUP(Tabela1[[#This Row],[Cliente]],'BASE DE CLIENTES'!A:E,2,0)</f>
        <v>Brasília</v>
      </c>
      <c r="D6536" s="1" t="str">
        <f>VLOOKUP(Tabela1[[#This Row],[Cliente]],'BASE DE CLIENTES'!A:C,3,0)</f>
        <v>DF</v>
      </c>
      <c r="E6536" s="1" t="str">
        <f>CONCATENATE(Tabela1[[#This Row],[CIDADE]],",",Tabela1[[#This Row],[UF]])</f>
        <v>Brasília,DF</v>
      </c>
      <c r="F6536" s="12">
        <v>46204</v>
      </c>
      <c r="G6536" s="14">
        <v>24.38</v>
      </c>
      <c r="H6536" s="14">
        <v>31</v>
      </c>
      <c r="I6536" s="7">
        <f>Tabela1[[#This Row],[Valor total]]-Tabela1[[#This Row],[Valor custo]]</f>
        <v>6.620000000000001</v>
      </c>
      <c r="J6536" s="3">
        <f>Tabela1[[#This Row],[MARGEM BRUTA]]/Tabela1[[#This Row],[Valor total]]</f>
        <v>0.21354838709677423</v>
      </c>
      <c r="K6536" s="1" t="str">
        <f>VLOOKUP(Tabela1[[#This Row],[Cliente]],'BASE DE CLIENTES'!A:D,4,0)</f>
        <v>SERRALHEIRO</v>
      </c>
      <c r="L6536" s="1" t="str">
        <f>VLOOKUP(Tabela1[[#This Row],[Cliente]],'BASE DE CLIENTES'!A:E,5,0)</f>
        <v>NA</v>
      </c>
    </row>
    <row r="6537" spans="2:12" x14ac:dyDescent="0.3">
      <c r="B6537" t="s">
        <v>117</v>
      </c>
      <c r="C6537" s="1" t="str">
        <f>VLOOKUP(Tabela1[[#This Row],[Cliente]],'BASE DE CLIENTES'!A:E,2,0)</f>
        <v>Brasília</v>
      </c>
      <c r="D6537" s="1" t="str">
        <f>VLOOKUP(Tabela1[[#This Row],[Cliente]],'BASE DE CLIENTES'!A:C,3,0)</f>
        <v>DF</v>
      </c>
      <c r="E6537" s="1" t="str">
        <f>CONCATENATE(Tabela1[[#This Row],[CIDADE]],",",Tabela1[[#This Row],[UF]])</f>
        <v>Brasília,DF</v>
      </c>
      <c r="F6537" s="12">
        <v>46204</v>
      </c>
      <c r="G6537" s="14">
        <v>909.5</v>
      </c>
      <c r="H6537" s="14">
        <v>1325</v>
      </c>
      <c r="I6537" s="7">
        <f>Tabela1[[#This Row],[Valor total]]-Tabela1[[#This Row],[Valor custo]]</f>
        <v>415.5</v>
      </c>
      <c r="J6537" s="3">
        <f>Tabela1[[#This Row],[MARGEM BRUTA]]/Tabela1[[#This Row],[Valor total]]</f>
        <v>0.31358490566037733</v>
      </c>
      <c r="K6537" s="1" t="str">
        <f>VLOOKUP(Tabela1[[#This Row],[Cliente]],'BASE DE CLIENTES'!A:D,4,0)</f>
        <v>EMPRESA COM MAQUINA</v>
      </c>
      <c r="L6537" s="1" t="str">
        <f>VLOOKUP(Tabela1[[#This Row],[Cliente]],'BASE DE CLIENTES'!A:E,5,0)</f>
        <v>SETOR HABITACIONAL ARNIQUEIRA (AGUAS CLARAS)</v>
      </c>
    </row>
    <row r="6538" spans="2:12" x14ac:dyDescent="0.3">
      <c r="B6538" t="s">
        <v>66</v>
      </c>
      <c r="C6538" s="1" t="str">
        <f>VLOOKUP(Tabela1[[#This Row],[Cliente]],'BASE DE CLIENTES'!A:E,2,0)</f>
        <v>Águas Lindas de Goiás</v>
      </c>
      <c r="D6538" s="1" t="str">
        <f>VLOOKUP(Tabela1[[#This Row],[Cliente]],'BASE DE CLIENTES'!A:C,3,0)</f>
        <v>GO</v>
      </c>
      <c r="E6538" s="1" t="str">
        <f>CONCATENATE(Tabela1[[#This Row],[CIDADE]],",",Tabela1[[#This Row],[UF]])</f>
        <v>Águas Lindas de Goiás,GO</v>
      </c>
      <c r="F6538" s="12">
        <v>46204</v>
      </c>
      <c r="G6538" s="14">
        <v>380</v>
      </c>
      <c r="H6538" s="14">
        <v>615</v>
      </c>
      <c r="I6538" s="7">
        <f>Tabela1[[#This Row],[Valor total]]-Tabela1[[#This Row],[Valor custo]]</f>
        <v>235</v>
      </c>
      <c r="J6538" s="3">
        <f>Tabela1[[#This Row],[MARGEM BRUTA]]/Tabela1[[#This Row],[Valor total]]</f>
        <v>0.38211382113821141</v>
      </c>
      <c r="K6538" s="1" t="str">
        <f>VLOOKUP(Tabela1[[#This Row],[Cliente]],'BASE DE CLIENTES'!A:D,4,0)</f>
        <v>EMPRESA COM MAQUINA</v>
      </c>
      <c r="L6538" s="1" t="str">
        <f>VLOOKUP(Tabela1[[#This Row],[Cliente]],'BASE DE CLIENTES'!A:E,5,0)</f>
        <v>Águas Lindas de Goiás</v>
      </c>
    </row>
    <row r="6539" spans="2:12" x14ac:dyDescent="0.3">
      <c r="B6539" t="s">
        <v>97</v>
      </c>
      <c r="C6539" s="1" t="str">
        <f>VLOOKUP(Tabela1[[#This Row],[Cliente]],'BASE DE CLIENTES'!A:E,2,0)</f>
        <v>Brasília</v>
      </c>
      <c r="D6539" s="1" t="str">
        <f>VLOOKUP(Tabela1[[#This Row],[Cliente]],'BASE DE CLIENTES'!A:C,3,0)</f>
        <v>DF</v>
      </c>
      <c r="E6539" s="1" t="str">
        <f>CONCATENATE(Tabela1[[#This Row],[CIDADE]],",",Tabela1[[#This Row],[UF]])</f>
        <v>Brasília,DF</v>
      </c>
      <c r="F6539" s="12">
        <v>46204</v>
      </c>
      <c r="G6539" s="14">
        <v>2020</v>
      </c>
      <c r="H6539" s="14">
        <v>3700</v>
      </c>
      <c r="I6539" s="7">
        <f>Tabela1[[#This Row],[Valor total]]-Tabela1[[#This Row],[Valor custo]]</f>
        <v>1680</v>
      </c>
      <c r="J6539" s="3">
        <f>Tabela1[[#This Row],[MARGEM BRUTA]]/Tabela1[[#This Row],[Valor total]]</f>
        <v>0.45405405405405408</v>
      </c>
      <c r="K6539" s="1" t="str">
        <f>VLOOKUP(Tabela1[[#This Row],[Cliente]],'BASE DE CLIENTES'!A:D,4,0)</f>
        <v>SERRALHEIRO</v>
      </c>
      <c r="L6539" s="1" t="str">
        <f>VLOOKUP(Tabela1[[#This Row],[Cliente]],'BASE DE CLIENTES'!A:E,5,0)</f>
        <v>CEILANDIA NORTE</v>
      </c>
    </row>
    <row r="6540" spans="2:12" x14ac:dyDescent="0.3">
      <c r="B6540" t="s">
        <v>38</v>
      </c>
      <c r="C6540" s="1" t="str">
        <f>VLOOKUP(Tabela1[[#This Row],[Cliente]],'BASE DE CLIENTES'!A:E,2,0)</f>
        <v>Brasília</v>
      </c>
      <c r="D6540" s="1" t="str">
        <f>VLOOKUP(Tabela1[[#This Row],[Cliente]],'BASE DE CLIENTES'!A:C,3,0)</f>
        <v>DF</v>
      </c>
      <c r="E6540" s="1" t="str">
        <f>CONCATENATE(Tabela1[[#This Row],[CIDADE]],",",Tabela1[[#This Row],[UF]])</f>
        <v>Brasília,DF</v>
      </c>
      <c r="F6540" s="12">
        <v>46204</v>
      </c>
      <c r="G6540" s="14">
        <v>90.06</v>
      </c>
      <c r="H6540" s="14">
        <v>170</v>
      </c>
      <c r="I6540" s="7">
        <f>Tabela1[[#This Row],[Valor total]]-Tabela1[[#This Row],[Valor custo]]</f>
        <v>79.94</v>
      </c>
      <c r="J6540" s="3">
        <f>Tabela1[[#This Row],[MARGEM BRUTA]]/Tabela1[[#This Row],[Valor total]]</f>
        <v>0.47023529411764703</v>
      </c>
      <c r="K6540" s="1" t="str">
        <f>VLOOKUP(Tabela1[[#This Row],[Cliente]],'BASE DE CLIENTES'!A:D,4,0)</f>
        <v>EMPRESA SEM MAQUINA</v>
      </c>
      <c r="L6540" s="1" t="str">
        <f>VLOOKUP(Tabela1[[#This Row],[Cliente]],'BASE DE CLIENTES'!A:E,5,0)</f>
        <v>PONTE ALTA NORTE (GAMA)</v>
      </c>
    </row>
    <row r="6541" spans="2:12" x14ac:dyDescent="0.3">
      <c r="B6541" t="s">
        <v>1137</v>
      </c>
      <c r="C6541" s="1" t="str">
        <f>VLOOKUP(Tabela1[[#This Row],[Cliente]],'BASE DE CLIENTES'!A:E,2,0)</f>
        <v>Brasília</v>
      </c>
      <c r="D6541" s="1" t="str">
        <f>VLOOKUP(Tabela1[[#This Row],[Cliente]],'BASE DE CLIENTES'!A:C,3,0)</f>
        <v>DF</v>
      </c>
      <c r="E6541" s="1" t="str">
        <f>CONCATENATE(Tabela1[[#This Row],[CIDADE]],",",Tabela1[[#This Row],[UF]])</f>
        <v>Brasília,DF</v>
      </c>
      <c r="F6541" s="12">
        <v>46204</v>
      </c>
      <c r="G6541" s="14">
        <v>25</v>
      </c>
      <c r="H6541" s="14">
        <v>120</v>
      </c>
      <c r="I6541" s="7">
        <f>Tabela1[[#This Row],[Valor total]]-Tabela1[[#This Row],[Valor custo]]</f>
        <v>95</v>
      </c>
      <c r="J6541" s="3">
        <f>Tabela1[[#This Row],[MARGEM BRUTA]]/Tabela1[[#This Row],[Valor total]]</f>
        <v>0.79166666666666663</v>
      </c>
      <c r="K6541" s="1" t="str">
        <f>VLOOKUP(Tabela1[[#This Row],[Cliente]],'BASE DE CLIENTES'!A:D,4,0)</f>
        <v>CLIENTE NOVO S/ IDENT.</v>
      </c>
      <c r="L6541" s="1" t="str">
        <f>VLOOKUP(Tabela1[[#This Row],[Cliente]],'BASE DE CLIENTES'!A:E,5,0)</f>
        <v>Brasília</v>
      </c>
    </row>
    <row r="6542" spans="2:12" x14ac:dyDescent="0.3">
      <c r="B6542" t="s">
        <v>99</v>
      </c>
      <c r="C6542" s="1" t="str">
        <f>VLOOKUP(Tabela1[[#This Row],[Cliente]],'BASE DE CLIENTES'!A:E,2,0)</f>
        <v>Brasília</v>
      </c>
      <c r="D6542" s="1" t="str">
        <f>VLOOKUP(Tabela1[[#This Row],[Cliente]],'BASE DE CLIENTES'!A:C,3,0)</f>
        <v>DF</v>
      </c>
      <c r="E6542" s="1" t="str">
        <f>CONCATENATE(Tabela1[[#This Row],[CIDADE]],",",Tabela1[[#This Row],[UF]])</f>
        <v>Brasília,DF</v>
      </c>
      <c r="F6542" s="12">
        <v>46204</v>
      </c>
      <c r="G6542" s="14">
        <v>2492.75</v>
      </c>
      <c r="H6542" s="14">
        <v>4170</v>
      </c>
      <c r="I6542" s="7">
        <f>Tabela1[[#This Row],[Valor total]]-Tabela1[[#This Row],[Valor custo]]</f>
        <v>1677.25</v>
      </c>
      <c r="J6542" s="3">
        <f>Tabela1[[#This Row],[MARGEM BRUTA]]/Tabela1[[#This Row],[Valor total]]</f>
        <v>0.40221822541966429</v>
      </c>
      <c r="K6542" s="1" t="str">
        <f>VLOOKUP(Tabela1[[#This Row],[Cliente]],'BASE DE CLIENTES'!A:D,4,0)</f>
        <v>EMPRESA COM MAQUINA</v>
      </c>
      <c r="L6542" s="1" t="str">
        <f>VLOOKUP(Tabela1[[#This Row],[Cliente]],'BASE DE CLIENTES'!A:E,5,0)</f>
        <v>ARAPOANGA (PLANALTINA)</v>
      </c>
    </row>
    <row r="6543" spans="2:12" x14ac:dyDescent="0.3">
      <c r="B6543" t="s">
        <v>106</v>
      </c>
      <c r="C6543" s="1" t="str">
        <f>VLOOKUP(Tabela1[[#This Row],[Cliente]],'BASE DE CLIENTES'!A:E,2,0)</f>
        <v>Brasília</v>
      </c>
      <c r="D6543" s="1" t="str">
        <f>VLOOKUP(Tabela1[[#This Row],[Cliente]],'BASE DE CLIENTES'!A:C,3,0)</f>
        <v>DF</v>
      </c>
      <c r="E6543" s="1" t="str">
        <f>CONCATENATE(Tabela1[[#This Row],[CIDADE]],",",Tabela1[[#This Row],[UF]])</f>
        <v>Brasília,DF</v>
      </c>
      <c r="F6543" s="12">
        <v>46232</v>
      </c>
      <c r="G6543" s="14">
        <v>0</v>
      </c>
      <c r="H6543" s="14">
        <v>450</v>
      </c>
      <c r="I6543" s="7">
        <f>Tabela1[[#This Row],[Valor total]]-Tabela1[[#This Row],[Valor custo]]</f>
        <v>450</v>
      </c>
      <c r="J6543" s="3">
        <f>Tabela1[[#This Row],[MARGEM BRUTA]]/Tabela1[[#This Row],[Valor total]]</f>
        <v>1</v>
      </c>
      <c r="K6543" s="1" t="str">
        <f>VLOOKUP(Tabela1[[#This Row],[Cliente]],'BASE DE CLIENTES'!A:D,4,0)</f>
        <v>EMPRESA COM MAQUINA</v>
      </c>
      <c r="L6543" s="1" t="str">
        <f>VLOOKUP(Tabela1[[#This Row],[Cliente]],'BASE DE CLIENTES'!A:E,5,0)</f>
        <v>26 DE SETEMBRO</v>
      </c>
    </row>
    <row r="6544" spans="2:12" x14ac:dyDescent="0.3">
      <c r="B6544" t="s">
        <v>78</v>
      </c>
      <c r="C6544" s="1" t="str">
        <f>VLOOKUP(Tabela1[[#This Row],[Cliente]],'BASE DE CLIENTES'!A:E,2,0)</f>
        <v>Brasília</v>
      </c>
      <c r="D6544" s="1" t="str">
        <f>VLOOKUP(Tabela1[[#This Row],[Cliente]],'BASE DE CLIENTES'!A:C,3,0)</f>
        <v>DF</v>
      </c>
      <c r="E6544" s="1" t="str">
        <f>CONCATENATE(Tabela1[[#This Row],[CIDADE]],",",Tabela1[[#This Row],[UF]])</f>
        <v>Brasília,DF</v>
      </c>
      <c r="F6544" s="12">
        <v>46232</v>
      </c>
      <c r="G6544" s="14">
        <v>0</v>
      </c>
      <c r="H6544" s="14">
        <v>440</v>
      </c>
      <c r="I6544" s="7">
        <f>Tabela1[[#This Row],[Valor total]]-Tabela1[[#This Row],[Valor custo]]</f>
        <v>440</v>
      </c>
      <c r="J6544" s="3">
        <f>Tabela1[[#This Row],[MARGEM BRUTA]]/Tabela1[[#This Row],[Valor total]]</f>
        <v>1</v>
      </c>
      <c r="K6544" s="1" t="str">
        <f>VLOOKUP(Tabela1[[#This Row],[Cliente]],'BASE DE CLIENTES'!A:D,4,0)</f>
        <v>SERRALHEIRO</v>
      </c>
      <c r="L6544" s="1" t="str">
        <f>VLOOKUP(Tabela1[[#This Row],[Cliente]],'BASE DE CLIENTES'!A:E,5,0)</f>
        <v>Vila do Boa (São Sebastião)</v>
      </c>
    </row>
    <row r="6545" spans="2:12" x14ac:dyDescent="0.3">
      <c r="B6545" t="s">
        <v>236</v>
      </c>
      <c r="C6545" s="1" t="str">
        <f>VLOOKUP(Tabela1[[#This Row],[Cliente]],'BASE DE CLIENTES'!A:E,2,0)</f>
        <v>Goiânia</v>
      </c>
      <c r="D6545" s="1" t="str">
        <f>VLOOKUP(Tabela1[[#This Row],[Cliente]],'BASE DE CLIENTES'!A:C,3,0)</f>
        <v>GO</v>
      </c>
      <c r="E6545" s="1" t="str">
        <f>CONCATENATE(Tabela1[[#This Row],[CIDADE]],",",Tabela1[[#This Row],[UF]])</f>
        <v>Goiânia,GO</v>
      </c>
      <c r="F6545" s="12">
        <v>46234</v>
      </c>
      <c r="G6545" s="14">
        <v>380</v>
      </c>
      <c r="H6545" s="13">
        <v>520</v>
      </c>
      <c r="I6545" s="7">
        <f>Tabela1[[#This Row],[Valor total]]-Tabela1[[#This Row],[Valor custo]]</f>
        <v>140</v>
      </c>
      <c r="J6545" s="3">
        <f>Tabela1[[#This Row],[MARGEM BRUTA]]/Tabela1[[#This Row],[Valor total]]</f>
        <v>0.26923076923076922</v>
      </c>
      <c r="K6545" s="1" t="str">
        <f>VLOOKUP(Tabela1[[#This Row],[Cliente]],'BASE DE CLIENTES'!A:D,4,0)</f>
        <v>EMPRESA COM MAQUINA</v>
      </c>
      <c r="L6545" s="1" t="str">
        <f>VLOOKUP(Tabela1[[#This Row],[Cliente]],'BASE DE CLIENTES'!A:E,5,0)</f>
        <v>Goiânia</v>
      </c>
    </row>
    <row r="6546" spans="2:12" x14ac:dyDescent="0.3">
      <c r="B6546" t="s">
        <v>236</v>
      </c>
      <c r="C6546" s="1" t="str">
        <f>VLOOKUP(Tabela1[[#This Row],[Cliente]],'BASE DE CLIENTES'!A:E,2,0)</f>
        <v>Goiânia</v>
      </c>
      <c r="D6546" s="1" t="str">
        <f>VLOOKUP(Tabela1[[#This Row],[Cliente]],'BASE DE CLIENTES'!A:C,3,0)</f>
        <v>GO</v>
      </c>
      <c r="E6546" s="1" t="str">
        <f>CONCATENATE(Tabela1[[#This Row],[CIDADE]],",",Tabela1[[#This Row],[UF]])</f>
        <v>Goiânia,GO</v>
      </c>
      <c r="F6546" s="12">
        <v>46234</v>
      </c>
      <c r="G6546" s="14">
        <v>2187.16</v>
      </c>
      <c r="H6546" s="13">
        <v>3160</v>
      </c>
      <c r="I6546" s="7">
        <f>Tabela1[[#This Row],[Valor total]]-Tabela1[[#This Row],[Valor custo]]</f>
        <v>972.84000000000015</v>
      </c>
      <c r="J6546" s="3">
        <f>Tabela1[[#This Row],[MARGEM BRUTA]]/Tabela1[[#This Row],[Valor total]]</f>
        <v>0.30786075949367092</v>
      </c>
      <c r="K6546" s="1" t="str">
        <f>VLOOKUP(Tabela1[[#This Row],[Cliente]],'BASE DE CLIENTES'!A:D,4,0)</f>
        <v>EMPRESA COM MAQUINA</v>
      </c>
      <c r="L6546" s="1" t="str">
        <f>VLOOKUP(Tabela1[[#This Row],[Cliente]],'BASE DE CLIENTES'!A:E,5,0)</f>
        <v>Goiânia</v>
      </c>
    </row>
    <row r="6547" spans="2:12" x14ac:dyDescent="0.3">
      <c r="B6547" t="s">
        <v>154</v>
      </c>
      <c r="C6547" s="1" t="str">
        <f>VLOOKUP(Tabela1[[#This Row],[Cliente]],'BASE DE CLIENTES'!A:E,2,0)</f>
        <v>Aparecida de Goiânia</v>
      </c>
      <c r="D6547" s="1" t="str">
        <f>VLOOKUP(Tabela1[[#This Row],[Cliente]],'BASE DE CLIENTES'!A:C,3,0)</f>
        <v>GO</v>
      </c>
      <c r="E6547" s="1" t="str">
        <f>CONCATENATE(Tabela1[[#This Row],[CIDADE]],",",Tabela1[[#This Row],[UF]])</f>
        <v>Aparecida de Goiânia,GO</v>
      </c>
      <c r="F6547" s="12">
        <v>46233</v>
      </c>
      <c r="G6547" s="14">
        <v>91.2</v>
      </c>
      <c r="H6547" s="13">
        <v>140</v>
      </c>
      <c r="I6547" s="7">
        <f>Tabela1[[#This Row],[Valor total]]-Tabela1[[#This Row],[Valor custo]]</f>
        <v>48.8</v>
      </c>
      <c r="J6547" s="3">
        <f>Tabela1[[#This Row],[MARGEM BRUTA]]/Tabela1[[#This Row],[Valor total]]</f>
        <v>0.34857142857142853</v>
      </c>
      <c r="K6547" s="1" t="str">
        <f>VLOOKUP(Tabela1[[#This Row],[Cliente]],'BASE DE CLIENTES'!A:D,4,0)</f>
        <v>TECNICO</v>
      </c>
      <c r="L6547" s="1" t="str">
        <f>VLOOKUP(Tabela1[[#This Row],[Cliente]],'BASE DE CLIENTES'!A:E,5,0)</f>
        <v>Aparecida de Goiânia</v>
      </c>
    </row>
    <row r="6548" spans="2:12" x14ac:dyDescent="0.3">
      <c r="B6548" t="s">
        <v>236</v>
      </c>
      <c r="C6548" s="1" t="str">
        <f>VLOOKUP(Tabela1[[#This Row],[Cliente]],'BASE DE CLIENTES'!A:E,2,0)</f>
        <v>Goiânia</v>
      </c>
      <c r="D6548" s="1" t="str">
        <f>VLOOKUP(Tabela1[[#This Row],[Cliente]],'BASE DE CLIENTES'!A:C,3,0)</f>
        <v>GO</v>
      </c>
      <c r="E6548" s="1" t="str">
        <f>CONCATENATE(Tabela1[[#This Row],[CIDADE]],",",Tabela1[[#This Row],[UF]])</f>
        <v>Goiânia,GO</v>
      </c>
      <c r="F6548" s="12">
        <v>46233</v>
      </c>
      <c r="G6548" s="14">
        <v>2948.34</v>
      </c>
      <c r="H6548" s="13">
        <v>4320</v>
      </c>
      <c r="I6548" s="7">
        <f>Tabela1[[#This Row],[Valor total]]-Tabela1[[#This Row],[Valor custo]]</f>
        <v>1371.6599999999999</v>
      </c>
      <c r="J6548" s="3">
        <f>Tabela1[[#This Row],[MARGEM BRUTA]]/Tabela1[[#This Row],[Valor total]]</f>
        <v>0.31751388888888887</v>
      </c>
      <c r="K6548" s="1" t="str">
        <f>VLOOKUP(Tabela1[[#This Row],[Cliente]],'BASE DE CLIENTES'!A:D,4,0)</f>
        <v>EMPRESA COM MAQUINA</v>
      </c>
      <c r="L6548" s="1" t="str">
        <f>VLOOKUP(Tabela1[[#This Row],[Cliente]],'BASE DE CLIENTES'!A:E,5,0)</f>
        <v>Goiânia</v>
      </c>
    </row>
    <row r="6549" spans="2:12" x14ac:dyDescent="0.3">
      <c r="B6549" t="s">
        <v>152</v>
      </c>
      <c r="C6549" s="1" t="str">
        <f>VLOOKUP(Tabela1[[#This Row],[Cliente]],'BASE DE CLIENTES'!A:E,2,0)</f>
        <v>Aparecida de Goiânia</v>
      </c>
      <c r="D6549" s="1" t="str">
        <f>VLOOKUP(Tabela1[[#This Row],[Cliente]],'BASE DE CLIENTES'!A:C,3,0)</f>
        <v>GO</v>
      </c>
      <c r="E6549" s="1" t="str">
        <f>CONCATENATE(Tabela1[[#This Row],[CIDADE]],",",Tabela1[[#This Row],[UF]])</f>
        <v>Aparecida de Goiânia,GO</v>
      </c>
      <c r="F6549" s="12">
        <v>46232</v>
      </c>
      <c r="G6549" s="14">
        <v>380</v>
      </c>
      <c r="H6549" s="13">
        <v>510</v>
      </c>
      <c r="I6549" s="7">
        <f>Tabela1[[#This Row],[Valor total]]-Tabela1[[#This Row],[Valor custo]]</f>
        <v>130</v>
      </c>
      <c r="J6549" s="3">
        <f>Tabela1[[#This Row],[MARGEM BRUTA]]/Tabela1[[#This Row],[Valor total]]</f>
        <v>0.25490196078431371</v>
      </c>
      <c r="K6549" s="1" t="str">
        <f>VLOOKUP(Tabela1[[#This Row],[Cliente]],'BASE DE CLIENTES'!A:D,4,0)</f>
        <v>TECNICO</v>
      </c>
      <c r="L6549" s="1" t="str">
        <f>VLOOKUP(Tabela1[[#This Row],[Cliente]],'BASE DE CLIENTES'!A:E,5,0)</f>
        <v>Aparecida de Goiânia</v>
      </c>
    </row>
    <row r="6550" spans="2:12" x14ac:dyDescent="0.3">
      <c r="B6550" t="s">
        <v>152</v>
      </c>
      <c r="C6550" s="1" t="str">
        <f>VLOOKUP(Tabela1[[#This Row],[Cliente]],'BASE DE CLIENTES'!A:E,2,0)</f>
        <v>Aparecida de Goiânia</v>
      </c>
      <c r="D6550" s="1" t="str">
        <f>VLOOKUP(Tabela1[[#This Row],[Cliente]],'BASE DE CLIENTES'!A:C,3,0)</f>
        <v>GO</v>
      </c>
      <c r="E6550" s="1" t="str">
        <f>CONCATENATE(Tabela1[[#This Row],[CIDADE]],",",Tabela1[[#This Row],[UF]])</f>
        <v>Aparecida de Goiânia,GO</v>
      </c>
      <c r="F6550" s="12">
        <v>46232</v>
      </c>
      <c r="G6550" s="14">
        <v>670</v>
      </c>
      <c r="H6550" s="13">
        <v>1050</v>
      </c>
      <c r="I6550" s="7">
        <f>Tabela1[[#This Row],[Valor total]]-Tabela1[[#This Row],[Valor custo]]</f>
        <v>380</v>
      </c>
      <c r="J6550" s="3">
        <f>Tabela1[[#This Row],[MARGEM BRUTA]]/Tabela1[[#This Row],[Valor total]]</f>
        <v>0.3619047619047619</v>
      </c>
      <c r="K6550" s="1" t="str">
        <f>VLOOKUP(Tabela1[[#This Row],[Cliente]],'BASE DE CLIENTES'!A:D,4,0)</f>
        <v>TECNICO</v>
      </c>
      <c r="L6550" s="1" t="str">
        <f>VLOOKUP(Tabela1[[#This Row],[Cliente]],'BASE DE CLIENTES'!A:E,5,0)</f>
        <v>Aparecida de Goiânia</v>
      </c>
    </row>
    <row r="6551" spans="2:12" x14ac:dyDescent="0.3">
      <c r="B6551" t="s">
        <v>236</v>
      </c>
      <c r="C6551" s="1" t="str">
        <f>VLOOKUP(Tabela1[[#This Row],[Cliente]],'BASE DE CLIENTES'!A:E,2,0)</f>
        <v>Goiânia</v>
      </c>
      <c r="D6551" s="1" t="str">
        <f>VLOOKUP(Tabela1[[#This Row],[Cliente]],'BASE DE CLIENTES'!A:C,3,0)</f>
        <v>GO</v>
      </c>
      <c r="E6551" s="1" t="str">
        <f>CONCATENATE(Tabela1[[#This Row],[CIDADE]],",",Tabela1[[#This Row],[UF]])</f>
        <v>Goiânia,GO</v>
      </c>
      <c r="F6551" s="12">
        <v>46232</v>
      </c>
      <c r="G6551" s="14">
        <v>1468.89</v>
      </c>
      <c r="H6551" s="13">
        <v>1900</v>
      </c>
      <c r="I6551" s="7">
        <f>Tabela1[[#This Row],[Valor total]]-Tabela1[[#This Row],[Valor custo]]</f>
        <v>431.1099999999999</v>
      </c>
      <c r="J6551" s="3">
        <f>Tabela1[[#This Row],[MARGEM BRUTA]]/Tabela1[[#This Row],[Valor total]]</f>
        <v>0.22689999999999994</v>
      </c>
      <c r="K6551" s="1" t="str">
        <f>VLOOKUP(Tabela1[[#This Row],[Cliente]],'BASE DE CLIENTES'!A:D,4,0)</f>
        <v>EMPRESA COM MAQUINA</v>
      </c>
      <c r="L6551" s="1" t="str">
        <f>VLOOKUP(Tabela1[[#This Row],[Cliente]],'BASE DE CLIENTES'!A:E,5,0)</f>
        <v>Goiânia</v>
      </c>
    </row>
    <row r="6552" spans="2:12" x14ac:dyDescent="0.3">
      <c r="B6552" t="s">
        <v>378</v>
      </c>
      <c r="C6552" s="1" t="str">
        <f>VLOOKUP(Tabela1[[#This Row],[Cliente]],'BASE DE CLIENTES'!A:E,2,0)</f>
        <v>Aparecida de Goiânia</v>
      </c>
      <c r="D6552" s="1" t="str">
        <f>VLOOKUP(Tabela1[[#This Row],[Cliente]],'BASE DE CLIENTES'!A:C,3,0)</f>
        <v>GO</v>
      </c>
      <c r="E6552" s="1" t="str">
        <f>CONCATENATE(Tabela1[[#This Row],[CIDADE]],",",Tabela1[[#This Row],[UF]])</f>
        <v>Aparecida de Goiânia,GO</v>
      </c>
      <c r="F6552" s="12">
        <v>46231</v>
      </c>
      <c r="G6552" s="14">
        <v>949.87</v>
      </c>
      <c r="H6552" s="13">
        <v>1560</v>
      </c>
      <c r="I6552" s="7">
        <f>Tabela1[[#This Row],[Valor total]]-Tabela1[[#This Row],[Valor custo]]</f>
        <v>610.13</v>
      </c>
      <c r="J6552" s="3">
        <f>Tabela1[[#This Row],[MARGEM BRUTA]]/Tabela1[[#This Row],[Valor total]]</f>
        <v>0.39110897435897435</v>
      </c>
      <c r="K6552" s="1" t="str">
        <f>VLOOKUP(Tabela1[[#This Row],[Cliente]],'BASE DE CLIENTES'!A:D,4,0)</f>
        <v>EMPRESA COM MAQUINA</v>
      </c>
      <c r="L6552" s="1" t="str">
        <f>VLOOKUP(Tabela1[[#This Row],[Cliente]],'BASE DE CLIENTES'!A:E,5,0)</f>
        <v>Aparecida de Goiânia</v>
      </c>
    </row>
    <row r="6553" spans="2:12" x14ac:dyDescent="0.3">
      <c r="B6553" t="s">
        <v>152</v>
      </c>
      <c r="C6553" s="1" t="str">
        <f>VLOOKUP(Tabela1[[#This Row],[Cliente]],'BASE DE CLIENTES'!A:E,2,0)</f>
        <v>Aparecida de Goiânia</v>
      </c>
      <c r="D6553" s="1" t="str">
        <f>VLOOKUP(Tabela1[[#This Row],[Cliente]],'BASE DE CLIENTES'!A:C,3,0)</f>
        <v>GO</v>
      </c>
      <c r="E6553" s="1" t="str">
        <f>CONCATENATE(Tabela1[[#This Row],[CIDADE]],",",Tabela1[[#This Row],[UF]])</f>
        <v>Aparecida de Goiânia,GO</v>
      </c>
      <c r="F6553" s="12">
        <v>46227</v>
      </c>
      <c r="G6553" s="14">
        <v>546.79</v>
      </c>
      <c r="H6553" s="13">
        <v>790</v>
      </c>
      <c r="I6553" s="7">
        <f>Tabela1[[#This Row],[Valor total]]-Tabela1[[#This Row],[Valor custo]]</f>
        <v>243.21000000000004</v>
      </c>
      <c r="J6553" s="3">
        <f>Tabela1[[#This Row],[MARGEM BRUTA]]/Tabela1[[#This Row],[Valor total]]</f>
        <v>0.30786075949367092</v>
      </c>
      <c r="K6553" s="1" t="str">
        <f>VLOOKUP(Tabela1[[#This Row],[Cliente]],'BASE DE CLIENTES'!A:D,4,0)</f>
        <v>TECNICO</v>
      </c>
      <c r="L6553" s="1" t="str">
        <f>VLOOKUP(Tabela1[[#This Row],[Cliente]],'BASE DE CLIENTES'!A:E,5,0)</f>
        <v>Aparecida de Goiânia</v>
      </c>
    </row>
    <row r="6554" spans="2:12" x14ac:dyDescent="0.3">
      <c r="B6554" t="s">
        <v>378</v>
      </c>
      <c r="C6554" s="1" t="str">
        <f>VLOOKUP(Tabela1[[#This Row],[Cliente]],'BASE DE CLIENTES'!A:E,2,0)</f>
        <v>Aparecida de Goiânia</v>
      </c>
      <c r="D6554" s="1" t="str">
        <f>VLOOKUP(Tabela1[[#This Row],[Cliente]],'BASE DE CLIENTES'!A:C,3,0)</f>
        <v>GO</v>
      </c>
      <c r="E6554" s="1" t="str">
        <f>CONCATENATE(Tabela1[[#This Row],[CIDADE]],",",Tabela1[[#This Row],[UF]])</f>
        <v>Aparecida de Goiânia,GO</v>
      </c>
      <c r="F6554" s="12">
        <v>46226</v>
      </c>
      <c r="G6554" s="14">
        <v>1955.07</v>
      </c>
      <c r="H6554" s="13">
        <v>2710</v>
      </c>
      <c r="I6554" s="7">
        <f>Tabela1[[#This Row],[Valor total]]-Tabela1[[#This Row],[Valor custo]]</f>
        <v>754.93000000000006</v>
      </c>
      <c r="J6554" s="3">
        <f>Tabela1[[#This Row],[MARGEM BRUTA]]/Tabela1[[#This Row],[Valor total]]</f>
        <v>0.27857195571955723</v>
      </c>
      <c r="K6554" s="1" t="str">
        <f>VLOOKUP(Tabela1[[#This Row],[Cliente]],'BASE DE CLIENTES'!A:D,4,0)</f>
        <v>EMPRESA COM MAQUINA</v>
      </c>
      <c r="L6554" s="1" t="str">
        <f>VLOOKUP(Tabela1[[#This Row],[Cliente]],'BASE DE CLIENTES'!A:E,5,0)</f>
        <v>Aparecida de Goiânia</v>
      </c>
    </row>
    <row r="6555" spans="2:12" x14ac:dyDescent="0.3">
      <c r="B6555" t="s">
        <v>183</v>
      </c>
      <c r="C6555" s="1" t="str">
        <f>VLOOKUP(Tabela1[[#This Row],[Cliente]],'BASE DE CLIENTES'!A:E,2,0)</f>
        <v>Caldas Novas</v>
      </c>
      <c r="D6555" s="1" t="str">
        <f>VLOOKUP(Tabela1[[#This Row],[Cliente]],'BASE DE CLIENTES'!A:C,3,0)</f>
        <v>GO</v>
      </c>
      <c r="E6555" s="1" t="str">
        <f>CONCATENATE(Tabela1[[#This Row],[CIDADE]],",",Tabela1[[#This Row],[UF]])</f>
        <v>Caldas Novas,GO</v>
      </c>
      <c r="F6555" s="12">
        <v>46225</v>
      </c>
      <c r="G6555" s="14">
        <v>1939</v>
      </c>
      <c r="H6555" s="13">
        <v>3030</v>
      </c>
      <c r="I6555" s="7">
        <f>Tabela1[[#This Row],[Valor total]]-Tabela1[[#This Row],[Valor custo]]</f>
        <v>1091</v>
      </c>
      <c r="J6555" s="3">
        <f>Tabela1[[#This Row],[MARGEM BRUTA]]/Tabela1[[#This Row],[Valor total]]</f>
        <v>0.36006600660066007</v>
      </c>
      <c r="K6555" s="1" t="str">
        <f>VLOOKUP(Tabela1[[#This Row],[Cliente]],'BASE DE CLIENTES'!A:D,4,0)</f>
        <v>EMPRESA COM MAQUINA</v>
      </c>
      <c r="L6555" s="1" t="str">
        <f>VLOOKUP(Tabela1[[#This Row],[Cliente]],'BASE DE CLIENTES'!A:E,5,0)</f>
        <v>Caldas Novas</v>
      </c>
    </row>
    <row r="6556" spans="2:12" x14ac:dyDescent="0.3">
      <c r="B6556" t="s">
        <v>197</v>
      </c>
      <c r="C6556" s="1" t="str">
        <f>VLOOKUP(Tabela1[[#This Row],[Cliente]],'BASE DE CLIENTES'!A:E,2,0)</f>
        <v>Goiânia</v>
      </c>
      <c r="D6556" s="1" t="str">
        <f>VLOOKUP(Tabela1[[#This Row],[Cliente]],'BASE DE CLIENTES'!A:C,3,0)</f>
        <v>GO</v>
      </c>
      <c r="E6556" s="1" t="str">
        <f>CONCATENATE(Tabela1[[#This Row],[CIDADE]],",",Tabela1[[#This Row],[UF]])</f>
        <v>Goiânia,GO</v>
      </c>
      <c r="F6556" s="12">
        <v>46225</v>
      </c>
      <c r="G6556" s="14">
        <v>987.58</v>
      </c>
      <c r="H6556" s="13">
        <v>1700</v>
      </c>
      <c r="I6556" s="7">
        <f>Tabela1[[#This Row],[Valor total]]-Tabela1[[#This Row],[Valor custo]]</f>
        <v>712.42</v>
      </c>
      <c r="J6556" s="3">
        <f>Tabela1[[#This Row],[MARGEM BRUTA]]/Tabela1[[#This Row],[Valor total]]</f>
        <v>0.41907058823529408</v>
      </c>
      <c r="K6556" s="1" t="str">
        <f>VLOOKUP(Tabela1[[#This Row],[Cliente]],'BASE DE CLIENTES'!A:D,4,0)</f>
        <v>EMPRESA COM MAQUINA</v>
      </c>
      <c r="L6556" s="1" t="str">
        <f>VLOOKUP(Tabela1[[#This Row],[Cliente]],'BASE DE CLIENTES'!A:E,5,0)</f>
        <v>Goiânia</v>
      </c>
    </row>
    <row r="6557" spans="2:12" x14ac:dyDescent="0.3">
      <c r="B6557" t="s">
        <v>152</v>
      </c>
      <c r="C6557" s="1" t="str">
        <f>VLOOKUP(Tabela1[[#This Row],[Cliente]],'BASE DE CLIENTES'!A:E,2,0)</f>
        <v>Aparecida de Goiânia</v>
      </c>
      <c r="D6557" s="1" t="str">
        <f>VLOOKUP(Tabela1[[#This Row],[Cliente]],'BASE DE CLIENTES'!A:C,3,0)</f>
        <v>GO</v>
      </c>
      <c r="E6557" s="1" t="str">
        <f>CONCATENATE(Tabela1[[#This Row],[CIDADE]],",",Tabela1[[#This Row],[UF]])</f>
        <v>Aparecida de Goiânia,GO</v>
      </c>
      <c r="F6557" s="12">
        <v>46225</v>
      </c>
      <c r="G6557" s="14">
        <v>380</v>
      </c>
      <c r="H6557" s="13">
        <v>670</v>
      </c>
      <c r="I6557" s="7">
        <f>Tabela1[[#This Row],[Valor total]]-Tabela1[[#This Row],[Valor custo]]</f>
        <v>290</v>
      </c>
      <c r="J6557" s="3">
        <f>Tabela1[[#This Row],[MARGEM BRUTA]]/Tabela1[[#This Row],[Valor total]]</f>
        <v>0.43283582089552236</v>
      </c>
      <c r="K6557" s="1" t="str">
        <f>VLOOKUP(Tabela1[[#This Row],[Cliente]],'BASE DE CLIENTES'!A:D,4,0)</f>
        <v>TECNICO</v>
      </c>
      <c r="L6557" s="1" t="str">
        <f>VLOOKUP(Tabela1[[#This Row],[Cliente]],'BASE DE CLIENTES'!A:E,5,0)</f>
        <v>Aparecida de Goiânia</v>
      </c>
    </row>
    <row r="6558" spans="2:12" x14ac:dyDescent="0.3">
      <c r="B6558" t="s">
        <v>152</v>
      </c>
      <c r="C6558" s="1" t="str">
        <f>VLOOKUP(Tabela1[[#This Row],[Cliente]],'BASE DE CLIENTES'!A:E,2,0)</f>
        <v>Aparecida de Goiânia</v>
      </c>
      <c r="D6558" s="1" t="str">
        <f>VLOOKUP(Tabela1[[#This Row],[Cliente]],'BASE DE CLIENTES'!A:C,3,0)</f>
        <v>GO</v>
      </c>
      <c r="E6558" s="1" t="str">
        <f>CONCATENATE(Tabela1[[#This Row],[CIDADE]],",",Tabela1[[#This Row],[UF]])</f>
        <v>Aparecida de Goiânia,GO</v>
      </c>
      <c r="F6558" s="12">
        <v>46225</v>
      </c>
      <c r="G6558" s="14">
        <v>463.69</v>
      </c>
      <c r="H6558" s="13">
        <v>665</v>
      </c>
      <c r="I6558" s="7">
        <f>Tabela1[[#This Row],[Valor total]]-Tabela1[[#This Row],[Valor custo]]</f>
        <v>201.31</v>
      </c>
      <c r="J6558" s="3">
        <f>Tabela1[[#This Row],[MARGEM BRUTA]]/Tabela1[[#This Row],[Valor total]]</f>
        <v>0.30272180451127823</v>
      </c>
      <c r="K6558" s="1" t="str">
        <f>VLOOKUP(Tabela1[[#This Row],[Cliente]],'BASE DE CLIENTES'!A:D,4,0)</f>
        <v>TECNICO</v>
      </c>
      <c r="L6558" s="1" t="str">
        <f>VLOOKUP(Tabela1[[#This Row],[Cliente]],'BASE DE CLIENTES'!A:E,5,0)</f>
        <v>Aparecida de Goiânia</v>
      </c>
    </row>
    <row r="6559" spans="2:12" x14ac:dyDescent="0.3">
      <c r="B6559" t="s">
        <v>152</v>
      </c>
      <c r="C6559" s="1" t="str">
        <f>VLOOKUP(Tabela1[[#This Row],[Cliente]],'BASE DE CLIENTES'!A:E,2,0)</f>
        <v>Aparecida de Goiânia</v>
      </c>
      <c r="D6559" s="1" t="str">
        <f>VLOOKUP(Tabela1[[#This Row],[Cliente]],'BASE DE CLIENTES'!A:C,3,0)</f>
        <v>GO</v>
      </c>
      <c r="E6559" s="1" t="str">
        <f>CONCATENATE(Tabela1[[#This Row],[CIDADE]],",",Tabela1[[#This Row],[UF]])</f>
        <v>Aparecida de Goiânia,GO</v>
      </c>
      <c r="F6559" s="12">
        <v>46225</v>
      </c>
      <c r="G6559" s="14">
        <v>1519.15</v>
      </c>
      <c r="H6559" s="13">
        <v>2260</v>
      </c>
      <c r="I6559" s="7">
        <f>Tabela1[[#This Row],[Valor total]]-Tabela1[[#This Row],[Valor custo]]</f>
        <v>740.84999999999991</v>
      </c>
      <c r="J6559" s="3">
        <f>Tabela1[[#This Row],[MARGEM BRUTA]]/Tabela1[[#This Row],[Valor total]]</f>
        <v>0.32780973451327428</v>
      </c>
      <c r="K6559" s="1" t="str">
        <f>VLOOKUP(Tabela1[[#This Row],[Cliente]],'BASE DE CLIENTES'!A:D,4,0)</f>
        <v>TECNICO</v>
      </c>
      <c r="L6559" s="1" t="str">
        <f>VLOOKUP(Tabela1[[#This Row],[Cliente]],'BASE DE CLIENTES'!A:E,5,0)</f>
        <v>Aparecida de Goiânia</v>
      </c>
    </row>
    <row r="6560" spans="2:12" x14ac:dyDescent="0.3">
      <c r="B6560" t="s">
        <v>183</v>
      </c>
      <c r="C6560" s="1" t="str">
        <f>VLOOKUP(Tabela1[[#This Row],[Cliente]],'BASE DE CLIENTES'!A:E,2,0)</f>
        <v>Caldas Novas</v>
      </c>
      <c r="D6560" s="1" t="str">
        <f>VLOOKUP(Tabela1[[#This Row],[Cliente]],'BASE DE CLIENTES'!A:C,3,0)</f>
        <v>GO</v>
      </c>
      <c r="E6560" s="1" t="str">
        <f>CONCATENATE(Tabela1[[#This Row],[CIDADE]],",",Tabela1[[#This Row],[UF]])</f>
        <v>Caldas Novas,GO</v>
      </c>
      <c r="F6560" s="12">
        <v>46223</v>
      </c>
      <c r="G6560" s="14">
        <v>972.38</v>
      </c>
      <c r="H6560" s="13">
        <v>1350</v>
      </c>
      <c r="I6560" s="7">
        <f>Tabela1[[#This Row],[Valor total]]-Tabela1[[#This Row],[Valor custo]]</f>
        <v>377.62</v>
      </c>
      <c r="J6560" s="3">
        <f>Tabela1[[#This Row],[MARGEM BRUTA]]/Tabela1[[#This Row],[Valor total]]</f>
        <v>0.27971851851851853</v>
      </c>
      <c r="K6560" s="1" t="str">
        <f>VLOOKUP(Tabela1[[#This Row],[Cliente]],'BASE DE CLIENTES'!A:D,4,0)</f>
        <v>EMPRESA COM MAQUINA</v>
      </c>
      <c r="L6560" s="1" t="str">
        <f>VLOOKUP(Tabela1[[#This Row],[Cliente]],'BASE DE CLIENTES'!A:E,5,0)</f>
        <v>Caldas Novas</v>
      </c>
    </row>
    <row r="6561" spans="2:12" x14ac:dyDescent="0.3">
      <c r="B6561" t="s">
        <v>236</v>
      </c>
      <c r="C6561" s="1" t="str">
        <f>VLOOKUP(Tabela1[[#This Row],[Cliente]],'BASE DE CLIENTES'!A:E,2,0)</f>
        <v>Goiânia</v>
      </c>
      <c r="D6561" s="1" t="str">
        <f>VLOOKUP(Tabela1[[#This Row],[Cliente]],'BASE DE CLIENTES'!A:C,3,0)</f>
        <v>GO</v>
      </c>
      <c r="E6561" s="1" t="str">
        <f>CONCATENATE(Tabela1[[#This Row],[CIDADE]],",",Tabela1[[#This Row],[UF]])</f>
        <v>Goiânia,GO</v>
      </c>
      <c r="F6561" s="12">
        <v>46220</v>
      </c>
      <c r="G6561" s="14">
        <v>1468.89</v>
      </c>
      <c r="H6561" s="13">
        <v>1850</v>
      </c>
      <c r="I6561" s="7">
        <f>Tabela1[[#This Row],[Valor total]]-Tabela1[[#This Row],[Valor custo]]</f>
        <v>381.1099999999999</v>
      </c>
      <c r="J6561" s="3">
        <f>Tabela1[[#This Row],[MARGEM BRUTA]]/Tabela1[[#This Row],[Valor total]]</f>
        <v>0.20600540540540535</v>
      </c>
      <c r="K6561" s="1" t="str">
        <f>VLOOKUP(Tabela1[[#This Row],[Cliente]],'BASE DE CLIENTES'!A:D,4,0)</f>
        <v>EMPRESA COM MAQUINA</v>
      </c>
      <c r="L6561" s="1" t="str">
        <f>VLOOKUP(Tabela1[[#This Row],[Cliente]],'BASE DE CLIENTES'!A:E,5,0)</f>
        <v>Goiânia</v>
      </c>
    </row>
    <row r="6562" spans="2:12" x14ac:dyDescent="0.3">
      <c r="B6562" t="s">
        <v>276</v>
      </c>
      <c r="C6562" s="1" t="str">
        <f>VLOOKUP(Tabela1[[#This Row],[Cliente]],'BASE DE CLIENTES'!A:E,2,0)</f>
        <v>Parauapebas</v>
      </c>
      <c r="D6562" s="1" t="str">
        <f>VLOOKUP(Tabela1[[#This Row],[Cliente]],'BASE DE CLIENTES'!A:C,3,0)</f>
        <v>PA</v>
      </c>
      <c r="E6562" s="1" t="str">
        <f>CONCATENATE(Tabela1[[#This Row],[CIDADE]],",",Tabela1[[#This Row],[UF]])</f>
        <v>Parauapebas,PA</v>
      </c>
      <c r="F6562" s="12">
        <v>46205</v>
      </c>
      <c r="G6562" s="14">
        <v>228</v>
      </c>
      <c r="H6562" s="13">
        <v>750</v>
      </c>
      <c r="I6562" s="7">
        <f>Tabela1[[#This Row],[Valor total]]-Tabela1[[#This Row],[Valor custo]]</f>
        <v>522</v>
      </c>
      <c r="J6562" s="3">
        <f>Tabela1[[#This Row],[MARGEM BRUTA]]/Tabela1[[#This Row],[Valor total]]</f>
        <v>0.69599999999999995</v>
      </c>
      <c r="K6562" s="1" t="str">
        <f>VLOOKUP(Tabela1[[#This Row],[Cliente]],'BASE DE CLIENTES'!A:D,4,0)</f>
        <v>EMPRESA COM MAQUINA</v>
      </c>
      <c r="L6562" s="1" t="str">
        <f>VLOOKUP(Tabela1[[#This Row],[Cliente]],'BASE DE CLIENTES'!A:E,5,0)</f>
        <v>Parauapebas</v>
      </c>
    </row>
    <row r="6563" spans="2:12" x14ac:dyDescent="0.3">
      <c r="B6563" t="s">
        <v>152</v>
      </c>
      <c r="C6563" s="1" t="str">
        <f>VLOOKUP(Tabela1[[#This Row],[Cliente]],'BASE DE CLIENTES'!A:E,2,0)</f>
        <v>Aparecida de Goiânia</v>
      </c>
      <c r="D6563" s="1" t="str">
        <f>VLOOKUP(Tabela1[[#This Row],[Cliente]],'BASE DE CLIENTES'!A:C,3,0)</f>
        <v>GO</v>
      </c>
      <c r="E6563" s="1" t="str">
        <f>CONCATENATE(Tabela1[[#This Row],[CIDADE]],",",Tabela1[[#This Row],[UF]])</f>
        <v>Aparecida de Goiânia,GO</v>
      </c>
      <c r="F6563" s="12">
        <v>46219</v>
      </c>
      <c r="G6563" s="14">
        <v>486.18</v>
      </c>
      <c r="H6563" s="13">
        <v>715</v>
      </c>
      <c r="I6563" s="7">
        <f>Tabela1[[#This Row],[Valor total]]-Tabela1[[#This Row],[Valor custo]]</f>
        <v>228.82</v>
      </c>
      <c r="J6563" s="3">
        <f>Tabela1[[#This Row],[MARGEM BRUTA]]/Tabela1[[#This Row],[Valor total]]</f>
        <v>0.32002797202797201</v>
      </c>
      <c r="K6563" s="1" t="str">
        <f>VLOOKUP(Tabela1[[#This Row],[Cliente]],'BASE DE CLIENTES'!A:D,4,0)</f>
        <v>TECNICO</v>
      </c>
      <c r="L6563" s="1" t="str">
        <f>VLOOKUP(Tabela1[[#This Row],[Cliente]],'BASE DE CLIENTES'!A:E,5,0)</f>
        <v>Aparecida de Goiânia</v>
      </c>
    </row>
    <row r="6564" spans="2:12" x14ac:dyDescent="0.3">
      <c r="B6564" t="s">
        <v>152</v>
      </c>
      <c r="C6564" s="1" t="str">
        <f>VLOOKUP(Tabela1[[#This Row],[Cliente]],'BASE DE CLIENTES'!A:E,2,0)</f>
        <v>Aparecida de Goiânia</v>
      </c>
      <c r="D6564" s="1" t="str">
        <f>VLOOKUP(Tabela1[[#This Row],[Cliente]],'BASE DE CLIENTES'!A:C,3,0)</f>
        <v>GO</v>
      </c>
      <c r="E6564" s="1" t="str">
        <f>CONCATENATE(Tabela1[[#This Row],[CIDADE]],",",Tabela1[[#This Row],[UF]])</f>
        <v>Aparecida de Goiânia,GO</v>
      </c>
      <c r="F6564" s="12">
        <v>46219</v>
      </c>
      <c r="G6564" s="14">
        <v>972.36</v>
      </c>
      <c r="H6564" s="13">
        <v>1430</v>
      </c>
      <c r="I6564" s="7">
        <f>Tabela1[[#This Row],[Valor total]]-Tabela1[[#This Row],[Valor custo]]</f>
        <v>457.64</v>
      </c>
      <c r="J6564" s="3">
        <f>Tabela1[[#This Row],[MARGEM BRUTA]]/Tabela1[[#This Row],[Valor total]]</f>
        <v>0.32002797202797201</v>
      </c>
      <c r="K6564" s="1" t="str">
        <f>VLOOKUP(Tabela1[[#This Row],[Cliente]],'BASE DE CLIENTES'!A:D,4,0)</f>
        <v>TECNICO</v>
      </c>
      <c r="L6564" s="1" t="str">
        <f>VLOOKUP(Tabela1[[#This Row],[Cliente]],'BASE DE CLIENTES'!A:E,5,0)</f>
        <v>Aparecida de Goiânia</v>
      </c>
    </row>
    <row r="6565" spans="2:12" x14ac:dyDescent="0.3">
      <c r="B6565" t="s">
        <v>236</v>
      </c>
      <c r="C6565" s="1" t="str">
        <f>VLOOKUP(Tabela1[[#This Row],[Cliente]],'BASE DE CLIENTES'!A:E,2,0)</f>
        <v>Goiânia</v>
      </c>
      <c r="D6565" s="1" t="str">
        <f>VLOOKUP(Tabela1[[#This Row],[Cliente]],'BASE DE CLIENTES'!A:C,3,0)</f>
        <v>GO</v>
      </c>
      <c r="E6565" s="1" t="str">
        <f>CONCATENATE(Tabela1[[#This Row],[CIDADE]],",",Tabela1[[#This Row],[UF]])</f>
        <v>Goiânia,GO</v>
      </c>
      <c r="F6565" s="12">
        <v>46218</v>
      </c>
      <c r="G6565" s="14">
        <v>546.79</v>
      </c>
      <c r="H6565" s="13">
        <v>790</v>
      </c>
      <c r="I6565" s="7">
        <f>Tabela1[[#This Row],[Valor total]]-Tabela1[[#This Row],[Valor custo]]</f>
        <v>243.21000000000004</v>
      </c>
      <c r="J6565" s="3">
        <f>Tabela1[[#This Row],[MARGEM BRUTA]]/Tabela1[[#This Row],[Valor total]]</f>
        <v>0.30786075949367092</v>
      </c>
      <c r="K6565" s="1" t="str">
        <f>VLOOKUP(Tabela1[[#This Row],[Cliente]],'BASE DE CLIENTES'!A:D,4,0)</f>
        <v>EMPRESA COM MAQUINA</v>
      </c>
      <c r="L6565" s="1" t="str">
        <f>VLOOKUP(Tabela1[[#This Row],[Cliente]],'BASE DE CLIENTES'!A:E,5,0)</f>
        <v>Goiânia</v>
      </c>
    </row>
    <row r="6566" spans="2:12" x14ac:dyDescent="0.3">
      <c r="B6566" t="s">
        <v>152</v>
      </c>
      <c r="C6566" s="1" t="str">
        <f>VLOOKUP(Tabela1[[#This Row],[Cliente]],'BASE DE CLIENTES'!A:E,2,0)</f>
        <v>Aparecida de Goiânia</v>
      </c>
      <c r="D6566" s="1" t="str">
        <f>VLOOKUP(Tabela1[[#This Row],[Cliente]],'BASE DE CLIENTES'!A:C,3,0)</f>
        <v>GO</v>
      </c>
      <c r="E6566" s="1" t="str">
        <f>CONCATENATE(Tabela1[[#This Row],[CIDADE]],",",Tabela1[[#This Row],[UF]])</f>
        <v>Aparecida de Goiânia,GO</v>
      </c>
      <c r="F6566" s="12">
        <v>46217</v>
      </c>
      <c r="G6566" s="14">
        <v>546.79</v>
      </c>
      <c r="H6566" s="13">
        <v>790</v>
      </c>
      <c r="I6566" s="7">
        <f>Tabela1[[#This Row],[Valor total]]-Tabela1[[#This Row],[Valor custo]]</f>
        <v>243.21000000000004</v>
      </c>
      <c r="J6566" s="3">
        <f>Tabela1[[#This Row],[MARGEM BRUTA]]/Tabela1[[#This Row],[Valor total]]</f>
        <v>0.30786075949367092</v>
      </c>
      <c r="K6566" s="1" t="str">
        <f>VLOOKUP(Tabela1[[#This Row],[Cliente]],'BASE DE CLIENTES'!A:D,4,0)</f>
        <v>TECNICO</v>
      </c>
      <c r="L6566" s="1" t="str">
        <f>VLOOKUP(Tabela1[[#This Row],[Cliente]],'BASE DE CLIENTES'!A:E,5,0)</f>
        <v>Aparecida de Goiânia</v>
      </c>
    </row>
    <row r="6567" spans="2:12" x14ac:dyDescent="0.3">
      <c r="B6567" t="s">
        <v>152</v>
      </c>
      <c r="C6567" s="1" t="str">
        <f>VLOOKUP(Tabela1[[#This Row],[Cliente]],'BASE DE CLIENTES'!A:E,2,0)</f>
        <v>Aparecida de Goiânia</v>
      </c>
      <c r="D6567" s="1" t="str">
        <f>VLOOKUP(Tabela1[[#This Row],[Cliente]],'BASE DE CLIENTES'!A:C,3,0)</f>
        <v>GO</v>
      </c>
      <c r="E6567" s="1" t="str">
        <f>CONCATENATE(Tabela1[[#This Row],[CIDADE]],",",Tabela1[[#This Row],[UF]])</f>
        <v>Aparecida de Goiânia,GO</v>
      </c>
      <c r="F6567" s="12">
        <v>46217</v>
      </c>
      <c r="G6567" s="14">
        <v>486.18</v>
      </c>
      <c r="H6567" s="13">
        <v>735</v>
      </c>
      <c r="I6567" s="7">
        <f>Tabela1[[#This Row],[Valor total]]-Tabela1[[#This Row],[Valor custo]]</f>
        <v>248.82</v>
      </c>
      <c r="J6567" s="3">
        <f>Tabela1[[#This Row],[MARGEM BRUTA]]/Tabela1[[#This Row],[Valor total]]</f>
        <v>0.33853061224489794</v>
      </c>
      <c r="K6567" s="1" t="str">
        <f>VLOOKUP(Tabela1[[#This Row],[Cliente]],'BASE DE CLIENTES'!A:D,4,0)</f>
        <v>TECNICO</v>
      </c>
      <c r="L6567" s="1" t="str">
        <f>VLOOKUP(Tabela1[[#This Row],[Cliente]],'BASE DE CLIENTES'!A:E,5,0)</f>
        <v>Aparecida de Goiânia</v>
      </c>
    </row>
    <row r="6568" spans="2:12" x14ac:dyDescent="0.3">
      <c r="B6568" t="s">
        <v>291</v>
      </c>
      <c r="C6568" s="1" t="str">
        <f>VLOOKUP(Tabela1[[#This Row],[Cliente]],'BASE DE CLIENTES'!A:E,2,0)</f>
        <v>Rio Verde</v>
      </c>
      <c r="D6568" s="1" t="str">
        <f>VLOOKUP(Tabela1[[#This Row],[Cliente]],'BASE DE CLIENTES'!A:C,3,0)</f>
        <v>GO</v>
      </c>
      <c r="E6568" s="1" t="str">
        <f>CONCATENATE(Tabela1[[#This Row],[CIDADE]],",",Tabela1[[#This Row],[UF]])</f>
        <v>Rio Verde,GO</v>
      </c>
      <c r="F6568" s="12">
        <v>46217</v>
      </c>
      <c r="G6568" s="14">
        <v>546.79</v>
      </c>
      <c r="H6568" s="13">
        <v>870</v>
      </c>
      <c r="I6568" s="7">
        <f>Tabela1[[#This Row],[Valor total]]-Tabela1[[#This Row],[Valor custo]]</f>
        <v>323.21000000000004</v>
      </c>
      <c r="J6568" s="3">
        <f>Tabela1[[#This Row],[MARGEM BRUTA]]/Tabela1[[#This Row],[Valor total]]</f>
        <v>0.3715057471264368</v>
      </c>
      <c r="K6568" s="1" t="str">
        <f>VLOOKUP(Tabela1[[#This Row],[Cliente]],'BASE DE CLIENTES'!A:D,4,0)</f>
        <v>EMPRESA COM MAQUINA</v>
      </c>
      <c r="L6568" s="1" t="str">
        <f>VLOOKUP(Tabela1[[#This Row],[Cliente]],'BASE DE CLIENTES'!A:E,5,0)</f>
        <v>Rio Verde</v>
      </c>
    </row>
    <row r="6569" spans="2:12" x14ac:dyDescent="0.3">
      <c r="B6569" t="s">
        <v>247</v>
      </c>
      <c r="C6569" s="1" t="str">
        <f>VLOOKUP(Tabela1[[#This Row],[Cliente]],'BASE DE CLIENTES'!A:E,2,0)</f>
        <v>Goianira</v>
      </c>
      <c r="D6569" s="1" t="str">
        <f>VLOOKUP(Tabela1[[#This Row],[Cliente]],'BASE DE CLIENTES'!A:C,3,0)</f>
        <v>GO</v>
      </c>
      <c r="E6569" s="1" t="str">
        <f>CONCATENATE(Tabela1[[#This Row],[CIDADE]],",",Tabela1[[#This Row],[UF]])</f>
        <v>Goianira,GO</v>
      </c>
      <c r="F6569" s="12">
        <v>46217</v>
      </c>
      <c r="G6569" s="14">
        <v>1301.69</v>
      </c>
      <c r="H6569" s="13">
        <v>1900</v>
      </c>
      <c r="I6569" s="7">
        <f>Tabela1[[#This Row],[Valor total]]-Tabela1[[#This Row],[Valor custo]]</f>
        <v>598.30999999999995</v>
      </c>
      <c r="J6569" s="3">
        <f>Tabela1[[#This Row],[MARGEM BRUTA]]/Tabela1[[#This Row],[Valor total]]</f>
        <v>0.31489999999999996</v>
      </c>
      <c r="K6569" s="1" t="str">
        <f>VLOOKUP(Tabela1[[#This Row],[Cliente]],'BASE DE CLIENTES'!A:D,4,0)</f>
        <v>EMPRESA SEM MAQUINA</v>
      </c>
      <c r="L6569" s="1" t="str">
        <f>VLOOKUP(Tabela1[[#This Row],[Cliente]],'BASE DE CLIENTES'!A:E,5,0)</f>
        <v>Goianira</v>
      </c>
    </row>
    <row r="6570" spans="2:12" x14ac:dyDescent="0.3">
      <c r="B6570" t="s">
        <v>236</v>
      </c>
      <c r="C6570" s="1" t="str">
        <f>VLOOKUP(Tabela1[[#This Row],[Cliente]],'BASE DE CLIENTES'!A:E,2,0)</f>
        <v>Goiânia</v>
      </c>
      <c r="D6570" s="1" t="str">
        <f>VLOOKUP(Tabela1[[#This Row],[Cliente]],'BASE DE CLIENTES'!A:C,3,0)</f>
        <v>GO</v>
      </c>
      <c r="E6570" s="1" t="str">
        <f>CONCATENATE(Tabela1[[#This Row],[CIDADE]],",",Tabela1[[#This Row],[UF]])</f>
        <v>Goiânia,GO</v>
      </c>
      <c r="F6570" s="12">
        <v>46216</v>
      </c>
      <c r="G6570" s="14">
        <v>546.79</v>
      </c>
      <c r="H6570" s="13">
        <v>790</v>
      </c>
      <c r="I6570" s="7">
        <f>Tabela1[[#This Row],[Valor total]]-Tabela1[[#This Row],[Valor custo]]</f>
        <v>243.21000000000004</v>
      </c>
      <c r="J6570" s="3">
        <f>Tabela1[[#This Row],[MARGEM BRUTA]]/Tabela1[[#This Row],[Valor total]]</f>
        <v>0.30786075949367092</v>
      </c>
      <c r="K6570" s="1" t="str">
        <f>VLOOKUP(Tabela1[[#This Row],[Cliente]],'BASE DE CLIENTES'!A:D,4,0)</f>
        <v>EMPRESA COM MAQUINA</v>
      </c>
      <c r="L6570" s="1" t="str">
        <f>VLOOKUP(Tabela1[[#This Row],[Cliente]],'BASE DE CLIENTES'!A:E,5,0)</f>
        <v>Goiânia</v>
      </c>
    </row>
    <row r="6571" spans="2:12" x14ac:dyDescent="0.3">
      <c r="B6571" t="s">
        <v>247</v>
      </c>
      <c r="C6571" s="1" t="str">
        <f>VLOOKUP(Tabela1[[#This Row],[Cliente]],'BASE DE CLIENTES'!A:E,2,0)</f>
        <v>Goianira</v>
      </c>
      <c r="D6571" s="1" t="str">
        <f>VLOOKUP(Tabela1[[#This Row],[Cliente]],'BASE DE CLIENTES'!A:C,3,0)</f>
        <v>GO</v>
      </c>
      <c r="E6571" s="1" t="str">
        <f>CONCATENATE(Tabela1[[#This Row],[CIDADE]],",",Tabela1[[#This Row],[UF]])</f>
        <v>Goianira,GO</v>
      </c>
      <c r="F6571" s="12">
        <v>46210</v>
      </c>
      <c r="G6571" s="14">
        <v>670</v>
      </c>
      <c r="H6571" s="13">
        <v>1100</v>
      </c>
      <c r="I6571" s="7">
        <f>Tabela1[[#This Row],[Valor total]]-Tabela1[[#This Row],[Valor custo]]</f>
        <v>430</v>
      </c>
      <c r="J6571" s="3">
        <f>Tabela1[[#This Row],[MARGEM BRUTA]]/Tabela1[[#This Row],[Valor total]]</f>
        <v>0.39090909090909093</v>
      </c>
      <c r="K6571" s="1" t="str">
        <f>VLOOKUP(Tabela1[[#This Row],[Cliente]],'BASE DE CLIENTES'!A:D,4,0)</f>
        <v>EMPRESA SEM MAQUINA</v>
      </c>
      <c r="L6571" s="1" t="str">
        <f>VLOOKUP(Tabela1[[#This Row],[Cliente]],'BASE DE CLIENTES'!A:E,5,0)</f>
        <v>Goianira</v>
      </c>
    </row>
    <row r="6572" spans="2:12" x14ac:dyDescent="0.3">
      <c r="B6572" t="s">
        <v>152</v>
      </c>
      <c r="C6572" s="1" t="str">
        <f>VLOOKUP(Tabela1[[#This Row],[Cliente]],'BASE DE CLIENTES'!A:E,2,0)</f>
        <v>Aparecida de Goiânia</v>
      </c>
      <c r="D6572" s="1" t="str">
        <f>VLOOKUP(Tabela1[[#This Row],[Cliente]],'BASE DE CLIENTES'!A:C,3,0)</f>
        <v>GO</v>
      </c>
      <c r="E6572" s="1" t="str">
        <f>CONCATENATE(Tabela1[[#This Row],[CIDADE]],",",Tabela1[[#This Row],[UF]])</f>
        <v>Aparecida de Goiânia,GO</v>
      </c>
      <c r="F6572" s="12">
        <v>46216</v>
      </c>
      <c r="G6572" s="14">
        <v>2010</v>
      </c>
      <c r="H6572" s="13">
        <v>3000</v>
      </c>
      <c r="I6572" s="7">
        <f>Tabela1[[#This Row],[Valor total]]-Tabela1[[#This Row],[Valor custo]]</f>
        <v>990</v>
      </c>
      <c r="J6572" s="3">
        <f>Tabela1[[#This Row],[MARGEM BRUTA]]/Tabela1[[#This Row],[Valor total]]</f>
        <v>0.33</v>
      </c>
      <c r="K6572" s="1" t="str">
        <f>VLOOKUP(Tabela1[[#This Row],[Cliente]],'BASE DE CLIENTES'!A:D,4,0)</f>
        <v>TECNICO</v>
      </c>
      <c r="L6572" s="1" t="str">
        <f>VLOOKUP(Tabela1[[#This Row],[Cliente]],'BASE DE CLIENTES'!A:E,5,0)</f>
        <v>Aparecida de Goiânia</v>
      </c>
    </row>
    <row r="6573" spans="2:12" x14ac:dyDescent="0.3">
      <c r="B6573" t="s">
        <v>236</v>
      </c>
      <c r="C6573" s="1" t="str">
        <f>VLOOKUP(Tabela1[[#This Row],[Cliente]],'BASE DE CLIENTES'!A:E,2,0)</f>
        <v>Goiânia</v>
      </c>
      <c r="D6573" s="1" t="str">
        <f>VLOOKUP(Tabela1[[#This Row],[Cliente]],'BASE DE CLIENTES'!A:C,3,0)</f>
        <v>GO</v>
      </c>
      <c r="E6573" s="1" t="str">
        <f>CONCATENATE(Tabela1[[#This Row],[CIDADE]],",",Tabela1[[#This Row],[UF]])</f>
        <v>Goiânia,GO</v>
      </c>
      <c r="F6573" s="12">
        <v>46213</v>
      </c>
      <c r="G6573" s="14">
        <v>6095.11</v>
      </c>
      <c r="H6573" s="13">
        <v>9030</v>
      </c>
      <c r="I6573" s="7">
        <f>Tabela1[[#This Row],[Valor total]]-Tabela1[[#This Row],[Valor custo]]</f>
        <v>2934.8900000000003</v>
      </c>
      <c r="J6573" s="3">
        <f>Tabela1[[#This Row],[MARGEM BRUTA]]/Tabela1[[#This Row],[Valor total]]</f>
        <v>0.325015503875969</v>
      </c>
      <c r="K6573" s="1" t="str">
        <f>VLOOKUP(Tabela1[[#This Row],[Cliente]],'BASE DE CLIENTES'!A:D,4,0)</f>
        <v>EMPRESA COM MAQUINA</v>
      </c>
      <c r="L6573" s="1" t="str">
        <f>VLOOKUP(Tabela1[[#This Row],[Cliente]],'BASE DE CLIENTES'!A:E,5,0)</f>
        <v>Goiânia</v>
      </c>
    </row>
    <row r="6574" spans="2:12" x14ac:dyDescent="0.3">
      <c r="B6574" t="s">
        <v>236</v>
      </c>
      <c r="C6574" s="1" t="str">
        <f>VLOOKUP(Tabela1[[#This Row],[Cliente]],'BASE DE CLIENTES'!A:E,2,0)</f>
        <v>Goiânia</v>
      </c>
      <c r="D6574" s="1" t="str">
        <f>VLOOKUP(Tabela1[[#This Row],[Cliente]],'BASE DE CLIENTES'!A:C,3,0)</f>
        <v>GO</v>
      </c>
      <c r="E6574" s="1" t="str">
        <f>CONCATENATE(Tabela1[[#This Row],[CIDADE]],",",Tabela1[[#This Row],[UF]])</f>
        <v>Goiânia,GO</v>
      </c>
      <c r="F6574" s="12">
        <v>46212</v>
      </c>
      <c r="G6574" s="14">
        <v>760</v>
      </c>
      <c r="H6574" s="13">
        <v>1040</v>
      </c>
      <c r="I6574" s="7">
        <f>Tabela1[[#This Row],[Valor total]]-Tabela1[[#This Row],[Valor custo]]</f>
        <v>280</v>
      </c>
      <c r="J6574" s="3">
        <f>Tabela1[[#This Row],[MARGEM BRUTA]]/Tabela1[[#This Row],[Valor total]]</f>
        <v>0.26923076923076922</v>
      </c>
      <c r="K6574" s="1" t="str">
        <f>VLOOKUP(Tabela1[[#This Row],[Cliente]],'BASE DE CLIENTES'!A:D,4,0)</f>
        <v>EMPRESA COM MAQUINA</v>
      </c>
      <c r="L6574" s="1" t="str">
        <f>VLOOKUP(Tabela1[[#This Row],[Cliente]],'BASE DE CLIENTES'!A:E,5,0)</f>
        <v>Goiânia</v>
      </c>
    </row>
    <row r="6575" spans="2:12" x14ac:dyDescent="0.3">
      <c r="B6575" t="s">
        <v>236</v>
      </c>
      <c r="C6575" s="1" t="str">
        <f>VLOOKUP(Tabela1[[#This Row],[Cliente]],'BASE DE CLIENTES'!A:E,2,0)</f>
        <v>Goiânia</v>
      </c>
      <c r="D6575" s="1" t="str">
        <f>VLOOKUP(Tabela1[[#This Row],[Cliente]],'BASE DE CLIENTES'!A:C,3,0)</f>
        <v>GO</v>
      </c>
      <c r="E6575" s="1" t="str">
        <f>CONCATENATE(Tabela1[[#This Row],[CIDADE]],",",Tabela1[[#This Row],[UF]])</f>
        <v>Goiânia,GO</v>
      </c>
      <c r="F6575" s="12">
        <v>46212</v>
      </c>
      <c r="G6575" s="14">
        <v>670</v>
      </c>
      <c r="H6575" s="13">
        <v>1100</v>
      </c>
      <c r="I6575" s="7">
        <f>Tabela1[[#This Row],[Valor total]]-Tabela1[[#This Row],[Valor custo]]</f>
        <v>430</v>
      </c>
      <c r="J6575" s="3">
        <f>Tabela1[[#This Row],[MARGEM BRUTA]]/Tabela1[[#This Row],[Valor total]]</f>
        <v>0.39090909090909093</v>
      </c>
      <c r="K6575" s="1" t="str">
        <f>VLOOKUP(Tabela1[[#This Row],[Cliente]],'BASE DE CLIENTES'!A:D,4,0)</f>
        <v>EMPRESA COM MAQUINA</v>
      </c>
      <c r="L6575" s="1" t="str">
        <f>VLOOKUP(Tabela1[[#This Row],[Cliente]],'BASE DE CLIENTES'!A:E,5,0)</f>
        <v>Goiânia</v>
      </c>
    </row>
    <row r="6576" spans="2:12" x14ac:dyDescent="0.3">
      <c r="B6576" t="s">
        <v>152</v>
      </c>
      <c r="C6576" s="1" t="str">
        <f>VLOOKUP(Tabela1[[#This Row],[Cliente]],'BASE DE CLIENTES'!A:E,2,0)</f>
        <v>Aparecida de Goiânia</v>
      </c>
      <c r="D6576" s="1" t="str">
        <f>VLOOKUP(Tabela1[[#This Row],[Cliente]],'BASE DE CLIENTES'!A:C,3,0)</f>
        <v>GO</v>
      </c>
      <c r="E6576" s="1" t="str">
        <f>CONCATENATE(Tabela1[[#This Row],[CIDADE]],",",Tabela1[[#This Row],[UF]])</f>
        <v>Aparecida de Goiânia,GO</v>
      </c>
      <c r="F6576" s="12">
        <v>46212</v>
      </c>
      <c r="G6576" s="14">
        <v>1458.54</v>
      </c>
      <c r="H6576" s="13">
        <v>2350</v>
      </c>
      <c r="I6576" s="7">
        <f>Tabela1[[#This Row],[Valor total]]-Tabela1[[#This Row],[Valor custo]]</f>
        <v>891.46</v>
      </c>
      <c r="J6576" s="3">
        <f>Tabela1[[#This Row],[MARGEM BRUTA]]/Tabela1[[#This Row],[Valor total]]</f>
        <v>0.37934468085106382</v>
      </c>
      <c r="K6576" s="1" t="str">
        <f>VLOOKUP(Tabela1[[#This Row],[Cliente]],'BASE DE CLIENTES'!A:D,4,0)</f>
        <v>TECNICO</v>
      </c>
      <c r="L6576" s="1" t="str">
        <f>VLOOKUP(Tabela1[[#This Row],[Cliente]],'BASE DE CLIENTES'!A:E,5,0)</f>
        <v>Aparecida de Goiânia</v>
      </c>
    </row>
    <row r="6577" spans="2:12" x14ac:dyDescent="0.3">
      <c r="B6577" t="s">
        <v>236</v>
      </c>
      <c r="C6577" s="1" t="str">
        <f>VLOOKUP(Tabela1[[#This Row],[Cliente]],'BASE DE CLIENTES'!A:E,2,0)</f>
        <v>Goiânia</v>
      </c>
      <c r="D6577" s="1" t="str">
        <f>VLOOKUP(Tabela1[[#This Row],[Cliente]],'BASE DE CLIENTES'!A:C,3,0)</f>
        <v>GO</v>
      </c>
      <c r="E6577" s="1" t="str">
        <f>CONCATENATE(Tabela1[[#This Row],[CIDADE]],",",Tabela1[[#This Row],[UF]])</f>
        <v>Goiânia,GO</v>
      </c>
      <c r="F6577" s="12">
        <v>46211</v>
      </c>
      <c r="G6577" s="14">
        <v>463.69</v>
      </c>
      <c r="H6577" s="13">
        <v>685</v>
      </c>
      <c r="I6577" s="7">
        <f>Tabela1[[#This Row],[Valor total]]-Tabela1[[#This Row],[Valor custo]]</f>
        <v>221.31</v>
      </c>
      <c r="J6577" s="3">
        <f>Tabela1[[#This Row],[MARGEM BRUTA]]/Tabela1[[#This Row],[Valor total]]</f>
        <v>0.3230802919708029</v>
      </c>
      <c r="K6577" s="1" t="str">
        <f>VLOOKUP(Tabela1[[#This Row],[Cliente]],'BASE DE CLIENTES'!A:D,4,0)</f>
        <v>EMPRESA COM MAQUINA</v>
      </c>
      <c r="L6577" s="1" t="str">
        <f>VLOOKUP(Tabela1[[#This Row],[Cliente]],'BASE DE CLIENTES'!A:E,5,0)</f>
        <v>Goiânia</v>
      </c>
    </row>
    <row r="6578" spans="2:12" x14ac:dyDescent="0.3">
      <c r="B6578" t="s">
        <v>236</v>
      </c>
      <c r="C6578" s="1" t="str">
        <f>VLOOKUP(Tabela1[[#This Row],[Cliente]],'BASE DE CLIENTES'!A:E,2,0)</f>
        <v>Goiânia</v>
      </c>
      <c r="D6578" s="1" t="str">
        <f>VLOOKUP(Tabela1[[#This Row],[Cliente]],'BASE DE CLIENTES'!A:C,3,0)</f>
        <v>GO</v>
      </c>
      <c r="E6578" s="1" t="str">
        <f>CONCATENATE(Tabela1[[#This Row],[CIDADE]],",",Tabela1[[#This Row],[UF]])</f>
        <v>Goiânia,GO</v>
      </c>
      <c r="F6578" s="12">
        <v>46211</v>
      </c>
      <c r="G6578" s="14">
        <v>486.18</v>
      </c>
      <c r="H6578" s="13">
        <v>735</v>
      </c>
      <c r="I6578" s="7">
        <f>Tabela1[[#This Row],[Valor total]]-Tabela1[[#This Row],[Valor custo]]</f>
        <v>248.82</v>
      </c>
      <c r="J6578" s="3">
        <f>Tabela1[[#This Row],[MARGEM BRUTA]]/Tabela1[[#This Row],[Valor total]]</f>
        <v>0.33853061224489794</v>
      </c>
      <c r="K6578" s="1" t="str">
        <f>VLOOKUP(Tabela1[[#This Row],[Cliente]],'BASE DE CLIENTES'!A:D,4,0)</f>
        <v>EMPRESA COM MAQUINA</v>
      </c>
      <c r="L6578" s="1" t="str">
        <f>VLOOKUP(Tabela1[[#This Row],[Cliente]],'BASE DE CLIENTES'!A:E,5,0)</f>
        <v>Goiânia</v>
      </c>
    </row>
    <row r="6579" spans="2:12" x14ac:dyDescent="0.3">
      <c r="B6579" t="s">
        <v>236</v>
      </c>
      <c r="C6579" s="1" t="str">
        <f>VLOOKUP(Tabela1[[#This Row],[Cliente]],'BASE DE CLIENTES'!A:E,2,0)</f>
        <v>Goiânia</v>
      </c>
      <c r="D6579" s="1" t="str">
        <f>VLOOKUP(Tabela1[[#This Row],[Cliente]],'BASE DE CLIENTES'!A:C,3,0)</f>
        <v>GO</v>
      </c>
      <c r="E6579" s="1" t="str">
        <f>CONCATENATE(Tabela1[[#This Row],[CIDADE]],",",Tabela1[[#This Row],[UF]])</f>
        <v>Goiânia,GO</v>
      </c>
      <c r="F6579" s="12">
        <v>46211</v>
      </c>
      <c r="G6579" s="14">
        <v>380</v>
      </c>
      <c r="H6579" s="13">
        <v>520</v>
      </c>
      <c r="I6579" s="7">
        <f>Tabela1[[#This Row],[Valor total]]-Tabela1[[#This Row],[Valor custo]]</f>
        <v>140</v>
      </c>
      <c r="J6579" s="3">
        <f>Tabela1[[#This Row],[MARGEM BRUTA]]/Tabela1[[#This Row],[Valor total]]</f>
        <v>0.26923076923076922</v>
      </c>
      <c r="K6579" s="1" t="str">
        <f>VLOOKUP(Tabela1[[#This Row],[Cliente]],'BASE DE CLIENTES'!A:D,4,0)</f>
        <v>EMPRESA COM MAQUINA</v>
      </c>
      <c r="L6579" s="1" t="str">
        <f>VLOOKUP(Tabela1[[#This Row],[Cliente]],'BASE DE CLIENTES'!A:E,5,0)</f>
        <v>Goiânia</v>
      </c>
    </row>
    <row r="6580" spans="2:12" x14ac:dyDescent="0.3">
      <c r="B6580" t="s">
        <v>236</v>
      </c>
      <c r="C6580" s="1" t="str">
        <f>VLOOKUP(Tabela1[[#This Row],[Cliente]],'BASE DE CLIENTES'!A:E,2,0)</f>
        <v>Goiânia</v>
      </c>
      <c r="D6580" s="1" t="str">
        <f>VLOOKUP(Tabela1[[#This Row],[Cliente]],'BASE DE CLIENTES'!A:C,3,0)</f>
        <v>GO</v>
      </c>
      <c r="E6580" s="1" t="str">
        <f>CONCATENATE(Tabela1[[#This Row],[CIDADE]],",",Tabela1[[#This Row],[UF]])</f>
        <v>Goiânia,GO</v>
      </c>
      <c r="F6580" s="12">
        <v>46210</v>
      </c>
      <c r="G6580" s="14">
        <v>965.79</v>
      </c>
      <c r="H6580" s="13">
        <v>1375</v>
      </c>
      <c r="I6580" s="7">
        <f>Tabela1[[#This Row],[Valor total]]-Tabela1[[#This Row],[Valor custo]]</f>
        <v>409.21000000000004</v>
      </c>
      <c r="J6580" s="3">
        <f>Tabela1[[#This Row],[MARGEM BRUTA]]/Tabela1[[#This Row],[Valor total]]</f>
        <v>0.29760727272727278</v>
      </c>
      <c r="K6580" s="1" t="str">
        <f>VLOOKUP(Tabela1[[#This Row],[Cliente]],'BASE DE CLIENTES'!A:D,4,0)</f>
        <v>EMPRESA COM MAQUINA</v>
      </c>
      <c r="L6580" s="1" t="str">
        <f>VLOOKUP(Tabela1[[#This Row],[Cliente]],'BASE DE CLIENTES'!A:E,5,0)</f>
        <v>Goiânia</v>
      </c>
    </row>
    <row r="6581" spans="2:12" x14ac:dyDescent="0.3">
      <c r="B6581" t="s">
        <v>152</v>
      </c>
      <c r="C6581" s="1" t="str">
        <f>VLOOKUP(Tabela1[[#This Row],[Cliente]],'BASE DE CLIENTES'!A:E,2,0)</f>
        <v>Aparecida de Goiânia</v>
      </c>
      <c r="D6581" s="1" t="str">
        <f>VLOOKUP(Tabela1[[#This Row],[Cliente]],'BASE DE CLIENTES'!A:C,3,0)</f>
        <v>GO</v>
      </c>
      <c r="E6581" s="1" t="str">
        <f>CONCATENATE(Tabela1[[#This Row],[CIDADE]],",",Tabela1[[#This Row],[UF]])</f>
        <v>Aparecida de Goiânia,GO</v>
      </c>
      <c r="F6581" s="12">
        <v>46210</v>
      </c>
      <c r="G6581" s="14">
        <v>463.69</v>
      </c>
      <c r="H6581" s="13">
        <v>750</v>
      </c>
      <c r="I6581" s="7">
        <f>Tabela1[[#This Row],[Valor total]]-Tabela1[[#This Row],[Valor custo]]</f>
        <v>286.31</v>
      </c>
      <c r="J6581" s="3">
        <f>Tabela1[[#This Row],[MARGEM BRUTA]]/Tabela1[[#This Row],[Valor total]]</f>
        <v>0.38174666666666668</v>
      </c>
      <c r="K6581" s="1" t="str">
        <f>VLOOKUP(Tabela1[[#This Row],[Cliente]],'BASE DE CLIENTES'!A:D,4,0)</f>
        <v>TECNICO</v>
      </c>
      <c r="L6581" s="1" t="str">
        <f>VLOOKUP(Tabela1[[#This Row],[Cliente]],'BASE DE CLIENTES'!A:E,5,0)</f>
        <v>Aparecida de Goiânia</v>
      </c>
    </row>
    <row r="6582" spans="2:12" x14ac:dyDescent="0.3">
      <c r="B6582" t="s">
        <v>236</v>
      </c>
      <c r="C6582" s="1" t="str">
        <f>VLOOKUP(Tabela1[[#This Row],[Cliente]],'BASE DE CLIENTES'!A:E,2,0)</f>
        <v>Goiânia</v>
      </c>
      <c r="D6582" s="1" t="str">
        <f>VLOOKUP(Tabela1[[#This Row],[Cliente]],'BASE DE CLIENTES'!A:C,3,0)</f>
        <v>GO</v>
      </c>
      <c r="E6582" s="1" t="str">
        <f>CONCATENATE(Tabela1[[#This Row],[CIDADE]],",",Tabela1[[#This Row],[UF]])</f>
        <v>Goiânia,GO</v>
      </c>
      <c r="F6582" s="12">
        <v>46210</v>
      </c>
      <c r="G6582" s="14">
        <v>1765.38</v>
      </c>
      <c r="H6582" s="13">
        <v>2540</v>
      </c>
      <c r="I6582" s="7">
        <f>Tabela1[[#This Row],[Valor total]]-Tabela1[[#This Row],[Valor custo]]</f>
        <v>774.61999999999989</v>
      </c>
      <c r="J6582" s="3">
        <f>Tabela1[[#This Row],[MARGEM BRUTA]]/Tabela1[[#This Row],[Valor total]]</f>
        <v>0.30496850393700781</v>
      </c>
      <c r="K6582" s="1" t="str">
        <f>VLOOKUP(Tabela1[[#This Row],[Cliente]],'BASE DE CLIENTES'!A:D,4,0)</f>
        <v>EMPRESA COM MAQUINA</v>
      </c>
      <c r="L6582" s="1" t="str">
        <f>VLOOKUP(Tabela1[[#This Row],[Cliente]],'BASE DE CLIENTES'!A:E,5,0)</f>
        <v>Goiânia</v>
      </c>
    </row>
    <row r="6583" spans="2:12" x14ac:dyDescent="0.3">
      <c r="B6583" t="s">
        <v>236</v>
      </c>
      <c r="C6583" s="1" t="str">
        <f>VLOOKUP(Tabela1[[#This Row],[Cliente]],'BASE DE CLIENTES'!A:E,2,0)</f>
        <v>Goiânia</v>
      </c>
      <c r="D6583" s="1" t="str">
        <f>VLOOKUP(Tabela1[[#This Row],[Cliente]],'BASE DE CLIENTES'!A:C,3,0)</f>
        <v>GO</v>
      </c>
      <c r="E6583" s="1" t="str">
        <f>CONCATENATE(Tabela1[[#This Row],[CIDADE]],",",Tabela1[[#This Row],[UF]])</f>
        <v>Goiânia,GO</v>
      </c>
      <c r="F6583" s="12">
        <v>46210</v>
      </c>
      <c r="G6583" s="14">
        <v>1676</v>
      </c>
      <c r="H6583" s="13">
        <v>2340</v>
      </c>
      <c r="I6583" s="7">
        <f>Tabela1[[#This Row],[Valor total]]-Tabela1[[#This Row],[Valor custo]]</f>
        <v>664</v>
      </c>
      <c r="J6583" s="3">
        <f>Tabela1[[#This Row],[MARGEM BRUTA]]/Tabela1[[#This Row],[Valor total]]</f>
        <v>0.28376068376068375</v>
      </c>
      <c r="K6583" s="1" t="str">
        <f>VLOOKUP(Tabela1[[#This Row],[Cliente]],'BASE DE CLIENTES'!A:D,4,0)</f>
        <v>EMPRESA COM MAQUINA</v>
      </c>
      <c r="L6583" s="1" t="str">
        <f>VLOOKUP(Tabela1[[#This Row],[Cliente]],'BASE DE CLIENTES'!A:E,5,0)</f>
        <v>Goiânia</v>
      </c>
    </row>
    <row r="6584" spans="2:12" x14ac:dyDescent="0.3">
      <c r="B6584" t="s">
        <v>236</v>
      </c>
      <c r="C6584" s="1" t="str">
        <f>VLOOKUP(Tabela1[[#This Row],[Cliente]],'BASE DE CLIENTES'!A:E,2,0)</f>
        <v>Goiânia</v>
      </c>
      <c r="D6584" s="1" t="str">
        <f>VLOOKUP(Tabela1[[#This Row],[Cliente]],'BASE DE CLIENTES'!A:C,3,0)</f>
        <v>GO</v>
      </c>
      <c r="E6584" s="1" t="str">
        <f>CONCATENATE(Tabela1[[#This Row],[CIDADE]],",",Tabela1[[#This Row],[UF]])</f>
        <v>Goiânia,GO</v>
      </c>
      <c r="F6584" s="12">
        <v>46210</v>
      </c>
      <c r="G6584" s="14">
        <v>546.79</v>
      </c>
      <c r="H6584" s="13">
        <v>790</v>
      </c>
      <c r="I6584" s="7">
        <f>Tabela1[[#This Row],[Valor total]]-Tabela1[[#This Row],[Valor custo]]</f>
        <v>243.21000000000004</v>
      </c>
      <c r="J6584" s="3">
        <f>Tabela1[[#This Row],[MARGEM BRUTA]]/Tabela1[[#This Row],[Valor total]]</f>
        <v>0.30786075949367092</v>
      </c>
      <c r="K6584" s="1" t="str">
        <f>VLOOKUP(Tabela1[[#This Row],[Cliente]],'BASE DE CLIENTES'!A:D,4,0)</f>
        <v>EMPRESA COM MAQUINA</v>
      </c>
      <c r="L6584" s="1" t="str">
        <f>VLOOKUP(Tabela1[[#This Row],[Cliente]],'BASE DE CLIENTES'!A:E,5,0)</f>
        <v>Goiânia</v>
      </c>
    </row>
    <row r="6585" spans="2:12" x14ac:dyDescent="0.3">
      <c r="B6585" t="s">
        <v>247</v>
      </c>
      <c r="C6585" s="1" t="str">
        <f>VLOOKUP(Tabela1[[#This Row],[Cliente]],'BASE DE CLIENTES'!A:E,2,0)</f>
        <v>Goianira</v>
      </c>
      <c r="D6585" s="1" t="str">
        <f>VLOOKUP(Tabela1[[#This Row],[Cliente]],'BASE DE CLIENTES'!A:C,3,0)</f>
        <v>GO</v>
      </c>
      <c r="E6585" s="1" t="str">
        <f>CONCATENATE(Tabela1[[#This Row],[CIDADE]],",",Tabela1[[#This Row],[UF]])</f>
        <v>Goianira,GO</v>
      </c>
      <c r="F6585" s="12">
        <v>46210</v>
      </c>
      <c r="G6585" s="14">
        <v>2395.27</v>
      </c>
      <c r="H6585" s="13">
        <v>3500</v>
      </c>
      <c r="I6585" s="7">
        <f>Tabela1[[#This Row],[Valor total]]-Tabela1[[#This Row],[Valor custo]]</f>
        <v>1104.73</v>
      </c>
      <c r="J6585" s="3">
        <f>Tabela1[[#This Row],[MARGEM BRUTA]]/Tabela1[[#This Row],[Valor total]]</f>
        <v>0.31563714285714284</v>
      </c>
      <c r="K6585" s="1" t="str">
        <f>VLOOKUP(Tabela1[[#This Row],[Cliente]],'BASE DE CLIENTES'!A:D,4,0)</f>
        <v>EMPRESA SEM MAQUINA</v>
      </c>
      <c r="L6585" s="1" t="str">
        <f>VLOOKUP(Tabela1[[#This Row],[Cliente]],'BASE DE CLIENTES'!A:E,5,0)</f>
        <v>Goianira</v>
      </c>
    </row>
    <row r="6586" spans="2:12" x14ac:dyDescent="0.3">
      <c r="B6586" t="s">
        <v>236</v>
      </c>
      <c r="C6586" s="1" t="str">
        <f>VLOOKUP(Tabela1[[#This Row],[Cliente]],'BASE DE CLIENTES'!A:E,2,0)</f>
        <v>Goiânia</v>
      </c>
      <c r="D6586" s="1" t="str">
        <f>VLOOKUP(Tabela1[[#This Row],[Cliente]],'BASE DE CLIENTES'!A:C,3,0)</f>
        <v>GO</v>
      </c>
      <c r="E6586" s="1" t="str">
        <f>CONCATENATE(Tabela1[[#This Row],[CIDADE]],",",Tabela1[[#This Row],[UF]])</f>
        <v>Goiânia,GO</v>
      </c>
      <c r="F6586" s="12">
        <v>46209</v>
      </c>
      <c r="G6586" s="14">
        <v>5211.8599999999997</v>
      </c>
      <c r="H6586" s="13">
        <v>7665</v>
      </c>
      <c r="I6586" s="7">
        <f>Tabela1[[#This Row],[Valor total]]-Tabela1[[#This Row],[Valor custo]]</f>
        <v>2453.1400000000003</v>
      </c>
      <c r="J6586" s="3">
        <f>Tabela1[[#This Row],[MARGEM BRUTA]]/Tabela1[[#This Row],[Valor total]]</f>
        <v>0.32004435746901505</v>
      </c>
      <c r="K6586" s="1" t="str">
        <f>VLOOKUP(Tabela1[[#This Row],[Cliente]],'BASE DE CLIENTES'!A:D,4,0)</f>
        <v>EMPRESA COM MAQUINA</v>
      </c>
      <c r="L6586" s="1" t="str">
        <f>VLOOKUP(Tabela1[[#This Row],[Cliente]],'BASE DE CLIENTES'!A:E,5,0)</f>
        <v>Goiânia</v>
      </c>
    </row>
    <row r="6587" spans="2:12" x14ac:dyDescent="0.3">
      <c r="B6587" t="s">
        <v>236</v>
      </c>
      <c r="C6587" s="1" t="str">
        <f>VLOOKUP(Tabela1[[#This Row],[Cliente]],'BASE DE CLIENTES'!A:E,2,0)</f>
        <v>Goiânia</v>
      </c>
      <c r="D6587" s="1" t="str">
        <f>VLOOKUP(Tabela1[[#This Row],[Cliente]],'BASE DE CLIENTES'!A:C,3,0)</f>
        <v>GO</v>
      </c>
      <c r="E6587" s="1" t="str">
        <f>CONCATENATE(Tabela1[[#This Row],[CIDADE]],",",Tabela1[[#This Row],[UF]])</f>
        <v>Goiânia,GO</v>
      </c>
      <c r="F6587" s="12">
        <v>46206</v>
      </c>
      <c r="G6587" s="14">
        <v>926.79</v>
      </c>
      <c r="H6587" s="13">
        <v>1310</v>
      </c>
      <c r="I6587" s="7">
        <f>Tabela1[[#This Row],[Valor total]]-Tabela1[[#This Row],[Valor custo]]</f>
        <v>383.21000000000004</v>
      </c>
      <c r="J6587" s="3">
        <f>Tabela1[[#This Row],[MARGEM BRUTA]]/Tabela1[[#This Row],[Valor total]]</f>
        <v>0.29252671755725196</v>
      </c>
      <c r="K6587" s="1" t="str">
        <f>VLOOKUP(Tabela1[[#This Row],[Cliente]],'BASE DE CLIENTES'!A:D,4,0)</f>
        <v>EMPRESA COM MAQUINA</v>
      </c>
      <c r="L6587" s="1" t="str">
        <f>VLOOKUP(Tabela1[[#This Row],[Cliente]],'BASE DE CLIENTES'!A:E,5,0)</f>
        <v>Goiânia</v>
      </c>
    </row>
    <row r="6588" spans="2:12" x14ac:dyDescent="0.3">
      <c r="B6588" t="s">
        <v>236</v>
      </c>
      <c r="C6588" s="1" t="str">
        <f>VLOOKUP(Tabela1[[#This Row],[Cliente]],'BASE DE CLIENTES'!A:E,2,0)</f>
        <v>Goiânia</v>
      </c>
      <c r="D6588" s="1" t="str">
        <f>VLOOKUP(Tabela1[[#This Row],[Cliente]],'BASE DE CLIENTES'!A:C,3,0)</f>
        <v>GO</v>
      </c>
      <c r="E6588" s="1" t="str">
        <f>CONCATENATE(Tabela1[[#This Row],[CIDADE]],",",Tabela1[[#This Row],[UF]])</f>
        <v>Goiânia,GO</v>
      </c>
      <c r="F6588" s="12">
        <v>46206</v>
      </c>
      <c r="G6588" s="14">
        <v>1400</v>
      </c>
      <c r="H6588" s="13">
        <v>2400</v>
      </c>
      <c r="I6588" s="7">
        <f>Tabela1[[#This Row],[Valor total]]-Tabela1[[#This Row],[Valor custo]]</f>
        <v>1000</v>
      </c>
      <c r="J6588" s="3">
        <f>Tabela1[[#This Row],[MARGEM BRUTA]]/Tabela1[[#This Row],[Valor total]]</f>
        <v>0.41666666666666669</v>
      </c>
      <c r="K6588" s="1" t="str">
        <f>VLOOKUP(Tabela1[[#This Row],[Cliente]],'BASE DE CLIENTES'!A:D,4,0)</f>
        <v>EMPRESA COM MAQUINA</v>
      </c>
      <c r="L6588" s="1" t="str">
        <f>VLOOKUP(Tabela1[[#This Row],[Cliente]],'BASE DE CLIENTES'!A:E,5,0)</f>
        <v>Goiânia</v>
      </c>
    </row>
    <row r="6589" spans="2:12" x14ac:dyDescent="0.3">
      <c r="B6589" t="s">
        <v>236</v>
      </c>
      <c r="C6589" s="1" t="str">
        <f>VLOOKUP(Tabela1[[#This Row],[Cliente]],'BASE DE CLIENTES'!A:E,2,0)</f>
        <v>Goiânia</v>
      </c>
      <c r="D6589" s="1" t="str">
        <f>VLOOKUP(Tabela1[[#This Row],[Cliente]],'BASE DE CLIENTES'!A:C,3,0)</f>
        <v>GO</v>
      </c>
      <c r="E6589" s="1" t="str">
        <f>CONCATENATE(Tabela1[[#This Row],[CIDADE]],",",Tabela1[[#This Row],[UF]])</f>
        <v>Goiânia,GO</v>
      </c>
      <c r="F6589" s="12">
        <v>46206</v>
      </c>
      <c r="G6589" s="14">
        <v>546.79</v>
      </c>
      <c r="H6589" s="13">
        <v>790</v>
      </c>
      <c r="I6589" s="7">
        <f>Tabela1[[#This Row],[Valor total]]-Tabela1[[#This Row],[Valor custo]]</f>
        <v>243.21000000000004</v>
      </c>
      <c r="J6589" s="3">
        <f>Tabela1[[#This Row],[MARGEM BRUTA]]/Tabela1[[#This Row],[Valor total]]</f>
        <v>0.30786075949367092</v>
      </c>
      <c r="K6589" s="1" t="str">
        <f>VLOOKUP(Tabela1[[#This Row],[Cliente]],'BASE DE CLIENTES'!A:D,4,0)</f>
        <v>EMPRESA COM MAQUINA</v>
      </c>
      <c r="L6589" s="1" t="str">
        <f>VLOOKUP(Tabela1[[#This Row],[Cliente]],'BASE DE CLIENTES'!A:E,5,0)</f>
        <v>Goiânia</v>
      </c>
    </row>
    <row r="6590" spans="2:12" x14ac:dyDescent="0.3">
      <c r="B6590" t="s">
        <v>152</v>
      </c>
      <c r="C6590" s="1" t="str">
        <f>VLOOKUP(Tabela1[[#This Row],[Cliente]],'BASE DE CLIENTES'!A:E,2,0)</f>
        <v>Aparecida de Goiânia</v>
      </c>
      <c r="D6590" s="1" t="str">
        <f>VLOOKUP(Tabela1[[#This Row],[Cliente]],'BASE DE CLIENTES'!A:C,3,0)</f>
        <v>GO</v>
      </c>
      <c r="E6590" s="1" t="str">
        <f>CONCATENATE(Tabela1[[#This Row],[CIDADE]],",",Tabela1[[#This Row],[UF]])</f>
        <v>Aparecida de Goiânia,GO</v>
      </c>
      <c r="F6590" s="12">
        <v>46206</v>
      </c>
      <c r="G6590" s="14">
        <v>972.38</v>
      </c>
      <c r="H6590" s="13">
        <v>1300</v>
      </c>
      <c r="I6590" s="7">
        <f>Tabela1[[#This Row],[Valor total]]-Tabela1[[#This Row],[Valor custo]]</f>
        <v>327.62</v>
      </c>
      <c r="J6590" s="3">
        <f>Tabela1[[#This Row],[MARGEM BRUTA]]/Tabela1[[#This Row],[Valor total]]</f>
        <v>0.25201538461538464</v>
      </c>
      <c r="K6590" s="1" t="str">
        <f>VLOOKUP(Tabela1[[#This Row],[Cliente]],'BASE DE CLIENTES'!A:D,4,0)</f>
        <v>TECNICO</v>
      </c>
      <c r="L6590" s="1" t="str">
        <f>VLOOKUP(Tabela1[[#This Row],[Cliente]],'BASE DE CLIENTES'!A:E,5,0)</f>
        <v>Aparecida de Goiânia</v>
      </c>
    </row>
    <row r="6591" spans="2:12" x14ac:dyDescent="0.3">
      <c r="B6591" t="s">
        <v>236</v>
      </c>
      <c r="C6591" s="1" t="str">
        <f>VLOOKUP(Tabela1[[#This Row],[Cliente]],'BASE DE CLIENTES'!A:E,2,0)</f>
        <v>Goiânia</v>
      </c>
      <c r="D6591" s="1" t="str">
        <f>VLOOKUP(Tabela1[[#This Row],[Cliente]],'BASE DE CLIENTES'!A:C,3,0)</f>
        <v>GO</v>
      </c>
      <c r="E6591" s="1" t="str">
        <f>CONCATENATE(Tabela1[[#This Row],[CIDADE]],",",Tabela1[[#This Row],[UF]])</f>
        <v>Goiânia,GO</v>
      </c>
      <c r="F6591" s="12">
        <v>46205</v>
      </c>
      <c r="G6591" s="14">
        <v>2917.12</v>
      </c>
      <c r="H6591" s="13">
        <v>4070</v>
      </c>
      <c r="I6591" s="7">
        <f>Tabela1[[#This Row],[Valor total]]-Tabela1[[#This Row],[Valor custo]]</f>
        <v>1152.8800000000001</v>
      </c>
      <c r="J6591" s="3">
        <f>Tabela1[[#This Row],[MARGEM BRUTA]]/Tabela1[[#This Row],[Valor total]]</f>
        <v>0.28326289926289927</v>
      </c>
      <c r="K6591" s="1" t="str">
        <f>VLOOKUP(Tabela1[[#This Row],[Cliente]],'BASE DE CLIENTES'!A:D,4,0)</f>
        <v>EMPRESA COM MAQUINA</v>
      </c>
      <c r="L6591" s="1" t="str">
        <f>VLOOKUP(Tabela1[[#This Row],[Cliente]],'BASE DE CLIENTES'!A:E,5,0)</f>
        <v>Goiânia</v>
      </c>
    </row>
    <row r="6592" spans="2:12" x14ac:dyDescent="0.3">
      <c r="B6592" t="s">
        <v>152</v>
      </c>
      <c r="C6592" s="1" t="str">
        <f>VLOOKUP(Tabela1[[#This Row],[Cliente]],'BASE DE CLIENTES'!A:E,2,0)</f>
        <v>Aparecida de Goiânia</v>
      </c>
      <c r="D6592" s="1" t="str">
        <f>VLOOKUP(Tabela1[[#This Row],[Cliente]],'BASE DE CLIENTES'!A:C,3,0)</f>
        <v>GO</v>
      </c>
      <c r="E6592" s="1" t="str">
        <f>CONCATENATE(Tabela1[[#This Row],[CIDADE]],",",Tabela1[[#This Row],[UF]])</f>
        <v>Aparecida de Goiânia,GO</v>
      </c>
      <c r="F6592" s="12">
        <v>46205</v>
      </c>
      <c r="G6592" s="14">
        <v>1944.76</v>
      </c>
      <c r="H6592" s="13">
        <v>2600</v>
      </c>
      <c r="I6592" s="7">
        <f>Tabela1[[#This Row],[Valor total]]-Tabela1[[#This Row],[Valor custo]]</f>
        <v>655.24</v>
      </c>
      <c r="J6592" s="3">
        <f>Tabela1[[#This Row],[MARGEM BRUTA]]/Tabela1[[#This Row],[Valor total]]</f>
        <v>0.25201538461538464</v>
      </c>
      <c r="K6592" s="1" t="str">
        <f>VLOOKUP(Tabela1[[#This Row],[Cliente]],'BASE DE CLIENTES'!A:D,4,0)</f>
        <v>TECNICO</v>
      </c>
      <c r="L6592" s="1" t="str">
        <f>VLOOKUP(Tabela1[[#This Row],[Cliente]],'BASE DE CLIENTES'!A:E,5,0)</f>
        <v>Aparecida de Goiânia</v>
      </c>
    </row>
    <row r="6593" spans="2:12" x14ac:dyDescent="0.3">
      <c r="B6593" t="s">
        <v>247</v>
      </c>
      <c r="C6593" s="1" t="str">
        <f>VLOOKUP(Tabela1[[#This Row],[Cliente]],'BASE DE CLIENTES'!A:E,2,0)</f>
        <v>Goianira</v>
      </c>
      <c r="D6593" s="1" t="str">
        <f>VLOOKUP(Tabela1[[#This Row],[Cliente]],'BASE DE CLIENTES'!A:C,3,0)</f>
        <v>GO</v>
      </c>
      <c r="E6593" s="1" t="str">
        <f>CONCATENATE(Tabela1[[#This Row],[CIDADE]],",",Tabela1[[#This Row],[UF]])</f>
        <v>Goianira,GO</v>
      </c>
      <c r="F6593" s="12">
        <v>46205</v>
      </c>
      <c r="G6593" s="14">
        <v>2899.36</v>
      </c>
      <c r="H6593" s="13">
        <v>4400</v>
      </c>
      <c r="I6593" s="7">
        <f>Tabela1[[#This Row],[Valor total]]-Tabela1[[#This Row],[Valor custo]]</f>
        <v>1500.6399999999999</v>
      </c>
      <c r="J6593" s="3">
        <f>Tabela1[[#This Row],[MARGEM BRUTA]]/Tabela1[[#This Row],[Valor total]]</f>
        <v>0.34105454545454544</v>
      </c>
      <c r="K6593" s="1" t="str">
        <f>VLOOKUP(Tabela1[[#This Row],[Cliente]],'BASE DE CLIENTES'!A:D,4,0)</f>
        <v>EMPRESA SEM MAQUINA</v>
      </c>
      <c r="L6593" s="1" t="str">
        <f>VLOOKUP(Tabela1[[#This Row],[Cliente]],'BASE DE CLIENTES'!A:E,5,0)</f>
        <v>Goianira</v>
      </c>
    </row>
    <row r="6594" spans="2:12" x14ac:dyDescent="0.3">
      <c r="B6594" t="s">
        <v>236</v>
      </c>
      <c r="C6594" s="1" t="str">
        <f>VLOOKUP(Tabela1[[#This Row],[Cliente]],'BASE DE CLIENTES'!A:E,2,0)</f>
        <v>Goiânia</v>
      </c>
      <c r="D6594" s="1" t="str">
        <f>VLOOKUP(Tabela1[[#This Row],[Cliente]],'BASE DE CLIENTES'!A:C,3,0)</f>
        <v>GO</v>
      </c>
      <c r="E6594" s="1" t="str">
        <f>CONCATENATE(Tabela1[[#This Row],[CIDADE]],",",Tabela1[[#This Row],[UF]])</f>
        <v>Goiânia,GO</v>
      </c>
      <c r="F6594" s="12">
        <v>46205</v>
      </c>
      <c r="G6594" s="14">
        <v>3313.56</v>
      </c>
      <c r="H6594" s="13">
        <v>4705</v>
      </c>
      <c r="I6594" s="7">
        <f>Tabela1[[#This Row],[Valor total]]-Tabela1[[#This Row],[Valor custo]]</f>
        <v>1391.44</v>
      </c>
      <c r="J6594" s="3">
        <f>Tabela1[[#This Row],[MARGEM BRUTA]]/Tabela1[[#This Row],[Valor total]]</f>
        <v>0.29573645058448461</v>
      </c>
      <c r="K6594" s="1" t="str">
        <f>VLOOKUP(Tabela1[[#This Row],[Cliente]],'BASE DE CLIENTES'!A:D,4,0)</f>
        <v>EMPRESA COM MAQUINA</v>
      </c>
      <c r="L6594" s="1" t="str">
        <f>VLOOKUP(Tabela1[[#This Row],[Cliente]],'BASE DE CLIENTES'!A:E,5,0)</f>
        <v>Goiânia</v>
      </c>
    </row>
    <row r="6595" spans="2:12" x14ac:dyDescent="0.3">
      <c r="B6595" t="s">
        <v>236</v>
      </c>
      <c r="C6595" s="1" t="str">
        <f>VLOOKUP(Tabela1[[#This Row],[Cliente]],'BASE DE CLIENTES'!A:E,2,0)</f>
        <v>Goiânia</v>
      </c>
      <c r="D6595" s="1" t="str">
        <f>VLOOKUP(Tabela1[[#This Row],[Cliente]],'BASE DE CLIENTES'!A:C,3,0)</f>
        <v>GO</v>
      </c>
      <c r="E6595" s="1" t="str">
        <f>CONCATENATE(Tabela1[[#This Row],[CIDADE]],",",Tabela1[[#This Row],[UF]])</f>
        <v>Goiânia,GO</v>
      </c>
      <c r="F6595" s="12">
        <v>46205</v>
      </c>
      <c r="G6595" s="14">
        <v>843.69</v>
      </c>
      <c r="H6595" s="13">
        <v>1205</v>
      </c>
      <c r="I6595" s="7">
        <f>Tabela1[[#This Row],[Valor total]]-Tabela1[[#This Row],[Valor custo]]</f>
        <v>361.30999999999995</v>
      </c>
      <c r="J6595" s="3">
        <f>Tabela1[[#This Row],[MARGEM BRUTA]]/Tabela1[[#This Row],[Valor total]]</f>
        <v>0.29984232365145225</v>
      </c>
      <c r="K6595" s="1" t="str">
        <f>VLOOKUP(Tabela1[[#This Row],[Cliente]],'BASE DE CLIENTES'!A:D,4,0)</f>
        <v>EMPRESA COM MAQUINA</v>
      </c>
      <c r="L6595" s="1" t="str">
        <f>VLOOKUP(Tabela1[[#This Row],[Cliente]],'BASE DE CLIENTES'!A:E,5,0)</f>
        <v>Goiânia</v>
      </c>
    </row>
    <row r="6596" spans="2:12" x14ac:dyDescent="0.3">
      <c r="B6596" t="s">
        <v>236</v>
      </c>
      <c r="C6596" s="1" t="str">
        <f>VLOOKUP(Tabela1[[#This Row],[Cliente]],'BASE DE CLIENTES'!A:E,2,0)</f>
        <v>Goiânia</v>
      </c>
      <c r="D6596" s="1" t="str">
        <f>VLOOKUP(Tabela1[[#This Row],[Cliente]],'BASE DE CLIENTES'!A:C,3,0)</f>
        <v>GO</v>
      </c>
      <c r="E6596" s="1" t="str">
        <f>CONCATENATE(Tabela1[[#This Row],[CIDADE]],",",Tabela1[[#This Row],[UF]])</f>
        <v>Goiânia,GO</v>
      </c>
      <c r="F6596" s="12">
        <v>46205</v>
      </c>
      <c r="G6596" s="14">
        <v>16461.57</v>
      </c>
      <c r="H6596" s="13">
        <v>23675</v>
      </c>
      <c r="I6596" s="7">
        <f>Tabela1[[#This Row],[Valor total]]-Tabela1[[#This Row],[Valor custo]]</f>
        <v>7213.43</v>
      </c>
      <c r="J6596" s="3">
        <f>Tabela1[[#This Row],[MARGEM BRUTA]]/Tabela1[[#This Row],[Valor total]]</f>
        <v>0.30468553326293557</v>
      </c>
      <c r="K6596" s="1" t="str">
        <f>VLOOKUP(Tabela1[[#This Row],[Cliente]],'BASE DE CLIENTES'!A:D,4,0)</f>
        <v>EMPRESA COM MAQUINA</v>
      </c>
      <c r="L6596" s="1" t="str">
        <f>VLOOKUP(Tabela1[[#This Row],[Cliente]],'BASE DE CLIENTES'!A:E,5,0)</f>
        <v>Goiânia</v>
      </c>
    </row>
    <row r="6597" spans="2:12" x14ac:dyDescent="0.3">
      <c r="B6597" t="s">
        <v>152</v>
      </c>
      <c r="C6597" s="1" t="str">
        <f>VLOOKUP(Tabela1[[#This Row],[Cliente]],'BASE DE CLIENTES'!A:E,2,0)</f>
        <v>Aparecida de Goiânia</v>
      </c>
      <c r="D6597" s="1" t="str">
        <f>VLOOKUP(Tabela1[[#This Row],[Cliente]],'BASE DE CLIENTES'!A:C,3,0)</f>
        <v>GO</v>
      </c>
      <c r="E6597" s="1" t="str">
        <f>CONCATENATE(Tabela1[[#This Row],[CIDADE]],",",Tabela1[[#This Row],[UF]])</f>
        <v>Aparecida de Goiânia,GO</v>
      </c>
      <c r="F6597" s="12">
        <v>46204</v>
      </c>
      <c r="G6597" s="14">
        <v>1468.89</v>
      </c>
      <c r="H6597" s="13">
        <v>1900</v>
      </c>
      <c r="I6597" s="7">
        <f>Tabela1[[#This Row],[Valor total]]-Tabela1[[#This Row],[Valor custo]]</f>
        <v>431.1099999999999</v>
      </c>
      <c r="J6597" s="3">
        <f>Tabela1[[#This Row],[MARGEM BRUTA]]/Tabela1[[#This Row],[Valor total]]</f>
        <v>0.22689999999999994</v>
      </c>
      <c r="K6597" s="1" t="str">
        <f>VLOOKUP(Tabela1[[#This Row],[Cliente]],'BASE DE CLIENTES'!A:D,4,0)</f>
        <v>TECNICO</v>
      </c>
      <c r="L6597" s="1" t="str">
        <f>VLOOKUP(Tabela1[[#This Row],[Cliente]],'BASE DE CLIENTES'!A:E,5,0)</f>
        <v>Aparecida de Goiânia</v>
      </c>
    </row>
    <row r="6598" spans="2:12" x14ac:dyDescent="0.3">
      <c r="B6598" t="s">
        <v>247</v>
      </c>
      <c r="C6598" s="1" t="str">
        <f>VLOOKUP(Tabela1[[#This Row],[Cliente]],'BASE DE CLIENTES'!A:E,2,0)</f>
        <v>Goianira</v>
      </c>
      <c r="D6598" s="1" t="str">
        <f>VLOOKUP(Tabela1[[#This Row],[Cliente]],'BASE DE CLIENTES'!A:C,3,0)</f>
        <v>GO</v>
      </c>
      <c r="E6598" s="1" t="str">
        <f>CONCATENATE(Tabela1[[#This Row],[CIDADE]],",",Tabela1[[#This Row],[UF]])</f>
        <v>Goianira,GO</v>
      </c>
      <c r="F6598" s="12">
        <v>46204</v>
      </c>
      <c r="G6598" s="14">
        <v>2441.89</v>
      </c>
      <c r="H6598" s="13">
        <v>3300</v>
      </c>
      <c r="I6598" s="7">
        <f>Tabela1[[#This Row],[Valor total]]-Tabela1[[#This Row],[Valor custo]]</f>
        <v>858.11000000000013</v>
      </c>
      <c r="J6598" s="3">
        <f>Tabela1[[#This Row],[MARGEM BRUTA]]/Tabela1[[#This Row],[Valor total]]</f>
        <v>0.26003333333333339</v>
      </c>
      <c r="K6598" s="1" t="str">
        <f>VLOOKUP(Tabela1[[#This Row],[Cliente]],'BASE DE CLIENTES'!A:D,4,0)</f>
        <v>EMPRESA SEM MAQUINA</v>
      </c>
      <c r="L6598" s="1" t="str">
        <f>VLOOKUP(Tabela1[[#This Row],[Cliente]],'BASE DE CLIENTES'!A:E,5,0)</f>
        <v>Goianira</v>
      </c>
    </row>
    <row r="6599" spans="2:12" x14ac:dyDescent="0.3">
      <c r="B6599" t="s">
        <v>19</v>
      </c>
      <c r="C6599" s="1" t="str">
        <f>VLOOKUP(Tabela1[[#This Row],[Cliente]],'BASE DE CLIENTES'!A:E,2,0)</f>
        <v>Águas Lindas de Goiás</v>
      </c>
      <c r="D6599" s="1" t="str">
        <f>VLOOKUP(Tabela1[[#This Row],[Cliente]],'BASE DE CLIENTES'!A:C,3,0)</f>
        <v>GO</v>
      </c>
      <c r="E6599" s="1" t="str">
        <f>CONCATENATE(Tabela1[[#This Row],[CIDADE]],",",Tabela1[[#This Row],[UF]])</f>
        <v>Águas Lindas de Goiás,GO</v>
      </c>
      <c r="F6599" s="12">
        <v>46234</v>
      </c>
      <c r="G6599" s="14">
        <v>1140</v>
      </c>
      <c r="H6599" s="13">
        <v>1935</v>
      </c>
      <c r="I6599" s="7">
        <f>Tabela1[[#This Row],[Valor total]]-Tabela1[[#This Row],[Valor custo]]</f>
        <v>795</v>
      </c>
      <c r="J6599" s="3">
        <f>Tabela1[[#This Row],[MARGEM BRUTA]]/Tabela1[[#This Row],[Valor total]]</f>
        <v>0.41085271317829458</v>
      </c>
      <c r="K6599" s="1" t="str">
        <f>VLOOKUP(Tabela1[[#This Row],[Cliente]],'BASE DE CLIENTES'!A:D,4,0)</f>
        <v>SERRALHEIRO</v>
      </c>
      <c r="L6599" s="1" t="str">
        <f>VLOOKUP(Tabela1[[#This Row],[Cliente]],'BASE DE CLIENTES'!A:E,5,0)</f>
        <v>Águas Lindas de Goiás</v>
      </c>
    </row>
    <row r="6600" spans="2:12" x14ac:dyDescent="0.3">
      <c r="B6600" t="s">
        <v>1223</v>
      </c>
      <c r="C6600" s="1" t="str">
        <f>VLOOKUP(Tabela1[[#This Row],[Cliente]],'BASE DE CLIENTES'!A:E,2,0)</f>
        <v>MERCADO LIVRE</v>
      </c>
      <c r="D6600" s="1" t="str">
        <f>VLOOKUP(Tabela1[[#This Row],[Cliente]],'BASE DE CLIENTES'!A:C,3,0)</f>
        <v>MERCADO LIVRE</v>
      </c>
      <c r="E6600" s="1" t="str">
        <f>CONCATENATE(Tabela1[[#This Row],[CIDADE]],",",Tabela1[[#This Row],[UF]])</f>
        <v>MERCADO LIVRE,MERCADO LIVRE</v>
      </c>
      <c r="F6600" s="12">
        <v>46234</v>
      </c>
      <c r="G6600" s="14">
        <v>0</v>
      </c>
      <c r="H6600" s="13">
        <v>93.58</v>
      </c>
      <c r="I6600" s="7">
        <f>Tabela1[[#This Row],[Valor total]]-Tabela1[[#This Row],[Valor custo]]</f>
        <v>93.58</v>
      </c>
      <c r="J6600" s="3">
        <f>Tabela1[[#This Row],[MARGEM BRUTA]]/Tabela1[[#This Row],[Valor total]]</f>
        <v>1</v>
      </c>
      <c r="K6600" s="1" t="str">
        <f>VLOOKUP(Tabela1[[#This Row],[Cliente]],'BASE DE CLIENTES'!A:D,4,0)</f>
        <v>OUTROS RAMOS</v>
      </c>
      <c r="L6600" s="1" t="str">
        <f>VLOOKUP(Tabela1[[#This Row],[Cliente]],'BASE DE CLIENTES'!A:E,5,0)</f>
        <v>MERCADO LIVRE</v>
      </c>
    </row>
    <row r="6601" spans="2:12" x14ac:dyDescent="0.3">
      <c r="B6601" t="s">
        <v>138</v>
      </c>
      <c r="C6601" s="1" t="str">
        <f>VLOOKUP(Tabela1[[#This Row],[Cliente]],'BASE DE CLIENTES'!A:E,2,0)</f>
        <v>Brasília</v>
      </c>
      <c r="D6601" s="1" t="str">
        <f>VLOOKUP(Tabela1[[#This Row],[Cliente]],'BASE DE CLIENTES'!A:C,3,0)</f>
        <v>DF</v>
      </c>
      <c r="E6601" s="1" t="str">
        <f>CONCATENATE(Tabela1[[#This Row],[CIDADE]],",",Tabela1[[#This Row],[UF]])</f>
        <v>Brasília,DF</v>
      </c>
      <c r="F6601" s="12">
        <v>46234</v>
      </c>
      <c r="G6601" s="14">
        <v>281.39999999999998</v>
      </c>
      <c r="H6601" s="13">
        <v>600</v>
      </c>
      <c r="I6601" s="7">
        <f>Tabela1[[#This Row],[Valor total]]-Tabela1[[#This Row],[Valor custo]]</f>
        <v>318.60000000000002</v>
      </c>
      <c r="J6601" s="3">
        <f>Tabela1[[#This Row],[MARGEM BRUTA]]/Tabela1[[#This Row],[Valor total]]</f>
        <v>0.53100000000000003</v>
      </c>
      <c r="K6601" s="1" t="str">
        <f>VLOOKUP(Tabela1[[#This Row],[Cliente]],'BASE DE CLIENTES'!A:D,4,0)</f>
        <v>OUTROS RAMOS</v>
      </c>
      <c r="L6601" s="1" t="str">
        <f>VLOOKUP(Tabela1[[#This Row],[Cliente]],'BASE DE CLIENTES'!A:E,5,0)</f>
        <v>CEILANDIA NORTE (CEILANDIA)</v>
      </c>
    </row>
    <row r="6602" spans="2:12" x14ac:dyDescent="0.3">
      <c r="B6602" t="s">
        <v>88</v>
      </c>
      <c r="C6602" s="1" t="str">
        <f>VLOOKUP(Tabela1[[#This Row],[Cliente]],'BASE DE CLIENTES'!A:E,2,0)</f>
        <v>Brasília</v>
      </c>
      <c r="D6602" s="1" t="str">
        <f>VLOOKUP(Tabela1[[#This Row],[Cliente]],'BASE DE CLIENTES'!A:C,3,0)</f>
        <v>DF</v>
      </c>
      <c r="E6602" s="1" t="str">
        <f>CONCATENATE(Tabela1[[#This Row],[CIDADE]],",",Tabela1[[#This Row],[UF]])</f>
        <v>Brasília,DF</v>
      </c>
      <c r="F6602" s="12">
        <v>46234</v>
      </c>
      <c r="G6602" s="14">
        <v>1760</v>
      </c>
      <c r="H6602" s="13">
        <v>2585</v>
      </c>
      <c r="I6602" s="7">
        <f>Tabela1[[#This Row],[Valor total]]-Tabela1[[#This Row],[Valor custo]]</f>
        <v>825</v>
      </c>
      <c r="J6602" s="3">
        <f>Tabela1[[#This Row],[MARGEM BRUTA]]/Tabela1[[#This Row],[Valor total]]</f>
        <v>0.31914893617021278</v>
      </c>
      <c r="K6602" s="1" t="str">
        <f>VLOOKUP(Tabela1[[#This Row],[Cliente]],'BASE DE CLIENTES'!A:D,4,0)</f>
        <v>SERRALHEIRO</v>
      </c>
      <c r="L6602" s="1" t="str">
        <f>VLOOKUP(Tabela1[[#This Row],[Cliente]],'BASE DE CLIENTES'!A:E,5,0)</f>
        <v>RECANTO DAS EMAS</v>
      </c>
    </row>
    <row r="6603" spans="2:12" x14ac:dyDescent="0.3">
      <c r="B6603" t="s">
        <v>111</v>
      </c>
      <c r="C6603" s="1" t="str">
        <f>VLOOKUP(Tabela1[[#This Row],[Cliente]],'BASE DE CLIENTES'!A:E,2,0)</f>
        <v>Brasília</v>
      </c>
      <c r="D6603" s="1" t="str">
        <f>VLOOKUP(Tabela1[[#This Row],[Cliente]],'BASE DE CLIENTES'!A:C,3,0)</f>
        <v>DF</v>
      </c>
      <c r="E6603" s="1" t="str">
        <f>CONCATENATE(Tabela1[[#This Row],[CIDADE]],",",Tabela1[[#This Row],[UF]])</f>
        <v>Brasília,DF</v>
      </c>
      <c r="F6603" s="12">
        <v>46234</v>
      </c>
      <c r="G6603" s="14">
        <v>984.57</v>
      </c>
      <c r="H6603" s="13">
        <v>1605</v>
      </c>
      <c r="I6603" s="7">
        <f>Tabela1[[#This Row],[Valor total]]-Tabela1[[#This Row],[Valor custo]]</f>
        <v>620.42999999999995</v>
      </c>
      <c r="J6603" s="3">
        <f>Tabela1[[#This Row],[MARGEM BRUTA]]/Tabela1[[#This Row],[Valor total]]</f>
        <v>0.38656074766355136</v>
      </c>
      <c r="K6603" s="1" t="str">
        <f>VLOOKUP(Tabela1[[#This Row],[Cliente]],'BASE DE CLIENTES'!A:D,4,0)</f>
        <v>EMPRESA SEM MAQUINA</v>
      </c>
      <c r="L6603" s="1" t="str">
        <f>VLOOKUP(Tabela1[[#This Row],[Cliente]],'BASE DE CLIENTES'!A:E,5,0)</f>
        <v>TAGUATINGA SUL (TAGUATINGA)</v>
      </c>
    </row>
    <row r="6604" spans="2:12" x14ac:dyDescent="0.3">
      <c r="B6604" t="s">
        <v>68</v>
      </c>
      <c r="C6604" s="1" t="str">
        <f>VLOOKUP(Tabela1[[#This Row],[Cliente]],'BASE DE CLIENTES'!A:E,2,0)</f>
        <v>Brasília</v>
      </c>
      <c r="D6604" s="1" t="str">
        <f>VLOOKUP(Tabela1[[#This Row],[Cliente]],'BASE DE CLIENTES'!A:C,3,0)</f>
        <v>DF</v>
      </c>
      <c r="E6604" s="1" t="str">
        <f>CONCATENATE(Tabela1[[#This Row],[CIDADE]],",",Tabela1[[#This Row],[UF]])</f>
        <v>Brasília,DF</v>
      </c>
      <c r="F6604" s="12">
        <v>46234</v>
      </c>
      <c r="G6604" s="14">
        <v>380</v>
      </c>
      <c r="H6604" s="13">
        <v>585</v>
      </c>
      <c r="I6604" s="7">
        <f>Tabela1[[#This Row],[Valor total]]-Tabela1[[#This Row],[Valor custo]]</f>
        <v>205</v>
      </c>
      <c r="J6604" s="3">
        <f>Tabela1[[#This Row],[MARGEM BRUTA]]/Tabela1[[#This Row],[Valor total]]</f>
        <v>0.3504273504273504</v>
      </c>
      <c r="K6604" s="1" t="str">
        <f>VLOOKUP(Tabela1[[#This Row],[Cliente]],'BASE DE CLIENTES'!A:D,4,0)</f>
        <v>EMPRESA COM MAQUINA</v>
      </c>
      <c r="L6604" s="1" t="str">
        <f>VLOOKUP(Tabela1[[#This Row],[Cliente]],'BASE DE CLIENTES'!A:E,5,0)</f>
        <v>SAMAMBAIA SUL (SAMAMBAIA)</v>
      </c>
    </row>
    <row r="6605" spans="2:12" x14ac:dyDescent="0.3">
      <c r="B6605" t="s">
        <v>342</v>
      </c>
      <c r="C6605" s="1" t="str">
        <f>VLOOKUP(Tabela1[[#This Row],[Cliente]],'BASE DE CLIENTES'!A:E,2,0)</f>
        <v>Santo Antônio Descoberto</v>
      </c>
      <c r="D6605" s="1" t="str">
        <f>VLOOKUP(Tabela1[[#This Row],[Cliente]],'BASE DE CLIENTES'!A:C,3,0)</f>
        <v>GO</v>
      </c>
      <c r="E6605" s="1" t="str">
        <f>CONCATENATE(Tabela1[[#This Row],[CIDADE]],",",Tabela1[[#This Row],[UF]])</f>
        <v>Santo Antônio Descoberto,GO</v>
      </c>
      <c r="F6605" s="12">
        <v>46234</v>
      </c>
      <c r="G6605" s="14">
        <v>3802.79</v>
      </c>
      <c r="H6605" s="13">
        <v>5095</v>
      </c>
      <c r="I6605" s="7">
        <f>Tabela1[[#This Row],[Valor total]]-Tabela1[[#This Row],[Valor custo]]</f>
        <v>1292.21</v>
      </c>
      <c r="J6605" s="3">
        <f>Tabela1[[#This Row],[MARGEM BRUTA]]/Tabela1[[#This Row],[Valor total]]</f>
        <v>0.25362315996074586</v>
      </c>
      <c r="K6605" s="1" t="str">
        <f>VLOOKUP(Tabela1[[#This Row],[Cliente]],'BASE DE CLIENTES'!A:D,4,0)</f>
        <v>CLIENTE NOVO S/ IDENT.</v>
      </c>
      <c r="L6605" s="1" t="str">
        <f>VLOOKUP(Tabela1[[#This Row],[Cliente]],'BASE DE CLIENTES'!A:E,5,0)</f>
        <v>Santo Antônio Descoberto</v>
      </c>
    </row>
    <row r="6606" spans="2:12" x14ac:dyDescent="0.3">
      <c r="B6606" t="s">
        <v>1224</v>
      </c>
      <c r="C6606" s="1" t="str">
        <f>VLOOKUP(Tabela1[[#This Row],[Cliente]],'BASE DE CLIENTES'!A:E,2,0)</f>
        <v>Brasília</v>
      </c>
      <c r="D6606" s="1" t="str">
        <f>VLOOKUP(Tabela1[[#This Row],[Cliente]],'BASE DE CLIENTES'!A:C,3,0)</f>
        <v>DF</v>
      </c>
      <c r="E6606" s="1" t="str">
        <f>CONCATENATE(Tabela1[[#This Row],[CIDADE]],",",Tabela1[[#This Row],[UF]])</f>
        <v>Brasília,DF</v>
      </c>
      <c r="F6606" s="12">
        <v>46234</v>
      </c>
      <c r="G6606" s="14">
        <v>53.2</v>
      </c>
      <c r="H6606" s="13">
        <v>210</v>
      </c>
      <c r="I6606" s="7">
        <f>Tabela1[[#This Row],[Valor total]]-Tabela1[[#This Row],[Valor custo]]</f>
        <v>156.80000000000001</v>
      </c>
      <c r="J6606" s="3">
        <f>Tabela1[[#This Row],[MARGEM BRUTA]]/Tabela1[[#This Row],[Valor total]]</f>
        <v>0.7466666666666667</v>
      </c>
      <c r="K6606" s="1" t="str">
        <f>VLOOKUP(Tabela1[[#This Row],[Cliente]],'BASE DE CLIENTES'!A:D,4,0)</f>
        <v>CLIENTE NOVO S/ IDENT.</v>
      </c>
      <c r="L6606" s="1" t="str">
        <f>VLOOKUP(Tabela1[[#This Row],[Cliente]],'BASE DE CLIENTES'!A:E,5,0)</f>
        <v>SAMAMBAIA</v>
      </c>
    </row>
    <row r="6607" spans="2:12" x14ac:dyDescent="0.3">
      <c r="B6607" t="s">
        <v>1223</v>
      </c>
      <c r="C6607" s="1" t="str">
        <f>VLOOKUP(Tabela1[[#This Row],[Cliente]],'BASE DE CLIENTES'!A:E,2,0)</f>
        <v>MERCADO LIVRE</v>
      </c>
      <c r="D6607" s="1" t="str">
        <f>VLOOKUP(Tabela1[[#This Row],[Cliente]],'BASE DE CLIENTES'!A:C,3,0)</f>
        <v>MERCADO LIVRE</v>
      </c>
      <c r="E6607" s="1" t="str">
        <f>CONCATENATE(Tabela1[[#This Row],[CIDADE]],",",Tabela1[[#This Row],[UF]])</f>
        <v>MERCADO LIVRE,MERCADO LIVRE</v>
      </c>
      <c r="F6607" s="12">
        <v>46234</v>
      </c>
      <c r="G6607" s="14">
        <v>56.28</v>
      </c>
      <c r="H6607" s="13">
        <v>186.91</v>
      </c>
      <c r="I6607" s="7">
        <f>Tabela1[[#This Row],[Valor total]]-Tabela1[[#This Row],[Valor custo]]</f>
        <v>130.63</v>
      </c>
      <c r="J6607" s="3">
        <f>Tabela1[[#This Row],[MARGEM BRUTA]]/Tabela1[[#This Row],[Valor total]]</f>
        <v>0.69889251511422612</v>
      </c>
      <c r="K6607" s="1" t="str">
        <f>VLOOKUP(Tabela1[[#This Row],[Cliente]],'BASE DE CLIENTES'!A:D,4,0)</f>
        <v>OUTROS RAMOS</v>
      </c>
      <c r="L6607" s="1" t="str">
        <f>VLOOKUP(Tabela1[[#This Row],[Cliente]],'BASE DE CLIENTES'!A:E,5,0)</f>
        <v>MERCADO LIVRE</v>
      </c>
    </row>
    <row r="6608" spans="2:12" x14ac:dyDescent="0.3">
      <c r="B6608" t="s">
        <v>111</v>
      </c>
      <c r="C6608" s="1" t="str">
        <f>VLOOKUP(Tabela1[[#This Row],[Cliente]],'BASE DE CLIENTES'!A:E,2,0)</f>
        <v>Brasília</v>
      </c>
      <c r="D6608" s="1" t="str">
        <f>VLOOKUP(Tabela1[[#This Row],[Cliente]],'BASE DE CLIENTES'!A:C,3,0)</f>
        <v>DF</v>
      </c>
      <c r="E6608" s="1" t="str">
        <f>CONCATENATE(Tabela1[[#This Row],[CIDADE]],",",Tabela1[[#This Row],[UF]])</f>
        <v>Brasília,DF</v>
      </c>
      <c r="F6608" s="12">
        <v>46234</v>
      </c>
      <c r="G6608" s="14">
        <v>546.79</v>
      </c>
      <c r="H6608" s="13">
        <v>120</v>
      </c>
      <c r="I6608" s="7">
        <f>Tabela1[[#This Row],[Valor total]]-Tabela1[[#This Row],[Valor custo]]</f>
        <v>-426.78999999999996</v>
      </c>
      <c r="J6608" s="3">
        <f>Tabela1[[#This Row],[MARGEM BRUTA]]/Tabela1[[#This Row],[Valor total]]</f>
        <v>-3.5565833333333332</v>
      </c>
      <c r="K6608" s="1" t="str">
        <f>VLOOKUP(Tabela1[[#This Row],[Cliente]],'BASE DE CLIENTES'!A:D,4,0)</f>
        <v>EMPRESA SEM MAQUINA</v>
      </c>
      <c r="L6608" s="1" t="str">
        <f>VLOOKUP(Tabela1[[#This Row],[Cliente]],'BASE DE CLIENTES'!A:E,5,0)</f>
        <v>TAGUATINGA SUL (TAGUATINGA)</v>
      </c>
    </row>
    <row r="6609" spans="2:12" x14ac:dyDescent="0.3">
      <c r="B6609" t="s">
        <v>1223</v>
      </c>
      <c r="C6609" s="1" t="str">
        <f>VLOOKUP(Tabela1[[#This Row],[Cliente]],'BASE DE CLIENTES'!A:E,2,0)</f>
        <v>MERCADO LIVRE</v>
      </c>
      <c r="D6609" s="1" t="str">
        <f>VLOOKUP(Tabela1[[#This Row],[Cliente]],'BASE DE CLIENTES'!A:C,3,0)</f>
        <v>MERCADO LIVRE</v>
      </c>
      <c r="E6609" s="1" t="str">
        <f>CONCATENATE(Tabela1[[#This Row],[CIDADE]],",",Tabela1[[#This Row],[UF]])</f>
        <v>MERCADO LIVRE,MERCADO LIVRE</v>
      </c>
      <c r="F6609" s="12">
        <v>46234</v>
      </c>
      <c r="G6609" s="14">
        <v>0</v>
      </c>
      <c r="H6609" s="13">
        <v>42.4</v>
      </c>
      <c r="I6609" s="7">
        <f>Tabela1[[#This Row],[Valor total]]-Tabela1[[#This Row],[Valor custo]]</f>
        <v>42.4</v>
      </c>
      <c r="J6609" s="3">
        <f>Tabela1[[#This Row],[MARGEM BRUTA]]/Tabela1[[#This Row],[Valor total]]</f>
        <v>1</v>
      </c>
      <c r="K6609" s="1" t="str">
        <f>VLOOKUP(Tabela1[[#This Row],[Cliente]],'BASE DE CLIENTES'!A:D,4,0)</f>
        <v>OUTROS RAMOS</v>
      </c>
      <c r="L6609" s="1" t="str">
        <f>VLOOKUP(Tabela1[[#This Row],[Cliente]],'BASE DE CLIENTES'!A:E,5,0)</f>
        <v>MERCADO LIVRE</v>
      </c>
    </row>
    <row r="6610" spans="2:12" x14ac:dyDescent="0.3">
      <c r="B6610" t="s">
        <v>1223</v>
      </c>
      <c r="C6610" s="1" t="str">
        <f>VLOOKUP(Tabela1[[#This Row],[Cliente]],'BASE DE CLIENTES'!A:E,2,0)</f>
        <v>MERCADO LIVRE</v>
      </c>
      <c r="D6610" s="1" t="str">
        <f>VLOOKUP(Tabela1[[#This Row],[Cliente]],'BASE DE CLIENTES'!A:C,3,0)</f>
        <v>MERCADO LIVRE</v>
      </c>
      <c r="E6610" s="1" t="str">
        <f>CONCATENATE(Tabela1[[#This Row],[CIDADE]],",",Tabela1[[#This Row],[UF]])</f>
        <v>MERCADO LIVRE,MERCADO LIVRE</v>
      </c>
      <c r="F6610" s="12">
        <v>46234</v>
      </c>
      <c r="G6610" s="14">
        <v>56.28</v>
      </c>
      <c r="H6610" s="13">
        <v>196.72</v>
      </c>
      <c r="I6610" s="7">
        <f>Tabela1[[#This Row],[Valor total]]-Tabela1[[#This Row],[Valor custo]]</f>
        <v>140.44</v>
      </c>
      <c r="J6610" s="3">
        <f>Tabela1[[#This Row],[MARGEM BRUTA]]/Tabela1[[#This Row],[Valor total]]</f>
        <v>0.71390809272061817</v>
      </c>
      <c r="K6610" s="1" t="str">
        <f>VLOOKUP(Tabela1[[#This Row],[Cliente]],'BASE DE CLIENTES'!A:D,4,0)</f>
        <v>OUTROS RAMOS</v>
      </c>
      <c r="L6610" s="1" t="str">
        <f>VLOOKUP(Tabela1[[#This Row],[Cliente]],'BASE DE CLIENTES'!A:E,5,0)</f>
        <v>MERCADO LIVRE</v>
      </c>
    </row>
    <row r="6611" spans="2:12" x14ac:dyDescent="0.3">
      <c r="B6611" t="s">
        <v>206</v>
      </c>
      <c r="C6611" s="1" t="str">
        <f>VLOOKUP(Tabela1[[#This Row],[Cliente]],'BASE DE CLIENTES'!A:E,2,0)</f>
        <v>Goiânia</v>
      </c>
      <c r="D6611" s="1" t="str">
        <f>VLOOKUP(Tabela1[[#This Row],[Cliente]],'BASE DE CLIENTES'!A:C,3,0)</f>
        <v>GO</v>
      </c>
      <c r="E6611" s="1" t="str">
        <f>CONCATENATE(Tabela1[[#This Row],[CIDADE]],",",Tabela1[[#This Row],[UF]])</f>
        <v>Goiânia,GO</v>
      </c>
      <c r="F6611" s="12">
        <v>46233</v>
      </c>
      <c r="G6611" s="14">
        <v>17371.82</v>
      </c>
      <c r="H6611" s="13">
        <v>25300</v>
      </c>
      <c r="I6611" s="7">
        <f>Tabela1[[#This Row],[Valor total]]-Tabela1[[#This Row],[Valor custo]]</f>
        <v>7928.18</v>
      </c>
      <c r="J6611" s="3">
        <f>Tabela1[[#This Row],[MARGEM BRUTA]]/Tabela1[[#This Row],[Valor total]]</f>
        <v>0.31336679841897236</v>
      </c>
      <c r="K6611" s="1" t="str">
        <f>VLOOKUP(Tabela1[[#This Row],[Cliente]],'BASE DE CLIENTES'!A:D,4,0)</f>
        <v>EMPRESA COM MAQUINA</v>
      </c>
      <c r="L6611" s="1" t="str">
        <f>VLOOKUP(Tabela1[[#This Row],[Cliente]],'BASE DE CLIENTES'!A:E,5,0)</f>
        <v>Goiânia</v>
      </c>
    </row>
    <row r="6612" spans="2:12" x14ac:dyDescent="0.3">
      <c r="B6612" t="s">
        <v>232</v>
      </c>
      <c r="C6612" s="1" t="str">
        <f>VLOOKUP(Tabela1[[#This Row],[Cliente]],'BASE DE CLIENTES'!A:E,2,0)</f>
        <v>Brasília</v>
      </c>
      <c r="D6612" s="1" t="str">
        <f>VLOOKUP(Tabela1[[#This Row],[Cliente]],'BASE DE CLIENTES'!A:C,3,0)</f>
        <v>DF</v>
      </c>
      <c r="E6612" s="1" t="str">
        <f>CONCATENATE(Tabela1[[#This Row],[CIDADE]],",",Tabela1[[#This Row],[UF]])</f>
        <v>Brasília,DF</v>
      </c>
      <c r="F6612" s="12">
        <v>46233</v>
      </c>
      <c r="G6612" s="14">
        <v>191</v>
      </c>
      <c r="H6612" s="13">
        <v>300</v>
      </c>
      <c r="I6612" s="7">
        <f>Tabela1[[#This Row],[Valor total]]-Tabela1[[#This Row],[Valor custo]]</f>
        <v>109</v>
      </c>
      <c r="J6612" s="3">
        <f>Tabela1[[#This Row],[MARGEM BRUTA]]/Tabela1[[#This Row],[Valor total]]</f>
        <v>0.36333333333333334</v>
      </c>
      <c r="K6612" s="1" t="str">
        <f>VLOOKUP(Tabela1[[#This Row],[Cliente]],'BASE DE CLIENTES'!A:D,4,0)</f>
        <v>CHAVEIRO</v>
      </c>
      <c r="L6612" s="1" t="str">
        <f>VLOOKUP(Tabela1[[#This Row],[Cliente]],'BASE DE CLIENTES'!A:E,5,0)</f>
        <v>Areal (Águas Claras)</v>
      </c>
    </row>
    <row r="6613" spans="2:12" x14ac:dyDescent="0.3">
      <c r="B6613" t="s">
        <v>1223</v>
      </c>
      <c r="C6613" s="1" t="str">
        <f>VLOOKUP(Tabela1[[#This Row],[Cliente]],'BASE DE CLIENTES'!A:E,2,0)</f>
        <v>MERCADO LIVRE</v>
      </c>
      <c r="D6613" s="1" t="str">
        <f>VLOOKUP(Tabela1[[#This Row],[Cliente]],'BASE DE CLIENTES'!A:C,3,0)</f>
        <v>MERCADO LIVRE</v>
      </c>
      <c r="E6613" s="1" t="str">
        <f>CONCATENATE(Tabela1[[#This Row],[CIDADE]],",",Tabela1[[#This Row],[UF]])</f>
        <v>MERCADO LIVRE,MERCADO LIVRE</v>
      </c>
      <c r="F6613" s="12">
        <v>46233</v>
      </c>
      <c r="G6613" s="14">
        <v>0</v>
      </c>
      <c r="H6613" s="13">
        <v>42.4</v>
      </c>
      <c r="I6613" s="7">
        <f>Tabela1[[#This Row],[Valor total]]-Tabela1[[#This Row],[Valor custo]]</f>
        <v>42.4</v>
      </c>
      <c r="J6613" s="3">
        <f>Tabela1[[#This Row],[MARGEM BRUTA]]/Tabela1[[#This Row],[Valor total]]</f>
        <v>1</v>
      </c>
      <c r="K6613" s="1" t="str">
        <f>VLOOKUP(Tabela1[[#This Row],[Cliente]],'BASE DE CLIENTES'!A:D,4,0)</f>
        <v>OUTROS RAMOS</v>
      </c>
      <c r="L6613" s="1" t="str">
        <f>VLOOKUP(Tabela1[[#This Row],[Cliente]],'BASE DE CLIENTES'!A:E,5,0)</f>
        <v>MERCADO LIVRE</v>
      </c>
    </row>
    <row r="6614" spans="2:12" x14ac:dyDescent="0.3">
      <c r="B6614" t="s">
        <v>151</v>
      </c>
      <c r="C6614" s="1" t="str">
        <f>VLOOKUP(Tabela1[[#This Row],[Cliente]],'BASE DE CLIENTES'!A:E,2,0)</f>
        <v>Aparecida de Goiânia</v>
      </c>
      <c r="D6614" s="1" t="str">
        <f>VLOOKUP(Tabela1[[#This Row],[Cliente]],'BASE DE CLIENTES'!A:C,3,0)</f>
        <v>GO</v>
      </c>
      <c r="E6614" s="1" t="str">
        <f>CONCATENATE(Tabela1[[#This Row],[CIDADE]],",",Tabela1[[#This Row],[UF]])</f>
        <v>Aparecida de Goiânia,GO</v>
      </c>
      <c r="F6614" s="12">
        <v>46233</v>
      </c>
      <c r="G6614" s="14">
        <v>3520</v>
      </c>
      <c r="H6614" s="13">
        <v>4400</v>
      </c>
      <c r="I6614" s="7">
        <f>Tabela1[[#This Row],[Valor total]]-Tabela1[[#This Row],[Valor custo]]</f>
        <v>880</v>
      </c>
      <c r="J6614" s="3">
        <f>Tabela1[[#This Row],[MARGEM BRUTA]]/Tabela1[[#This Row],[Valor total]]</f>
        <v>0.2</v>
      </c>
      <c r="K6614" s="1" t="str">
        <f>VLOOKUP(Tabela1[[#This Row],[Cliente]],'BASE DE CLIENTES'!A:D,4,0)</f>
        <v>EMPRESA COM MAQUINA</v>
      </c>
      <c r="L6614" s="1" t="str">
        <f>VLOOKUP(Tabela1[[#This Row],[Cliente]],'BASE DE CLIENTES'!A:E,5,0)</f>
        <v>Aparecida de Goiânia</v>
      </c>
    </row>
    <row r="6615" spans="2:12" x14ac:dyDescent="0.3">
      <c r="B6615" t="s">
        <v>149</v>
      </c>
      <c r="C6615" s="1" t="str">
        <f>VLOOKUP(Tabela1[[#This Row],[Cliente]],'BASE DE CLIENTES'!A:E,2,0)</f>
        <v>Anápolis</v>
      </c>
      <c r="D6615" s="1" t="str">
        <f>VLOOKUP(Tabela1[[#This Row],[Cliente]],'BASE DE CLIENTES'!A:C,3,0)</f>
        <v>GO</v>
      </c>
      <c r="E6615" s="1" t="str">
        <f>CONCATENATE(Tabela1[[#This Row],[CIDADE]],",",Tabela1[[#This Row],[UF]])</f>
        <v>Anápolis,GO</v>
      </c>
      <c r="F6615" s="12">
        <v>46233</v>
      </c>
      <c r="G6615" s="14">
        <v>6812.64</v>
      </c>
      <c r="H6615" s="13">
        <v>10560</v>
      </c>
      <c r="I6615" s="7">
        <f>Tabela1[[#This Row],[Valor total]]-Tabela1[[#This Row],[Valor custo]]</f>
        <v>3747.3599999999997</v>
      </c>
      <c r="J6615" s="3">
        <f>Tabela1[[#This Row],[MARGEM BRUTA]]/Tabela1[[#This Row],[Valor total]]</f>
        <v>0.35486363636363633</v>
      </c>
      <c r="K6615" s="1" t="str">
        <f>VLOOKUP(Tabela1[[#This Row],[Cliente]],'BASE DE CLIENTES'!A:D,4,0)</f>
        <v>EMPRESA COM MAQUINA</v>
      </c>
      <c r="L6615" s="1" t="str">
        <f>VLOOKUP(Tabela1[[#This Row],[Cliente]],'BASE DE CLIENTES'!A:E,5,0)</f>
        <v>Anápolis</v>
      </c>
    </row>
    <row r="6616" spans="2:12" x14ac:dyDescent="0.3">
      <c r="B6616" t="s">
        <v>161</v>
      </c>
      <c r="C6616" s="1" t="str">
        <f>VLOOKUP(Tabela1[[#This Row],[Cliente]],'BASE DE CLIENTES'!A:E,2,0)</f>
        <v>Brasília</v>
      </c>
      <c r="D6616" s="1" t="str">
        <f>VLOOKUP(Tabela1[[#This Row],[Cliente]],'BASE DE CLIENTES'!A:C,3,0)</f>
        <v>DF</v>
      </c>
      <c r="E6616" s="1" t="str">
        <f>CONCATENATE(Tabela1[[#This Row],[CIDADE]],",",Tabela1[[#This Row],[UF]])</f>
        <v>Brasília,DF</v>
      </c>
      <c r="F6616" s="12">
        <v>46233</v>
      </c>
      <c r="G6616" s="14">
        <v>18366.599999999999</v>
      </c>
      <c r="H6616" s="13">
        <v>29000</v>
      </c>
      <c r="I6616" s="7">
        <f>Tabela1[[#This Row],[Valor total]]-Tabela1[[#This Row],[Valor custo]]</f>
        <v>10633.400000000001</v>
      </c>
      <c r="J6616" s="3">
        <f>Tabela1[[#This Row],[MARGEM BRUTA]]/Tabela1[[#This Row],[Valor total]]</f>
        <v>0.36666896551724143</v>
      </c>
      <c r="K6616" s="1" t="str">
        <f>VLOOKUP(Tabela1[[#This Row],[Cliente]],'BASE DE CLIENTES'!A:D,4,0)</f>
        <v>EMPRESA COM MAQUINA</v>
      </c>
      <c r="L6616" s="1" t="str">
        <f>VLOOKUP(Tabela1[[#This Row],[Cliente]],'BASE DE CLIENTES'!A:E,5,0)</f>
        <v>RIACHO FUNDO II</v>
      </c>
    </row>
    <row r="6617" spans="2:12" x14ac:dyDescent="0.3">
      <c r="B6617" t="s">
        <v>316</v>
      </c>
      <c r="C6617" s="1" t="str">
        <f>VLOOKUP(Tabela1[[#This Row],[Cliente]],'BASE DE CLIENTES'!A:E,2,0)</f>
        <v>Valparaíso de Goiás</v>
      </c>
      <c r="D6617" s="1" t="str">
        <f>VLOOKUP(Tabela1[[#This Row],[Cliente]],'BASE DE CLIENTES'!A:C,3,0)</f>
        <v>GO</v>
      </c>
      <c r="E6617" s="1" t="str">
        <f>CONCATENATE(Tabela1[[#This Row],[CIDADE]],",",Tabela1[[#This Row],[UF]])</f>
        <v>Valparaíso de Goiás,GO</v>
      </c>
      <c r="F6617" s="12">
        <v>46233</v>
      </c>
      <c r="G6617" s="14">
        <v>1845.79</v>
      </c>
      <c r="H6617" s="13">
        <v>2725</v>
      </c>
      <c r="I6617" s="7">
        <f>Tabela1[[#This Row],[Valor total]]-Tabela1[[#This Row],[Valor custo]]</f>
        <v>879.21</v>
      </c>
      <c r="J6617" s="3">
        <f>Tabela1[[#This Row],[MARGEM BRUTA]]/Tabela1[[#This Row],[Valor total]]</f>
        <v>0.32264587155963304</v>
      </c>
      <c r="K6617" s="1" t="str">
        <f>VLOOKUP(Tabela1[[#This Row],[Cliente]],'BASE DE CLIENTES'!A:D,4,0)</f>
        <v>SERRALHEIRO</v>
      </c>
      <c r="L6617" s="1" t="str">
        <f>VLOOKUP(Tabela1[[#This Row],[Cliente]],'BASE DE CLIENTES'!A:E,5,0)</f>
        <v>Valparaíso de Goiás</v>
      </c>
    </row>
    <row r="6618" spans="2:12" x14ac:dyDescent="0.3">
      <c r="B6618" t="s">
        <v>1223</v>
      </c>
      <c r="C6618" s="1" t="str">
        <f>VLOOKUP(Tabela1[[#This Row],[Cliente]],'BASE DE CLIENTES'!A:E,2,0)</f>
        <v>MERCADO LIVRE</v>
      </c>
      <c r="D6618" s="1" t="str">
        <f>VLOOKUP(Tabela1[[#This Row],[Cliente]],'BASE DE CLIENTES'!A:C,3,0)</f>
        <v>MERCADO LIVRE</v>
      </c>
      <c r="E6618" s="1" t="str">
        <f>CONCATENATE(Tabela1[[#This Row],[CIDADE]],",",Tabela1[[#This Row],[UF]])</f>
        <v>MERCADO LIVRE,MERCADO LIVRE</v>
      </c>
      <c r="F6618" s="12">
        <v>46233</v>
      </c>
      <c r="G6618" s="14">
        <v>56.28</v>
      </c>
      <c r="H6618" s="13">
        <v>196.72</v>
      </c>
      <c r="I6618" s="7">
        <f>Tabela1[[#This Row],[Valor total]]-Tabela1[[#This Row],[Valor custo]]</f>
        <v>140.44</v>
      </c>
      <c r="J6618" s="3">
        <f>Tabela1[[#This Row],[MARGEM BRUTA]]/Tabela1[[#This Row],[Valor total]]</f>
        <v>0.71390809272061817</v>
      </c>
      <c r="K6618" s="1" t="str">
        <f>VLOOKUP(Tabela1[[#This Row],[Cliente]],'BASE DE CLIENTES'!A:D,4,0)</f>
        <v>OUTROS RAMOS</v>
      </c>
      <c r="L6618" s="1" t="str">
        <f>VLOOKUP(Tabela1[[#This Row],[Cliente]],'BASE DE CLIENTES'!A:E,5,0)</f>
        <v>MERCADO LIVRE</v>
      </c>
    </row>
    <row r="6619" spans="2:12" x14ac:dyDescent="0.3">
      <c r="B6619" t="s">
        <v>27</v>
      </c>
      <c r="C6619" s="1" t="str">
        <f>VLOOKUP(Tabela1[[#This Row],[Cliente]],'BASE DE CLIENTES'!A:E,2,0)</f>
        <v>Brasília</v>
      </c>
      <c r="D6619" s="1" t="str">
        <f>VLOOKUP(Tabela1[[#This Row],[Cliente]],'BASE DE CLIENTES'!A:C,3,0)</f>
        <v>DF</v>
      </c>
      <c r="E6619" s="1" t="str">
        <f>CONCATENATE(Tabela1[[#This Row],[CIDADE]],",",Tabela1[[#This Row],[UF]])</f>
        <v>Brasília,DF</v>
      </c>
      <c r="F6619" s="12">
        <v>46233</v>
      </c>
      <c r="G6619" s="14">
        <v>117.08</v>
      </c>
      <c r="H6619" s="13">
        <v>345</v>
      </c>
      <c r="I6619" s="7">
        <f>Tabela1[[#This Row],[Valor total]]-Tabela1[[#This Row],[Valor custo]]</f>
        <v>227.92000000000002</v>
      </c>
      <c r="J6619" s="3">
        <f>Tabela1[[#This Row],[MARGEM BRUTA]]/Tabela1[[#This Row],[Valor total]]</f>
        <v>0.66063768115942034</v>
      </c>
      <c r="K6619" s="1" t="str">
        <f>VLOOKUP(Tabela1[[#This Row],[Cliente]],'BASE DE CLIENTES'!A:D,4,0)</f>
        <v>EMPRESA SEM MAQUINA</v>
      </c>
      <c r="L6619" s="1" t="str">
        <f>VLOOKUP(Tabela1[[#This Row],[Cliente]],'BASE DE CLIENTES'!A:E,5,0)</f>
        <v>RECANTO DAS EMAS</v>
      </c>
    </row>
    <row r="6620" spans="2:12" x14ac:dyDescent="0.3">
      <c r="B6620" t="s">
        <v>66</v>
      </c>
      <c r="C6620" s="1" t="str">
        <f>VLOOKUP(Tabela1[[#This Row],[Cliente]],'BASE DE CLIENTES'!A:E,2,0)</f>
        <v>Águas Lindas de Goiás</v>
      </c>
      <c r="D6620" s="1" t="str">
        <f>VLOOKUP(Tabela1[[#This Row],[Cliente]],'BASE DE CLIENTES'!A:C,3,0)</f>
        <v>GO</v>
      </c>
      <c r="E6620" s="1" t="str">
        <f>CONCATENATE(Tabela1[[#This Row],[CIDADE]],",",Tabela1[[#This Row],[UF]])</f>
        <v>Águas Lindas de Goiás,GO</v>
      </c>
      <c r="F6620" s="12">
        <v>46233</v>
      </c>
      <c r="G6620" s="14">
        <v>1140</v>
      </c>
      <c r="H6620" s="13">
        <v>1770</v>
      </c>
      <c r="I6620" s="7">
        <f>Tabela1[[#This Row],[Valor total]]-Tabela1[[#This Row],[Valor custo]]</f>
        <v>630</v>
      </c>
      <c r="J6620" s="3">
        <f>Tabela1[[#This Row],[MARGEM BRUTA]]/Tabela1[[#This Row],[Valor total]]</f>
        <v>0.3559322033898305</v>
      </c>
      <c r="K6620" s="1" t="str">
        <f>VLOOKUP(Tabela1[[#This Row],[Cliente]],'BASE DE CLIENTES'!A:D,4,0)</f>
        <v>EMPRESA COM MAQUINA</v>
      </c>
      <c r="L6620" s="1" t="str">
        <f>VLOOKUP(Tabela1[[#This Row],[Cliente]],'BASE DE CLIENTES'!A:E,5,0)</f>
        <v>Águas Lindas de Goiás</v>
      </c>
    </row>
    <row r="6621" spans="2:12" x14ac:dyDescent="0.3">
      <c r="B6621" t="s">
        <v>1223</v>
      </c>
      <c r="C6621" s="1" t="str">
        <f>VLOOKUP(Tabela1[[#This Row],[Cliente]],'BASE DE CLIENTES'!A:E,2,0)</f>
        <v>MERCADO LIVRE</v>
      </c>
      <c r="D6621" s="1" t="str">
        <f>VLOOKUP(Tabela1[[#This Row],[Cliente]],'BASE DE CLIENTES'!A:C,3,0)</f>
        <v>MERCADO LIVRE</v>
      </c>
      <c r="E6621" s="1" t="str">
        <f>CONCATENATE(Tabela1[[#This Row],[CIDADE]],",",Tabela1[[#This Row],[UF]])</f>
        <v>MERCADO LIVRE,MERCADO LIVRE</v>
      </c>
      <c r="F6621" s="12">
        <v>46233</v>
      </c>
      <c r="G6621" s="14">
        <v>15.34</v>
      </c>
      <c r="H6621" s="13">
        <v>18.34</v>
      </c>
      <c r="I6621" s="7">
        <f>Tabela1[[#This Row],[Valor total]]-Tabela1[[#This Row],[Valor custo]]</f>
        <v>3</v>
      </c>
      <c r="J6621" s="3">
        <f>Tabela1[[#This Row],[MARGEM BRUTA]]/Tabela1[[#This Row],[Valor total]]</f>
        <v>0.16357688113413305</v>
      </c>
      <c r="K6621" s="1" t="str">
        <f>VLOOKUP(Tabela1[[#This Row],[Cliente]],'BASE DE CLIENTES'!A:D,4,0)</f>
        <v>OUTROS RAMOS</v>
      </c>
      <c r="L6621" s="1" t="str">
        <f>VLOOKUP(Tabela1[[#This Row],[Cliente]],'BASE DE CLIENTES'!A:E,5,0)</f>
        <v>MERCADO LIVRE</v>
      </c>
    </row>
    <row r="6622" spans="2:12" x14ac:dyDescent="0.3">
      <c r="B6622" t="s">
        <v>136</v>
      </c>
      <c r="C6622" s="1" t="str">
        <f>VLOOKUP(Tabela1[[#This Row],[Cliente]],'BASE DE CLIENTES'!A:E,2,0)</f>
        <v>Brasília</v>
      </c>
      <c r="D6622" s="1" t="str">
        <f>VLOOKUP(Tabela1[[#This Row],[Cliente]],'BASE DE CLIENTES'!A:C,3,0)</f>
        <v>DF</v>
      </c>
      <c r="E6622" s="1" t="str">
        <f>CONCATENATE(Tabela1[[#This Row],[CIDADE]],",",Tabela1[[#This Row],[UF]])</f>
        <v>Brasília,DF</v>
      </c>
      <c r="F6622" s="12">
        <v>46233</v>
      </c>
      <c r="G6622" s="14">
        <v>42</v>
      </c>
      <c r="H6622" s="13">
        <v>70</v>
      </c>
      <c r="I6622" s="7">
        <f>Tabela1[[#This Row],[Valor total]]-Tabela1[[#This Row],[Valor custo]]</f>
        <v>28</v>
      </c>
      <c r="J6622" s="3">
        <f>Tabela1[[#This Row],[MARGEM BRUTA]]/Tabela1[[#This Row],[Valor total]]</f>
        <v>0.4</v>
      </c>
      <c r="K6622" s="1" t="str">
        <f>VLOOKUP(Tabela1[[#This Row],[Cliente]],'BASE DE CLIENTES'!A:D,4,0)</f>
        <v>SEM CLASSIFICAÇÃO</v>
      </c>
      <c r="L6622" s="1" t="str">
        <f>VLOOKUP(Tabela1[[#This Row],[Cliente]],'BASE DE CLIENTES'!A:E,5,0)</f>
        <v>SAMAMBAIA NORTE (SAMAMBAIA)</v>
      </c>
    </row>
    <row r="6623" spans="2:12" x14ac:dyDescent="0.3">
      <c r="B6623" t="s">
        <v>106</v>
      </c>
      <c r="C6623" s="1" t="str">
        <f>VLOOKUP(Tabela1[[#This Row],[Cliente]],'BASE DE CLIENTES'!A:E,2,0)</f>
        <v>Brasília</v>
      </c>
      <c r="D6623" s="1" t="str">
        <f>VLOOKUP(Tabela1[[#This Row],[Cliente]],'BASE DE CLIENTES'!A:C,3,0)</f>
        <v>DF</v>
      </c>
      <c r="E6623" s="1" t="str">
        <f>CONCATENATE(Tabela1[[#This Row],[CIDADE]],",",Tabela1[[#This Row],[UF]])</f>
        <v>Brasília,DF</v>
      </c>
      <c r="F6623" s="12">
        <v>46233</v>
      </c>
      <c r="G6623" s="14">
        <v>500</v>
      </c>
      <c r="H6623" s="13">
        <v>830</v>
      </c>
      <c r="I6623" s="7">
        <f>Tabela1[[#This Row],[Valor total]]-Tabela1[[#This Row],[Valor custo]]</f>
        <v>330</v>
      </c>
      <c r="J6623" s="3">
        <f>Tabela1[[#This Row],[MARGEM BRUTA]]/Tabela1[[#This Row],[Valor total]]</f>
        <v>0.39759036144578314</v>
      </c>
      <c r="K6623" s="1" t="str">
        <f>VLOOKUP(Tabela1[[#This Row],[Cliente]],'BASE DE CLIENTES'!A:D,4,0)</f>
        <v>EMPRESA COM MAQUINA</v>
      </c>
      <c r="L6623" s="1" t="str">
        <f>VLOOKUP(Tabela1[[#This Row],[Cliente]],'BASE DE CLIENTES'!A:E,5,0)</f>
        <v>26 DE SETEMBRO</v>
      </c>
    </row>
    <row r="6624" spans="2:12" x14ac:dyDescent="0.3">
      <c r="B6624" t="s">
        <v>70</v>
      </c>
      <c r="C6624" s="1" t="str">
        <f>VLOOKUP(Tabela1[[#This Row],[Cliente]],'BASE DE CLIENTES'!A:E,2,0)</f>
        <v>Brasília</v>
      </c>
      <c r="D6624" s="1" t="str">
        <f>VLOOKUP(Tabela1[[#This Row],[Cliente]],'BASE DE CLIENTES'!A:C,3,0)</f>
        <v>DF</v>
      </c>
      <c r="E6624" s="1" t="str">
        <f>CONCATENATE(Tabela1[[#This Row],[CIDADE]],",",Tabela1[[#This Row],[UF]])</f>
        <v>Brasília,DF</v>
      </c>
      <c r="F6624" s="12">
        <v>46233</v>
      </c>
      <c r="G6624" s="14">
        <v>650</v>
      </c>
      <c r="H6624" s="13">
        <v>1100</v>
      </c>
      <c r="I6624" s="7">
        <f>Tabela1[[#This Row],[Valor total]]-Tabela1[[#This Row],[Valor custo]]</f>
        <v>450</v>
      </c>
      <c r="J6624" s="3">
        <f>Tabela1[[#This Row],[MARGEM BRUTA]]/Tabela1[[#This Row],[Valor total]]</f>
        <v>0.40909090909090912</v>
      </c>
      <c r="K6624" s="1" t="str">
        <f>VLOOKUP(Tabela1[[#This Row],[Cliente]],'BASE DE CLIENTES'!A:D,4,0)</f>
        <v>EMPRESA COM MAQUINA</v>
      </c>
      <c r="L6624" s="1" t="str">
        <f>VLOOKUP(Tabela1[[#This Row],[Cliente]],'BASE DE CLIENTES'!A:E,5,0)</f>
        <v>TAGUATINGA NORTE (TAGUATINGA)</v>
      </c>
    </row>
    <row r="6625" spans="2:12" x14ac:dyDescent="0.3">
      <c r="B6625" t="s">
        <v>27</v>
      </c>
      <c r="C6625" s="1" t="str">
        <f>VLOOKUP(Tabela1[[#This Row],[Cliente]],'BASE DE CLIENTES'!A:E,2,0)</f>
        <v>Brasília</v>
      </c>
      <c r="D6625" s="1" t="str">
        <f>VLOOKUP(Tabela1[[#This Row],[Cliente]],'BASE DE CLIENTES'!A:C,3,0)</f>
        <v>DF</v>
      </c>
      <c r="E6625" s="1" t="str">
        <f>CONCATENATE(Tabela1[[#This Row],[CIDADE]],",",Tabela1[[#This Row],[UF]])</f>
        <v>Brasília,DF</v>
      </c>
      <c r="F6625" s="12">
        <v>46233</v>
      </c>
      <c r="G6625" s="14">
        <v>2430.9</v>
      </c>
      <c r="H6625" s="13">
        <v>3300</v>
      </c>
      <c r="I6625" s="7">
        <f>Tabela1[[#This Row],[Valor total]]-Tabela1[[#This Row],[Valor custo]]</f>
        <v>869.09999999999991</v>
      </c>
      <c r="J6625" s="3">
        <f>Tabela1[[#This Row],[MARGEM BRUTA]]/Tabela1[[#This Row],[Valor total]]</f>
        <v>0.26336363636363636</v>
      </c>
      <c r="K6625" s="1" t="str">
        <f>VLOOKUP(Tabela1[[#This Row],[Cliente]],'BASE DE CLIENTES'!A:D,4,0)</f>
        <v>EMPRESA SEM MAQUINA</v>
      </c>
      <c r="L6625" s="1" t="str">
        <f>VLOOKUP(Tabela1[[#This Row],[Cliente]],'BASE DE CLIENTES'!A:E,5,0)</f>
        <v>RECANTO DAS EMAS</v>
      </c>
    </row>
    <row r="6626" spans="2:12" x14ac:dyDescent="0.3">
      <c r="B6626" t="s">
        <v>108</v>
      </c>
      <c r="C6626" s="1" t="str">
        <f>VLOOKUP(Tabela1[[#This Row],[Cliente]],'BASE DE CLIENTES'!A:E,2,0)</f>
        <v>Brasília</v>
      </c>
      <c r="D6626" s="1" t="str">
        <f>VLOOKUP(Tabela1[[#This Row],[Cliente]],'BASE DE CLIENTES'!A:C,3,0)</f>
        <v>DF</v>
      </c>
      <c r="E6626" s="1" t="str">
        <f>CONCATENATE(Tabela1[[#This Row],[CIDADE]],",",Tabela1[[#This Row],[UF]])</f>
        <v>Brasília,DF</v>
      </c>
      <c r="F6626" s="12">
        <v>46233</v>
      </c>
      <c r="G6626" s="14">
        <v>700</v>
      </c>
      <c r="H6626" s="13">
        <v>1000</v>
      </c>
      <c r="I6626" s="7">
        <f>Tabela1[[#This Row],[Valor total]]-Tabela1[[#This Row],[Valor custo]]</f>
        <v>300</v>
      </c>
      <c r="J6626" s="3">
        <f>Tabela1[[#This Row],[MARGEM BRUTA]]/Tabela1[[#This Row],[Valor total]]</f>
        <v>0.3</v>
      </c>
      <c r="K6626" s="1" t="str">
        <f>VLOOKUP(Tabela1[[#This Row],[Cliente]],'BASE DE CLIENTES'!A:D,4,0)</f>
        <v>SERRALHEIRO</v>
      </c>
      <c r="L6626" s="1" t="str">
        <f>VLOOKUP(Tabela1[[#This Row],[Cliente]],'BASE DE CLIENTES'!A:E,5,0)</f>
        <v>Vila Planalto</v>
      </c>
    </row>
    <row r="6627" spans="2:12" x14ac:dyDescent="0.3">
      <c r="B6627" t="s">
        <v>1223</v>
      </c>
      <c r="C6627" s="1" t="str">
        <f>VLOOKUP(Tabela1[[#This Row],[Cliente]],'BASE DE CLIENTES'!A:E,2,0)</f>
        <v>MERCADO LIVRE</v>
      </c>
      <c r="D6627" s="1" t="str">
        <f>VLOOKUP(Tabela1[[#This Row],[Cliente]],'BASE DE CLIENTES'!A:C,3,0)</f>
        <v>MERCADO LIVRE</v>
      </c>
      <c r="E6627" s="1" t="str">
        <f>CONCATENATE(Tabela1[[#This Row],[CIDADE]],",",Tabela1[[#This Row],[UF]])</f>
        <v>MERCADO LIVRE,MERCADO LIVRE</v>
      </c>
      <c r="F6627" s="12">
        <v>46233</v>
      </c>
      <c r="G6627" s="14">
        <v>0</v>
      </c>
      <c r="H6627" s="13">
        <v>102.78</v>
      </c>
      <c r="I6627" s="7">
        <f>Tabela1[[#This Row],[Valor total]]-Tabela1[[#This Row],[Valor custo]]</f>
        <v>102.78</v>
      </c>
      <c r="J6627" s="3">
        <f>Tabela1[[#This Row],[MARGEM BRUTA]]/Tabela1[[#This Row],[Valor total]]</f>
        <v>1</v>
      </c>
      <c r="K6627" s="1" t="str">
        <f>VLOOKUP(Tabela1[[#This Row],[Cliente]],'BASE DE CLIENTES'!A:D,4,0)</f>
        <v>OUTROS RAMOS</v>
      </c>
      <c r="L6627" s="1" t="str">
        <f>VLOOKUP(Tabela1[[#This Row],[Cliente]],'BASE DE CLIENTES'!A:E,5,0)</f>
        <v>MERCADO LIVRE</v>
      </c>
    </row>
    <row r="6628" spans="2:12" x14ac:dyDescent="0.3">
      <c r="B6628" t="s">
        <v>111</v>
      </c>
      <c r="C6628" s="1" t="str">
        <f>VLOOKUP(Tabela1[[#This Row],[Cliente]],'BASE DE CLIENTES'!A:E,2,0)</f>
        <v>Brasília</v>
      </c>
      <c r="D6628" s="1" t="str">
        <f>VLOOKUP(Tabela1[[#This Row],[Cliente]],'BASE DE CLIENTES'!A:C,3,0)</f>
        <v>DF</v>
      </c>
      <c r="E6628" s="1" t="str">
        <f>CONCATENATE(Tabela1[[#This Row],[CIDADE]],",",Tabela1[[#This Row],[UF]])</f>
        <v>Brasília,DF</v>
      </c>
      <c r="F6628" s="12">
        <v>46233</v>
      </c>
      <c r="G6628" s="14">
        <v>1181.1400000000001</v>
      </c>
      <c r="H6628" s="13">
        <v>1960</v>
      </c>
      <c r="I6628" s="7">
        <f>Tabela1[[#This Row],[Valor total]]-Tabela1[[#This Row],[Valor custo]]</f>
        <v>778.8599999999999</v>
      </c>
      <c r="J6628" s="3">
        <f>Tabela1[[#This Row],[MARGEM BRUTA]]/Tabela1[[#This Row],[Valor total]]</f>
        <v>0.39737755102040812</v>
      </c>
      <c r="K6628" s="1" t="str">
        <f>VLOOKUP(Tabela1[[#This Row],[Cliente]],'BASE DE CLIENTES'!A:D,4,0)</f>
        <v>EMPRESA SEM MAQUINA</v>
      </c>
      <c r="L6628" s="1" t="str">
        <f>VLOOKUP(Tabela1[[#This Row],[Cliente]],'BASE DE CLIENTES'!A:E,5,0)</f>
        <v>TAGUATINGA SUL (TAGUATINGA)</v>
      </c>
    </row>
    <row r="6629" spans="2:12" x14ac:dyDescent="0.3">
      <c r="B6629" t="s">
        <v>80</v>
      </c>
      <c r="C6629" s="1" t="str">
        <f>VLOOKUP(Tabela1[[#This Row],[Cliente]],'BASE DE CLIENTES'!A:E,2,0)</f>
        <v>Brasília</v>
      </c>
      <c r="D6629" s="1" t="str">
        <f>VLOOKUP(Tabela1[[#This Row],[Cliente]],'BASE DE CLIENTES'!A:C,3,0)</f>
        <v>DF</v>
      </c>
      <c r="E6629" s="1" t="str">
        <f>CONCATENATE(Tabela1[[#This Row],[CIDADE]],",",Tabela1[[#This Row],[UF]])</f>
        <v>Brasília,DF</v>
      </c>
      <c r="F6629" s="12">
        <v>46233</v>
      </c>
      <c r="G6629" s="14">
        <v>419</v>
      </c>
      <c r="H6629" s="13">
        <v>720</v>
      </c>
      <c r="I6629" s="7">
        <f>Tabela1[[#This Row],[Valor total]]-Tabela1[[#This Row],[Valor custo]]</f>
        <v>301</v>
      </c>
      <c r="J6629" s="3">
        <f>Tabela1[[#This Row],[MARGEM BRUTA]]/Tabela1[[#This Row],[Valor total]]</f>
        <v>0.41805555555555557</v>
      </c>
      <c r="K6629" s="1" t="str">
        <f>VLOOKUP(Tabela1[[#This Row],[Cliente]],'BASE DE CLIENTES'!A:D,4,0)</f>
        <v>EMPRESA SEM MAQUINA</v>
      </c>
      <c r="L6629" s="1" t="str">
        <f>VLOOKUP(Tabela1[[#This Row],[Cliente]],'BASE DE CLIENTES'!A:E,5,0)</f>
        <v>JOKEY</v>
      </c>
    </row>
    <row r="6630" spans="2:12" x14ac:dyDescent="0.3">
      <c r="B6630" t="s">
        <v>1223</v>
      </c>
      <c r="C6630" s="1" t="str">
        <f>VLOOKUP(Tabela1[[#This Row],[Cliente]],'BASE DE CLIENTES'!A:E,2,0)</f>
        <v>MERCADO LIVRE</v>
      </c>
      <c r="D6630" s="1" t="str">
        <f>VLOOKUP(Tabela1[[#This Row],[Cliente]],'BASE DE CLIENTES'!A:C,3,0)</f>
        <v>MERCADO LIVRE</v>
      </c>
      <c r="E6630" s="1" t="str">
        <f>CONCATENATE(Tabela1[[#This Row],[CIDADE]],",",Tabela1[[#This Row],[UF]])</f>
        <v>MERCADO LIVRE,MERCADO LIVRE</v>
      </c>
      <c r="F6630" s="12">
        <v>46233</v>
      </c>
      <c r="G6630" s="14">
        <v>56.28</v>
      </c>
      <c r="H6630" s="13">
        <v>208.86</v>
      </c>
      <c r="I6630" s="7">
        <f>Tabela1[[#This Row],[Valor total]]-Tabela1[[#This Row],[Valor custo]]</f>
        <v>152.58000000000001</v>
      </c>
      <c r="J6630" s="3">
        <f>Tabela1[[#This Row],[MARGEM BRUTA]]/Tabela1[[#This Row],[Valor total]]</f>
        <v>0.73053720195346161</v>
      </c>
      <c r="K6630" s="1" t="str">
        <f>VLOOKUP(Tabela1[[#This Row],[Cliente]],'BASE DE CLIENTES'!A:D,4,0)</f>
        <v>OUTROS RAMOS</v>
      </c>
      <c r="L6630" s="1" t="str">
        <f>VLOOKUP(Tabela1[[#This Row],[Cliente]],'BASE DE CLIENTES'!A:E,5,0)</f>
        <v>MERCADO LIVRE</v>
      </c>
    </row>
    <row r="6631" spans="2:12" x14ac:dyDescent="0.3">
      <c r="B6631" t="s">
        <v>1223</v>
      </c>
      <c r="C6631" s="1" t="str">
        <f>VLOOKUP(Tabela1[[#This Row],[Cliente]],'BASE DE CLIENTES'!A:E,2,0)</f>
        <v>MERCADO LIVRE</v>
      </c>
      <c r="D6631" s="1" t="str">
        <f>VLOOKUP(Tabela1[[#This Row],[Cliente]],'BASE DE CLIENTES'!A:C,3,0)</f>
        <v>MERCADO LIVRE</v>
      </c>
      <c r="E6631" s="1" t="str">
        <f>CONCATENATE(Tabela1[[#This Row],[CIDADE]],",",Tabela1[[#This Row],[UF]])</f>
        <v>MERCADO LIVRE,MERCADO LIVRE</v>
      </c>
      <c r="F6631" s="12">
        <v>46233</v>
      </c>
      <c r="G6631" s="14">
        <v>56.28</v>
      </c>
      <c r="H6631" s="13">
        <v>177.27</v>
      </c>
      <c r="I6631" s="7">
        <f>Tabela1[[#This Row],[Valor total]]-Tabela1[[#This Row],[Valor custo]]</f>
        <v>120.99000000000001</v>
      </c>
      <c r="J6631" s="3">
        <f>Tabela1[[#This Row],[MARGEM BRUTA]]/Tabela1[[#This Row],[Valor total]]</f>
        <v>0.68251819258757829</v>
      </c>
      <c r="K6631" s="1" t="str">
        <f>VLOOKUP(Tabela1[[#This Row],[Cliente]],'BASE DE CLIENTES'!A:D,4,0)</f>
        <v>OUTROS RAMOS</v>
      </c>
      <c r="L6631" s="1" t="str">
        <f>VLOOKUP(Tabela1[[#This Row],[Cliente]],'BASE DE CLIENTES'!A:E,5,0)</f>
        <v>MERCADO LIVRE</v>
      </c>
    </row>
    <row r="6632" spans="2:12" x14ac:dyDescent="0.3">
      <c r="B6632" t="s">
        <v>1223</v>
      </c>
      <c r="C6632" s="1" t="str">
        <f>VLOOKUP(Tabela1[[#This Row],[Cliente]],'BASE DE CLIENTES'!A:E,2,0)</f>
        <v>MERCADO LIVRE</v>
      </c>
      <c r="D6632" s="1" t="str">
        <f>VLOOKUP(Tabela1[[#This Row],[Cliente]],'BASE DE CLIENTES'!A:C,3,0)</f>
        <v>MERCADO LIVRE</v>
      </c>
      <c r="E6632" s="1" t="str">
        <f>CONCATENATE(Tabela1[[#This Row],[CIDADE]],",",Tabela1[[#This Row],[UF]])</f>
        <v>MERCADO LIVRE,MERCADO LIVRE</v>
      </c>
      <c r="F6632" s="12">
        <v>46233</v>
      </c>
      <c r="G6632" s="14">
        <v>500</v>
      </c>
      <c r="H6632" s="13">
        <v>821.13</v>
      </c>
      <c r="I6632" s="7">
        <f>Tabela1[[#This Row],[Valor total]]-Tabela1[[#This Row],[Valor custo]]</f>
        <v>321.13</v>
      </c>
      <c r="J6632" s="3">
        <f>Tabela1[[#This Row],[MARGEM BRUTA]]/Tabela1[[#This Row],[Valor total]]</f>
        <v>0.3910830197410885</v>
      </c>
      <c r="K6632" s="1" t="str">
        <f>VLOOKUP(Tabela1[[#This Row],[Cliente]],'BASE DE CLIENTES'!A:D,4,0)</f>
        <v>OUTROS RAMOS</v>
      </c>
      <c r="L6632" s="1" t="str">
        <f>VLOOKUP(Tabela1[[#This Row],[Cliente]],'BASE DE CLIENTES'!A:E,5,0)</f>
        <v>MERCADO LIVRE</v>
      </c>
    </row>
    <row r="6633" spans="2:12" x14ac:dyDescent="0.3">
      <c r="B6633" t="s">
        <v>1223</v>
      </c>
      <c r="C6633" s="1" t="str">
        <f>VLOOKUP(Tabela1[[#This Row],[Cliente]],'BASE DE CLIENTES'!A:E,2,0)</f>
        <v>MERCADO LIVRE</v>
      </c>
      <c r="D6633" s="1" t="str">
        <f>VLOOKUP(Tabela1[[#This Row],[Cliente]],'BASE DE CLIENTES'!A:C,3,0)</f>
        <v>MERCADO LIVRE</v>
      </c>
      <c r="E6633" s="1" t="str">
        <f>CONCATENATE(Tabela1[[#This Row],[CIDADE]],",",Tabela1[[#This Row],[UF]])</f>
        <v>MERCADO LIVRE,MERCADO LIVRE</v>
      </c>
      <c r="F6633" s="12">
        <v>46232</v>
      </c>
      <c r="G6633" s="14">
        <v>56.28</v>
      </c>
      <c r="H6633" s="13">
        <v>205.3</v>
      </c>
      <c r="I6633" s="7">
        <f>Tabela1[[#This Row],[Valor total]]-Tabela1[[#This Row],[Valor custo]]</f>
        <v>149.02000000000001</v>
      </c>
      <c r="J6633" s="3">
        <f>Tabela1[[#This Row],[MARGEM BRUTA]]/Tabela1[[#This Row],[Valor total]]</f>
        <v>0.72586458840720902</v>
      </c>
      <c r="K6633" s="1" t="str">
        <f>VLOOKUP(Tabela1[[#This Row],[Cliente]],'BASE DE CLIENTES'!A:D,4,0)</f>
        <v>OUTROS RAMOS</v>
      </c>
      <c r="L6633" s="1" t="str">
        <f>VLOOKUP(Tabela1[[#This Row],[Cliente]],'BASE DE CLIENTES'!A:E,5,0)</f>
        <v>MERCADO LIVRE</v>
      </c>
    </row>
    <row r="6634" spans="2:12" x14ac:dyDescent="0.3">
      <c r="B6634" t="s">
        <v>111</v>
      </c>
      <c r="C6634" s="1" t="str">
        <f>VLOOKUP(Tabela1[[#This Row],[Cliente]],'BASE DE CLIENTES'!A:E,2,0)</f>
        <v>Brasília</v>
      </c>
      <c r="D6634" s="1" t="str">
        <f>VLOOKUP(Tabela1[[#This Row],[Cliente]],'BASE DE CLIENTES'!A:C,3,0)</f>
        <v>DF</v>
      </c>
      <c r="E6634" s="1" t="str">
        <f>CONCATENATE(Tabela1[[#This Row],[CIDADE]],",",Tabela1[[#This Row],[UF]])</f>
        <v>Brasília,DF</v>
      </c>
      <c r="F6634" s="12">
        <v>46232</v>
      </c>
      <c r="G6634" s="14">
        <v>1458.54</v>
      </c>
      <c r="H6634" s="13">
        <v>2510</v>
      </c>
      <c r="I6634" s="7">
        <f>Tabela1[[#This Row],[Valor total]]-Tabela1[[#This Row],[Valor custo]]</f>
        <v>1051.46</v>
      </c>
      <c r="J6634" s="3">
        <f>Tabela1[[#This Row],[MARGEM BRUTA]]/Tabela1[[#This Row],[Valor total]]</f>
        <v>0.41890836653386454</v>
      </c>
      <c r="K6634" s="1" t="str">
        <f>VLOOKUP(Tabela1[[#This Row],[Cliente]],'BASE DE CLIENTES'!A:D,4,0)</f>
        <v>EMPRESA SEM MAQUINA</v>
      </c>
      <c r="L6634" s="1" t="str">
        <f>VLOOKUP(Tabela1[[#This Row],[Cliente]],'BASE DE CLIENTES'!A:E,5,0)</f>
        <v>TAGUATINGA SUL (TAGUATINGA)</v>
      </c>
    </row>
    <row r="6635" spans="2:12" x14ac:dyDescent="0.3">
      <c r="B6635" t="s">
        <v>27</v>
      </c>
      <c r="C6635" s="1" t="str">
        <f>VLOOKUP(Tabela1[[#This Row],[Cliente]],'BASE DE CLIENTES'!A:E,2,0)</f>
        <v>Brasília</v>
      </c>
      <c r="D6635" s="1" t="str">
        <f>VLOOKUP(Tabela1[[#This Row],[Cliente]],'BASE DE CLIENTES'!A:C,3,0)</f>
        <v>DF</v>
      </c>
      <c r="E6635" s="1" t="str">
        <f>CONCATENATE(Tabela1[[#This Row],[CIDADE]],",",Tabela1[[#This Row],[UF]])</f>
        <v>Brasília,DF</v>
      </c>
      <c r="F6635" s="12">
        <v>46232</v>
      </c>
      <c r="G6635" s="14">
        <v>760</v>
      </c>
      <c r="H6635" s="13">
        <v>1230</v>
      </c>
      <c r="I6635" s="7">
        <f>Tabela1[[#This Row],[Valor total]]-Tabela1[[#This Row],[Valor custo]]</f>
        <v>470</v>
      </c>
      <c r="J6635" s="3">
        <f>Tabela1[[#This Row],[MARGEM BRUTA]]/Tabela1[[#This Row],[Valor total]]</f>
        <v>0.38211382113821141</v>
      </c>
      <c r="K6635" s="1" t="str">
        <f>VLOOKUP(Tabela1[[#This Row],[Cliente]],'BASE DE CLIENTES'!A:D,4,0)</f>
        <v>EMPRESA SEM MAQUINA</v>
      </c>
      <c r="L6635" s="1" t="str">
        <f>VLOOKUP(Tabela1[[#This Row],[Cliente]],'BASE DE CLIENTES'!A:E,5,0)</f>
        <v>RECANTO DAS EMAS</v>
      </c>
    </row>
    <row r="6636" spans="2:12" x14ac:dyDescent="0.3">
      <c r="B6636" t="s">
        <v>68</v>
      </c>
      <c r="C6636" s="1" t="str">
        <f>VLOOKUP(Tabela1[[#This Row],[Cliente]],'BASE DE CLIENTES'!A:E,2,0)</f>
        <v>Brasília</v>
      </c>
      <c r="D6636" s="1" t="str">
        <f>VLOOKUP(Tabela1[[#This Row],[Cliente]],'BASE DE CLIENTES'!A:C,3,0)</f>
        <v>DF</v>
      </c>
      <c r="E6636" s="1" t="str">
        <f>CONCATENATE(Tabela1[[#This Row],[CIDADE]],",",Tabela1[[#This Row],[UF]])</f>
        <v>Brasília,DF</v>
      </c>
      <c r="F6636" s="12">
        <v>46232</v>
      </c>
      <c r="G6636" s="14">
        <v>380</v>
      </c>
      <c r="H6636" s="13">
        <v>585</v>
      </c>
      <c r="I6636" s="7">
        <f>Tabela1[[#This Row],[Valor total]]-Tabela1[[#This Row],[Valor custo]]</f>
        <v>205</v>
      </c>
      <c r="J6636" s="3">
        <f>Tabela1[[#This Row],[MARGEM BRUTA]]/Tabela1[[#This Row],[Valor total]]</f>
        <v>0.3504273504273504</v>
      </c>
      <c r="K6636" s="1" t="str">
        <f>VLOOKUP(Tabela1[[#This Row],[Cliente]],'BASE DE CLIENTES'!A:D,4,0)</f>
        <v>EMPRESA COM MAQUINA</v>
      </c>
      <c r="L6636" s="1" t="str">
        <f>VLOOKUP(Tabela1[[#This Row],[Cliente]],'BASE DE CLIENTES'!A:E,5,0)</f>
        <v>SAMAMBAIA SUL (SAMAMBAIA)</v>
      </c>
    </row>
    <row r="6637" spans="2:12" x14ac:dyDescent="0.3">
      <c r="B6637" t="s">
        <v>15</v>
      </c>
      <c r="C6637" s="1" t="str">
        <f>VLOOKUP(Tabela1[[#This Row],[Cliente]],'BASE DE CLIENTES'!A:E,2,0)</f>
        <v>Brasília</v>
      </c>
      <c r="D6637" s="1" t="str">
        <f>VLOOKUP(Tabela1[[#This Row],[Cliente]],'BASE DE CLIENTES'!A:C,3,0)</f>
        <v>DF</v>
      </c>
      <c r="E6637" s="1" t="str">
        <f>CONCATENATE(Tabela1[[#This Row],[CIDADE]],",",Tabela1[[#This Row],[UF]])</f>
        <v>Brasília,DF</v>
      </c>
      <c r="F6637" s="12">
        <v>46232</v>
      </c>
      <c r="G6637" s="14">
        <v>38</v>
      </c>
      <c r="H6637" s="13">
        <v>150</v>
      </c>
      <c r="I6637" s="7">
        <f>Tabela1[[#This Row],[Valor total]]-Tabela1[[#This Row],[Valor custo]]</f>
        <v>112</v>
      </c>
      <c r="J6637" s="3">
        <f>Tabela1[[#This Row],[MARGEM BRUTA]]/Tabela1[[#This Row],[Valor total]]</f>
        <v>0.7466666666666667</v>
      </c>
      <c r="K6637" s="1" t="str">
        <f>VLOOKUP(Tabela1[[#This Row],[Cliente]],'BASE DE CLIENTES'!A:D,4,0)</f>
        <v>SERRALHEIRO</v>
      </c>
      <c r="L6637" s="1" t="str">
        <f>VLOOKUP(Tabela1[[#This Row],[Cliente]],'BASE DE CLIENTES'!A:E,5,0)</f>
        <v>SETOR HABITACIONAL VICENTE PIRES</v>
      </c>
    </row>
    <row r="6638" spans="2:12" x14ac:dyDescent="0.3">
      <c r="B6638" t="s">
        <v>1223</v>
      </c>
      <c r="C6638" s="1" t="str">
        <f>VLOOKUP(Tabela1[[#This Row],[Cliente]],'BASE DE CLIENTES'!A:E,2,0)</f>
        <v>MERCADO LIVRE</v>
      </c>
      <c r="D6638" s="1" t="str">
        <f>VLOOKUP(Tabela1[[#This Row],[Cliente]],'BASE DE CLIENTES'!A:C,3,0)</f>
        <v>MERCADO LIVRE</v>
      </c>
      <c r="E6638" s="1" t="str">
        <f>CONCATENATE(Tabela1[[#This Row],[CIDADE]],",",Tabela1[[#This Row],[UF]])</f>
        <v>MERCADO LIVRE,MERCADO LIVRE</v>
      </c>
      <c r="F6638" s="12">
        <v>46232</v>
      </c>
      <c r="G6638" s="14">
        <v>0</v>
      </c>
      <c r="H6638" s="13">
        <v>46.79</v>
      </c>
      <c r="I6638" s="7">
        <f>Tabela1[[#This Row],[Valor total]]-Tabela1[[#This Row],[Valor custo]]</f>
        <v>46.79</v>
      </c>
      <c r="J6638" s="3">
        <f>Tabela1[[#This Row],[MARGEM BRUTA]]/Tabela1[[#This Row],[Valor total]]</f>
        <v>1</v>
      </c>
      <c r="K6638" s="1" t="str">
        <f>VLOOKUP(Tabela1[[#This Row],[Cliente]],'BASE DE CLIENTES'!A:D,4,0)</f>
        <v>OUTROS RAMOS</v>
      </c>
      <c r="L6638" s="1" t="str">
        <f>VLOOKUP(Tabela1[[#This Row],[Cliente]],'BASE DE CLIENTES'!A:E,5,0)</f>
        <v>MERCADO LIVRE</v>
      </c>
    </row>
    <row r="6639" spans="2:12" x14ac:dyDescent="0.3">
      <c r="B6639" t="s">
        <v>23</v>
      </c>
      <c r="C6639" s="1" t="str">
        <f>VLOOKUP(Tabela1[[#This Row],[Cliente]],'BASE DE CLIENTES'!A:E,2,0)</f>
        <v>Brasília</v>
      </c>
      <c r="D6639" s="1" t="str">
        <f>VLOOKUP(Tabela1[[#This Row],[Cliente]],'BASE DE CLIENTES'!A:C,3,0)</f>
        <v>DF</v>
      </c>
      <c r="E6639" s="1" t="str">
        <f>CONCATENATE(Tabela1[[#This Row],[CIDADE]],",",Tabela1[[#This Row],[UF]])</f>
        <v>Brasília,DF</v>
      </c>
      <c r="F6639" s="12">
        <v>46232</v>
      </c>
      <c r="G6639" s="14">
        <v>1046.79</v>
      </c>
      <c r="H6639" s="13">
        <v>1545</v>
      </c>
      <c r="I6639" s="7">
        <f>Tabela1[[#This Row],[Valor total]]-Tabela1[[#This Row],[Valor custo]]</f>
        <v>498.21000000000004</v>
      </c>
      <c r="J6639" s="3">
        <f>Tabela1[[#This Row],[MARGEM BRUTA]]/Tabela1[[#This Row],[Valor total]]</f>
        <v>0.32246601941747577</v>
      </c>
      <c r="K6639" s="1" t="str">
        <f>VLOOKUP(Tabela1[[#This Row],[Cliente]],'BASE DE CLIENTES'!A:D,4,0)</f>
        <v>EMPRESA SEM MAQUINA</v>
      </c>
      <c r="L6639" s="1" t="str">
        <f>VLOOKUP(Tabela1[[#This Row],[Cliente]],'BASE DE CLIENTES'!A:E,5,0)</f>
        <v>SETOR INDUSTRIAL (TAGUATINGA)</v>
      </c>
    </row>
    <row r="6640" spans="2:12" x14ac:dyDescent="0.3">
      <c r="B6640" t="s">
        <v>1223</v>
      </c>
      <c r="C6640" s="1" t="str">
        <f>VLOOKUP(Tabela1[[#This Row],[Cliente]],'BASE DE CLIENTES'!A:E,2,0)</f>
        <v>MERCADO LIVRE</v>
      </c>
      <c r="D6640" s="1" t="str">
        <f>VLOOKUP(Tabela1[[#This Row],[Cliente]],'BASE DE CLIENTES'!A:C,3,0)</f>
        <v>MERCADO LIVRE</v>
      </c>
      <c r="E6640" s="1" t="str">
        <f>CONCATENATE(Tabela1[[#This Row],[CIDADE]],",",Tabela1[[#This Row],[UF]])</f>
        <v>MERCADO LIVRE,MERCADO LIVRE</v>
      </c>
      <c r="F6640" s="12">
        <v>46232</v>
      </c>
      <c r="G6640" s="14">
        <v>56.28</v>
      </c>
      <c r="H6640" s="13">
        <v>178.87</v>
      </c>
      <c r="I6640" s="7">
        <f>Tabela1[[#This Row],[Valor total]]-Tabela1[[#This Row],[Valor custo]]</f>
        <v>122.59</v>
      </c>
      <c r="J6640" s="3">
        <f>Tabela1[[#This Row],[MARGEM BRUTA]]/Tabela1[[#This Row],[Valor total]]</f>
        <v>0.68535808128808628</v>
      </c>
      <c r="K6640" s="1" t="str">
        <f>VLOOKUP(Tabela1[[#This Row],[Cliente]],'BASE DE CLIENTES'!A:D,4,0)</f>
        <v>OUTROS RAMOS</v>
      </c>
      <c r="L6640" s="1" t="str">
        <f>VLOOKUP(Tabela1[[#This Row],[Cliente]],'BASE DE CLIENTES'!A:E,5,0)</f>
        <v>MERCADO LIVRE</v>
      </c>
    </row>
    <row r="6641" spans="2:12" x14ac:dyDescent="0.3">
      <c r="B6641" t="s">
        <v>1223</v>
      </c>
      <c r="C6641" s="1" t="str">
        <f>VLOOKUP(Tabela1[[#This Row],[Cliente]],'BASE DE CLIENTES'!A:E,2,0)</f>
        <v>MERCADO LIVRE</v>
      </c>
      <c r="D6641" s="1" t="str">
        <f>VLOOKUP(Tabela1[[#This Row],[Cliente]],'BASE DE CLIENTES'!A:C,3,0)</f>
        <v>MERCADO LIVRE</v>
      </c>
      <c r="E6641" s="1" t="str">
        <f>CONCATENATE(Tabela1[[#This Row],[CIDADE]],",",Tabela1[[#This Row],[UF]])</f>
        <v>MERCADO LIVRE,MERCADO LIVRE</v>
      </c>
      <c r="F6641" s="12">
        <v>46232</v>
      </c>
      <c r="G6641" s="14">
        <v>56.28</v>
      </c>
      <c r="H6641" s="13">
        <v>198.46</v>
      </c>
      <c r="I6641" s="7">
        <f>Tabela1[[#This Row],[Valor total]]-Tabela1[[#This Row],[Valor custo]]</f>
        <v>142.18</v>
      </c>
      <c r="J6641" s="3">
        <f>Tabela1[[#This Row],[MARGEM BRUTA]]/Tabela1[[#This Row],[Valor total]]</f>
        <v>0.71641640632873127</v>
      </c>
      <c r="K6641" s="1" t="str">
        <f>VLOOKUP(Tabela1[[#This Row],[Cliente]],'BASE DE CLIENTES'!A:D,4,0)</f>
        <v>OUTROS RAMOS</v>
      </c>
      <c r="L6641" s="1" t="str">
        <f>VLOOKUP(Tabela1[[#This Row],[Cliente]],'BASE DE CLIENTES'!A:E,5,0)</f>
        <v>MERCADO LIVRE</v>
      </c>
    </row>
    <row r="6642" spans="2:12" x14ac:dyDescent="0.3">
      <c r="B6642" t="s">
        <v>1223</v>
      </c>
      <c r="C6642" s="1" t="str">
        <f>VLOOKUP(Tabela1[[#This Row],[Cliente]],'BASE DE CLIENTES'!A:E,2,0)</f>
        <v>MERCADO LIVRE</v>
      </c>
      <c r="D6642" s="1" t="str">
        <f>VLOOKUP(Tabela1[[#This Row],[Cliente]],'BASE DE CLIENTES'!A:C,3,0)</f>
        <v>MERCADO LIVRE</v>
      </c>
      <c r="E6642" s="1" t="str">
        <f>CONCATENATE(Tabela1[[#This Row],[CIDADE]],",",Tabela1[[#This Row],[UF]])</f>
        <v>MERCADO LIVRE,MERCADO LIVRE</v>
      </c>
      <c r="F6642" s="12">
        <v>46232</v>
      </c>
      <c r="G6642" s="14">
        <v>56.28</v>
      </c>
      <c r="H6642" s="13">
        <v>178.87</v>
      </c>
      <c r="I6642" s="7">
        <f>Tabela1[[#This Row],[Valor total]]-Tabela1[[#This Row],[Valor custo]]</f>
        <v>122.59</v>
      </c>
      <c r="J6642" s="3">
        <f>Tabela1[[#This Row],[MARGEM BRUTA]]/Tabela1[[#This Row],[Valor total]]</f>
        <v>0.68535808128808628</v>
      </c>
      <c r="K6642" s="1" t="str">
        <f>VLOOKUP(Tabela1[[#This Row],[Cliente]],'BASE DE CLIENTES'!A:D,4,0)</f>
        <v>OUTROS RAMOS</v>
      </c>
      <c r="L6642" s="1" t="str">
        <f>VLOOKUP(Tabela1[[#This Row],[Cliente]],'BASE DE CLIENTES'!A:E,5,0)</f>
        <v>MERCADO LIVRE</v>
      </c>
    </row>
    <row r="6643" spans="2:12" x14ac:dyDescent="0.3">
      <c r="B6643" t="s">
        <v>96</v>
      </c>
      <c r="C6643" s="1" t="str">
        <f>VLOOKUP(Tabela1[[#This Row],[Cliente]],'BASE DE CLIENTES'!A:E,2,0)</f>
        <v>Brasília</v>
      </c>
      <c r="D6643" s="1" t="str">
        <f>VLOOKUP(Tabela1[[#This Row],[Cliente]],'BASE DE CLIENTES'!A:C,3,0)</f>
        <v>DF</v>
      </c>
      <c r="E6643" s="1" t="str">
        <f>CONCATENATE(Tabela1[[#This Row],[CIDADE]],",",Tabela1[[#This Row],[UF]])</f>
        <v>Brasília,DF</v>
      </c>
      <c r="F6643" s="12">
        <v>46232</v>
      </c>
      <c r="G6643" s="14">
        <v>191</v>
      </c>
      <c r="H6643" s="13">
        <v>299.89999999999998</v>
      </c>
      <c r="I6643" s="7">
        <f>Tabela1[[#This Row],[Valor total]]-Tabela1[[#This Row],[Valor custo]]</f>
        <v>108.89999999999998</v>
      </c>
      <c r="J6643" s="3">
        <f>Tabela1[[#This Row],[MARGEM BRUTA]]/Tabela1[[#This Row],[Valor total]]</f>
        <v>0.36312104034678222</v>
      </c>
      <c r="K6643" s="1" t="str">
        <f>VLOOKUP(Tabela1[[#This Row],[Cliente]],'BASE DE CLIENTES'!A:D,4,0)</f>
        <v>EMPRESA SEM MAQUINA</v>
      </c>
      <c r="L6643" s="1" t="str">
        <f>VLOOKUP(Tabela1[[#This Row],[Cliente]],'BASE DE CLIENTES'!A:E,5,0)</f>
        <v>CEILANDIA NORTE (CEILANDIA)</v>
      </c>
    </row>
    <row r="6644" spans="2:12" x14ac:dyDescent="0.3">
      <c r="B6644" t="s">
        <v>19</v>
      </c>
      <c r="C6644" s="1" t="str">
        <f>VLOOKUP(Tabela1[[#This Row],[Cliente]],'BASE DE CLIENTES'!A:E,2,0)</f>
        <v>Águas Lindas de Goiás</v>
      </c>
      <c r="D6644" s="1" t="str">
        <f>VLOOKUP(Tabela1[[#This Row],[Cliente]],'BASE DE CLIENTES'!A:C,3,0)</f>
        <v>GO</v>
      </c>
      <c r="E6644" s="1" t="str">
        <f>CONCATENATE(Tabela1[[#This Row],[CIDADE]],",",Tabela1[[#This Row],[UF]])</f>
        <v>Águas Lindas de Goiás,GO</v>
      </c>
      <c r="F6644" s="12">
        <v>46232</v>
      </c>
      <c r="G6644" s="14">
        <v>419</v>
      </c>
      <c r="H6644" s="13">
        <v>700</v>
      </c>
      <c r="I6644" s="7">
        <f>Tabela1[[#This Row],[Valor total]]-Tabela1[[#This Row],[Valor custo]]</f>
        <v>281</v>
      </c>
      <c r="J6644" s="3">
        <f>Tabela1[[#This Row],[MARGEM BRUTA]]/Tabela1[[#This Row],[Valor total]]</f>
        <v>0.40142857142857141</v>
      </c>
      <c r="K6644" s="1" t="str">
        <f>VLOOKUP(Tabela1[[#This Row],[Cliente]],'BASE DE CLIENTES'!A:D,4,0)</f>
        <v>SERRALHEIRO</v>
      </c>
      <c r="L6644" s="1" t="str">
        <f>VLOOKUP(Tabela1[[#This Row],[Cliente]],'BASE DE CLIENTES'!A:E,5,0)</f>
        <v>Águas Lindas de Goiás</v>
      </c>
    </row>
    <row r="6645" spans="2:12" x14ac:dyDescent="0.3">
      <c r="B6645" t="s">
        <v>1223</v>
      </c>
      <c r="C6645" s="1" t="str">
        <f>VLOOKUP(Tabela1[[#This Row],[Cliente]],'BASE DE CLIENTES'!A:E,2,0)</f>
        <v>MERCADO LIVRE</v>
      </c>
      <c r="D6645" s="1" t="str">
        <f>VLOOKUP(Tabela1[[#This Row],[Cliente]],'BASE DE CLIENTES'!A:C,3,0)</f>
        <v>MERCADO LIVRE</v>
      </c>
      <c r="E6645" s="1" t="str">
        <f>CONCATENATE(Tabela1[[#This Row],[CIDADE]],",",Tabela1[[#This Row],[UF]])</f>
        <v>MERCADO LIVRE,MERCADO LIVRE</v>
      </c>
      <c r="F6645" s="12">
        <v>46232</v>
      </c>
      <c r="G6645" s="14">
        <v>42</v>
      </c>
      <c r="H6645" s="13">
        <v>37.39</v>
      </c>
      <c r="I6645" s="7">
        <f>Tabela1[[#This Row],[Valor total]]-Tabela1[[#This Row],[Valor custo]]</f>
        <v>-4.6099999999999994</v>
      </c>
      <c r="J6645" s="3">
        <f>Tabela1[[#This Row],[MARGEM BRUTA]]/Tabela1[[#This Row],[Valor total]]</f>
        <v>-0.12329499866274403</v>
      </c>
      <c r="K6645" s="1" t="str">
        <f>VLOOKUP(Tabela1[[#This Row],[Cliente]],'BASE DE CLIENTES'!A:D,4,0)</f>
        <v>OUTROS RAMOS</v>
      </c>
      <c r="L6645" s="1" t="str">
        <f>VLOOKUP(Tabela1[[#This Row],[Cliente]],'BASE DE CLIENTES'!A:E,5,0)</f>
        <v>MERCADO LIVRE</v>
      </c>
    </row>
    <row r="6646" spans="2:12" x14ac:dyDescent="0.3">
      <c r="B6646" t="s">
        <v>1223</v>
      </c>
      <c r="C6646" s="1" t="str">
        <f>VLOOKUP(Tabela1[[#This Row],[Cliente]],'BASE DE CLIENTES'!A:E,2,0)</f>
        <v>MERCADO LIVRE</v>
      </c>
      <c r="D6646" s="1" t="str">
        <f>VLOOKUP(Tabela1[[#This Row],[Cliente]],'BASE DE CLIENTES'!A:C,3,0)</f>
        <v>MERCADO LIVRE</v>
      </c>
      <c r="E6646" s="1" t="str">
        <f>CONCATENATE(Tabela1[[#This Row],[CIDADE]],",",Tabela1[[#This Row],[UF]])</f>
        <v>MERCADO LIVRE,MERCADO LIVRE</v>
      </c>
      <c r="F6646" s="12">
        <v>46232</v>
      </c>
      <c r="G6646" s="14">
        <v>168</v>
      </c>
      <c r="H6646" s="13">
        <v>149.56</v>
      </c>
      <c r="I6646" s="7">
        <f>Tabela1[[#This Row],[Valor total]]-Tabela1[[#This Row],[Valor custo]]</f>
        <v>-18.439999999999998</v>
      </c>
      <c r="J6646" s="3">
        <f>Tabela1[[#This Row],[MARGEM BRUTA]]/Tabela1[[#This Row],[Valor total]]</f>
        <v>-0.12329499866274403</v>
      </c>
      <c r="K6646" s="1" t="str">
        <f>VLOOKUP(Tabela1[[#This Row],[Cliente]],'BASE DE CLIENTES'!A:D,4,0)</f>
        <v>OUTROS RAMOS</v>
      </c>
      <c r="L6646" s="1" t="str">
        <f>VLOOKUP(Tabela1[[#This Row],[Cliente]],'BASE DE CLIENTES'!A:E,5,0)</f>
        <v>MERCADO LIVRE</v>
      </c>
    </row>
    <row r="6647" spans="2:12" x14ac:dyDescent="0.3">
      <c r="B6647" t="s">
        <v>1223</v>
      </c>
      <c r="C6647" s="1" t="str">
        <f>VLOOKUP(Tabela1[[#This Row],[Cliente]],'BASE DE CLIENTES'!A:E,2,0)</f>
        <v>MERCADO LIVRE</v>
      </c>
      <c r="D6647" s="1" t="str">
        <f>VLOOKUP(Tabela1[[#This Row],[Cliente]],'BASE DE CLIENTES'!A:C,3,0)</f>
        <v>MERCADO LIVRE</v>
      </c>
      <c r="E6647" s="1" t="str">
        <f>CONCATENATE(Tabela1[[#This Row],[CIDADE]],",",Tabela1[[#This Row],[UF]])</f>
        <v>MERCADO LIVRE,MERCADO LIVRE</v>
      </c>
      <c r="F6647" s="12">
        <v>46232</v>
      </c>
      <c r="G6647" s="14">
        <v>42</v>
      </c>
      <c r="H6647" s="13">
        <v>37.39</v>
      </c>
      <c r="I6647" s="7">
        <f>Tabela1[[#This Row],[Valor total]]-Tabela1[[#This Row],[Valor custo]]</f>
        <v>-4.6099999999999994</v>
      </c>
      <c r="J6647" s="3">
        <f>Tabela1[[#This Row],[MARGEM BRUTA]]/Tabela1[[#This Row],[Valor total]]</f>
        <v>-0.12329499866274403</v>
      </c>
      <c r="K6647" s="1" t="str">
        <f>VLOOKUP(Tabela1[[#This Row],[Cliente]],'BASE DE CLIENTES'!A:D,4,0)</f>
        <v>OUTROS RAMOS</v>
      </c>
      <c r="L6647" s="1" t="str">
        <f>VLOOKUP(Tabela1[[#This Row],[Cliente]],'BASE DE CLIENTES'!A:E,5,0)</f>
        <v>MERCADO LIVRE</v>
      </c>
    </row>
    <row r="6648" spans="2:12" x14ac:dyDescent="0.3">
      <c r="B6648" t="s">
        <v>17</v>
      </c>
      <c r="C6648" s="1" t="str">
        <f>VLOOKUP(Tabela1[[#This Row],[Cliente]],'BASE DE CLIENTES'!A:E,2,0)</f>
        <v>Águas Lindas de Goiás</v>
      </c>
      <c r="D6648" s="1" t="str">
        <f>VLOOKUP(Tabela1[[#This Row],[Cliente]],'BASE DE CLIENTES'!A:C,3,0)</f>
        <v>GO</v>
      </c>
      <c r="E6648" s="1" t="str">
        <f>CONCATENATE(Tabela1[[#This Row],[CIDADE]],",",Tabela1[[#This Row],[UF]])</f>
        <v>Águas Lindas de Goiás,GO</v>
      </c>
      <c r="F6648" s="12">
        <v>46232</v>
      </c>
      <c r="G6648" s="14">
        <v>824</v>
      </c>
      <c r="H6648" s="13">
        <v>1420</v>
      </c>
      <c r="I6648" s="7">
        <f>Tabela1[[#This Row],[Valor total]]-Tabela1[[#This Row],[Valor custo]]</f>
        <v>596</v>
      </c>
      <c r="J6648" s="3">
        <f>Tabela1[[#This Row],[MARGEM BRUTA]]/Tabela1[[#This Row],[Valor total]]</f>
        <v>0.41971830985915493</v>
      </c>
      <c r="K6648" s="1" t="str">
        <f>VLOOKUP(Tabela1[[#This Row],[Cliente]],'BASE DE CLIENTES'!A:D,4,0)</f>
        <v>SERRALHEIRO</v>
      </c>
      <c r="L6648" s="1" t="str">
        <f>VLOOKUP(Tabela1[[#This Row],[Cliente]],'BASE DE CLIENTES'!A:E,5,0)</f>
        <v>Águas Lindas de Goiás</v>
      </c>
    </row>
    <row r="6649" spans="2:12" x14ac:dyDescent="0.3">
      <c r="B6649" t="s">
        <v>255</v>
      </c>
      <c r="C6649" s="1" t="str">
        <f>VLOOKUP(Tabela1[[#This Row],[Cliente]],'BASE DE CLIENTES'!A:E,2,0)</f>
        <v>Brasília</v>
      </c>
      <c r="D6649" s="1" t="str">
        <f>VLOOKUP(Tabela1[[#This Row],[Cliente]],'BASE DE CLIENTES'!A:C,3,0)</f>
        <v>DF</v>
      </c>
      <c r="E6649" s="1" t="str">
        <f>CONCATENATE(Tabela1[[#This Row],[CIDADE]],",",Tabela1[[#This Row],[UF]])</f>
        <v>Brasília,DF</v>
      </c>
      <c r="F6649" s="12">
        <v>46232</v>
      </c>
      <c r="G6649" s="14">
        <v>876</v>
      </c>
      <c r="H6649" s="13">
        <v>1430</v>
      </c>
      <c r="I6649" s="7">
        <f>Tabela1[[#This Row],[Valor total]]-Tabela1[[#This Row],[Valor custo]]</f>
        <v>554</v>
      </c>
      <c r="J6649" s="3">
        <f>Tabela1[[#This Row],[MARGEM BRUTA]]/Tabela1[[#This Row],[Valor total]]</f>
        <v>0.38741258741258744</v>
      </c>
      <c r="K6649" s="1" t="str">
        <f>VLOOKUP(Tabela1[[#This Row],[Cliente]],'BASE DE CLIENTES'!A:D,4,0)</f>
        <v>EMPRESA COM MAQUINA</v>
      </c>
      <c r="L6649" s="1" t="str">
        <f>VLOOKUP(Tabela1[[#This Row],[Cliente]],'BASE DE CLIENTES'!A:E,5,0)</f>
        <v>ADE ÁGUAS CLARAS</v>
      </c>
    </row>
    <row r="6650" spans="2:12" x14ac:dyDescent="0.3">
      <c r="B6650" t="s">
        <v>195</v>
      </c>
      <c r="C6650" s="1" t="str">
        <f>VLOOKUP(Tabela1[[#This Row],[Cliente]],'BASE DE CLIENTES'!A:E,2,0)</f>
        <v>Goiânia</v>
      </c>
      <c r="D6650" s="1" t="str">
        <f>VLOOKUP(Tabela1[[#This Row],[Cliente]],'BASE DE CLIENTES'!A:C,3,0)</f>
        <v>GO</v>
      </c>
      <c r="E6650" s="1" t="str">
        <f>CONCATENATE(Tabela1[[#This Row],[CIDADE]],",",Tabela1[[#This Row],[UF]])</f>
        <v>Goiânia,GO</v>
      </c>
      <c r="F6650" s="12">
        <v>46232</v>
      </c>
      <c r="G6650" s="14">
        <v>119397.26</v>
      </c>
      <c r="H6650" s="13">
        <v>165000</v>
      </c>
      <c r="I6650" s="7">
        <f>Tabela1[[#This Row],[Valor total]]-Tabela1[[#This Row],[Valor custo]]</f>
        <v>45602.740000000005</v>
      </c>
      <c r="J6650" s="3">
        <f>Tabela1[[#This Row],[MARGEM BRUTA]]/Tabela1[[#This Row],[Valor total]]</f>
        <v>0.27638024242424247</v>
      </c>
      <c r="K6650" s="1" t="str">
        <f>VLOOKUP(Tabela1[[#This Row],[Cliente]],'BASE DE CLIENTES'!A:D,4,0)</f>
        <v>EMPRESA COM MAQUINA</v>
      </c>
      <c r="L6650" s="1" t="str">
        <f>VLOOKUP(Tabela1[[#This Row],[Cliente]],'BASE DE CLIENTES'!A:E,5,0)</f>
        <v>Goiânia</v>
      </c>
    </row>
    <row r="6651" spans="2:12" x14ac:dyDescent="0.3">
      <c r="B6651" t="s">
        <v>38</v>
      </c>
      <c r="C6651" s="1" t="str">
        <f>VLOOKUP(Tabela1[[#This Row],[Cliente]],'BASE DE CLIENTES'!A:E,2,0)</f>
        <v>Brasília</v>
      </c>
      <c r="D6651" s="1" t="str">
        <f>VLOOKUP(Tabela1[[#This Row],[Cliente]],'BASE DE CLIENTES'!A:C,3,0)</f>
        <v>DF</v>
      </c>
      <c r="E6651" s="1" t="str">
        <f>CONCATENATE(Tabela1[[#This Row],[CIDADE]],",",Tabela1[[#This Row],[UF]])</f>
        <v>Brasília,DF</v>
      </c>
      <c r="F6651" s="12">
        <v>46232</v>
      </c>
      <c r="G6651" s="14">
        <v>15.2</v>
      </c>
      <c r="H6651" s="13">
        <v>140</v>
      </c>
      <c r="I6651" s="7">
        <f>Tabela1[[#This Row],[Valor total]]-Tabela1[[#This Row],[Valor custo]]</f>
        <v>124.8</v>
      </c>
      <c r="J6651" s="3">
        <f>Tabela1[[#This Row],[MARGEM BRUTA]]/Tabela1[[#This Row],[Valor total]]</f>
        <v>0.89142857142857146</v>
      </c>
      <c r="K6651" s="1" t="str">
        <f>VLOOKUP(Tabela1[[#This Row],[Cliente]],'BASE DE CLIENTES'!A:D,4,0)</f>
        <v>EMPRESA SEM MAQUINA</v>
      </c>
      <c r="L6651" s="1" t="str">
        <f>VLOOKUP(Tabela1[[#This Row],[Cliente]],'BASE DE CLIENTES'!A:E,5,0)</f>
        <v>PONTE ALTA NORTE (GAMA)</v>
      </c>
    </row>
    <row r="6652" spans="2:12" x14ac:dyDescent="0.3">
      <c r="B6652" t="s">
        <v>1223</v>
      </c>
      <c r="C6652" s="1" t="str">
        <f>VLOOKUP(Tabela1[[#This Row],[Cliente]],'BASE DE CLIENTES'!A:E,2,0)</f>
        <v>MERCADO LIVRE</v>
      </c>
      <c r="D6652" s="1" t="str">
        <f>VLOOKUP(Tabela1[[#This Row],[Cliente]],'BASE DE CLIENTES'!A:C,3,0)</f>
        <v>MERCADO LIVRE</v>
      </c>
      <c r="E6652" s="1" t="str">
        <f>CONCATENATE(Tabela1[[#This Row],[CIDADE]],",",Tabela1[[#This Row],[UF]])</f>
        <v>MERCADO LIVRE,MERCADO LIVRE</v>
      </c>
      <c r="F6652" s="12">
        <v>46232</v>
      </c>
      <c r="G6652" s="14">
        <v>56.28</v>
      </c>
      <c r="H6652" s="13">
        <v>252.85</v>
      </c>
      <c r="I6652" s="7">
        <f>Tabela1[[#This Row],[Valor total]]-Tabela1[[#This Row],[Valor custo]]</f>
        <v>196.57</v>
      </c>
      <c r="J6652" s="3">
        <f>Tabela1[[#This Row],[MARGEM BRUTA]]/Tabela1[[#This Row],[Valor total]]</f>
        <v>0.77741744117065448</v>
      </c>
      <c r="K6652" s="1" t="str">
        <f>VLOOKUP(Tabela1[[#This Row],[Cliente]],'BASE DE CLIENTES'!A:D,4,0)</f>
        <v>OUTROS RAMOS</v>
      </c>
      <c r="L6652" s="1" t="str">
        <f>VLOOKUP(Tabela1[[#This Row],[Cliente]],'BASE DE CLIENTES'!A:E,5,0)</f>
        <v>MERCADO LIVRE</v>
      </c>
    </row>
    <row r="6653" spans="2:12" x14ac:dyDescent="0.3">
      <c r="B6653" t="s">
        <v>1141</v>
      </c>
      <c r="C6653" s="1" t="str">
        <f>VLOOKUP(Tabela1[[#This Row],[Cliente]],'BASE DE CLIENTES'!A:E,2,0)</f>
        <v>Aparecida de Goiânia</v>
      </c>
      <c r="D6653" s="1" t="str">
        <f>VLOOKUP(Tabela1[[#This Row],[Cliente]],'BASE DE CLIENTES'!A:C,3,0)</f>
        <v>GO</v>
      </c>
      <c r="E6653" s="1" t="str">
        <f>CONCATENATE(Tabela1[[#This Row],[CIDADE]],",",Tabela1[[#This Row],[UF]])</f>
        <v>Aparecida de Goiânia,GO</v>
      </c>
      <c r="F6653" s="12">
        <v>46232</v>
      </c>
      <c r="G6653" s="14">
        <v>720</v>
      </c>
      <c r="H6653" s="13">
        <v>1350</v>
      </c>
      <c r="I6653" s="7">
        <f>Tabela1[[#This Row],[Valor total]]-Tabela1[[#This Row],[Valor custo]]</f>
        <v>630</v>
      </c>
      <c r="J6653" s="3">
        <f>Tabela1[[#This Row],[MARGEM BRUTA]]/Tabela1[[#This Row],[Valor total]]</f>
        <v>0.46666666666666667</v>
      </c>
      <c r="K6653" s="1" t="str">
        <f>VLOOKUP(Tabela1[[#This Row],[Cliente]],'BASE DE CLIENTES'!A:D,4,0)</f>
        <v>CLIENTE NOVO S/ IDENT.</v>
      </c>
      <c r="L6653" s="1" t="str">
        <f>VLOOKUP(Tabela1[[#This Row],[Cliente]],'BASE DE CLIENTES'!A:E,5,0)</f>
        <v>Aparecida de Goiânia</v>
      </c>
    </row>
    <row r="6654" spans="2:12" x14ac:dyDescent="0.3">
      <c r="B6654" t="s">
        <v>1223</v>
      </c>
      <c r="C6654" s="1" t="str">
        <f>VLOOKUP(Tabela1[[#This Row],[Cliente]],'BASE DE CLIENTES'!A:E,2,0)</f>
        <v>MERCADO LIVRE</v>
      </c>
      <c r="D6654" s="1" t="str">
        <f>VLOOKUP(Tabela1[[#This Row],[Cliente]],'BASE DE CLIENTES'!A:C,3,0)</f>
        <v>MERCADO LIVRE</v>
      </c>
      <c r="E6654" s="1" t="str">
        <f>CONCATENATE(Tabela1[[#This Row],[CIDADE]],",",Tabela1[[#This Row],[UF]])</f>
        <v>MERCADO LIVRE,MERCADO LIVRE</v>
      </c>
      <c r="F6654" s="12">
        <v>46232</v>
      </c>
      <c r="G6654" s="14">
        <v>42</v>
      </c>
      <c r="H6654" s="13">
        <v>37.39</v>
      </c>
      <c r="I6654" s="7">
        <f>Tabela1[[#This Row],[Valor total]]-Tabela1[[#This Row],[Valor custo]]</f>
        <v>-4.6099999999999994</v>
      </c>
      <c r="J6654" s="3">
        <f>Tabela1[[#This Row],[MARGEM BRUTA]]/Tabela1[[#This Row],[Valor total]]</f>
        <v>-0.12329499866274403</v>
      </c>
      <c r="K6654" s="1" t="str">
        <f>VLOOKUP(Tabela1[[#This Row],[Cliente]],'BASE DE CLIENTES'!A:D,4,0)</f>
        <v>OUTROS RAMOS</v>
      </c>
      <c r="L6654" s="1" t="str">
        <f>VLOOKUP(Tabela1[[#This Row],[Cliente]],'BASE DE CLIENTES'!A:E,5,0)</f>
        <v>MERCADO LIVRE</v>
      </c>
    </row>
    <row r="6655" spans="2:12" x14ac:dyDescent="0.3">
      <c r="B6655" t="s">
        <v>1223</v>
      </c>
      <c r="C6655" s="1" t="str">
        <f>VLOOKUP(Tabela1[[#This Row],[Cliente]],'BASE DE CLIENTES'!A:E,2,0)</f>
        <v>MERCADO LIVRE</v>
      </c>
      <c r="D6655" s="1" t="str">
        <f>VLOOKUP(Tabela1[[#This Row],[Cliente]],'BASE DE CLIENTES'!A:C,3,0)</f>
        <v>MERCADO LIVRE</v>
      </c>
      <c r="E6655" s="1" t="str">
        <f>CONCATENATE(Tabela1[[#This Row],[CIDADE]],",",Tabela1[[#This Row],[UF]])</f>
        <v>MERCADO LIVRE,MERCADO LIVRE</v>
      </c>
      <c r="F6655" s="12">
        <v>46232</v>
      </c>
      <c r="G6655" s="14">
        <v>42</v>
      </c>
      <c r="H6655" s="13">
        <v>37.14</v>
      </c>
      <c r="I6655" s="7">
        <f>Tabela1[[#This Row],[Valor total]]-Tabela1[[#This Row],[Valor custo]]</f>
        <v>-4.8599999999999994</v>
      </c>
      <c r="J6655" s="3">
        <f>Tabela1[[#This Row],[MARGEM BRUTA]]/Tabela1[[#This Row],[Valor total]]</f>
        <v>-0.13085621970920838</v>
      </c>
      <c r="K6655" s="1" t="str">
        <f>VLOOKUP(Tabela1[[#This Row],[Cliente]],'BASE DE CLIENTES'!A:D,4,0)</f>
        <v>OUTROS RAMOS</v>
      </c>
      <c r="L6655" s="1" t="str">
        <f>VLOOKUP(Tabela1[[#This Row],[Cliente]],'BASE DE CLIENTES'!A:E,5,0)</f>
        <v>MERCADO LIVRE</v>
      </c>
    </row>
    <row r="6656" spans="2:12" x14ac:dyDescent="0.3">
      <c r="B6656" t="s">
        <v>1223</v>
      </c>
      <c r="C6656" s="1" t="str">
        <f>VLOOKUP(Tabela1[[#This Row],[Cliente]],'BASE DE CLIENTES'!A:E,2,0)</f>
        <v>MERCADO LIVRE</v>
      </c>
      <c r="D6656" s="1" t="str">
        <f>VLOOKUP(Tabela1[[#This Row],[Cliente]],'BASE DE CLIENTES'!A:C,3,0)</f>
        <v>MERCADO LIVRE</v>
      </c>
      <c r="E6656" s="1" t="str">
        <f>CONCATENATE(Tabela1[[#This Row],[CIDADE]],",",Tabela1[[#This Row],[UF]])</f>
        <v>MERCADO LIVRE,MERCADO LIVRE</v>
      </c>
      <c r="F6656" s="12">
        <v>46232</v>
      </c>
      <c r="G6656" s="14">
        <v>126</v>
      </c>
      <c r="H6656" s="13">
        <v>123.92</v>
      </c>
      <c r="I6656" s="7">
        <f>Tabela1[[#This Row],[Valor total]]-Tabela1[[#This Row],[Valor custo]]</f>
        <v>-2.0799999999999983</v>
      </c>
      <c r="J6656" s="3">
        <f>Tabela1[[#This Row],[MARGEM BRUTA]]/Tabela1[[#This Row],[Valor total]]</f>
        <v>-1.6785022595222712E-2</v>
      </c>
      <c r="K6656" s="1" t="str">
        <f>VLOOKUP(Tabela1[[#This Row],[Cliente]],'BASE DE CLIENTES'!A:D,4,0)</f>
        <v>OUTROS RAMOS</v>
      </c>
      <c r="L6656" s="1" t="str">
        <f>VLOOKUP(Tabela1[[#This Row],[Cliente]],'BASE DE CLIENTES'!A:E,5,0)</f>
        <v>MERCADO LIVRE</v>
      </c>
    </row>
    <row r="6657" spans="2:12" x14ac:dyDescent="0.3">
      <c r="B6657" t="s">
        <v>1223</v>
      </c>
      <c r="C6657" s="1" t="str">
        <f>VLOOKUP(Tabela1[[#This Row],[Cliente]],'BASE DE CLIENTES'!A:E,2,0)</f>
        <v>MERCADO LIVRE</v>
      </c>
      <c r="D6657" s="1" t="str">
        <f>VLOOKUP(Tabela1[[#This Row],[Cliente]],'BASE DE CLIENTES'!A:C,3,0)</f>
        <v>MERCADO LIVRE</v>
      </c>
      <c r="E6657" s="1" t="str">
        <f>CONCATENATE(Tabela1[[#This Row],[CIDADE]],",",Tabela1[[#This Row],[UF]])</f>
        <v>MERCADO LIVRE,MERCADO LIVRE</v>
      </c>
      <c r="F6657" s="12">
        <v>46232</v>
      </c>
      <c r="G6657" s="14">
        <v>42</v>
      </c>
      <c r="H6657" s="13">
        <v>37.14</v>
      </c>
      <c r="I6657" s="7">
        <f>Tabela1[[#This Row],[Valor total]]-Tabela1[[#This Row],[Valor custo]]</f>
        <v>-4.8599999999999994</v>
      </c>
      <c r="J6657" s="3">
        <f>Tabela1[[#This Row],[MARGEM BRUTA]]/Tabela1[[#This Row],[Valor total]]</f>
        <v>-0.13085621970920838</v>
      </c>
      <c r="K6657" s="1" t="str">
        <f>VLOOKUP(Tabela1[[#This Row],[Cliente]],'BASE DE CLIENTES'!A:D,4,0)</f>
        <v>OUTROS RAMOS</v>
      </c>
      <c r="L6657" s="1" t="str">
        <f>VLOOKUP(Tabela1[[#This Row],[Cliente]],'BASE DE CLIENTES'!A:E,5,0)</f>
        <v>MERCADO LIVRE</v>
      </c>
    </row>
    <row r="6658" spans="2:12" x14ac:dyDescent="0.3">
      <c r="B6658" t="s">
        <v>1223</v>
      </c>
      <c r="C6658" s="1" t="str">
        <f>VLOOKUP(Tabela1[[#This Row],[Cliente]],'BASE DE CLIENTES'!A:E,2,0)</f>
        <v>MERCADO LIVRE</v>
      </c>
      <c r="D6658" s="1" t="str">
        <f>VLOOKUP(Tabela1[[#This Row],[Cliente]],'BASE DE CLIENTES'!A:C,3,0)</f>
        <v>MERCADO LIVRE</v>
      </c>
      <c r="E6658" s="1" t="str">
        <f>CONCATENATE(Tabela1[[#This Row],[CIDADE]],",",Tabela1[[#This Row],[UF]])</f>
        <v>MERCADO LIVRE,MERCADO LIVRE</v>
      </c>
      <c r="F6658" s="12">
        <v>46232</v>
      </c>
      <c r="G6658" s="14">
        <v>42</v>
      </c>
      <c r="H6658" s="13">
        <v>41.31</v>
      </c>
      <c r="I6658" s="7">
        <f>Tabela1[[#This Row],[Valor total]]-Tabela1[[#This Row],[Valor custo]]</f>
        <v>-0.68999999999999773</v>
      </c>
      <c r="J6658" s="3">
        <f>Tabela1[[#This Row],[MARGEM BRUTA]]/Tabela1[[#This Row],[Valor total]]</f>
        <v>-1.6702977487291156E-2</v>
      </c>
      <c r="K6658" s="1" t="str">
        <f>VLOOKUP(Tabela1[[#This Row],[Cliente]],'BASE DE CLIENTES'!A:D,4,0)</f>
        <v>OUTROS RAMOS</v>
      </c>
      <c r="L6658" s="1" t="str">
        <f>VLOOKUP(Tabela1[[#This Row],[Cliente]],'BASE DE CLIENTES'!A:E,5,0)</f>
        <v>MERCADO LIVRE</v>
      </c>
    </row>
    <row r="6659" spans="2:12" x14ac:dyDescent="0.3">
      <c r="B6659" t="s">
        <v>1223</v>
      </c>
      <c r="C6659" s="1" t="str">
        <f>VLOOKUP(Tabela1[[#This Row],[Cliente]],'BASE DE CLIENTES'!A:E,2,0)</f>
        <v>MERCADO LIVRE</v>
      </c>
      <c r="D6659" s="1" t="str">
        <f>VLOOKUP(Tabela1[[#This Row],[Cliente]],'BASE DE CLIENTES'!A:C,3,0)</f>
        <v>MERCADO LIVRE</v>
      </c>
      <c r="E6659" s="1" t="str">
        <f>CONCATENATE(Tabela1[[#This Row],[CIDADE]],",",Tabela1[[#This Row],[UF]])</f>
        <v>MERCADO LIVRE,MERCADO LIVRE</v>
      </c>
      <c r="F6659" s="12">
        <v>46231</v>
      </c>
      <c r="G6659" s="14">
        <v>0</v>
      </c>
      <c r="H6659" s="13">
        <v>129.31</v>
      </c>
      <c r="I6659" s="7">
        <f>Tabela1[[#This Row],[Valor total]]-Tabela1[[#This Row],[Valor custo]]</f>
        <v>129.31</v>
      </c>
      <c r="J6659" s="3">
        <f>Tabela1[[#This Row],[MARGEM BRUTA]]/Tabela1[[#This Row],[Valor total]]</f>
        <v>1</v>
      </c>
      <c r="K6659" s="1" t="str">
        <f>VLOOKUP(Tabela1[[#This Row],[Cliente]],'BASE DE CLIENTES'!A:D,4,0)</f>
        <v>OUTROS RAMOS</v>
      </c>
      <c r="L6659" s="1" t="str">
        <f>VLOOKUP(Tabela1[[#This Row],[Cliente]],'BASE DE CLIENTES'!A:E,5,0)</f>
        <v>MERCADO LIVRE</v>
      </c>
    </row>
    <row r="6660" spans="2:12" x14ac:dyDescent="0.3">
      <c r="B6660" t="s">
        <v>68</v>
      </c>
      <c r="C6660" s="1" t="str">
        <f>VLOOKUP(Tabela1[[#This Row],[Cliente]],'BASE DE CLIENTES'!A:E,2,0)</f>
        <v>Brasília</v>
      </c>
      <c r="D6660" s="1" t="str">
        <f>VLOOKUP(Tabela1[[#This Row],[Cliente]],'BASE DE CLIENTES'!A:C,3,0)</f>
        <v>DF</v>
      </c>
      <c r="E6660" s="1" t="str">
        <f>CONCATENATE(Tabela1[[#This Row],[CIDADE]],",",Tabela1[[#This Row],[UF]])</f>
        <v>Brasília,DF</v>
      </c>
      <c r="F6660" s="12">
        <v>46231</v>
      </c>
      <c r="G6660" s="14">
        <v>486.18</v>
      </c>
      <c r="H6660" s="13">
        <v>785</v>
      </c>
      <c r="I6660" s="7">
        <f>Tabela1[[#This Row],[Valor total]]-Tabela1[[#This Row],[Valor custo]]</f>
        <v>298.82</v>
      </c>
      <c r="J6660" s="3">
        <f>Tabela1[[#This Row],[MARGEM BRUTA]]/Tabela1[[#This Row],[Valor total]]</f>
        <v>0.38066242038216558</v>
      </c>
      <c r="K6660" s="1" t="str">
        <f>VLOOKUP(Tabela1[[#This Row],[Cliente]],'BASE DE CLIENTES'!A:D,4,0)</f>
        <v>EMPRESA COM MAQUINA</v>
      </c>
      <c r="L6660" s="1" t="str">
        <f>VLOOKUP(Tabela1[[#This Row],[Cliente]],'BASE DE CLIENTES'!A:E,5,0)</f>
        <v>SAMAMBAIA SUL (SAMAMBAIA)</v>
      </c>
    </row>
    <row r="6661" spans="2:12" x14ac:dyDescent="0.3">
      <c r="B6661" t="s">
        <v>92</v>
      </c>
      <c r="C6661" s="1" t="str">
        <f>VLOOKUP(Tabela1[[#This Row],[Cliente]],'BASE DE CLIENTES'!A:E,2,0)</f>
        <v>Brasília</v>
      </c>
      <c r="D6661" s="1" t="str">
        <f>VLOOKUP(Tabela1[[#This Row],[Cliente]],'BASE DE CLIENTES'!A:C,3,0)</f>
        <v>DF</v>
      </c>
      <c r="E6661" s="1" t="str">
        <f>CONCATENATE(Tabela1[[#This Row],[CIDADE]],",",Tabela1[[#This Row],[UF]])</f>
        <v>Brasília,DF</v>
      </c>
      <c r="F6661" s="12">
        <v>46231</v>
      </c>
      <c r="G6661" s="14">
        <v>115.06</v>
      </c>
      <c r="H6661" s="13">
        <v>280</v>
      </c>
      <c r="I6661" s="7">
        <f>Tabela1[[#This Row],[Valor total]]-Tabela1[[#This Row],[Valor custo]]</f>
        <v>164.94</v>
      </c>
      <c r="J6661" s="3">
        <f>Tabela1[[#This Row],[MARGEM BRUTA]]/Tabela1[[#This Row],[Valor total]]</f>
        <v>0.58907142857142858</v>
      </c>
      <c r="K6661" s="1" t="str">
        <f>VLOOKUP(Tabela1[[#This Row],[Cliente]],'BASE DE CLIENTES'!A:D,4,0)</f>
        <v>EMPRESA SEM MAQUINA</v>
      </c>
      <c r="L6661" s="1" t="str">
        <f>VLOOKUP(Tabela1[[#This Row],[Cliente]],'BASE DE CLIENTES'!A:E,5,0)</f>
        <v>SOBRADINHO</v>
      </c>
    </row>
    <row r="6662" spans="2:12" x14ac:dyDescent="0.3">
      <c r="B6662" t="s">
        <v>15</v>
      </c>
      <c r="C6662" s="1" t="str">
        <f>VLOOKUP(Tabela1[[#This Row],[Cliente]],'BASE DE CLIENTES'!A:E,2,0)</f>
        <v>Brasília</v>
      </c>
      <c r="D6662" s="1" t="str">
        <f>VLOOKUP(Tabela1[[#This Row],[Cliente]],'BASE DE CLIENTES'!A:C,3,0)</f>
        <v>DF</v>
      </c>
      <c r="E6662" s="1" t="str">
        <f>CONCATENATE(Tabela1[[#This Row],[CIDADE]],",",Tabela1[[#This Row],[UF]])</f>
        <v>Brasília,DF</v>
      </c>
      <c r="F6662" s="12">
        <v>46231</v>
      </c>
      <c r="G6662" s="14">
        <v>76</v>
      </c>
      <c r="H6662" s="13">
        <v>120</v>
      </c>
      <c r="I6662" s="7">
        <f>Tabela1[[#This Row],[Valor total]]-Tabela1[[#This Row],[Valor custo]]</f>
        <v>44</v>
      </c>
      <c r="J6662" s="3">
        <f>Tabela1[[#This Row],[MARGEM BRUTA]]/Tabela1[[#This Row],[Valor total]]</f>
        <v>0.36666666666666664</v>
      </c>
      <c r="K6662" s="1" t="str">
        <f>VLOOKUP(Tabela1[[#This Row],[Cliente]],'BASE DE CLIENTES'!A:D,4,0)</f>
        <v>SERRALHEIRO</v>
      </c>
      <c r="L6662" s="1" t="str">
        <f>VLOOKUP(Tabela1[[#This Row],[Cliente]],'BASE DE CLIENTES'!A:E,5,0)</f>
        <v>SETOR HABITACIONAL VICENTE PIRES</v>
      </c>
    </row>
    <row r="6663" spans="2:12" x14ac:dyDescent="0.3">
      <c r="B6663" t="s">
        <v>775</v>
      </c>
      <c r="C6663" s="1" t="str">
        <f>VLOOKUP(Tabela1[[#This Row],[Cliente]],'BASE DE CLIENTES'!A:E,2,0)</f>
        <v>Brasília</v>
      </c>
      <c r="D6663" s="1" t="str">
        <f>VLOOKUP(Tabela1[[#This Row],[Cliente]],'BASE DE CLIENTES'!A:C,3,0)</f>
        <v>DF</v>
      </c>
      <c r="E6663" s="1" t="str">
        <f>CONCATENATE(Tabela1[[#This Row],[CIDADE]],",",Tabela1[[#This Row],[UF]])</f>
        <v>Brasília,DF</v>
      </c>
      <c r="F6663" s="12">
        <v>46231</v>
      </c>
      <c r="G6663" s="14">
        <v>1578</v>
      </c>
      <c r="H6663" s="13">
        <v>2390</v>
      </c>
      <c r="I6663" s="7">
        <f>Tabela1[[#This Row],[Valor total]]-Tabela1[[#This Row],[Valor custo]]</f>
        <v>812</v>
      </c>
      <c r="J6663" s="3">
        <f>Tabela1[[#This Row],[MARGEM BRUTA]]/Tabela1[[#This Row],[Valor total]]</f>
        <v>0.33974895397489541</v>
      </c>
      <c r="K6663" s="1" t="str">
        <f>VLOOKUP(Tabela1[[#This Row],[Cliente]],'BASE DE CLIENTES'!A:D,4,0)</f>
        <v>CLIENTE NOVO S/ IDENT.</v>
      </c>
      <c r="L6663" s="1" t="str">
        <f>VLOOKUP(Tabela1[[#This Row],[Cliente]],'BASE DE CLIENTES'!A:E,5,0)</f>
        <v>Brasília</v>
      </c>
    </row>
    <row r="6664" spans="2:12" x14ac:dyDescent="0.3">
      <c r="B6664" t="s">
        <v>260</v>
      </c>
      <c r="C6664" s="1" t="str">
        <f>VLOOKUP(Tabela1[[#This Row],[Cliente]],'BASE DE CLIENTES'!A:E,2,0)</f>
        <v>Luziânia</v>
      </c>
      <c r="D6664" s="1" t="str">
        <f>VLOOKUP(Tabela1[[#This Row],[Cliente]],'BASE DE CLIENTES'!A:C,3,0)</f>
        <v>GO</v>
      </c>
      <c r="E6664" s="1" t="str">
        <f>CONCATENATE(Tabela1[[#This Row],[CIDADE]],",",Tabela1[[#This Row],[UF]])</f>
        <v>Luziânia,GO</v>
      </c>
      <c r="F6664" s="12">
        <v>46231</v>
      </c>
      <c r="G6664" s="14">
        <v>45.6</v>
      </c>
      <c r="H6664" s="13">
        <v>150</v>
      </c>
      <c r="I6664" s="7">
        <f>Tabela1[[#This Row],[Valor total]]-Tabela1[[#This Row],[Valor custo]]</f>
        <v>104.4</v>
      </c>
      <c r="J6664" s="3">
        <f>Tabela1[[#This Row],[MARGEM BRUTA]]/Tabela1[[#This Row],[Valor total]]</f>
        <v>0.69600000000000006</v>
      </c>
      <c r="K6664" s="1" t="str">
        <f>VLOOKUP(Tabela1[[#This Row],[Cliente]],'BASE DE CLIENTES'!A:D,4,0)</f>
        <v>SERRALHEIRO</v>
      </c>
      <c r="L6664" s="1" t="str">
        <f>VLOOKUP(Tabela1[[#This Row],[Cliente]],'BASE DE CLIENTES'!A:E,5,0)</f>
        <v>Luziânia</v>
      </c>
    </row>
    <row r="6665" spans="2:12" x14ac:dyDescent="0.3">
      <c r="B6665" t="s">
        <v>1223</v>
      </c>
      <c r="C6665" s="1" t="str">
        <f>VLOOKUP(Tabela1[[#This Row],[Cliente]],'BASE DE CLIENTES'!A:E,2,0)</f>
        <v>MERCADO LIVRE</v>
      </c>
      <c r="D6665" s="1" t="str">
        <f>VLOOKUP(Tabela1[[#This Row],[Cliente]],'BASE DE CLIENTES'!A:C,3,0)</f>
        <v>MERCADO LIVRE</v>
      </c>
      <c r="E6665" s="1" t="str">
        <f>CONCATENATE(Tabela1[[#This Row],[CIDADE]],",",Tabela1[[#This Row],[UF]])</f>
        <v>MERCADO LIVRE,MERCADO LIVRE</v>
      </c>
      <c r="F6665" s="12">
        <v>46231</v>
      </c>
      <c r="G6665" s="14">
        <v>500</v>
      </c>
      <c r="H6665" s="13">
        <v>821.13</v>
      </c>
      <c r="I6665" s="7">
        <f>Tabela1[[#This Row],[Valor total]]-Tabela1[[#This Row],[Valor custo]]</f>
        <v>321.13</v>
      </c>
      <c r="J6665" s="3">
        <f>Tabela1[[#This Row],[MARGEM BRUTA]]/Tabela1[[#This Row],[Valor total]]</f>
        <v>0.3910830197410885</v>
      </c>
      <c r="K6665" s="1" t="str">
        <f>VLOOKUP(Tabela1[[#This Row],[Cliente]],'BASE DE CLIENTES'!A:D,4,0)</f>
        <v>OUTROS RAMOS</v>
      </c>
      <c r="L6665" s="1" t="str">
        <f>VLOOKUP(Tabela1[[#This Row],[Cliente]],'BASE DE CLIENTES'!A:E,5,0)</f>
        <v>MERCADO LIVRE</v>
      </c>
    </row>
    <row r="6666" spans="2:12" x14ac:dyDescent="0.3">
      <c r="B6666" t="s">
        <v>773</v>
      </c>
      <c r="C6666" s="1" t="str">
        <f>VLOOKUP(Tabela1[[#This Row],[Cliente]],'BASE DE CLIENTES'!A:E,2,0)</f>
        <v>Brasília</v>
      </c>
      <c r="D6666" s="1" t="str">
        <f>VLOOKUP(Tabela1[[#This Row],[Cliente]],'BASE DE CLIENTES'!A:C,3,0)</f>
        <v>DF</v>
      </c>
      <c r="E6666" s="1" t="str">
        <f>CONCATENATE(Tabela1[[#This Row],[CIDADE]],",",Tabela1[[#This Row],[UF]])</f>
        <v>Brasília,DF</v>
      </c>
      <c r="F6666" s="12">
        <v>46231</v>
      </c>
      <c r="G6666" s="14">
        <v>419</v>
      </c>
      <c r="H6666" s="13">
        <v>720</v>
      </c>
      <c r="I6666" s="7">
        <f>Tabela1[[#This Row],[Valor total]]-Tabela1[[#This Row],[Valor custo]]</f>
        <v>301</v>
      </c>
      <c r="J6666" s="3">
        <f>Tabela1[[#This Row],[MARGEM BRUTA]]/Tabela1[[#This Row],[Valor total]]</f>
        <v>0.41805555555555557</v>
      </c>
      <c r="K6666" s="1" t="str">
        <f>VLOOKUP(Tabela1[[#This Row],[Cliente]],'BASE DE CLIENTES'!A:D,4,0)</f>
        <v>CLIENTE NOVO S/ IDENT.</v>
      </c>
      <c r="L6666" s="1" t="str">
        <f>VLOOKUP(Tabela1[[#This Row],[Cliente]],'BASE DE CLIENTES'!A:E,5,0)</f>
        <v>Itapoã</v>
      </c>
    </row>
    <row r="6667" spans="2:12" x14ac:dyDescent="0.3">
      <c r="B6667" t="s">
        <v>102</v>
      </c>
      <c r="C6667" s="1" t="str">
        <f>VLOOKUP(Tabela1[[#This Row],[Cliente]],'BASE DE CLIENTES'!A:E,2,0)</f>
        <v>Brasília</v>
      </c>
      <c r="D6667" s="1" t="str">
        <f>VLOOKUP(Tabela1[[#This Row],[Cliente]],'BASE DE CLIENTES'!A:C,3,0)</f>
        <v>DF</v>
      </c>
      <c r="E6667" s="1" t="str">
        <f>CONCATENATE(Tabela1[[#This Row],[CIDADE]],",",Tabela1[[#This Row],[UF]])</f>
        <v>Brasília,DF</v>
      </c>
      <c r="F6667" s="12">
        <v>46231</v>
      </c>
      <c r="G6667" s="14">
        <v>380</v>
      </c>
      <c r="H6667" s="13">
        <v>640</v>
      </c>
      <c r="I6667" s="7">
        <f>Tabela1[[#This Row],[Valor total]]-Tabela1[[#This Row],[Valor custo]]</f>
        <v>260</v>
      </c>
      <c r="J6667" s="3">
        <f>Tabela1[[#This Row],[MARGEM BRUTA]]/Tabela1[[#This Row],[Valor total]]</f>
        <v>0.40625</v>
      </c>
      <c r="K6667" s="1" t="str">
        <f>VLOOKUP(Tabela1[[#This Row],[Cliente]],'BASE DE CLIENTES'!A:D,4,0)</f>
        <v>SERRALHEIRO</v>
      </c>
      <c r="L6667" s="1" t="str">
        <f>VLOOKUP(Tabela1[[#This Row],[Cliente]],'BASE DE CLIENTES'!A:E,5,0)</f>
        <v>Samambaia Norte (Samambaia)</v>
      </c>
    </row>
    <row r="6668" spans="2:12" x14ac:dyDescent="0.3">
      <c r="B6668" t="s">
        <v>120</v>
      </c>
      <c r="C6668" s="1" t="str">
        <f>VLOOKUP(Tabela1[[#This Row],[Cliente]],'BASE DE CLIENTES'!A:E,2,0)</f>
        <v>Brasília</v>
      </c>
      <c r="D6668" s="1" t="str">
        <f>VLOOKUP(Tabela1[[#This Row],[Cliente]],'BASE DE CLIENTES'!A:C,3,0)</f>
        <v>DF</v>
      </c>
      <c r="E6668" s="1" t="str">
        <f>CONCATENATE(Tabela1[[#This Row],[CIDADE]],",",Tabela1[[#This Row],[UF]])</f>
        <v>Brasília,DF</v>
      </c>
      <c r="F6668" s="12">
        <v>46231</v>
      </c>
      <c r="G6668" s="14">
        <v>1508</v>
      </c>
      <c r="H6668" s="13">
        <v>2300</v>
      </c>
      <c r="I6668" s="7">
        <f>Tabela1[[#This Row],[Valor total]]-Tabela1[[#This Row],[Valor custo]]</f>
        <v>792</v>
      </c>
      <c r="J6668" s="3">
        <f>Tabela1[[#This Row],[MARGEM BRUTA]]/Tabela1[[#This Row],[Valor total]]</f>
        <v>0.34434782608695652</v>
      </c>
      <c r="K6668" s="1" t="str">
        <f>VLOOKUP(Tabela1[[#This Row],[Cliente]],'BASE DE CLIENTES'!A:D,4,0)</f>
        <v>EMPRESA SEM MAQUINA</v>
      </c>
      <c r="L6668" s="1" t="str">
        <f>VLOOKUP(Tabela1[[#This Row],[Cliente]],'BASE DE CLIENTES'!A:E,5,0)</f>
        <v>SAMAMBAIA</v>
      </c>
    </row>
    <row r="6669" spans="2:12" x14ac:dyDescent="0.3">
      <c r="B6669" t="s">
        <v>1223</v>
      </c>
      <c r="C6669" s="1" t="str">
        <f>VLOOKUP(Tabela1[[#This Row],[Cliente]],'BASE DE CLIENTES'!A:E,2,0)</f>
        <v>MERCADO LIVRE</v>
      </c>
      <c r="D6669" s="1" t="str">
        <f>VLOOKUP(Tabela1[[#This Row],[Cliente]],'BASE DE CLIENTES'!A:C,3,0)</f>
        <v>MERCADO LIVRE</v>
      </c>
      <c r="E6669" s="1" t="str">
        <f>CONCATENATE(Tabela1[[#This Row],[CIDADE]],",",Tabela1[[#This Row],[UF]])</f>
        <v>MERCADO LIVRE,MERCADO LIVRE</v>
      </c>
      <c r="F6669" s="12">
        <v>46231</v>
      </c>
      <c r="G6669" s="14">
        <v>42</v>
      </c>
      <c r="H6669" s="13">
        <v>37.14</v>
      </c>
      <c r="I6669" s="7">
        <f>Tabela1[[#This Row],[Valor total]]-Tabela1[[#This Row],[Valor custo]]</f>
        <v>-4.8599999999999994</v>
      </c>
      <c r="J6669" s="3">
        <f>Tabela1[[#This Row],[MARGEM BRUTA]]/Tabela1[[#This Row],[Valor total]]</f>
        <v>-0.13085621970920838</v>
      </c>
      <c r="K6669" s="1" t="str">
        <f>VLOOKUP(Tabela1[[#This Row],[Cliente]],'BASE DE CLIENTES'!A:D,4,0)</f>
        <v>OUTROS RAMOS</v>
      </c>
      <c r="L6669" s="1" t="str">
        <f>VLOOKUP(Tabela1[[#This Row],[Cliente]],'BASE DE CLIENTES'!A:E,5,0)</f>
        <v>MERCADO LIVRE</v>
      </c>
    </row>
    <row r="6670" spans="2:12" x14ac:dyDescent="0.3">
      <c r="B6670" t="s">
        <v>1223</v>
      </c>
      <c r="C6670" s="1" t="str">
        <f>VLOOKUP(Tabela1[[#This Row],[Cliente]],'BASE DE CLIENTES'!A:E,2,0)</f>
        <v>MERCADO LIVRE</v>
      </c>
      <c r="D6670" s="1" t="str">
        <f>VLOOKUP(Tabela1[[#This Row],[Cliente]],'BASE DE CLIENTES'!A:C,3,0)</f>
        <v>MERCADO LIVRE</v>
      </c>
      <c r="E6670" s="1" t="str">
        <f>CONCATENATE(Tabela1[[#This Row],[CIDADE]],",",Tabela1[[#This Row],[UF]])</f>
        <v>MERCADO LIVRE,MERCADO LIVRE</v>
      </c>
      <c r="F6670" s="12">
        <v>46231</v>
      </c>
      <c r="G6670" s="14">
        <v>56.28</v>
      </c>
      <c r="H6670" s="13">
        <v>192.88</v>
      </c>
      <c r="I6670" s="7">
        <f>Tabela1[[#This Row],[Valor total]]-Tabela1[[#This Row],[Valor custo]]</f>
        <v>136.6</v>
      </c>
      <c r="J6670" s="3">
        <f>Tabela1[[#This Row],[MARGEM BRUTA]]/Tabela1[[#This Row],[Valor total]]</f>
        <v>0.7082123600165906</v>
      </c>
      <c r="K6670" s="1" t="str">
        <f>VLOOKUP(Tabela1[[#This Row],[Cliente]],'BASE DE CLIENTES'!A:D,4,0)</f>
        <v>OUTROS RAMOS</v>
      </c>
      <c r="L6670" s="1" t="str">
        <f>VLOOKUP(Tabela1[[#This Row],[Cliente]],'BASE DE CLIENTES'!A:E,5,0)</f>
        <v>MERCADO LIVRE</v>
      </c>
    </row>
    <row r="6671" spans="2:12" x14ac:dyDescent="0.3">
      <c r="B6671" t="s">
        <v>1223</v>
      </c>
      <c r="C6671" s="1" t="str">
        <f>VLOOKUP(Tabela1[[#This Row],[Cliente]],'BASE DE CLIENTES'!A:E,2,0)</f>
        <v>MERCADO LIVRE</v>
      </c>
      <c r="D6671" s="1" t="str">
        <f>VLOOKUP(Tabela1[[#This Row],[Cliente]],'BASE DE CLIENTES'!A:C,3,0)</f>
        <v>MERCADO LIVRE</v>
      </c>
      <c r="E6671" s="1" t="str">
        <f>CONCATENATE(Tabela1[[#This Row],[CIDADE]],",",Tabela1[[#This Row],[UF]])</f>
        <v>MERCADO LIVRE,MERCADO LIVRE</v>
      </c>
      <c r="F6671" s="12">
        <v>46231</v>
      </c>
      <c r="G6671" s="14">
        <v>56.28</v>
      </c>
      <c r="H6671" s="13">
        <v>195.05</v>
      </c>
      <c r="I6671" s="7">
        <f>Tabela1[[#This Row],[Valor total]]-Tabela1[[#This Row],[Valor custo]]</f>
        <v>138.77000000000001</v>
      </c>
      <c r="J6671" s="3">
        <f>Tabela1[[#This Row],[MARGEM BRUTA]]/Tabela1[[#This Row],[Valor total]]</f>
        <v>0.71145860035888231</v>
      </c>
      <c r="K6671" s="1" t="str">
        <f>VLOOKUP(Tabela1[[#This Row],[Cliente]],'BASE DE CLIENTES'!A:D,4,0)</f>
        <v>OUTROS RAMOS</v>
      </c>
      <c r="L6671" s="1" t="str">
        <f>VLOOKUP(Tabela1[[#This Row],[Cliente]],'BASE DE CLIENTES'!A:E,5,0)</f>
        <v>MERCADO LIVRE</v>
      </c>
    </row>
    <row r="6672" spans="2:12" x14ac:dyDescent="0.3">
      <c r="B6672" t="s">
        <v>42</v>
      </c>
      <c r="C6672" s="1" t="str">
        <f>VLOOKUP(Tabela1[[#This Row],[Cliente]],'BASE DE CLIENTES'!A:E,2,0)</f>
        <v>Brasília</v>
      </c>
      <c r="D6672" s="1" t="str">
        <f>VLOOKUP(Tabela1[[#This Row],[Cliente]],'BASE DE CLIENTES'!A:C,3,0)</f>
        <v>DF</v>
      </c>
      <c r="E6672" s="1" t="str">
        <f>CONCATENATE(Tabela1[[#This Row],[CIDADE]],",",Tabela1[[#This Row],[UF]])</f>
        <v>Brasília,DF</v>
      </c>
      <c r="F6672" s="12">
        <v>46231</v>
      </c>
      <c r="G6672" s="14">
        <v>463.69</v>
      </c>
      <c r="H6672" s="13">
        <v>750</v>
      </c>
      <c r="I6672" s="7">
        <f>Tabela1[[#This Row],[Valor total]]-Tabela1[[#This Row],[Valor custo]]</f>
        <v>286.31</v>
      </c>
      <c r="J6672" s="3">
        <f>Tabela1[[#This Row],[MARGEM BRUTA]]/Tabela1[[#This Row],[Valor total]]</f>
        <v>0.38174666666666668</v>
      </c>
      <c r="K6672" s="1" t="str">
        <f>VLOOKUP(Tabela1[[#This Row],[Cliente]],'BASE DE CLIENTES'!A:D,4,0)</f>
        <v>EMPRESA SEM MAQUINA</v>
      </c>
      <c r="L6672" s="1" t="str">
        <f>VLOOKUP(Tabela1[[#This Row],[Cliente]],'BASE DE CLIENTES'!A:E,5,0)</f>
        <v>SAMAMBAIA</v>
      </c>
    </row>
    <row r="6673" spans="2:12" x14ac:dyDescent="0.3">
      <c r="B6673" t="s">
        <v>36</v>
      </c>
      <c r="C6673" s="1" t="str">
        <f>VLOOKUP(Tabela1[[#This Row],[Cliente]],'BASE DE CLIENTES'!A:E,2,0)</f>
        <v>Brasília</v>
      </c>
      <c r="D6673" s="1" t="str">
        <f>VLOOKUP(Tabela1[[#This Row],[Cliente]],'BASE DE CLIENTES'!A:C,3,0)</f>
        <v>DF</v>
      </c>
      <c r="E6673" s="1" t="str">
        <f>CONCATENATE(Tabela1[[#This Row],[CIDADE]],",",Tabela1[[#This Row],[UF]])</f>
        <v>Brasília,DF</v>
      </c>
      <c r="F6673" s="12">
        <v>46231</v>
      </c>
      <c r="G6673" s="14">
        <v>25</v>
      </c>
      <c r="H6673" s="13">
        <v>110</v>
      </c>
      <c r="I6673" s="7">
        <f>Tabela1[[#This Row],[Valor total]]-Tabela1[[#This Row],[Valor custo]]</f>
        <v>85</v>
      </c>
      <c r="J6673" s="3">
        <f>Tabela1[[#This Row],[MARGEM BRUTA]]/Tabela1[[#This Row],[Valor total]]</f>
        <v>0.77272727272727271</v>
      </c>
      <c r="K6673" s="1" t="str">
        <f>VLOOKUP(Tabela1[[#This Row],[Cliente]],'BASE DE CLIENTES'!A:D,4,0)</f>
        <v>SERRALHEIRO</v>
      </c>
      <c r="L6673" s="1" t="str">
        <f>VLOOKUP(Tabela1[[#This Row],[Cliente]],'BASE DE CLIENTES'!A:E,5,0)</f>
        <v>CEILANDIA SUL (CEILANDIA)</v>
      </c>
    </row>
    <row r="6674" spans="2:12" x14ac:dyDescent="0.3">
      <c r="B6674" t="s">
        <v>769</v>
      </c>
      <c r="C6674" s="1" t="str">
        <f>VLOOKUP(Tabela1[[#This Row],[Cliente]],'BASE DE CLIENTES'!A:E,2,0)</f>
        <v>Brasília</v>
      </c>
      <c r="D6674" s="1" t="str">
        <f>VLOOKUP(Tabela1[[#This Row],[Cliente]],'BASE DE CLIENTES'!A:C,3,0)</f>
        <v>DF</v>
      </c>
      <c r="E6674" s="1" t="str">
        <f>CONCATENATE(Tabela1[[#This Row],[CIDADE]],",",Tabela1[[#This Row],[UF]])</f>
        <v>Brasília,DF</v>
      </c>
      <c r="F6674" s="12">
        <v>46231</v>
      </c>
      <c r="G6674" s="14">
        <v>1296</v>
      </c>
      <c r="H6674" s="13">
        <v>2350</v>
      </c>
      <c r="I6674" s="7">
        <f>Tabela1[[#This Row],[Valor total]]-Tabela1[[#This Row],[Valor custo]]</f>
        <v>1054</v>
      </c>
      <c r="J6674" s="3">
        <f>Tabela1[[#This Row],[MARGEM BRUTA]]/Tabela1[[#This Row],[Valor total]]</f>
        <v>0.44851063829787235</v>
      </c>
      <c r="K6674" s="1" t="str">
        <f>VLOOKUP(Tabela1[[#This Row],[Cliente]],'BASE DE CLIENTES'!A:D,4,0)</f>
        <v>CLIENTE NOVO S/ IDENT.</v>
      </c>
      <c r="L6674" s="1" t="str">
        <f>VLOOKUP(Tabela1[[#This Row],[Cliente]],'BASE DE CLIENTES'!A:E,5,0)</f>
        <v>Taguatinga Sul (Taguatinga)</v>
      </c>
    </row>
    <row r="6675" spans="2:12" x14ac:dyDescent="0.3">
      <c r="B6675" t="s">
        <v>1223</v>
      </c>
      <c r="C6675" s="1" t="str">
        <f>VLOOKUP(Tabela1[[#This Row],[Cliente]],'BASE DE CLIENTES'!A:E,2,0)</f>
        <v>MERCADO LIVRE</v>
      </c>
      <c r="D6675" s="1" t="str">
        <f>VLOOKUP(Tabela1[[#This Row],[Cliente]],'BASE DE CLIENTES'!A:C,3,0)</f>
        <v>MERCADO LIVRE</v>
      </c>
      <c r="E6675" s="1" t="str">
        <f>CONCATENATE(Tabela1[[#This Row],[CIDADE]],",",Tabela1[[#This Row],[UF]])</f>
        <v>MERCADO LIVRE,MERCADO LIVRE</v>
      </c>
      <c r="F6675" s="12">
        <v>46231</v>
      </c>
      <c r="G6675" s="14">
        <v>56.28</v>
      </c>
      <c r="H6675" s="13">
        <v>195.05</v>
      </c>
      <c r="I6675" s="7">
        <f>Tabela1[[#This Row],[Valor total]]-Tabela1[[#This Row],[Valor custo]]</f>
        <v>138.77000000000001</v>
      </c>
      <c r="J6675" s="3">
        <f>Tabela1[[#This Row],[MARGEM BRUTA]]/Tabela1[[#This Row],[Valor total]]</f>
        <v>0.71145860035888231</v>
      </c>
      <c r="K6675" s="1" t="str">
        <f>VLOOKUP(Tabela1[[#This Row],[Cliente]],'BASE DE CLIENTES'!A:D,4,0)</f>
        <v>OUTROS RAMOS</v>
      </c>
      <c r="L6675" s="1" t="str">
        <f>VLOOKUP(Tabela1[[#This Row],[Cliente]],'BASE DE CLIENTES'!A:E,5,0)</f>
        <v>MERCADO LIVRE</v>
      </c>
    </row>
    <row r="6676" spans="2:12" x14ac:dyDescent="0.3">
      <c r="B6676" t="s">
        <v>1200</v>
      </c>
      <c r="C6676" s="1" t="str">
        <f>VLOOKUP(Tabela1[[#This Row],[Cliente]],'BASE DE CLIENTES'!A:E,2,0)</f>
        <v>Maracanaú</v>
      </c>
      <c r="D6676" s="1" t="str">
        <f>VLOOKUP(Tabela1[[#This Row],[Cliente]],'BASE DE CLIENTES'!A:C,3,0)</f>
        <v>CE</v>
      </c>
      <c r="E6676" s="1" t="str">
        <f>CONCATENATE(Tabela1[[#This Row],[CIDADE]],",",Tabela1[[#This Row],[UF]])</f>
        <v>Maracanaú,CE</v>
      </c>
      <c r="F6676" s="12">
        <v>46231</v>
      </c>
      <c r="G6676" s="14">
        <v>0</v>
      </c>
      <c r="H6676" s="13">
        <v>1439</v>
      </c>
      <c r="I6676" s="7">
        <f>Tabela1[[#This Row],[Valor total]]-Tabela1[[#This Row],[Valor custo]]</f>
        <v>1439</v>
      </c>
      <c r="J6676" s="3">
        <f>Tabela1[[#This Row],[MARGEM BRUTA]]/Tabela1[[#This Row],[Valor total]]</f>
        <v>1</v>
      </c>
      <c r="K6676" s="1" t="str">
        <f>VLOOKUP(Tabela1[[#This Row],[Cliente]],'BASE DE CLIENTES'!A:D,4,0)</f>
        <v>CLIENTE NOVO S/ IDENT.</v>
      </c>
      <c r="L6676" s="1" t="str">
        <f>VLOOKUP(Tabela1[[#This Row],[Cliente]],'BASE DE CLIENTES'!A:E,5,0)</f>
        <v>Maracanaú</v>
      </c>
    </row>
    <row r="6677" spans="2:12" x14ac:dyDescent="0.3">
      <c r="B6677" t="s">
        <v>343</v>
      </c>
      <c r="C6677" s="1" t="str">
        <f>VLOOKUP(Tabela1[[#This Row],[Cliente]],'BASE DE CLIENTES'!A:E,2,0)</f>
        <v>Brasília</v>
      </c>
      <c r="D6677" s="1" t="str">
        <f>VLOOKUP(Tabela1[[#This Row],[Cliente]],'BASE DE CLIENTES'!A:C,3,0)</f>
        <v>DF</v>
      </c>
      <c r="E6677" s="1" t="str">
        <f>CONCATENATE(Tabela1[[#This Row],[CIDADE]],",",Tabela1[[#This Row],[UF]])</f>
        <v>Brasília,DF</v>
      </c>
      <c r="F6677" s="12">
        <v>46231</v>
      </c>
      <c r="G6677" s="14">
        <v>42</v>
      </c>
      <c r="H6677" s="13">
        <v>70</v>
      </c>
      <c r="I6677" s="7">
        <f>Tabela1[[#This Row],[Valor total]]-Tabela1[[#This Row],[Valor custo]]</f>
        <v>28</v>
      </c>
      <c r="J6677" s="3">
        <f>Tabela1[[#This Row],[MARGEM BRUTA]]/Tabela1[[#This Row],[Valor total]]</f>
        <v>0.4</v>
      </c>
      <c r="K6677" s="1" t="str">
        <f>VLOOKUP(Tabela1[[#This Row],[Cliente]],'BASE DE CLIENTES'!A:D,4,0)</f>
        <v>CLIENTE NOVO S/ IDENT.</v>
      </c>
      <c r="L6677" s="1" t="str">
        <f>VLOOKUP(Tabela1[[#This Row],[Cliente]],'BASE DE CLIENTES'!A:E,5,0)</f>
        <v>Brasília</v>
      </c>
    </row>
    <row r="6678" spans="2:12" x14ac:dyDescent="0.3">
      <c r="B6678" t="s">
        <v>1223</v>
      </c>
      <c r="C6678" s="1" t="str">
        <f>VLOOKUP(Tabela1[[#This Row],[Cliente]],'BASE DE CLIENTES'!A:E,2,0)</f>
        <v>MERCADO LIVRE</v>
      </c>
      <c r="D6678" s="1" t="str">
        <f>VLOOKUP(Tabela1[[#This Row],[Cliente]],'BASE DE CLIENTES'!A:C,3,0)</f>
        <v>MERCADO LIVRE</v>
      </c>
      <c r="E6678" s="1" t="str">
        <f>CONCATENATE(Tabela1[[#This Row],[CIDADE]],",",Tabela1[[#This Row],[UF]])</f>
        <v>MERCADO LIVRE,MERCADO LIVRE</v>
      </c>
      <c r="F6678" s="12">
        <v>46231</v>
      </c>
      <c r="G6678" s="14">
        <v>500</v>
      </c>
      <c r="H6678" s="13">
        <v>759.63</v>
      </c>
      <c r="I6678" s="7">
        <f>Tabela1[[#This Row],[Valor total]]-Tabela1[[#This Row],[Valor custo]]</f>
        <v>259.63</v>
      </c>
      <c r="J6678" s="3">
        <f>Tabela1[[#This Row],[MARGEM BRUTA]]/Tabela1[[#This Row],[Valor total]]</f>
        <v>0.34178481629214225</v>
      </c>
      <c r="K6678" s="1" t="str">
        <f>VLOOKUP(Tabela1[[#This Row],[Cliente]],'BASE DE CLIENTES'!A:D,4,0)</f>
        <v>OUTROS RAMOS</v>
      </c>
      <c r="L6678" s="1" t="str">
        <f>VLOOKUP(Tabela1[[#This Row],[Cliente]],'BASE DE CLIENTES'!A:E,5,0)</f>
        <v>MERCADO LIVRE</v>
      </c>
    </row>
    <row r="6679" spans="2:12" x14ac:dyDescent="0.3">
      <c r="B6679" t="s">
        <v>117</v>
      </c>
      <c r="C6679" s="1" t="str">
        <f>VLOOKUP(Tabela1[[#This Row],[Cliente]],'BASE DE CLIENTES'!A:E,2,0)</f>
        <v>Brasília</v>
      </c>
      <c r="D6679" s="1" t="str">
        <f>VLOOKUP(Tabela1[[#This Row],[Cliente]],'BASE DE CLIENTES'!A:C,3,0)</f>
        <v>DF</v>
      </c>
      <c r="E6679" s="1" t="str">
        <f>CONCATENATE(Tabela1[[#This Row],[CIDADE]],",",Tabela1[[#This Row],[UF]])</f>
        <v>Brasília,DF</v>
      </c>
      <c r="F6679" s="12">
        <v>46231</v>
      </c>
      <c r="G6679" s="14">
        <v>845</v>
      </c>
      <c r="H6679" s="13">
        <v>1575</v>
      </c>
      <c r="I6679" s="7">
        <f>Tabela1[[#This Row],[Valor total]]-Tabela1[[#This Row],[Valor custo]]</f>
        <v>730</v>
      </c>
      <c r="J6679" s="3">
        <f>Tabela1[[#This Row],[MARGEM BRUTA]]/Tabela1[[#This Row],[Valor total]]</f>
        <v>0.46349206349206351</v>
      </c>
      <c r="K6679" s="1" t="str">
        <f>VLOOKUP(Tabela1[[#This Row],[Cliente]],'BASE DE CLIENTES'!A:D,4,0)</f>
        <v>EMPRESA COM MAQUINA</v>
      </c>
      <c r="L6679" s="1" t="str">
        <f>VLOOKUP(Tabela1[[#This Row],[Cliente]],'BASE DE CLIENTES'!A:E,5,0)</f>
        <v>SETOR HABITACIONAL ARNIQUEIRA (AGUAS CLARAS)</v>
      </c>
    </row>
    <row r="6680" spans="2:12" x14ac:dyDescent="0.3">
      <c r="B6680" t="s">
        <v>1223</v>
      </c>
      <c r="C6680" s="1" t="str">
        <f>VLOOKUP(Tabela1[[#This Row],[Cliente]],'BASE DE CLIENTES'!A:E,2,0)</f>
        <v>MERCADO LIVRE</v>
      </c>
      <c r="D6680" s="1" t="str">
        <f>VLOOKUP(Tabela1[[#This Row],[Cliente]],'BASE DE CLIENTES'!A:C,3,0)</f>
        <v>MERCADO LIVRE</v>
      </c>
      <c r="E6680" s="1" t="str">
        <f>CONCATENATE(Tabela1[[#This Row],[CIDADE]],",",Tabela1[[#This Row],[UF]])</f>
        <v>MERCADO LIVRE,MERCADO LIVRE</v>
      </c>
      <c r="F6680" s="12">
        <v>46231</v>
      </c>
      <c r="G6680" s="14">
        <v>42</v>
      </c>
      <c r="H6680" s="13">
        <v>37.14</v>
      </c>
      <c r="I6680" s="7">
        <f>Tabela1[[#This Row],[Valor total]]-Tabela1[[#This Row],[Valor custo]]</f>
        <v>-4.8599999999999994</v>
      </c>
      <c r="J6680" s="3">
        <f>Tabela1[[#This Row],[MARGEM BRUTA]]/Tabela1[[#This Row],[Valor total]]</f>
        <v>-0.13085621970920838</v>
      </c>
      <c r="K6680" s="1" t="str">
        <f>VLOOKUP(Tabela1[[#This Row],[Cliente]],'BASE DE CLIENTES'!A:D,4,0)</f>
        <v>OUTROS RAMOS</v>
      </c>
      <c r="L6680" s="1" t="str">
        <f>VLOOKUP(Tabela1[[#This Row],[Cliente]],'BASE DE CLIENTES'!A:E,5,0)</f>
        <v>MERCADO LIVRE</v>
      </c>
    </row>
    <row r="6681" spans="2:12" x14ac:dyDescent="0.3">
      <c r="B6681" t="s">
        <v>110</v>
      </c>
      <c r="C6681" s="1" t="str">
        <f>VLOOKUP(Tabela1[[#This Row],[Cliente]],'BASE DE CLIENTES'!A:E,2,0)</f>
        <v>Brasília</v>
      </c>
      <c r="D6681" s="1" t="str">
        <f>VLOOKUP(Tabela1[[#This Row],[Cliente]],'BASE DE CLIENTES'!A:C,3,0)</f>
        <v>DF</v>
      </c>
      <c r="E6681" s="1" t="str">
        <f>CONCATENATE(Tabela1[[#This Row],[CIDADE]],",",Tabela1[[#This Row],[UF]])</f>
        <v>Brasília,DF</v>
      </c>
      <c r="F6681" s="12">
        <v>46231</v>
      </c>
      <c r="G6681" s="14">
        <v>119.68</v>
      </c>
      <c r="H6681" s="13">
        <v>300</v>
      </c>
      <c r="I6681" s="7">
        <f>Tabela1[[#This Row],[Valor total]]-Tabela1[[#This Row],[Valor custo]]</f>
        <v>180.32</v>
      </c>
      <c r="J6681" s="3">
        <f>Tabela1[[#This Row],[MARGEM BRUTA]]/Tabela1[[#This Row],[Valor total]]</f>
        <v>0.60106666666666664</v>
      </c>
      <c r="K6681" s="1" t="str">
        <f>VLOOKUP(Tabela1[[#This Row],[Cliente]],'BASE DE CLIENTES'!A:D,4,0)</f>
        <v>SERRALHEIRO</v>
      </c>
      <c r="L6681" s="1" t="str">
        <f>VLOOKUP(Tabela1[[#This Row],[Cliente]],'BASE DE CLIENTES'!A:E,5,0)</f>
        <v>Taguatinga sul</v>
      </c>
    </row>
    <row r="6682" spans="2:12" x14ac:dyDescent="0.3">
      <c r="B6682" t="s">
        <v>55</v>
      </c>
      <c r="C6682" s="1" t="str">
        <f>VLOOKUP(Tabela1[[#This Row],[Cliente]],'BASE DE CLIENTES'!A:E,2,0)</f>
        <v>Brasília</v>
      </c>
      <c r="D6682" s="1" t="str">
        <f>VLOOKUP(Tabela1[[#This Row],[Cliente]],'BASE DE CLIENTES'!A:C,3,0)</f>
        <v>DF</v>
      </c>
      <c r="E6682" s="1" t="str">
        <f>CONCATENATE(Tabela1[[#This Row],[CIDADE]],",",Tabela1[[#This Row],[UF]])</f>
        <v>Brasília,DF</v>
      </c>
      <c r="F6682" s="12">
        <v>46231</v>
      </c>
      <c r="G6682" s="14">
        <v>152</v>
      </c>
      <c r="H6682" s="13">
        <v>240</v>
      </c>
      <c r="I6682" s="7">
        <f>Tabela1[[#This Row],[Valor total]]-Tabela1[[#This Row],[Valor custo]]</f>
        <v>88</v>
      </c>
      <c r="J6682" s="3">
        <f>Tabela1[[#This Row],[MARGEM BRUTA]]/Tabela1[[#This Row],[Valor total]]</f>
        <v>0.36666666666666664</v>
      </c>
      <c r="K6682" s="1" t="str">
        <f>VLOOKUP(Tabela1[[#This Row],[Cliente]],'BASE DE CLIENTES'!A:D,4,0)</f>
        <v>EMPRESA SEM MAQUINA</v>
      </c>
      <c r="L6682" s="1" t="str">
        <f>VLOOKUP(Tabela1[[#This Row],[Cliente]],'BASE DE CLIENTES'!A:E,5,0)</f>
        <v>RECANTO DAS EMAS</v>
      </c>
    </row>
    <row r="6683" spans="2:12" x14ac:dyDescent="0.3">
      <c r="B6683" t="s">
        <v>66</v>
      </c>
      <c r="C6683" s="1" t="str">
        <f>VLOOKUP(Tabela1[[#This Row],[Cliente]],'BASE DE CLIENTES'!A:E,2,0)</f>
        <v>Águas Lindas de Goiás</v>
      </c>
      <c r="D6683" s="1" t="str">
        <f>VLOOKUP(Tabela1[[#This Row],[Cliente]],'BASE DE CLIENTES'!A:C,3,0)</f>
        <v>GO</v>
      </c>
      <c r="E6683" s="1" t="str">
        <f>CONCATENATE(Tabela1[[#This Row],[CIDADE]],",",Tabela1[[#This Row],[UF]])</f>
        <v>Águas Lindas de Goiás,GO</v>
      </c>
      <c r="F6683" s="12">
        <v>46231</v>
      </c>
      <c r="G6683" s="14">
        <v>1216</v>
      </c>
      <c r="H6683" s="13">
        <v>1890</v>
      </c>
      <c r="I6683" s="7">
        <f>Tabela1[[#This Row],[Valor total]]-Tabela1[[#This Row],[Valor custo]]</f>
        <v>674</v>
      </c>
      <c r="J6683" s="3">
        <f>Tabela1[[#This Row],[MARGEM BRUTA]]/Tabela1[[#This Row],[Valor total]]</f>
        <v>0.35661375661375661</v>
      </c>
      <c r="K6683" s="1" t="str">
        <f>VLOOKUP(Tabela1[[#This Row],[Cliente]],'BASE DE CLIENTES'!A:D,4,0)</f>
        <v>EMPRESA COM MAQUINA</v>
      </c>
      <c r="L6683" s="1" t="str">
        <f>VLOOKUP(Tabela1[[#This Row],[Cliente]],'BASE DE CLIENTES'!A:E,5,0)</f>
        <v>Águas Lindas de Goiás</v>
      </c>
    </row>
    <row r="6684" spans="2:12" x14ac:dyDescent="0.3">
      <c r="B6684" t="s">
        <v>92</v>
      </c>
      <c r="C6684" s="1" t="str">
        <f>VLOOKUP(Tabela1[[#This Row],[Cliente]],'BASE DE CLIENTES'!A:E,2,0)</f>
        <v>Brasília</v>
      </c>
      <c r="D6684" s="1" t="str">
        <f>VLOOKUP(Tabela1[[#This Row],[Cliente]],'BASE DE CLIENTES'!A:C,3,0)</f>
        <v>DF</v>
      </c>
      <c r="E6684" s="1" t="str">
        <f>CONCATENATE(Tabela1[[#This Row],[CIDADE]],",",Tabela1[[#This Row],[UF]])</f>
        <v>Brasília,DF</v>
      </c>
      <c r="F6684" s="12">
        <v>46231</v>
      </c>
      <c r="G6684" s="14">
        <v>838</v>
      </c>
      <c r="H6684" s="13">
        <v>1300</v>
      </c>
      <c r="I6684" s="7">
        <f>Tabela1[[#This Row],[Valor total]]-Tabela1[[#This Row],[Valor custo]]</f>
        <v>462</v>
      </c>
      <c r="J6684" s="3">
        <f>Tabela1[[#This Row],[MARGEM BRUTA]]/Tabela1[[#This Row],[Valor total]]</f>
        <v>0.35538461538461541</v>
      </c>
      <c r="K6684" s="1" t="str">
        <f>VLOOKUP(Tabela1[[#This Row],[Cliente]],'BASE DE CLIENTES'!A:D,4,0)</f>
        <v>EMPRESA SEM MAQUINA</v>
      </c>
      <c r="L6684" s="1" t="str">
        <f>VLOOKUP(Tabela1[[#This Row],[Cliente]],'BASE DE CLIENTES'!A:E,5,0)</f>
        <v>SOBRADINHO</v>
      </c>
    </row>
    <row r="6685" spans="2:12" x14ac:dyDescent="0.3">
      <c r="B6685" t="s">
        <v>343</v>
      </c>
      <c r="C6685" s="1" t="str">
        <f>VLOOKUP(Tabela1[[#This Row],[Cliente]],'BASE DE CLIENTES'!A:E,2,0)</f>
        <v>Brasília</v>
      </c>
      <c r="D6685" s="1" t="str">
        <f>VLOOKUP(Tabela1[[#This Row],[Cliente]],'BASE DE CLIENTES'!A:C,3,0)</f>
        <v>DF</v>
      </c>
      <c r="E6685" s="1" t="str">
        <f>CONCATENATE(Tabela1[[#This Row],[CIDADE]],",",Tabela1[[#This Row],[UF]])</f>
        <v>Brasília,DF</v>
      </c>
      <c r="F6685" s="12">
        <v>46231</v>
      </c>
      <c r="G6685" s="14">
        <v>680</v>
      </c>
      <c r="H6685" s="13">
        <v>1400</v>
      </c>
      <c r="I6685" s="7">
        <f>Tabela1[[#This Row],[Valor total]]-Tabela1[[#This Row],[Valor custo]]</f>
        <v>720</v>
      </c>
      <c r="J6685" s="3">
        <f>Tabela1[[#This Row],[MARGEM BRUTA]]/Tabela1[[#This Row],[Valor total]]</f>
        <v>0.51428571428571423</v>
      </c>
      <c r="K6685" s="1" t="str">
        <f>VLOOKUP(Tabela1[[#This Row],[Cliente]],'BASE DE CLIENTES'!A:D,4,0)</f>
        <v>CLIENTE NOVO S/ IDENT.</v>
      </c>
      <c r="L6685" s="1" t="str">
        <f>VLOOKUP(Tabela1[[#This Row],[Cliente]],'BASE DE CLIENTES'!A:E,5,0)</f>
        <v>Brasília</v>
      </c>
    </row>
    <row r="6686" spans="2:12" x14ac:dyDescent="0.3">
      <c r="B6686" t="s">
        <v>1136</v>
      </c>
      <c r="C6686" s="1" t="str">
        <f>VLOOKUP(Tabela1[[#This Row],[Cliente]],'BASE DE CLIENTES'!A:E,2,0)</f>
        <v>Brasília</v>
      </c>
      <c r="D6686" s="1" t="str">
        <f>VLOOKUP(Tabela1[[#This Row],[Cliente]],'BASE DE CLIENTES'!A:C,3,0)</f>
        <v>DF</v>
      </c>
      <c r="E6686" s="1" t="str">
        <f>CONCATENATE(Tabela1[[#This Row],[CIDADE]],",",Tabela1[[#This Row],[UF]])</f>
        <v>Brasília,DF</v>
      </c>
      <c r="F6686" s="12">
        <v>46231</v>
      </c>
      <c r="G6686" s="14">
        <v>4011</v>
      </c>
      <c r="H6686" s="13">
        <v>5800</v>
      </c>
      <c r="I6686" s="7">
        <f>Tabela1[[#This Row],[Valor total]]-Tabela1[[#This Row],[Valor custo]]</f>
        <v>1789</v>
      </c>
      <c r="J6686" s="3">
        <f>Tabela1[[#This Row],[MARGEM BRUTA]]/Tabela1[[#This Row],[Valor total]]</f>
        <v>0.30844827586206897</v>
      </c>
      <c r="K6686" s="1" t="str">
        <f>VLOOKUP(Tabela1[[#This Row],[Cliente]],'BASE DE CLIENTES'!A:D,4,0)</f>
        <v>CLIENTE NOVO S/ IDENT.</v>
      </c>
      <c r="L6686" s="1" t="str">
        <f>VLOOKUP(Tabela1[[#This Row],[Cliente]],'BASE DE CLIENTES'!A:E,5,0)</f>
        <v>Ceilândia</v>
      </c>
    </row>
    <row r="6687" spans="2:12" x14ac:dyDescent="0.3">
      <c r="B6687" t="s">
        <v>253</v>
      </c>
      <c r="C6687" s="1" t="str">
        <f>VLOOKUP(Tabela1[[#This Row],[Cliente]],'BASE DE CLIENTES'!A:E,2,0)</f>
        <v>Luziânia</v>
      </c>
      <c r="D6687" s="1" t="str">
        <f>VLOOKUP(Tabela1[[#This Row],[Cliente]],'BASE DE CLIENTES'!A:C,3,0)</f>
        <v>GO</v>
      </c>
      <c r="E6687" s="1" t="str">
        <f>CONCATENATE(Tabela1[[#This Row],[CIDADE]],",",Tabela1[[#This Row],[UF]])</f>
        <v>Luziânia,GO</v>
      </c>
      <c r="F6687" s="12">
        <v>46231</v>
      </c>
      <c r="G6687" s="14">
        <v>4569.6099999999997</v>
      </c>
      <c r="H6687" s="13">
        <v>7156</v>
      </c>
      <c r="I6687" s="7">
        <f>Tabela1[[#This Row],[Valor total]]-Tabela1[[#This Row],[Valor custo]]</f>
        <v>2586.3900000000003</v>
      </c>
      <c r="J6687" s="3">
        <f>Tabela1[[#This Row],[MARGEM BRUTA]]/Tabela1[[#This Row],[Valor total]]</f>
        <v>0.36142956959195088</v>
      </c>
      <c r="K6687" s="1" t="str">
        <f>VLOOKUP(Tabela1[[#This Row],[Cliente]],'BASE DE CLIENTES'!A:D,4,0)</f>
        <v>EMPRESA COM MAQUINA</v>
      </c>
      <c r="L6687" s="1" t="str">
        <f>VLOOKUP(Tabela1[[#This Row],[Cliente]],'BASE DE CLIENTES'!A:E,5,0)</f>
        <v>Luziânia</v>
      </c>
    </row>
    <row r="6688" spans="2:12" x14ac:dyDescent="0.3">
      <c r="B6688" t="s">
        <v>1141</v>
      </c>
      <c r="C6688" s="1" t="str">
        <f>VLOOKUP(Tabela1[[#This Row],[Cliente]],'BASE DE CLIENTES'!A:E,2,0)</f>
        <v>Aparecida de Goiânia</v>
      </c>
      <c r="D6688" s="1" t="str">
        <f>VLOOKUP(Tabela1[[#This Row],[Cliente]],'BASE DE CLIENTES'!A:C,3,0)</f>
        <v>GO</v>
      </c>
      <c r="E6688" s="1" t="str">
        <f>CONCATENATE(Tabela1[[#This Row],[CIDADE]],",",Tabela1[[#This Row],[UF]])</f>
        <v>Aparecida de Goiânia,GO</v>
      </c>
      <c r="F6688" s="12">
        <v>46231</v>
      </c>
      <c r="G6688" s="14">
        <v>5130</v>
      </c>
      <c r="H6688" s="13">
        <v>8680</v>
      </c>
      <c r="I6688" s="7">
        <f>Tabela1[[#This Row],[Valor total]]-Tabela1[[#This Row],[Valor custo]]</f>
        <v>3550</v>
      </c>
      <c r="J6688" s="3">
        <f>Tabela1[[#This Row],[MARGEM BRUTA]]/Tabela1[[#This Row],[Valor total]]</f>
        <v>0.40898617511520735</v>
      </c>
      <c r="K6688" s="1" t="str">
        <f>VLOOKUP(Tabela1[[#This Row],[Cliente]],'BASE DE CLIENTES'!A:D,4,0)</f>
        <v>CLIENTE NOVO S/ IDENT.</v>
      </c>
      <c r="L6688" s="1" t="str">
        <f>VLOOKUP(Tabela1[[#This Row],[Cliente]],'BASE DE CLIENTES'!A:E,5,0)</f>
        <v>Aparecida de Goiânia</v>
      </c>
    </row>
    <row r="6689" spans="2:12" x14ac:dyDescent="0.3">
      <c r="B6689" t="s">
        <v>23</v>
      </c>
      <c r="C6689" s="1" t="str">
        <f>VLOOKUP(Tabela1[[#This Row],[Cliente]],'BASE DE CLIENTES'!A:E,2,0)</f>
        <v>Brasília</v>
      </c>
      <c r="D6689" s="1" t="str">
        <f>VLOOKUP(Tabela1[[#This Row],[Cliente]],'BASE DE CLIENTES'!A:C,3,0)</f>
        <v>DF</v>
      </c>
      <c r="E6689" s="1" t="str">
        <f>CONCATENATE(Tabela1[[#This Row],[CIDADE]],",",Tabela1[[#This Row],[UF]])</f>
        <v>Brasília,DF</v>
      </c>
      <c r="F6689" s="12">
        <v>46231</v>
      </c>
      <c r="G6689" s="14">
        <v>146.28</v>
      </c>
      <c r="H6689" s="13">
        <v>150</v>
      </c>
      <c r="I6689" s="7">
        <f>Tabela1[[#This Row],[Valor total]]-Tabela1[[#This Row],[Valor custo]]</f>
        <v>3.7199999999999989</v>
      </c>
      <c r="J6689" s="3">
        <f>Tabela1[[#This Row],[MARGEM BRUTA]]/Tabela1[[#This Row],[Valor total]]</f>
        <v>2.4799999999999992E-2</v>
      </c>
      <c r="K6689" s="1" t="str">
        <f>VLOOKUP(Tabela1[[#This Row],[Cliente]],'BASE DE CLIENTES'!A:D,4,0)</f>
        <v>EMPRESA SEM MAQUINA</v>
      </c>
      <c r="L6689" s="1" t="str">
        <f>VLOOKUP(Tabela1[[#This Row],[Cliente]],'BASE DE CLIENTES'!A:E,5,0)</f>
        <v>SETOR INDUSTRIAL (TAGUATINGA)</v>
      </c>
    </row>
    <row r="6690" spans="2:12" x14ac:dyDescent="0.3">
      <c r="B6690" t="s">
        <v>23</v>
      </c>
      <c r="C6690" s="1" t="str">
        <f>VLOOKUP(Tabela1[[#This Row],[Cliente]],'BASE DE CLIENTES'!A:E,2,0)</f>
        <v>Brasília</v>
      </c>
      <c r="D6690" s="1" t="str">
        <f>VLOOKUP(Tabela1[[#This Row],[Cliente]],'BASE DE CLIENTES'!A:C,3,0)</f>
        <v>DF</v>
      </c>
      <c r="E6690" s="1" t="str">
        <f>CONCATENATE(Tabela1[[#This Row],[CIDADE]],",",Tabela1[[#This Row],[UF]])</f>
        <v>Brasília,DF</v>
      </c>
      <c r="F6690" s="12">
        <v>46231</v>
      </c>
      <c r="G6690" s="14">
        <v>760</v>
      </c>
      <c r="H6690" s="13">
        <v>1100</v>
      </c>
      <c r="I6690" s="7">
        <f>Tabela1[[#This Row],[Valor total]]-Tabela1[[#This Row],[Valor custo]]</f>
        <v>340</v>
      </c>
      <c r="J6690" s="3">
        <f>Tabela1[[#This Row],[MARGEM BRUTA]]/Tabela1[[#This Row],[Valor total]]</f>
        <v>0.30909090909090908</v>
      </c>
      <c r="K6690" s="1" t="str">
        <f>VLOOKUP(Tabela1[[#This Row],[Cliente]],'BASE DE CLIENTES'!A:D,4,0)</f>
        <v>EMPRESA SEM MAQUINA</v>
      </c>
      <c r="L6690" s="1" t="str">
        <f>VLOOKUP(Tabela1[[#This Row],[Cliente]],'BASE DE CLIENTES'!A:E,5,0)</f>
        <v>SETOR INDUSTRIAL (TAGUATINGA)</v>
      </c>
    </row>
    <row r="6691" spans="2:12" x14ac:dyDescent="0.3">
      <c r="B6691" t="s">
        <v>68</v>
      </c>
      <c r="C6691" s="1" t="str">
        <f>VLOOKUP(Tabela1[[#This Row],[Cliente]],'BASE DE CLIENTES'!A:E,2,0)</f>
        <v>Brasília</v>
      </c>
      <c r="D6691" s="1" t="str">
        <f>VLOOKUP(Tabela1[[#This Row],[Cliente]],'BASE DE CLIENTES'!A:C,3,0)</f>
        <v>DF</v>
      </c>
      <c r="E6691" s="1" t="str">
        <f>CONCATENATE(Tabela1[[#This Row],[CIDADE]],",",Tabela1[[#This Row],[UF]])</f>
        <v>Brasília,DF</v>
      </c>
      <c r="F6691" s="12">
        <v>46231</v>
      </c>
      <c r="G6691" s="14">
        <v>453.14</v>
      </c>
      <c r="H6691" s="13">
        <v>650</v>
      </c>
      <c r="I6691" s="7">
        <f>Tabela1[[#This Row],[Valor total]]-Tabela1[[#This Row],[Valor custo]]</f>
        <v>196.86</v>
      </c>
      <c r="J6691" s="3">
        <f>Tabela1[[#This Row],[MARGEM BRUTA]]/Tabela1[[#This Row],[Valor total]]</f>
        <v>0.30286153846153846</v>
      </c>
      <c r="K6691" s="1" t="str">
        <f>VLOOKUP(Tabela1[[#This Row],[Cliente]],'BASE DE CLIENTES'!A:D,4,0)</f>
        <v>EMPRESA COM MAQUINA</v>
      </c>
      <c r="L6691" s="1" t="str">
        <f>VLOOKUP(Tabela1[[#This Row],[Cliente]],'BASE DE CLIENTES'!A:E,5,0)</f>
        <v>SAMAMBAIA SUL (SAMAMBAIA)</v>
      </c>
    </row>
    <row r="6692" spans="2:12" x14ac:dyDescent="0.3">
      <c r="B6692" t="s">
        <v>145</v>
      </c>
      <c r="C6692" s="1" t="str">
        <f>VLOOKUP(Tabela1[[#This Row],[Cliente]],'BASE DE CLIENTES'!A:E,2,0)</f>
        <v>Ananindeua</v>
      </c>
      <c r="D6692" s="1" t="str">
        <f>VLOOKUP(Tabela1[[#This Row],[Cliente]],'BASE DE CLIENTES'!A:C,3,0)</f>
        <v>PA</v>
      </c>
      <c r="E6692" s="1" t="str">
        <f>CONCATENATE(Tabela1[[#This Row],[CIDADE]],",",Tabela1[[#This Row],[UF]])</f>
        <v>Ananindeua,PA</v>
      </c>
      <c r="F6692" s="12">
        <v>46231</v>
      </c>
      <c r="G6692" s="14">
        <v>3329.55</v>
      </c>
      <c r="H6692" s="13">
        <v>5030</v>
      </c>
      <c r="I6692" s="7">
        <f>Tabela1[[#This Row],[Valor total]]-Tabela1[[#This Row],[Valor custo]]</f>
        <v>1700.4499999999998</v>
      </c>
      <c r="J6692" s="3">
        <f>Tabela1[[#This Row],[MARGEM BRUTA]]/Tabela1[[#This Row],[Valor total]]</f>
        <v>0.33806163021868785</v>
      </c>
      <c r="K6692" s="1" t="str">
        <f>VLOOKUP(Tabela1[[#This Row],[Cliente]],'BASE DE CLIENTES'!A:D,4,0)</f>
        <v>OUTROS RAMOS</v>
      </c>
      <c r="L6692" s="1" t="str">
        <f>VLOOKUP(Tabela1[[#This Row],[Cliente]],'BASE DE CLIENTES'!A:E,5,0)</f>
        <v>Ananindeua</v>
      </c>
    </row>
    <row r="6693" spans="2:12" x14ac:dyDescent="0.3">
      <c r="B6693" t="s">
        <v>76</v>
      </c>
      <c r="C6693" s="1" t="str">
        <f>VLOOKUP(Tabela1[[#This Row],[Cliente]],'BASE DE CLIENTES'!A:E,2,0)</f>
        <v>Brasília</v>
      </c>
      <c r="D6693" s="1" t="str">
        <f>VLOOKUP(Tabela1[[#This Row],[Cliente]],'BASE DE CLIENTES'!A:C,3,0)</f>
        <v>DF</v>
      </c>
      <c r="E6693" s="1" t="str">
        <f>CONCATENATE(Tabela1[[#This Row],[CIDADE]],",",Tabela1[[#This Row],[UF]])</f>
        <v>Brasília,DF</v>
      </c>
      <c r="F6693" s="12">
        <v>46230</v>
      </c>
      <c r="G6693" s="14">
        <v>600</v>
      </c>
      <c r="H6693" s="13">
        <v>800</v>
      </c>
      <c r="I6693" s="7">
        <f>Tabela1[[#This Row],[Valor total]]-Tabela1[[#This Row],[Valor custo]]</f>
        <v>200</v>
      </c>
      <c r="J6693" s="3">
        <f>Tabela1[[#This Row],[MARGEM BRUTA]]/Tabela1[[#This Row],[Valor total]]</f>
        <v>0.25</v>
      </c>
      <c r="K6693" s="1" t="str">
        <f>VLOOKUP(Tabela1[[#This Row],[Cliente]],'BASE DE CLIENTES'!A:D,4,0)</f>
        <v>EMPRESA COM MAQUINA</v>
      </c>
      <c r="L6693" s="1" t="str">
        <f>VLOOKUP(Tabela1[[#This Row],[Cliente]],'BASE DE CLIENTES'!A:E,5,0)</f>
        <v>Setor Placa da Mercedes (Núcleo Bandeirante)</v>
      </c>
    </row>
    <row r="6694" spans="2:12" x14ac:dyDescent="0.3">
      <c r="B6694" t="s">
        <v>1223</v>
      </c>
      <c r="C6694" s="1" t="str">
        <f>VLOOKUP(Tabela1[[#This Row],[Cliente]],'BASE DE CLIENTES'!A:E,2,0)</f>
        <v>MERCADO LIVRE</v>
      </c>
      <c r="D6694" s="1" t="str">
        <f>VLOOKUP(Tabela1[[#This Row],[Cliente]],'BASE DE CLIENTES'!A:C,3,0)</f>
        <v>MERCADO LIVRE</v>
      </c>
      <c r="E6694" s="1" t="str">
        <f>CONCATENATE(Tabela1[[#This Row],[CIDADE]],",",Tabela1[[#This Row],[UF]])</f>
        <v>MERCADO LIVRE,MERCADO LIVRE</v>
      </c>
      <c r="F6694" s="12">
        <v>46231</v>
      </c>
      <c r="G6694" s="14">
        <v>0</v>
      </c>
      <c r="H6694" s="13">
        <v>23.99</v>
      </c>
      <c r="I6694" s="7">
        <f>Tabela1[[#This Row],[Valor total]]-Tabela1[[#This Row],[Valor custo]]</f>
        <v>23.99</v>
      </c>
      <c r="J6694" s="3">
        <f>Tabela1[[#This Row],[MARGEM BRUTA]]/Tabela1[[#This Row],[Valor total]]</f>
        <v>1</v>
      </c>
      <c r="K6694" s="1" t="str">
        <f>VLOOKUP(Tabela1[[#This Row],[Cliente]],'BASE DE CLIENTES'!A:D,4,0)</f>
        <v>OUTROS RAMOS</v>
      </c>
      <c r="L6694" s="1" t="str">
        <f>VLOOKUP(Tabela1[[#This Row],[Cliente]],'BASE DE CLIENTES'!A:E,5,0)</f>
        <v>MERCADO LIVRE</v>
      </c>
    </row>
    <row r="6695" spans="2:12" x14ac:dyDescent="0.3">
      <c r="B6695" t="s">
        <v>199</v>
      </c>
      <c r="C6695" s="1" t="str">
        <f>VLOOKUP(Tabela1[[#This Row],[Cliente]],'BASE DE CLIENTES'!A:E,2,0)</f>
        <v>Goiânia</v>
      </c>
      <c r="D6695" s="1" t="str">
        <f>VLOOKUP(Tabela1[[#This Row],[Cliente]],'BASE DE CLIENTES'!A:C,3,0)</f>
        <v>GO</v>
      </c>
      <c r="E6695" s="1" t="str">
        <f>CONCATENATE(Tabela1[[#This Row],[CIDADE]],",",Tabela1[[#This Row],[UF]])</f>
        <v>Goiânia,GO</v>
      </c>
      <c r="F6695" s="12">
        <v>46231</v>
      </c>
      <c r="G6695" s="14">
        <v>2768.76</v>
      </c>
      <c r="H6695" s="13">
        <v>4250</v>
      </c>
      <c r="I6695" s="7">
        <f>Tabela1[[#This Row],[Valor total]]-Tabela1[[#This Row],[Valor custo]]</f>
        <v>1481.2399999999998</v>
      </c>
      <c r="J6695" s="3">
        <f>Tabela1[[#This Row],[MARGEM BRUTA]]/Tabela1[[#This Row],[Valor total]]</f>
        <v>0.34852705882352936</v>
      </c>
      <c r="K6695" s="1" t="str">
        <f>VLOOKUP(Tabela1[[#This Row],[Cliente]],'BASE DE CLIENTES'!A:D,4,0)</f>
        <v>EMPRESA COM MAQUINA</v>
      </c>
      <c r="L6695" s="1" t="str">
        <f>VLOOKUP(Tabela1[[#This Row],[Cliente]],'BASE DE CLIENTES'!A:E,5,0)</f>
        <v>Goiânia</v>
      </c>
    </row>
    <row r="6696" spans="2:12" x14ac:dyDescent="0.3">
      <c r="B6696" t="s">
        <v>1304</v>
      </c>
      <c r="C6696" s="1" t="str">
        <f>VLOOKUP(Tabela1[[#This Row],[Cliente]],'BASE DE CLIENTES'!A:E,2,0)</f>
        <v>Uberlândia</v>
      </c>
      <c r="D6696" s="1" t="str">
        <f>VLOOKUP(Tabela1[[#This Row],[Cliente]],'BASE DE CLIENTES'!A:C,3,0)</f>
        <v>MG</v>
      </c>
      <c r="E6696" s="1" t="str">
        <f>CONCATENATE(Tabela1[[#This Row],[CIDADE]],",",Tabela1[[#This Row],[UF]])</f>
        <v>Uberlândia,MG</v>
      </c>
      <c r="F6696" s="12">
        <v>46231</v>
      </c>
      <c r="G6696" s="14">
        <v>14796.66</v>
      </c>
      <c r="H6696" s="13">
        <v>20520</v>
      </c>
      <c r="I6696" s="7">
        <f>Tabela1[[#This Row],[Valor total]]-Tabela1[[#This Row],[Valor custo]]</f>
        <v>5723.34</v>
      </c>
      <c r="J6696" s="3">
        <f>Tabela1[[#This Row],[MARGEM BRUTA]]/Tabela1[[#This Row],[Valor total]]</f>
        <v>0.27891520467836256</v>
      </c>
      <c r="K6696" s="1" t="str">
        <f>VLOOKUP(Tabela1[[#This Row],[Cliente]],'BASE DE CLIENTES'!A:D,4,0)</f>
        <v>CLIENTE NOVO S/ IDENT.</v>
      </c>
      <c r="L6696" s="1" t="str">
        <f>VLOOKUP(Tabela1[[#This Row],[Cliente]],'BASE DE CLIENTES'!A:E,5,0)</f>
        <v>Uberlândia</v>
      </c>
    </row>
    <row r="6697" spans="2:12" x14ac:dyDescent="0.3">
      <c r="B6697" t="s">
        <v>1223</v>
      </c>
      <c r="C6697" s="1" t="str">
        <f>VLOOKUP(Tabela1[[#This Row],[Cliente]],'BASE DE CLIENTES'!A:E,2,0)</f>
        <v>MERCADO LIVRE</v>
      </c>
      <c r="D6697" s="1" t="str">
        <f>VLOOKUP(Tabela1[[#This Row],[Cliente]],'BASE DE CLIENTES'!A:C,3,0)</f>
        <v>MERCADO LIVRE</v>
      </c>
      <c r="E6697" s="1" t="str">
        <f>CONCATENATE(Tabela1[[#This Row],[CIDADE]],",",Tabela1[[#This Row],[UF]])</f>
        <v>MERCADO LIVRE,MERCADO LIVRE</v>
      </c>
      <c r="F6697" s="12">
        <v>46231</v>
      </c>
      <c r="G6697" s="14">
        <v>56.28</v>
      </c>
      <c r="H6697" s="13">
        <v>195.05</v>
      </c>
      <c r="I6697" s="7">
        <f>Tabela1[[#This Row],[Valor total]]-Tabela1[[#This Row],[Valor custo]]</f>
        <v>138.77000000000001</v>
      </c>
      <c r="J6697" s="3">
        <f>Tabela1[[#This Row],[MARGEM BRUTA]]/Tabela1[[#This Row],[Valor total]]</f>
        <v>0.71145860035888231</v>
      </c>
      <c r="K6697" s="1" t="str">
        <f>VLOOKUP(Tabela1[[#This Row],[Cliente]],'BASE DE CLIENTES'!A:D,4,0)</f>
        <v>OUTROS RAMOS</v>
      </c>
      <c r="L6697" s="1" t="str">
        <f>VLOOKUP(Tabela1[[#This Row],[Cliente]],'BASE DE CLIENTES'!A:E,5,0)</f>
        <v>MERCADO LIVRE</v>
      </c>
    </row>
    <row r="6698" spans="2:12" x14ac:dyDescent="0.3">
      <c r="B6698" t="s">
        <v>27</v>
      </c>
      <c r="C6698" s="1" t="str">
        <f>VLOOKUP(Tabela1[[#This Row],[Cliente]],'BASE DE CLIENTES'!A:E,2,0)</f>
        <v>Brasília</v>
      </c>
      <c r="D6698" s="1" t="str">
        <f>VLOOKUP(Tabela1[[#This Row],[Cliente]],'BASE DE CLIENTES'!A:C,3,0)</f>
        <v>DF</v>
      </c>
      <c r="E6698" s="1" t="str">
        <f>CONCATENATE(Tabela1[[#This Row],[CIDADE]],",",Tabela1[[#This Row],[UF]])</f>
        <v>Brasília,DF</v>
      </c>
      <c r="F6698" s="12">
        <v>46231</v>
      </c>
      <c r="G6698" s="14">
        <v>760</v>
      </c>
      <c r="H6698" s="13">
        <v>1230</v>
      </c>
      <c r="I6698" s="7">
        <f>Tabela1[[#This Row],[Valor total]]-Tabela1[[#This Row],[Valor custo]]</f>
        <v>470</v>
      </c>
      <c r="J6698" s="3">
        <f>Tabela1[[#This Row],[MARGEM BRUTA]]/Tabela1[[#This Row],[Valor total]]</f>
        <v>0.38211382113821141</v>
      </c>
      <c r="K6698" s="1" t="str">
        <f>VLOOKUP(Tabela1[[#This Row],[Cliente]],'BASE DE CLIENTES'!A:D,4,0)</f>
        <v>EMPRESA SEM MAQUINA</v>
      </c>
      <c r="L6698" s="1" t="str">
        <f>VLOOKUP(Tabela1[[#This Row],[Cliente]],'BASE DE CLIENTES'!A:E,5,0)</f>
        <v>RECANTO DAS EMAS</v>
      </c>
    </row>
    <row r="6699" spans="2:12" x14ac:dyDescent="0.3">
      <c r="B6699" t="s">
        <v>183</v>
      </c>
      <c r="C6699" s="1" t="str">
        <f>VLOOKUP(Tabela1[[#This Row],[Cliente]],'BASE DE CLIENTES'!A:E,2,0)</f>
        <v>Caldas Novas</v>
      </c>
      <c r="D6699" s="1" t="str">
        <f>VLOOKUP(Tabela1[[#This Row],[Cliente]],'BASE DE CLIENTES'!A:C,3,0)</f>
        <v>GO</v>
      </c>
      <c r="E6699" s="1" t="str">
        <f>CONCATENATE(Tabela1[[#This Row],[CIDADE]],",",Tabela1[[#This Row],[UF]])</f>
        <v>Caldas Novas,GO</v>
      </c>
      <c r="F6699" s="12">
        <v>46230</v>
      </c>
      <c r="G6699" s="14">
        <v>228</v>
      </c>
      <c r="H6699" s="13">
        <v>675</v>
      </c>
      <c r="I6699" s="7">
        <f>Tabela1[[#This Row],[Valor total]]-Tabela1[[#This Row],[Valor custo]]</f>
        <v>447</v>
      </c>
      <c r="J6699" s="3">
        <f>Tabela1[[#This Row],[MARGEM BRUTA]]/Tabela1[[#This Row],[Valor total]]</f>
        <v>0.66222222222222227</v>
      </c>
      <c r="K6699" s="1" t="str">
        <f>VLOOKUP(Tabela1[[#This Row],[Cliente]],'BASE DE CLIENTES'!A:D,4,0)</f>
        <v>EMPRESA COM MAQUINA</v>
      </c>
      <c r="L6699" s="1" t="str">
        <f>VLOOKUP(Tabela1[[#This Row],[Cliente]],'BASE DE CLIENTES'!A:E,5,0)</f>
        <v>Caldas Novas</v>
      </c>
    </row>
    <row r="6700" spans="2:12" x14ac:dyDescent="0.3">
      <c r="B6700" t="s">
        <v>117</v>
      </c>
      <c r="C6700" s="1" t="str">
        <f>VLOOKUP(Tabela1[[#This Row],[Cliente]],'BASE DE CLIENTES'!A:E,2,0)</f>
        <v>Brasília</v>
      </c>
      <c r="D6700" s="1" t="str">
        <f>VLOOKUP(Tabela1[[#This Row],[Cliente]],'BASE DE CLIENTES'!A:C,3,0)</f>
        <v>DF</v>
      </c>
      <c r="E6700" s="1" t="str">
        <f>CONCATENATE(Tabela1[[#This Row],[CIDADE]],",",Tabela1[[#This Row],[UF]])</f>
        <v>Brasília,DF</v>
      </c>
      <c r="F6700" s="12">
        <v>46230</v>
      </c>
      <c r="G6700" s="14">
        <v>61</v>
      </c>
      <c r="H6700" s="13">
        <v>90</v>
      </c>
      <c r="I6700" s="7">
        <f>Tabela1[[#This Row],[Valor total]]-Tabela1[[#This Row],[Valor custo]]</f>
        <v>29</v>
      </c>
      <c r="J6700" s="3">
        <f>Tabela1[[#This Row],[MARGEM BRUTA]]/Tabela1[[#This Row],[Valor total]]</f>
        <v>0.32222222222222224</v>
      </c>
      <c r="K6700" s="1" t="str">
        <f>VLOOKUP(Tabela1[[#This Row],[Cliente]],'BASE DE CLIENTES'!A:D,4,0)</f>
        <v>EMPRESA COM MAQUINA</v>
      </c>
      <c r="L6700" s="1" t="str">
        <f>VLOOKUP(Tabela1[[#This Row],[Cliente]],'BASE DE CLIENTES'!A:E,5,0)</f>
        <v>SETOR HABITACIONAL ARNIQUEIRA (AGUAS CLARAS)</v>
      </c>
    </row>
    <row r="6701" spans="2:12" x14ac:dyDescent="0.3">
      <c r="B6701" t="s">
        <v>1223</v>
      </c>
      <c r="C6701" s="1" t="str">
        <f>VLOOKUP(Tabela1[[#This Row],[Cliente]],'BASE DE CLIENTES'!A:E,2,0)</f>
        <v>MERCADO LIVRE</v>
      </c>
      <c r="D6701" s="1" t="str">
        <f>VLOOKUP(Tabela1[[#This Row],[Cliente]],'BASE DE CLIENTES'!A:C,3,0)</f>
        <v>MERCADO LIVRE</v>
      </c>
      <c r="E6701" s="1" t="str">
        <f>CONCATENATE(Tabela1[[#This Row],[CIDADE]],",",Tabela1[[#This Row],[UF]])</f>
        <v>MERCADO LIVRE,MERCADO LIVRE</v>
      </c>
      <c r="F6701" s="12">
        <v>46230</v>
      </c>
      <c r="G6701" s="14">
        <v>0</v>
      </c>
      <c r="H6701" s="13">
        <v>38.03</v>
      </c>
      <c r="I6701" s="7">
        <f>Tabela1[[#This Row],[Valor total]]-Tabela1[[#This Row],[Valor custo]]</f>
        <v>38.03</v>
      </c>
      <c r="J6701" s="3">
        <f>Tabela1[[#This Row],[MARGEM BRUTA]]/Tabela1[[#This Row],[Valor total]]</f>
        <v>1</v>
      </c>
      <c r="K6701" s="1" t="str">
        <f>VLOOKUP(Tabela1[[#This Row],[Cliente]],'BASE DE CLIENTES'!A:D,4,0)</f>
        <v>OUTROS RAMOS</v>
      </c>
      <c r="L6701" s="1" t="str">
        <f>VLOOKUP(Tabela1[[#This Row],[Cliente]],'BASE DE CLIENTES'!A:E,5,0)</f>
        <v>MERCADO LIVRE</v>
      </c>
    </row>
    <row r="6702" spans="2:12" x14ac:dyDescent="0.3">
      <c r="B6702" t="s">
        <v>1223</v>
      </c>
      <c r="C6702" s="1" t="str">
        <f>VLOOKUP(Tabela1[[#This Row],[Cliente]],'BASE DE CLIENTES'!A:E,2,0)</f>
        <v>MERCADO LIVRE</v>
      </c>
      <c r="D6702" s="1" t="str">
        <f>VLOOKUP(Tabela1[[#This Row],[Cliente]],'BASE DE CLIENTES'!A:C,3,0)</f>
        <v>MERCADO LIVRE</v>
      </c>
      <c r="E6702" s="1" t="str">
        <f>CONCATENATE(Tabela1[[#This Row],[CIDADE]],",",Tabela1[[#This Row],[UF]])</f>
        <v>MERCADO LIVRE,MERCADO LIVRE</v>
      </c>
      <c r="F6702" s="12">
        <v>46230</v>
      </c>
      <c r="G6702" s="14">
        <v>15.2</v>
      </c>
      <c r="H6702" s="13">
        <v>39.659999999999997</v>
      </c>
      <c r="I6702" s="7">
        <f>Tabela1[[#This Row],[Valor total]]-Tabela1[[#This Row],[Valor custo]]</f>
        <v>24.459999999999997</v>
      </c>
      <c r="J6702" s="3">
        <f>Tabela1[[#This Row],[MARGEM BRUTA]]/Tabela1[[#This Row],[Valor total]]</f>
        <v>0.61674230963187093</v>
      </c>
      <c r="K6702" s="1" t="str">
        <f>VLOOKUP(Tabela1[[#This Row],[Cliente]],'BASE DE CLIENTES'!A:D,4,0)</f>
        <v>OUTROS RAMOS</v>
      </c>
      <c r="L6702" s="1" t="str">
        <f>VLOOKUP(Tabela1[[#This Row],[Cliente]],'BASE DE CLIENTES'!A:E,5,0)</f>
        <v>MERCADO LIVRE</v>
      </c>
    </row>
    <row r="6703" spans="2:12" x14ac:dyDescent="0.3">
      <c r="B6703" t="s">
        <v>117</v>
      </c>
      <c r="C6703" s="1" t="str">
        <f>VLOOKUP(Tabela1[[#This Row],[Cliente]],'BASE DE CLIENTES'!A:E,2,0)</f>
        <v>Brasília</v>
      </c>
      <c r="D6703" s="1" t="str">
        <f>VLOOKUP(Tabela1[[#This Row],[Cliente]],'BASE DE CLIENTES'!A:C,3,0)</f>
        <v>DF</v>
      </c>
      <c r="E6703" s="1" t="str">
        <f>CONCATENATE(Tabela1[[#This Row],[CIDADE]],",",Tabela1[[#This Row],[UF]])</f>
        <v>Brasília,DF</v>
      </c>
      <c r="F6703" s="12">
        <v>46230</v>
      </c>
      <c r="G6703" s="14">
        <v>224.56</v>
      </c>
      <c r="H6703" s="13">
        <v>435</v>
      </c>
      <c r="I6703" s="7">
        <f>Tabela1[[#This Row],[Valor total]]-Tabela1[[#This Row],[Valor custo]]</f>
        <v>210.44</v>
      </c>
      <c r="J6703" s="3">
        <f>Tabela1[[#This Row],[MARGEM BRUTA]]/Tabela1[[#This Row],[Valor total]]</f>
        <v>0.48377011494252875</v>
      </c>
      <c r="K6703" s="1" t="str">
        <f>VLOOKUP(Tabela1[[#This Row],[Cliente]],'BASE DE CLIENTES'!A:D,4,0)</f>
        <v>EMPRESA COM MAQUINA</v>
      </c>
      <c r="L6703" s="1" t="str">
        <f>VLOOKUP(Tabela1[[#This Row],[Cliente]],'BASE DE CLIENTES'!A:E,5,0)</f>
        <v>SETOR HABITACIONAL ARNIQUEIRA (AGUAS CLARAS)</v>
      </c>
    </row>
    <row r="6704" spans="2:12" x14ac:dyDescent="0.3">
      <c r="B6704" t="s">
        <v>42</v>
      </c>
      <c r="C6704" s="1" t="str">
        <f>VLOOKUP(Tabela1[[#This Row],[Cliente]],'BASE DE CLIENTES'!A:E,2,0)</f>
        <v>Brasília</v>
      </c>
      <c r="D6704" s="1" t="str">
        <f>VLOOKUP(Tabela1[[#This Row],[Cliente]],'BASE DE CLIENTES'!A:C,3,0)</f>
        <v>DF</v>
      </c>
      <c r="E6704" s="1" t="str">
        <f>CONCATENATE(Tabela1[[#This Row],[CIDADE]],",",Tabela1[[#This Row],[UF]])</f>
        <v>Brasília,DF</v>
      </c>
      <c r="F6704" s="12">
        <v>46230</v>
      </c>
      <c r="G6704" s="14">
        <v>670</v>
      </c>
      <c r="H6704" s="13">
        <v>1100</v>
      </c>
      <c r="I6704" s="7">
        <f>Tabela1[[#This Row],[Valor total]]-Tabela1[[#This Row],[Valor custo]]</f>
        <v>430</v>
      </c>
      <c r="J6704" s="3">
        <f>Tabela1[[#This Row],[MARGEM BRUTA]]/Tabela1[[#This Row],[Valor total]]</f>
        <v>0.39090909090909093</v>
      </c>
      <c r="K6704" s="1" t="str">
        <f>VLOOKUP(Tabela1[[#This Row],[Cliente]],'BASE DE CLIENTES'!A:D,4,0)</f>
        <v>EMPRESA SEM MAQUINA</v>
      </c>
      <c r="L6704" s="1" t="str">
        <f>VLOOKUP(Tabela1[[#This Row],[Cliente]],'BASE DE CLIENTES'!A:E,5,0)</f>
        <v>SAMAMBAIA</v>
      </c>
    </row>
    <row r="6705" spans="2:12" x14ac:dyDescent="0.3">
      <c r="B6705" t="s">
        <v>78</v>
      </c>
      <c r="C6705" s="1" t="str">
        <f>VLOOKUP(Tabela1[[#This Row],[Cliente]],'BASE DE CLIENTES'!A:E,2,0)</f>
        <v>Brasília</v>
      </c>
      <c r="D6705" s="1" t="str">
        <f>VLOOKUP(Tabela1[[#This Row],[Cliente]],'BASE DE CLIENTES'!A:C,3,0)</f>
        <v>DF</v>
      </c>
      <c r="E6705" s="1" t="str">
        <f>CONCATENATE(Tabela1[[#This Row],[CIDADE]],",",Tabela1[[#This Row],[UF]])</f>
        <v>Brasília,DF</v>
      </c>
      <c r="F6705" s="12">
        <v>46230</v>
      </c>
      <c r="G6705" s="14">
        <v>76</v>
      </c>
      <c r="H6705" s="13">
        <v>120</v>
      </c>
      <c r="I6705" s="7">
        <f>Tabela1[[#This Row],[Valor total]]-Tabela1[[#This Row],[Valor custo]]</f>
        <v>44</v>
      </c>
      <c r="J6705" s="3">
        <f>Tabela1[[#This Row],[MARGEM BRUTA]]/Tabela1[[#This Row],[Valor total]]</f>
        <v>0.36666666666666664</v>
      </c>
      <c r="K6705" s="1" t="str">
        <f>VLOOKUP(Tabela1[[#This Row],[Cliente]],'BASE DE CLIENTES'!A:D,4,0)</f>
        <v>SERRALHEIRO</v>
      </c>
      <c r="L6705" s="1" t="str">
        <f>VLOOKUP(Tabela1[[#This Row],[Cliente]],'BASE DE CLIENTES'!A:E,5,0)</f>
        <v>Vila do Boa (São Sebastião)</v>
      </c>
    </row>
    <row r="6706" spans="2:12" x14ac:dyDescent="0.3">
      <c r="B6706" t="s">
        <v>52</v>
      </c>
      <c r="C6706" s="1" t="str">
        <f>VLOOKUP(Tabela1[[#This Row],[Cliente]],'BASE DE CLIENTES'!A:E,2,0)</f>
        <v>Brasília</v>
      </c>
      <c r="D6706" s="1" t="str">
        <f>VLOOKUP(Tabela1[[#This Row],[Cliente]],'BASE DE CLIENTES'!A:C,3,0)</f>
        <v>DF</v>
      </c>
      <c r="E6706" s="1" t="str">
        <f>CONCATENATE(Tabela1[[#This Row],[CIDADE]],",",Tabela1[[#This Row],[UF]])</f>
        <v>Brasília,DF</v>
      </c>
      <c r="F6706" s="12">
        <v>46230</v>
      </c>
      <c r="G6706" s="14">
        <v>77.400000000000006</v>
      </c>
      <c r="H6706" s="13">
        <v>190</v>
      </c>
      <c r="I6706" s="7">
        <f>Tabela1[[#This Row],[Valor total]]-Tabela1[[#This Row],[Valor custo]]</f>
        <v>112.6</v>
      </c>
      <c r="J6706" s="3">
        <f>Tabela1[[#This Row],[MARGEM BRUTA]]/Tabela1[[#This Row],[Valor total]]</f>
        <v>0.5926315789473684</v>
      </c>
      <c r="K6706" s="1" t="str">
        <f>VLOOKUP(Tabela1[[#This Row],[Cliente]],'BASE DE CLIENTES'!A:D,4,0)</f>
        <v>SERRALHEIRO</v>
      </c>
      <c r="L6706" s="1" t="str">
        <f>VLOOKUP(Tabela1[[#This Row],[Cliente]],'BASE DE CLIENTES'!A:E,5,0)</f>
        <v>Ceilândia Sul (Ceilândia)</v>
      </c>
    </row>
    <row r="6707" spans="2:12" x14ac:dyDescent="0.3">
      <c r="B6707" t="s">
        <v>316</v>
      </c>
      <c r="C6707" s="1" t="str">
        <f>VLOOKUP(Tabela1[[#This Row],[Cliente]],'BASE DE CLIENTES'!A:E,2,0)</f>
        <v>Valparaíso de Goiás</v>
      </c>
      <c r="D6707" s="1" t="str">
        <f>VLOOKUP(Tabela1[[#This Row],[Cliente]],'BASE DE CLIENTES'!A:C,3,0)</f>
        <v>GO</v>
      </c>
      <c r="E6707" s="1" t="str">
        <f>CONCATENATE(Tabela1[[#This Row],[CIDADE]],",",Tabela1[[#This Row],[UF]])</f>
        <v>Valparaíso de Goiás,GO</v>
      </c>
      <c r="F6707" s="12">
        <v>46230</v>
      </c>
      <c r="G6707" s="14">
        <v>76</v>
      </c>
      <c r="H6707" s="13">
        <v>120</v>
      </c>
      <c r="I6707" s="7">
        <f>Tabela1[[#This Row],[Valor total]]-Tabela1[[#This Row],[Valor custo]]</f>
        <v>44</v>
      </c>
      <c r="J6707" s="3">
        <f>Tabela1[[#This Row],[MARGEM BRUTA]]/Tabela1[[#This Row],[Valor total]]</f>
        <v>0.36666666666666664</v>
      </c>
      <c r="K6707" s="1" t="str">
        <f>VLOOKUP(Tabela1[[#This Row],[Cliente]],'BASE DE CLIENTES'!A:D,4,0)</f>
        <v>SERRALHEIRO</v>
      </c>
      <c r="L6707" s="1" t="str">
        <f>VLOOKUP(Tabela1[[#This Row],[Cliente]],'BASE DE CLIENTES'!A:E,5,0)</f>
        <v>Valparaíso de Goiás</v>
      </c>
    </row>
    <row r="6708" spans="2:12" x14ac:dyDescent="0.3">
      <c r="B6708" t="s">
        <v>109</v>
      </c>
      <c r="C6708" s="1" t="str">
        <f>VLOOKUP(Tabela1[[#This Row],[Cliente]],'BASE DE CLIENTES'!A:E,2,0)</f>
        <v>Águas Lindas de Goiás</v>
      </c>
      <c r="D6708" s="1" t="str">
        <f>VLOOKUP(Tabela1[[#This Row],[Cliente]],'BASE DE CLIENTES'!A:C,3,0)</f>
        <v>GO</v>
      </c>
      <c r="E6708" s="1" t="str">
        <f>CONCATENATE(Tabela1[[#This Row],[CIDADE]],",",Tabela1[[#This Row],[UF]])</f>
        <v>Águas Lindas de Goiás,GO</v>
      </c>
      <c r="F6708" s="12">
        <v>46230</v>
      </c>
      <c r="G6708" s="14">
        <v>30.4</v>
      </c>
      <c r="H6708" s="13">
        <v>120</v>
      </c>
      <c r="I6708" s="7">
        <f>Tabela1[[#This Row],[Valor total]]-Tabela1[[#This Row],[Valor custo]]</f>
        <v>89.6</v>
      </c>
      <c r="J6708" s="3">
        <f>Tabela1[[#This Row],[MARGEM BRUTA]]/Tabela1[[#This Row],[Valor total]]</f>
        <v>0.74666666666666659</v>
      </c>
      <c r="K6708" s="1" t="str">
        <f>VLOOKUP(Tabela1[[#This Row],[Cliente]],'BASE DE CLIENTES'!A:D,4,0)</f>
        <v>SERRALHEIRO</v>
      </c>
      <c r="L6708" s="1" t="str">
        <f>VLOOKUP(Tabela1[[#This Row],[Cliente]],'BASE DE CLIENTES'!A:E,5,0)</f>
        <v>Águas Lindas de Goiás</v>
      </c>
    </row>
    <row r="6709" spans="2:12" x14ac:dyDescent="0.3">
      <c r="B6709" t="s">
        <v>247</v>
      </c>
      <c r="C6709" s="1" t="str">
        <f>VLOOKUP(Tabela1[[#This Row],[Cliente]],'BASE DE CLIENTES'!A:E,2,0)</f>
        <v>Goianira</v>
      </c>
      <c r="D6709" s="1" t="str">
        <f>VLOOKUP(Tabela1[[#This Row],[Cliente]],'BASE DE CLIENTES'!A:C,3,0)</f>
        <v>GO</v>
      </c>
      <c r="E6709" s="1" t="str">
        <f>CONCATENATE(Tabela1[[#This Row],[CIDADE]],",",Tabela1[[#This Row],[UF]])</f>
        <v>Goianira,GO</v>
      </c>
      <c r="F6709" s="12">
        <v>46230</v>
      </c>
      <c r="G6709" s="14">
        <v>5350.05</v>
      </c>
      <c r="H6709" s="13">
        <v>9340</v>
      </c>
      <c r="I6709" s="7">
        <f>Tabela1[[#This Row],[Valor total]]-Tabela1[[#This Row],[Valor custo]]</f>
        <v>3989.95</v>
      </c>
      <c r="J6709" s="3">
        <f>Tabela1[[#This Row],[MARGEM BRUTA]]/Tabela1[[#This Row],[Valor total]]</f>
        <v>0.42718950749464668</v>
      </c>
      <c r="K6709" s="1" t="str">
        <f>VLOOKUP(Tabela1[[#This Row],[Cliente]],'BASE DE CLIENTES'!A:D,4,0)</f>
        <v>EMPRESA SEM MAQUINA</v>
      </c>
      <c r="L6709" s="1" t="str">
        <f>VLOOKUP(Tabela1[[#This Row],[Cliente]],'BASE DE CLIENTES'!A:E,5,0)</f>
        <v>Goianira</v>
      </c>
    </row>
    <row r="6710" spans="2:12" x14ac:dyDescent="0.3">
      <c r="B6710" t="s">
        <v>97</v>
      </c>
      <c r="C6710" s="1" t="str">
        <f>VLOOKUP(Tabela1[[#This Row],[Cliente]],'BASE DE CLIENTES'!A:E,2,0)</f>
        <v>Brasília</v>
      </c>
      <c r="D6710" s="1" t="str">
        <f>VLOOKUP(Tabela1[[#This Row],[Cliente]],'BASE DE CLIENTES'!A:C,3,0)</f>
        <v>DF</v>
      </c>
      <c r="E6710" s="1" t="str">
        <f>CONCATENATE(Tabela1[[#This Row],[CIDADE]],",",Tabela1[[#This Row],[UF]])</f>
        <v>Brasília,DF</v>
      </c>
      <c r="F6710" s="12">
        <v>46230</v>
      </c>
      <c r="G6710" s="14">
        <v>101</v>
      </c>
      <c r="H6710" s="13">
        <v>240</v>
      </c>
      <c r="I6710" s="7">
        <f>Tabela1[[#This Row],[Valor total]]-Tabela1[[#This Row],[Valor custo]]</f>
        <v>139</v>
      </c>
      <c r="J6710" s="3">
        <f>Tabela1[[#This Row],[MARGEM BRUTA]]/Tabela1[[#This Row],[Valor total]]</f>
        <v>0.57916666666666672</v>
      </c>
      <c r="K6710" s="1" t="str">
        <f>VLOOKUP(Tabela1[[#This Row],[Cliente]],'BASE DE CLIENTES'!A:D,4,0)</f>
        <v>SERRALHEIRO</v>
      </c>
      <c r="L6710" s="1" t="str">
        <f>VLOOKUP(Tabela1[[#This Row],[Cliente]],'BASE DE CLIENTES'!A:E,5,0)</f>
        <v>CEILANDIA NORTE</v>
      </c>
    </row>
    <row r="6711" spans="2:12" x14ac:dyDescent="0.3">
      <c r="B6711" t="s">
        <v>1223</v>
      </c>
      <c r="C6711" s="1" t="str">
        <f>VLOOKUP(Tabela1[[#This Row],[Cliente]],'BASE DE CLIENTES'!A:E,2,0)</f>
        <v>MERCADO LIVRE</v>
      </c>
      <c r="D6711" s="1" t="str">
        <f>VLOOKUP(Tabela1[[#This Row],[Cliente]],'BASE DE CLIENTES'!A:C,3,0)</f>
        <v>MERCADO LIVRE</v>
      </c>
      <c r="E6711" s="1" t="str">
        <f>CONCATENATE(Tabela1[[#This Row],[CIDADE]],",",Tabela1[[#This Row],[UF]])</f>
        <v>MERCADO LIVRE,MERCADO LIVRE</v>
      </c>
      <c r="F6711" s="12">
        <v>46230</v>
      </c>
      <c r="G6711" s="14">
        <v>56.28</v>
      </c>
      <c r="H6711" s="13">
        <v>198.32</v>
      </c>
      <c r="I6711" s="7">
        <f>Tabela1[[#This Row],[Valor total]]-Tabela1[[#This Row],[Valor custo]]</f>
        <v>142.04</v>
      </c>
      <c r="J6711" s="3">
        <f>Tabela1[[#This Row],[MARGEM BRUTA]]/Tabela1[[#This Row],[Valor total]]</f>
        <v>0.71621621621621623</v>
      </c>
      <c r="K6711" s="1" t="str">
        <f>VLOOKUP(Tabela1[[#This Row],[Cliente]],'BASE DE CLIENTES'!A:D,4,0)</f>
        <v>OUTROS RAMOS</v>
      </c>
      <c r="L6711" s="1" t="str">
        <f>VLOOKUP(Tabela1[[#This Row],[Cliente]],'BASE DE CLIENTES'!A:E,5,0)</f>
        <v>MERCADO LIVRE</v>
      </c>
    </row>
    <row r="6712" spans="2:12" x14ac:dyDescent="0.3">
      <c r="B6712" t="s">
        <v>88</v>
      </c>
      <c r="C6712" s="1" t="str">
        <f>VLOOKUP(Tabela1[[#This Row],[Cliente]],'BASE DE CLIENTES'!A:E,2,0)</f>
        <v>Brasília</v>
      </c>
      <c r="D6712" s="1" t="str">
        <f>VLOOKUP(Tabela1[[#This Row],[Cliente]],'BASE DE CLIENTES'!A:C,3,0)</f>
        <v>DF</v>
      </c>
      <c r="E6712" s="1" t="str">
        <f>CONCATENATE(Tabela1[[#This Row],[CIDADE]],",",Tabela1[[#This Row],[UF]])</f>
        <v>Brasília,DF</v>
      </c>
      <c r="F6712" s="12">
        <v>46230</v>
      </c>
      <c r="G6712" s="14">
        <v>380</v>
      </c>
      <c r="H6712" s="13">
        <v>1845</v>
      </c>
      <c r="I6712" s="7">
        <f>Tabela1[[#This Row],[Valor total]]-Tabela1[[#This Row],[Valor custo]]</f>
        <v>1465</v>
      </c>
      <c r="J6712" s="3">
        <f>Tabela1[[#This Row],[MARGEM BRUTA]]/Tabela1[[#This Row],[Valor total]]</f>
        <v>0.79403794037940378</v>
      </c>
      <c r="K6712" s="1" t="str">
        <f>VLOOKUP(Tabela1[[#This Row],[Cliente]],'BASE DE CLIENTES'!A:D,4,0)</f>
        <v>SERRALHEIRO</v>
      </c>
      <c r="L6712" s="1" t="str">
        <f>VLOOKUP(Tabela1[[#This Row],[Cliente]],'BASE DE CLIENTES'!A:E,5,0)</f>
        <v>RECANTO DAS EMAS</v>
      </c>
    </row>
    <row r="6713" spans="2:12" x14ac:dyDescent="0.3">
      <c r="B6713" t="s">
        <v>316</v>
      </c>
      <c r="C6713" s="1" t="str">
        <f>VLOOKUP(Tabela1[[#This Row],[Cliente]],'BASE DE CLIENTES'!A:E,2,0)</f>
        <v>Valparaíso de Goiás</v>
      </c>
      <c r="D6713" s="1" t="str">
        <f>VLOOKUP(Tabela1[[#This Row],[Cliente]],'BASE DE CLIENTES'!A:C,3,0)</f>
        <v>GO</v>
      </c>
      <c r="E6713" s="1" t="str">
        <f>CONCATENATE(Tabela1[[#This Row],[CIDADE]],",",Tabela1[[#This Row],[UF]])</f>
        <v>Valparaíso de Goiás,GO</v>
      </c>
      <c r="F6713" s="12">
        <v>46230</v>
      </c>
      <c r="G6713" s="14">
        <v>1984</v>
      </c>
      <c r="H6713" s="13">
        <v>3000</v>
      </c>
      <c r="I6713" s="7">
        <f>Tabela1[[#This Row],[Valor total]]-Tabela1[[#This Row],[Valor custo]]</f>
        <v>1016</v>
      </c>
      <c r="J6713" s="3">
        <f>Tabela1[[#This Row],[MARGEM BRUTA]]/Tabela1[[#This Row],[Valor total]]</f>
        <v>0.33866666666666667</v>
      </c>
      <c r="K6713" s="1" t="str">
        <f>VLOOKUP(Tabela1[[#This Row],[Cliente]],'BASE DE CLIENTES'!A:D,4,0)</f>
        <v>SERRALHEIRO</v>
      </c>
      <c r="L6713" s="1" t="str">
        <f>VLOOKUP(Tabela1[[#This Row],[Cliente]],'BASE DE CLIENTES'!A:E,5,0)</f>
        <v>Valparaíso de Goiás</v>
      </c>
    </row>
    <row r="6714" spans="2:12" x14ac:dyDescent="0.3">
      <c r="B6714" t="s">
        <v>27</v>
      </c>
      <c r="C6714" s="1" t="str">
        <f>VLOOKUP(Tabela1[[#This Row],[Cliente]],'BASE DE CLIENTES'!A:E,2,0)</f>
        <v>Brasília</v>
      </c>
      <c r="D6714" s="1" t="str">
        <f>VLOOKUP(Tabela1[[#This Row],[Cliente]],'BASE DE CLIENTES'!A:C,3,0)</f>
        <v>DF</v>
      </c>
      <c r="E6714" s="1" t="str">
        <f>CONCATENATE(Tabela1[[#This Row],[CIDADE]],",",Tabela1[[#This Row],[UF]])</f>
        <v>Brasília,DF</v>
      </c>
      <c r="F6714" s="12">
        <v>46230</v>
      </c>
      <c r="G6714" s="14">
        <v>2065.94</v>
      </c>
      <c r="H6714" s="13">
        <v>2760</v>
      </c>
      <c r="I6714" s="7">
        <f>Tabela1[[#This Row],[Valor total]]-Tabela1[[#This Row],[Valor custo]]</f>
        <v>694.06</v>
      </c>
      <c r="J6714" s="3">
        <f>Tabela1[[#This Row],[MARGEM BRUTA]]/Tabela1[[#This Row],[Valor total]]</f>
        <v>0.25147101449275361</v>
      </c>
      <c r="K6714" s="1" t="str">
        <f>VLOOKUP(Tabela1[[#This Row],[Cliente]],'BASE DE CLIENTES'!A:D,4,0)</f>
        <v>EMPRESA SEM MAQUINA</v>
      </c>
      <c r="L6714" s="1" t="str">
        <f>VLOOKUP(Tabela1[[#This Row],[Cliente]],'BASE DE CLIENTES'!A:E,5,0)</f>
        <v>RECANTO DAS EMAS</v>
      </c>
    </row>
    <row r="6715" spans="2:12" x14ac:dyDescent="0.3">
      <c r="B6715" t="s">
        <v>1223</v>
      </c>
      <c r="C6715" s="1" t="str">
        <f>VLOOKUP(Tabela1[[#This Row],[Cliente]],'BASE DE CLIENTES'!A:E,2,0)</f>
        <v>MERCADO LIVRE</v>
      </c>
      <c r="D6715" s="1" t="str">
        <f>VLOOKUP(Tabela1[[#This Row],[Cliente]],'BASE DE CLIENTES'!A:C,3,0)</f>
        <v>MERCADO LIVRE</v>
      </c>
      <c r="E6715" s="1" t="str">
        <f>CONCATENATE(Tabela1[[#This Row],[CIDADE]],",",Tabela1[[#This Row],[UF]])</f>
        <v>MERCADO LIVRE,MERCADO LIVRE</v>
      </c>
      <c r="F6715" s="12">
        <v>46230</v>
      </c>
      <c r="G6715" s="14">
        <v>15.2</v>
      </c>
      <c r="H6715" s="13">
        <v>131.02000000000001</v>
      </c>
      <c r="I6715" s="7">
        <f>Tabela1[[#This Row],[Valor total]]-Tabela1[[#This Row],[Valor custo]]</f>
        <v>115.82000000000001</v>
      </c>
      <c r="J6715" s="3">
        <f>Tabela1[[#This Row],[MARGEM BRUTA]]/Tabela1[[#This Row],[Valor total]]</f>
        <v>0.8839871775301481</v>
      </c>
      <c r="K6715" s="1" t="str">
        <f>VLOOKUP(Tabela1[[#This Row],[Cliente]],'BASE DE CLIENTES'!A:D,4,0)</f>
        <v>OUTROS RAMOS</v>
      </c>
      <c r="L6715" s="1" t="str">
        <f>VLOOKUP(Tabela1[[#This Row],[Cliente]],'BASE DE CLIENTES'!A:E,5,0)</f>
        <v>MERCADO LIVRE</v>
      </c>
    </row>
    <row r="6716" spans="2:12" x14ac:dyDescent="0.3">
      <c r="B6716" t="s">
        <v>1223</v>
      </c>
      <c r="C6716" s="1" t="str">
        <f>VLOOKUP(Tabela1[[#This Row],[Cliente]],'BASE DE CLIENTES'!A:E,2,0)</f>
        <v>MERCADO LIVRE</v>
      </c>
      <c r="D6716" s="1" t="str">
        <f>VLOOKUP(Tabela1[[#This Row],[Cliente]],'BASE DE CLIENTES'!A:C,3,0)</f>
        <v>MERCADO LIVRE</v>
      </c>
      <c r="E6716" s="1" t="str">
        <f>CONCATENATE(Tabela1[[#This Row],[CIDADE]],",",Tabela1[[#This Row],[UF]])</f>
        <v>MERCADO LIVRE,MERCADO LIVRE</v>
      </c>
      <c r="F6716" s="12">
        <v>46230</v>
      </c>
      <c r="G6716" s="14">
        <v>0</v>
      </c>
      <c r="H6716" s="13">
        <v>127.2</v>
      </c>
      <c r="I6716" s="7">
        <f>Tabela1[[#This Row],[Valor total]]-Tabela1[[#This Row],[Valor custo]]</f>
        <v>127.2</v>
      </c>
      <c r="J6716" s="3">
        <f>Tabela1[[#This Row],[MARGEM BRUTA]]/Tabela1[[#This Row],[Valor total]]</f>
        <v>1</v>
      </c>
      <c r="K6716" s="1" t="str">
        <f>VLOOKUP(Tabela1[[#This Row],[Cliente]],'BASE DE CLIENTES'!A:D,4,0)</f>
        <v>OUTROS RAMOS</v>
      </c>
      <c r="L6716" s="1" t="str">
        <f>VLOOKUP(Tabela1[[#This Row],[Cliente]],'BASE DE CLIENTES'!A:E,5,0)</f>
        <v>MERCADO LIVRE</v>
      </c>
    </row>
    <row r="6717" spans="2:12" x14ac:dyDescent="0.3">
      <c r="B6717" t="s">
        <v>1169</v>
      </c>
      <c r="C6717" s="1" t="str">
        <f>VLOOKUP(Tabela1[[#This Row],[Cliente]],'BASE DE CLIENTES'!A:E,2,0)</f>
        <v>Brasília</v>
      </c>
      <c r="D6717" s="1" t="str">
        <f>VLOOKUP(Tabela1[[#This Row],[Cliente]],'BASE DE CLIENTES'!A:C,3,0)</f>
        <v>DF</v>
      </c>
      <c r="E6717" s="1" t="str">
        <f>CONCATENATE(Tabela1[[#This Row],[CIDADE]],",",Tabela1[[#This Row],[UF]])</f>
        <v>Brasília,DF</v>
      </c>
      <c r="F6717" s="12">
        <v>46230</v>
      </c>
      <c r="G6717" s="14">
        <v>48</v>
      </c>
      <c r="H6717" s="13">
        <v>85</v>
      </c>
      <c r="I6717" s="7">
        <f>Tabela1[[#This Row],[Valor total]]-Tabela1[[#This Row],[Valor custo]]</f>
        <v>37</v>
      </c>
      <c r="J6717" s="3">
        <f>Tabela1[[#This Row],[MARGEM BRUTA]]/Tabela1[[#This Row],[Valor total]]</f>
        <v>0.43529411764705883</v>
      </c>
      <c r="K6717" s="1" t="str">
        <f>VLOOKUP(Tabela1[[#This Row],[Cliente]],'BASE DE CLIENTES'!A:D,4,0)</f>
        <v>CLIENTE NOVO S/ IDENT.</v>
      </c>
      <c r="L6717" s="1" t="str">
        <f>VLOOKUP(Tabela1[[#This Row],[Cliente]],'BASE DE CLIENTES'!A:E,5,0)</f>
        <v>26 DE SETEMBRO</v>
      </c>
    </row>
    <row r="6718" spans="2:12" x14ac:dyDescent="0.3">
      <c r="B6718" t="s">
        <v>38</v>
      </c>
      <c r="C6718" s="1" t="str">
        <f>VLOOKUP(Tabela1[[#This Row],[Cliente]],'BASE DE CLIENTES'!A:E,2,0)</f>
        <v>Brasília</v>
      </c>
      <c r="D6718" s="1" t="str">
        <f>VLOOKUP(Tabela1[[#This Row],[Cliente]],'BASE DE CLIENTES'!A:C,3,0)</f>
        <v>DF</v>
      </c>
      <c r="E6718" s="1" t="str">
        <f>CONCATENATE(Tabela1[[#This Row],[CIDADE]],",",Tabela1[[#This Row],[UF]])</f>
        <v>Brasília,DF</v>
      </c>
      <c r="F6718" s="12">
        <v>46230</v>
      </c>
      <c r="G6718" s="14">
        <v>7275.4</v>
      </c>
      <c r="H6718" s="13">
        <v>11810</v>
      </c>
      <c r="I6718" s="7">
        <f>Tabela1[[#This Row],[Valor total]]-Tabela1[[#This Row],[Valor custo]]</f>
        <v>4534.6000000000004</v>
      </c>
      <c r="J6718" s="3">
        <f>Tabela1[[#This Row],[MARGEM BRUTA]]/Tabela1[[#This Row],[Valor total]]</f>
        <v>0.38396274343776465</v>
      </c>
      <c r="K6718" s="1" t="str">
        <f>VLOOKUP(Tabela1[[#This Row],[Cliente]],'BASE DE CLIENTES'!A:D,4,0)</f>
        <v>EMPRESA SEM MAQUINA</v>
      </c>
      <c r="L6718" s="1" t="str">
        <f>VLOOKUP(Tabela1[[#This Row],[Cliente]],'BASE DE CLIENTES'!A:E,5,0)</f>
        <v>PONTE ALTA NORTE (GAMA)</v>
      </c>
    </row>
    <row r="6719" spans="2:12" x14ac:dyDescent="0.3">
      <c r="B6719" t="s">
        <v>161</v>
      </c>
      <c r="C6719" s="1" t="str">
        <f>VLOOKUP(Tabela1[[#This Row],[Cliente]],'BASE DE CLIENTES'!A:E,2,0)</f>
        <v>Brasília</v>
      </c>
      <c r="D6719" s="1" t="str">
        <f>VLOOKUP(Tabela1[[#This Row],[Cliente]],'BASE DE CLIENTES'!A:C,3,0)</f>
        <v>DF</v>
      </c>
      <c r="E6719" s="1" t="str">
        <f>CONCATENATE(Tabela1[[#This Row],[CIDADE]],",",Tabela1[[#This Row],[UF]])</f>
        <v>Brasília,DF</v>
      </c>
      <c r="F6719" s="12">
        <v>46230</v>
      </c>
      <c r="G6719" s="14">
        <v>9500</v>
      </c>
      <c r="H6719" s="13">
        <v>14250</v>
      </c>
      <c r="I6719" s="7">
        <f>Tabela1[[#This Row],[Valor total]]-Tabela1[[#This Row],[Valor custo]]</f>
        <v>4750</v>
      </c>
      <c r="J6719" s="3">
        <f>Tabela1[[#This Row],[MARGEM BRUTA]]/Tabela1[[#This Row],[Valor total]]</f>
        <v>0.33333333333333331</v>
      </c>
      <c r="K6719" s="1" t="str">
        <f>VLOOKUP(Tabela1[[#This Row],[Cliente]],'BASE DE CLIENTES'!A:D,4,0)</f>
        <v>EMPRESA COM MAQUINA</v>
      </c>
      <c r="L6719" s="1" t="str">
        <f>VLOOKUP(Tabela1[[#This Row],[Cliente]],'BASE DE CLIENTES'!A:E,5,0)</f>
        <v>RIACHO FUNDO II</v>
      </c>
    </row>
    <row r="6720" spans="2:12" x14ac:dyDescent="0.3">
      <c r="B6720" t="s">
        <v>19</v>
      </c>
      <c r="C6720" s="1" t="str">
        <f>VLOOKUP(Tabela1[[#This Row],[Cliente]],'BASE DE CLIENTES'!A:E,2,0)</f>
        <v>Águas Lindas de Goiás</v>
      </c>
      <c r="D6720" s="1" t="str">
        <f>VLOOKUP(Tabela1[[#This Row],[Cliente]],'BASE DE CLIENTES'!A:C,3,0)</f>
        <v>GO</v>
      </c>
      <c r="E6720" s="1" t="str">
        <f>CONCATENATE(Tabela1[[#This Row],[CIDADE]],",",Tabela1[[#This Row],[UF]])</f>
        <v>Águas Lindas de Goiás,GO</v>
      </c>
      <c r="F6720" s="12">
        <v>46230</v>
      </c>
      <c r="G6720" s="14">
        <v>20</v>
      </c>
      <c r="H6720" s="13">
        <v>40</v>
      </c>
      <c r="I6720" s="7">
        <f>Tabela1[[#This Row],[Valor total]]-Tabela1[[#This Row],[Valor custo]]</f>
        <v>20</v>
      </c>
      <c r="J6720" s="3">
        <f>Tabela1[[#This Row],[MARGEM BRUTA]]/Tabela1[[#This Row],[Valor total]]</f>
        <v>0.5</v>
      </c>
      <c r="K6720" s="1" t="str">
        <f>VLOOKUP(Tabela1[[#This Row],[Cliente]],'BASE DE CLIENTES'!A:D,4,0)</f>
        <v>SERRALHEIRO</v>
      </c>
      <c r="L6720" s="1" t="str">
        <f>VLOOKUP(Tabela1[[#This Row],[Cliente]],'BASE DE CLIENTES'!A:E,5,0)</f>
        <v>Águas Lindas de Goiás</v>
      </c>
    </row>
    <row r="6721" spans="2:12" x14ac:dyDescent="0.3">
      <c r="B6721" t="s">
        <v>19</v>
      </c>
      <c r="C6721" s="1" t="str">
        <f>VLOOKUP(Tabela1[[#This Row],[Cliente]],'BASE DE CLIENTES'!A:E,2,0)</f>
        <v>Águas Lindas de Goiás</v>
      </c>
      <c r="D6721" s="1" t="str">
        <f>VLOOKUP(Tabela1[[#This Row],[Cliente]],'BASE DE CLIENTES'!A:C,3,0)</f>
        <v>GO</v>
      </c>
      <c r="E6721" s="1" t="str">
        <f>CONCATENATE(Tabela1[[#This Row],[CIDADE]],",",Tabela1[[#This Row],[UF]])</f>
        <v>Águas Lindas de Goiás,GO</v>
      </c>
      <c r="F6721" s="12">
        <v>46230</v>
      </c>
      <c r="G6721" s="14">
        <v>890</v>
      </c>
      <c r="H6721" s="13">
        <v>1215</v>
      </c>
      <c r="I6721" s="7">
        <f>Tabela1[[#This Row],[Valor total]]-Tabela1[[#This Row],[Valor custo]]</f>
        <v>325</v>
      </c>
      <c r="J6721" s="3">
        <f>Tabela1[[#This Row],[MARGEM BRUTA]]/Tabela1[[#This Row],[Valor total]]</f>
        <v>0.26748971193415638</v>
      </c>
      <c r="K6721" s="1" t="str">
        <f>VLOOKUP(Tabela1[[#This Row],[Cliente]],'BASE DE CLIENTES'!A:D,4,0)</f>
        <v>SERRALHEIRO</v>
      </c>
      <c r="L6721" s="1" t="str">
        <f>VLOOKUP(Tabela1[[#This Row],[Cliente]],'BASE DE CLIENTES'!A:E,5,0)</f>
        <v>Águas Lindas de Goiás</v>
      </c>
    </row>
    <row r="6722" spans="2:12" x14ac:dyDescent="0.3">
      <c r="B6722" t="s">
        <v>109</v>
      </c>
      <c r="C6722" s="1" t="str">
        <f>VLOOKUP(Tabela1[[#This Row],[Cliente]],'BASE DE CLIENTES'!A:E,2,0)</f>
        <v>Águas Lindas de Goiás</v>
      </c>
      <c r="D6722" s="1" t="str">
        <f>VLOOKUP(Tabela1[[#This Row],[Cliente]],'BASE DE CLIENTES'!A:C,3,0)</f>
        <v>GO</v>
      </c>
      <c r="E6722" s="1" t="str">
        <f>CONCATENATE(Tabela1[[#This Row],[CIDADE]],",",Tabela1[[#This Row],[UF]])</f>
        <v>Águas Lindas de Goiás,GO</v>
      </c>
      <c r="F6722" s="12">
        <v>46230</v>
      </c>
      <c r="G6722" s="14">
        <v>45.6</v>
      </c>
      <c r="H6722" s="13">
        <v>180</v>
      </c>
      <c r="I6722" s="7">
        <f>Tabela1[[#This Row],[Valor total]]-Tabela1[[#This Row],[Valor custo]]</f>
        <v>134.4</v>
      </c>
      <c r="J6722" s="3">
        <f>Tabela1[[#This Row],[MARGEM BRUTA]]/Tabela1[[#This Row],[Valor total]]</f>
        <v>0.7466666666666667</v>
      </c>
      <c r="K6722" s="1" t="str">
        <f>VLOOKUP(Tabela1[[#This Row],[Cliente]],'BASE DE CLIENTES'!A:D,4,0)</f>
        <v>SERRALHEIRO</v>
      </c>
      <c r="L6722" s="1" t="str">
        <f>VLOOKUP(Tabela1[[#This Row],[Cliente]],'BASE DE CLIENTES'!A:E,5,0)</f>
        <v>Águas Lindas de Goiás</v>
      </c>
    </row>
    <row r="6723" spans="2:12" x14ac:dyDescent="0.3">
      <c r="B6723" t="s">
        <v>117</v>
      </c>
      <c r="C6723" s="1" t="str">
        <f>VLOOKUP(Tabela1[[#This Row],[Cliente]],'BASE DE CLIENTES'!A:E,2,0)</f>
        <v>Brasília</v>
      </c>
      <c r="D6723" s="1" t="str">
        <f>VLOOKUP(Tabela1[[#This Row],[Cliente]],'BASE DE CLIENTES'!A:C,3,0)</f>
        <v>DF</v>
      </c>
      <c r="E6723" s="1" t="str">
        <f>CONCATENATE(Tabela1[[#This Row],[CIDADE]],",",Tabela1[[#This Row],[UF]])</f>
        <v>Brasília,DF</v>
      </c>
      <c r="F6723" s="12">
        <v>46230</v>
      </c>
      <c r="G6723" s="14">
        <v>21.35</v>
      </c>
      <c r="H6723" s="13">
        <v>31.5</v>
      </c>
      <c r="I6723" s="7">
        <f>Tabela1[[#This Row],[Valor total]]-Tabela1[[#This Row],[Valor custo]]</f>
        <v>10.149999999999999</v>
      </c>
      <c r="J6723" s="3">
        <f>Tabela1[[#This Row],[MARGEM BRUTA]]/Tabela1[[#This Row],[Valor total]]</f>
        <v>0.32222222222222219</v>
      </c>
      <c r="K6723" s="1" t="str">
        <f>VLOOKUP(Tabela1[[#This Row],[Cliente]],'BASE DE CLIENTES'!A:D,4,0)</f>
        <v>EMPRESA COM MAQUINA</v>
      </c>
      <c r="L6723" s="1" t="str">
        <f>VLOOKUP(Tabela1[[#This Row],[Cliente]],'BASE DE CLIENTES'!A:E,5,0)</f>
        <v>SETOR HABITACIONAL ARNIQUEIRA (AGUAS CLARAS)</v>
      </c>
    </row>
    <row r="6724" spans="2:12" x14ac:dyDescent="0.3">
      <c r="B6724" t="s">
        <v>80</v>
      </c>
      <c r="C6724" s="1" t="str">
        <f>VLOOKUP(Tabela1[[#This Row],[Cliente]],'BASE DE CLIENTES'!A:E,2,0)</f>
        <v>Brasília</v>
      </c>
      <c r="D6724" s="1" t="str">
        <f>VLOOKUP(Tabela1[[#This Row],[Cliente]],'BASE DE CLIENTES'!A:C,3,0)</f>
        <v>DF</v>
      </c>
      <c r="E6724" s="1" t="str">
        <f>CONCATENATE(Tabela1[[#This Row],[CIDADE]],",",Tabela1[[#This Row],[UF]])</f>
        <v>Brasília,DF</v>
      </c>
      <c r="F6724" s="12">
        <v>46230</v>
      </c>
      <c r="G6724" s="14">
        <v>1260</v>
      </c>
      <c r="H6724" s="13">
        <v>1870</v>
      </c>
      <c r="I6724" s="7">
        <f>Tabela1[[#This Row],[Valor total]]-Tabela1[[#This Row],[Valor custo]]</f>
        <v>610</v>
      </c>
      <c r="J6724" s="3">
        <f>Tabela1[[#This Row],[MARGEM BRUTA]]/Tabela1[[#This Row],[Valor total]]</f>
        <v>0.32620320855614976</v>
      </c>
      <c r="K6724" s="1" t="str">
        <f>VLOOKUP(Tabela1[[#This Row],[Cliente]],'BASE DE CLIENTES'!A:D,4,0)</f>
        <v>EMPRESA SEM MAQUINA</v>
      </c>
      <c r="L6724" s="1" t="str">
        <f>VLOOKUP(Tabela1[[#This Row],[Cliente]],'BASE DE CLIENTES'!A:E,5,0)</f>
        <v>JOKEY</v>
      </c>
    </row>
    <row r="6725" spans="2:12" x14ac:dyDescent="0.3">
      <c r="B6725" t="s">
        <v>1223</v>
      </c>
      <c r="C6725" s="1" t="str">
        <f>VLOOKUP(Tabela1[[#This Row],[Cliente]],'BASE DE CLIENTES'!A:E,2,0)</f>
        <v>MERCADO LIVRE</v>
      </c>
      <c r="D6725" s="1" t="str">
        <f>VLOOKUP(Tabela1[[#This Row],[Cliente]],'BASE DE CLIENTES'!A:C,3,0)</f>
        <v>MERCADO LIVRE</v>
      </c>
      <c r="E6725" s="1" t="str">
        <f>CONCATENATE(Tabela1[[#This Row],[CIDADE]],",",Tabela1[[#This Row],[UF]])</f>
        <v>MERCADO LIVRE,MERCADO LIVRE</v>
      </c>
      <c r="F6725" s="12">
        <v>46230</v>
      </c>
      <c r="G6725" s="14">
        <v>25</v>
      </c>
      <c r="H6725" s="13">
        <v>172.33</v>
      </c>
      <c r="I6725" s="7">
        <f>Tabela1[[#This Row],[Valor total]]-Tabela1[[#This Row],[Valor custo]]</f>
        <v>147.33000000000001</v>
      </c>
      <c r="J6725" s="3">
        <f>Tabela1[[#This Row],[MARGEM BRUTA]]/Tabela1[[#This Row],[Valor total]]</f>
        <v>0.85492949573492716</v>
      </c>
      <c r="K6725" s="1" t="str">
        <f>VLOOKUP(Tabela1[[#This Row],[Cliente]],'BASE DE CLIENTES'!A:D,4,0)</f>
        <v>OUTROS RAMOS</v>
      </c>
      <c r="L6725" s="1" t="str">
        <f>VLOOKUP(Tabela1[[#This Row],[Cliente]],'BASE DE CLIENTES'!A:E,5,0)</f>
        <v>MERCADO LIVRE</v>
      </c>
    </row>
    <row r="6726" spans="2:12" x14ac:dyDescent="0.3">
      <c r="B6726" t="s">
        <v>1223</v>
      </c>
      <c r="C6726" s="1" t="str">
        <f>VLOOKUP(Tabela1[[#This Row],[Cliente]],'BASE DE CLIENTES'!A:E,2,0)</f>
        <v>MERCADO LIVRE</v>
      </c>
      <c r="D6726" s="1" t="str">
        <f>VLOOKUP(Tabela1[[#This Row],[Cliente]],'BASE DE CLIENTES'!A:C,3,0)</f>
        <v>MERCADO LIVRE</v>
      </c>
      <c r="E6726" s="1" t="str">
        <f>CONCATENATE(Tabela1[[#This Row],[CIDADE]],",",Tabela1[[#This Row],[UF]])</f>
        <v>MERCADO LIVRE,MERCADO LIVRE</v>
      </c>
      <c r="F6726" s="12">
        <v>46230</v>
      </c>
      <c r="G6726" s="14">
        <v>56.28</v>
      </c>
      <c r="H6726" s="13">
        <v>198.32</v>
      </c>
      <c r="I6726" s="7">
        <f>Tabela1[[#This Row],[Valor total]]-Tabela1[[#This Row],[Valor custo]]</f>
        <v>142.04</v>
      </c>
      <c r="J6726" s="3">
        <f>Tabela1[[#This Row],[MARGEM BRUTA]]/Tabela1[[#This Row],[Valor total]]</f>
        <v>0.71621621621621623</v>
      </c>
      <c r="K6726" s="1" t="str">
        <f>VLOOKUP(Tabela1[[#This Row],[Cliente]],'BASE DE CLIENTES'!A:D,4,0)</f>
        <v>OUTROS RAMOS</v>
      </c>
      <c r="L6726" s="1" t="str">
        <f>VLOOKUP(Tabela1[[#This Row],[Cliente]],'BASE DE CLIENTES'!A:E,5,0)</f>
        <v>MERCADO LIVRE</v>
      </c>
    </row>
    <row r="6727" spans="2:12" x14ac:dyDescent="0.3">
      <c r="B6727" t="s">
        <v>1223</v>
      </c>
      <c r="C6727" s="1" t="str">
        <f>VLOOKUP(Tabela1[[#This Row],[Cliente]],'BASE DE CLIENTES'!A:E,2,0)</f>
        <v>MERCADO LIVRE</v>
      </c>
      <c r="D6727" s="1" t="str">
        <f>VLOOKUP(Tabela1[[#This Row],[Cliente]],'BASE DE CLIENTES'!A:C,3,0)</f>
        <v>MERCADO LIVRE</v>
      </c>
      <c r="E6727" s="1" t="str">
        <f>CONCATENATE(Tabela1[[#This Row],[CIDADE]],",",Tabela1[[#This Row],[UF]])</f>
        <v>MERCADO LIVRE,MERCADO LIVRE</v>
      </c>
      <c r="F6727" s="12">
        <v>46230</v>
      </c>
      <c r="G6727" s="14">
        <v>0</v>
      </c>
      <c r="H6727" s="13">
        <v>42.4</v>
      </c>
      <c r="I6727" s="7">
        <f>Tabela1[[#This Row],[Valor total]]-Tabela1[[#This Row],[Valor custo]]</f>
        <v>42.4</v>
      </c>
      <c r="J6727" s="3">
        <f>Tabela1[[#This Row],[MARGEM BRUTA]]/Tabela1[[#This Row],[Valor total]]</f>
        <v>1</v>
      </c>
      <c r="K6727" s="1" t="str">
        <f>VLOOKUP(Tabela1[[#This Row],[Cliente]],'BASE DE CLIENTES'!A:D,4,0)</f>
        <v>OUTROS RAMOS</v>
      </c>
      <c r="L6727" s="1" t="str">
        <f>VLOOKUP(Tabela1[[#This Row],[Cliente]],'BASE DE CLIENTES'!A:E,5,0)</f>
        <v>MERCADO LIVRE</v>
      </c>
    </row>
    <row r="6728" spans="2:12" x14ac:dyDescent="0.3">
      <c r="B6728" t="s">
        <v>1223</v>
      </c>
      <c r="C6728" s="1" t="str">
        <f>VLOOKUP(Tabela1[[#This Row],[Cliente]],'BASE DE CLIENTES'!A:E,2,0)</f>
        <v>MERCADO LIVRE</v>
      </c>
      <c r="D6728" s="1" t="str">
        <f>VLOOKUP(Tabela1[[#This Row],[Cliente]],'BASE DE CLIENTES'!A:C,3,0)</f>
        <v>MERCADO LIVRE</v>
      </c>
      <c r="E6728" s="1" t="str">
        <f>CONCATENATE(Tabela1[[#This Row],[CIDADE]],",",Tabela1[[#This Row],[UF]])</f>
        <v>MERCADO LIVRE,MERCADO LIVRE</v>
      </c>
      <c r="F6728" s="12">
        <v>46230</v>
      </c>
      <c r="G6728" s="14">
        <v>168.84</v>
      </c>
      <c r="H6728" s="13">
        <v>538.9</v>
      </c>
      <c r="I6728" s="7">
        <f>Tabela1[[#This Row],[Valor total]]-Tabela1[[#This Row],[Valor custo]]</f>
        <v>370.05999999999995</v>
      </c>
      <c r="J6728" s="3">
        <f>Tabela1[[#This Row],[MARGEM BRUTA]]/Tabela1[[#This Row],[Valor total]]</f>
        <v>0.68669511968825381</v>
      </c>
      <c r="K6728" s="1" t="str">
        <f>VLOOKUP(Tabela1[[#This Row],[Cliente]],'BASE DE CLIENTES'!A:D,4,0)</f>
        <v>OUTROS RAMOS</v>
      </c>
      <c r="L6728" s="1" t="str">
        <f>VLOOKUP(Tabela1[[#This Row],[Cliente]],'BASE DE CLIENTES'!A:E,5,0)</f>
        <v>MERCADO LIVRE</v>
      </c>
    </row>
    <row r="6729" spans="2:12" x14ac:dyDescent="0.3">
      <c r="B6729" t="s">
        <v>1223</v>
      </c>
      <c r="C6729" s="1" t="str">
        <f>VLOOKUP(Tabela1[[#This Row],[Cliente]],'BASE DE CLIENTES'!A:E,2,0)</f>
        <v>MERCADO LIVRE</v>
      </c>
      <c r="D6729" s="1" t="str">
        <f>VLOOKUP(Tabela1[[#This Row],[Cliente]],'BASE DE CLIENTES'!A:C,3,0)</f>
        <v>MERCADO LIVRE</v>
      </c>
      <c r="E6729" s="1" t="str">
        <f>CONCATENATE(Tabela1[[#This Row],[CIDADE]],",",Tabela1[[#This Row],[UF]])</f>
        <v>MERCADO LIVRE,MERCADO LIVRE</v>
      </c>
      <c r="F6729" s="12">
        <v>46230</v>
      </c>
      <c r="G6729" s="14">
        <v>56.28</v>
      </c>
      <c r="H6729" s="13">
        <v>198.32</v>
      </c>
      <c r="I6729" s="7">
        <f>Tabela1[[#This Row],[Valor total]]-Tabela1[[#This Row],[Valor custo]]</f>
        <v>142.04</v>
      </c>
      <c r="J6729" s="3">
        <f>Tabela1[[#This Row],[MARGEM BRUTA]]/Tabela1[[#This Row],[Valor total]]</f>
        <v>0.71621621621621623</v>
      </c>
      <c r="K6729" s="1" t="str">
        <f>VLOOKUP(Tabela1[[#This Row],[Cliente]],'BASE DE CLIENTES'!A:D,4,0)</f>
        <v>OUTROS RAMOS</v>
      </c>
      <c r="L6729" s="1" t="str">
        <f>VLOOKUP(Tabela1[[#This Row],[Cliente]],'BASE DE CLIENTES'!A:E,5,0)</f>
        <v>MERCADO LIVRE</v>
      </c>
    </row>
    <row r="6730" spans="2:12" x14ac:dyDescent="0.3">
      <c r="B6730" t="s">
        <v>1223</v>
      </c>
      <c r="C6730" s="1" t="str">
        <f>VLOOKUP(Tabela1[[#This Row],[Cliente]],'BASE DE CLIENTES'!A:E,2,0)</f>
        <v>MERCADO LIVRE</v>
      </c>
      <c r="D6730" s="1" t="str">
        <f>VLOOKUP(Tabela1[[#This Row],[Cliente]],'BASE DE CLIENTES'!A:C,3,0)</f>
        <v>MERCADO LIVRE</v>
      </c>
      <c r="E6730" s="1" t="str">
        <f>CONCATENATE(Tabela1[[#This Row],[CIDADE]],",",Tabela1[[#This Row],[UF]])</f>
        <v>MERCADO LIVRE,MERCADO LIVRE</v>
      </c>
      <c r="F6730" s="12">
        <v>46230</v>
      </c>
      <c r="G6730" s="14">
        <v>56.28</v>
      </c>
      <c r="H6730" s="13">
        <v>198.32</v>
      </c>
      <c r="I6730" s="7">
        <f>Tabela1[[#This Row],[Valor total]]-Tabela1[[#This Row],[Valor custo]]</f>
        <v>142.04</v>
      </c>
      <c r="J6730" s="3">
        <f>Tabela1[[#This Row],[MARGEM BRUTA]]/Tabela1[[#This Row],[Valor total]]</f>
        <v>0.71621621621621623</v>
      </c>
      <c r="K6730" s="1" t="str">
        <f>VLOOKUP(Tabela1[[#This Row],[Cliente]],'BASE DE CLIENTES'!A:D,4,0)</f>
        <v>OUTROS RAMOS</v>
      </c>
      <c r="L6730" s="1" t="str">
        <f>VLOOKUP(Tabela1[[#This Row],[Cliente]],'BASE DE CLIENTES'!A:E,5,0)</f>
        <v>MERCADO LIVRE</v>
      </c>
    </row>
    <row r="6731" spans="2:12" x14ac:dyDescent="0.3">
      <c r="B6731" t="s">
        <v>1223</v>
      </c>
      <c r="C6731" s="1" t="str">
        <f>VLOOKUP(Tabela1[[#This Row],[Cliente]],'BASE DE CLIENTES'!A:E,2,0)</f>
        <v>MERCADO LIVRE</v>
      </c>
      <c r="D6731" s="1" t="str">
        <f>VLOOKUP(Tabela1[[#This Row],[Cliente]],'BASE DE CLIENTES'!A:C,3,0)</f>
        <v>MERCADO LIVRE</v>
      </c>
      <c r="E6731" s="1" t="str">
        <f>CONCATENATE(Tabela1[[#This Row],[CIDADE]],",",Tabela1[[#This Row],[UF]])</f>
        <v>MERCADO LIVRE,MERCADO LIVRE</v>
      </c>
      <c r="F6731" s="12">
        <v>46230</v>
      </c>
      <c r="G6731" s="14">
        <v>25</v>
      </c>
      <c r="H6731" s="13">
        <v>185.03</v>
      </c>
      <c r="I6731" s="7">
        <f>Tabela1[[#This Row],[Valor total]]-Tabela1[[#This Row],[Valor custo]]</f>
        <v>160.03</v>
      </c>
      <c r="J6731" s="3">
        <f>Tabela1[[#This Row],[MARGEM BRUTA]]/Tabela1[[#This Row],[Valor total]]</f>
        <v>0.86488677511754852</v>
      </c>
      <c r="K6731" s="1" t="str">
        <f>VLOOKUP(Tabela1[[#This Row],[Cliente]],'BASE DE CLIENTES'!A:D,4,0)</f>
        <v>OUTROS RAMOS</v>
      </c>
      <c r="L6731" s="1" t="str">
        <f>VLOOKUP(Tabela1[[#This Row],[Cliente]],'BASE DE CLIENTES'!A:E,5,0)</f>
        <v>MERCADO LIVRE</v>
      </c>
    </row>
    <row r="6732" spans="2:12" x14ac:dyDescent="0.3">
      <c r="B6732" t="s">
        <v>23</v>
      </c>
      <c r="C6732" s="1" t="str">
        <f>VLOOKUP(Tabela1[[#This Row],[Cliente]],'BASE DE CLIENTES'!A:E,2,0)</f>
        <v>Brasília</v>
      </c>
      <c r="D6732" s="1" t="str">
        <f>VLOOKUP(Tabela1[[#This Row],[Cliente]],'BASE DE CLIENTES'!A:C,3,0)</f>
        <v>DF</v>
      </c>
      <c r="E6732" s="1" t="str">
        <f>CONCATENATE(Tabela1[[#This Row],[CIDADE]],",",Tabela1[[#This Row],[UF]])</f>
        <v>Brasília,DF</v>
      </c>
      <c r="F6732" s="12">
        <v>46230</v>
      </c>
      <c r="G6732" s="14">
        <v>1140</v>
      </c>
      <c r="H6732" s="13">
        <v>1650</v>
      </c>
      <c r="I6732" s="7">
        <f>Tabela1[[#This Row],[Valor total]]-Tabela1[[#This Row],[Valor custo]]</f>
        <v>510</v>
      </c>
      <c r="J6732" s="3">
        <f>Tabela1[[#This Row],[MARGEM BRUTA]]/Tabela1[[#This Row],[Valor total]]</f>
        <v>0.30909090909090908</v>
      </c>
      <c r="K6732" s="1" t="str">
        <f>VLOOKUP(Tabela1[[#This Row],[Cliente]],'BASE DE CLIENTES'!A:D,4,0)</f>
        <v>EMPRESA SEM MAQUINA</v>
      </c>
      <c r="L6732" s="1" t="str">
        <f>VLOOKUP(Tabela1[[#This Row],[Cliente]],'BASE DE CLIENTES'!A:E,5,0)</f>
        <v>SETOR INDUSTRIAL (TAGUATINGA)</v>
      </c>
    </row>
    <row r="6733" spans="2:12" x14ac:dyDescent="0.3">
      <c r="B6733" t="s">
        <v>68</v>
      </c>
      <c r="C6733" s="1" t="str">
        <f>VLOOKUP(Tabela1[[#This Row],[Cliente]],'BASE DE CLIENTES'!A:E,2,0)</f>
        <v>Brasília</v>
      </c>
      <c r="D6733" s="1" t="str">
        <f>VLOOKUP(Tabela1[[#This Row],[Cliente]],'BASE DE CLIENTES'!A:C,3,0)</f>
        <v>DF</v>
      </c>
      <c r="E6733" s="1" t="str">
        <f>CONCATENATE(Tabela1[[#This Row],[CIDADE]],",",Tabela1[[#This Row],[UF]])</f>
        <v>Brasília,DF</v>
      </c>
      <c r="F6733" s="12">
        <v>46227</v>
      </c>
      <c r="G6733" s="14">
        <v>493.79</v>
      </c>
      <c r="H6733" s="13">
        <v>75</v>
      </c>
      <c r="I6733" s="7">
        <f>Tabela1[[#This Row],[Valor total]]-Tabela1[[#This Row],[Valor custo]]</f>
        <v>-418.79</v>
      </c>
      <c r="J6733" s="3">
        <f>Tabela1[[#This Row],[MARGEM BRUTA]]/Tabela1[[#This Row],[Valor total]]</f>
        <v>-5.5838666666666672</v>
      </c>
      <c r="K6733" s="1" t="str">
        <f>VLOOKUP(Tabela1[[#This Row],[Cliente]],'BASE DE CLIENTES'!A:D,4,0)</f>
        <v>EMPRESA COM MAQUINA</v>
      </c>
      <c r="L6733" s="1" t="str">
        <f>VLOOKUP(Tabela1[[#This Row],[Cliente]],'BASE DE CLIENTES'!A:E,5,0)</f>
        <v>SAMAMBAIA SUL (SAMAMBAIA)</v>
      </c>
    </row>
    <row r="6734" spans="2:12" x14ac:dyDescent="0.3">
      <c r="B6734" t="s">
        <v>68</v>
      </c>
      <c r="C6734" s="1" t="str">
        <f>VLOOKUP(Tabela1[[#This Row],[Cliente]],'BASE DE CLIENTES'!A:E,2,0)</f>
        <v>Brasília</v>
      </c>
      <c r="D6734" s="1" t="str">
        <f>VLOOKUP(Tabela1[[#This Row],[Cliente]],'BASE DE CLIENTES'!A:C,3,0)</f>
        <v>DF</v>
      </c>
      <c r="E6734" s="1" t="str">
        <f>CONCATENATE(Tabela1[[#This Row],[CIDADE]],",",Tabela1[[#This Row],[UF]])</f>
        <v>Brasília,DF</v>
      </c>
      <c r="F6734" s="12">
        <v>46227</v>
      </c>
      <c r="G6734" s="14">
        <v>1140</v>
      </c>
      <c r="H6734" s="13">
        <v>1755</v>
      </c>
      <c r="I6734" s="7">
        <f>Tabela1[[#This Row],[Valor total]]-Tabela1[[#This Row],[Valor custo]]</f>
        <v>615</v>
      </c>
      <c r="J6734" s="3">
        <f>Tabela1[[#This Row],[MARGEM BRUTA]]/Tabela1[[#This Row],[Valor total]]</f>
        <v>0.3504273504273504</v>
      </c>
      <c r="K6734" s="1" t="str">
        <f>VLOOKUP(Tabela1[[#This Row],[Cliente]],'BASE DE CLIENTES'!A:D,4,0)</f>
        <v>EMPRESA COM MAQUINA</v>
      </c>
      <c r="L6734" s="1" t="str">
        <f>VLOOKUP(Tabela1[[#This Row],[Cliente]],'BASE DE CLIENTES'!A:E,5,0)</f>
        <v>SAMAMBAIA SUL (SAMAMBAIA)</v>
      </c>
    </row>
    <row r="6735" spans="2:12" x14ac:dyDescent="0.3">
      <c r="B6735" t="s">
        <v>23</v>
      </c>
      <c r="C6735" s="1" t="str">
        <f>VLOOKUP(Tabela1[[#This Row],[Cliente]],'BASE DE CLIENTES'!A:E,2,0)</f>
        <v>Brasília</v>
      </c>
      <c r="D6735" s="1" t="str">
        <f>VLOOKUP(Tabela1[[#This Row],[Cliente]],'BASE DE CLIENTES'!A:C,3,0)</f>
        <v>DF</v>
      </c>
      <c r="E6735" s="1" t="str">
        <f>CONCATENATE(Tabela1[[#This Row],[CIDADE]],",",Tabela1[[#This Row],[UF]])</f>
        <v>Brasília,DF</v>
      </c>
      <c r="F6735" s="12">
        <v>46226</v>
      </c>
      <c r="G6735" s="14">
        <v>380</v>
      </c>
      <c r="H6735" s="13">
        <v>550</v>
      </c>
      <c r="I6735" s="7">
        <f>Tabela1[[#This Row],[Valor total]]-Tabela1[[#This Row],[Valor custo]]</f>
        <v>170</v>
      </c>
      <c r="J6735" s="3">
        <f>Tabela1[[#This Row],[MARGEM BRUTA]]/Tabela1[[#This Row],[Valor total]]</f>
        <v>0.30909090909090908</v>
      </c>
      <c r="K6735" s="1" t="str">
        <f>VLOOKUP(Tabela1[[#This Row],[Cliente]],'BASE DE CLIENTES'!A:D,4,0)</f>
        <v>EMPRESA SEM MAQUINA</v>
      </c>
      <c r="L6735" s="1" t="str">
        <f>VLOOKUP(Tabela1[[#This Row],[Cliente]],'BASE DE CLIENTES'!A:E,5,0)</f>
        <v>SETOR INDUSTRIAL (TAGUATINGA)</v>
      </c>
    </row>
    <row r="6736" spans="2:12" x14ac:dyDescent="0.3">
      <c r="B6736" t="s">
        <v>23</v>
      </c>
      <c r="C6736" s="1" t="str">
        <f>VLOOKUP(Tabela1[[#This Row],[Cliente]],'BASE DE CLIENTES'!A:E,2,0)</f>
        <v>Brasília</v>
      </c>
      <c r="D6736" s="1" t="str">
        <f>VLOOKUP(Tabela1[[#This Row],[Cliente]],'BASE DE CLIENTES'!A:C,3,0)</f>
        <v>DF</v>
      </c>
      <c r="E6736" s="1" t="str">
        <f>CONCATENATE(Tabela1[[#This Row],[CIDADE]],",",Tabela1[[#This Row],[UF]])</f>
        <v>Brasília,DF</v>
      </c>
      <c r="F6736" s="12">
        <v>46227</v>
      </c>
      <c r="G6736" s="14">
        <v>380</v>
      </c>
      <c r="H6736" s="13">
        <v>550</v>
      </c>
      <c r="I6736" s="7">
        <f>Tabela1[[#This Row],[Valor total]]-Tabela1[[#This Row],[Valor custo]]</f>
        <v>170</v>
      </c>
      <c r="J6736" s="3">
        <f>Tabela1[[#This Row],[MARGEM BRUTA]]/Tabela1[[#This Row],[Valor total]]</f>
        <v>0.30909090909090908</v>
      </c>
      <c r="K6736" s="1" t="str">
        <f>VLOOKUP(Tabela1[[#This Row],[Cliente]],'BASE DE CLIENTES'!A:D,4,0)</f>
        <v>EMPRESA SEM MAQUINA</v>
      </c>
      <c r="L6736" s="1" t="str">
        <f>VLOOKUP(Tabela1[[#This Row],[Cliente]],'BASE DE CLIENTES'!A:E,5,0)</f>
        <v>SETOR INDUSTRIAL (TAGUATINGA)</v>
      </c>
    </row>
    <row r="6737" spans="2:12" x14ac:dyDescent="0.3">
      <c r="B6737" t="s">
        <v>92</v>
      </c>
      <c r="C6737" s="1" t="str">
        <f>VLOOKUP(Tabela1[[#This Row],[Cliente]],'BASE DE CLIENTES'!A:E,2,0)</f>
        <v>Brasília</v>
      </c>
      <c r="D6737" s="1" t="str">
        <f>VLOOKUP(Tabela1[[#This Row],[Cliente]],'BASE DE CLIENTES'!A:C,3,0)</f>
        <v>DF</v>
      </c>
      <c r="E6737" s="1" t="str">
        <f>CONCATENATE(Tabela1[[#This Row],[CIDADE]],",",Tabela1[[#This Row],[UF]])</f>
        <v>Brasília,DF</v>
      </c>
      <c r="F6737" s="12">
        <v>46227</v>
      </c>
      <c r="G6737" s="14">
        <v>380</v>
      </c>
      <c r="H6737" s="13">
        <v>615</v>
      </c>
      <c r="I6737" s="7">
        <f>Tabela1[[#This Row],[Valor total]]-Tabela1[[#This Row],[Valor custo]]</f>
        <v>235</v>
      </c>
      <c r="J6737" s="3">
        <f>Tabela1[[#This Row],[MARGEM BRUTA]]/Tabela1[[#This Row],[Valor total]]</f>
        <v>0.38211382113821141</v>
      </c>
      <c r="K6737" s="1" t="str">
        <f>VLOOKUP(Tabela1[[#This Row],[Cliente]],'BASE DE CLIENTES'!A:D,4,0)</f>
        <v>EMPRESA SEM MAQUINA</v>
      </c>
      <c r="L6737" s="1" t="str">
        <f>VLOOKUP(Tabela1[[#This Row],[Cliente]],'BASE DE CLIENTES'!A:E,5,0)</f>
        <v>SOBRADINHO</v>
      </c>
    </row>
    <row r="6738" spans="2:12" x14ac:dyDescent="0.3">
      <c r="B6738" t="s">
        <v>92</v>
      </c>
      <c r="C6738" s="1" t="str">
        <f>VLOOKUP(Tabela1[[#This Row],[Cliente]],'BASE DE CLIENTES'!A:E,2,0)</f>
        <v>Brasília</v>
      </c>
      <c r="D6738" s="1" t="str">
        <f>VLOOKUP(Tabela1[[#This Row],[Cliente]],'BASE DE CLIENTES'!A:C,3,0)</f>
        <v>DF</v>
      </c>
      <c r="E6738" s="1" t="str">
        <f>CONCATENATE(Tabela1[[#This Row],[CIDADE]],",",Tabela1[[#This Row],[UF]])</f>
        <v>Brasília,DF</v>
      </c>
      <c r="F6738" s="12">
        <v>46227</v>
      </c>
      <c r="G6738" s="14">
        <v>6.1</v>
      </c>
      <c r="H6738" s="13">
        <v>9</v>
      </c>
      <c r="I6738" s="7">
        <f>Tabela1[[#This Row],[Valor total]]-Tabela1[[#This Row],[Valor custo]]</f>
        <v>2.9000000000000004</v>
      </c>
      <c r="J6738" s="3">
        <f>Tabela1[[#This Row],[MARGEM BRUTA]]/Tabela1[[#This Row],[Valor total]]</f>
        <v>0.32222222222222224</v>
      </c>
      <c r="K6738" s="1" t="str">
        <f>VLOOKUP(Tabela1[[#This Row],[Cliente]],'BASE DE CLIENTES'!A:D,4,0)</f>
        <v>EMPRESA SEM MAQUINA</v>
      </c>
      <c r="L6738" s="1" t="str">
        <f>VLOOKUP(Tabela1[[#This Row],[Cliente]],'BASE DE CLIENTES'!A:E,5,0)</f>
        <v>SOBRADINHO</v>
      </c>
    </row>
    <row r="6739" spans="2:12" x14ac:dyDescent="0.3">
      <c r="B6739" t="s">
        <v>85</v>
      </c>
      <c r="C6739" s="1" t="str">
        <f>VLOOKUP(Tabela1[[#This Row],[Cliente]],'BASE DE CLIENTES'!A:E,2,0)</f>
        <v>Brasília</v>
      </c>
      <c r="D6739" s="1" t="str">
        <f>VLOOKUP(Tabela1[[#This Row],[Cliente]],'BASE DE CLIENTES'!A:C,3,0)</f>
        <v>DF</v>
      </c>
      <c r="E6739" s="1" t="str">
        <f>CONCATENATE(Tabela1[[#This Row],[CIDADE]],",",Tabela1[[#This Row],[UF]])</f>
        <v>Brasília,DF</v>
      </c>
      <c r="F6739" s="12">
        <v>46227</v>
      </c>
      <c r="G6739" s="14">
        <v>500</v>
      </c>
      <c r="H6739" s="13">
        <v>750</v>
      </c>
      <c r="I6739" s="7">
        <f>Tabela1[[#This Row],[Valor total]]-Tabela1[[#This Row],[Valor custo]]</f>
        <v>250</v>
      </c>
      <c r="J6739" s="3">
        <f>Tabela1[[#This Row],[MARGEM BRUTA]]/Tabela1[[#This Row],[Valor total]]</f>
        <v>0.33333333333333331</v>
      </c>
      <c r="K6739" s="1" t="str">
        <f>VLOOKUP(Tabela1[[#This Row],[Cliente]],'BASE DE CLIENTES'!A:D,4,0)</f>
        <v>SERRALHEIRO</v>
      </c>
      <c r="L6739" s="1" t="str">
        <f>VLOOKUP(Tabela1[[#This Row],[Cliente]],'BASE DE CLIENTES'!A:E,5,0)</f>
        <v>SAMAMBAIA NORTE (SAMAMBAIA)</v>
      </c>
    </row>
    <row r="6740" spans="2:12" x14ac:dyDescent="0.3">
      <c r="B6740" t="s">
        <v>111</v>
      </c>
      <c r="C6740" s="1" t="str">
        <f>VLOOKUP(Tabela1[[#This Row],[Cliente]],'BASE DE CLIENTES'!A:E,2,0)</f>
        <v>Brasília</v>
      </c>
      <c r="D6740" s="1" t="str">
        <f>VLOOKUP(Tabela1[[#This Row],[Cliente]],'BASE DE CLIENTES'!A:C,3,0)</f>
        <v>DF</v>
      </c>
      <c r="E6740" s="1" t="str">
        <f>CONCATENATE(Tabela1[[#This Row],[CIDADE]],",",Tabela1[[#This Row],[UF]])</f>
        <v>Brasília,DF</v>
      </c>
      <c r="F6740" s="12">
        <v>46227</v>
      </c>
      <c r="G6740" s="14">
        <v>419</v>
      </c>
      <c r="H6740" s="13">
        <v>655</v>
      </c>
      <c r="I6740" s="7">
        <f>Tabela1[[#This Row],[Valor total]]-Tabela1[[#This Row],[Valor custo]]</f>
        <v>236</v>
      </c>
      <c r="J6740" s="3">
        <f>Tabela1[[#This Row],[MARGEM BRUTA]]/Tabela1[[#This Row],[Valor total]]</f>
        <v>0.36030534351145038</v>
      </c>
      <c r="K6740" s="1" t="str">
        <f>VLOOKUP(Tabela1[[#This Row],[Cliente]],'BASE DE CLIENTES'!A:D,4,0)</f>
        <v>EMPRESA SEM MAQUINA</v>
      </c>
      <c r="L6740" s="1" t="str">
        <f>VLOOKUP(Tabela1[[#This Row],[Cliente]],'BASE DE CLIENTES'!A:E,5,0)</f>
        <v>TAGUATINGA SUL (TAGUATINGA)</v>
      </c>
    </row>
    <row r="6741" spans="2:12" x14ac:dyDescent="0.3">
      <c r="B6741" t="s">
        <v>190</v>
      </c>
      <c r="C6741" s="1" t="str">
        <f>VLOOKUP(Tabela1[[#This Row],[Cliente]],'BASE DE CLIENTES'!A:E,2,0)</f>
        <v>Brasília</v>
      </c>
      <c r="D6741" s="1" t="str">
        <f>VLOOKUP(Tabela1[[#This Row],[Cliente]],'BASE DE CLIENTES'!A:C,3,0)</f>
        <v>DF</v>
      </c>
      <c r="E6741" s="1" t="str">
        <f>CONCATENATE(Tabela1[[#This Row],[CIDADE]],",",Tabela1[[#This Row],[UF]])</f>
        <v>Brasília,DF</v>
      </c>
      <c r="F6741" s="12">
        <v>46227</v>
      </c>
      <c r="G6741" s="14">
        <v>290</v>
      </c>
      <c r="H6741" s="13">
        <v>550</v>
      </c>
      <c r="I6741" s="7">
        <f>Tabela1[[#This Row],[Valor total]]-Tabela1[[#This Row],[Valor custo]]</f>
        <v>260</v>
      </c>
      <c r="J6741" s="3">
        <f>Tabela1[[#This Row],[MARGEM BRUTA]]/Tabela1[[#This Row],[Valor total]]</f>
        <v>0.47272727272727272</v>
      </c>
      <c r="K6741" s="1" t="str">
        <f>VLOOKUP(Tabela1[[#This Row],[Cliente]],'BASE DE CLIENTES'!A:D,4,0)</f>
        <v>EMPRESA COM MAQUINA</v>
      </c>
      <c r="L6741" s="1" t="str">
        <f>VLOOKUP(Tabela1[[#This Row],[Cliente]],'BASE DE CLIENTES'!A:E,5,0)</f>
        <v>RIACHO FUNDO I</v>
      </c>
    </row>
    <row r="6742" spans="2:12" x14ac:dyDescent="0.3">
      <c r="B6742" t="s">
        <v>111</v>
      </c>
      <c r="C6742" s="1" t="str">
        <f>VLOOKUP(Tabela1[[#This Row],[Cliente]],'BASE DE CLIENTES'!A:E,2,0)</f>
        <v>Brasília</v>
      </c>
      <c r="D6742" s="1" t="str">
        <f>VLOOKUP(Tabela1[[#This Row],[Cliente]],'BASE DE CLIENTES'!A:C,3,0)</f>
        <v>DF</v>
      </c>
      <c r="E6742" s="1" t="str">
        <f>CONCATENATE(Tabela1[[#This Row],[CIDADE]],",",Tabela1[[#This Row],[UF]])</f>
        <v>Brasília,DF</v>
      </c>
      <c r="F6742" s="12">
        <v>46227</v>
      </c>
      <c r="G6742" s="14">
        <v>882.69</v>
      </c>
      <c r="H6742" s="13">
        <v>1360</v>
      </c>
      <c r="I6742" s="7">
        <f>Tabela1[[#This Row],[Valor total]]-Tabela1[[#This Row],[Valor custo]]</f>
        <v>477.30999999999995</v>
      </c>
      <c r="J6742" s="3">
        <f>Tabela1[[#This Row],[MARGEM BRUTA]]/Tabela1[[#This Row],[Valor total]]</f>
        <v>0.3509632352941176</v>
      </c>
      <c r="K6742" s="1" t="str">
        <f>VLOOKUP(Tabela1[[#This Row],[Cliente]],'BASE DE CLIENTES'!A:D,4,0)</f>
        <v>EMPRESA SEM MAQUINA</v>
      </c>
      <c r="L6742" s="1" t="str">
        <f>VLOOKUP(Tabela1[[#This Row],[Cliente]],'BASE DE CLIENTES'!A:E,5,0)</f>
        <v>TAGUATINGA SUL (TAGUATINGA)</v>
      </c>
    </row>
    <row r="6743" spans="2:12" x14ac:dyDescent="0.3">
      <c r="B6743" t="s">
        <v>1223</v>
      </c>
      <c r="C6743" s="1" t="str">
        <f>VLOOKUP(Tabela1[[#This Row],[Cliente]],'BASE DE CLIENTES'!A:E,2,0)</f>
        <v>MERCADO LIVRE</v>
      </c>
      <c r="D6743" s="1" t="str">
        <f>VLOOKUP(Tabela1[[#This Row],[Cliente]],'BASE DE CLIENTES'!A:C,3,0)</f>
        <v>MERCADO LIVRE</v>
      </c>
      <c r="E6743" s="1" t="str">
        <f>CONCATENATE(Tabela1[[#This Row],[CIDADE]],",",Tabela1[[#This Row],[UF]])</f>
        <v>MERCADO LIVRE,MERCADO LIVRE</v>
      </c>
      <c r="F6743" s="12">
        <v>46227</v>
      </c>
      <c r="G6743" s="14">
        <v>0</v>
      </c>
      <c r="H6743" s="13">
        <v>42.4</v>
      </c>
      <c r="I6743" s="7">
        <f>Tabela1[[#This Row],[Valor total]]-Tabela1[[#This Row],[Valor custo]]</f>
        <v>42.4</v>
      </c>
      <c r="J6743" s="3">
        <f>Tabela1[[#This Row],[MARGEM BRUTA]]/Tabela1[[#This Row],[Valor total]]</f>
        <v>1</v>
      </c>
      <c r="K6743" s="1" t="str">
        <f>VLOOKUP(Tabela1[[#This Row],[Cliente]],'BASE DE CLIENTES'!A:D,4,0)</f>
        <v>OUTROS RAMOS</v>
      </c>
      <c r="L6743" s="1" t="str">
        <f>VLOOKUP(Tabela1[[#This Row],[Cliente]],'BASE DE CLIENTES'!A:E,5,0)</f>
        <v>MERCADO LIVRE</v>
      </c>
    </row>
    <row r="6744" spans="2:12" x14ac:dyDescent="0.3">
      <c r="B6744" t="s">
        <v>52</v>
      </c>
      <c r="C6744" s="1" t="str">
        <f>VLOOKUP(Tabela1[[#This Row],[Cliente]],'BASE DE CLIENTES'!A:E,2,0)</f>
        <v>Brasília</v>
      </c>
      <c r="D6744" s="1" t="str">
        <f>VLOOKUP(Tabela1[[#This Row],[Cliente]],'BASE DE CLIENTES'!A:C,3,0)</f>
        <v>DF</v>
      </c>
      <c r="E6744" s="1" t="str">
        <f>CONCATENATE(Tabela1[[#This Row],[CIDADE]],",",Tabela1[[#This Row],[UF]])</f>
        <v>Brasília,DF</v>
      </c>
      <c r="F6744" s="12">
        <v>46225</v>
      </c>
      <c r="G6744" s="14">
        <v>760</v>
      </c>
      <c r="H6744" s="13">
        <v>1200</v>
      </c>
      <c r="I6744" s="7">
        <f>Tabela1[[#This Row],[Valor total]]-Tabela1[[#This Row],[Valor custo]]</f>
        <v>440</v>
      </c>
      <c r="J6744" s="3">
        <f>Tabela1[[#This Row],[MARGEM BRUTA]]/Tabela1[[#This Row],[Valor total]]</f>
        <v>0.36666666666666664</v>
      </c>
      <c r="K6744" s="1" t="str">
        <f>VLOOKUP(Tabela1[[#This Row],[Cliente]],'BASE DE CLIENTES'!A:D,4,0)</f>
        <v>SERRALHEIRO</v>
      </c>
      <c r="L6744" s="1" t="str">
        <f>VLOOKUP(Tabela1[[#This Row],[Cliente]],'BASE DE CLIENTES'!A:E,5,0)</f>
        <v>Ceilândia Sul (Ceilândia)</v>
      </c>
    </row>
    <row r="6745" spans="2:12" x14ac:dyDescent="0.3">
      <c r="B6745" t="s">
        <v>52</v>
      </c>
      <c r="C6745" s="1" t="str">
        <f>VLOOKUP(Tabela1[[#This Row],[Cliente]],'BASE DE CLIENTES'!A:E,2,0)</f>
        <v>Brasília</v>
      </c>
      <c r="D6745" s="1" t="str">
        <f>VLOOKUP(Tabela1[[#This Row],[Cliente]],'BASE DE CLIENTES'!A:C,3,0)</f>
        <v>DF</v>
      </c>
      <c r="E6745" s="1" t="str">
        <f>CONCATENATE(Tabela1[[#This Row],[CIDADE]],",",Tabela1[[#This Row],[UF]])</f>
        <v>Brasília,DF</v>
      </c>
      <c r="F6745" s="12">
        <v>46227</v>
      </c>
      <c r="G6745" s="14">
        <v>380</v>
      </c>
      <c r="H6745" s="13">
        <v>600</v>
      </c>
      <c r="I6745" s="7">
        <f>Tabela1[[#This Row],[Valor total]]-Tabela1[[#This Row],[Valor custo]]</f>
        <v>220</v>
      </c>
      <c r="J6745" s="3">
        <f>Tabela1[[#This Row],[MARGEM BRUTA]]/Tabela1[[#This Row],[Valor total]]</f>
        <v>0.36666666666666664</v>
      </c>
      <c r="K6745" s="1" t="str">
        <f>VLOOKUP(Tabela1[[#This Row],[Cliente]],'BASE DE CLIENTES'!A:D,4,0)</f>
        <v>SERRALHEIRO</v>
      </c>
      <c r="L6745" s="1" t="str">
        <f>VLOOKUP(Tabela1[[#This Row],[Cliente]],'BASE DE CLIENTES'!A:E,5,0)</f>
        <v>Ceilândia Sul (Ceilândia)</v>
      </c>
    </row>
    <row r="6746" spans="2:12" x14ac:dyDescent="0.3">
      <c r="B6746" t="s">
        <v>68</v>
      </c>
      <c r="C6746" s="1" t="str">
        <f>VLOOKUP(Tabela1[[#This Row],[Cliente]],'BASE DE CLIENTES'!A:E,2,0)</f>
        <v>Brasília</v>
      </c>
      <c r="D6746" s="1" t="str">
        <f>VLOOKUP(Tabela1[[#This Row],[Cliente]],'BASE DE CLIENTES'!A:C,3,0)</f>
        <v>DF</v>
      </c>
      <c r="E6746" s="1" t="str">
        <f>CONCATENATE(Tabela1[[#This Row],[CIDADE]],",",Tabela1[[#This Row],[UF]])</f>
        <v>Brasília,DF</v>
      </c>
      <c r="F6746" s="12">
        <v>46227</v>
      </c>
      <c r="G6746" s="14">
        <v>493.79</v>
      </c>
      <c r="H6746" s="13">
        <v>75</v>
      </c>
      <c r="I6746" s="7">
        <f>Tabela1[[#This Row],[Valor total]]-Tabela1[[#This Row],[Valor custo]]</f>
        <v>-418.79</v>
      </c>
      <c r="J6746" s="3">
        <f>Tabela1[[#This Row],[MARGEM BRUTA]]/Tabela1[[#This Row],[Valor total]]</f>
        <v>-5.5838666666666672</v>
      </c>
      <c r="K6746" s="1" t="str">
        <f>VLOOKUP(Tabela1[[#This Row],[Cliente]],'BASE DE CLIENTES'!A:D,4,0)</f>
        <v>EMPRESA COM MAQUINA</v>
      </c>
      <c r="L6746" s="1" t="str">
        <f>VLOOKUP(Tabela1[[#This Row],[Cliente]],'BASE DE CLIENTES'!A:E,5,0)</f>
        <v>SAMAMBAIA SUL (SAMAMBAIA)</v>
      </c>
    </row>
    <row r="6747" spans="2:12" x14ac:dyDescent="0.3">
      <c r="B6747" t="s">
        <v>1223</v>
      </c>
      <c r="C6747" s="1" t="str">
        <f>VLOOKUP(Tabela1[[#This Row],[Cliente]],'BASE DE CLIENTES'!A:E,2,0)</f>
        <v>MERCADO LIVRE</v>
      </c>
      <c r="D6747" s="1" t="str">
        <f>VLOOKUP(Tabela1[[#This Row],[Cliente]],'BASE DE CLIENTES'!A:C,3,0)</f>
        <v>MERCADO LIVRE</v>
      </c>
      <c r="E6747" s="1" t="str">
        <f>CONCATENATE(Tabela1[[#This Row],[CIDADE]],",",Tabela1[[#This Row],[UF]])</f>
        <v>MERCADO LIVRE,MERCADO LIVRE</v>
      </c>
      <c r="F6747" s="12">
        <v>46227</v>
      </c>
      <c r="G6747" s="14">
        <v>112.56</v>
      </c>
      <c r="H6747" s="13">
        <v>396.64</v>
      </c>
      <c r="I6747" s="7">
        <f>Tabela1[[#This Row],[Valor total]]-Tabela1[[#This Row],[Valor custo]]</f>
        <v>284.08</v>
      </c>
      <c r="J6747" s="3">
        <f>Tabela1[[#This Row],[MARGEM BRUTA]]/Tabela1[[#This Row],[Valor total]]</f>
        <v>0.71621621621621623</v>
      </c>
      <c r="K6747" s="1" t="str">
        <f>VLOOKUP(Tabela1[[#This Row],[Cliente]],'BASE DE CLIENTES'!A:D,4,0)</f>
        <v>OUTROS RAMOS</v>
      </c>
      <c r="L6747" s="1" t="str">
        <f>VLOOKUP(Tabela1[[#This Row],[Cliente]],'BASE DE CLIENTES'!A:E,5,0)</f>
        <v>MERCADO LIVRE</v>
      </c>
    </row>
    <row r="6748" spans="2:12" x14ac:dyDescent="0.3">
      <c r="B6748" t="s">
        <v>70</v>
      </c>
      <c r="C6748" s="1" t="str">
        <f>VLOOKUP(Tabela1[[#This Row],[Cliente]],'BASE DE CLIENTES'!A:E,2,0)</f>
        <v>Brasília</v>
      </c>
      <c r="D6748" s="1" t="str">
        <f>VLOOKUP(Tabela1[[#This Row],[Cliente]],'BASE DE CLIENTES'!A:C,3,0)</f>
        <v>DF</v>
      </c>
      <c r="E6748" s="1" t="str">
        <f>CONCATENATE(Tabela1[[#This Row],[CIDADE]],",",Tabela1[[#This Row],[UF]])</f>
        <v>Brasília,DF</v>
      </c>
      <c r="F6748" s="12">
        <v>46227</v>
      </c>
      <c r="G6748" s="14">
        <v>12.2</v>
      </c>
      <c r="H6748" s="13">
        <v>18</v>
      </c>
      <c r="I6748" s="7">
        <f>Tabela1[[#This Row],[Valor total]]-Tabela1[[#This Row],[Valor custo]]</f>
        <v>5.8000000000000007</v>
      </c>
      <c r="J6748" s="3">
        <f>Tabela1[[#This Row],[MARGEM BRUTA]]/Tabela1[[#This Row],[Valor total]]</f>
        <v>0.32222222222222224</v>
      </c>
      <c r="K6748" s="1" t="str">
        <f>VLOOKUP(Tabela1[[#This Row],[Cliente]],'BASE DE CLIENTES'!A:D,4,0)</f>
        <v>EMPRESA COM MAQUINA</v>
      </c>
      <c r="L6748" s="1" t="str">
        <f>VLOOKUP(Tabela1[[#This Row],[Cliente]],'BASE DE CLIENTES'!A:E,5,0)</f>
        <v>TAGUATINGA NORTE (TAGUATINGA)</v>
      </c>
    </row>
    <row r="6749" spans="2:12" x14ac:dyDescent="0.3">
      <c r="B6749" t="s">
        <v>70</v>
      </c>
      <c r="C6749" s="1" t="str">
        <f>VLOOKUP(Tabela1[[#This Row],[Cliente]],'BASE DE CLIENTES'!A:E,2,0)</f>
        <v>Brasília</v>
      </c>
      <c r="D6749" s="1" t="str">
        <f>VLOOKUP(Tabela1[[#This Row],[Cliente]],'BASE DE CLIENTES'!A:C,3,0)</f>
        <v>DF</v>
      </c>
      <c r="E6749" s="1" t="str">
        <f>CONCATENATE(Tabela1[[#This Row],[CIDADE]],",",Tabela1[[#This Row],[UF]])</f>
        <v>Brasília,DF</v>
      </c>
      <c r="F6749" s="12">
        <v>46227</v>
      </c>
      <c r="G6749" s="14">
        <v>843.69</v>
      </c>
      <c r="H6749" s="13">
        <v>1365</v>
      </c>
      <c r="I6749" s="7">
        <f>Tabela1[[#This Row],[Valor total]]-Tabela1[[#This Row],[Valor custo]]</f>
        <v>521.30999999999995</v>
      </c>
      <c r="J6749" s="3">
        <f>Tabela1[[#This Row],[MARGEM BRUTA]]/Tabela1[[#This Row],[Valor total]]</f>
        <v>0.38191208791208786</v>
      </c>
      <c r="K6749" s="1" t="str">
        <f>VLOOKUP(Tabela1[[#This Row],[Cliente]],'BASE DE CLIENTES'!A:D,4,0)</f>
        <v>EMPRESA COM MAQUINA</v>
      </c>
      <c r="L6749" s="1" t="str">
        <f>VLOOKUP(Tabela1[[#This Row],[Cliente]],'BASE DE CLIENTES'!A:E,5,0)</f>
        <v>TAGUATINGA NORTE (TAGUATINGA)</v>
      </c>
    </row>
    <row r="6750" spans="2:12" x14ac:dyDescent="0.3">
      <c r="B6750" t="s">
        <v>36</v>
      </c>
      <c r="C6750" s="1" t="str">
        <f>VLOOKUP(Tabela1[[#This Row],[Cliente]],'BASE DE CLIENTES'!A:E,2,0)</f>
        <v>Brasília</v>
      </c>
      <c r="D6750" s="1" t="str">
        <f>VLOOKUP(Tabela1[[#This Row],[Cliente]],'BASE DE CLIENTES'!A:C,3,0)</f>
        <v>DF</v>
      </c>
      <c r="E6750" s="1" t="str">
        <f>CONCATENATE(Tabela1[[#This Row],[CIDADE]],",",Tabela1[[#This Row],[UF]])</f>
        <v>Brasília,DF</v>
      </c>
      <c r="F6750" s="12">
        <v>46227</v>
      </c>
      <c r="G6750" s="14">
        <v>780.2</v>
      </c>
      <c r="H6750" s="13">
        <v>1620</v>
      </c>
      <c r="I6750" s="7">
        <f>Tabela1[[#This Row],[Valor total]]-Tabela1[[#This Row],[Valor custo]]</f>
        <v>839.8</v>
      </c>
      <c r="J6750" s="3">
        <f>Tabela1[[#This Row],[MARGEM BRUTA]]/Tabela1[[#This Row],[Valor total]]</f>
        <v>0.518395061728395</v>
      </c>
      <c r="K6750" s="1" t="str">
        <f>VLOOKUP(Tabela1[[#This Row],[Cliente]],'BASE DE CLIENTES'!A:D,4,0)</f>
        <v>SERRALHEIRO</v>
      </c>
      <c r="L6750" s="1" t="str">
        <f>VLOOKUP(Tabela1[[#This Row],[Cliente]],'BASE DE CLIENTES'!A:E,5,0)</f>
        <v>CEILANDIA SUL (CEILANDIA)</v>
      </c>
    </row>
    <row r="6751" spans="2:12" x14ac:dyDescent="0.3">
      <c r="B6751" t="s">
        <v>88</v>
      </c>
      <c r="C6751" s="1" t="str">
        <f>VLOOKUP(Tabela1[[#This Row],[Cliente]],'BASE DE CLIENTES'!A:E,2,0)</f>
        <v>Brasília</v>
      </c>
      <c r="D6751" s="1" t="str">
        <f>VLOOKUP(Tabela1[[#This Row],[Cliente]],'BASE DE CLIENTES'!A:C,3,0)</f>
        <v>DF</v>
      </c>
      <c r="E6751" s="1" t="str">
        <f>CONCATENATE(Tabela1[[#This Row],[CIDADE]],",",Tabela1[[#This Row],[UF]])</f>
        <v>Brasília,DF</v>
      </c>
      <c r="F6751" s="12">
        <v>46227</v>
      </c>
      <c r="G6751" s="14">
        <v>1945.6</v>
      </c>
      <c r="H6751" s="13">
        <v>3325</v>
      </c>
      <c r="I6751" s="7">
        <f>Tabela1[[#This Row],[Valor total]]-Tabela1[[#This Row],[Valor custo]]</f>
        <v>1379.4</v>
      </c>
      <c r="J6751" s="3">
        <f>Tabela1[[#This Row],[MARGEM BRUTA]]/Tabela1[[#This Row],[Valor total]]</f>
        <v>0.41485714285714287</v>
      </c>
      <c r="K6751" s="1" t="str">
        <f>VLOOKUP(Tabela1[[#This Row],[Cliente]],'BASE DE CLIENTES'!A:D,4,0)</f>
        <v>SERRALHEIRO</v>
      </c>
      <c r="L6751" s="1" t="str">
        <f>VLOOKUP(Tabela1[[#This Row],[Cliente]],'BASE DE CLIENTES'!A:E,5,0)</f>
        <v>RECANTO DAS EMAS</v>
      </c>
    </row>
    <row r="6752" spans="2:12" x14ac:dyDescent="0.3">
      <c r="B6752" t="s">
        <v>1223</v>
      </c>
      <c r="C6752" s="1" t="str">
        <f>VLOOKUP(Tabela1[[#This Row],[Cliente]],'BASE DE CLIENTES'!A:E,2,0)</f>
        <v>MERCADO LIVRE</v>
      </c>
      <c r="D6752" s="1" t="str">
        <f>VLOOKUP(Tabela1[[#This Row],[Cliente]],'BASE DE CLIENTES'!A:C,3,0)</f>
        <v>MERCADO LIVRE</v>
      </c>
      <c r="E6752" s="1" t="str">
        <f>CONCATENATE(Tabela1[[#This Row],[CIDADE]],",",Tabela1[[#This Row],[UF]])</f>
        <v>MERCADO LIVRE,MERCADO LIVRE</v>
      </c>
      <c r="F6752" s="12">
        <v>46227</v>
      </c>
      <c r="G6752" s="14">
        <v>0</v>
      </c>
      <c r="H6752" s="13">
        <v>58.66</v>
      </c>
      <c r="I6752" s="7">
        <f>Tabela1[[#This Row],[Valor total]]-Tabela1[[#This Row],[Valor custo]]</f>
        <v>58.66</v>
      </c>
      <c r="J6752" s="3">
        <f>Tabela1[[#This Row],[MARGEM BRUTA]]/Tabela1[[#This Row],[Valor total]]</f>
        <v>1</v>
      </c>
      <c r="K6752" s="1" t="str">
        <f>VLOOKUP(Tabela1[[#This Row],[Cliente]],'BASE DE CLIENTES'!A:D,4,0)</f>
        <v>OUTROS RAMOS</v>
      </c>
      <c r="L6752" s="1" t="str">
        <f>VLOOKUP(Tabela1[[#This Row],[Cliente]],'BASE DE CLIENTES'!A:E,5,0)</f>
        <v>MERCADO LIVRE</v>
      </c>
    </row>
    <row r="6753" spans="2:12" x14ac:dyDescent="0.3">
      <c r="B6753" t="s">
        <v>38</v>
      </c>
      <c r="C6753" s="1" t="str">
        <f>VLOOKUP(Tabela1[[#This Row],[Cliente]],'BASE DE CLIENTES'!A:E,2,0)</f>
        <v>Brasília</v>
      </c>
      <c r="D6753" s="1" t="str">
        <f>VLOOKUP(Tabela1[[#This Row],[Cliente]],'BASE DE CLIENTES'!A:C,3,0)</f>
        <v>DF</v>
      </c>
      <c r="E6753" s="1" t="str">
        <f>CONCATENATE(Tabela1[[#This Row],[CIDADE]],",",Tabela1[[#This Row],[UF]])</f>
        <v>Brasília,DF</v>
      </c>
      <c r="F6753" s="12">
        <v>46227</v>
      </c>
      <c r="G6753" s="14">
        <v>380</v>
      </c>
      <c r="H6753" s="13">
        <v>615</v>
      </c>
      <c r="I6753" s="7">
        <f>Tabela1[[#This Row],[Valor total]]-Tabela1[[#This Row],[Valor custo]]</f>
        <v>235</v>
      </c>
      <c r="J6753" s="3">
        <f>Tabela1[[#This Row],[MARGEM BRUTA]]/Tabela1[[#This Row],[Valor total]]</f>
        <v>0.38211382113821141</v>
      </c>
      <c r="K6753" s="1" t="str">
        <f>VLOOKUP(Tabela1[[#This Row],[Cliente]],'BASE DE CLIENTES'!A:D,4,0)</f>
        <v>EMPRESA SEM MAQUINA</v>
      </c>
      <c r="L6753" s="1" t="str">
        <f>VLOOKUP(Tabela1[[#This Row],[Cliente]],'BASE DE CLIENTES'!A:E,5,0)</f>
        <v>PONTE ALTA NORTE (GAMA)</v>
      </c>
    </row>
    <row r="6754" spans="2:12" x14ac:dyDescent="0.3">
      <c r="B6754" t="s">
        <v>355</v>
      </c>
      <c r="C6754" s="1" t="str">
        <f>VLOOKUP(Tabela1[[#This Row],[Cliente]],'BASE DE CLIENTES'!A:E,2,0)</f>
        <v>Valparaíso de Goiás</v>
      </c>
      <c r="D6754" s="1" t="str">
        <f>VLOOKUP(Tabela1[[#This Row],[Cliente]],'BASE DE CLIENTES'!A:C,3,0)</f>
        <v>GO</v>
      </c>
      <c r="E6754" s="1" t="str">
        <f>CONCATENATE(Tabela1[[#This Row],[CIDADE]],",",Tabela1[[#This Row],[UF]])</f>
        <v>Valparaíso de Goiás,GO</v>
      </c>
      <c r="F6754" s="12">
        <v>46227</v>
      </c>
      <c r="G6754" s="14">
        <v>1440</v>
      </c>
      <c r="H6754" s="13">
        <v>2590</v>
      </c>
      <c r="I6754" s="7">
        <f>Tabela1[[#This Row],[Valor total]]-Tabela1[[#This Row],[Valor custo]]</f>
        <v>1150</v>
      </c>
      <c r="J6754" s="3">
        <f>Tabela1[[#This Row],[MARGEM BRUTA]]/Tabela1[[#This Row],[Valor total]]</f>
        <v>0.44401544401544402</v>
      </c>
      <c r="K6754" s="1" t="str">
        <f>VLOOKUP(Tabela1[[#This Row],[Cliente]],'BASE DE CLIENTES'!A:D,4,0)</f>
        <v>CLIENTE NOVO S/ IDENT.</v>
      </c>
      <c r="L6754" s="1" t="str">
        <f>VLOOKUP(Tabela1[[#This Row],[Cliente]],'BASE DE CLIENTES'!A:E,5,0)</f>
        <v>Valparaíso de Goiás</v>
      </c>
    </row>
    <row r="6755" spans="2:12" x14ac:dyDescent="0.3">
      <c r="B6755" t="s">
        <v>23</v>
      </c>
      <c r="C6755" s="1" t="str">
        <f>VLOOKUP(Tabela1[[#This Row],[Cliente]],'BASE DE CLIENTES'!A:E,2,0)</f>
        <v>Brasília</v>
      </c>
      <c r="D6755" s="1" t="str">
        <f>VLOOKUP(Tabela1[[#This Row],[Cliente]],'BASE DE CLIENTES'!A:C,3,0)</f>
        <v>DF</v>
      </c>
      <c r="E6755" s="1" t="str">
        <f>CONCATENATE(Tabela1[[#This Row],[CIDADE]],",",Tabela1[[#This Row],[UF]])</f>
        <v>Brasília,DF</v>
      </c>
      <c r="F6755" s="12">
        <v>46227</v>
      </c>
      <c r="G6755" s="14">
        <v>422</v>
      </c>
      <c r="H6755" s="13">
        <v>620</v>
      </c>
      <c r="I6755" s="7">
        <f>Tabela1[[#This Row],[Valor total]]-Tabela1[[#This Row],[Valor custo]]</f>
        <v>198</v>
      </c>
      <c r="J6755" s="3">
        <f>Tabela1[[#This Row],[MARGEM BRUTA]]/Tabela1[[#This Row],[Valor total]]</f>
        <v>0.3193548387096774</v>
      </c>
      <c r="K6755" s="1" t="str">
        <f>VLOOKUP(Tabela1[[#This Row],[Cliente]],'BASE DE CLIENTES'!A:D,4,0)</f>
        <v>EMPRESA SEM MAQUINA</v>
      </c>
      <c r="L6755" s="1" t="str">
        <f>VLOOKUP(Tabela1[[#This Row],[Cliente]],'BASE DE CLIENTES'!A:E,5,0)</f>
        <v>SETOR INDUSTRIAL (TAGUATINGA)</v>
      </c>
    </row>
    <row r="6756" spans="2:12" x14ac:dyDescent="0.3">
      <c r="B6756" t="s">
        <v>1223</v>
      </c>
      <c r="C6756" s="1" t="str">
        <f>VLOOKUP(Tabela1[[#This Row],[Cliente]],'BASE DE CLIENTES'!A:E,2,0)</f>
        <v>MERCADO LIVRE</v>
      </c>
      <c r="D6756" s="1" t="str">
        <f>VLOOKUP(Tabela1[[#This Row],[Cliente]],'BASE DE CLIENTES'!A:C,3,0)</f>
        <v>MERCADO LIVRE</v>
      </c>
      <c r="E6756" s="1" t="str">
        <f>CONCATENATE(Tabela1[[#This Row],[CIDADE]],",",Tabela1[[#This Row],[UF]])</f>
        <v>MERCADO LIVRE,MERCADO LIVRE</v>
      </c>
      <c r="F6756" s="12">
        <v>46227</v>
      </c>
      <c r="G6756" s="14">
        <v>56.28</v>
      </c>
      <c r="H6756" s="13">
        <v>220.47</v>
      </c>
      <c r="I6756" s="7">
        <f>Tabela1[[#This Row],[Valor total]]-Tabela1[[#This Row],[Valor custo]]</f>
        <v>164.19</v>
      </c>
      <c r="J6756" s="3">
        <f>Tabela1[[#This Row],[MARGEM BRUTA]]/Tabela1[[#This Row],[Valor total]]</f>
        <v>0.74472717376513808</v>
      </c>
      <c r="K6756" s="1" t="str">
        <f>VLOOKUP(Tabela1[[#This Row],[Cliente]],'BASE DE CLIENTES'!A:D,4,0)</f>
        <v>OUTROS RAMOS</v>
      </c>
      <c r="L6756" s="1" t="str">
        <f>VLOOKUP(Tabela1[[#This Row],[Cliente]],'BASE DE CLIENTES'!A:E,5,0)</f>
        <v>MERCADO LIVRE</v>
      </c>
    </row>
    <row r="6757" spans="2:12" x14ac:dyDescent="0.3">
      <c r="B6757" t="s">
        <v>187</v>
      </c>
      <c r="C6757" s="1" t="str">
        <f>VLOOKUP(Tabela1[[#This Row],[Cliente]],'BASE DE CLIENTES'!A:E,2,0)</f>
        <v>Brasília</v>
      </c>
      <c r="D6757" s="1" t="str">
        <f>VLOOKUP(Tabela1[[#This Row],[Cliente]],'BASE DE CLIENTES'!A:C,3,0)</f>
        <v>DF</v>
      </c>
      <c r="E6757" s="1" t="str">
        <f>CONCATENATE(Tabela1[[#This Row],[CIDADE]],",",Tabela1[[#This Row],[UF]])</f>
        <v>Brasília,DF</v>
      </c>
      <c r="F6757" s="12">
        <v>46227</v>
      </c>
      <c r="G6757" s="14">
        <v>30.5</v>
      </c>
      <c r="H6757" s="13">
        <v>45</v>
      </c>
      <c r="I6757" s="7">
        <f>Tabela1[[#This Row],[Valor total]]-Tabela1[[#This Row],[Valor custo]]</f>
        <v>14.5</v>
      </c>
      <c r="J6757" s="3">
        <f>Tabela1[[#This Row],[MARGEM BRUTA]]/Tabela1[[#This Row],[Valor total]]</f>
        <v>0.32222222222222224</v>
      </c>
      <c r="K6757" s="1" t="str">
        <f>VLOOKUP(Tabela1[[#This Row],[Cliente]],'BASE DE CLIENTES'!A:D,4,0)</f>
        <v>SERRALHEIRO</v>
      </c>
      <c r="L6757" s="1" t="str">
        <f>VLOOKUP(Tabela1[[#This Row],[Cliente]],'BASE DE CLIENTES'!A:E,5,0)</f>
        <v>CEILANDIA SUL (CEILANDIA)</v>
      </c>
    </row>
    <row r="6758" spans="2:12" x14ac:dyDescent="0.3">
      <c r="B6758" t="s">
        <v>42</v>
      </c>
      <c r="C6758" s="1" t="str">
        <f>VLOOKUP(Tabela1[[#This Row],[Cliente]],'BASE DE CLIENTES'!A:E,2,0)</f>
        <v>Brasília</v>
      </c>
      <c r="D6758" s="1" t="str">
        <f>VLOOKUP(Tabela1[[#This Row],[Cliente]],'BASE DE CLIENTES'!A:C,3,0)</f>
        <v>DF</v>
      </c>
      <c r="E6758" s="1" t="str">
        <f>CONCATENATE(Tabela1[[#This Row],[CIDADE]],",",Tabela1[[#This Row],[UF]])</f>
        <v>Brasília,DF</v>
      </c>
      <c r="F6758" s="12">
        <v>46226</v>
      </c>
      <c r="G6758" s="14">
        <v>760</v>
      </c>
      <c r="H6758" s="13">
        <v>1160</v>
      </c>
      <c r="I6758" s="7">
        <f>Tabela1[[#This Row],[Valor total]]-Tabela1[[#This Row],[Valor custo]]</f>
        <v>400</v>
      </c>
      <c r="J6758" s="3">
        <f>Tabela1[[#This Row],[MARGEM BRUTA]]/Tabela1[[#This Row],[Valor total]]</f>
        <v>0.34482758620689657</v>
      </c>
      <c r="K6758" s="1" t="str">
        <f>VLOOKUP(Tabela1[[#This Row],[Cliente]],'BASE DE CLIENTES'!A:D,4,0)</f>
        <v>EMPRESA SEM MAQUINA</v>
      </c>
      <c r="L6758" s="1" t="str">
        <f>VLOOKUP(Tabela1[[#This Row],[Cliente]],'BASE DE CLIENTES'!A:E,5,0)</f>
        <v>SAMAMBAIA</v>
      </c>
    </row>
    <row r="6759" spans="2:12" x14ac:dyDescent="0.3">
      <c r="B6759" t="s">
        <v>1223</v>
      </c>
      <c r="C6759" s="1" t="str">
        <f>VLOOKUP(Tabela1[[#This Row],[Cliente]],'BASE DE CLIENTES'!A:E,2,0)</f>
        <v>MERCADO LIVRE</v>
      </c>
      <c r="D6759" s="1" t="str">
        <f>VLOOKUP(Tabela1[[#This Row],[Cliente]],'BASE DE CLIENTES'!A:C,3,0)</f>
        <v>MERCADO LIVRE</v>
      </c>
      <c r="E6759" s="1" t="str">
        <f>CONCATENATE(Tabela1[[#This Row],[CIDADE]],",",Tabela1[[#This Row],[UF]])</f>
        <v>MERCADO LIVRE,MERCADO LIVRE</v>
      </c>
      <c r="F6759" s="12">
        <v>46226</v>
      </c>
      <c r="G6759" s="14">
        <v>500</v>
      </c>
      <c r="H6759" s="13">
        <v>821.13</v>
      </c>
      <c r="I6759" s="7">
        <f>Tabela1[[#This Row],[Valor total]]-Tabela1[[#This Row],[Valor custo]]</f>
        <v>321.13</v>
      </c>
      <c r="J6759" s="3">
        <f>Tabela1[[#This Row],[MARGEM BRUTA]]/Tabela1[[#This Row],[Valor total]]</f>
        <v>0.3910830197410885</v>
      </c>
      <c r="K6759" s="1" t="str">
        <f>VLOOKUP(Tabela1[[#This Row],[Cliente]],'BASE DE CLIENTES'!A:D,4,0)</f>
        <v>OUTROS RAMOS</v>
      </c>
      <c r="L6759" s="1" t="str">
        <f>VLOOKUP(Tabela1[[#This Row],[Cliente]],'BASE DE CLIENTES'!A:E,5,0)</f>
        <v>MERCADO LIVRE</v>
      </c>
    </row>
    <row r="6760" spans="2:12" x14ac:dyDescent="0.3">
      <c r="B6760" t="s">
        <v>217</v>
      </c>
      <c r="C6760" s="1" t="str">
        <f>VLOOKUP(Tabela1[[#This Row],[Cliente]],'BASE DE CLIENTES'!A:E,2,0)</f>
        <v>Brasília</v>
      </c>
      <c r="D6760" s="1" t="str">
        <f>VLOOKUP(Tabela1[[#This Row],[Cliente]],'BASE DE CLIENTES'!A:C,3,0)</f>
        <v>DF</v>
      </c>
      <c r="E6760" s="1" t="str">
        <f>CONCATENATE(Tabela1[[#This Row],[CIDADE]],",",Tabela1[[#This Row],[UF]])</f>
        <v>Brasília,DF</v>
      </c>
      <c r="F6760" s="12">
        <v>46226</v>
      </c>
      <c r="G6760" s="14">
        <v>7.6</v>
      </c>
      <c r="H6760" s="13">
        <v>35</v>
      </c>
      <c r="I6760" s="7">
        <f>Tabela1[[#This Row],[Valor total]]-Tabela1[[#This Row],[Valor custo]]</f>
        <v>27.4</v>
      </c>
      <c r="J6760" s="3">
        <f>Tabela1[[#This Row],[MARGEM BRUTA]]/Tabela1[[#This Row],[Valor total]]</f>
        <v>0.78285714285714281</v>
      </c>
      <c r="K6760" s="1" t="str">
        <f>VLOOKUP(Tabela1[[#This Row],[Cliente]],'BASE DE CLIENTES'!A:D,4,0)</f>
        <v>EMPRESA SEM MAQUINA</v>
      </c>
      <c r="L6760" s="1" t="str">
        <f>VLOOKUP(Tabela1[[#This Row],[Cliente]],'BASE DE CLIENTES'!A:E,5,0)</f>
        <v>SETOR HABITACIONAL VICENTE PIRES</v>
      </c>
    </row>
    <row r="6761" spans="2:12" x14ac:dyDescent="0.3">
      <c r="B6761" t="s">
        <v>1221</v>
      </c>
      <c r="C6761" s="1" t="str">
        <f>VLOOKUP(Tabela1[[#This Row],[Cliente]],'BASE DE CLIENTES'!A:E,2,0)</f>
        <v>Brasília</v>
      </c>
      <c r="D6761" s="1" t="str">
        <f>VLOOKUP(Tabela1[[#This Row],[Cliente]],'BASE DE CLIENTES'!A:C,3,0)</f>
        <v>DF</v>
      </c>
      <c r="E6761" s="1" t="str">
        <f>CONCATENATE(Tabela1[[#This Row],[CIDADE]],",",Tabela1[[#This Row],[UF]])</f>
        <v>Brasília,DF</v>
      </c>
      <c r="F6761" s="12">
        <v>46226</v>
      </c>
      <c r="G6761" s="14">
        <v>380</v>
      </c>
      <c r="H6761" s="13">
        <v>645</v>
      </c>
      <c r="I6761" s="7">
        <f>Tabela1[[#This Row],[Valor total]]-Tabela1[[#This Row],[Valor custo]]</f>
        <v>265</v>
      </c>
      <c r="J6761" s="3">
        <f>Tabela1[[#This Row],[MARGEM BRUTA]]/Tabela1[[#This Row],[Valor total]]</f>
        <v>0.41085271317829458</v>
      </c>
      <c r="K6761" s="1" t="str">
        <f>VLOOKUP(Tabela1[[#This Row],[Cliente]],'BASE DE CLIENTES'!A:D,4,0)</f>
        <v>CLIENTE NOVO S/ IDENT.</v>
      </c>
      <c r="L6761" s="1" t="str">
        <f>VLOOKUP(Tabela1[[#This Row],[Cliente]],'BASE DE CLIENTES'!A:E,5,0)</f>
        <v>SAMAMBAIA SUL</v>
      </c>
    </row>
    <row r="6762" spans="2:12" x14ac:dyDescent="0.3">
      <c r="B6762" t="s">
        <v>255</v>
      </c>
      <c r="C6762" s="1" t="str">
        <f>VLOOKUP(Tabela1[[#This Row],[Cliente]],'BASE DE CLIENTES'!A:E,2,0)</f>
        <v>Brasília</v>
      </c>
      <c r="D6762" s="1" t="str">
        <f>VLOOKUP(Tabela1[[#This Row],[Cliente]],'BASE DE CLIENTES'!A:C,3,0)</f>
        <v>DF</v>
      </c>
      <c r="E6762" s="1" t="str">
        <f>CONCATENATE(Tabela1[[#This Row],[CIDADE]],",",Tabela1[[#This Row],[UF]])</f>
        <v>Brasília,DF</v>
      </c>
      <c r="F6762" s="12">
        <v>46226</v>
      </c>
      <c r="G6762" s="14">
        <v>760</v>
      </c>
      <c r="H6762" s="13">
        <v>1200</v>
      </c>
      <c r="I6762" s="7">
        <f>Tabela1[[#This Row],[Valor total]]-Tabela1[[#This Row],[Valor custo]]</f>
        <v>440</v>
      </c>
      <c r="J6762" s="3">
        <f>Tabela1[[#This Row],[MARGEM BRUTA]]/Tabela1[[#This Row],[Valor total]]</f>
        <v>0.36666666666666664</v>
      </c>
      <c r="K6762" s="1" t="str">
        <f>VLOOKUP(Tabela1[[#This Row],[Cliente]],'BASE DE CLIENTES'!A:D,4,0)</f>
        <v>EMPRESA COM MAQUINA</v>
      </c>
      <c r="L6762" s="1" t="str">
        <f>VLOOKUP(Tabela1[[#This Row],[Cliente]],'BASE DE CLIENTES'!A:E,5,0)</f>
        <v>ADE ÁGUAS CLARAS</v>
      </c>
    </row>
    <row r="6763" spans="2:12" x14ac:dyDescent="0.3">
      <c r="B6763" t="s">
        <v>154</v>
      </c>
      <c r="C6763" s="1" t="str">
        <f>VLOOKUP(Tabela1[[#This Row],[Cliente]],'BASE DE CLIENTES'!A:E,2,0)</f>
        <v>Aparecida de Goiânia</v>
      </c>
      <c r="D6763" s="1" t="str">
        <f>VLOOKUP(Tabela1[[#This Row],[Cliente]],'BASE DE CLIENTES'!A:C,3,0)</f>
        <v>GO</v>
      </c>
      <c r="E6763" s="1" t="str">
        <f>CONCATENATE(Tabela1[[#This Row],[CIDADE]],",",Tabela1[[#This Row],[UF]])</f>
        <v>Aparecida de Goiânia,GO</v>
      </c>
      <c r="F6763" s="12">
        <v>46226</v>
      </c>
      <c r="G6763" s="14">
        <v>10449.35</v>
      </c>
      <c r="H6763" s="13">
        <v>14650</v>
      </c>
      <c r="I6763" s="7">
        <f>Tabela1[[#This Row],[Valor total]]-Tabela1[[#This Row],[Valor custo]]</f>
        <v>4200.6499999999996</v>
      </c>
      <c r="J6763" s="3">
        <f>Tabela1[[#This Row],[MARGEM BRUTA]]/Tabela1[[#This Row],[Valor total]]</f>
        <v>0.28673378839590441</v>
      </c>
      <c r="K6763" s="1" t="str">
        <f>VLOOKUP(Tabela1[[#This Row],[Cliente]],'BASE DE CLIENTES'!A:D,4,0)</f>
        <v>TECNICO</v>
      </c>
      <c r="L6763" s="1" t="str">
        <f>VLOOKUP(Tabela1[[#This Row],[Cliente]],'BASE DE CLIENTES'!A:E,5,0)</f>
        <v>Aparecida de Goiânia</v>
      </c>
    </row>
    <row r="6764" spans="2:12" x14ac:dyDescent="0.3">
      <c r="B6764" t="s">
        <v>66</v>
      </c>
      <c r="C6764" s="1" t="str">
        <f>VLOOKUP(Tabela1[[#This Row],[Cliente]],'BASE DE CLIENTES'!A:E,2,0)</f>
        <v>Águas Lindas de Goiás</v>
      </c>
      <c r="D6764" s="1" t="str">
        <f>VLOOKUP(Tabela1[[#This Row],[Cliente]],'BASE DE CLIENTES'!A:C,3,0)</f>
        <v>GO</v>
      </c>
      <c r="E6764" s="1" t="str">
        <f>CONCATENATE(Tabela1[[#This Row],[CIDADE]],",",Tabela1[[#This Row],[UF]])</f>
        <v>Águas Lindas de Goiás,GO</v>
      </c>
      <c r="F6764" s="12">
        <v>46226</v>
      </c>
      <c r="G6764" s="14">
        <v>546.79</v>
      </c>
      <c r="H6764" s="13">
        <v>830</v>
      </c>
      <c r="I6764" s="7">
        <f>Tabela1[[#This Row],[Valor total]]-Tabela1[[#This Row],[Valor custo]]</f>
        <v>283.21000000000004</v>
      </c>
      <c r="J6764" s="3">
        <f>Tabela1[[#This Row],[MARGEM BRUTA]]/Tabela1[[#This Row],[Valor total]]</f>
        <v>0.34121686746987956</v>
      </c>
      <c r="K6764" s="1" t="str">
        <f>VLOOKUP(Tabela1[[#This Row],[Cliente]],'BASE DE CLIENTES'!A:D,4,0)</f>
        <v>EMPRESA COM MAQUINA</v>
      </c>
      <c r="L6764" s="1" t="str">
        <f>VLOOKUP(Tabela1[[#This Row],[Cliente]],'BASE DE CLIENTES'!A:E,5,0)</f>
        <v>Águas Lindas de Goiás</v>
      </c>
    </row>
    <row r="6765" spans="2:12" x14ac:dyDescent="0.3">
      <c r="B6765" t="s">
        <v>23</v>
      </c>
      <c r="C6765" s="1" t="str">
        <f>VLOOKUP(Tabela1[[#This Row],[Cliente]],'BASE DE CLIENTES'!A:E,2,0)</f>
        <v>Brasília</v>
      </c>
      <c r="D6765" s="1" t="str">
        <f>VLOOKUP(Tabela1[[#This Row],[Cliente]],'BASE DE CLIENTES'!A:C,3,0)</f>
        <v>DF</v>
      </c>
      <c r="E6765" s="1" t="str">
        <f>CONCATENATE(Tabela1[[#This Row],[CIDADE]],",",Tabela1[[#This Row],[UF]])</f>
        <v>Brasília,DF</v>
      </c>
      <c r="F6765" s="12">
        <v>46226</v>
      </c>
      <c r="G6765" s="14">
        <v>760</v>
      </c>
      <c r="H6765" s="13">
        <v>1100</v>
      </c>
      <c r="I6765" s="7">
        <f>Tabela1[[#This Row],[Valor total]]-Tabela1[[#This Row],[Valor custo]]</f>
        <v>340</v>
      </c>
      <c r="J6765" s="3">
        <f>Tabela1[[#This Row],[MARGEM BRUTA]]/Tabela1[[#This Row],[Valor total]]</f>
        <v>0.30909090909090908</v>
      </c>
      <c r="K6765" s="1" t="str">
        <f>VLOOKUP(Tabela1[[#This Row],[Cliente]],'BASE DE CLIENTES'!A:D,4,0)</f>
        <v>EMPRESA SEM MAQUINA</v>
      </c>
      <c r="L6765" s="1" t="str">
        <f>VLOOKUP(Tabela1[[#This Row],[Cliente]],'BASE DE CLIENTES'!A:E,5,0)</f>
        <v>SETOR INDUSTRIAL (TAGUATINGA)</v>
      </c>
    </row>
    <row r="6766" spans="2:12" x14ac:dyDescent="0.3">
      <c r="B6766" t="s">
        <v>23</v>
      </c>
      <c r="C6766" s="1" t="str">
        <f>VLOOKUP(Tabela1[[#This Row],[Cliente]],'BASE DE CLIENTES'!A:E,2,0)</f>
        <v>Brasília</v>
      </c>
      <c r="D6766" s="1" t="str">
        <f>VLOOKUP(Tabela1[[#This Row],[Cliente]],'BASE DE CLIENTES'!A:C,3,0)</f>
        <v>DF</v>
      </c>
      <c r="E6766" s="1" t="str">
        <f>CONCATENATE(Tabela1[[#This Row],[CIDADE]],",",Tabela1[[#This Row],[UF]])</f>
        <v>Brasília,DF</v>
      </c>
      <c r="F6766" s="12">
        <v>46226</v>
      </c>
      <c r="G6766" s="14">
        <v>54.43</v>
      </c>
      <c r="H6766" s="13">
        <v>70</v>
      </c>
      <c r="I6766" s="7">
        <f>Tabela1[[#This Row],[Valor total]]-Tabela1[[#This Row],[Valor custo]]</f>
        <v>15.57</v>
      </c>
      <c r="J6766" s="3">
        <f>Tabela1[[#This Row],[MARGEM BRUTA]]/Tabela1[[#This Row],[Valor total]]</f>
        <v>0.22242857142857142</v>
      </c>
      <c r="K6766" s="1" t="str">
        <f>VLOOKUP(Tabela1[[#This Row],[Cliente]],'BASE DE CLIENTES'!A:D,4,0)</f>
        <v>EMPRESA SEM MAQUINA</v>
      </c>
      <c r="L6766" s="1" t="str">
        <f>VLOOKUP(Tabela1[[#This Row],[Cliente]],'BASE DE CLIENTES'!A:E,5,0)</f>
        <v>SETOR INDUSTRIAL (TAGUATINGA)</v>
      </c>
    </row>
    <row r="6767" spans="2:12" x14ac:dyDescent="0.3">
      <c r="B6767" t="s">
        <v>27</v>
      </c>
      <c r="C6767" s="1" t="str">
        <f>VLOOKUP(Tabela1[[#This Row],[Cliente]],'BASE DE CLIENTES'!A:E,2,0)</f>
        <v>Brasília</v>
      </c>
      <c r="D6767" s="1" t="str">
        <f>VLOOKUP(Tabela1[[#This Row],[Cliente]],'BASE DE CLIENTES'!A:C,3,0)</f>
        <v>DF</v>
      </c>
      <c r="E6767" s="1" t="str">
        <f>CONCATENATE(Tabela1[[#This Row],[CIDADE]],",",Tabela1[[#This Row],[UF]])</f>
        <v>Brasília,DF</v>
      </c>
      <c r="F6767" s="12">
        <v>46226</v>
      </c>
      <c r="G6767" s="14">
        <v>380</v>
      </c>
      <c r="H6767" s="13">
        <v>615</v>
      </c>
      <c r="I6767" s="7">
        <f>Tabela1[[#This Row],[Valor total]]-Tabela1[[#This Row],[Valor custo]]</f>
        <v>235</v>
      </c>
      <c r="J6767" s="3">
        <f>Tabela1[[#This Row],[MARGEM BRUTA]]/Tabela1[[#This Row],[Valor total]]</f>
        <v>0.38211382113821141</v>
      </c>
      <c r="K6767" s="1" t="str">
        <f>VLOOKUP(Tabela1[[#This Row],[Cliente]],'BASE DE CLIENTES'!A:D,4,0)</f>
        <v>EMPRESA SEM MAQUINA</v>
      </c>
      <c r="L6767" s="1" t="str">
        <f>VLOOKUP(Tabela1[[#This Row],[Cliente]],'BASE DE CLIENTES'!A:E,5,0)</f>
        <v>RECANTO DAS EMAS</v>
      </c>
    </row>
    <row r="6768" spans="2:12" x14ac:dyDescent="0.3">
      <c r="B6768" t="s">
        <v>55</v>
      </c>
      <c r="C6768" s="1" t="str">
        <f>VLOOKUP(Tabela1[[#This Row],[Cliente]],'BASE DE CLIENTES'!A:E,2,0)</f>
        <v>Brasília</v>
      </c>
      <c r="D6768" s="1" t="str">
        <f>VLOOKUP(Tabela1[[#This Row],[Cliente]],'BASE DE CLIENTES'!A:C,3,0)</f>
        <v>DF</v>
      </c>
      <c r="E6768" s="1" t="str">
        <f>CONCATENATE(Tabela1[[#This Row],[CIDADE]],",",Tabela1[[#This Row],[UF]])</f>
        <v>Brasília,DF</v>
      </c>
      <c r="F6768" s="12">
        <v>46226</v>
      </c>
      <c r="G6768" s="14">
        <v>923.26</v>
      </c>
      <c r="H6768" s="13">
        <v>1515</v>
      </c>
      <c r="I6768" s="7">
        <f>Tabela1[[#This Row],[Valor total]]-Tabela1[[#This Row],[Valor custo]]</f>
        <v>591.74</v>
      </c>
      <c r="J6768" s="3">
        <f>Tabela1[[#This Row],[MARGEM BRUTA]]/Tabela1[[#This Row],[Valor total]]</f>
        <v>0.39058745874587458</v>
      </c>
      <c r="K6768" s="1" t="str">
        <f>VLOOKUP(Tabela1[[#This Row],[Cliente]],'BASE DE CLIENTES'!A:D,4,0)</f>
        <v>EMPRESA SEM MAQUINA</v>
      </c>
      <c r="L6768" s="1" t="str">
        <f>VLOOKUP(Tabela1[[#This Row],[Cliente]],'BASE DE CLIENTES'!A:E,5,0)</f>
        <v>RECANTO DAS EMAS</v>
      </c>
    </row>
    <row r="6769" spans="2:12" x14ac:dyDescent="0.3">
      <c r="B6769" t="s">
        <v>128</v>
      </c>
      <c r="C6769" s="1" t="str">
        <f>VLOOKUP(Tabela1[[#This Row],[Cliente]],'BASE DE CLIENTES'!A:E,2,0)</f>
        <v>Brasília</v>
      </c>
      <c r="D6769" s="1" t="str">
        <f>VLOOKUP(Tabela1[[#This Row],[Cliente]],'BASE DE CLIENTES'!A:C,3,0)</f>
        <v>DF</v>
      </c>
      <c r="E6769" s="1" t="str">
        <f>CONCATENATE(Tabela1[[#This Row],[CIDADE]],",",Tabela1[[#This Row],[UF]])</f>
        <v>Brasília,DF</v>
      </c>
      <c r="F6769" s="12">
        <v>46226</v>
      </c>
      <c r="G6769" s="14">
        <v>399</v>
      </c>
      <c r="H6769" s="13">
        <v>764</v>
      </c>
      <c r="I6769" s="7">
        <f>Tabela1[[#This Row],[Valor total]]-Tabela1[[#This Row],[Valor custo]]</f>
        <v>365</v>
      </c>
      <c r="J6769" s="3">
        <f>Tabela1[[#This Row],[MARGEM BRUTA]]/Tabela1[[#This Row],[Valor total]]</f>
        <v>0.47774869109947643</v>
      </c>
      <c r="K6769" s="1" t="str">
        <f>VLOOKUP(Tabela1[[#This Row],[Cliente]],'BASE DE CLIENTES'!A:D,4,0)</f>
        <v>SERRALHEIRO</v>
      </c>
      <c r="L6769" s="1" t="str">
        <f>VLOOKUP(Tabela1[[#This Row],[Cliente]],'BASE DE CLIENTES'!A:E,5,0)</f>
        <v>TAGUATINGA NORTE</v>
      </c>
    </row>
    <row r="6770" spans="2:12" x14ac:dyDescent="0.3">
      <c r="B6770" t="s">
        <v>92</v>
      </c>
      <c r="C6770" s="1" t="str">
        <f>VLOOKUP(Tabela1[[#This Row],[Cliente]],'BASE DE CLIENTES'!A:E,2,0)</f>
        <v>Brasília</v>
      </c>
      <c r="D6770" s="1" t="str">
        <f>VLOOKUP(Tabela1[[#This Row],[Cliente]],'BASE DE CLIENTES'!A:C,3,0)</f>
        <v>DF</v>
      </c>
      <c r="E6770" s="1" t="str">
        <f>CONCATENATE(Tabela1[[#This Row],[CIDADE]],",",Tabela1[[#This Row],[UF]])</f>
        <v>Brasília,DF</v>
      </c>
      <c r="F6770" s="12">
        <v>46226</v>
      </c>
      <c r="G6770" s="14">
        <v>19</v>
      </c>
      <c r="H6770" s="13">
        <v>100</v>
      </c>
      <c r="I6770" s="7">
        <f>Tabela1[[#This Row],[Valor total]]-Tabela1[[#This Row],[Valor custo]]</f>
        <v>81</v>
      </c>
      <c r="J6770" s="3">
        <f>Tabela1[[#This Row],[MARGEM BRUTA]]/Tabela1[[#This Row],[Valor total]]</f>
        <v>0.81</v>
      </c>
      <c r="K6770" s="1" t="str">
        <f>VLOOKUP(Tabela1[[#This Row],[Cliente]],'BASE DE CLIENTES'!A:D,4,0)</f>
        <v>EMPRESA SEM MAQUINA</v>
      </c>
      <c r="L6770" s="1" t="str">
        <f>VLOOKUP(Tabela1[[#This Row],[Cliente]],'BASE DE CLIENTES'!A:E,5,0)</f>
        <v>SOBRADINHO</v>
      </c>
    </row>
    <row r="6771" spans="2:12" x14ac:dyDescent="0.3">
      <c r="B6771" t="s">
        <v>92</v>
      </c>
      <c r="C6771" s="1" t="str">
        <f>VLOOKUP(Tabela1[[#This Row],[Cliente]],'BASE DE CLIENTES'!A:E,2,0)</f>
        <v>Brasília</v>
      </c>
      <c r="D6771" s="1" t="str">
        <f>VLOOKUP(Tabela1[[#This Row],[Cliente]],'BASE DE CLIENTES'!A:C,3,0)</f>
        <v>DF</v>
      </c>
      <c r="E6771" s="1" t="str">
        <f>CONCATENATE(Tabela1[[#This Row],[CIDADE]],",",Tabela1[[#This Row],[UF]])</f>
        <v>Brasília,DF</v>
      </c>
      <c r="F6771" s="12">
        <v>46226</v>
      </c>
      <c r="G6771" s="14">
        <v>386.1</v>
      </c>
      <c r="H6771" s="13">
        <v>624</v>
      </c>
      <c r="I6771" s="7">
        <f>Tabela1[[#This Row],[Valor total]]-Tabela1[[#This Row],[Valor custo]]</f>
        <v>237.89999999999998</v>
      </c>
      <c r="J6771" s="3">
        <f>Tabela1[[#This Row],[MARGEM BRUTA]]/Tabela1[[#This Row],[Valor total]]</f>
        <v>0.38124999999999998</v>
      </c>
      <c r="K6771" s="1" t="str">
        <f>VLOOKUP(Tabela1[[#This Row],[Cliente]],'BASE DE CLIENTES'!A:D,4,0)</f>
        <v>EMPRESA SEM MAQUINA</v>
      </c>
      <c r="L6771" s="1" t="str">
        <f>VLOOKUP(Tabela1[[#This Row],[Cliente]],'BASE DE CLIENTES'!A:E,5,0)</f>
        <v>SOBRADINHO</v>
      </c>
    </row>
    <row r="6772" spans="2:12" x14ac:dyDescent="0.3">
      <c r="B6772" t="s">
        <v>117</v>
      </c>
      <c r="C6772" s="1" t="str">
        <f>VLOOKUP(Tabela1[[#This Row],[Cliente]],'BASE DE CLIENTES'!A:E,2,0)</f>
        <v>Brasília</v>
      </c>
      <c r="D6772" s="1" t="str">
        <f>VLOOKUP(Tabela1[[#This Row],[Cliente]],'BASE DE CLIENTES'!A:C,3,0)</f>
        <v>DF</v>
      </c>
      <c r="E6772" s="1" t="str">
        <f>CONCATENATE(Tabela1[[#This Row],[CIDADE]],",",Tabela1[[#This Row],[UF]])</f>
        <v>Brasília,DF</v>
      </c>
      <c r="F6772" s="12">
        <v>46226</v>
      </c>
      <c r="G6772" s="14">
        <v>2737.76</v>
      </c>
      <c r="H6772" s="13">
        <v>3400</v>
      </c>
      <c r="I6772" s="7">
        <f>Tabela1[[#This Row],[Valor total]]-Tabela1[[#This Row],[Valor custo]]</f>
        <v>662.23999999999978</v>
      </c>
      <c r="J6772" s="3">
        <f>Tabela1[[#This Row],[MARGEM BRUTA]]/Tabela1[[#This Row],[Valor total]]</f>
        <v>0.19477647058823522</v>
      </c>
      <c r="K6772" s="1" t="str">
        <f>VLOOKUP(Tabela1[[#This Row],[Cliente]],'BASE DE CLIENTES'!A:D,4,0)</f>
        <v>EMPRESA COM MAQUINA</v>
      </c>
      <c r="L6772" s="1" t="str">
        <f>VLOOKUP(Tabela1[[#This Row],[Cliente]],'BASE DE CLIENTES'!A:E,5,0)</f>
        <v>SETOR HABITACIONAL ARNIQUEIRA (AGUAS CLARAS)</v>
      </c>
    </row>
    <row r="6773" spans="2:12" x14ac:dyDescent="0.3">
      <c r="B6773" t="s">
        <v>23</v>
      </c>
      <c r="C6773" s="1" t="str">
        <f>VLOOKUP(Tabela1[[#This Row],[Cliente]],'BASE DE CLIENTES'!A:E,2,0)</f>
        <v>Brasília</v>
      </c>
      <c r="D6773" s="1" t="str">
        <f>VLOOKUP(Tabela1[[#This Row],[Cliente]],'BASE DE CLIENTES'!A:C,3,0)</f>
        <v>DF</v>
      </c>
      <c r="E6773" s="1" t="str">
        <f>CONCATENATE(Tabela1[[#This Row],[CIDADE]],",",Tabela1[[#This Row],[UF]])</f>
        <v>Brasília,DF</v>
      </c>
      <c r="F6773" s="12">
        <v>46226</v>
      </c>
      <c r="G6773" s="14">
        <v>92.1</v>
      </c>
      <c r="H6773" s="13">
        <v>110</v>
      </c>
      <c r="I6773" s="7">
        <f>Tabela1[[#This Row],[Valor total]]-Tabela1[[#This Row],[Valor custo]]</f>
        <v>17.900000000000006</v>
      </c>
      <c r="J6773" s="3">
        <f>Tabela1[[#This Row],[MARGEM BRUTA]]/Tabela1[[#This Row],[Valor total]]</f>
        <v>0.16272727272727278</v>
      </c>
      <c r="K6773" s="1" t="str">
        <f>VLOOKUP(Tabela1[[#This Row],[Cliente]],'BASE DE CLIENTES'!A:D,4,0)</f>
        <v>EMPRESA SEM MAQUINA</v>
      </c>
      <c r="L6773" s="1" t="str">
        <f>VLOOKUP(Tabela1[[#This Row],[Cliente]],'BASE DE CLIENTES'!A:E,5,0)</f>
        <v>SETOR INDUSTRIAL (TAGUATINGA)</v>
      </c>
    </row>
    <row r="6774" spans="2:12" x14ac:dyDescent="0.3">
      <c r="B6774" t="s">
        <v>232</v>
      </c>
      <c r="C6774" s="1" t="str">
        <f>VLOOKUP(Tabela1[[#This Row],[Cliente]],'BASE DE CLIENTES'!A:E,2,0)</f>
        <v>Brasília</v>
      </c>
      <c r="D6774" s="1" t="str">
        <f>VLOOKUP(Tabela1[[#This Row],[Cliente]],'BASE DE CLIENTES'!A:C,3,0)</f>
        <v>DF</v>
      </c>
      <c r="E6774" s="1" t="str">
        <f>CONCATENATE(Tabela1[[#This Row],[CIDADE]],",",Tabela1[[#This Row],[UF]])</f>
        <v>Brasília,DF</v>
      </c>
      <c r="F6774" s="12">
        <v>46226</v>
      </c>
      <c r="G6774" s="14">
        <v>191</v>
      </c>
      <c r="H6774" s="13">
        <v>300</v>
      </c>
      <c r="I6774" s="7">
        <f>Tabela1[[#This Row],[Valor total]]-Tabela1[[#This Row],[Valor custo]]</f>
        <v>109</v>
      </c>
      <c r="J6774" s="3">
        <f>Tabela1[[#This Row],[MARGEM BRUTA]]/Tabela1[[#This Row],[Valor total]]</f>
        <v>0.36333333333333334</v>
      </c>
      <c r="K6774" s="1" t="str">
        <f>VLOOKUP(Tabela1[[#This Row],[Cliente]],'BASE DE CLIENTES'!A:D,4,0)</f>
        <v>CHAVEIRO</v>
      </c>
      <c r="L6774" s="1" t="str">
        <f>VLOOKUP(Tabela1[[#This Row],[Cliente]],'BASE DE CLIENTES'!A:E,5,0)</f>
        <v>Areal (Águas Claras)</v>
      </c>
    </row>
    <row r="6775" spans="2:12" x14ac:dyDescent="0.3">
      <c r="B6775" t="s">
        <v>27</v>
      </c>
      <c r="C6775" s="1" t="str">
        <f>VLOOKUP(Tabela1[[#This Row],[Cliente]],'BASE DE CLIENTES'!A:E,2,0)</f>
        <v>Brasília</v>
      </c>
      <c r="D6775" s="1" t="str">
        <f>VLOOKUP(Tabela1[[#This Row],[Cliente]],'BASE DE CLIENTES'!A:C,3,0)</f>
        <v>DF</v>
      </c>
      <c r="E6775" s="1" t="str">
        <f>CONCATENATE(Tabela1[[#This Row],[CIDADE]],",",Tabela1[[#This Row],[UF]])</f>
        <v>Brasília,DF</v>
      </c>
      <c r="F6775" s="12">
        <v>46226</v>
      </c>
      <c r="G6775" s="14">
        <v>0</v>
      </c>
      <c r="H6775" s="13">
        <v>600</v>
      </c>
      <c r="I6775" s="7">
        <f>Tabela1[[#This Row],[Valor total]]-Tabela1[[#This Row],[Valor custo]]</f>
        <v>600</v>
      </c>
      <c r="J6775" s="3">
        <f>Tabela1[[#This Row],[MARGEM BRUTA]]/Tabela1[[#This Row],[Valor total]]</f>
        <v>1</v>
      </c>
      <c r="K6775" s="1" t="str">
        <f>VLOOKUP(Tabela1[[#This Row],[Cliente]],'BASE DE CLIENTES'!A:D,4,0)</f>
        <v>EMPRESA SEM MAQUINA</v>
      </c>
      <c r="L6775" s="1" t="str">
        <f>VLOOKUP(Tabela1[[#This Row],[Cliente]],'BASE DE CLIENTES'!A:E,5,0)</f>
        <v>RECANTO DAS EMAS</v>
      </c>
    </row>
    <row r="6776" spans="2:12" x14ac:dyDescent="0.3">
      <c r="B6776" t="s">
        <v>111</v>
      </c>
      <c r="C6776" s="1" t="str">
        <f>VLOOKUP(Tabela1[[#This Row],[Cliente]],'BASE DE CLIENTES'!A:E,2,0)</f>
        <v>Brasília</v>
      </c>
      <c r="D6776" s="1" t="str">
        <f>VLOOKUP(Tabela1[[#This Row],[Cliente]],'BASE DE CLIENTES'!A:C,3,0)</f>
        <v>DF</v>
      </c>
      <c r="E6776" s="1" t="str">
        <f>CONCATENATE(Tabela1[[#This Row],[CIDADE]],",",Tabela1[[#This Row],[UF]])</f>
        <v>Brasília,DF</v>
      </c>
      <c r="F6776" s="12">
        <v>46226</v>
      </c>
      <c r="G6776" s="14">
        <v>721.79</v>
      </c>
      <c r="H6776" s="13">
        <v>1100</v>
      </c>
      <c r="I6776" s="7">
        <f>Tabela1[[#This Row],[Valor total]]-Tabela1[[#This Row],[Valor custo]]</f>
        <v>378.21000000000004</v>
      </c>
      <c r="J6776" s="3">
        <f>Tabela1[[#This Row],[MARGEM BRUTA]]/Tabela1[[#This Row],[Valor total]]</f>
        <v>0.34382727272727276</v>
      </c>
      <c r="K6776" s="1" t="str">
        <f>VLOOKUP(Tabela1[[#This Row],[Cliente]],'BASE DE CLIENTES'!A:D,4,0)</f>
        <v>EMPRESA SEM MAQUINA</v>
      </c>
      <c r="L6776" s="1" t="str">
        <f>VLOOKUP(Tabela1[[#This Row],[Cliente]],'BASE DE CLIENTES'!A:E,5,0)</f>
        <v>TAGUATINGA SUL (TAGUATINGA)</v>
      </c>
    </row>
    <row r="6777" spans="2:12" x14ac:dyDescent="0.3">
      <c r="B6777" t="s">
        <v>68</v>
      </c>
      <c r="C6777" s="1" t="str">
        <f>VLOOKUP(Tabela1[[#This Row],[Cliente]],'BASE DE CLIENTES'!A:E,2,0)</f>
        <v>Brasília</v>
      </c>
      <c r="D6777" s="1" t="str">
        <f>VLOOKUP(Tabela1[[#This Row],[Cliente]],'BASE DE CLIENTES'!A:C,3,0)</f>
        <v>DF</v>
      </c>
      <c r="E6777" s="1" t="str">
        <f>CONCATENATE(Tabela1[[#This Row],[CIDADE]],",",Tabela1[[#This Row],[UF]])</f>
        <v>Brasília,DF</v>
      </c>
      <c r="F6777" s="12">
        <v>46226</v>
      </c>
      <c r="G6777" s="14">
        <v>1362.71</v>
      </c>
      <c r="H6777" s="13">
        <v>1960</v>
      </c>
      <c r="I6777" s="7">
        <f>Tabela1[[#This Row],[Valor total]]-Tabela1[[#This Row],[Valor custo]]</f>
        <v>597.29</v>
      </c>
      <c r="J6777" s="3">
        <f>Tabela1[[#This Row],[MARGEM BRUTA]]/Tabela1[[#This Row],[Valor total]]</f>
        <v>0.30473979591836731</v>
      </c>
      <c r="K6777" s="1" t="str">
        <f>VLOOKUP(Tabela1[[#This Row],[Cliente]],'BASE DE CLIENTES'!A:D,4,0)</f>
        <v>EMPRESA COM MAQUINA</v>
      </c>
      <c r="L6777" s="1" t="str">
        <f>VLOOKUP(Tabela1[[#This Row],[Cliente]],'BASE DE CLIENTES'!A:E,5,0)</f>
        <v>SAMAMBAIA SUL (SAMAMBAIA)</v>
      </c>
    </row>
    <row r="6778" spans="2:12" x14ac:dyDescent="0.3">
      <c r="B6778" t="s">
        <v>23</v>
      </c>
      <c r="C6778" s="1" t="str">
        <f>VLOOKUP(Tabela1[[#This Row],[Cliente]],'BASE DE CLIENTES'!A:E,2,0)</f>
        <v>Brasília</v>
      </c>
      <c r="D6778" s="1" t="str">
        <f>VLOOKUP(Tabela1[[#This Row],[Cliente]],'BASE DE CLIENTES'!A:C,3,0)</f>
        <v>DF</v>
      </c>
      <c r="E6778" s="1" t="str">
        <f>CONCATENATE(Tabela1[[#This Row],[CIDADE]],",",Tabela1[[#This Row],[UF]])</f>
        <v>Brasília,DF</v>
      </c>
      <c r="F6778" s="12">
        <v>46226</v>
      </c>
      <c r="G6778" s="14">
        <v>54.43</v>
      </c>
      <c r="H6778" s="13">
        <v>70</v>
      </c>
      <c r="I6778" s="7">
        <f>Tabela1[[#This Row],[Valor total]]-Tabela1[[#This Row],[Valor custo]]</f>
        <v>15.57</v>
      </c>
      <c r="J6778" s="3">
        <f>Tabela1[[#This Row],[MARGEM BRUTA]]/Tabela1[[#This Row],[Valor total]]</f>
        <v>0.22242857142857142</v>
      </c>
      <c r="K6778" s="1" t="str">
        <f>VLOOKUP(Tabela1[[#This Row],[Cliente]],'BASE DE CLIENTES'!A:D,4,0)</f>
        <v>EMPRESA SEM MAQUINA</v>
      </c>
      <c r="L6778" s="1" t="str">
        <f>VLOOKUP(Tabela1[[#This Row],[Cliente]],'BASE DE CLIENTES'!A:E,5,0)</f>
        <v>SETOR INDUSTRIAL (TAGUATINGA)</v>
      </c>
    </row>
    <row r="6779" spans="2:12" x14ac:dyDescent="0.3">
      <c r="B6779" t="s">
        <v>187</v>
      </c>
      <c r="C6779" s="1" t="str">
        <f>VLOOKUP(Tabela1[[#This Row],[Cliente]],'BASE DE CLIENTES'!A:E,2,0)</f>
        <v>Brasília</v>
      </c>
      <c r="D6779" s="1" t="str">
        <f>VLOOKUP(Tabela1[[#This Row],[Cliente]],'BASE DE CLIENTES'!A:C,3,0)</f>
        <v>DF</v>
      </c>
      <c r="E6779" s="1" t="str">
        <f>CONCATENATE(Tabela1[[#This Row],[CIDADE]],",",Tabela1[[#This Row],[UF]])</f>
        <v>Brasília,DF</v>
      </c>
      <c r="F6779" s="12">
        <v>46226</v>
      </c>
      <c r="G6779" s="14">
        <v>2400</v>
      </c>
      <c r="H6779" s="13">
        <v>3660</v>
      </c>
      <c r="I6779" s="7">
        <f>Tabela1[[#This Row],[Valor total]]-Tabela1[[#This Row],[Valor custo]]</f>
        <v>1260</v>
      </c>
      <c r="J6779" s="3">
        <f>Tabela1[[#This Row],[MARGEM BRUTA]]/Tabela1[[#This Row],[Valor total]]</f>
        <v>0.34426229508196721</v>
      </c>
      <c r="K6779" s="1" t="str">
        <f>VLOOKUP(Tabela1[[#This Row],[Cliente]],'BASE DE CLIENTES'!A:D,4,0)</f>
        <v>SERRALHEIRO</v>
      </c>
      <c r="L6779" s="1" t="str">
        <f>VLOOKUP(Tabela1[[#This Row],[Cliente]],'BASE DE CLIENTES'!A:E,5,0)</f>
        <v>CEILANDIA SUL (CEILANDIA)</v>
      </c>
    </row>
    <row r="6780" spans="2:12" x14ac:dyDescent="0.3">
      <c r="B6780" t="s">
        <v>1223</v>
      </c>
      <c r="C6780" s="1" t="str">
        <f>VLOOKUP(Tabela1[[#This Row],[Cliente]],'BASE DE CLIENTES'!A:E,2,0)</f>
        <v>MERCADO LIVRE</v>
      </c>
      <c r="D6780" s="1" t="str">
        <f>VLOOKUP(Tabela1[[#This Row],[Cliente]],'BASE DE CLIENTES'!A:C,3,0)</f>
        <v>MERCADO LIVRE</v>
      </c>
      <c r="E6780" s="1" t="str">
        <f>CONCATENATE(Tabela1[[#This Row],[CIDADE]],",",Tabela1[[#This Row],[UF]])</f>
        <v>MERCADO LIVRE,MERCADO LIVRE</v>
      </c>
      <c r="F6780" s="12">
        <v>46226</v>
      </c>
      <c r="G6780" s="14">
        <v>500</v>
      </c>
      <c r="H6780" s="13">
        <v>910.63</v>
      </c>
      <c r="I6780" s="7">
        <f>Tabela1[[#This Row],[Valor total]]-Tabela1[[#This Row],[Valor custo]]</f>
        <v>410.63</v>
      </c>
      <c r="J6780" s="3">
        <f>Tabela1[[#This Row],[MARGEM BRUTA]]/Tabela1[[#This Row],[Valor total]]</f>
        <v>0.45092957622744695</v>
      </c>
      <c r="K6780" s="1" t="str">
        <f>VLOOKUP(Tabela1[[#This Row],[Cliente]],'BASE DE CLIENTES'!A:D,4,0)</f>
        <v>OUTROS RAMOS</v>
      </c>
      <c r="L6780" s="1" t="str">
        <f>VLOOKUP(Tabela1[[#This Row],[Cliente]],'BASE DE CLIENTES'!A:E,5,0)</f>
        <v>MERCADO LIVRE</v>
      </c>
    </row>
    <row r="6781" spans="2:12" x14ac:dyDescent="0.3">
      <c r="B6781" t="s">
        <v>299</v>
      </c>
      <c r="C6781" s="1" t="str">
        <f>VLOOKUP(Tabela1[[#This Row],[Cliente]],'BASE DE CLIENTES'!A:E,2,0)</f>
        <v>Santo Antônio Descoberto</v>
      </c>
      <c r="D6781" s="1" t="str">
        <f>VLOOKUP(Tabela1[[#This Row],[Cliente]],'BASE DE CLIENTES'!A:C,3,0)</f>
        <v>GO</v>
      </c>
      <c r="E6781" s="1" t="str">
        <f>CONCATENATE(Tabela1[[#This Row],[CIDADE]],",",Tabela1[[#This Row],[UF]])</f>
        <v>Santo Antônio Descoberto,GO</v>
      </c>
      <c r="F6781" s="12">
        <v>46226</v>
      </c>
      <c r="G6781" s="14">
        <v>64.8</v>
      </c>
      <c r="H6781" s="13">
        <v>170</v>
      </c>
      <c r="I6781" s="7">
        <f>Tabela1[[#This Row],[Valor total]]-Tabela1[[#This Row],[Valor custo]]</f>
        <v>105.2</v>
      </c>
      <c r="J6781" s="3">
        <f>Tabela1[[#This Row],[MARGEM BRUTA]]/Tabela1[[#This Row],[Valor total]]</f>
        <v>0.61882352941176477</v>
      </c>
      <c r="K6781" s="1" t="str">
        <f>VLOOKUP(Tabela1[[#This Row],[Cliente]],'BASE DE CLIENTES'!A:D,4,0)</f>
        <v>SERRALHEIRO</v>
      </c>
      <c r="L6781" s="1" t="str">
        <f>VLOOKUP(Tabela1[[#This Row],[Cliente]],'BASE DE CLIENTES'!A:E,5,0)</f>
        <v>Santo Antônio Descoberto</v>
      </c>
    </row>
    <row r="6782" spans="2:12" x14ac:dyDescent="0.3">
      <c r="B6782" t="s">
        <v>117</v>
      </c>
      <c r="C6782" s="1" t="str">
        <f>VLOOKUP(Tabela1[[#This Row],[Cliente]],'BASE DE CLIENTES'!A:E,2,0)</f>
        <v>Brasília</v>
      </c>
      <c r="D6782" s="1" t="str">
        <f>VLOOKUP(Tabela1[[#This Row],[Cliente]],'BASE DE CLIENTES'!A:C,3,0)</f>
        <v>DF</v>
      </c>
      <c r="E6782" s="1" t="str">
        <f>CONCATENATE(Tabela1[[#This Row],[CIDADE]],",",Tabela1[[#This Row],[UF]])</f>
        <v>Brasília,DF</v>
      </c>
      <c r="F6782" s="12">
        <v>46225</v>
      </c>
      <c r="G6782" s="14">
        <v>0</v>
      </c>
      <c r="H6782" s="13">
        <v>500</v>
      </c>
      <c r="I6782" s="7">
        <f>Tabela1[[#This Row],[Valor total]]-Tabela1[[#This Row],[Valor custo]]</f>
        <v>500</v>
      </c>
      <c r="J6782" s="3">
        <f>Tabela1[[#This Row],[MARGEM BRUTA]]/Tabela1[[#This Row],[Valor total]]</f>
        <v>1</v>
      </c>
      <c r="K6782" s="1" t="str">
        <f>VLOOKUP(Tabela1[[#This Row],[Cliente]],'BASE DE CLIENTES'!A:D,4,0)</f>
        <v>EMPRESA COM MAQUINA</v>
      </c>
      <c r="L6782" s="1" t="str">
        <f>VLOOKUP(Tabela1[[#This Row],[Cliente]],'BASE DE CLIENTES'!A:E,5,0)</f>
        <v>SETOR HABITACIONAL ARNIQUEIRA (AGUAS CLARAS)</v>
      </c>
    </row>
    <row r="6783" spans="2:12" x14ac:dyDescent="0.3">
      <c r="B6783" t="s">
        <v>15</v>
      </c>
      <c r="C6783" s="1" t="str">
        <f>VLOOKUP(Tabela1[[#This Row],[Cliente]],'BASE DE CLIENTES'!A:E,2,0)</f>
        <v>Brasília</v>
      </c>
      <c r="D6783" s="1" t="str">
        <f>VLOOKUP(Tabela1[[#This Row],[Cliente]],'BASE DE CLIENTES'!A:C,3,0)</f>
        <v>DF</v>
      </c>
      <c r="E6783" s="1" t="str">
        <f>CONCATENATE(Tabela1[[#This Row],[CIDADE]],",",Tabela1[[#This Row],[UF]])</f>
        <v>Brasília,DF</v>
      </c>
      <c r="F6783" s="12">
        <v>46225</v>
      </c>
      <c r="G6783" s="14">
        <v>838</v>
      </c>
      <c r="H6783" s="13">
        <v>1380</v>
      </c>
      <c r="I6783" s="7">
        <f>Tabela1[[#This Row],[Valor total]]-Tabela1[[#This Row],[Valor custo]]</f>
        <v>542</v>
      </c>
      <c r="J6783" s="3">
        <f>Tabela1[[#This Row],[MARGEM BRUTA]]/Tabela1[[#This Row],[Valor total]]</f>
        <v>0.39275362318840579</v>
      </c>
      <c r="K6783" s="1" t="str">
        <f>VLOOKUP(Tabela1[[#This Row],[Cliente]],'BASE DE CLIENTES'!A:D,4,0)</f>
        <v>SERRALHEIRO</v>
      </c>
      <c r="L6783" s="1" t="str">
        <f>VLOOKUP(Tabela1[[#This Row],[Cliente]],'BASE DE CLIENTES'!A:E,5,0)</f>
        <v>SETOR HABITACIONAL VICENTE PIRES</v>
      </c>
    </row>
    <row r="6784" spans="2:12" x14ac:dyDescent="0.3">
      <c r="B6784" t="s">
        <v>30</v>
      </c>
      <c r="C6784" s="1" t="str">
        <f>VLOOKUP(Tabela1[[#This Row],[Cliente]],'BASE DE CLIENTES'!A:E,2,0)</f>
        <v>Águas Lindas de Goiás</v>
      </c>
      <c r="D6784" s="1" t="str">
        <f>VLOOKUP(Tabela1[[#This Row],[Cliente]],'BASE DE CLIENTES'!A:C,3,0)</f>
        <v>GO</v>
      </c>
      <c r="E6784" s="1" t="str">
        <f>CONCATENATE(Tabela1[[#This Row],[CIDADE]],",",Tabela1[[#This Row],[UF]])</f>
        <v>Águas Lindas de Goiás,GO</v>
      </c>
      <c r="F6784" s="12">
        <v>46225</v>
      </c>
      <c r="G6784" s="14">
        <v>670</v>
      </c>
      <c r="H6784" s="13">
        <v>1200</v>
      </c>
      <c r="I6784" s="7">
        <f>Tabela1[[#This Row],[Valor total]]-Tabela1[[#This Row],[Valor custo]]</f>
        <v>530</v>
      </c>
      <c r="J6784" s="3">
        <f>Tabela1[[#This Row],[MARGEM BRUTA]]/Tabela1[[#This Row],[Valor total]]</f>
        <v>0.44166666666666665</v>
      </c>
      <c r="K6784" s="1" t="str">
        <f>VLOOKUP(Tabela1[[#This Row],[Cliente]],'BASE DE CLIENTES'!A:D,4,0)</f>
        <v>SERRALHEIRO</v>
      </c>
      <c r="L6784" s="1" t="str">
        <f>VLOOKUP(Tabela1[[#This Row],[Cliente]],'BASE DE CLIENTES'!A:E,5,0)</f>
        <v>Águas Lindas de Goiás</v>
      </c>
    </row>
    <row r="6785" spans="2:12" x14ac:dyDescent="0.3">
      <c r="B6785" t="s">
        <v>76</v>
      </c>
      <c r="C6785" s="1" t="str">
        <f>VLOOKUP(Tabela1[[#This Row],[Cliente]],'BASE DE CLIENTES'!A:E,2,0)</f>
        <v>Brasília</v>
      </c>
      <c r="D6785" s="1" t="str">
        <f>VLOOKUP(Tabela1[[#This Row],[Cliente]],'BASE DE CLIENTES'!A:C,3,0)</f>
        <v>DF</v>
      </c>
      <c r="E6785" s="1" t="str">
        <f>CONCATENATE(Tabela1[[#This Row],[CIDADE]],",",Tabela1[[#This Row],[UF]])</f>
        <v>Brasília,DF</v>
      </c>
      <c r="F6785" s="12">
        <v>46225</v>
      </c>
      <c r="G6785" s="14">
        <v>5632</v>
      </c>
      <c r="H6785" s="13">
        <v>8424</v>
      </c>
      <c r="I6785" s="7">
        <f>Tabela1[[#This Row],[Valor total]]-Tabela1[[#This Row],[Valor custo]]</f>
        <v>2792</v>
      </c>
      <c r="J6785" s="3">
        <f>Tabela1[[#This Row],[MARGEM BRUTA]]/Tabela1[[#This Row],[Valor total]]</f>
        <v>0.33143399810066476</v>
      </c>
      <c r="K6785" s="1" t="str">
        <f>VLOOKUP(Tabela1[[#This Row],[Cliente]],'BASE DE CLIENTES'!A:D,4,0)</f>
        <v>EMPRESA COM MAQUINA</v>
      </c>
      <c r="L6785" s="1" t="str">
        <f>VLOOKUP(Tabela1[[#This Row],[Cliente]],'BASE DE CLIENTES'!A:E,5,0)</f>
        <v>Setor Placa da Mercedes (Núcleo Bandeirante)</v>
      </c>
    </row>
    <row r="6786" spans="2:12" x14ac:dyDescent="0.3">
      <c r="B6786" t="s">
        <v>769</v>
      </c>
      <c r="C6786" s="1" t="str">
        <f>VLOOKUP(Tabela1[[#This Row],[Cliente]],'BASE DE CLIENTES'!A:E,2,0)</f>
        <v>Brasília</v>
      </c>
      <c r="D6786" s="1" t="str">
        <f>VLOOKUP(Tabela1[[#This Row],[Cliente]],'BASE DE CLIENTES'!A:C,3,0)</f>
        <v>DF</v>
      </c>
      <c r="E6786" s="1" t="str">
        <f>CONCATENATE(Tabela1[[#This Row],[CIDADE]],",",Tabela1[[#This Row],[UF]])</f>
        <v>Brasília,DF</v>
      </c>
      <c r="F6786" s="12">
        <v>46225</v>
      </c>
      <c r="G6786" s="14">
        <v>5145.6000000000004</v>
      </c>
      <c r="H6786" s="13">
        <v>8370</v>
      </c>
      <c r="I6786" s="7">
        <f>Tabela1[[#This Row],[Valor total]]-Tabela1[[#This Row],[Valor custo]]</f>
        <v>3224.3999999999996</v>
      </c>
      <c r="J6786" s="3">
        <f>Tabela1[[#This Row],[MARGEM BRUTA]]/Tabela1[[#This Row],[Valor total]]</f>
        <v>0.38523297491039421</v>
      </c>
      <c r="K6786" s="1" t="str">
        <f>VLOOKUP(Tabela1[[#This Row],[Cliente]],'BASE DE CLIENTES'!A:D,4,0)</f>
        <v>CLIENTE NOVO S/ IDENT.</v>
      </c>
      <c r="L6786" s="1" t="str">
        <f>VLOOKUP(Tabela1[[#This Row],[Cliente]],'BASE DE CLIENTES'!A:E,5,0)</f>
        <v>Taguatinga Sul (Taguatinga)</v>
      </c>
    </row>
    <row r="6787" spans="2:12" x14ac:dyDescent="0.3">
      <c r="B6787" t="s">
        <v>34</v>
      </c>
      <c r="C6787" s="1" t="str">
        <f>VLOOKUP(Tabela1[[#This Row],[Cliente]],'BASE DE CLIENTES'!A:E,2,0)</f>
        <v>Brasília</v>
      </c>
      <c r="D6787" s="1" t="str">
        <f>VLOOKUP(Tabela1[[#This Row],[Cliente]],'BASE DE CLIENTES'!A:C,3,0)</f>
        <v>DF</v>
      </c>
      <c r="E6787" s="1" t="str">
        <f>CONCATENATE(Tabela1[[#This Row],[CIDADE]],",",Tabela1[[#This Row],[UF]])</f>
        <v>Brasília,DF</v>
      </c>
      <c r="F6787" s="12">
        <v>46225</v>
      </c>
      <c r="G6787" s="14">
        <v>419</v>
      </c>
      <c r="H6787" s="13">
        <v>500</v>
      </c>
      <c r="I6787" s="7">
        <f>Tabela1[[#This Row],[Valor total]]-Tabela1[[#This Row],[Valor custo]]</f>
        <v>81</v>
      </c>
      <c r="J6787" s="3">
        <f>Tabela1[[#This Row],[MARGEM BRUTA]]/Tabela1[[#This Row],[Valor total]]</f>
        <v>0.16200000000000001</v>
      </c>
      <c r="K6787" s="1" t="str">
        <f>VLOOKUP(Tabela1[[#This Row],[Cliente]],'BASE DE CLIENTES'!A:D,4,0)</f>
        <v>SERRALHEIRO</v>
      </c>
      <c r="L6787" s="1" t="str">
        <f>VLOOKUP(Tabela1[[#This Row],[Cliente]],'BASE DE CLIENTES'!A:E,5,0)</f>
        <v>RECANTO DAS EMAS</v>
      </c>
    </row>
    <row r="6788" spans="2:12" x14ac:dyDescent="0.3">
      <c r="B6788" t="s">
        <v>161</v>
      </c>
      <c r="C6788" s="1" t="str">
        <f>VLOOKUP(Tabela1[[#This Row],[Cliente]],'BASE DE CLIENTES'!A:E,2,0)</f>
        <v>Brasília</v>
      </c>
      <c r="D6788" s="1" t="str">
        <f>VLOOKUP(Tabela1[[#This Row],[Cliente]],'BASE DE CLIENTES'!A:C,3,0)</f>
        <v>DF</v>
      </c>
      <c r="E6788" s="1" t="str">
        <f>CONCATENATE(Tabela1[[#This Row],[CIDADE]],",",Tabela1[[#This Row],[UF]])</f>
        <v>Brasília,DF</v>
      </c>
      <c r="F6788" s="12">
        <v>46225</v>
      </c>
      <c r="G6788" s="14">
        <v>13450</v>
      </c>
      <c r="H6788" s="13">
        <v>20500</v>
      </c>
      <c r="I6788" s="7">
        <f>Tabela1[[#This Row],[Valor total]]-Tabela1[[#This Row],[Valor custo]]</f>
        <v>7050</v>
      </c>
      <c r="J6788" s="3">
        <f>Tabela1[[#This Row],[MARGEM BRUTA]]/Tabela1[[#This Row],[Valor total]]</f>
        <v>0.34390243902439022</v>
      </c>
      <c r="K6788" s="1" t="str">
        <f>VLOOKUP(Tabela1[[#This Row],[Cliente]],'BASE DE CLIENTES'!A:D,4,0)</f>
        <v>EMPRESA COM MAQUINA</v>
      </c>
      <c r="L6788" s="1" t="str">
        <f>VLOOKUP(Tabela1[[#This Row],[Cliente]],'BASE DE CLIENTES'!A:E,5,0)</f>
        <v>RIACHO FUNDO II</v>
      </c>
    </row>
    <row r="6789" spans="2:12" x14ac:dyDescent="0.3">
      <c r="B6789" t="s">
        <v>316</v>
      </c>
      <c r="C6789" s="1" t="str">
        <f>VLOOKUP(Tabela1[[#This Row],[Cliente]],'BASE DE CLIENTES'!A:E,2,0)</f>
        <v>Valparaíso de Goiás</v>
      </c>
      <c r="D6789" s="1" t="str">
        <f>VLOOKUP(Tabela1[[#This Row],[Cliente]],'BASE DE CLIENTES'!A:C,3,0)</f>
        <v>GO</v>
      </c>
      <c r="E6789" s="1" t="str">
        <f>CONCATENATE(Tabela1[[#This Row],[CIDADE]],",",Tabela1[[#This Row],[UF]])</f>
        <v>Valparaíso de Goiás,GO</v>
      </c>
      <c r="F6789" s="12">
        <v>46225</v>
      </c>
      <c r="G6789" s="14">
        <v>1299</v>
      </c>
      <c r="H6789" s="13">
        <v>2000</v>
      </c>
      <c r="I6789" s="7">
        <f>Tabela1[[#This Row],[Valor total]]-Tabela1[[#This Row],[Valor custo]]</f>
        <v>701</v>
      </c>
      <c r="J6789" s="3">
        <f>Tabela1[[#This Row],[MARGEM BRUTA]]/Tabela1[[#This Row],[Valor total]]</f>
        <v>0.35049999999999998</v>
      </c>
      <c r="K6789" s="1" t="str">
        <f>VLOOKUP(Tabela1[[#This Row],[Cliente]],'BASE DE CLIENTES'!A:D,4,0)</f>
        <v>SERRALHEIRO</v>
      </c>
      <c r="L6789" s="1" t="str">
        <f>VLOOKUP(Tabela1[[#This Row],[Cliente]],'BASE DE CLIENTES'!A:E,5,0)</f>
        <v>Valparaíso de Goiás</v>
      </c>
    </row>
    <row r="6790" spans="2:12" x14ac:dyDescent="0.3">
      <c r="B6790" t="s">
        <v>25</v>
      </c>
      <c r="C6790" s="1" t="str">
        <f>VLOOKUP(Tabela1[[#This Row],[Cliente]],'BASE DE CLIENTES'!A:E,2,0)</f>
        <v>Brasília</v>
      </c>
      <c r="D6790" s="1" t="str">
        <f>VLOOKUP(Tabela1[[#This Row],[Cliente]],'BASE DE CLIENTES'!A:C,3,0)</f>
        <v>DF</v>
      </c>
      <c r="E6790" s="1" t="str">
        <f>CONCATENATE(Tabela1[[#This Row],[CIDADE]],",",Tabela1[[#This Row],[UF]])</f>
        <v>Brasília,DF</v>
      </c>
      <c r="F6790" s="12">
        <v>46225</v>
      </c>
      <c r="G6790" s="14">
        <v>419</v>
      </c>
      <c r="H6790" s="13">
        <v>655</v>
      </c>
      <c r="I6790" s="7">
        <f>Tabela1[[#This Row],[Valor total]]-Tabela1[[#This Row],[Valor custo]]</f>
        <v>236</v>
      </c>
      <c r="J6790" s="3">
        <f>Tabela1[[#This Row],[MARGEM BRUTA]]/Tabela1[[#This Row],[Valor total]]</f>
        <v>0.36030534351145038</v>
      </c>
      <c r="K6790" s="1" t="str">
        <f>VLOOKUP(Tabela1[[#This Row],[Cliente]],'BASE DE CLIENTES'!A:D,4,0)</f>
        <v>EMPRESA COM MAQUINA</v>
      </c>
      <c r="L6790" s="1" t="str">
        <f>VLOOKUP(Tabela1[[#This Row],[Cliente]],'BASE DE CLIENTES'!A:E,5,0)</f>
        <v>CEILANDIA NORTE (CEILANDIA)</v>
      </c>
    </row>
    <row r="6791" spans="2:12" x14ac:dyDescent="0.3">
      <c r="B6791" t="s">
        <v>97</v>
      </c>
      <c r="C6791" s="1" t="str">
        <f>VLOOKUP(Tabela1[[#This Row],[Cliente]],'BASE DE CLIENTES'!A:E,2,0)</f>
        <v>Brasília</v>
      </c>
      <c r="D6791" s="1" t="str">
        <f>VLOOKUP(Tabela1[[#This Row],[Cliente]],'BASE DE CLIENTES'!A:C,3,0)</f>
        <v>DF</v>
      </c>
      <c r="E6791" s="1" t="str">
        <f>CONCATENATE(Tabela1[[#This Row],[CIDADE]],",",Tabela1[[#This Row],[UF]])</f>
        <v>Brasília,DF</v>
      </c>
      <c r="F6791" s="12">
        <v>46225</v>
      </c>
      <c r="G6791" s="14">
        <v>32.6</v>
      </c>
      <c r="H6791" s="13">
        <v>150</v>
      </c>
      <c r="I6791" s="7">
        <f>Tabela1[[#This Row],[Valor total]]-Tabela1[[#This Row],[Valor custo]]</f>
        <v>117.4</v>
      </c>
      <c r="J6791" s="3">
        <f>Tabela1[[#This Row],[MARGEM BRUTA]]/Tabela1[[#This Row],[Valor total]]</f>
        <v>0.78266666666666673</v>
      </c>
      <c r="K6791" s="1" t="str">
        <f>VLOOKUP(Tabela1[[#This Row],[Cliente]],'BASE DE CLIENTES'!A:D,4,0)</f>
        <v>SERRALHEIRO</v>
      </c>
      <c r="L6791" s="1" t="str">
        <f>VLOOKUP(Tabela1[[#This Row],[Cliente]],'BASE DE CLIENTES'!A:E,5,0)</f>
        <v>CEILANDIA NORTE</v>
      </c>
    </row>
    <row r="6792" spans="2:12" x14ac:dyDescent="0.3">
      <c r="B6792" t="s">
        <v>187</v>
      </c>
      <c r="C6792" s="1" t="str">
        <f>VLOOKUP(Tabela1[[#This Row],[Cliente]],'BASE DE CLIENTES'!A:E,2,0)</f>
        <v>Brasília</v>
      </c>
      <c r="D6792" s="1" t="str">
        <f>VLOOKUP(Tabela1[[#This Row],[Cliente]],'BASE DE CLIENTES'!A:C,3,0)</f>
        <v>DF</v>
      </c>
      <c r="E6792" s="1" t="str">
        <f>CONCATENATE(Tabela1[[#This Row],[CIDADE]],",",Tabela1[[#This Row],[UF]])</f>
        <v>Brasília,DF</v>
      </c>
      <c r="F6792" s="12">
        <v>46225</v>
      </c>
      <c r="G6792" s="14">
        <v>451.6</v>
      </c>
      <c r="H6792" s="13">
        <v>815</v>
      </c>
      <c r="I6792" s="7">
        <f>Tabela1[[#This Row],[Valor total]]-Tabela1[[#This Row],[Valor custo]]</f>
        <v>363.4</v>
      </c>
      <c r="J6792" s="3">
        <f>Tabela1[[#This Row],[MARGEM BRUTA]]/Tabela1[[#This Row],[Valor total]]</f>
        <v>0.44588957055214723</v>
      </c>
      <c r="K6792" s="1" t="str">
        <f>VLOOKUP(Tabela1[[#This Row],[Cliente]],'BASE DE CLIENTES'!A:D,4,0)</f>
        <v>SERRALHEIRO</v>
      </c>
      <c r="L6792" s="1" t="str">
        <f>VLOOKUP(Tabela1[[#This Row],[Cliente]],'BASE DE CLIENTES'!A:E,5,0)</f>
        <v>CEILANDIA SUL (CEILANDIA)</v>
      </c>
    </row>
    <row r="6793" spans="2:12" x14ac:dyDescent="0.3">
      <c r="B6793" t="s">
        <v>313</v>
      </c>
      <c r="C6793" s="1" t="str">
        <f>VLOOKUP(Tabela1[[#This Row],[Cliente]],'BASE DE CLIENTES'!A:E,2,0)</f>
        <v>Unaí</v>
      </c>
      <c r="D6793" s="1" t="str">
        <f>VLOOKUP(Tabela1[[#This Row],[Cliente]],'BASE DE CLIENTES'!A:C,3,0)</f>
        <v>MG</v>
      </c>
      <c r="E6793" s="1" t="str">
        <f>CONCATENATE(Tabela1[[#This Row],[CIDADE]],",",Tabela1[[#This Row],[UF]])</f>
        <v>Unaí,MG</v>
      </c>
      <c r="F6793" s="12">
        <v>46224</v>
      </c>
      <c r="G6793" s="14">
        <v>1532.97</v>
      </c>
      <c r="H6793" s="13">
        <v>2450</v>
      </c>
      <c r="I6793" s="7">
        <f>Tabela1[[#This Row],[Valor total]]-Tabela1[[#This Row],[Valor custo]]</f>
        <v>917.03</v>
      </c>
      <c r="J6793" s="3">
        <f>Tabela1[[#This Row],[MARGEM BRUTA]]/Tabela1[[#This Row],[Valor total]]</f>
        <v>0.37429795918367348</v>
      </c>
      <c r="K6793" s="1" t="str">
        <f>VLOOKUP(Tabela1[[#This Row],[Cliente]],'BASE DE CLIENTES'!A:D,4,0)</f>
        <v>SEM CLASSIFICAÇÃO</v>
      </c>
      <c r="L6793" s="1" t="str">
        <f>VLOOKUP(Tabela1[[#This Row],[Cliente]],'BASE DE CLIENTES'!A:E,5,0)</f>
        <v>Unaí</v>
      </c>
    </row>
    <row r="6794" spans="2:12" x14ac:dyDescent="0.3">
      <c r="B6794" t="s">
        <v>42</v>
      </c>
      <c r="C6794" s="1" t="str">
        <f>VLOOKUP(Tabela1[[#This Row],[Cliente]],'BASE DE CLIENTES'!A:E,2,0)</f>
        <v>Brasília</v>
      </c>
      <c r="D6794" s="1" t="str">
        <f>VLOOKUP(Tabela1[[#This Row],[Cliente]],'BASE DE CLIENTES'!A:C,3,0)</f>
        <v>DF</v>
      </c>
      <c r="E6794" s="1" t="str">
        <f>CONCATENATE(Tabela1[[#This Row],[CIDADE]],",",Tabela1[[#This Row],[UF]])</f>
        <v>Brasília,DF</v>
      </c>
      <c r="F6794" s="12">
        <v>46224</v>
      </c>
      <c r="G6794" s="14">
        <v>546.79</v>
      </c>
      <c r="H6794" s="13">
        <v>840</v>
      </c>
      <c r="I6794" s="7">
        <f>Tabela1[[#This Row],[Valor total]]-Tabela1[[#This Row],[Valor custo]]</f>
        <v>293.21000000000004</v>
      </c>
      <c r="J6794" s="3">
        <f>Tabela1[[#This Row],[MARGEM BRUTA]]/Tabela1[[#This Row],[Valor total]]</f>
        <v>0.34905952380952388</v>
      </c>
      <c r="K6794" s="1" t="str">
        <f>VLOOKUP(Tabela1[[#This Row],[Cliente]],'BASE DE CLIENTES'!A:D,4,0)</f>
        <v>EMPRESA SEM MAQUINA</v>
      </c>
      <c r="L6794" s="1" t="str">
        <f>VLOOKUP(Tabela1[[#This Row],[Cliente]],'BASE DE CLIENTES'!A:E,5,0)</f>
        <v>SAMAMBAIA</v>
      </c>
    </row>
    <row r="6795" spans="2:12" x14ac:dyDescent="0.3">
      <c r="B6795" t="s">
        <v>27</v>
      </c>
      <c r="C6795" s="1" t="str">
        <f>VLOOKUP(Tabela1[[#This Row],[Cliente]],'BASE DE CLIENTES'!A:E,2,0)</f>
        <v>Brasília</v>
      </c>
      <c r="D6795" s="1" t="str">
        <f>VLOOKUP(Tabela1[[#This Row],[Cliente]],'BASE DE CLIENTES'!A:C,3,0)</f>
        <v>DF</v>
      </c>
      <c r="E6795" s="1" t="str">
        <f>CONCATENATE(Tabela1[[#This Row],[CIDADE]],",",Tabela1[[#This Row],[UF]])</f>
        <v>Brasília,DF</v>
      </c>
      <c r="F6795" s="12">
        <v>46224</v>
      </c>
      <c r="G6795" s="14">
        <v>670</v>
      </c>
      <c r="H6795" s="13">
        <v>1100</v>
      </c>
      <c r="I6795" s="7">
        <f>Tabela1[[#This Row],[Valor total]]-Tabela1[[#This Row],[Valor custo]]</f>
        <v>430</v>
      </c>
      <c r="J6795" s="3">
        <f>Tabela1[[#This Row],[MARGEM BRUTA]]/Tabela1[[#This Row],[Valor total]]</f>
        <v>0.39090909090909093</v>
      </c>
      <c r="K6795" s="1" t="str">
        <f>VLOOKUP(Tabela1[[#This Row],[Cliente]],'BASE DE CLIENTES'!A:D,4,0)</f>
        <v>EMPRESA SEM MAQUINA</v>
      </c>
      <c r="L6795" s="1" t="str">
        <f>VLOOKUP(Tabela1[[#This Row],[Cliente]],'BASE DE CLIENTES'!A:E,5,0)</f>
        <v>RECANTO DAS EMAS</v>
      </c>
    </row>
    <row r="6796" spans="2:12" x14ac:dyDescent="0.3">
      <c r="B6796" t="s">
        <v>99</v>
      </c>
      <c r="C6796" s="1" t="str">
        <f>VLOOKUP(Tabela1[[#This Row],[Cliente]],'BASE DE CLIENTES'!A:E,2,0)</f>
        <v>Brasília</v>
      </c>
      <c r="D6796" s="1" t="str">
        <f>VLOOKUP(Tabela1[[#This Row],[Cliente]],'BASE DE CLIENTES'!A:C,3,0)</f>
        <v>DF</v>
      </c>
      <c r="E6796" s="1" t="str">
        <f>CONCATENATE(Tabela1[[#This Row],[CIDADE]],",",Tabela1[[#This Row],[UF]])</f>
        <v>Brasília,DF</v>
      </c>
      <c r="F6796" s="12">
        <v>46224</v>
      </c>
      <c r="G6796" s="14">
        <v>561.99</v>
      </c>
      <c r="H6796" s="13">
        <v>1180</v>
      </c>
      <c r="I6796" s="7">
        <f>Tabela1[[#This Row],[Valor total]]-Tabela1[[#This Row],[Valor custo]]</f>
        <v>618.01</v>
      </c>
      <c r="J6796" s="3">
        <f>Tabela1[[#This Row],[MARGEM BRUTA]]/Tabela1[[#This Row],[Valor total]]</f>
        <v>0.52373728813559317</v>
      </c>
      <c r="K6796" s="1" t="str">
        <f>VLOOKUP(Tabela1[[#This Row],[Cliente]],'BASE DE CLIENTES'!A:D,4,0)</f>
        <v>EMPRESA COM MAQUINA</v>
      </c>
      <c r="L6796" s="1" t="str">
        <f>VLOOKUP(Tabela1[[#This Row],[Cliente]],'BASE DE CLIENTES'!A:E,5,0)</f>
        <v>ARAPOANGA (PLANALTINA)</v>
      </c>
    </row>
    <row r="6797" spans="2:12" x14ac:dyDescent="0.3">
      <c r="B6797" t="s">
        <v>340</v>
      </c>
      <c r="C6797" s="1" t="str">
        <f>VLOOKUP(Tabela1[[#This Row],[Cliente]],'BASE DE CLIENTES'!A:E,2,0)</f>
        <v>Brasília</v>
      </c>
      <c r="D6797" s="1" t="str">
        <f>VLOOKUP(Tabela1[[#This Row],[Cliente]],'BASE DE CLIENTES'!A:C,3,0)</f>
        <v>DF</v>
      </c>
      <c r="E6797" s="1" t="str">
        <f>CONCATENATE(Tabela1[[#This Row],[CIDADE]],",",Tabela1[[#This Row],[UF]])</f>
        <v>Brasília,DF</v>
      </c>
      <c r="F6797" s="12">
        <v>46224</v>
      </c>
      <c r="G6797" s="14">
        <v>221.16</v>
      </c>
      <c r="H6797" s="13">
        <v>800</v>
      </c>
      <c r="I6797" s="7">
        <f>Tabela1[[#This Row],[Valor total]]-Tabela1[[#This Row],[Valor custo]]</f>
        <v>578.84</v>
      </c>
      <c r="J6797" s="3">
        <f>Tabela1[[#This Row],[MARGEM BRUTA]]/Tabela1[[#This Row],[Valor total]]</f>
        <v>0.72355000000000003</v>
      </c>
      <c r="K6797" s="1" t="str">
        <f>VLOOKUP(Tabela1[[#This Row],[Cliente]],'BASE DE CLIENTES'!A:D,4,0)</f>
        <v>CLIENTE NOVO S/ IDENT.</v>
      </c>
      <c r="L6797" s="1" t="str">
        <f>VLOOKUP(Tabela1[[#This Row],[Cliente]],'BASE DE CLIENTES'!A:E,5,0)</f>
        <v>Brasília</v>
      </c>
    </row>
    <row r="6798" spans="2:12" x14ac:dyDescent="0.3">
      <c r="B6798" t="s">
        <v>38</v>
      </c>
      <c r="C6798" s="1" t="str">
        <f>VLOOKUP(Tabela1[[#This Row],[Cliente]],'BASE DE CLIENTES'!A:E,2,0)</f>
        <v>Brasília</v>
      </c>
      <c r="D6798" s="1" t="str">
        <f>VLOOKUP(Tabela1[[#This Row],[Cliente]],'BASE DE CLIENTES'!A:C,3,0)</f>
        <v>DF</v>
      </c>
      <c r="E6798" s="1" t="str">
        <f>CONCATENATE(Tabela1[[#This Row],[CIDADE]],",",Tabela1[[#This Row],[UF]])</f>
        <v>Brasília,DF</v>
      </c>
      <c r="F6798" s="12">
        <v>46224</v>
      </c>
      <c r="G6798" s="14">
        <v>1179</v>
      </c>
      <c r="H6798" s="13">
        <v>1910</v>
      </c>
      <c r="I6798" s="7">
        <f>Tabela1[[#This Row],[Valor total]]-Tabela1[[#This Row],[Valor custo]]</f>
        <v>731</v>
      </c>
      <c r="J6798" s="3">
        <f>Tabela1[[#This Row],[MARGEM BRUTA]]/Tabela1[[#This Row],[Valor total]]</f>
        <v>0.38272251308900523</v>
      </c>
      <c r="K6798" s="1" t="str">
        <f>VLOOKUP(Tabela1[[#This Row],[Cliente]],'BASE DE CLIENTES'!A:D,4,0)</f>
        <v>EMPRESA SEM MAQUINA</v>
      </c>
      <c r="L6798" s="1" t="str">
        <f>VLOOKUP(Tabela1[[#This Row],[Cliente]],'BASE DE CLIENTES'!A:E,5,0)</f>
        <v>PONTE ALTA NORTE (GAMA)</v>
      </c>
    </row>
    <row r="6799" spans="2:12" x14ac:dyDescent="0.3">
      <c r="B6799" t="s">
        <v>27</v>
      </c>
      <c r="C6799" s="1" t="str">
        <f>VLOOKUP(Tabela1[[#This Row],[Cliente]],'BASE DE CLIENTES'!A:E,2,0)</f>
        <v>Brasília</v>
      </c>
      <c r="D6799" s="1" t="str">
        <f>VLOOKUP(Tabela1[[#This Row],[Cliente]],'BASE DE CLIENTES'!A:C,3,0)</f>
        <v>DF</v>
      </c>
      <c r="E6799" s="1" t="str">
        <f>CONCATENATE(Tabela1[[#This Row],[CIDADE]],",",Tabela1[[#This Row],[UF]])</f>
        <v>Brasília,DF</v>
      </c>
      <c r="F6799" s="12">
        <v>46224</v>
      </c>
      <c r="G6799" s="14">
        <v>486.18</v>
      </c>
      <c r="H6799" s="13">
        <v>660</v>
      </c>
      <c r="I6799" s="7">
        <f>Tabela1[[#This Row],[Valor total]]-Tabela1[[#This Row],[Valor custo]]</f>
        <v>173.82</v>
      </c>
      <c r="J6799" s="3">
        <f>Tabela1[[#This Row],[MARGEM BRUTA]]/Tabela1[[#This Row],[Valor total]]</f>
        <v>0.26336363636363636</v>
      </c>
      <c r="K6799" s="1" t="str">
        <f>VLOOKUP(Tabela1[[#This Row],[Cliente]],'BASE DE CLIENTES'!A:D,4,0)</f>
        <v>EMPRESA SEM MAQUINA</v>
      </c>
      <c r="L6799" s="1" t="str">
        <f>VLOOKUP(Tabela1[[#This Row],[Cliente]],'BASE DE CLIENTES'!A:E,5,0)</f>
        <v>RECANTO DAS EMAS</v>
      </c>
    </row>
    <row r="6800" spans="2:12" x14ac:dyDescent="0.3">
      <c r="B6800" t="s">
        <v>23</v>
      </c>
      <c r="C6800" s="1" t="str">
        <f>VLOOKUP(Tabela1[[#This Row],[Cliente]],'BASE DE CLIENTES'!A:E,2,0)</f>
        <v>Brasília</v>
      </c>
      <c r="D6800" s="1" t="str">
        <f>VLOOKUP(Tabela1[[#This Row],[Cliente]],'BASE DE CLIENTES'!A:C,3,0)</f>
        <v>DF</v>
      </c>
      <c r="E6800" s="1" t="str">
        <f>CONCATENATE(Tabela1[[#This Row],[CIDADE]],",",Tabela1[[#This Row],[UF]])</f>
        <v>Brasília,DF</v>
      </c>
      <c r="F6800" s="12">
        <v>46224</v>
      </c>
      <c r="G6800" s="14">
        <v>380</v>
      </c>
      <c r="H6800" s="13">
        <v>550</v>
      </c>
      <c r="I6800" s="7">
        <f>Tabela1[[#This Row],[Valor total]]-Tabela1[[#This Row],[Valor custo]]</f>
        <v>170</v>
      </c>
      <c r="J6800" s="3">
        <f>Tabela1[[#This Row],[MARGEM BRUTA]]/Tabela1[[#This Row],[Valor total]]</f>
        <v>0.30909090909090908</v>
      </c>
      <c r="K6800" s="1" t="str">
        <f>VLOOKUP(Tabela1[[#This Row],[Cliente]],'BASE DE CLIENTES'!A:D,4,0)</f>
        <v>EMPRESA SEM MAQUINA</v>
      </c>
      <c r="L6800" s="1" t="str">
        <f>VLOOKUP(Tabela1[[#This Row],[Cliente]],'BASE DE CLIENTES'!A:E,5,0)</f>
        <v>SETOR INDUSTRIAL (TAGUATINGA)</v>
      </c>
    </row>
    <row r="6801" spans="2:12" x14ac:dyDescent="0.3">
      <c r="B6801" t="s">
        <v>106</v>
      </c>
      <c r="C6801" s="1" t="str">
        <f>VLOOKUP(Tabela1[[#This Row],[Cliente]],'BASE DE CLIENTES'!A:E,2,0)</f>
        <v>Brasília</v>
      </c>
      <c r="D6801" s="1" t="str">
        <f>VLOOKUP(Tabela1[[#This Row],[Cliente]],'BASE DE CLIENTES'!A:C,3,0)</f>
        <v>DF</v>
      </c>
      <c r="E6801" s="1" t="str">
        <f>CONCATENATE(Tabela1[[#This Row],[CIDADE]],",",Tabela1[[#This Row],[UF]])</f>
        <v>Brasília,DF</v>
      </c>
      <c r="F6801" s="12">
        <v>46224</v>
      </c>
      <c r="G6801" s="14">
        <v>843.69</v>
      </c>
      <c r="H6801" s="13">
        <v>1365</v>
      </c>
      <c r="I6801" s="7">
        <f>Tabela1[[#This Row],[Valor total]]-Tabela1[[#This Row],[Valor custo]]</f>
        <v>521.30999999999995</v>
      </c>
      <c r="J6801" s="3">
        <f>Tabela1[[#This Row],[MARGEM BRUTA]]/Tabela1[[#This Row],[Valor total]]</f>
        <v>0.38191208791208786</v>
      </c>
      <c r="K6801" s="1" t="str">
        <f>VLOOKUP(Tabela1[[#This Row],[Cliente]],'BASE DE CLIENTES'!A:D,4,0)</f>
        <v>EMPRESA COM MAQUINA</v>
      </c>
      <c r="L6801" s="1" t="str">
        <f>VLOOKUP(Tabela1[[#This Row],[Cliente]],'BASE DE CLIENTES'!A:E,5,0)</f>
        <v>26 DE SETEMBRO</v>
      </c>
    </row>
    <row r="6802" spans="2:12" x14ac:dyDescent="0.3">
      <c r="B6802" t="s">
        <v>120</v>
      </c>
      <c r="C6802" s="1" t="str">
        <f>VLOOKUP(Tabela1[[#This Row],[Cliente]],'BASE DE CLIENTES'!A:E,2,0)</f>
        <v>Brasília</v>
      </c>
      <c r="D6802" s="1" t="str">
        <f>VLOOKUP(Tabela1[[#This Row],[Cliente]],'BASE DE CLIENTES'!A:C,3,0)</f>
        <v>DF</v>
      </c>
      <c r="E6802" s="1" t="str">
        <f>CONCATENATE(Tabela1[[#This Row],[CIDADE]],",",Tabela1[[#This Row],[UF]])</f>
        <v>Brasília,DF</v>
      </c>
      <c r="F6802" s="12">
        <v>46224</v>
      </c>
      <c r="G6802" s="14">
        <v>2194.7600000000002</v>
      </c>
      <c r="H6802" s="13">
        <v>3500</v>
      </c>
      <c r="I6802" s="7">
        <f>Tabela1[[#This Row],[Valor total]]-Tabela1[[#This Row],[Valor custo]]</f>
        <v>1305.2399999999998</v>
      </c>
      <c r="J6802" s="3">
        <f>Tabela1[[#This Row],[MARGEM BRUTA]]/Tabela1[[#This Row],[Valor total]]</f>
        <v>0.37292571428571425</v>
      </c>
      <c r="K6802" s="1" t="str">
        <f>VLOOKUP(Tabela1[[#This Row],[Cliente]],'BASE DE CLIENTES'!A:D,4,0)</f>
        <v>EMPRESA SEM MAQUINA</v>
      </c>
      <c r="L6802" s="1" t="str">
        <f>VLOOKUP(Tabela1[[#This Row],[Cliente]],'BASE DE CLIENTES'!A:E,5,0)</f>
        <v>SAMAMBAIA</v>
      </c>
    </row>
    <row r="6803" spans="2:12" x14ac:dyDescent="0.3">
      <c r="B6803" t="s">
        <v>775</v>
      </c>
      <c r="C6803" s="1" t="str">
        <f>VLOOKUP(Tabela1[[#This Row],[Cliente]],'BASE DE CLIENTES'!A:E,2,0)</f>
        <v>Brasília</v>
      </c>
      <c r="D6803" s="1" t="str">
        <f>VLOOKUP(Tabela1[[#This Row],[Cliente]],'BASE DE CLIENTES'!A:C,3,0)</f>
        <v>DF</v>
      </c>
      <c r="E6803" s="1" t="str">
        <f>CONCATENATE(Tabela1[[#This Row],[CIDADE]],",",Tabela1[[#This Row],[UF]])</f>
        <v>Brasília,DF</v>
      </c>
      <c r="F6803" s="12">
        <v>46224</v>
      </c>
      <c r="G6803" s="14">
        <v>419</v>
      </c>
      <c r="H6803" s="13">
        <v>650</v>
      </c>
      <c r="I6803" s="7">
        <f>Tabela1[[#This Row],[Valor total]]-Tabela1[[#This Row],[Valor custo]]</f>
        <v>231</v>
      </c>
      <c r="J6803" s="3">
        <f>Tabela1[[#This Row],[MARGEM BRUTA]]/Tabela1[[#This Row],[Valor total]]</f>
        <v>0.35538461538461541</v>
      </c>
      <c r="K6803" s="1" t="str">
        <f>VLOOKUP(Tabela1[[#This Row],[Cliente]],'BASE DE CLIENTES'!A:D,4,0)</f>
        <v>CLIENTE NOVO S/ IDENT.</v>
      </c>
      <c r="L6803" s="1" t="str">
        <f>VLOOKUP(Tabela1[[#This Row],[Cliente]],'BASE DE CLIENTES'!A:E,5,0)</f>
        <v>Brasília</v>
      </c>
    </row>
    <row r="6804" spans="2:12" x14ac:dyDescent="0.3">
      <c r="B6804" t="s">
        <v>195</v>
      </c>
      <c r="C6804" s="1" t="str">
        <f>VLOOKUP(Tabela1[[#This Row],[Cliente]],'BASE DE CLIENTES'!A:E,2,0)</f>
        <v>Goiânia</v>
      </c>
      <c r="D6804" s="1" t="str">
        <f>VLOOKUP(Tabela1[[#This Row],[Cliente]],'BASE DE CLIENTES'!A:C,3,0)</f>
        <v>GO</v>
      </c>
      <c r="E6804" s="1" t="str">
        <f>CONCATENATE(Tabela1[[#This Row],[CIDADE]],",",Tabela1[[#This Row],[UF]])</f>
        <v>Goiânia,GO</v>
      </c>
      <c r="F6804" s="12">
        <v>46224</v>
      </c>
      <c r="G6804" s="14">
        <v>22949.3</v>
      </c>
      <c r="H6804" s="13">
        <v>33500</v>
      </c>
      <c r="I6804" s="7">
        <f>Tabela1[[#This Row],[Valor total]]-Tabela1[[#This Row],[Valor custo]]</f>
        <v>10550.7</v>
      </c>
      <c r="J6804" s="3">
        <f>Tabela1[[#This Row],[MARGEM BRUTA]]/Tabela1[[#This Row],[Valor total]]</f>
        <v>0.31494626865671643</v>
      </c>
      <c r="K6804" s="1" t="str">
        <f>VLOOKUP(Tabela1[[#This Row],[Cliente]],'BASE DE CLIENTES'!A:D,4,0)</f>
        <v>EMPRESA COM MAQUINA</v>
      </c>
      <c r="L6804" s="1" t="str">
        <f>VLOOKUP(Tabela1[[#This Row],[Cliente]],'BASE DE CLIENTES'!A:E,5,0)</f>
        <v>Goiânia</v>
      </c>
    </row>
    <row r="6805" spans="2:12" x14ac:dyDescent="0.3">
      <c r="B6805" t="s">
        <v>55</v>
      </c>
      <c r="C6805" s="1" t="str">
        <f>VLOOKUP(Tabela1[[#This Row],[Cliente]],'BASE DE CLIENTES'!A:E,2,0)</f>
        <v>Brasília</v>
      </c>
      <c r="D6805" s="1" t="str">
        <f>VLOOKUP(Tabela1[[#This Row],[Cliente]],'BASE DE CLIENTES'!A:C,3,0)</f>
        <v>DF</v>
      </c>
      <c r="E6805" s="1" t="str">
        <f>CONCATENATE(Tabela1[[#This Row],[CIDADE]],",",Tabela1[[#This Row],[UF]])</f>
        <v>Brasília,DF</v>
      </c>
      <c r="F6805" s="12">
        <v>46224</v>
      </c>
      <c r="G6805" s="14">
        <v>26.6</v>
      </c>
      <c r="H6805" s="13">
        <v>100</v>
      </c>
      <c r="I6805" s="7">
        <f>Tabela1[[#This Row],[Valor total]]-Tabela1[[#This Row],[Valor custo]]</f>
        <v>73.400000000000006</v>
      </c>
      <c r="J6805" s="3">
        <f>Tabela1[[#This Row],[MARGEM BRUTA]]/Tabela1[[#This Row],[Valor total]]</f>
        <v>0.7340000000000001</v>
      </c>
      <c r="K6805" s="1" t="str">
        <f>VLOOKUP(Tabela1[[#This Row],[Cliente]],'BASE DE CLIENTES'!A:D,4,0)</f>
        <v>EMPRESA SEM MAQUINA</v>
      </c>
      <c r="L6805" s="1" t="str">
        <f>VLOOKUP(Tabela1[[#This Row],[Cliente]],'BASE DE CLIENTES'!A:E,5,0)</f>
        <v>RECANTO DAS EMAS</v>
      </c>
    </row>
    <row r="6806" spans="2:12" x14ac:dyDescent="0.3">
      <c r="B6806" t="s">
        <v>55</v>
      </c>
      <c r="C6806" s="1" t="str">
        <f>VLOOKUP(Tabela1[[#This Row],[Cliente]],'BASE DE CLIENTES'!A:E,2,0)</f>
        <v>Brasília</v>
      </c>
      <c r="D6806" s="1" t="str">
        <f>VLOOKUP(Tabela1[[#This Row],[Cliente]],'BASE DE CLIENTES'!A:C,3,0)</f>
        <v>DF</v>
      </c>
      <c r="E6806" s="1" t="str">
        <f>CONCATENATE(Tabela1[[#This Row],[CIDADE]],",",Tabela1[[#This Row],[UF]])</f>
        <v>Brasília,DF</v>
      </c>
      <c r="F6806" s="12">
        <v>46224</v>
      </c>
      <c r="G6806" s="14">
        <v>1432.83</v>
      </c>
      <c r="H6806" s="13">
        <v>2869</v>
      </c>
      <c r="I6806" s="7">
        <f>Tabela1[[#This Row],[Valor total]]-Tabela1[[#This Row],[Valor custo]]</f>
        <v>1436.17</v>
      </c>
      <c r="J6806" s="3">
        <f>Tabela1[[#This Row],[MARGEM BRUTA]]/Tabela1[[#This Row],[Valor total]]</f>
        <v>0.50058208434994778</v>
      </c>
      <c r="K6806" s="1" t="str">
        <f>VLOOKUP(Tabela1[[#This Row],[Cliente]],'BASE DE CLIENTES'!A:D,4,0)</f>
        <v>EMPRESA SEM MAQUINA</v>
      </c>
      <c r="L6806" s="1" t="str">
        <f>VLOOKUP(Tabela1[[#This Row],[Cliente]],'BASE DE CLIENTES'!A:E,5,0)</f>
        <v>RECANTO DAS EMAS</v>
      </c>
    </row>
    <row r="6807" spans="2:12" x14ac:dyDescent="0.3">
      <c r="B6807" t="s">
        <v>111</v>
      </c>
      <c r="C6807" s="1" t="str">
        <f>VLOOKUP(Tabela1[[#This Row],[Cliente]],'BASE DE CLIENTES'!A:E,2,0)</f>
        <v>Brasília</v>
      </c>
      <c r="D6807" s="1" t="str">
        <f>VLOOKUP(Tabela1[[#This Row],[Cliente]],'BASE DE CLIENTES'!A:C,3,0)</f>
        <v>DF</v>
      </c>
      <c r="E6807" s="1" t="str">
        <f>CONCATENATE(Tabela1[[#This Row],[CIDADE]],",",Tabela1[[#This Row],[UF]])</f>
        <v>Brasília,DF</v>
      </c>
      <c r="F6807" s="12">
        <v>46224</v>
      </c>
      <c r="G6807" s="14">
        <v>1560.6</v>
      </c>
      <c r="H6807" s="13">
        <v>2580</v>
      </c>
      <c r="I6807" s="7">
        <f>Tabela1[[#This Row],[Valor total]]-Tabela1[[#This Row],[Valor custo]]</f>
        <v>1019.4000000000001</v>
      </c>
      <c r="J6807" s="3">
        <f>Tabela1[[#This Row],[MARGEM BRUTA]]/Tabela1[[#This Row],[Valor total]]</f>
        <v>0.39511627906976748</v>
      </c>
      <c r="K6807" s="1" t="str">
        <f>VLOOKUP(Tabela1[[#This Row],[Cliente]],'BASE DE CLIENTES'!A:D,4,0)</f>
        <v>EMPRESA SEM MAQUINA</v>
      </c>
      <c r="L6807" s="1" t="str">
        <f>VLOOKUP(Tabela1[[#This Row],[Cliente]],'BASE DE CLIENTES'!A:E,5,0)</f>
        <v>TAGUATINGA SUL (TAGUATINGA)</v>
      </c>
    </row>
    <row r="6808" spans="2:12" x14ac:dyDescent="0.3">
      <c r="B6808" t="s">
        <v>19</v>
      </c>
      <c r="C6808" s="1" t="str">
        <f>VLOOKUP(Tabela1[[#This Row],[Cliente]],'BASE DE CLIENTES'!A:E,2,0)</f>
        <v>Águas Lindas de Goiás</v>
      </c>
      <c r="D6808" s="1" t="str">
        <f>VLOOKUP(Tabela1[[#This Row],[Cliente]],'BASE DE CLIENTES'!A:C,3,0)</f>
        <v>GO</v>
      </c>
      <c r="E6808" s="1" t="str">
        <f>CONCATENATE(Tabela1[[#This Row],[CIDADE]],",",Tabela1[[#This Row],[UF]])</f>
        <v>Águas Lindas de Goiás,GO</v>
      </c>
      <c r="F6808" s="12">
        <v>46224</v>
      </c>
      <c r="G6808" s="14">
        <v>2319</v>
      </c>
      <c r="H6808" s="13">
        <v>3945</v>
      </c>
      <c r="I6808" s="7">
        <f>Tabela1[[#This Row],[Valor total]]-Tabela1[[#This Row],[Valor custo]]</f>
        <v>1626</v>
      </c>
      <c r="J6808" s="3">
        <f>Tabela1[[#This Row],[MARGEM BRUTA]]/Tabela1[[#This Row],[Valor total]]</f>
        <v>0.41216730038022814</v>
      </c>
      <c r="K6808" s="1" t="str">
        <f>VLOOKUP(Tabela1[[#This Row],[Cliente]],'BASE DE CLIENTES'!A:D,4,0)</f>
        <v>SERRALHEIRO</v>
      </c>
      <c r="L6808" s="1" t="str">
        <f>VLOOKUP(Tabela1[[#This Row],[Cliente]],'BASE DE CLIENTES'!A:E,5,0)</f>
        <v>Águas Lindas de Goiás</v>
      </c>
    </row>
    <row r="6809" spans="2:12" x14ac:dyDescent="0.3">
      <c r="B6809" t="s">
        <v>23</v>
      </c>
      <c r="C6809" s="1" t="str">
        <f>VLOOKUP(Tabela1[[#This Row],[Cliente]],'BASE DE CLIENTES'!A:E,2,0)</f>
        <v>Brasília</v>
      </c>
      <c r="D6809" s="1" t="str">
        <f>VLOOKUP(Tabela1[[#This Row],[Cliente]],'BASE DE CLIENTES'!A:C,3,0)</f>
        <v>DF</v>
      </c>
      <c r="E6809" s="1" t="str">
        <f>CONCATENATE(Tabela1[[#This Row],[CIDADE]],",",Tabela1[[#This Row],[UF]])</f>
        <v>Brasília,DF</v>
      </c>
      <c r="F6809" s="12">
        <v>46224</v>
      </c>
      <c r="G6809" s="14">
        <v>685</v>
      </c>
      <c r="H6809" s="13">
        <v>950</v>
      </c>
      <c r="I6809" s="7">
        <f>Tabela1[[#This Row],[Valor total]]-Tabela1[[#This Row],[Valor custo]]</f>
        <v>265</v>
      </c>
      <c r="J6809" s="3">
        <f>Tabela1[[#This Row],[MARGEM BRUTA]]/Tabela1[[#This Row],[Valor total]]</f>
        <v>0.27894736842105261</v>
      </c>
      <c r="K6809" s="1" t="str">
        <f>VLOOKUP(Tabela1[[#This Row],[Cliente]],'BASE DE CLIENTES'!A:D,4,0)</f>
        <v>EMPRESA SEM MAQUINA</v>
      </c>
      <c r="L6809" s="1" t="str">
        <f>VLOOKUP(Tabela1[[#This Row],[Cliente]],'BASE DE CLIENTES'!A:E,5,0)</f>
        <v>SETOR INDUSTRIAL (TAGUATINGA)</v>
      </c>
    </row>
    <row r="6810" spans="2:12" x14ac:dyDescent="0.3">
      <c r="B6810" t="s">
        <v>120</v>
      </c>
      <c r="C6810" s="1" t="str">
        <f>VLOOKUP(Tabela1[[#This Row],[Cliente]],'BASE DE CLIENTES'!A:E,2,0)</f>
        <v>Brasília</v>
      </c>
      <c r="D6810" s="1" t="str">
        <f>VLOOKUP(Tabela1[[#This Row],[Cliente]],'BASE DE CLIENTES'!A:C,3,0)</f>
        <v>DF</v>
      </c>
      <c r="E6810" s="1" t="str">
        <f>CONCATENATE(Tabela1[[#This Row],[CIDADE]],",",Tabela1[[#This Row],[UF]])</f>
        <v>Brasília,DF</v>
      </c>
      <c r="F6810" s="12">
        <v>46224</v>
      </c>
      <c r="G6810" s="14">
        <v>475.28</v>
      </c>
      <c r="H6810" s="13">
        <v>655</v>
      </c>
      <c r="I6810" s="7">
        <f>Tabela1[[#This Row],[Valor total]]-Tabela1[[#This Row],[Valor custo]]</f>
        <v>179.72000000000003</v>
      </c>
      <c r="J6810" s="3">
        <f>Tabela1[[#This Row],[MARGEM BRUTA]]/Tabela1[[#This Row],[Valor total]]</f>
        <v>0.27438167938931302</v>
      </c>
      <c r="K6810" s="1" t="str">
        <f>VLOOKUP(Tabela1[[#This Row],[Cliente]],'BASE DE CLIENTES'!A:D,4,0)</f>
        <v>EMPRESA SEM MAQUINA</v>
      </c>
      <c r="L6810" s="1" t="str">
        <f>VLOOKUP(Tabela1[[#This Row],[Cliente]],'BASE DE CLIENTES'!A:E,5,0)</f>
        <v>SAMAMBAIA</v>
      </c>
    </row>
    <row r="6811" spans="2:12" x14ac:dyDescent="0.3">
      <c r="B6811" t="s">
        <v>96</v>
      </c>
      <c r="C6811" s="1" t="str">
        <f>VLOOKUP(Tabela1[[#This Row],[Cliente]],'BASE DE CLIENTES'!A:E,2,0)</f>
        <v>Brasília</v>
      </c>
      <c r="D6811" s="1" t="str">
        <f>VLOOKUP(Tabela1[[#This Row],[Cliente]],'BASE DE CLIENTES'!A:C,3,0)</f>
        <v>DF</v>
      </c>
      <c r="E6811" s="1" t="str">
        <f>CONCATENATE(Tabela1[[#This Row],[CIDADE]],",",Tabela1[[#This Row],[UF]])</f>
        <v>Brasília,DF</v>
      </c>
      <c r="F6811" s="12">
        <v>46224</v>
      </c>
      <c r="G6811" s="14">
        <v>760</v>
      </c>
      <c r="H6811" s="13">
        <v>1230</v>
      </c>
      <c r="I6811" s="7">
        <f>Tabela1[[#This Row],[Valor total]]-Tabela1[[#This Row],[Valor custo]]</f>
        <v>470</v>
      </c>
      <c r="J6811" s="3">
        <f>Tabela1[[#This Row],[MARGEM BRUTA]]/Tabela1[[#This Row],[Valor total]]</f>
        <v>0.38211382113821141</v>
      </c>
      <c r="K6811" s="1" t="str">
        <f>VLOOKUP(Tabela1[[#This Row],[Cliente]],'BASE DE CLIENTES'!A:D,4,0)</f>
        <v>EMPRESA SEM MAQUINA</v>
      </c>
      <c r="L6811" s="1" t="str">
        <f>VLOOKUP(Tabela1[[#This Row],[Cliente]],'BASE DE CLIENTES'!A:E,5,0)</f>
        <v>CEILANDIA NORTE (CEILANDIA)</v>
      </c>
    </row>
    <row r="6812" spans="2:12" x14ac:dyDescent="0.3">
      <c r="B6812" t="s">
        <v>78</v>
      </c>
      <c r="C6812" s="1" t="str">
        <f>VLOOKUP(Tabela1[[#This Row],[Cliente]],'BASE DE CLIENTES'!A:E,2,0)</f>
        <v>Brasília</v>
      </c>
      <c r="D6812" s="1" t="str">
        <f>VLOOKUP(Tabela1[[#This Row],[Cliente]],'BASE DE CLIENTES'!A:C,3,0)</f>
        <v>DF</v>
      </c>
      <c r="E6812" s="1" t="str">
        <f>CONCATENATE(Tabela1[[#This Row],[CIDADE]],",",Tabela1[[#This Row],[UF]])</f>
        <v>Brasília,DF</v>
      </c>
      <c r="F6812" s="12">
        <v>46224</v>
      </c>
      <c r="G6812" s="14">
        <v>526.6</v>
      </c>
      <c r="H6812" s="13">
        <v>850</v>
      </c>
      <c r="I6812" s="7">
        <f>Tabela1[[#This Row],[Valor total]]-Tabela1[[#This Row],[Valor custo]]</f>
        <v>323.39999999999998</v>
      </c>
      <c r="J6812" s="3">
        <f>Tabela1[[#This Row],[MARGEM BRUTA]]/Tabela1[[#This Row],[Valor total]]</f>
        <v>0.38047058823529412</v>
      </c>
      <c r="K6812" s="1" t="str">
        <f>VLOOKUP(Tabela1[[#This Row],[Cliente]],'BASE DE CLIENTES'!A:D,4,0)</f>
        <v>SERRALHEIRO</v>
      </c>
      <c r="L6812" s="1" t="str">
        <f>VLOOKUP(Tabela1[[#This Row],[Cliente]],'BASE DE CLIENTES'!A:E,5,0)</f>
        <v>Vila do Boa (São Sebastião)</v>
      </c>
    </row>
    <row r="6813" spans="2:12" x14ac:dyDescent="0.3">
      <c r="B6813" t="s">
        <v>15</v>
      </c>
      <c r="C6813" s="1" t="str">
        <f>VLOOKUP(Tabela1[[#This Row],[Cliente]],'BASE DE CLIENTES'!A:E,2,0)</f>
        <v>Brasília</v>
      </c>
      <c r="D6813" s="1" t="str">
        <f>VLOOKUP(Tabela1[[#This Row],[Cliente]],'BASE DE CLIENTES'!A:C,3,0)</f>
        <v>DF</v>
      </c>
      <c r="E6813" s="1" t="str">
        <f>CONCATENATE(Tabela1[[#This Row],[CIDADE]],",",Tabela1[[#This Row],[UF]])</f>
        <v>Brasília,DF</v>
      </c>
      <c r="F6813" s="12">
        <v>46224</v>
      </c>
      <c r="G6813" s="14">
        <v>380</v>
      </c>
      <c r="H6813" s="13">
        <v>645</v>
      </c>
      <c r="I6813" s="7">
        <f>Tabela1[[#This Row],[Valor total]]-Tabela1[[#This Row],[Valor custo]]</f>
        <v>265</v>
      </c>
      <c r="J6813" s="3">
        <f>Tabela1[[#This Row],[MARGEM BRUTA]]/Tabela1[[#This Row],[Valor total]]</f>
        <v>0.41085271317829458</v>
      </c>
      <c r="K6813" s="1" t="str">
        <f>VLOOKUP(Tabela1[[#This Row],[Cliente]],'BASE DE CLIENTES'!A:D,4,0)</f>
        <v>SERRALHEIRO</v>
      </c>
      <c r="L6813" s="1" t="str">
        <f>VLOOKUP(Tabela1[[#This Row],[Cliente]],'BASE DE CLIENTES'!A:E,5,0)</f>
        <v>SETOR HABITACIONAL VICENTE PIRES</v>
      </c>
    </row>
    <row r="6814" spans="2:12" x14ac:dyDescent="0.3">
      <c r="B6814" t="s">
        <v>319</v>
      </c>
      <c r="C6814" s="1" t="str">
        <f>VLOOKUP(Tabela1[[#This Row],[Cliente]],'BASE DE CLIENTES'!A:E,2,0)</f>
        <v>Valparaíso de Goiás</v>
      </c>
      <c r="D6814" s="1" t="str">
        <f>VLOOKUP(Tabela1[[#This Row],[Cliente]],'BASE DE CLIENTES'!A:C,3,0)</f>
        <v>GO</v>
      </c>
      <c r="E6814" s="1" t="str">
        <f>CONCATENATE(Tabela1[[#This Row],[CIDADE]],",",Tabela1[[#This Row],[UF]])</f>
        <v>Valparaíso de Goiás,GO</v>
      </c>
      <c r="F6814" s="12">
        <v>46224</v>
      </c>
      <c r="G6814" s="14">
        <v>2150</v>
      </c>
      <c r="H6814" s="13">
        <v>3600</v>
      </c>
      <c r="I6814" s="7">
        <f>Tabela1[[#This Row],[Valor total]]-Tabela1[[#This Row],[Valor custo]]</f>
        <v>1450</v>
      </c>
      <c r="J6814" s="3">
        <f>Tabela1[[#This Row],[MARGEM BRUTA]]/Tabela1[[#This Row],[Valor total]]</f>
        <v>0.40277777777777779</v>
      </c>
      <c r="K6814" s="1" t="str">
        <f>VLOOKUP(Tabela1[[#This Row],[Cliente]],'BASE DE CLIENTES'!A:D,4,0)</f>
        <v>EMPRESA COM MAQUINA</v>
      </c>
      <c r="L6814" s="1" t="str">
        <f>VLOOKUP(Tabela1[[#This Row],[Cliente]],'BASE DE CLIENTES'!A:E,5,0)</f>
        <v>Valparaíso de Goiás</v>
      </c>
    </row>
    <row r="6815" spans="2:12" x14ac:dyDescent="0.3">
      <c r="B6815" t="s">
        <v>52</v>
      </c>
      <c r="C6815" s="1" t="str">
        <f>VLOOKUP(Tabela1[[#This Row],[Cliente]],'BASE DE CLIENTES'!A:E,2,0)</f>
        <v>Brasília</v>
      </c>
      <c r="D6815" s="1" t="str">
        <f>VLOOKUP(Tabela1[[#This Row],[Cliente]],'BASE DE CLIENTES'!A:C,3,0)</f>
        <v>DF</v>
      </c>
      <c r="E6815" s="1" t="str">
        <f>CONCATENATE(Tabela1[[#This Row],[CIDADE]],",",Tabela1[[#This Row],[UF]])</f>
        <v>Brasília,DF</v>
      </c>
      <c r="F6815" s="12">
        <v>46224</v>
      </c>
      <c r="G6815" s="14">
        <v>924.88</v>
      </c>
      <c r="H6815" s="13">
        <v>1775</v>
      </c>
      <c r="I6815" s="7">
        <f>Tabela1[[#This Row],[Valor total]]-Tabela1[[#This Row],[Valor custo]]</f>
        <v>850.12</v>
      </c>
      <c r="J6815" s="3">
        <f>Tabela1[[#This Row],[MARGEM BRUTA]]/Tabela1[[#This Row],[Valor total]]</f>
        <v>0.47894084507042256</v>
      </c>
      <c r="K6815" s="1" t="str">
        <f>VLOOKUP(Tabela1[[#This Row],[Cliente]],'BASE DE CLIENTES'!A:D,4,0)</f>
        <v>SERRALHEIRO</v>
      </c>
      <c r="L6815" s="1" t="str">
        <f>VLOOKUP(Tabela1[[#This Row],[Cliente]],'BASE DE CLIENTES'!A:E,5,0)</f>
        <v>Ceilândia Sul (Ceilândia)</v>
      </c>
    </row>
    <row r="6816" spans="2:12" x14ac:dyDescent="0.3">
      <c r="B6816" t="s">
        <v>321</v>
      </c>
      <c r="C6816" s="1" t="str">
        <f>VLOOKUP(Tabela1[[#This Row],[Cliente]],'BASE DE CLIENTES'!A:E,2,0)</f>
        <v>Valparaíso de Goiás</v>
      </c>
      <c r="D6816" s="1" t="str">
        <f>VLOOKUP(Tabela1[[#This Row],[Cliente]],'BASE DE CLIENTES'!A:C,3,0)</f>
        <v>GO</v>
      </c>
      <c r="E6816" s="1" t="str">
        <f>CONCATENATE(Tabela1[[#This Row],[CIDADE]],",",Tabela1[[#This Row],[UF]])</f>
        <v>Valparaíso de Goiás,GO</v>
      </c>
      <c r="F6816" s="12">
        <v>46223</v>
      </c>
      <c r="G6816" s="14">
        <v>2193.69</v>
      </c>
      <c r="H6816" s="13">
        <v>3865</v>
      </c>
      <c r="I6816" s="7">
        <f>Tabela1[[#This Row],[Valor total]]-Tabela1[[#This Row],[Valor custo]]</f>
        <v>1671.31</v>
      </c>
      <c r="J6816" s="3">
        <f>Tabela1[[#This Row],[MARGEM BRUTA]]/Tabela1[[#This Row],[Valor total]]</f>
        <v>0.43242173350582147</v>
      </c>
      <c r="K6816" s="1" t="str">
        <f>VLOOKUP(Tabela1[[#This Row],[Cliente]],'BASE DE CLIENTES'!A:D,4,0)</f>
        <v>EMPRESA COM MAQUINA</v>
      </c>
      <c r="L6816" s="1" t="str">
        <f>VLOOKUP(Tabela1[[#This Row],[Cliente]],'BASE DE CLIENTES'!A:E,5,0)</f>
        <v>Valparaíso de Goiás</v>
      </c>
    </row>
    <row r="6817" spans="2:12" x14ac:dyDescent="0.3">
      <c r="B6817" t="s">
        <v>1305</v>
      </c>
      <c r="C6817" s="1" t="str">
        <f>VLOOKUP(Tabela1[[#This Row],[Cliente]],'BASE DE CLIENTES'!A:E,2,0)</f>
        <v>Brasília</v>
      </c>
      <c r="D6817" s="1" t="str">
        <f>VLOOKUP(Tabela1[[#This Row],[Cliente]],'BASE DE CLIENTES'!A:C,3,0)</f>
        <v>DF</v>
      </c>
      <c r="E6817" s="1" t="str">
        <f>CONCATENATE(Tabela1[[#This Row],[CIDADE]],",",Tabela1[[#This Row],[UF]])</f>
        <v>Brasília,DF</v>
      </c>
      <c r="F6817" s="12">
        <v>46223</v>
      </c>
      <c r="G6817" s="14">
        <v>104.28</v>
      </c>
      <c r="H6817" s="13">
        <v>310</v>
      </c>
      <c r="I6817" s="7">
        <f>Tabela1[[#This Row],[Valor total]]-Tabela1[[#This Row],[Valor custo]]</f>
        <v>205.72</v>
      </c>
      <c r="J6817" s="3">
        <f>Tabela1[[#This Row],[MARGEM BRUTA]]/Tabela1[[#This Row],[Valor total]]</f>
        <v>0.66361290322580646</v>
      </c>
      <c r="K6817" s="1" t="str">
        <f>VLOOKUP(Tabela1[[#This Row],[Cliente]],'BASE DE CLIENTES'!A:D,4,0)</f>
        <v>CLIENTE NOVO S/ IDENT.</v>
      </c>
      <c r="L6817" s="1" t="str">
        <f>VLOOKUP(Tabela1[[#This Row],[Cliente]],'BASE DE CLIENTES'!A:E,5,0)</f>
        <v>BRAZLÂNDIA</v>
      </c>
    </row>
    <row r="6818" spans="2:12" x14ac:dyDescent="0.3">
      <c r="B6818" t="s">
        <v>88</v>
      </c>
      <c r="C6818" s="1" t="str">
        <f>VLOOKUP(Tabela1[[#This Row],[Cliente]],'BASE DE CLIENTES'!A:E,2,0)</f>
        <v>Brasília</v>
      </c>
      <c r="D6818" s="1" t="str">
        <f>VLOOKUP(Tabela1[[#This Row],[Cliente]],'BASE DE CLIENTES'!A:C,3,0)</f>
        <v>DF</v>
      </c>
      <c r="E6818" s="1" t="str">
        <f>CONCATENATE(Tabela1[[#This Row],[CIDADE]],",",Tabela1[[#This Row],[UF]])</f>
        <v>Brasília,DF</v>
      </c>
      <c r="F6818" s="12">
        <v>46223</v>
      </c>
      <c r="G6818" s="14">
        <v>1075</v>
      </c>
      <c r="H6818" s="13">
        <v>1865</v>
      </c>
      <c r="I6818" s="7">
        <f>Tabela1[[#This Row],[Valor total]]-Tabela1[[#This Row],[Valor custo]]</f>
        <v>790</v>
      </c>
      <c r="J6818" s="3">
        <f>Tabela1[[#This Row],[MARGEM BRUTA]]/Tabela1[[#This Row],[Valor total]]</f>
        <v>0.42359249329758714</v>
      </c>
      <c r="K6818" s="1" t="str">
        <f>VLOOKUP(Tabela1[[#This Row],[Cliente]],'BASE DE CLIENTES'!A:D,4,0)</f>
        <v>SERRALHEIRO</v>
      </c>
      <c r="L6818" s="1" t="str">
        <f>VLOOKUP(Tabela1[[#This Row],[Cliente]],'BASE DE CLIENTES'!A:E,5,0)</f>
        <v>RECANTO DAS EMAS</v>
      </c>
    </row>
    <row r="6819" spans="2:12" x14ac:dyDescent="0.3">
      <c r="B6819" t="s">
        <v>117</v>
      </c>
      <c r="C6819" s="1" t="str">
        <f>VLOOKUP(Tabela1[[#This Row],[Cliente]],'BASE DE CLIENTES'!A:E,2,0)</f>
        <v>Brasília</v>
      </c>
      <c r="D6819" s="1" t="str">
        <f>VLOOKUP(Tabela1[[#This Row],[Cliente]],'BASE DE CLIENTES'!A:C,3,0)</f>
        <v>DF</v>
      </c>
      <c r="E6819" s="1" t="str">
        <f>CONCATENATE(Tabela1[[#This Row],[CIDADE]],",",Tabela1[[#This Row],[UF]])</f>
        <v>Brasília,DF</v>
      </c>
      <c r="F6819" s="12">
        <v>46223</v>
      </c>
      <c r="G6819" s="14">
        <v>281.39999999999998</v>
      </c>
      <c r="H6819" s="13">
        <v>675</v>
      </c>
      <c r="I6819" s="7">
        <f>Tabela1[[#This Row],[Valor total]]-Tabela1[[#This Row],[Valor custo]]</f>
        <v>393.6</v>
      </c>
      <c r="J6819" s="3">
        <f>Tabela1[[#This Row],[MARGEM BRUTA]]/Tabela1[[#This Row],[Valor total]]</f>
        <v>0.58311111111111114</v>
      </c>
      <c r="K6819" s="1" t="str">
        <f>VLOOKUP(Tabela1[[#This Row],[Cliente]],'BASE DE CLIENTES'!A:D,4,0)</f>
        <v>EMPRESA COM MAQUINA</v>
      </c>
      <c r="L6819" s="1" t="str">
        <f>VLOOKUP(Tabela1[[#This Row],[Cliente]],'BASE DE CLIENTES'!A:E,5,0)</f>
        <v>SETOR HABITACIONAL ARNIQUEIRA (AGUAS CLARAS)</v>
      </c>
    </row>
    <row r="6820" spans="2:12" x14ac:dyDescent="0.3">
      <c r="B6820" t="s">
        <v>68</v>
      </c>
      <c r="C6820" s="1" t="str">
        <f>VLOOKUP(Tabela1[[#This Row],[Cliente]],'BASE DE CLIENTES'!A:E,2,0)</f>
        <v>Brasília</v>
      </c>
      <c r="D6820" s="1" t="str">
        <f>VLOOKUP(Tabela1[[#This Row],[Cliente]],'BASE DE CLIENTES'!A:C,3,0)</f>
        <v>DF</v>
      </c>
      <c r="E6820" s="1" t="str">
        <f>CONCATENATE(Tabela1[[#This Row],[CIDADE]],",",Tabela1[[#This Row],[UF]])</f>
        <v>Brasília,DF</v>
      </c>
      <c r="F6820" s="12">
        <v>46223</v>
      </c>
      <c r="G6820" s="14">
        <v>46.5</v>
      </c>
      <c r="H6820" s="13">
        <v>75</v>
      </c>
      <c r="I6820" s="7">
        <f>Tabela1[[#This Row],[Valor total]]-Tabela1[[#This Row],[Valor custo]]</f>
        <v>28.5</v>
      </c>
      <c r="J6820" s="3">
        <f>Tabela1[[#This Row],[MARGEM BRUTA]]/Tabela1[[#This Row],[Valor total]]</f>
        <v>0.38</v>
      </c>
      <c r="K6820" s="1" t="str">
        <f>VLOOKUP(Tabela1[[#This Row],[Cliente]],'BASE DE CLIENTES'!A:D,4,0)</f>
        <v>EMPRESA COM MAQUINA</v>
      </c>
      <c r="L6820" s="1" t="str">
        <f>VLOOKUP(Tabela1[[#This Row],[Cliente]],'BASE DE CLIENTES'!A:E,5,0)</f>
        <v>SAMAMBAIA SUL (SAMAMBAIA)</v>
      </c>
    </row>
    <row r="6821" spans="2:12" x14ac:dyDescent="0.3">
      <c r="B6821" t="s">
        <v>255</v>
      </c>
      <c r="C6821" s="1" t="str">
        <f>VLOOKUP(Tabela1[[#This Row],[Cliente]],'BASE DE CLIENTES'!A:E,2,0)</f>
        <v>Brasília</v>
      </c>
      <c r="D6821" s="1" t="str">
        <f>VLOOKUP(Tabela1[[#This Row],[Cliente]],'BASE DE CLIENTES'!A:C,3,0)</f>
        <v>DF</v>
      </c>
      <c r="E6821" s="1" t="str">
        <f>CONCATENATE(Tabela1[[#This Row],[CIDADE]],",",Tabela1[[#This Row],[UF]])</f>
        <v>Brasília,DF</v>
      </c>
      <c r="F6821" s="12">
        <v>46223</v>
      </c>
      <c r="G6821" s="14">
        <v>463.69</v>
      </c>
      <c r="H6821" s="13">
        <v>750</v>
      </c>
      <c r="I6821" s="7">
        <f>Tabela1[[#This Row],[Valor total]]-Tabela1[[#This Row],[Valor custo]]</f>
        <v>286.31</v>
      </c>
      <c r="J6821" s="3">
        <f>Tabela1[[#This Row],[MARGEM BRUTA]]/Tabela1[[#This Row],[Valor total]]</f>
        <v>0.38174666666666668</v>
      </c>
      <c r="K6821" s="1" t="str">
        <f>VLOOKUP(Tabela1[[#This Row],[Cliente]],'BASE DE CLIENTES'!A:D,4,0)</f>
        <v>EMPRESA COM MAQUINA</v>
      </c>
      <c r="L6821" s="1" t="str">
        <f>VLOOKUP(Tabela1[[#This Row],[Cliente]],'BASE DE CLIENTES'!A:E,5,0)</f>
        <v>ADE ÁGUAS CLARAS</v>
      </c>
    </row>
    <row r="6822" spans="2:12" x14ac:dyDescent="0.3">
      <c r="B6822" t="s">
        <v>1176</v>
      </c>
      <c r="C6822" s="1" t="str">
        <f>VLOOKUP(Tabela1[[#This Row],[Cliente]],'BASE DE CLIENTES'!A:E,2,0)</f>
        <v>Brasília</v>
      </c>
      <c r="D6822" s="1" t="str">
        <f>VLOOKUP(Tabela1[[#This Row],[Cliente]],'BASE DE CLIENTES'!A:C,3,0)</f>
        <v>DF</v>
      </c>
      <c r="E6822" s="1" t="str">
        <f>CONCATENATE(Tabela1[[#This Row],[CIDADE]],",",Tabela1[[#This Row],[UF]])</f>
        <v>Brasília,DF</v>
      </c>
      <c r="F6822" s="12">
        <v>46223</v>
      </c>
      <c r="G6822" s="14">
        <v>3800</v>
      </c>
      <c r="H6822" s="13">
        <v>7500</v>
      </c>
      <c r="I6822" s="7">
        <f>Tabela1[[#This Row],[Valor total]]-Tabela1[[#This Row],[Valor custo]]</f>
        <v>3700</v>
      </c>
      <c r="J6822" s="3">
        <f>Tabela1[[#This Row],[MARGEM BRUTA]]/Tabela1[[#This Row],[Valor total]]</f>
        <v>0.49333333333333335</v>
      </c>
      <c r="K6822" s="1" t="str">
        <f>VLOOKUP(Tabela1[[#This Row],[Cliente]],'BASE DE CLIENTES'!A:D,4,0)</f>
        <v>CLIENTE NOVO S/ IDENT.</v>
      </c>
      <c r="L6822" s="1" t="str">
        <f>VLOOKUP(Tabela1[[#This Row],[Cliente]],'BASE DE CLIENTES'!A:E,5,0)</f>
        <v>TAGUATINGA</v>
      </c>
    </row>
    <row r="6823" spans="2:12" x14ac:dyDescent="0.3">
      <c r="B6823" t="s">
        <v>112</v>
      </c>
      <c r="C6823" s="1" t="str">
        <f>VLOOKUP(Tabela1[[#This Row],[Cliente]],'BASE DE CLIENTES'!A:E,2,0)</f>
        <v>Brasília</v>
      </c>
      <c r="D6823" s="1" t="str">
        <f>VLOOKUP(Tabela1[[#This Row],[Cliente]],'BASE DE CLIENTES'!A:C,3,0)</f>
        <v>DF</v>
      </c>
      <c r="E6823" s="1" t="str">
        <f>CONCATENATE(Tabela1[[#This Row],[CIDADE]],",",Tabela1[[#This Row],[UF]])</f>
        <v>Brasília,DF</v>
      </c>
      <c r="F6823" s="12">
        <v>46223</v>
      </c>
      <c r="G6823" s="14">
        <v>1194.2</v>
      </c>
      <c r="H6823" s="13">
        <v>2070</v>
      </c>
      <c r="I6823" s="7">
        <f>Tabela1[[#This Row],[Valor total]]-Tabela1[[#This Row],[Valor custo]]</f>
        <v>875.8</v>
      </c>
      <c r="J6823" s="3">
        <f>Tabela1[[#This Row],[MARGEM BRUTA]]/Tabela1[[#This Row],[Valor total]]</f>
        <v>0.42309178743961351</v>
      </c>
      <c r="K6823" s="1" t="str">
        <f>VLOOKUP(Tabela1[[#This Row],[Cliente]],'BASE DE CLIENTES'!A:D,4,0)</f>
        <v>SERRALHEIRO</v>
      </c>
      <c r="L6823" s="1" t="str">
        <f>VLOOKUP(Tabela1[[#This Row],[Cliente]],'BASE DE CLIENTES'!A:E,5,0)</f>
        <v>RIACHO FUNDO I</v>
      </c>
    </row>
    <row r="6824" spans="2:12" x14ac:dyDescent="0.3">
      <c r="B6824" t="s">
        <v>276</v>
      </c>
      <c r="C6824" s="1" t="str">
        <f>VLOOKUP(Tabela1[[#This Row],[Cliente]],'BASE DE CLIENTES'!A:E,2,0)</f>
        <v>Parauapebas</v>
      </c>
      <c r="D6824" s="1" t="str">
        <f>VLOOKUP(Tabela1[[#This Row],[Cliente]],'BASE DE CLIENTES'!A:C,3,0)</f>
        <v>PA</v>
      </c>
      <c r="E6824" s="1" t="str">
        <f>CONCATENATE(Tabela1[[#This Row],[CIDADE]],",",Tabela1[[#This Row],[UF]])</f>
        <v>Parauapebas,PA</v>
      </c>
      <c r="F6824" s="12">
        <v>46223</v>
      </c>
      <c r="G6824" s="14">
        <v>8209.2099999999991</v>
      </c>
      <c r="H6824" s="13">
        <v>13175</v>
      </c>
      <c r="I6824" s="7">
        <f>Tabela1[[#This Row],[Valor total]]-Tabela1[[#This Row],[Valor custo]]</f>
        <v>4965.7900000000009</v>
      </c>
      <c r="J6824" s="3">
        <f>Tabela1[[#This Row],[MARGEM BRUTA]]/Tabela1[[#This Row],[Valor total]]</f>
        <v>0.37691005692599627</v>
      </c>
      <c r="K6824" s="1" t="str">
        <f>VLOOKUP(Tabela1[[#This Row],[Cliente]],'BASE DE CLIENTES'!A:D,4,0)</f>
        <v>EMPRESA COM MAQUINA</v>
      </c>
      <c r="L6824" s="1" t="str">
        <f>VLOOKUP(Tabela1[[#This Row],[Cliente]],'BASE DE CLIENTES'!A:E,5,0)</f>
        <v>Parauapebas</v>
      </c>
    </row>
    <row r="6825" spans="2:12" x14ac:dyDescent="0.3">
      <c r="B6825" t="s">
        <v>97</v>
      </c>
      <c r="C6825" s="1" t="str">
        <f>VLOOKUP(Tabela1[[#This Row],[Cliente]],'BASE DE CLIENTES'!A:E,2,0)</f>
        <v>Brasília</v>
      </c>
      <c r="D6825" s="1" t="str">
        <f>VLOOKUP(Tabela1[[#This Row],[Cliente]],'BASE DE CLIENTES'!A:C,3,0)</f>
        <v>DF</v>
      </c>
      <c r="E6825" s="1" t="str">
        <f>CONCATENATE(Tabela1[[#This Row],[CIDADE]],",",Tabela1[[#This Row],[UF]])</f>
        <v>Brasília,DF</v>
      </c>
      <c r="F6825" s="12">
        <v>46223</v>
      </c>
      <c r="G6825" s="14">
        <v>546.79</v>
      </c>
      <c r="H6825" s="13">
        <v>795</v>
      </c>
      <c r="I6825" s="7">
        <f>Tabela1[[#This Row],[Valor total]]-Tabela1[[#This Row],[Valor custo]]</f>
        <v>248.21000000000004</v>
      </c>
      <c r="J6825" s="3">
        <f>Tabela1[[#This Row],[MARGEM BRUTA]]/Tabela1[[#This Row],[Valor total]]</f>
        <v>0.31221383647798745</v>
      </c>
      <c r="K6825" s="1" t="str">
        <f>VLOOKUP(Tabela1[[#This Row],[Cliente]],'BASE DE CLIENTES'!A:D,4,0)</f>
        <v>SERRALHEIRO</v>
      </c>
      <c r="L6825" s="1" t="str">
        <f>VLOOKUP(Tabela1[[#This Row],[Cliente]],'BASE DE CLIENTES'!A:E,5,0)</f>
        <v>CEILANDIA NORTE</v>
      </c>
    </row>
    <row r="6826" spans="2:12" x14ac:dyDescent="0.3">
      <c r="B6826" t="s">
        <v>161</v>
      </c>
      <c r="C6826" s="1" t="str">
        <f>VLOOKUP(Tabela1[[#This Row],[Cliente]],'BASE DE CLIENTES'!A:E,2,0)</f>
        <v>Brasília</v>
      </c>
      <c r="D6826" s="1" t="str">
        <f>VLOOKUP(Tabela1[[#This Row],[Cliente]],'BASE DE CLIENTES'!A:C,3,0)</f>
        <v>DF</v>
      </c>
      <c r="E6826" s="1" t="str">
        <f>CONCATENATE(Tabela1[[#This Row],[CIDADE]],",",Tabela1[[#This Row],[UF]])</f>
        <v>Brasília,DF</v>
      </c>
      <c r="F6826" s="12">
        <v>46223</v>
      </c>
      <c r="G6826" s="14">
        <v>10921.9</v>
      </c>
      <c r="H6826" s="13">
        <v>16250</v>
      </c>
      <c r="I6826" s="7">
        <f>Tabela1[[#This Row],[Valor total]]-Tabela1[[#This Row],[Valor custo]]</f>
        <v>5328.1</v>
      </c>
      <c r="J6826" s="3">
        <f>Tabela1[[#This Row],[MARGEM BRUTA]]/Tabela1[[#This Row],[Valor total]]</f>
        <v>0.32788307692307694</v>
      </c>
      <c r="K6826" s="1" t="str">
        <f>VLOOKUP(Tabela1[[#This Row],[Cliente]],'BASE DE CLIENTES'!A:D,4,0)</f>
        <v>EMPRESA COM MAQUINA</v>
      </c>
      <c r="L6826" s="1" t="str">
        <f>VLOOKUP(Tabela1[[#This Row],[Cliente]],'BASE DE CLIENTES'!A:E,5,0)</f>
        <v>RIACHO FUNDO II</v>
      </c>
    </row>
    <row r="6827" spans="2:12" x14ac:dyDescent="0.3">
      <c r="B6827" t="s">
        <v>1223</v>
      </c>
      <c r="C6827" s="1" t="str">
        <f>VLOOKUP(Tabela1[[#This Row],[Cliente]],'BASE DE CLIENTES'!A:E,2,0)</f>
        <v>MERCADO LIVRE</v>
      </c>
      <c r="D6827" s="1" t="str">
        <f>VLOOKUP(Tabela1[[#This Row],[Cliente]],'BASE DE CLIENTES'!A:C,3,0)</f>
        <v>MERCADO LIVRE</v>
      </c>
      <c r="E6827" s="1" t="str">
        <f>CONCATENATE(Tabela1[[#This Row],[CIDADE]],",",Tabela1[[#This Row],[UF]])</f>
        <v>MERCADO LIVRE,MERCADO LIVRE</v>
      </c>
      <c r="F6827" s="12">
        <v>46223</v>
      </c>
      <c r="G6827" s="14">
        <v>56.28</v>
      </c>
      <c r="H6827" s="13">
        <v>219.6</v>
      </c>
      <c r="I6827" s="7">
        <f>Tabela1[[#This Row],[Valor total]]-Tabela1[[#This Row],[Valor custo]]</f>
        <v>163.32</v>
      </c>
      <c r="J6827" s="3">
        <f>Tabela1[[#This Row],[MARGEM BRUTA]]/Tabela1[[#This Row],[Valor total]]</f>
        <v>0.74371584699453552</v>
      </c>
      <c r="K6827" s="1" t="str">
        <f>VLOOKUP(Tabela1[[#This Row],[Cliente]],'BASE DE CLIENTES'!A:D,4,0)</f>
        <v>OUTROS RAMOS</v>
      </c>
      <c r="L6827" s="1" t="str">
        <f>VLOOKUP(Tabela1[[#This Row],[Cliente]],'BASE DE CLIENTES'!A:E,5,0)</f>
        <v>MERCADO LIVRE</v>
      </c>
    </row>
    <row r="6828" spans="2:12" x14ac:dyDescent="0.3">
      <c r="B6828" t="s">
        <v>262</v>
      </c>
      <c r="C6828" s="1" t="str">
        <f>VLOOKUP(Tabela1[[#This Row],[Cliente]],'BASE DE CLIENTES'!A:E,2,0)</f>
        <v>Brasília</v>
      </c>
      <c r="D6828" s="1" t="str">
        <f>VLOOKUP(Tabela1[[#This Row],[Cliente]],'BASE DE CLIENTES'!A:C,3,0)</f>
        <v>DF</v>
      </c>
      <c r="E6828" s="1" t="str">
        <f>CONCATENATE(Tabela1[[#This Row],[CIDADE]],",",Tabela1[[#This Row],[UF]])</f>
        <v>Brasília,DF</v>
      </c>
      <c r="F6828" s="12">
        <v>46223</v>
      </c>
      <c r="G6828" s="14">
        <v>56.28</v>
      </c>
      <c r="H6828" s="13">
        <v>200</v>
      </c>
      <c r="I6828" s="7">
        <f>Tabela1[[#This Row],[Valor total]]-Tabela1[[#This Row],[Valor custo]]</f>
        <v>143.72</v>
      </c>
      <c r="J6828" s="3">
        <f>Tabela1[[#This Row],[MARGEM BRUTA]]/Tabela1[[#This Row],[Valor total]]</f>
        <v>0.71860000000000002</v>
      </c>
      <c r="K6828" s="1" t="str">
        <f>VLOOKUP(Tabela1[[#This Row],[Cliente]],'BASE DE CLIENTES'!A:D,4,0)</f>
        <v>SERRALHEIRO</v>
      </c>
      <c r="L6828" s="1" t="str">
        <f>VLOOKUP(Tabela1[[#This Row],[Cliente]],'BASE DE CLIENTES'!A:E,5,0)</f>
        <v>SETOR INDUSTRIAL (TAGUATINGA)</v>
      </c>
    </row>
    <row r="6829" spans="2:12" x14ac:dyDescent="0.3">
      <c r="B6829" t="s">
        <v>141</v>
      </c>
      <c r="C6829" s="1" t="str">
        <f>VLOOKUP(Tabela1[[#This Row],[Cliente]],'BASE DE CLIENTES'!A:E,2,0)</f>
        <v>Brasília</v>
      </c>
      <c r="D6829" s="1" t="str">
        <f>VLOOKUP(Tabela1[[#This Row],[Cliente]],'BASE DE CLIENTES'!A:C,3,0)</f>
        <v>DF</v>
      </c>
      <c r="E6829" s="1" t="str">
        <f>CONCATENATE(Tabela1[[#This Row],[CIDADE]],",",Tabela1[[#This Row],[UF]])</f>
        <v>Brasília,DF</v>
      </c>
      <c r="F6829" s="12">
        <v>46223</v>
      </c>
      <c r="G6829" s="14">
        <v>4562.5600000000004</v>
      </c>
      <c r="H6829" s="13">
        <v>7190</v>
      </c>
      <c r="I6829" s="7">
        <f>Tabela1[[#This Row],[Valor total]]-Tabela1[[#This Row],[Valor custo]]</f>
        <v>2627.4399999999996</v>
      </c>
      <c r="J6829" s="3">
        <f>Tabela1[[#This Row],[MARGEM BRUTA]]/Tabela1[[#This Row],[Valor total]]</f>
        <v>0.36542976356050066</v>
      </c>
      <c r="K6829" s="1" t="str">
        <f>VLOOKUP(Tabela1[[#This Row],[Cliente]],'BASE DE CLIENTES'!A:D,4,0)</f>
        <v>EMPRESA COM MAQUINA</v>
      </c>
      <c r="L6829" s="1" t="str">
        <f>VLOOKUP(Tabela1[[#This Row],[Cliente]],'BASE DE CLIENTES'!A:E,5,0)</f>
        <v>TAGUATINGA</v>
      </c>
    </row>
    <row r="6830" spans="2:12" x14ac:dyDescent="0.3">
      <c r="B6830" t="s">
        <v>27</v>
      </c>
      <c r="C6830" s="1" t="str">
        <f>VLOOKUP(Tabela1[[#This Row],[Cliente]],'BASE DE CLIENTES'!A:E,2,0)</f>
        <v>Brasília</v>
      </c>
      <c r="D6830" s="1" t="str">
        <f>VLOOKUP(Tabela1[[#This Row],[Cliente]],'BASE DE CLIENTES'!A:C,3,0)</f>
        <v>DF</v>
      </c>
      <c r="E6830" s="1" t="str">
        <f>CONCATENATE(Tabela1[[#This Row],[CIDADE]],",",Tabela1[[#This Row],[UF]])</f>
        <v>Brasília,DF</v>
      </c>
      <c r="F6830" s="12">
        <v>46223</v>
      </c>
      <c r="G6830" s="14">
        <v>1520</v>
      </c>
      <c r="H6830" s="13">
        <v>2460</v>
      </c>
      <c r="I6830" s="7">
        <f>Tabela1[[#This Row],[Valor total]]-Tabela1[[#This Row],[Valor custo]]</f>
        <v>940</v>
      </c>
      <c r="J6830" s="3">
        <f>Tabela1[[#This Row],[MARGEM BRUTA]]/Tabela1[[#This Row],[Valor total]]</f>
        <v>0.38211382113821141</v>
      </c>
      <c r="K6830" s="1" t="str">
        <f>VLOOKUP(Tabela1[[#This Row],[Cliente]],'BASE DE CLIENTES'!A:D,4,0)</f>
        <v>EMPRESA SEM MAQUINA</v>
      </c>
      <c r="L6830" s="1" t="str">
        <f>VLOOKUP(Tabela1[[#This Row],[Cliente]],'BASE DE CLIENTES'!A:E,5,0)</f>
        <v>RECANTO DAS EMAS</v>
      </c>
    </row>
    <row r="6831" spans="2:12" x14ac:dyDescent="0.3">
      <c r="B6831" t="s">
        <v>117</v>
      </c>
      <c r="C6831" s="1" t="str">
        <f>VLOOKUP(Tabela1[[#This Row],[Cliente]],'BASE DE CLIENTES'!A:E,2,0)</f>
        <v>Brasília</v>
      </c>
      <c r="D6831" s="1" t="str">
        <f>VLOOKUP(Tabela1[[#This Row],[Cliente]],'BASE DE CLIENTES'!A:C,3,0)</f>
        <v>DF</v>
      </c>
      <c r="E6831" s="1" t="str">
        <f>CONCATENATE(Tabela1[[#This Row],[CIDADE]],",",Tabela1[[#This Row],[UF]])</f>
        <v>Brasília,DF</v>
      </c>
      <c r="F6831" s="12">
        <v>46223</v>
      </c>
      <c r="G6831" s="14">
        <v>1384.79</v>
      </c>
      <c r="H6831" s="13">
        <v>2000</v>
      </c>
      <c r="I6831" s="7">
        <f>Tabela1[[#This Row],[Valor total]]-Tabela1[[#This Row],[Valor custo]]</f>
        <v>615.21</v>
      </c>
      <c r="J6831" s="3">
        <f>Tabela1[[#This Row],[MARGEM BRUTA]]/Tabela1[[#This Row],[Valor total]]</f>
        <v>0.30760500000000002</v>
      </c>
      <c r="K6831" s="1" t="str">
        <f>VLOOKUP(Tabela1[[#This Row],[Cliente]],'BASE DE CLIENTES'!A:D,4,0)</f>
        <v>EMPRESA COM MAQUINA</v>
      </c>
      <c r="L6831" s="1" t="str">
        <f>VLOOKUP(Tabela1[[#This Row],[Cliente]],'BASE DE CLIENTES'!A:E,5,0)</f>
        <v>SETOR HABITACIONAL ARNIQUEIRA (AGUAS CLARAS)</v>
      </c>
    </row>
    <row r="6832" spans="2:12" x14ac:dyDescent="0.3">
      <c r="B6832" t="s">
        <v>184</v>
      </c>
      <c r="C6832" s="1" t="str">
        <f>VLOOKUP(Tabela1[[#This Row],[Cliente]],'BASE DE CLIENTES'!A:E,2,0)</f>
        <v>Castanhal</v>
      </c>
      <c r="D6832" s="1" t="str">
        <f>VLOOKUP(Tabela1[[#This Row],[Cliente]],'BASE DE CLIENTES'!A:C,3,0)</f>
        <v>PA</v>
      </c>
      <c r="E6832" s="1" t="str">
        <f>CONCATENATE(Tabela1[[#This Row],[CIDADE]],",",Tabela1[[#This Row],[UF]])</f>
        <v>Castanhal,PA</v>
      </c>
      <c r="F6832" s="12">
        <v>46223</v>
      </c>
      <c r="G6832" s="14">
        <v>16127.53</v>
      </c>
      <c r="H6832" s="13">
        <v>25425</v>
      </c>
      <c r="I6832" s="7">
        <f>Tabela1[[#This Row],[Valor total]]-Tabela1[[#This Row],[Valor custo]]</f>
        <v>9297.4699999999993</v>
      </c>
      <c r="J6832" s="3">
        <f>Tabela1[[#This Row],[MARGEM BRUTA]]/Tabela1[[#This Row],[Valor total]]</f>
        <v>0.36568220255653883</v>
      </c>
      <c r="K6832" s="1" t="str">
        <f>VLOOKUP(Tabela1[[#This Row],[Cliente]],'BASE DE CLIENTES'!A:D,4,0)</f>
        <v>EMPRESA COM MAQUINA</v>
      </c>
      <c r="L6832" s="1" t="str">
        <f>VLOOKUP(Tabela1[[#This Row],[Cliente]],'BASE DE CLIENTES'!A:E,5,0)</f>
        <v>Castanhal</v>
      </c>
    </row>
    <row r="6833" spans="2:12" x14ac:dyDescent="0.3">
      <c r="B6833" t="s">
        <v>23</v>
      </c>
      <c r="C6833" s="1" t="str">
        <f>VLOOKUP(Tabela1[[#This Row],[Cliente]],'BASE DE CLIENTES'!A:E,2,0)</f>
        <v>Brasília</v>
      </c>
      <c r="D6833" s="1" t="str">
        <f>VLOOKUP(Tabela1[[#This Row],[Cliente]],'BASE DE CLIENTES'!A:C,3,0)</f>
        <v>DF</v>
      </c>
      <c r="E6833" s="1" t="str">
        <f>CONCATENATE(Tabela1[[#This Row],[CIDADE]],",",Tabela1[[#This Row],[UF]])</f>
        <v>Brasília,DF</v>
      </c>
      <c r="F6833" s="12">
        <v>46223</v>
      </c>
      <c r="G6833" s="14">
        <v>866.18</v>
      </c>
      <c r="H6833" s="13">
        <v>1340</v>
      </c>
      <c r="I6833" s="7">
        <f>Tabela1[[#This Row],[Valor total]]-Tabela1[[#This Row],[Valor custo]]</f>
        <v>473.82000000000005</v>
      </c>
      <c r="J6833" s="3">
        <f>Tabela1[[#This Row],[MARGEM BRUTA]]/Tabela1[[#This Row],[Valor total]]</f>
        <v>0.35359701492537315</v>
      </c>
      <c r="K6833" s="1" t="str">
        <f>VLOOKUP(Tabela1[[#This Row],[Cliente]],'BASE DE CLIENTES'!A:D,4,0)</f>
        <v>EMPRESA SEM MAQUINA</v>
      </c>
      <c r="L6833" s="1" t="str">
        <f>VLOOKUP(Tabela1[[#This Row],[Cliente]],'BASE DE CLIENTES'!A:E,5,0)</f>
        <v>SETOR INDUSTRIAL (TAGUATINGA)</v>
      </c>
    </row>
    <row r="6834" spans="2:12" x14ac:dyDescent="0.3">
      <c r="B6834" t="s">
        <v>111</v>
      </c>
      <c r="C6834" s="1" t="str">
        <f>VLOOKUP(Tabela1[[#This Row],[Cliente]],'BASE DE CLIENTES'!A:E,2,0)</f>
        <v>Brasília</v>
      </c>
      <c r="D6834" s="1" t="str">
        <f>VLOOKUP(Tabela1[[#This Row],[Cliente]],'BASE DE CLIENTES'!A:C,3,0)</f>
        <v>DF</v>
      </c>
      <c r="E6834" s="1" t="str">
        <f>CONCATENATE(Tabela1[[#This Row],[CIDADE]],",",Tabela1[[#This Row],[UF]])</f>
        <v>Brasília,DF</v>
      </c>
      <c r="F6834" s="12">
        <v>46223</v>
      </c>
      <c r="G6834" s="14">
        <v>1216.79</v>
      </c>
      <c r="H6834" s="13">
        <v>1720</v>
      </c>
      <c r="I6834" s="7">
        <f>Tabela1[[#This Row],[Valor total]]-Tabela1[[#This Row],[Valor custo]]</f>
        <v>503.21000000000004</v>
      </c>
      <c r="J6834" s="3">
        <f>Tabela1[[#This Row],[MARGEM BRUTA]]/Tabela1[[#This Row],[Valor total]]</f>
        <v>0.29256395348837211</v>
      </c>
      <c r="K6834" s="1" t="str">
        <f>VLOOKUP(Tabela1[[#This Row],[Cliente]],'BASE DE CLIENTES'!A:D,4,0)</f>
        <v>EMPRESA SEM MAQUINA</v>
      </c>
      <c r="L6834" s="1" t="str">
        <f>VLOOKUP(Tabela1[[#This Row],[Cliente]],'BASE DE CLIENTES'!A:E,5,0)</f>
        <v>TAGUATINGA SUL (TAGUATINGA)</v>
      </c>
    </row>
    <row r="6835" spans="2:12" x14ac:dyDescent="0.3">
      <c r="B6835" t="s">
        <v>322</v>
      </c>
      <c r="C6835" s="1" t="str">
        <f>VLOOKUP(Tabela1[[#This Row],[Cliente]],'BASE DE CLIENTES'!A:E,2,0)</f>
        <v>Brasília</v>
      </c>
      <c r="D6835" s="1" t="str">
        <f>VLOOKUP(Tabela1[[#This Row],[Cliente]],'BASE DE CLIENTES'!A:C,3,0)</f>
        <v>DF</v>
      </c>
      <c r="E6835" s="1" t="str">
        <f>CONCATENATE(Tabela1[[#This Row],[CIDADE]],",",Tabela1[[#This Row],[UF]])</f>
        <v>Brasília,DF</v>
      </c>
      <c r="F6835" s="12">
        <v>46223</v>
      </c>
      <c r="G6835" s="14">
        <v>191</v>
      </c>
      <c r="H6835" s="13">
        <v>300</v>
      </c>
      <c r="I6835" s="7">
        <f>Tabela1[[#This Row],[Valor total]]-Tabela1[[#This Row],[Valor custo]]</f>
        <v>109</v>
      </c>
      <c r="J6835" s="3">
        <f>Tabela1[[#This Row],[MARGEM BRUTA]]/Tabela1[[#This Row],[Valor total]]</f>
        <v>0.36333333333333334</v>
      </c>
      <c r="K6835" s="1" t="str">
        <f>VLOOKUP(Tabela1[[#This Row],[Cliente]],'BASE DE CLIENTES'!A:D,4,0)</f>
        <v>SERRALHEIRO</v>
      </c>
      <c r="L6835" s="1" t="str">
        <f>VLOOKUP(Tabela1[[#This Row],[Cliente]],'BASE DE CLIENTES'!A:E,5,0)</f>
        <v>RIACHO FUNDO I</v>
      </c>
    </row>
    <row r="6836" spans="2:12" x14ac:dyDescent="0.3">
      <c r="B6836" t="s">
        <v>1304</v>
      </c>
      <c r="C6836" s="1" t="str">
        <f>VLOOKUP(Tabela1[[#This Row],[Cliente]],'BASE DE CLIENTES'!A:E,2,0)</f>
        <v>Uberlândia</v>
      </c>
      <c r="D6836" s="1" t="str">
        <f>VLOOKUP(Tabela1[[#This Row],[Cliente]],'BASE DE CLIENTES'!A:C,3,0)</f>
        <v>MG</v>
      </c>
      <c r="E6836" s="1" t="str">
        <f>CONCATENATE(Tabela1[[#This Row],[CIDADE]],",",Tabela1[[#This Row],[UF]])</f>
        <v>Uberlândia,MG</v>
      </c>
      <c r="F6836" s="12">
        <v>46223</v>
      </c>
      <c r="G6836" s="14">
        <v>15373.79</v>
      </c>
      <c r="H6836" s="13">
        <v>20960</v>
      </c>
      <c r="I6836" s="7">
        <f>Tabela1[[#This Row],[Valor total]]-Tabela1[[#This Row],[Valor custo]]</f>
        <v>5586.2099999999991</v>
      </c>
      <c r="J6836" s="3">
        <f>Tabela1[[#This Row],[MARGEM BRUTA]]/Tabela1[[#This Row],[Valor total]]</f>
        <v>0.2665176526717557</v>
      </c>
      <c r="K6836" s="1" t="str">
        <f>VLOOKUP(Tabela1[[#This Row],[Cliente]],'BASE DE CLIENTES'!A:D,4,0)</f>
        <v>CLIENTE NOVO S/ IDENT.</v>
      </c>
      <c r="L6836" s="1" t="str">
        <f>VLOOKUP(Tabela1[[#This Row],[Cliente]],'BASE DE CLIENTES'!A:E,5,0)</f>
        <v>Uberlândia</v>
      </c>
    </row>
    <row r="6837" spans="2:12" x14ac:dyDescent="0.3">
      <c r="B6837" t="s">
        <v>150</v>
      </c>
      <c r="C6837" s="1" t="str">
        <f>VLOOKUP(Tabela1[[#This Row],[Cliente]],'BASE DE CLIENTES'!A:E,2,0)</f>
        <v>Anápolis</v>
      </c>
      <c r="D6837" s="1" t="str">
        <f>VLOOKUP(Tabela1[[#This Row],[Cliente]],'BASE DE CLIENTES'!A:C,3,0)</f>
        <v>GO</v>
      </c>
      <c r="E6837" s="1" t="str">
        <f>CONCATENATE(Tabela1[[#This Row],[CIDADE]],",",Tabela1[[#This Row],[UF]])</f>
        <v>Anápolis,GO</v>
      </c>
      <c r="F6837" s="12">
        <v>46223</v>
      </c>
      <c r="G6837" s="14">
        <v>9131.61</v>
      </c>
      <c r="H6837" s="13">
        <v>14320</v>
      </c>
      <c r="I6837" s="7">
        <f>Tabela1[[#This Row],[Valor total]]-Tabela1[[#This Row],[Valor custo]]</f>
        <v>5188.3899999999994</v>
      </c>
      <c r="J6837" s="3">
        <f>Tabela1[[#This Row],[MARGEM BRUTA]]/Tabela1[[#This Row],[Valor total]]</f>
        <v>0.36231773743016754</v>
      </c>
      <c r="K6837" s="1" t="str">
        <f>VLOOKUP(Tabela1[[#This Row],[Cliente]],'BASE DE CLIENTES'!A:D,4,0)</f>
        <v>EMPRESA COM MAQUINA</v>
      </c>
      <c r="L6837" s="1" t="str">
        <f>VLOOKUP(Tabela1[[#This Row],[Cliente]],'BASE DE CLIENTES'!A:E,5,0)</f>
        <v>Anápolis</v>
      </c>
    </row>
    <row r="6838" spans="2:12" x14ac:dyDescent="0.3">
      <c r="B6838" t="s">
        <v>36</v>
      </c>
      <c r="C6838" s="1" t="str">
        <f>VLOOKUP(Tabela1[[#This Row],[Cliente]],'BASE DE CLIENTES'!A:E,2,0)</f>
        <v>Brasília</v>
      </c>
      <c r="D6838" s="1" t="str">
        <f>VLOOKUP(Tabela1[[#This Row],[Cliente]],'BASE DE CLIENTES'!A:C,3,0)</f>
        <v>DF</v>
      </c>
      <c r="E6838" s="1" t="str">
        <f>CONCATENATE(Tabela1[[#This Row],[CIDADE]],",",Tabela1[[#This Row],[UF]])</f>
        <v>Brasília,DF</v>
      </c>
      <c r="F6838" s="12">
        <v>46223</v>
      </c>
      <c r="G6838" s="14">
        <v>1560.72</v>
      </c>
      <c r="H6838" s="13">
        <v>2225</v>
      </c>
      <c r="I6838" s="7">
        <f>Tabela1[[#This Row],[Valor total]]-Tabela1[[#This Row],[Valor custo]]</f>
        <v>664.28</v>
      </c>
      <c r="J6838" s="3">
        <f>Tabela1[[#This Row],[MARGEM BRUTA]]/Tabela1[[#This Row],[Valor total]]</f>
        <v>0.29855280898876402</v>
      </c>
      <c r="K6838" s="1" t="str">
        <f>VLOOKUP(Tabela1[[#This Row],[Cliente]],'BASE DE CLIENTES'!A:D,4,0)</f>
        <v>SERRALHEIRO</v>
      </c>
      <c r="L6838" s="1" t="str">
        <f>VLOOKUP(Tabela1[[#This Row],[Cliente]],'BASE DE CLIENTES'!A:E,5,0)</f>
        <v>CEILANDIA SUL (CEILANDIA)</v>
      </c>
    </row>
    <row r="6839" spans="2:12" x14ac:dyDescent="0.3">
      <c r="B6839" t="s">
        <v>1223</v>
      </c>
      <c r="C6839" s="1" t="str">
        <f>VLOOKUP(Tabela1[[#This Row],[Cliente]],'BASE DE CLIENTES'!A:E,2,0)</f>
        <v>MERCADO LIVRE</v>
      </c>
      <c r="D6839" s="1" t="str">
        <f>VLOOKUP(Tabela1[[#This Row],[Cliente]],'BASE DE CLIENTES'!A:C,3,0)</f>
        <v>MERCADO LIVRE</v>
      </c>
      <c r="E6839" s="1" t="str">
        <f>CONCATENATE(Tabela1[[#This Row],[CIDADE]],",",Tabela1[[#This Row],[UF]])</f>
        <v>MERCADO LIVRE,MERCADO LIVRE</v>
      </c>
      <c r="F6839" s="12">
        <v>46223</v>
      </c>
      <c r="G6839" s="14">
        <v>56.28</v>
      </c>
      <c r="H6839" s="13">
        <v>192.81</v>
      </c>
      <c r="I6839" s="7">
        <f>Tabela1[[#This Row],[Valor total]]-Tabela1[[#This Row],[Valor custo]]</f>
        <v>136.53</v>
      </c>
      <c r="J6839" s="3">
        <f>Tabela1[[#This Row],[MARGEM BRUTA]]/Tabela1[[#This Row],[Valor total]]</f>
        <v>0.7081064260152482</v>
      </c>
      <c r="K6839" s="1" t="str">
        <f>VLOOKUP(Tabela1[[#This Row],[Cliente]],'BASE DE CLIENTES'!A:D,4,0)</f>
        <v>OUTROS RAMOS</v>
      </c>
      <c r="L6839" s="1" t="str">
        <f>VLOOKUP(Tabela1[[#This Row],[Cliente]],'BASE DE CLIENTES'!A:E,5,0)</f>
        <v>MERCADO LIVRE</v>
      </c>
    </row>
    <row r="6840" spans="2:12" x14ac:dyDescent="0.3">
      <c r="B6840" t="s">
        <v>1223</v>
      </c>
      <c r="C6840" s="1" t="str">
        <f>VLOOKUP(Tabela1[[#This Row],[Cliente]],'BASE DE CLIENTES'!A:E,2,0)</f>
        <v>MERCADO LIVRE</v>
      </c>
      <c r="D6840" s="1" t="str">
        <f>VLOOKUP(Tabela1[[#This Row],[Cliente]],'BASE DE CLIENTES'!A:C,3,0)</f>
        <v>MERCADO LIVRE</v>
      </c>
      <c r="E6840" s="1" t="str">
        <f>CONCATENATE(Tabela1[[#This Row],[CIDADE]],",",Tabela1[[#This Row],[UF]])</f>
        <v>MERCADO LIVRE,MERCADO LIVRE</v>
      </c>
      <c r="F6840" s="12">
        <v>46223</v>
      </c>
      <c r="G6840" s="14">
        <v>112.56</v>
      </c>
      <c r="H6840" s="13">
        <v>385.62</v>
      </c>
      <c r="I6840" s="7">
        <f>Tabela1[[#This Row],[Valor total]]-Tabela1[[#This Row],[Valor custo]]</f>
        <v>273.06</v>
      </c>
      <c r="J6840" s="3">
        <f>Tabela1[[#This Row],[MARGEM BRUTA]]/Tabela1[[#This Row],[Valor total]]</f>
        <v>0.7081064260152482</v>
      </c>
      <c r="K6840" s="1" t="str">
        <f>VLOOKUP(Tabela1[[#This Row],[Cliente]],'BASE DE CLIENTES'!A:D,4,0)</f>
        <v>OUTROS RAMOS</v>
      </c>
      <c r="L6840" s="1" t="str">
        <f>VLOOKUP(Tabela1[[#This Row],[Cliente]],'BASE DE CLIENTES'!A:E,5,0)</f>
        <v>MERCADO LIVRE</v>
      </c>
    </row>
    <row r="6841" spans="2:12" x14ac:dyDescent="0.3">
      <c r="B6841" t="s">
        <v>1223</v>
      </c>
      <c r="C6841" s="1" t="str">
        <f>VLOOKUP(Tabela1[[#This Row],[Cliente]],'BASE DE CLIENTES'!A:E,2,0)</f>
        <v>MERCADO LIVRE</v>
      </c>
      <c r="D6841" s="1" t="str">
        <f>VLOOKUP(Tabela1[[#This Row],[Cliente]],'BASE DE CLIENTES'!A:C,3,0)</f>
        <v>MERCADO LIVRE</v>
      </c>
      <c r="E6841" s="1" t="str">
        <f>CONCATENATE(Tabela1[[#This Row],[CIDADE]],",",Tabela1[[#This Row],[UF]])</f>
        <v>MERCADO LIVRE,MERCADO LIVRE</v>
      </c>
      <c r="F6841" s="12">
        <v>46223</v>
      </c>
      <c r="G6841" s="14">
        <v>56.28</v>
      </c>
      <c r="H6841" s="13">
        <v>192.81</v>
      </c>
      <c r="I6841" s="7">
        <f>Tabela1[[#This Row],[Valor total]]-Tabela1[[#This Row],[Valor custo]]</f>
        <v>136.53</v>
      </c>
      <c r="J6841" s="3">
        <f>Tabela1[[#This Row],[MARGEM BRUTA]]/Tabela1[[#This Row],[Valor total]]</f>
        <v>0.7081064260152482</v>
      </c>
      <c r="K6841" s="1" t="str">
        <f>VLOOKUP(Tabela1[[#This Row],[Cliente]],'BASE DE CLIENTES'!A:D,4,0)</f>
        <v>OUTROS RAMOS</v>
      </c>
      <c r="L6841" s="1" t="str">
        <f>VLOOKUP(Tabela1[[#This Row],[Cliente]],'BASE DE CLIENTES'!A:E,5,0)</f>
        <v>MERCADO LIVRE</v>
      </c>
    </row>
    <row r="6842" spans="2:12" x14ac:dyDescent="0.3">
      <c r="B6842" t="s">
        <v>30</v>
      </c>
      <c r="C6842" s="1" t="str">
        <f>VLOOKUP(Tabela1[[#This Row],[Cliente]],'BASE DE CLIENTES'!A:E,2,0)</f>
        <v>Águas Lindas de Goiás</v>
      </c>
      <c r="D6842" s="1" t="str">
        <f>VLOOKUP(Tabela1[[#This Row],[Cliente]],'BASE DE CLIENTES'!A:C,3,0)</f>
        <v>GO</v>
      </c>
      <c r="E6842" s="1" t="str">
        <f>CONCATENATE(Tabela1[[#This Row],[CIDADE]],",",Tabela1[[#This Row],[UF]])</f>
        <v>Águas Lindas de Goiás,GO</v>
      </c>
      <c r="F6842" s="12">
        <v>46220</v>
      </c>
      <c r="G6842" s="14">
        <v>56.28</v>
      </c>
      <c r="H6842" s="13">
        <v>150</v>
      </c>
      <c r="I6842" s="7">
        <f>Tabela1[[#This Row],[Valor total]]-Tabela1[[#This Row],[Valor custo]]</f>
        <v>93.72</v>
      </c>
      <c r="J6842" s="3">
        <f>Tabela1[[#This Row],[MARGEM BRUTA]]/Tabela1[[#This Row],[Valor total]]</f>
        <v>0.62480000000000002</v>
      </c>
      <c r="K6842" s="1" t="str">
        <f>VLOOKUP(Tabela1[[#This Row],[Cliente]],'BASE DE CLIENTES'!A:D,4,0)</f>
        <v>SERRALHEIRO</v>
      </c>
      <c r="L6842" s="1" t="str">
        <f>VLOOKUP(Tabela1[[#This Row],[Cliente]],'BASE DE CLIENTES'!A:E,5,0)</f>
        <v>Águas Lindas de Goiás</v>
      </c>
    </row>
    <row r="6843" spans="2:12" x14ac:dyDescent="0.3">
      <c r="B6843" t="s">
        <v>92</v>
      </c>
      <c r="C6843" s="1" t="str">
        <f>VLOOKUP(Tabela1[[#This Row],[Cliente]],'BASE DE CLIENTES'!A:E,2,0)</f>
        <v>Brasília</v>
      </c>
      <c r="D6843" s="1" t="str">
        <f>VLOOKUP(Tabela1[[#This Row],[Cliente]],'BASE DE CLIENTES'!A:C,3,0)</f>
        <v>DF</v>
      </c>
      <c r="E6843" s="1" t="str">
        <f>CONCATENATE(Tabela1[[#This Row],[CIDADE]],",",Tabela1[[#This Row],[UF]])</f>
        <v>Brasília,DF</v>
      </c>
      <c r="F6843" s="12">
        <v>46220</v>
      </c>
      <c r="G6843" s="14">
        <v>73.14</v>
      </c>
      <c r="H6843" s="13">
        <v>75</v>
      </c>
      <c r="I6843" s="7">
        <f>Tabela1[[#This Row],[Valor total]]-Tabela1[[#This Row],[Valor custo]]</f>
        <v>1.8599999999999994</v>
      </c>
      <c r="J6843" s="3">
        <f>Tabela1[[#This Row],[MARGEM BRUTA]]/Tabela1[[#This Row],[Valor total]]</f>
        <v>2.4799999999999992E-2</v>
      </c>
      <c r="K6843" s="1" t="str">
        <f>VLOOKUP(Tabela1[[#This Row],[Cliente]],'BASE DE CLIENTES'!A:D,4,0)</f>
        <v>EMPRESA SEM MAQUINA</v>
      </c>
      <c r="L6843" s="1" t="str">
        <f>VLOOKUP(Tabela1[[#This Row],[Cliente]],'BASE DE CLIENTES'!A:E,5,0)</f>
        <v>SOBRADINHO</v>
      </c>
    </row>
    <row r="6844" spans="2:12" x14ac:dyDescent="0.3">
      <c r="B6844" t="s">
        <v>27</v>
      </c>
      <c r="C6844" s="1" t="str">
        <f>VLOOKUP(Tabela1[[#This Row],[Cliente]],'BASE DE CLIENTES'!A:E,2,0)</f>
        <v>Brasília</v>
      </c>
      <c r="D6844" s="1" t="str">
        <f>VLOOKUP(Tabela1[[#This Row],[Cliente]],'BASE DE CLIENTES'!A:C,3,0)</f>
        <v>DF</v>
      </c>
      <c r="E6844" s="1" t="str">
        <f>CONCATENATE(Tabela1[[#This Row],[CIDADE]],",",Tabela1[[#This Row],[UF]])</f>
        <v>Brasília,DF</v>
      </c>
      <c r="F6844" s="12">
        <v>46220</v>
      </c>
      <c r="G6844" s="14">
        <v>25</v>
      </c>
      <c r="H6844" s="13">
        <v>110</v>
      </c>
      <c r="I6844" s="7">
        <f>Tabela1[[#This Row],[Valor total]]-Tabela1[[#This Row],[Valor custo]]</f>
        <v>85</v>
      </c>
      <c r="J6844" s="3">
        <f>Tabela1[[#This Row],[MARGEM BRUTA]]/Tabela1[[#This Row],[Valor total]]</f>
        <v>0.77272727272727271</v>
      </c>
      <c r="K6844" s="1" t="str">
        <f>VLOOKUP(Tabela1[[#This Row],[Cliente]],'BASE DE CLIENTES'!A:D,4,0)</f>
        <v>EMPRESA SEM MAQUINA</v>
      </c>
      <c r="L6844" s="1" t="str">
        <f>VLOOKUP(Tabela1[[#This Row],[Cliente]],'BASE DE CLIENTES'!A:E,5,0)</f>
        <v>RECANTO DAS EMAS</v>
      </c>
    </row>
    <row r="6845" spans="2:12" x14ac:dyDescent="0.3">
      <c r="B6845" t="s">
        <v>343</v>
      </c>
      <c r="C6845" s="1" t="str">
        <f>VLOOKUP(Tabela1[[#This Row],[Cliente]],'BASE DE CLIENTES'!A:E,2,0)</f>
        <v>Brasília</v>
      </c>
      <c r="D6845" s="1" t="str">
        <f>VLOOKUP(Tabela1[[#This Row],[Cliente]],'BASE DE CLIENTES'!A:C,3,0)</f>
        <v>DF</v>
      </c>
      <c r="E6845" s="1" t="str">
        <f>CONCATENATE(Tabela1[[#This Row],[CIDADE]],",",Tabela1[[#This Row],[UF]])</f>
        <v>Brasília,DF</v>
      </c>
      <c r="F6845" s="12">
        <v>46220</v>
      </c>
      <c r="G6845" s="14">
        <v>38</v>
      </c>
      <c r="H6845" s="13">
        <v>150</v>
      </c>
      <c r="I6845" s="7">
        <f>Tabela1[[#This Row],[Valor total]]-Tabela1[[#This Row],[Valor custo]]</f>
        <v>112</v>
      </c>
      <c r="J6845" s="3">
        <f>Tabela1[[#This Row],[MARGEM BRUTA]]/Tabela1[[#This Row],[Valor total]]</f>
        <v>0.7466666666666667</v>
      </c>
      <c r="K6845" s="1" t="str">
        <f>VLOOKUP(Tabela1[[#This Row],[Cliente]],'BASE DE CLIENTES'!A:D,4,0)</f>
        <v>CLIENTE NOVO S/ IDENT.</v>
      </c>
      <c r="L6845" s="1" t="str">
        <f>VLOOKUP(Tabela1[[#This Row],[Cliente]],'BASE DE CLIENTES'!A:E,5,0)</f>
        <v>Brasília</v>
      </c>
    </row>
    <row r="6846" spans="2:12" x14ac:dyDescent="0.3">
      <c r="B6846" t="s">
        <v>23</v>
      </c>
      <c r="C6846" s="1" t="str">
        <f>VLOOKUP(Tabela1[[#This Row],[Cliente]],'BASE DE CLIENTES'!A:E,2,0)</f>
        <v>Brasília</v>
      </c>
      <c r="D6846" s="1" t="str">
        <f>VLOOKUP(Tabela1[[#This Row],[Cliente]],'BASE DE CLIENTES'!A:C,3,0)</f>
        <v>DF</v>
      </c>
      <c r="E6846" s="1" t="str">
        <f>CONCATENATE(Tabela1[[#This Row],[CIDADE]],",",Tabela1[[#This Row],[UF]])</f>
        <v>Brasília,DF</v>
      </c>
      <c r="F6846" s="12">
        <v>46220</v>
      </c>
      <c r="G6846" s="14">
        <v>73.14</v>
      </c>
      <c r="H6846" s="13">
        <v>75</v>
      </c>
      <c r="I6846" s="7">
        <f>Tabela1[[#This Row],[Valor total]]-Tabela1[[#This Row],[Valor custo]]</f>
        <v>1.8599999999999994</v>
      </c>
      <c r="J6846" s="3">
        <f>Tabela1[[#This Row],[MARGEM BRUTA]]/Tabela1[[#This Row],[Valor total]]</f>
        <v>2.4799999999999992E-2</v>
      </c>
      <c r="K6846" s="1" t="str">
        <f>VLOOKUP(Tabela1[[#This Row],[Cliente]],'BASE DE CLIENTES'!A:D,4,0)</f>
        <v>EMPRESA SEM MAQUINA</v>
      </c>
      <c r="L6846" s="1" t="str">
        <f>VLOOKUP(Tabela1[[#This Row],[Cliente]],'BASE DE CLIENTES'!A:E,5,0)</f>
        <v>SETOR INDUSTRIAL (TAGUATINGA)</v>
      </c>
    </row>
    <row r="6847" spans="2:12" x14ac:dyDescent="0.3">
      <c r="B6847" t="s">
        <v>27</v>
      </c>
      <c r="C6847" s="1" t="str">
        <f>VLOOKUP(Tabela1[[#This Row],[Cliente]],'BASE DE CLIENTES'!A:E,2,0)</f>
        <v>Brasília</v>
      </c>
      <c r="D6847" s="1" t="str">
        <f>VLOOKUP(Tabela1[[#This Row],[Cliente]],'BASE DE CLIENTES'!A:C,3,0)</f>
        <v>DF</v>
      </c>
      <c r="E6847" s="1" t="str">
        <f>CONCATENATE(Tabela1[[#This Row],[CIDADE]],",",Tabela1[[#This Row],[UF]])</f>
        <v>Brasília,DF</v>
      </c>
      <c r="F6847" s="12">
        <v>46220</v>
      </c>
      <c r="G6847" s="14">
        <v>419</v>
      </c>
      <c r="H6847" s="13">
        <v>505</v>
      </c>
      <c r="I6847" s="7">
        <f>Tabela1[[#This Row],[Valor total]]-Tabela1[[#This Row],[Valor custo]]</f>
        <v>86</v>
      </c>
      <c r="J6847" s="3">
        <f>Tabela1[[#This Row],[MARGEM BRUTA]]/Tabela1[[#This Row],[Valor total]]</f>
        <v>0.17029702970297031</v>
      </c>
      <c r="K6847" s="1" t="str">
        <f>VLOOKUP(Tabela1[[#This Row],[Cliente]],'BASE DE CLIENTES'!A:D,4,0)</f>
        <v>EMPRESA SEM MAQUINA</v>
      </c>
      <c r="L6847" s="1" t="str">
        <f>VLOOKUP(Tabela1[[#This Row],[Cliente]],'BASE DE CLIENTES'!A:E,5,0)</f>
        <v>RECANTO DAS EMAS</v>
      </c>
    </row>
    <row r="6848" spans="2:12" x14ac:dyDescent="0.3">
      <c r="B6848" t="s">
        <v>96</v>
      </c>
      <c r="C6848" s="1" t="str">
        <f>VLOOKUP(Tabela1[[#This Row],[Cliente]],'BASE DE CLIENTES'!A:E,2,0)</f>
        <v>Brasília</v>
      </c>
      <c r="D6848" s="1" t="str">
        <f>VLOOKUP(Tabela1[[#This Row],[Cliente]],'BASE DE CLIENTES'!A:C,3,0)</f>
        <v>DF</v>
      </c>
      <c r="E6848" s="1" t="str">
        <f>CONCATENATE(Tabela1[[#This Row],[CIDADE]],",",Tabela1[[#This Row],[UF]])</f>
        <v>Brasília,DF</v>
      </c>
      <c r="F6848" s="12">
        <v>46220</v>
      </c>
      <c r="G6848" s="14">
        <v>760</v>
      </c>
      <c r="H6848" s="13">
        <v>1700</v>
      </c>
      <c r="I6848" s="7">
        <f>Tabela1[[#This Row],[Valor total]]-Tabela1[[#This Row],[Valor custo]]</f>
        <v>940</v>
      </c>
      <c r="J6848" s="3">
        <f>Tabela1[[#This Row],[MARGEM BRUTA]]/Tabela1[[#This Row],[Valor total]]</f>
        <v>0.55294117647058827</v>
      </c>
      <c r="K6848" s="1" t="str">
        <f>VLOOKUP(Tabela1[[#This Row],[Cliente]],'BASE DE CLIENTES'!A:D,4,0)</f>
        <v>EMPRESA SEM MAQUINA</v>
      </c>
      <c r="L6848" s="1" t="str">
        <f>VLOOKUP(Tabela1[[#This Row],[Cliente]],'BASE DE CLIENTES'!A:E,5,0)</f>
        <v>CEILANDIA NORTE (CEILANDIA)</v>
      </c>
    </row>
    <row r="6849" spans="2:12" x14ac:dyDescent="0.3">
      <c r="B6849" t="s">
        <v>230</v>
      </c>
      <c r="C6849" s="1" t="str">
        <f>VLOOKUP(Tabela1[[#This Row],[Cliente]],'BASE DE CLIENTES'!A:E,2,0)</f>
        <v>Brasília</v>
      </c>
      <c r="D6849" s="1" t="str">
        <f>VLOOKUP(Tabela1[[#This Row],[Cliente]],'BASE DE CLIENTES'!A:C,3,0)</f>
        <v>DF</v>
      </c>
      <c r="E6849" s="1" t="str">
        <f>CONCATENATE(Tabela1[[#This Row],[CIDADE]],",",Tabela1[[#This Row],[UF]])</f>
        <v>Brasília,DF</v>
      </c>
      <c r="F6849" s="12">
        <v>46220</v>
      </c>
      <c r="G6849" s="14">
        <v>670</v>
      </c>
      <c r="H6849" s="13">
        <v>1100</v>
      </c>
      <c r="I6849" s="7">
        <f>Tabela1[[#This Row],[Valor total]]-Tabela1[[#This Row],[Valor custo]]</f>
        <v>430</v>
      </c>
      <c r="J6849" s="3">
        <f>Tabela1[[#This Row],[MARGEM BRUTA]]/Tabela1[[#This Row],[Valor total]]</f>
        <v>0.39090909090909093</v>
      </c>
      <c r="K6849" s="1" t="str">
        <f>VLOOKUP(Tabela1[[#This Row],[Cliente]],'BASE DE CLIENTES'!A:D,4,0)</f>
        <v>SERRALHEIRO</v>
      </c>
      <c r="L6849" s="1" t="str">
        <f>VLOOKUP(Tabela1[[#This Row],[Cliente]],'BASE DE CLIENTES'!A:E,5,0)</f>
        <v>SETOR HABITACIONAL SAMAMBAIA (VICENTE PIRES)</v>
      </c>
    </row>
    <row r="6850" spans="2:12" x14ac:dyDescent="0.3">
      <c r="B6850" t="s">
        <v>92</v>
      </c>
      <c r="C6850" s="1" t="str">
        <f>VLOOKUP(Tabela1[[#This Row],[Cliente]],'BASE DE CLIENTES'!A:E,2,0)</f>
        <v>Brasília</v>
      </c>
      <c r="D6850" s="1" t="str">
        <f>VLOOKUP(Tabela1[[#This Row],[Cliente]],'BASE DE CLIENTES'!A:C,3,0)</f>
        <v>DF</v>
      </c>
      <c r="E6850" s="1" t="str">
        <f>CONCATENATE(Tabela1[[#This Row],[CIDADE]],",",Tabela1[[#This Row],[UF]])</f>
        <v>Brasília,DF</v>
      </c>
      <c r="F6850" s="12">
        <v>46220</v>
      </c>
      <c r="G6850" s="14">
        <v>799</v>
      </c>
      <c r="H6850" s="13">
        <v>1270</v>
      </c>
      <c r="I6850" s="7">
        <f>Tabela1[[#This Row],[Valor total]]-Tabela1[[#This Row],[Valor custo]]</f>
        <v>471</v>
      </c>
      <c r="J6850" s="3">
        <f>Tabela1[[#This Row],[MARGEM BRUTA]]/Tabela1[[#This Row],[Valor total]]</f>
        <v>0.37086614173228344</v>
      </c>
      <c r="K6850" s="1" t="str">
        <f>VLOOKUP(Tabela1[[#This Row],[Cliente]],'BASE DE CLIENTES'!A:D,4,0)</f>
        <v>EMPRESA SEM MAQUINA</v>
      </c>
      <c r="L6850" s="1" t="str">
        <f>VLOOKUP(Tabela1[[#This Row],[Cliente]],'BASE DE CLIENTES'!A:E,5,0)</f>
        <v>SOBRADINHO</v>
      </c>
    </row>
    <row r="6851" spans="2:12" x14ac:dyDescent="0.3">
      <c r="B6851" t="s">
        <v>765</v>
      </c>
      <c r="C6851" s="1" t="str">
        <f>VLOOKUP(Tabela1[[#This Row],[Cliente]],'BASE DE CLIENTES'!A:E,2,0)</f>
        <v>Brasília</v>
      </c>
      <c r="D6851" s="1" t="str">
        <f>VLOOKUP(Tabela1[[#This Row],[Cliente]],'BASE DE CLIENTES'!A:C,3,0)</f>
        <v>DF</v>
      </c>
      <c r="E6851" s="1" t="str">
        <f>CONCATENATE(Tabela1[[#This Row],[CIDADE]],",",Tabela1[[#This Row],[UF]])</f>
        <v>Brasília,DF</v>
      </c>
      <c r="F6851" s="12">
        <v>46220</v>
      </c>
      <c r="G6851" s="14">
        <v>670</v>
      </c>
      <c r="H6851" s="13">
        <v>1250</v>
      </c>
      <c r="I6851" s="7">
        <f>Tabela1[[#This Row],[Valor total]]-Tabela1[[#This Row],[Valor custo]]</f>
        <v>580</v>
      </c>
      <c r="J6851" s="3">
        <f>Tabela1[[#This Row],[MARGEM BRUTA]]/Tabela1[[#This Row],[Valor total]]</f>
        <v>0.46400000000000002</v>
      </c>
      <c r="K6851" s="1" t="str">
        <f>VLOOKUP(Tabela1[[#This Row],[Cliente]],'BASE DE CLIENTES'!A:D,4,0)</f>
        <v>SEM CLASSIFICAÇÃO</v>
      </c>
      <c r="L6851" s="1" t="str">
        <f>VLOOKUP(Tabela1[[#This Row],[Cliente]],'BASE DE CLIENTES'!A:E,5,0)</f>
        <v>SOBRADINHO</v>
      </c>
    </row>
    <row r="6852" spans="2:12" x14ac:dyDescent="0.3">
      <c r="B6852" t="s">
        <v>161</v>
      </c>
      <c r="C6852" s="1" t="str">
        <f>VLOOKUP(Tabela1[[#This Row],[Cliente]],'BASE DE CLIENTES'!A:E,2,0)</f>
        <v>Brasília</v>
      </c>
      <c r="D6852" s="1" t="str">
        <f>VLOOKUP(Tabela1[[#This Row],[Cliente]],'BASE DE CLIENTES'!A:C,3,0)</f>
        <v>DF</v>
      </c>
      <c r="E6852" s="1" t="str">
        <f>CONCATENATE(Tabela1[[#This Row],[CIDADE]],",",Tabela1[[#This Row],[UF]])</f>
        <v>Brasília,DF</v>
      </c>
      <c r="F6852" s="12">
        <v>46220</v>
      </c>
      <c r="G6852" s="14">
        <v>14856.25</v>
      </c>
      <c r="H6852" s="13">
        <v>23300</v>
      </c>
      <c r="I6852" s="7">
        <f>Tabela1[[#This Row],[Valor total]]-Tabela1[[#This Row],[Valor custo]]</f>
        <v>8443.75</v>
      </c>
      <c r="J6852" s="3">
        <f>Tabela1[[#This Row],[MARGEM BRUTA]]/Tabela1[[#This Row],[Valor total]]</f>
        <v>0.36239270386266093</v>
      </c>
      <c r="K6852" s="1" t="str">
        <f>VLOOKUP(Tabela1[[#This Row],[Cliente]],'BASE DE CLIENTES'!A:D,4,0)</f>
        <v>EMPRESA COM MAQUINA</v>
      </c>
      <c r="L6852" s="1" t="str">
        <f>VLOOKUP(Tabela1[[#This Row],[Cliente]],'BASE DE CLIENTES'!A:E,5,0)</f>
        <v>RIACHO FUNDO II</v>
      </c>
    </row>
    <row r="6853" spans="2:12" x14ac:dyDescent="0.3">
      <c r="B6853" t="s">
        <v>1223</v>
      </c>
      <c r="C6853" s="1" t="str">
        <f>VLOOKUP(Tabela1[[#This Row],[Cliente]],'BASE DE CLIENTES'!A:E,2,0)</f>
        <v>MERCADO LIVRE</v>
      </c>
      <c r="D6853" s="1" t="str">
        <f>VLOOKUP(Tabela1[[#This Row],[Cliente]],'BASE DE CLIENTES'!A:C,3,0)</f>
        <v>MERCADO LIVRE</v>
      </c>
      <c r="E6853" s="1" t="str">
        <f>CONCATENATE(Tabela1[[#This Row],[CIDADE]],",",Tabela1[[#This Row],[UF]])</f>
        <v>MERCADO LIVRE,MERCADO LIVRE</v>
      </c>
      <c r="F6853" s="12">
        <v>46220</v>
      </c>
      <c r="G6853" s="14">
        <v>112.56</v>
      </c>
      <c r="H6853" s="13">
        <v>385.62</v>
      </c>
      <c r="I6853" s="7">
        <f>Tabela1[[#This Row],[Valor total]]-Tabela1[[#This Row],[Valor custo]]</f>
        <v>273.06</v>
      </c>
      <c r="J6853" s="3">
        <f>Tabela1[[#This Row],[MARGEM BRUTA]]/Tabela1[[#This Row],[Valor total]]</f>
        <v>0.7081064260152482</v>
      </c>
      <c r="K6853" s="1" t="str">
        <f>VLOOKUP(Tabela1[[#This Row],[Cliente]],'BASE DE CLIENTES'!A:D,4,0)</f>
        <v>OUTROS RAMOS</v>
      </c>
      <c r="L6853" s="1" t="str">
        <f>VLOOKUP(Tabela1[[#This Row],[Cliente]],'BASE DE CLIENTES'!A:E,5,0)</f>
        <v>MERCADO LIVRE</v>
      </c>
    </row>
    <row r="6854" spans="2:12" x14ac:dyDescent="0.3">
      <c r="B6854" t="s">
        <v>88</v>
      </c>
      <c r="C6854" s="1" t="str">
        <f>VLOOKUP(Tabela1[[#This Row],[Cliente]],'BASE DE CLIENTES'!A:E,2,0)</f>
        <v>Brasília</v>
      </c>
      <c r="D6854" s="1" t="str">
        <f>VLOOKUP(Tabela1[[#This Row],[Cliente]],'BASE DE CLIENTES'!A:C,3,0)</f>
        <v>DF</v>
      </c>
      <c r="E6854" s="1" t="str">
        <f>CONCATENATE(Tabela1[[#This Row],[CIDADE]],",",Tabela1[[#This Row],[UF]])</f>
        <v>Brasília,DF</v>
      </c>
      <c r="F6854" s="12">
        <v>46220</v>
      </c>
      <c r="G6854" s="14">
        <v>912.79</v>
      </c>
      <c r="H6854" s="13">
        <v>1570</v>
      </c>
      <c r="I6854" s="7">
        <f>Tabela1[[#This Row],[Valor total]]-Tabela1[[#This Row],[Valor custo]]</f>
        <v>657.21</v>
      </c>
      <c r="J6854" s="3">
        <f>Tabela1[[#This Row],[MARGEM BRUTA]]/Tabela1[[#This Row],[Valor total]]</f>
        <v>0.4186050955414013</v>
      </c>
      <c r="K6854" s="1" t="str">
        <f>VLOOKUP(Tabela1[[#This Row],[Cliente]],'BASE DE CLIENTES'!A:D,4,0)</f>
        <v>SERRALHEIRO</v>
      </c>
      <c r="L6854" s="1" t="str">
        <f>VLOOKUP(Tabela1[[#This Row],[Cliente]],'BASE DE CLIENTES'!A:E,5,0)</f>
        <v>RECANTO DAS EMAS</v>
      </c>
    </row>
    <row r="6855" spans="2:12" x14ac:dyDescent="0.3">
      <c r="B6855" t="s">
        <v>68</v>
      </c>
      <c r="C6855" s="1" t="str">
        <f>VLOOKUP(Tabela1[[#This Row],[Cliente]],'BASE DE CLIENTES'!A:E,2,0)</f>
        <v>Brasília</v>
      </c>
      <c r="D6855" s="1" t="str">
        <f>VLOOKUP(Tabela1[[#This Row],[Cliente]],'BASE DE CLIENTES'!A:C,3,0)</f>
        <v>DF</v>
      </c>
      <c r="E6855" s="1" t="str">
        <f>CONCATENATE(Tabela1[[#This Row],[CIDADE]],",",Tabela1[[#This Row],[UF]])</f>
        <v>Brasília,DF</v>
      </c>
      <c r="F6855" s="12">
        <v>46220</v>
      </c>
      <c r="G6855" s="14">
        <v>493.79</v>
      </c>
      <c r="H6855" s="13">
        <v>830</v>
      </c>
      <c r="I6855" s="7">
        <f>Tabela1[[#This Row],[Valor total]]-Tabela1[[#This Row],[Valor custo]]</f>
        <v>336.21</v>
      </c>
      <c r="J6855" s="3">
        <f>Tabela1[[#This Row],[MARGEM BRUTA]]/Tabela1[[#This Row],[Valor total]]</f>
        <v>0.40507228915662646</v>
      </c>
      <c r="K6855" s="1" t="str">
        <f>VLOOKUP(Tabela1[[#This Row],[Cliente]],'BASE DE CLIENTES'!A:D,4,0)</f>
        <v>EMPRESA COM MAQUINA</v>
      </c>
      <c r="L6855" s="1" t="str">
        <f>VLOOKUP(Tabela1[[#This Row],[Cliente]],'BASE DE CLIENTES'!A:E,5,0)</f>
        <v>SAMAMBAIA SUL (SAMAMBAIA)</v>
      </c>
    </row>
    <row r="6856" spans="2:12" x14ac:dyDescent="0.3">
      <c r="B6856" t="s">
        <v>1306</v>
      </c>
      <c r="C6856" s="1" t="str">
        <f>VLOOKUP(Tabela1[[#This Row],[Cliente]],'BASE DE CLIENTES'!A:E,2,0)</f>
        <v>Brasília</v>
      </c>
      <c r="D6856" s="1" t="str">
        <f>VLOOKUP(Tabela1[[#This Row],[Cliente]],'BASE DE CLIENTES'!A:C,3,0)</f>
        <v>DF</v>
      </c>
      <c r="E6856" s="1" t="str">
        <f>CONCATENATE(Tabela1[[#This Row],[CIDADE]],",",Tabela1[[#This Row],[UF]])</f>
        <v>Brasília,DF</v>
      </c>
      <c r="F6856" s="12">
        <v>46220</v>
      </c>
      <c r="G6856" s="14">
        <v>457</v>
      </c>
      <c r="H6856" s="13">
        <v>950</v>
      </c>
      <c r="I6856" s="7">
        <f>Tabela1[[#This Row],[Valor total]]-Tabela1[[#This Row],[Valor custo]]</f>
        <v>493</v>
      </c>
      <c r="J6856" s="3">
        <f>Tabela1[[#This Row],[MARGEM BRUTA]]/Tabela1[[#This Row],[Valor total]]</f>
        <v>0.5189473684210526</v>
      </c>
      <c r="K6856" s="1" t="str">
        <f>VLOOKUP(Tabela1[[#This Row],[Cliente]],'BASE DE CLIENTES'!A:D,4,0)</f>
        <v>CLIENTE NOVO S/ IDENT.</v>
      </c>
      <c r="L6856" s="1" t="str">
        <f>VLOOKUP(Tabela1[[#This Row],[Cliente]],'BASE DE CLIENTES'!A:E,5,0)</f>
        <v>SANTA MARIA</v>
      </c>
    </row>
    <row r="6857" spans="2:12" x14ac:dyDescent="0.3">
      <c r="B6857" t="s">
        <v>112</v>
      </c>
      <c r="C6857" s="1" t="str">
        <f>VLOOKUP(Tabela1[[#This Row],[Cliente]],'BASE DE CLIENTES'!A:E,2,0)</f>
        <v>Brasília</v>
      </c>
      <c r="D6857" s="1" t="str">
        <f>VLOOKUP(Tabela1[[#This Row],[Cliente]],'BASE DE CLIENTES'!A:C,3,0)</f>
        <v>DF</v>
      </c>
      <c r="E6857" s="1" t="str">
        <f>CONCATENATE(Tabela1[[#This Row],[CIDADE]],",",Tabela1[[#This Row],[UF]])</f>
        <v>Brasília,DF</v>
      </c>
      <c r="F6857" s="12">
        <v>46220</v>
      </c>
      <c r="G6857" s="14">
        <v>1485.6</v>
      </c>
      <c r="H6857" s="13">
        <v>2686</v>
      </c>
      <c r="I6857" s="7">
        <f>Tabela1[[#This Row],[Valor total]]-Tabela1[[#This Row],[Valor custo]]</f>
        <v>1200.4000000000001</v>
      </c>
      <c r="J6857" s="3">
        <f>Tabela1[[#This Row],[MARGEM BRUTA]]/Tabela1[[#This Row],[Valor total]]</f>
        <v>0.44690990320178708</v>
      </c>
      <c r="K6857" s="1" t="str">
        <f>VLOOKUP(Tabela1[[#This Row],[Cliente]],'BASE DE CLIENTES'!A:D,4,0)</f>
        <v>SERRALHEIRO</v>
      </c>
      <c r="L6857" s="1" t="str">
        <f>VLOOKUP(Tabela1[[#This Row],[Cliente]],'BASE DE CLIENTES'!A:E,5,0)</f>
        <v>RIACHO FUNDO I</v>
      </c>
    </row>
    <row r="6858" spans="2:12" x14ac:dyDescent="0.3">
      <c r="B6858" t="s">
        <v>128</v>
      </c>
      <c r="C6858" s="1" t="str">
        <f>VLOOKUP(Tabela1[[#This Row],[Cliente]],'BASE DE CLIENTES'!A:E,2,0)</f>
        <v>Brasília</v>
      </c>
      <c r="D6858" s="1" t="str">
        <f>VLOOKUP(Tabela1[[#This Row],[Cliente]],'BASE DE CLIENTES'!A:C,3,0)</f>
        <v>DF</v>
      </c>
      <c r="E6858" s="1" t="str">
        <f>CONCATENATE(Tabela1[[#This Row],[CIDADE]],",",Tabela1[[#This Row],[UF]])</f>
        <v>Brasília,DF</v>
      </c>
      <c r="F6858" s="12">
        <v>46220</v>
      </c>
      <c r="G6858" s="14">
        <v>380</v>
      </c>
      <c r="H6858" s="13">
        <v>549</v>
      </c>
      <c r="I6858" s="7">
        <f>Tabela1[[#This Row],[Valor total]]-Tabela1[[#This Row],[Valor custo]]</f>
        <v>169</v>
      </c>
      <c r="J6858" s="3">
        <f>Tabela1[[#This Row],[MARGEM BRUTA]]/Tabela1[[#This Row],[Valor total]]</f>
        <v>0.30783242258652094</v>
      </c>
      <c r="K6858" s="1" t="str">
        <f>VLOOKUP(Tabela1[[#This Row],[Cliente]],'BASE DE CLIENTES'!A:D,4,0)</f>
        <v>SERRALHEIRO</v>
      </c>
      <c r="L6858" s="1" t="str">
        <f>VLOOKUP(Tabela1[[#This Row],[Cliente]],'BASE DE CLIENTES'!A:E,5,0)</f>
        <v>TAGUATINGA NORTE</v>
      </c>
    </row>
    <row r="6859" spans="2:12" x14ac:dyDescent="0.3">
      <c r="B6859" t="s">
        <v>19</v>
      </c>
      <c r="C6859" s="1" t="str">
        <f>VLOOKUP(Tabela1[[#This Row],[Cliente]],'BASE DE CLIENTES'!A:E,2,0)</f>
        <v>Águas Lindas de Goiás</v>
      </c>
      <c r="D6859" s="1" t="str">
        <f>VLOOKUP(Tabela1[[#This Row],[Cliente]],'BASE DE CLIENTES'!A:C,3,0)</f>
        <v>GO</v>
      </c>
      <c r="E6859" s="1" t="str">
        <f>CONCATENATE(Tabela1[[#This Row],[CIDADE]],",",Tabela1[[#This Row],[UF]])</f>
        <v>Águas Lindas de Goiás,GO</v>
      </c>
      <c r="F6859" s="12">
        <v>46220</v>
      </c>
      <c r="G6859" s="14">
        <v>682.19</v>
      </c>
      <c r="H6859" s="13">
        <v>1316</v>
      </c>
      <c r="I6859" s="7">
        <f>Tabela1[[#This Row],[Valor total]]-Tabela1[[#This Row],[Valor custo]]</f>
        <v>633.80999999999995</v>
      </c>
      <c r="J6859" s="3">
        <f>Tabela1[[#This Row],[MARGEM BRUTA]]/Tabela1[[#This Row],[Valor total]]</f>
        <v>0.4816185410334346</v>
      </c>
      <c r="K6859" s="1" t="str">
        <f>VLOOKUP(Tabela1[[#This Row],[Cliente]],'BASE DE CLIENTES'!A:D,4,0)</f>
        <v>SERRALHEIRO</v>
      </c>
      <c r="L6859" s="1" t="str">
        <f>VLOOKUP(Tabela1[[#This Row],[Cliente]],'BASE DE CLIENTES'!A:E,5,0)</f>
        <v>Águas Lindas de Goiás</v>
      </c>
    </row>
    <row r="6860" spans="2:12" x14ac:dyDescent="0.3">
      <c r="B6860" t="s">
        <v>236</v>
      </c>
      <c r="C6860" s="1" t="str">
        <f>VLOOKUP(Tabela1[[#This Row],[Cliente]],'BASE DE CLIENTES'!A:E,2,0)</f>
        <v>Goiânia</v>
      </c>
      <c r="D6860" s="1" t="str">
        <f>VLOOKUP(Tabela1[[#This Row],[Cliente]],'BASE DE CLIENTES'!A:C,3,0)</f>
        <v>GO</v>
      </c>
      <c r="E6860" s="1" t="str">
        <f>CONCATENATE(Tabela1[[#This Row],[CIDADE]],",",Tabela1[[#This Row],[UF]])</f>
        <v>Goiânia,GO</v>
      </c>
      <c r="F6860" s="12">
        <v>46220</v>
      </c>
      <c r="G6860" s="14">
        <v>20730.64</v>
      </c>
      <c r="H6860" s="13">
        <v>30540</v>
      </c>
      <c r="I6860" s="7">
        <f>Tabela1[[#This Row],[Valor total]]-Tabela1[[#This Row],[Valor custo]]</f>
        <v>9809.36</v>
      </c>
      <c r="J6860" s="3">
        <f>Tabela1[[#This Row],[MARGEM BRUTA]]/Tabela1[[#This Row],[Valor total]]</f>
        <v>0.32119711853307142</v>
      </c>
      <c r="K6860" s="1" t="str">
        <f>VLOOKUP(Tabela1[[#This Row],[Cliente]],'BASE DE CLIENTES'!A:D,4,0)</f>
        <v>EMPRESA COM MAQUINA</v>
      </c>
      <c r="L6860" s="1" t="str">
        <f>VLOOKUP(Tabela1[[#This Row],[Cliente]],'BASE DE CLIENTES'!A:E,5,0)</f>
        <v>Goiânia</v>
      </c>
    </row>
    <row r="6861" spans="2:12" x14ac:dyDescent="0.3">
      <c r="B6861" t="s">
        <v>255</v>
      </c>
      <c r="C6861" s="1" t="str">
        <f>VLOOKUP(Tabela1[[#This Row],[Cliente]],'BASE DE CLIENTES'!A:E,2,0)</f>
        <v>Brasília</v>
      </c>
      <c r="D6861" s="1" t="str">
        <f>VLOOKUP(Tabela1[[#This Row],[Cliente]],'BASE DE CLIENTES'!A:C,3,0)</f>
        <v>DF</v>
      </c>
      <c r="E6861" s="1" t="str">
        <f>CONCATENATE(Tabela1[[#This Row],[CIDADE]],",",Tabela1[[#This Row],[UF]])</f>
        <v>Brasília,DF</v>
      </c>
      <c r="F6861" s="12">
        <v>46220</v>
      </c>
      <c r="G6861" s="14">
        <v>486.18</v>
      </c>
      <c r="H6861" s="13">
        <v>810</v>
      </c>
      <c r="I6861" s="7">
        <f>Tabela1[[#This Row],[Valor total]]-Tabela1[[#This Row],[Valor custo]]</f>
        <v>323.82</v>
      </c>
      <c r="J6861" s="3">
        <f>Tabela1[[#This Row],[MARGEM BRUTA]]/Tabela1[[#This Row],[Valor total]]</f>
        <v>0.39977777777777779</v>
      </c>
      <c r="K6861" s="1" t="str">
        <f>VLOOKUP(Tabela1[[#This Row],[Cliente]],'BASE DE CLIENTES'!A:D,4,0)</f>
        <v>EMPRESA COM MAQUINA</v>
      </c>
      <c r="L6861" s="1" t="str">
        <f>VLOOKUP(Tabela1[[#This Row],[Cliente]],'BASE DE CLIENTES'!A:E,5,0)</f>
        <v>ADE ÁGUAS CLARAS</v>
      </c>
    </row>
    <row r="6862" spans="2:12" x14ac:dyDescent="0.3">
      <c r="B6862" t="s">
        <v>111</v>
      </c>
      <c r="C6862" s="1" t="str">
        <f>VLOOKUP(Tabela1[[#This Row],[Cliente]],'BASE DE CLIENTES'!A:E,2,0)</f>
        <v>Brasília</v>
      </c>
      <c r="D6862" s="1" t="str">
        <f>VLOOKUP(Tabela1[[#This Row],[Cliente]],'BASE DE CLIENTES'!A:C,3,0)</f>
        <v>DF</v>
      </c>
      <c r="E6862" s="1" t="str">
        <f>CONCATENATE(Tabela1[[#This Row],[CIDADE]],",",Tabela1[[#This Row],[UF]])</f>
        <v>Brasília,DF</v>
      </c>
      <c r="F6862" s="12">
        <v>46220</v>
      </c>
      <c r="G6862" s="14">
        <v>380</v>
      </c>
      <c r="H6862" s="13">
        <v>765</v>
      </c>
      <c r="I6862" s="7">
        <f>Tabela1[[#This Row],[Valor total]]-Tabela1[[#This Row],[Valor custo]]</f>
        <v>385</v>
      </c>
      <c r="J6862" s="3">
        <f>Tabela1[[#This Row],[MARGEM BRUTA]]/Tabela1[[#This Row],[Valor total]]</f>
        <v>0.50326797385620914</v>
      </c>
      <c r="K6862" s="1" t="str">
        <f>VLOOKUP(Tabela1[[#This Row],[Cliente]],'BASE DE CLIENTES'!A:D,4,0)</f>
        <v>EMPRESA SEM MAQUINA</v>
      </c>
      <c r="L6862" s="1" t="str">
        <f>VLOOKUP(Tabela1[[#This Row],[Cliente]],'BASE DE CLIENTES'!A:E,5,0)</f>
        <v>TAGUATINGA SUL (TAGUATINGA)</v>
      </c>
    </row>
    <row r="6863" spans="2:12" x14ac:dyDescent="0.3">
      <c r="B6863" t="s">
        <v>42</v>
      </c>
      <c r="C6863" s="1" t="str">
        <f>VLOOKUP(Tabela1[[#This Row],[Cliente]],'BASE DE CLIENTES'!A:E,2,0)</f>
        <v>Brasília</v>
      </c>
      <c r="D6863" s="1" t="str">
        <f>VLOOKUP(Tabela1[[#This Row],[Cliente]],'BASE DE CLIENTES'!A:C,3,0)</f>
        <v>DF</v>
      </c>
      <c r="E6863" s="1" t="str">
        <f>CONCATENATE(Tabela1[[#This Row],[CIDADE]],",",Tabela1[[#This Row],[UF]])</f>
        <v>Brasília,DF</v>
      </c>
      <c r="F6863" s="12">
        <v>46220</v>
      </c>
      <c r="G6863" s="14">
        <v>882.69</v>
      </c>
      <c r="H6863" s="13">
        <v>1400</v>
      </c>
      <c r="I6863" s="7">
        <f>Tabela1[[#This Row],[Valor total]]-Tabela1[[#This Row],[Valor custo]]</f>
        <v>517.30999999999995</v>
      </c>
      <c r="J6863" s="3">
        <f>Tabela1[[#This Row],[MARGEM BRUTA]]/Tabela1[[#This Row],[Valor total]]</f>
        <v>0.36950714285714281</v>
      </c>
      <c r="K6863" s="1" t="str">
        <f>VLOOKUP(Tabela1[[#This Row],[Cliente]],'BASE DE CLIENTES'!A:D,4,0)</f>
        <v>EMPRESA SEM MAQUINA</v>
      </c>
      <c r="L6863" s="1" t="str">
        <f>VLOOKUP(Tabela1[[#This Row],[Cliente]],'BASE DE CLIENTES'!A:E,5,0)</f>
        <v>SAMAMBAIA</v>
      </c>
    </row>
    <row r="6864" spans="2:12" x14ac:dyDescent="0.3">
      <c r="B6864" t="s">
        <v>25</v>
      </c>
      <c r="C6864" s="1" t="str">
        <f>VLOOKUP(Tabela1[[#This Row],[Cliente]],'BASE DE CLIENTES'!A:E,2,0)</f>
        <v>Brasília</v>
      </c>
      <c r="D6864" s="1" t="str">
        <f>VLOOKUP(Tabela1[[#This Row],[Cliente]],'BASE DE CLIENTES'!A:C,3,0)</f>
        <v>DF</v>
      </c>
      <c r="E6864" s="1" t="str">
        <f>CONCATENATE(Tabela1[[#This Row],[CIDADE]],",",Tabela1[[#This Row],[UF]])</f>
        <v>Brasília,DF</v>
      </c>
      <c r="F6864" s="12">
        <v>46219</v>
      </c>
      <c r="G6864" s="14">
        <v>709</v>
      </c>
      <c r="H6864" s="13">
        <v>1330</v>
      </c>
      <c r="I6864" s="7">
        <f>Tabela1[[#This Row],[Valor total]]-Tabela1[[#This Row],[Valor custo]]</f>
        <v>621</v>
      </c>
      <c r="J6864" s="3">
        <f>Tabela1[[#This Row],[MARGEM BRUTA]]/Tabela1[[#This Row],[Valor total]]</f>
        <v>0.46691729323308273</v>
      </c>
      <c r="K6864" s="1" t="str">
        <f>VLOOKUP(Tabela1[[#This Row],[Cliente]],'BASE DE CLIENTES'!A:D,4,0)</f>
        <v>EMPRESA COM MAQUINA</v>
      </c>
      <c r="L6864" s="1" t="str">
        <f>VLOOKUP(Tabela1[[#This Row],[Cliente]],'BASE DE CLIENTES'!A:E,5,0)</f>
        <v>CEILANDIA NORTE (CEILANDIA)</v>
      </c>
    </row>
    <row r="6865" spans="2:12" x14ac:dyDescent="0.3">
      <c r="B6865" t="s">
        <v>297</v>
      </c>
      <c r="C6865" s="1" t="str">
        <f>VLOOKUP(Tabela1[[#This Row],[Cliente]],'BASE DE CLIENTES'!A:E,2,0)</f>
        <v>Brasília</v>
      </c>
      <c r="D6865" s="1" t="str">
        <f>VLOOKUP(Tabela1[[#This Row],[Cliente]],'BASE DE CLIENTES'!A:C,3,0)</f>
        <v>DF</v>
      </c>
      <c r="E6865" s="1" t="str">
        <f>CONCATENATE(Tabela1[[#This Row],[CIDADE]],",",Tabela1[[#This Row],[UF]])</f>
        <v>Brasília,DF</v>
      </c>
      <c r="F6865" s="12">
        <v>46219</v>
      </c>
      <c r="G6865" s="14">
        <v>2010</v>
      </c>
      <c r="H6865" s="13">
        <v>3450</v>
      </c>
      <c r="I6865" s="7">
        <f>Tabela1[[#This Row],[Valor total]]-Tabela1[[#This Row],[Valor custo]]</f>
        <v>1440</v>
      </c>
      <c r="J6865" s="3">
        <f>Tabela1[[#This Row],[MARGEM BRUTA]]/Tabela1[[#This Row],[Valor total]]</f>
        <v>0.41739130434782606</v>
      </c>
      <c r="K6865" s="1" t="str">
        <f>VLOOKUP(Tabela1[[#This Row],[Cliente]],'BASE DE CLIENTES'!A:D,4,0)</f>
        <v>SERRALHEIRO</v>
      </c>
      <c r="L6865" s="1" t="str">
        <f>VLOOKUP(Tabela1[[#This Row],[Cliente]],'BASE DE CLIENTES'!A:E,5,0)</f>
        <v>NA</v>
      </c>
    </row>
    <row r="6866" spans="2:12" x14ac:dyDescent="0.3">
      <c r="B6866" t="s">
        <v>76</v>
      </c>
      <c r="C6866" s="1" t="str">
        <f>VLOOKUP(Tabela1[[#This Row],[Cliente]],'BASE DE CLIENTES'!A:E,2,0)</f>
        <v>Brasília</v>
      </c>
      <c r="D6866" s="1" t="str">
        <f>VLOOKUP(Tabela1[[#This Row],[Cliente]],'BASE DE CLIENTES'!A:C,3,0)</f>
        <v>DF</v>
      </c>
      <c r="E6866" s="1" t="str">
        <f>CONCATENATE(Tabela1[[#This Row],[CIDADE]],",",Tabela1[[#This Row],[UF]])</f>
        <v>Brasília,DF</v>
      </c>
      <c r="F6866" s="12">
        <v>46219</v>
      </c>
      <c r="G6866" s="14">
        <v>2280</v>
      </c>
      <c r="H6866" s="13">
        <v>3432</v>
      </c>
      <c r="I6866" s="7">
        <f>Tabela1[[#This Row],[Valor total]]-Tabela1[[#This Row],[Valor custo]]</f>
        <v>1152</v>
      </c>
      <c r="J6866" s="3">
        <f>Tabela1[[#This Row],[MARGEM BRUTA]]/Tabela1[[#This Row],[Valor total]]</f>
        <v>0.33566433566433568</v>
      </c>
      <c r="K6866" s="1" t="str">
        <f>VLOOKUP(Tabela1[[#This Row],[Cliente]],'BASE DE CLIENTES'!A:D,4,0)</f>
        <v>EMPRESA COM MAQUINA</v>
      </c>
      <c r="L6866" s="1" t="str">
        <f>VLOOKUP(Tabela1[[#This Row],[Cliente]],'BASE DE CLIENTES'!A:E,5,0)</f>
        <v>Setor Placa da Mercedes (Núcleo Bandeirante)</v>
      </c>
    </row>
    <row r="6867" spans="2:12" x14ac:dyDescent="0.3">
      <c r="B6867" t="s">
        <v>38</v>
      </c>
      <c r="C6867" s="1" t="str">
        <f>VLOOKUP(Tabela1[[#This Row],[Cliente]],'BASE DE CLIENTES'!A:E,2,0)</f>
        <v>Brasília</v>
      </c>
      <c r="D6867" s="1" t="str">
        <f>VLOOKUP(Tabela1[[#This Row],[Cliente]],'BASE DE CLIENTES'!A:C,3,0)</f>
        <v>DF</v>
      </c>
      <c r="E6867" s="1" t="str">
        <f>CONCATENATE(Tabela1[[#This Row],[CIDADE]],",",Tabela1[[#This Row],[UF]])</f>
        <v>Brasília,DF</v>
      </c>
      <c r="F6867" s="12">
        <v>46219</v>
      </c>
      <c r="G6867" s="14">
        <v>1046.79</v>
      </c>
      <c r="H6867" s="13">
        <v>1570</v>
      </c>
      <c r="I6867" s="7">
        <f>Tabela1[[#This Row],[Valor total]]-Tabela1[[#This Row],[Valor custo]]</f>
        <v>523.21</v>
      </c>
      <c r="J6867" s="3">
        <f>Tabela1[[#This Row],[MARGEM BRUTA]]/Tabela1[[#This Row],[Valor total]]</f>
        <v>0.33325477707006373</v>
      </c>
      <c r="K6867" s="1" t="str">
        <f>VLOOKUP(Tabela1[[#This Row],[Cliente]],'BASE DE CLIENTES'!A:D,4,0)</f>
        <v>EMPRESA SEM MAQUINA</v>
      </c>
      <c r="L6867" s="1" t="str">
        <f>VLOOKUP(Tabela1[[#This Row],[Cliente]],'BASE DE CLIENTES'!A:E,5,0)</f>
        <v>PONTE ALTA NORTE (GAMA)</v>
      </c>
    </row>
    <row r="6868" spans="2:12" x14ac:dyDescent="0.3">
      <c r="B6868" t="s">
        <v>262</v>
      </c>
      <c r="C6868" s="1" t="str">
        <f>VLOOKUP(Tabela1[[#This Row],[Cliente]],'BASE DE CLIENTES'!A:E,2,0)</f>
        <v>Brasília</v>
      </c>
      <c r="D6868" s="1" t="str">
        <f>VLOOKUP(Tabela1[[#This Row],[Cliente]],'BASE DE CLIENTES'!A:C,3,0)</f>
        <v>DF</v>
      </c>
      <c r="E6868" s="1" t="str">
        <f>CONCATENATE(Tabela1[[#This Row],[CIDADE]],",",Tabela1[[#This Row],[UF]])</f>
        <v>Brasília,DF</v>
      </c>
      <c r="F6868" s="12">
        <v>46219</v>
      </c>
      <c r="G6868" s="14">
        <v>290</v>
      </c>
      <c r="H6868" s="13">
        <v>620</v>
      </c>
      <c r="I6868" s="7">
        <f>Tabela1[[#This Row],[Valor total]]-Tabela1[[#This Row],[Valor custo]]</f>
        <v>330</v>
      </c>
      <c r="J6868" s="3">
        <f>Tabela1[[#This Row],[MARGEM BRUTA]]/Tabela1[[#This Row],[Valor total]]</f>
        <v>0.532258064516129</v>
      </c>
      <c r="K6868" s="1" t="str">
        <f>VLOOKUP(Tabela1[[#This Row],[Cliente]],'BASE DE CLIENTES'!A:D,4,0)</f>
        <v>SERRALHEIRO</v>
      </c>
      <c r="L6868" s="1" t="str">
        <f>VLOOKUP(Tabela1[[#This Row],[Cliente]],'BASE DE CLIENTES'!A:E,5,0)</f>
        <v>SETOR INDUSTRIAL (TAGUATINGA)</v>
      </c>
    </row>
    <row r="6869" spans="2:12" x14ac:dyDescent="0.3">
      <c r="B6869" t="s">
        <v>120</v>
      </c>
      <c r="C6869" s="1" t="str">
        <f>VLOOKUP(Tabela1[[#This Row],[Cliente]],'BASE DE CLIENTES'!A:E,2,0)</f>
        <v>Brasília</v>
      </c>
      <c r="D6869" s="1" t="str">
        <f>VLOOKUP(Tabela1[[#This Row],[Cliente]],'BASE DE CLIENTES'!A:C,3,0)</f>
        <v>DF</v>
      </c>
      <c r="E6869" s="1" t="str">
        <f>CONCATENATE(Tabela1[[#This Row],[CIDADE]],",",Tabela1[[#This Row],[UF]])</f>
        <v>Brasília,DF</v>
      </c>
      <c r="F6869" s="12">
        <v>46219</v>
      </c>
      <c r="G6869" s="14">
        <v>838</v>
      </c>
      <c r="H6869" s="13">
        <v>1330</v>
      </c>
      <c r="I6869" s="7">
        <f>Tabela1[[#This Row],[Valor total]]-Tabela1[[#This Row],[Valor custo]]</f>
        <v>492</v>
      </c>
      <c r="J6869" s="3">
        <f>Tabela1[[#This Row],[MARGEM BRUTA]]/Tabela1[[#This Row],[Valor total]]</f>
        <v>0.36992481203007521</v>
      </c>
      <c r="K6869" s="1" t="str">
        <f>VLOOKUP(Tabela1[[#This Row],[Cliente]],'BASE DE CLIENTES'!A:D,4,0)</f>
        <v>EMPRESA SEM MAQUINA</v>
      </c>
      <c r="L6869" s="1" t="str">
        <f>VLOOKUP(Tabela1[[#This Row],[Cliente]],'BASE DE CLIENTES'!A:E,5,0)</f>
        <v>SAMAMBAIA</v>
      </c>
    </row>
    <row r="6870" spans="2:12" x14ac:dyDescent="0.3">
      <c r="B6870" t="s">
        <v>1223</v>
      </c>
      <c r="C6870" s="1" t="str">
        <f>VLOOKUP(Tabela1[[#This Row],[Cliente]],'BASE DE CLIENTES'!A:E,2,0)</f>
        <v>MERCADO LIVRE</v>
      </c>
      <c r="D6870" s="1" t="str">
        <f>VLOOKUP(Tabela1[[#This Row],[Cliente]],'BASE DE CLIENTES'!A:C,3,0)</f>
        <v>MERCADO LIVRE</v>
      </c>
      <c r="E6870" s="1" t="str">
        <f>CONCATENATE(Tabela1[[#This Row],[CIDADE]],",",Tabela1[[#This Row],[UF]])</f>
        <v>MERCADO LIVRE,MERCADO LIVRE</v>
      </c>
      <c r="F6870" s="12">
        <v>46219</v>
      </c>
      <c r="G6870" s="14">
        <v>45.6</v>
      </c>
      <c r="H6870" s="13">
        <v>297.51</v>
      </c>
      <c r="I6870" s="7">
        <f>Tabela1[[#This Row],[Valor total]]-Tabela1[[#This Row],[Valor custo]]</f>
        <v>251.91</v>
      </c>
      <c r="J6870" s="3">
        <f>Tabela1[[#This Row],[MARGEM BRUTA]]/Tabela1[[#This Row],[Valor total]]</f>
        <v>0.8467278410809721</v>
      </c>
      <c r="K6870" s="1" t="str">
        <f>VLOOKUP(Tabela1[[#This Row],[Cliente]],'BASE DE CLIENTES'!A:D,4,0)</f>
        <v>OUTROS RAMOS</v>
      </c>
      <c r="L6870" s="1" t="str">
        <f>VLOOKUP(Tabela1[[#This Row],[Cliente]],'BASE DE CLIENTES'!A:E,5,0)</f>
        <v>MERCADO LIVRE</v>
      </c>
    </row>
    <row r="6871" spans="2:12" x14ac:dyDescent="0.3">
      <c r="B6871" t="s">
        <v>68</v>
      </c>
      <c r="C6871" s="1" t="str">
        <f>VLOOKUP(Tabela1[[#This Row],[Cliente]],'BASE DE CLIENTES'!A:E,2,0)</f>
        <v>Brasília</v>
      </c>
      <c r="D6871" s="1" t="str">
        <f>VLOOKUP(Tabela1[[#This Row],[Cliente]],'BASE DE CLIENTES'!A:C,3,0)</f>
        <v>DF</v>
      </c>
      <c r="E6871" s="1" t="str">
        <f>CONCATENATE(Tabela1[[#This Row],[CIDADE]],",",Tabela1[[#This Row],[UF]])</f>
        <v>Brasília,DF</v>
      </c>
      <c r="F6871" s="12">
        <v>46219</v>
      </c>
      <c r="G6871" s="14">
        <v>175</v>
      </c>
      <c r="H6871" s="13">
        <v>230</v>
      </c>
      <c r="I6871" s="7">
        <f>Tabela1[[#This Row],[Valor total]]-Tabela1[[#This Row],[Valor custo]]</f>
        <v>55</v>
      </c>
      <c r="J6871" s="3">
        <f>Tabela1[[#This Row],[MARGEM BRUTA]]/Tabela1[[#This Row],[Valor total]]</f>
        <v>0.2391304347826087</v>
      </c>
      <c r="K6871" s="1" t="str">
        <f>VLOOKUP(Tabela1[[#This Row],[Cliente]],'BASE DE CLIENTES'!A:D,4,0)</f>
        <v>EMPRESA COM MAQUINA</v>
      </c>
      <c r="L6871" s="1" t="str">
        <f>VLOOKUP(Tabela1[[#This Row],[Cliente]],'BASE DE CLIENTES'!A:E,5,0)</f>
        <v>SAMAMBAIA SUL (SAMAMBAIA)</v>
      </c>
    </row>
    <row r="6872" spans="2:12" x14ac:dyDescent="0.3">
      <c r="B6872" t="s">
        <v>316</v>
      </c>
      <c r="C6872" s="1" t="str">
        <f>VLOOKUP(Tabela1[[#This Row],[Cliente]],'BASE DE CLIENTES'!A:E,2,0)</f>
        <v>Valparaíso de Goiás</v>
      </c>
      <c r="D6872" s="1" t="str">
        <f>VLOOKUP(Tabela1[[#This Row],[Cliente]],'BASE DE CLIENTES'!A:C,3,0)</f>
        <v>GO</v>
      </c>
      <c r="E6872" s="1" t="str">
        <f>CONCATENATE(Tabela1[[#This Row],[CIDADE]],",",Tabela1[[#This Row],[UF]])</f>
        <v>Valparaíso de Goiás,GO</v>
      </c>
      <c r="F6872" s="12">
        <v>46219</v>
      </c>
      <c r="G6872" s="14">
        <v>2514</v>
      </c>
      <c r="H6872" s="13">
        <v>3690</v>
      </c>
      <c r="I6872" s="7">
        <f>Tabela1[[#This Row],[Valor total]]-Tabela1[[#This Row],[Valor custo]]</f>
        <v>1176</v>
      </c>
      <c r="J6872" s="3">
        <f>Tabela1[[#This Row],[MARGEM BRUTA]]/Tabela1[[#This Row],[Valor total]]</f>
        <v>0.31869918699186994</v>
      </c>
      <c r="K6872" s="1" t="str">
        <f>VLOOKUP(Tabela1[[#This Row],[Cliente]],'BASE DE CLIENTES'!A:D,4,0)</f>
        <v>SERRALHEIRO</v>
      </c>
      <c r="L6872" s="1" t="str">
        <f>VLOOKUP(Tabela1[[#This Row],[Cliente]],'BASE DE CLIENTES'!A:E,5,0)</f>
        <v>Valparaíso de Goiás</v>
      </c>
    </row>
    <row r="6873" spans="2:12" x14ac:dyDescent="0.3">
      <c r="B6873" t="s">
        <v>161</v>
      </c>
      <c r="C6873" s="1" t="str">
        <f>VLOOKUP(Tabela1[[#This Row],[Cliente]],'BASE DE CLIENTES'!A:E,2,0)</f>
        <v>Brasília</v>
      </c>
      <c r="D6873" s="1" t="str">
        <f>VLOOKUP(Tabela1[[#This Row],[Cliente]],'BASE DE CLIENTES'!A:C,3,0)</f>
        <v>DF</v>
      </c>
      <c r="E6873" s="1" t="str">
        <f>CONCATENATE(Tabela1[[#This Row],[CIDADE]],",",Tabela1[[#This Row],[UF]])</f>
        <v>Brasília,DF</v>
      </c>
      <c r="F6873" s="12">
        <v>46219</v>
      </c>
      <c r="G6873" s="14">
        <v>13310.9</v>
      </c>
      <c r="H6873" s="13">
        <v>19575</v>
      </c>
      <c r="I6873" s="7">
        <f>Tabela1[[#This Row],[Valor total]]-Tabela1[[#This Row],[Valor custo]]</f>
        <v>6264.1</v>
      </c>
      <c r="J6873" s="3">
        <f>Tabela1[[#This Row],[MARGEM BRUTA]]/Tabela1[[#This Row],[Valor total]]</f>
        <v>0.32000510855683273</v>
      </c>
      <c r="K6873" s="1" t="str">
        <f>VLOOKUP(Tabela1[[#This Row],[Cliente]],'BASE DE CLIENTES'!A:D,4,0)</f>
        <v>EMPRESA COM MAQUINA</v>
      </c>
      <c r="L6873" s="1" t="str">
        <f>VLOOKUP(Tabela1[[#This Row],[Cliente]],'BASE DE CLIENTES'!A:E,5,0)</f>
        <v>RIACHO FUNDO II</v>
      </c>
    </row>
    <row r="6874" spans="2:12" x14ac:dyDescent="0.3">
      <c r="B6874" t="s">
        <v>19</v>
      </c>
      <c r="C6874" s="1" t="str">
        <f>VLOOKUP(Tabela1[[#This Row],[Cliente]],'BASE DE CLIENTES'!A:E,2,0)</f>
        <v>Águas Lindas de Goiás</v>
      </c>
      <c r="D6874" s="1" t="str">
        <f>VLOOKUP(Tabela1[[#This Row],[Cliente]],'BASE DE CLIENTES'!A:C,3,0)</f>
        <v>GO</v>
      </c>
      <c r="E6874" s="1" t="str">
        <f>CONCATENATE(Tabela1[[#This Row],[CIDADE]],",",Tabela1[[#This Row],[UF]])</f>
        <v>Águas Lindas de Goiás,GO</v>
      </c>
      <c r="F6874" s="12">
        <v>46219</v>
      </c>
      <c r="G6874" s="14">
        <v>1257</v>
      </c>
      <c r="H6874" s="13">
        <v>1935</v>
      </c>
      <c r="I6874" s="7">
        <f>Tabela1[[#This Row],[Valor total]]-Tabela1[[#This Row],[Valor custo]]</f>
        <v>678</v>
      </c>
      <c r="J6874" s="3">
        <f>Tabela1[[#This Row],[MARGEM BRUTA]]/Tabela1[[#This Row],[Valor total]]</f>
        <v>0.35038759689922483</v>
      </c>
      <c r="K6874" s="1" t="str">
        <f>VLOOKUP(Tabela1[[#This Row],[Cliente]],'BASE DE CLIENTES'!A:D,4,0)</f>
        <v>SERRALHEIRO</v>
      </c>
      <c r="L6874" s="1" t="str">
        <f>VLOOKUP(Tabela1[[#This Row],[Cliente]],'BASE DE CLIENTES'!A:E,5,0)</f>
        <v>Águas Lindas de Goiás</v>
      </c>
    </row>
    <row r="6875" spans="2:12" x14ac:dyDescent="0.3">
      <c r="B6875" t="s">
        <v>27</v>
      </c>
      <c r="C6875" s="1" t="str">
        <f>VLOOKUP(Tabela1[[#This Row],[Cliente]],'BASE DE CLIENTES'!A:E,2,0)</f>
        <v>Brasília</v>
      </c>
      <c r="D6875" s="1" t="str">
        <f>VLOOKUP(Tabela1[[#This Row],[Cliente]],'BASE DE CLIENTES'!A:C,3,0)</f>
        <v>DF</v>
      </c>
      <c r="E6875" s="1" t="str">
        <f>CONCATENATE(Tabela1[[#This Row],[CIDADE]],",",Tabela1[[#This Row],[UF]])</f>
        <v>Brasília,DF</v>
      </c>
      <c r="F6875" s="12">
        <v>46219</v>
      </c>
      <c r="G6875" s="14">
        <v>486.18</v>
      </c>
      <c r="H6875" s="13">
        <v>660</v>
      </c>
      <c r="I6875" s="7">
        <f>Tabela1[[#This Row],[Valor total]]-Tabela1[[#This Row],[Valor custo]]</f>
        <v>173.82</v>
      </c>
      <c r="J6875" s="3">
        <f>Tabela1[[#This Row],[MARGEM BRUTA]]/Tabela1[[#This Row],[Valor total]]</f>
        <v>0.26336363636363636</v>
      </c>
      <c r="K6875" s="1" t="str">
        <f>VLOOKUP(Tabela1[[#This Row],[Cliente]],'BASE DE CLIENTES'!A:D,4,0)</f>
        <v>EMPRESA SEM MAQUINA</v>
      </c>
      <c r="L6875" s="1" t="str">
        <f>VLOOKUP(Tabela1[[#This Row],[Cliente]],'BASE DE CLIENTES'!A:E,5,0)</f>
        <v>RECANTO DAS EMAS</v>
      </c>
    </row>
    <row r="6876" spans="2:12" x14ac:dyDescent="0.3">
      <c r="B6876" t="s">
        <v>42</v>
      </c>
      <c r="C6876" s="1" t="str">
        <f>VLOOKUP(Tabela1[[#This Row],[Cliente]],'BASE DE CLIENTES'!A:E,2,0)</f>
        <v>Brasília</v>
      </c>
      <c r="D6876" s="1" t="str">
        <f>VLOOKUP(Tabela1[[#This Row],[Cliente]],'BASE DE CLIENTES'!A:C,3,0)</f>
        <v>DF</v>
      </c>
      <c r="E6876" s="1" t="str">
        <f>CONCATENATE(Tabela1[[#This Row],[CIDADE]],",",Tabela1[[#This Row],[UF]])</f>
        <v>Brasília,DF</v>
      </c>
      <c r="F6876" s="12">
        <v>46219</v>
      </c>
      <c r="G6876" s="14">
        <v>1429.48</v>
      </c>
      <c r="H6876" s="13">
        <v>2200</v>
      </c>
      <c r="I6876" s="7">
        <f>Tabela1[[#This Row],[Valor total]]-Tabela1[[#This Row],[Valor custo]]</f>
        <v>770.52</v>
      </c>
      <c r="J6876" s="3">
        <f>Tabela1[[#This Row],[MARGEM BRUTA]]/Tabela1[[#This Row],[Valor total]]</f>
        <v>0.35023636363636362</v>
      </c>
      <c r="K6876" s="1" t="str">
        <f>VLOOKUP(Tabela1[[#This Row],[Cliente]],'BASE DE CLIENTES'!A:D,4,0)</f>
        <v>EMPRESA SEM MAQUINA</v>
      </c>
      <c r="L6876" s="1" t="str">
        <f>VLOOKUP(Tabela1[[#This Row],[Cliente]],'BASE DE CLIENTES'!A:E,5,0)</f>
        <v>SAMAMBAIA</v>
      </c>
    </row>
    <row r="6877" spans="2:12" x14ac:dyDescent="0.3">
      <c r="B6877" t="s">
        <v>92</v>
      </c>
      <c r="C6877" s="1" t="str">
        <f>VLOOKUP(Tabela1[[#This Row],[Cliente]],'BASE DE CLIENTES'!A:E,2,0)</f>
        <v>Brasília</v>
      </c>
      <c r="D6877" s="1" t="str">
        <f>VLOOKUP(Tabela1[[#This Row],[Cliente]],'BASE DE CLIENTES'!A:C,3,0)</f>
        <v>DF</v>
      </c>
      <c r="E6877" s="1" t="str">
        <f>CONCATENATE(Tabela1[[#This Row],[CIDADE]],",",Tabela1[[#This Row],[UF]])</f>
        <v>Brasília,DF</v>
      </c>
      <c r="F6877" s="12">
        <v>46219</v>
      </c>
      <c r="G6877" s="14">
        <v>1257</v>
      </c>
      <c r="H6877" s="13">
        <v>1845</v>
      </c>
      <c r="I6877" s="7">
        <f>Tabela1[[#This Row],[Valor total]]-Tabela1[[#This Row],[Valor custo]]</f>
        <v>588</v>
      </c>
      <c r="J6877" s="3">
        <f>Tabela1[[#This Row],[MARGEM BRUTA]]/Tabela1[[#This Row],[Valor total]]</f>
        <v>0.31869918699186994</v>
      </c>
      <c r="K6877" s="1" t="str">
        <f>VLOOKUP(Tabela1[[#This Row],[Cliente]],'BASE DE CLIENTES'!A:D,4,0)</f>
        <v>EMPRESA SEM MAQUINA</v>
      </c>
      <c r="L6877" s="1" t="str">
        <f>VLOOKUP(Tabela1[[#This Row],[Cliente]],'BASE DE CLIENTES'!A:E,5,0)</f>
        <v>SOBRADINHO</v>
      </c>
    </row>
    <row r="6878" spans="2:12" x14ac:dyDescent="0.3">
      <c r="B6878" t="s">
        <v>111</v>
      </c>
      <c r="C6878" s="1" t="str">
        <f>VLOOKUP(Tabela1[[#This Row],[Cliente]],'BASE DE CLIENTES'!A:E,2,0)</f>
        <v>Brasília</v>
      </c>
      <c r="D6878" s="1" t="str">
        <f>VLOOKUP(Tabela1[[#This Row],[Cliente]],'BASE DE CLIENTES'!A:C,3,0)</f>
        <v>DF</v>
      </c>
      <c r="E6878" s="1" t="str">
        <f>CONCATENATE(Tabela1[[#This Row],[CIDADE]],",",Tabela1[[#This Row],[UF]])</f>
        <v>Brasília,DF</v>
      </c>
      <c r="F6878" s="12">
        <v>46218</v>
      </c>
      <c r="G6878" s="14">
        <v>1172.79</v>
      </c>
      <c r="H6878" s="13">
        <v>1750</v>
      </c>
      <c r="I6878" s="7">
        <f>Tabela1[[#This Row],[Valor total]]-Tabela1[[#This Row],[Valor custo]]</f>
        <v>577.21</v>
      </c>
      <c r="J6878" s="3">
        <f>Tabela1[[#This Row],[MARGEM BRUTA]]/Tabela1[[#This Row],[Valor total]]</f>
        <v>0.32983428571428575</v>
      </c>
      <c r="K6878" s="1" t="str">
        <f>VLOOKUP(Tabela1[[#This Row],[Cliente]],'BASE DE CLIENTES'!A:D,4,0)</f>
        <v>EMPRESA SEM MAQUINA</v>
      </c>
      <c r="L6878" s="1" t="str">
        <f>VLOOKUP(Tabela1[[#This Row],[Cliente]],'BASE DE CLIENTES'!A:E,5,0)</f>
        <v>TAGUATINGA SUL (TAGUATINGA)</v>
      </c>
    </row>
    <row r="6879" spans="2:12" x14ac:dyDescent="0.3">
      <c r="B6879" t="s">
        <v>38</v>
      </c>
      <c r="C6879" s="1" t="str">
        <f>VLOOKUP(Tabela1[[#This Row],[Cliente]],'BASE DE CLIENTES'!A:E,2,0)</f>
        <v>Brasília</v>
      </c>
      <c r="D6879" s="1" t="str">
        <f>VLOOKUP(Tabela1[[#This Row],[Cliente]],'BASE DE CLIENTES'!A:C,3,0)</f>
        <v>DF</v>
      </c>
      <c r="E6879" s="1" t="str">
        <f>CONCATENATE(Tabela1[[#This Row],[CIDADE]],",",Tabela1[[#This Row],[UF]])</f>
        <v>Brasília,DF</v>
      </c>
      <c r="F6879" s="12">
        <v>46218</v>
      </c>
      <c r="G6879" s="14">
        <v>838</v>
      </c>
      <c r="H6879" s="13">
        <v>1300</v>
      </c>
      <c r="I6879" s="7">
        <f>Tabela1[[#This Row],[Valor total]]-Tabela1[[#This Row],[Valor custo]]</f>
        <v>462</v>
      </c>
      <c r="J6879" s="3">
        <f>Tabela1[[#This Row],[MARGEM BRUTA]]/Tabela1[[#This Row],[Valor total]]</f>
        <v>0.35538461538461541</v>
      </c>
      <c r="K6879" s="1" t="str">
        <f>VLOOKUP(Tabela1[[#This Row],[Cliente]],'BASE DE CLIENTES'!A:D,4,0)</f>
        <v>EMPRESA SEM MAQUINA</v>
      </c>
      <c r="L6879" s="1" t="str">
        <f>VLOOKUP(Tabela1[[#This Row],[Cliente]],'BASE DE CLIENTES'!A:E,5,0)</f>
        <v>PONTE ALTA NORTE (GAMA)</v>
      </c>
    </row>
    <row r="6880" spans="2:12" x14ac:dyDescent="0.3">
      <c r="B6880" t="s">
        <v>232</v>
      </c>
      <c r="C6880" s="1" t="str">
        <f>VLOOKUP(Tabela1[[#This Row],[Cliente]],'BASE DE CLIENTES'!A:E,2,0)</f>
        <v>Brasília</v>
      </c>
      <c r="D6880" s="1" t="str">
        <f>VLOOKUP(Tabela1[[#This Row],[Cliente]],'BASE DE CLIENTES'!A:C,3,0)</f>
        <v>DF</v>
      </c>
      <c r="E6880" s="1" t="str">
        <f>CONCATENATE(Tabela1[[#This Row],[CIDADE]],",",Tabela1[[#This Row],[UF]])</f>
        <v>Brasília,DF</v>
      </c>
      <c r="F6880" s="12">
        <v>46218</v>
      </c>
      <c r="G6880" s="14">
        <v>191</v>
      </c>
      <c r="H6880" s="13">
        <v>300</v>
      </c>
      <c r="I6880" s="7">
        <f>Tabela1[[#This Row],[Valor total]]-Tabela1[[#This Row],[Valor custo]]</f>
        <v>109</v>
      </c>
      <c r="J6880" s="3">
        <f>Tabela1[[#This Row],[MARGEM BRUTA]]/Tabela1[[#This Row],[Valor total]]</f>
        <v>0.36333333333333334</v>
      </c>
      <c r="K6880" s="1" t="str">
        <f>VLOOKUP(Tabela1[[#This Row],[Cliente]],'BASE DE CLIENTES'!A:D,4,0)</f>
        <v>CHAVEIRO</v>
      </c>
      <c r="L6880" s="1" t="str">
        <f>VLOOKUP(Tabela1[[#This Row],[Cliente]],'BASE DE CLIENTES'!A:E,5,0)</f>
        <v>Areal (Águas Claras)</v>
      </c>
    </row>
    <row r="6881" spans="2:12" x14ac:dyDescent="0.3">
      <c r="B6881" t="s">
        <v>1307</v>
      </c>
      <c r="C6881" s="1" t="str">
        <f>VLOOKUP(Tabela1[[#This Row],[Cliente]],'BASE DE CLIENTES'!A:E,2,0)</f>
        <v>Brasília</v>
      </c>
      <c r="D6881" s="1" t="str">
        <f>VLOOKUP(Tabela1[[#This Row],[Cliente]],'BASE DE CLIENTES'!A:C,3,0)</f>
        <v>DF</v>
      </c>
      <c r="E6881" s="1" t="str">
        <f>CONCATENATE(Tabela1[[#This Row],[CIDADE]],",",Tabela1[[#This Row],[UF]])</f>
        <v>Brasília,DF</v>
      </c>
      <c r="F6881" s="12">
        <v>46218</v>
      </c>
      <c r="G6881" s="14">
        <v>191</v>
      </c>
      <c r="H6881" s="13">
        <v>320</v>
      </c>
      <c r="I6881" s="7">
        <f>Tabela1[[#This Row],[Valor total]]-Tabela1[[#This Row],[Valor custo]]</f>
        <v>129</v>
      </c>
      <c r="J6881" s="3">
        <f>Tabela1[[#This Row],[MARGEM BRUTA]]/Tabela1[[#This Row],[Valor total]]</f>
        <v>0.40312500000000001</v>
      </c>
      <c r="K6881" s="1" t="str">
        <f>VLOOKUP(Tabela1[[#This Row],[Cliente]],'BASE DE CLIENTES'!A:D,4,0)</f>
        <v>CLIENTE NOVO S/ IDENT.</v>
      </c>
      <c r="L6881" s="1" t="str">
        <f>VLOOKUP(Tabela1[[#This Row],[Cliente]],'BASE DE CLIENTES'!A:E,5,0)</f>
        <v>TAGUATINGA</v>
      </c>
    </row>
    <row r="6882" spans="2:12" x14ac:dyDescent="0.3">
      <c r="B6882" t="s">
        <v>27</v>
      </c>
      <c r="C6882" s="1" t="str">
        <f>VLOOKUP(Tabela1[[#This Row],[Cliente]],'BASE DE CLIENTES'!A:E,2,0)</f>
        <v>Brasília</v>
      </c>
      <c r="D6882" s="1" t="str">
        <f>VLOOKUP(Tabela1[[#This Row],[Cliente]],'BASE DE CLIENTES'!A:C,3,0)</f>
        <v>DF</v>
      </c>
      <c r="E6882" s="1" t="str">
        <f>CONCATENATE(Tabela1[[#This Row],[CIDADE]],",",Tabela1[[#This Row],[UF]])</f>
        <v>Brasília,DF</v>
      </c>
      <c r="F6882" s="12">
        <v>46218</v>
      </c>
      <c r="G6882" s="14">
        <v>380</v>
      </c>
      <c r="H6882" s="13">
        <v>615</v>
      </c>
      <c r="I6882" s="7">
        <f>Tabela1[[#This Row],[Valor total]]-Tabela1[[#This Row],[Valor custo]]</f>
        <v>235</v>
      </c>
      <c r="J6882" s="3">
        <f>Tabela1[[#This Row],[MARGEM BRUTA]]/Tabela1[[#This Row],[Valor total]]</f>
        <v>0.38211382113821141</v>
      </c>
      <c r="K6882" s="1" t="str">
        <f>VLOOKUP(Tabela1[[#This Row],[Cliente]],'BASE DE CLIENTES'!A:D,4,0)</f>
        <v>EMPRESA SEM MAQUINA</v>
      </c>
      <c r="L6882" s="1" t="str">
        <f>VLOOKUP(Tabela1[[#This Row],[Cliente]],'BASE DE CLIENTES'!A:E,5,0)</f>
        <v>RECANTO DAS EMAS</v>
      </c>
    </row>
    <row r="6883" spans="2:12" x14ac:dyDescent="0.3">
      <c r="B6883" t="s">
        <v>112</v>
      </c>
      <c r="C6883" s="1" t="str">
        <f>VLOOKUP(Tabela1[[#This Row],[Cliente]],'BASE DE CLIENTES'!A:E,2,0)</f>
        <v>Brasília</v>
      </c>
      <c r="D6883" s="1" t="str">
        <f>VLOOKUP(Tabela1[[#This Row],[Cliente]],'BASE DE CLIENTES'!A:C,3,0)</f>
        <v>DF</v>
      </c>
      <c r="E6883" s="1" t="str">
        <f>CONCATENATE(Tabela1[[#This Row],[CIDADE]],",",Tabela1[[#This Row],[UF]])</f>
        <v>Brasília,DF</v>
      </c>
      <c r="F6883" s="12">
        <v>46218</v>
      </c>
      <c r="G6883" s="14">
        <v>42</v>
      </c>
      <c r="H6883" s="13">
        <v>70</v>
      </c>
      <c r="I6883" s="7">
        <f>Tabela1[[#This Row],[Valor total]]-Tabela1[[#This Row],[Valor custo]]</f>
        <v>28</v>
      </c>
      <c r="J6883" s="3">
        <f>Tabela1[[#This Row],[MARGEM BRUTA]]/Tabela1[[#This Row],[Valor total]]</f>
        <v>0.4</v>
      </c>
      <c r="K6883" s="1" t="str">
        <f>VLOOKUP(Tabela1[[#This Row],[Cliente]],'BASE DE CLIENTES'!A:D,4,0)</f>
        <v>SERRALHEIRO</v>
      </c>
      <c r="L6883" s="1" t="str">
        <f>VLOOKUP(Tabela1[[#This Row],[Cliente]],'BASE DE CLIENTES'!A:E,5,0)</f>
        <v>RIACHO FUNDO I</v>
      </c>
    </row>
    <row r="6884" spans="2:12" x14ac:dyDescent="0.3">
      <c r="B6884" t="s">
        <v>111</v>
      </c>
      <c r="C6884" s="1" t="str">
        <f>VLOOKUP(Tabela1[[#This Row],[Cliente]],'BASE DE CLIENTES'!A:E,2,0)</f>
        <v>Brasília</v>
      </c>
      <c r="D6884" s="1" t="str">
        <f>VLOOKUP(Tabela1[[#This Row],[Cliente]],'BASE DE CLIENTES'!A:C,3,0)</f>
        <v>DF</v>
      </c>
      <c r="E6884" s="1" t="str">
        <f>CONCATENATE(Tabela1[[#This Row],[CIDADE]],",",Tabela1[[#This Row],[UF]])</f>
        <v>Brasília,DF</v>
      </c>
      <c r="F6884" s="12">
        <v>46218</v>
      </c>
      <c r="G6884" s="14">
        <v>436.28</v>
      </c>
      <c r="H6884" s="13">
        <v>655</v>
      </c>
      <c r="I6884" s="7">
        <f>Tabela1[[#This Row],[Valor total]]-Tabela1[[#This Row],[Valor custo]]</f>
        <v>218.72000000000003</v>
      </c>
      <c r="J6884" s="3">
        <f>Tabela1[[#This Row],[MARGEM BRUTA]]/Tabela1[[#This Row],[Valor total]]</f>
        <v>0.33392366412213742</v>
      </c>
      <c r="K6884" s="1" t="str">
        <f>VLOOKUP(Tabela1[[#This Row],[Cliente]],'BASE DE CLIENTES'!A:D,4,0)</f>
        <v>EMPRESA SEM MAQUINA</v>
      </c>
      <c r="L6884" s="1" t="str">
        <f>VLOOKUP(Tabela1[[#This Row],[Cliente]],'BASE DE CLIENTES'!A:E,5,0)</f>
        <v>TAGUATINGA SUL (TAGUATINGA)</v>
      </c>
    </row>
    <row r="6885" spans="2:12" x14ac:dyDescent="0.3">
      <c r="B6885" t="s">
        <v>117</v>
      </c>
      <c r="C6885" s="1" t="str">
        <f>VLOOKUP(Tabela1[[#This Row],[Cliente]],'BASE DE CLIENTES'!A:E,2,0)</f>
        <v>Brasília</v>
      </c>
      <c r="D6885" s="1" t="str">
        <f>VLOOKUP(Tabela1[[#This Row],[Cliente]],'BASE DE CLIENTES'!A:C,3,0)</f>
        <v>DF</v>
      </c>
      <c r="E6885" s="1" t="str">
        <f>CONCATENATE(Tabela1[[#This Row],[CIDADE]],",",Tabela1[[#This Row],[UF]])</f>
        <v>Brasília,DF</v>
      </c>
      <c r="F6885" s="12">
        <v>46217</v>
      </c>
      <c r="G6885" s="14">
        <v>48</v>
      </c>
      <c r="H6885" s="13">
        <v>100</v>
      </c>
      <c r="I6885" s="7">
        <f>Tabela1[[#This Row],[Valor total]]-Tabela1[[#This Row],[Valor custo]]</f>
        <v>52</v>
      </c>
      <c r="J6885" s="3">
        <f>Tabela1[[#This Row],[MARGEM BRUTA]]/Tabela1[[#This Row],[Valor total]]</f>
        <v>0.52</v>
      </c>
      <c r="K6885" s="1" t="str">
        <f>VLOOKUP(Tabela1[[#This Row],[Cliente]],'BASE DE CLIENTES'!A:D,4,0)</f>
        <v>EMPRESA COM MAQUINA</v>
      </c>
      <c r="L6885" s="1" t="str">
        <f>VLOOKUP(Tabela1[[#This Row],[Cliente]],'BASE DE CLIENTES'!A:E,5,0)</f>
        <v>SETOR HABITACIONAL ARNIQUEIRA (AGUAS CLARAS)</v>
      </c>
    </row>
    <row r="6886" spans="2:12" x14ac:dyDescent="0.3">
      <c r="B6886" t="s">
        <v>23</v>
      </c>
      <c r="C6886" s="1" t="str">
        <f>VLOOKUP(Tabela1[[#This Row],[Cliente]],'BASE DE CLIENTES'!A:E,2,0)</f>
        <v>Brasília</v>
      </c>
      <c r="D6886" s="1" t="str">
        <f>VLOOKUP(Tabela1[[#This Row],[Cliente]],'BASE DE CLIENTES'!A:C,3,0)</f>
        <v>DF</v>
      </c>
      <c r="E6886" s="1" t="str">
        <f>CONCATENATE(Tabela1[[#This Row],[CIDADE]],",",Tabela1[[#This Row],[UF]])</f>
        <v>Brasília,DF</v>
      </c>
      <c r="F6886" s="12">
        <v>46217</v>
      </c>
      <c r="G6886" s="14">
        <v>42</v>
      </c>
      <c r="H6886" s="13">
        <v>70</v>
      </c>
      <c r="I6886" s="7">
        <f>Tabela1[[#This Row],[Valor total]]-Tabela1[[#This Row],[Valor custo]]</f>
        <v>28</v>
      </c>
      <c r="J6886" s="3">
        <f>Tabela1[[#This Row],[MARGEM BRUTA]]/Tabela1[[#This Row],[Valor total]]</f>
        <v>0.4</v>
      </c>
      <c r="K6886" s="1" t="str">
        <f>VLOOKUP(Tabela1[[#This Row],[Cliente]],'BASE DE CLIENTES'!A:D,4,0)</f>
        <v>EMPRESA SEM MAQUINA</v>
      </c>
      <c r="L6886" s="1" t="str">
        <f>VLOOKUP(Tabela1[[#This Row],[Cliente]],'BASE DE CLIENTES'!A:E,5,0)</f>
        <v>SETOR INDUSTRIAL (TAGUATINGA)</v>
      </c>
    </row>
    <row r="6887" spans="2:12" x14ac:dyDescent="0.3">
      <c r="B6887" t="s">
        <v>52</v>
      </c>
      <c r="C6887" s="1" t="str">
        <f>VLOOKUP(Tabela1[[#This Row],[Cliente]],'BASE DE CLIENTES'!A:E,2,0)</f>
        <v>Brasília</v>
      </c>
      <c r="D6887" s="1" t="str">
        <f>VLOOKUP(Tabela1[[#This Row],[Cliente]],'BASE DE CLIENTES'!A:C,3,0)</f>
        <v>DF</v>
      </c>
      <c r="E6887" s="1" t="str">
        <f>CONCATENATE(Tabela1[[#This Row],[CIDADE]],",",Tabela1[[#This Row],[UF]])</f>
        <v>Brasília,DF</v>
      </c>
      <c r="F6887" s="12">
        <v>46217</v>
      </c>
      <c r="G6887" s="14">
        <v>380</v>
      </c>
      <c r="H6887" s="13">
        <v>650</v>
      </c>
      <c r="I6887" s="7">
        <f>Tabela1[[#This Row],[Valor total]]-Tabela1[[#This Row],[Valor custo]]</f>
        <v>270</v>
      </c>
      <c r="J6887" s="3">
        <f>Tabela1[[#This Row],[MARGEM BRUTA]]/Tabela1[[#This Row],[Valor total]]</f>
        <v>0.41538461538461541</v>
      </c>
      <c r="K6887" s="1" t="str">
        <f>VLOOKUP(Tabela1[[#This Row],[Cliente]],'BASE DE CLIENTES'!A:D,4,0)</f>
        <v>SERRALHEIRO</v>
      </c>
      <c r="L6887" s="1" t="str">
        <f>VLOOKUP(Tabela1[[#This Row],[Cliente]],'BASE DE CLIENTES'!A:E,5,0)</f>
        <v>Ceilândia Sul (Ceilândia)</v>
      </c>
    </row>
    <row r="6888" spans="2:12" x14ac:dyDescent="0.3">
      <c r="B6888" t="s">
        <v>96</v>
      </c>
      <c r="C6888" s="1" t="str">
        <f>VLOOKUP(Tabela1[[#This Row],[Cliente]],'BASE DE CLIENTES'!A:E,2,0)</f>
        <v>Brasília</v>
      </c>
      <c r="D6888" s="1" t="str">
        <f>VLOOKUP(Tabela1[[#This Row],[Cliente]],'BASE DE CLIENTES'!A:C,3,0)</f>
        <v>DF</v>
      </c>
      <c r="E6888" s="1" t="str">
        <f>CONCATENATE(Tabela1[[#This Row],[CIDADE]],",",Tabela1[[#This Row],[UF]])</f>
        <v>Brasília,DF</v>
      </c>
      <c r="F6888" s="12">
        <v>46218</v>
      </c>
      <c r="G6888" s="14">
        <v>1425.84</v>
      </c>
      <c r="H6888" s="13">
        <v>1995</v>
      </c>
      <c r="I6888" s="7">
        <f>Tabela1[[#This Row],[Valor total]]-Tabela1[[#This Row],[Valor custo]]</f>
        <v>569.16000000000008</v>
      </c>
      <c r="J6888" s="3">
        <f>Tabela1[[#This Row],[MARGEM BRUTA]]/Tabela1[[#This Row],[Valor total]]</f>
        <v>0.28529323308270682</v>
      </c>
      <c r="K6888" s="1" t="str">
        <f>VLOOKUP(Tabela1[[#This Row],[Cliente]],'BASE DE CLIENTES'!A:D,4,0)</f>
        <v>EMPRESA SEM MAQUINA</v>
      </c>
      <c r="L6888" s="1" t="str">
        <f>VLOOKUP(Tabela1[[#This Row],[Cliente]],'BASE DE CLIENTES'!A:E,5,0)</f>
        <v>CEILANDIA NORTE (CEILANDIA)</v>
      </c>
    </row>
    <row r="6889" spans="2:12" x14ac:dyDescent="0.3">
      <c r="B6889" t="s">
        <v>216</v>
      </c>
      <c r="C6889" s="1" t="str">
        <f>VLOOKUP(Tabela1[[#This Row],[Cliente]],'BASE DE CLIENTES'!A:E,2,0)</f>
        <v>Brasília</v>
      </c>
      <c r="D6889" s="1" t="str">
        <f>VLOOKUP(Tabela1[[#This Row],[Cliente]],'BASE DE CLIENTES'!A:C,3,0)</f>
        <v>DF</v>
      </c>
      <c r="E6889" s="1" t="str">
        <f>CONCATENATE(Tabela1[[#This Row],[CIDADE]],",",Tabela1[[#This Row],[UF]])</f>
        <v>Brasília,DF</v>
      </c>
      <c r="F6889" s="12">
        <v>46218</v>
      </c>
      <c r="G6889" s="14">
        <v>4845</v>
      </c>
      <c r="H6889" s="13">
        <v>5800</v>
      </c>
      <c r="I6889" s="7">
        <f>Tabela1[[#This Row],[Valor total]]-Tabela1[[#This Row],[Valor custo]]</f>
        <v>955</v>
      </c>
      <c r="J6889" s="3">
        <f>Tabela1[[#This Row],[MARGEM BRUTA]]/Tabela1[[#This Row],[Valor total]]</f>
        <v>0.1646551724137931</v>
      </c>
      <c r="K6889" s="1" t="str">
        <f>VLOOKUP(Tabela1[[#This Row],[Cliente]],'BASE DE CLIENTES'!A:D,4,0)</f>
        <v>EMPRESA COM MAQUINA</v>
      </c>
      <c r="L6889" s="1" t="str">
        <f>VLOOKUP(Tabela1[[#This Row],[Cliente]],'BASE DE CLIENTES'!A:E,5,0)</f>
        <v>RIACHO FUNDO II</v>
      </c>
    </row>
    <row r="6890" spans="2:12" x14ac:dyDescent="0.3">
      <c r="B6890" t="s">
        <v>260</v>
      </c>
      <c r="C6890" s="1" t="str">
        <f>VLOOKUP(Tabela1[[#This Row],[Cliente]],'BASE DE CLIENTES'!A:E,2,0)</f>
        <v>Luziânia</v>
      </c>
      <c r="D6890" s="1" t="str">
        <f>VLOOKUP(Tabela1[[#This Row],[Cliente]],'BASE DE CLIENTES'!A:C,3,0)</f>
        <v>GO</v>
      </c>
      <c r="E6890" s="1" t="str">
        <f>CONCATENATE(Tabela1[[#This Row],[CIDADE]],",",Tabela1[[#This Row],[UF]])</f>
        <v>Luziânia,GO</v>
      </c>
      <c r="F6890" s="12">
        <v>46218</v>
      </c>
      <c r="G6890" s="14">
        <v>54.43</v>
      </c>
      <c r="H6890" s="13">
        <v>59</v>
      </c>
      <c r="I6890" s="7">
        <f>Tabela1[[#This Row],[Valor total]]-Tabela1[[#This Row],[Valor custo]]</f>
        <v>4.57</v>
      </c>
      <c r="J6890" s="3">
        <f>Tabela1[[#This Row],[MARGEM BRUTA]]/Tabela1[[#This Row],[Valor total]]</f>
        <v>7.7457627118644068E-2</v>
      </c>
      <c r="K6890" s="1" t="str">
        <f>VLOOKUP(Tabela1[[#This Row],[Cliente]],'BASE DE CLIENTES'!A:D,4,0)</f>
        <v>SERRALHEIRO</v>
      </c>
      <c r="L6890" s="1" t="str">
        <f>VLOOKUP(Tabela1[[#This Row],[Cliente]],'BASE DE CLIENTES'!A:E,5,0)</f>
        <v>Luziânia</v>
      </c>
    </row>
    <row r="6891" spans="2:12" x14ac:dyDescent="0.3">
      <c r="B6891" t="s">
        <v>1205</v>
      </c>
      <c r="C6891" s="1" t="str">
        <f>VLOOKUP(Tabela1[[#This Row],[Cliente]],'BASE DE CLIENTES'!A:E,2,0)</f>
        <v>São Paulo</v>
      </c>
      <c r="D6891" s="1" t="str">
        <f>VLOOKUP(Tabela1[[#This Row],[Cliente]],'BASE DE CLIENTES'!A:C,3,0)</f>
        <v>SP</v>
      </c>
      <c r="E6891" s="1" t="str">
        <f>CONCATENATE(Tabela1[[#This Row],[CIDADE]],",",Tabela1[[#This Row],[UF]])</f>
        <v>São Paulo,SP</v>
      </c>
      <c r="F6891" s="12">
        <v>46218</v>
      </c>
      <c r="G6891" s="14">
        <v>15167.78</v>
      </c>
      <c r="H6891" s="13">
        <v>24850</v>
      </c>
      <c r="I6891" s="7">
        <f>Tabela1[[#This Row],[Valor total]]-Tabela1[[#This Row],[Valor custo]]</f>
        <v>9682.2199999999993</v>
      </c>
      <c r="J6891" s="3">
        <f>Tabela1[[#This Row],[MARGEM BRUTA]]/Tabela1[[#This Row],[Valor total]]</f>
        <v>0.38962655935613677</v>
      </c>
      <c r="K6891" s="1" t="str">
        <f>VLOOKUP(Tabela1[[#This Row],[Cliente]],'BASE DE CLIENTES'!A:D,4,0)</f>
        <v>CLIENTE NOVO S/ IDENT.</v>
      </c>
      <c r="L6891" s="1" t="str">
        <f>VLOOKUP(Tabela1[[#This Row],[Cliente]],'BASE DE CLIENTES'!A:E,5,0)</f>
        <v>São Paulo</v>
      </c>
    </row>
    <row r="6892" spans="2:12" x14ac:dyDescent="0.3">
      <c r="B6892" t="s">
        <v>1223</v>
      </c>
      <c r="C6892" s="1" t="str">
        <f>VLOOKUP(Tabela1[[#This Row],[Cliente]],'BASE DE CLIENTES'!A:E,2,0)</f>
        <v>MERCADO LIVRE</v>
      </c>
      <c r="D6892" s="1" t="str">
        <f>VLOOKUP(Tabela1[[#This Row],[Cliente]],'BASE DE CLIENTES'!A:C,3,0)</f>
        <v>MERCADO LIVRE</v>
      </c>
      <c r="E6892" s="1" t="str">
        <f>CONCATENATE(Tabela1[[#This Row],[CIDADE]],",",Tabela1[[#This Row],[UF]])</f>
        <v>MERCADO LIVRE,MERCADO LIVRE</v>
      </c>
      <c r="F6892" s="12">
        <v>46218</v>
      </c>
      <c r="G6892" s="14">
        <v>56.28</v>
      </c>
      <c r="H6892" s="13">
        <v>192.81</v>
      </c>
      <c r="I6892" s="7">
        <f>Tabela1[[#This Row],[Valor total]]-Tabela1[[#This Row],[Valor custo]]</f>
        <v>136.53</v>
      </c>
      <c r="J6892" s="3">
        <f>Tabela1[[#This Row],[MARGEM BRUTA]]/Tabela1[[#This Row],[Valor total]]</f>
        <v>0.7081064260152482</v>
      </c>
      <c r="K6892" s="1" t="str">
        <f>VLOOKUP(Tabela1[[#This Row],[Cliente]],'BASE DE CLIENTES'!A:D,4,0)</f>
        <v>OUTROS RAMOS</v>
      </c>
      <c r="L6892" s="1" t="str">
        <f>VLOOKUP(Tabela1[[#This Row],[Cliente]],'BASE DE CLIENTES'!A:E,5,0)</f>
        <v>MERCADO LIVRE</v>
      </c>
    </row>
    <row r="6893" spans="2:12" x14ac:dyDescent="0.3">
      <c r="B6893" t="s">
        <v>1223</v>
      </c>
      <c r="C6893" s="1" t="str">
        <f>VLOOKUP(Tabela1[[#This Row],[Cliente]],'BASE DE CLIENTES'!A:E,2,0)</f>
        <v>MERCADO LIVRE</v>
      </c>
      <c r="D6893" s="1" t="str">
        <f>VLOOKUP(Tabela1[[#This Row],[Cliente]],'BASE DE CLIENTES'!A:C,3,0)</f>
        <v>MERCADO LIVRE</v>
      </c>
      <c r="E6893" s="1" t="str">
        <f>CONCATENATE(Tabela1[[#This Row],[CIDADE]],",",Tabela1[[#This Row],[UF]])</f>
        <v>MERCADO LIVRE,MERCADO LIVRE</v>
      </c>
      <c r="F6893" s="12">
        <v>46218</v>
      </c>
      <c r="G6893" s="14">
        <v>96</v>
      </c>
      <c r="H6893" s="13">
        <v>169.32</v>
      </c>
      <c r="I6893" s="7">
        <f>Tabela1[[#This Row],[Valor total]]-Tabela1[[#This Row],[Valor custo]]</f>
        <v>73.319999999999993</v>
      </c>
      <c r="J6893" s="3">
        <f>Tabela1[[#This Row],[MARGEM BRUTA]]/Tabela1[[#This Row],[Valor total]]</f>
        <v>0.43302622253720763</v>
      </c>
      <c r="K6893" s="1" t="str">
        <f>VLOOKUP(Tabela1[[#This Row],[Cliente]],'BASE DE CLIENTES'!A:D,4,0)</f>
        <v>OUTROS RAMOS</v>
      </c>
      <c r="L6893" s="1" t="str">
        <f>VLOOKUP(Tabela1[[#This Row],[Cliente]],'BASE DE CLIENTES'!A:E,5,0)</f>
        <v>MERCADO LIVRE</v>
      </c>
    </row>
    <row r="6894" spans="2:12" x14ac:dyDescent="0.3">
      <c r="B6894" t="s">
        <v>343</v>
      </c>
      <c r="C6894" s="1" t="str">
        <f>VLOOKUP(Tabela1[[#This Row],[Cliente]],'BASE DE CLIENTES'!A:E,2,0)</f>
        <v>Brasília</v>
      </c>
      <c r="D6894" s="1" t="str">
        <f>VLOOKUP(Tabela1[[#This Row],[Cliente]],'BASE DE CLIENTES'!A:C,3,0)</f>
        <v>DF</v>
      </c>
      <c r="E6894" s="1" t="str">
        <f>CONCATENATE(Tabela1[[#This Row],[CIDADE]],",",Tabela1[[#This Row],[UF]])</f>
        <v>Brasília,DF</v>
      </c>
      <c r="F6894" s="12">
        <v>46218</v>
      </c>
      <c r="G6894" s="14">
        <v>84</v>
      </c>
      <c r="H6894" s="13">
        <v>140</v>
      </c>
      <c r="I6894" s="7">
        <f>Tabela1[[#This Row],[Valor total]]-Tabela1[[#This Row],[Valor custo]]</f>
        <v>56</v>
      </c>
      <c r="J6894" s="3">
        <f>Tabela1[[#This Row],[MARGEM BRUTA]]/Tabela1[[#This Row],[Valor total]]</f>
        <v>0.4</v>
      </c>
      <c r="K6894" s="1" t="str">
        <f>VLOOKUP(Tabela1[[#This Row],[Cliente]],'BASE DE CLIENTES'!A:D,4,0)</f>
        <v>CLIENTE NOVO S/ IDENT.</v>
      </c>
      <c r="L6894" s="1" t="str">
        <f>VLOOKUP(Tabela1[[#This Row],[Cliente]],'BASE DE CLIENTES'!A:E,5,0)</f>
        <v>Brasília</v>
      </c>
    </row>
    <row r="6895" spans="2:12" x14ac:dyDescent="0.3">
      <c r="B6895" t="s">
        <v>343</v>
      </c>
      <c r="C6895" s="1" t="str">
        <f>VLOOKUP(Tabela1[[#This Row],[Cliente]],'BASE DE CLIENTES'!A:E,2,0)</f>
        <v>Brasília</v>
      </c>
      <c r="D6895" s="1" t="str">
        <f>VLOOKUP(Tabela1[[#This Row],[Cliente]],'BASE DE CLIENTES'!A:C,3,0)</f>
        <v>DF</v>
      </c>
      <c r="E6895" s="1" t="str">
        <f>CONCATENATE(Tabela1[[#This Row],[CIDADE]],",",Tabela1[[#This Row],[UF]])</f>
        <v>Brasília,DF</v>
      </c>
      <c r="F6895" s="12">
        <v>46218</v>
      </c>
      <c r="G6895" s="14">
        <v>290</v>
      </c>
      <c r="H6895" s="13">
        <v>580</v>
      </c>
      <c r="I6895" s="7">
        <f>Tabela1[[#This Row],[Valor total]]-Tabela1[[#This Row],[Valor custo]]</f>
        <v>290</v>
      </c>
      <c r="J6895" s="3">
        <f>Tabela1[[#This Row],[MARGEM BRUTA]]/Tabela1[[#This Row],[Valor total]]</f>
        <v>0.5</v>
      </c>
      <c r="K6895" s="1" t="str">
        <f>VLOOKUP(Tabela1[[#This Row],[Cliente]],'BASE DE CLIENTES'!A:D,4,0)</f>
        <v>CLIENTE NOVO S/ IDENT.</v>
      </c>
      <c r="L6895" s="1" t="str">
        <f>VLOOKUP(Tabela1[[#This Row],[Cliente]],'BASE DE CLIENTES'!A:E,5,0)</f>
        <v>Brasília</v>
      </c>
    </row>
    <row r="6896" spans="2:12" x14ac:dyDescent="0.3">
      <c r="B6896" t="s">
        <v>187</v>
      </c>
      <c r="C6896" s="1" t="str">
        <f>VLOOKUP(Tabela1[[#This Row],[Cliente]],'BASE DE CLIENTES'!A:E,2,0)</f>
        <v>Brasília</v>
      </c>
      <c r="D6896" s="1" t="str">
        <f>VLOOKUP(Tabela1[[#This Row],[Cliente]],'BASE DE CLIENTES'!A:C,3,0)</f>
        <v>DF</v>
      </c>
      <c r="E6896" s="1" t="str">
        <f>CONCATENATE(Tabela1[[#This Row],[CIDADE]],",",Tabela1[[#This Row],[UF]])</f>
        <v>Brasília,DF</v>
      </c>
      <c r="F6896" s="12">
        <v>46218</v>
      </c>
      <c r="G6896" s="14">
        <v>1050</v>
      </c>
      <c r="H6896" s="13">
        <v>1800</v>
      </c>
      <c r="I6896" s="7">
        <f>Tabela1[[#This Row],[Valor total]]-Tabela1[[#This Row],[Valor custo]]</f>
        <v>750</v>
      </c>
      <c r="J6896" s="3">
        <f>Tabela1[[#This Row],[MARGEM BRUTA]]/Tabela1[[#This Row],[Valor total]]</f>
        <v>0.41666666666666669</v>
      </c>
      <c r="K6896" s="1" t="str">
        <f>VLOOKUP(Tabela1[[#This Row],[Cliente]],'BASE DE CLIENTES'!A:D,4,0)</f>
        <v>SERRALHEIRO</v>
      </c>
      <c r="L6896" s="1" t="str">
        <f>VLOOKUP(Tabela1[[#This Row],[Cliente]],'BASE DE CLIENTES'!A:E,5,0)</f>
        <v>CEILANDIA SUL (CEILANDIA)</v>
      </c>
    </row>
    <row r="6897" spans="2:12" x14ac:dyDescent="0.3">
      <c r="B6897" t="s">
        <v>255</v>
      </c>
      <c r="C6897" s="1" t="str">
        <f>VLOOKUP(Tabela1[[#This Row],[Cliente]],'BASE DE CLIENTES'!A:E,2,0)</f>
        <v>Brasília</v>
      </c>
      <c r="D6897" s="1" t="str">
        <f>VLOOKUP(Tabela1[[#This Row],[Cliente]],'BASE DE CLIENTES'!A:C,3,0)</f>
        <v>DF</v>
      </c>
      <c r="E6897" s="1" t="str">
        <f>CONCATENATE(Tabela1[[#This Row],[CIDADE]],",",Tabela1[[#This Row],[UF]])</f>
        <v>Brasília,DF</v>
      </c>
      <c r="F6897" s="12">
        <v>46218</v>
      </c>
      <c r="G6897" s="14">
        <v>3408</v>
      </c>
      <c r="H6897" s="13">
        <v>5250</v>
      </c>
      <c r="I6897" s="7">
        <f>Tabela1[[#This Row],[Valor total]]-Tabela1[[#This Row],[Valor custo]]</f>
        <v>1842</v>
      </c>
      <c r="J6897" s="3">
        <f>Tabela1[[#This Row],[MARGEM BRUTA]]/Tabela1[[#This Row],[Valor total]]</f>
        <v>0.35085714285714287</v>
      </c>
      <c r="K6897" s="1" t="str">
        <f>VLOOKUP(Tabela1[[#This Row],[Cliente]],'BASE DE CLIENTES'!A:D,4,0)</f>
        <v>EMPRESA COM MAQUINA</v>
      </c>
      <c r="L6897" s="1" t="str">
        <f>VLOOKUP(Tabela1[[#This Row],[Cliente]],'BASE DE CLIENTES'!A:E,5,0)</f>
        <v>ADE ÁGUAS CLARAS</v>
      </c>
    </row>
    <row r="6898" spans="2:12" x14ac:dyDescent="0.3">
      <c r="B6898" t="s">
        <v>66</v>
      </c>
      <c r="C6898" s="1" t="str">
        <f>VLOOKUP(Tabela1[[#This Row],[Cliente]],'BASE DE CLIENTES'!A:E,2,0)</f>
        <v>Águas Lindas de Goiás</v>
      </c>
      <c r="D6898" s="1" t="str">
        <f>VLOOKUP(Tabela1[[#This Row],[Cliente]],'BASE DE CLIENTES'!A:C,3,0)</f>
        <v>GO</v>
      </c>
      <c r="E6898" s="1" t="str">
        <f>CONCATENATE(Tabela1[[#This Row],[CIDADE]],",",Tabela1[[#This Row],[UF]])</f>
        <v>Águas Lindas de Goiás,GO</v>
      </c>
      <c r="F6898" s="12">
        <v>46218</v>
      </c>
      <c r="G6898" s="14">
        <v>546.79</v>
      </c>
      <c r="H6898" s="13">
        <v>870</v>
      </c>
      <c r="I6898" s="7">
        <f>Tabela1[[#This Row],[Valor total]]-Tabela1[[#This Row],[Valor custo]]</f>
        <v>323.21000000000004</v>
      </c>
      <c r="J6898" s="3">
        <f>Tabela1[[#This Row],[MARGEM BRUTA]]/Tabela1[[#This Row],[Valor total]]</f>
        <v>0.3715057471264368</v>
      </c>
      <c r="K6898" s="1" t="str">
        <f>VLOOKUP(Tabela1[[#This Row],[Cliente]],'BASE DE CLIENTES'!A:D,4,0)</f>
        <v>EMPRESA COM MAQUINA</v>
      </c>
      <c r="L6898" s="1" t="str">
        <f>VLOOKUP(Tabela1[[#This Row],[Cliente]],'BASE DE CLIENTES'!A:E,5,0)</f>
        <v>Águas Lindas de Goiás</v>
      </c>
    </row>
    <row r="6899" spans="2:12" x14ac:dyDescent="0.3">
      <c r="B6899" t="s">
        <v>42</v>
      </c>
      <c r="C6899" s="1" t="str">
        <f>VLOOKUP(Tabela1[[#This Row],[Cliente]],'BASE DE CLIENTES'!A:E,2,0)</f>
        <v>Brasília</v>
      </c>
      <c r="D6899" s="1" t="str">
        <f>VLOOKUP(Tabela1[[#This Row],[Cliente]],'BASE DE CLIENTES'!A:C,3,0)</f>
        <v>DF</v>
      </c>
      <c r="E6899" s="1" t="str">
        <f>CONCATENATE(Tabela1[[#This Row],[CIDADE]],",",Tabela1[[#This Row],[UF]])</f>
        <v>Brasília,DF</v>
      </c>
      <c r="F6899" s="12">
        <v>46218</v>
      </c>
      <c r="G6899" s="14">
        <v>838</v>
      </c>
      <c r="H6899" s="13">
        <v>1300</v>
      </c>
      <c r="I6899" s="7">
        <f>Tabela1[[#This Row],[Valor total]]-Tabela1[[#This Row],[Valor custo]]</f>
        <v>462</v>
      </c>
      <c r="J6899" s="3">
        <f>Tabela1[[#This Row],[MARGEM BRUTA]]/Tabela1[[#This Row],[Valor total]]</f>
        <v>0.35538461538461541</v>
      </c>
      <c r="K6899" s="1" t="str">
        <f>VLOOKUP(Tabela1[[#This Row],[Cliente]],'BASE DE CLIENTES'!A:D,4,0)</f>
        <v>EMPRESA SEM MAQUINA</v>
      </c>
      <c r="L6899" s="1" t="str">
        <f>VLOOKUP(Tabela1[[#This Row],[Cliente]],'BASE DE CLIENTES'!A:E,5,0)</f>
        <v>SAMAMBAIA</v>
      </c>
    </row>
    <row r="6900" spans="2:12" x14ac:dyDescent="0.3">
      <c r="B6900" t="s">
        <v>195</v>
      </c>
      <c r="C6900" s="1" t="str">
        <f>VLOOKUP(Tabela1[[#This Row],[Cliente]],'BASE DE CLIENTES'!A:E,2,0)</f>
        <v>Goiânia</v>
      </c>
      <c r="D6900" s="1" t="str">
        <f>VLOOKUP(Tabela1[[#This Row],[Cliente]],'BASE DE CLIENTES'!A:C,3,0)</f>
        <v>GO</v>
      </c>
      <c r="E6900" s="1" t="str">
        <f>CONCATENATE(Tabela1[[#This Row],[CIDADE]],",",Tabela1[[#This Row],[UF]])</f>
        <v>Goiânia,GO</v>
      </c>
      <c r="F6900" s="12">
        <v>46218</v>
      </c>
      <c r="G6900" s="14">
        <v>5000</v>
      </c>
      <c r="H6900" s="13">
        <v>6500</v>
      </c>
      <c r="I6900" s="7">
        <f>Tabela1[[#This Row],[Valor total]]-Tabela1[[#This Row],[Valor custo]]</f>
        <v>1500</v>
      </c>
      <c r="J6900" s="3">
        <f>Tabela1[[#This Row],[MARGEM BRUTA]]/Tabela1[[#This Row],[Valor total]]</f>
        <v>0.23076923076923078</v>
      </c>
      <c r="K6900" s="1" t="str">
        <f>VLOOKUP(Tabela1[[#This Row],[Cliente]],'BASE DE CLIENTES'!A:D,4,0)</f>
        <v>EMPRESA COM MAQUINA</v>
      </c>
      <c r="L6900" s="1" t="str">
        <f>VLOOKUP(Tabela1[[#This Row],[Cliente]],'BASE DE CLIENTES'!A:E,5,0)</f>
        <v>Goiânia</v>
      </c>
    </row>
    <row r="6901" spans="2:12" x14ac:dyDescent="0.3">
      <c r="B6901" t="s">
        <v>1308</v>
      </c>
      <c r="C6901" s="1" t="str">
        <f>VLOOKUP(Tabela1[[#This Row],[Cliente]],'BASE DE CLIENTES'!A:E,2,0)</f>
        <v>Brasília</v>
      </c>
      <c r="D6901" s="1" t="str">
        <f>VLOOKUP(Tabela1[[#This Row],[Cliente]],'BASE DE CLIENTES'!A:C,3,0)</f>
        <v>DF</v>
      </c>
      <c r="E6901" s="1" t="str">
        <f>CONCATENATE(Tabela1[[#This Row],[CIDADE]],",",Tabela1[[#This Row],[UF]])</f>
        <v>Brasília,DF</v>
      </c>
      <c r="F6901" s="12">
        <v>46217</v>
      </c>
      <c r="G6901" s="14">
        <v>25</v>
      </c>
      <c r="H6901" s="13">
        <v>220</v>
      </c>
      <c r="I6901" s="7">
        <f>Tabela1[[#This Row],[Valor total]]-Tabela1[[#This Row],[Valor custo]]</f>
        <v>195</v>
      </c>
      <c r="J6901" s="3">
        <f>Tabela1[[#This Row],[MARGEM BRUTA]]/Tabela1[[#This Row],[Valor total]]</f>
        <v>0.88636363636363635</v>
      </c>
      <c r="K6901" s="1" t="str">
        <f>VLOOKUP(Tabela1[[#This Row],[Cliente]],'BASE DE CLIENTES'!A:D,4,0)</f>
        <v>CLIENTE NOVO S/ IDENT.</v>
      </c>
      <c r="L6901" s="1" t="str">
        <f>VLOOKUP(Tabela1[[#This Row],[Cliente]],'BASE DE CLIENTES'!A:E,5,0)</f>
        <v>S IA</v>
      </c>
    </row>
    <row r="6902" spans="2:12" x14ac:dyDescent="0.3">
      <c r="B6902" t="s">
        <v>222</v>
      </c>
      <c r="C6902" s="1" t="str">
        <f>VLOOKUP(Tabela1[[#This Row],[Cliente]],'BASE DE CLIENTES'!A:E,2,0)</f>
        <v>Goiânia</v>
      </c>
      <c r="D6902" s="1" t="str">
        <f>VLOOKUP(Tabela1[[#This Row],[Cliente]],'BASE DE CLIENTES'!A:C,3,0)</f>
        <v>GO</v>
      </c>
      <c r="E6902" s="1" t="str">
        <f>CONCATENATE(Tabela1[[#This Row],[CIDADE]],",",Tabela1[[#This Row],[UF]])</f>
        <v>Goiânia,GO</v>
      </c>
      <c r="F6902" s="12">
        <v>46217</v>
      </c>
      <c r="G6902" s="14">
        <v>9723.7999999999993</v>
      </c>
      <c r="H6902" s="13">
        <v>12800</v>
      </c>
      <c r="I6902" s="7">
        <f>Tabela1[[#This Row],[Valor total]]-Tabela1[[#This Row],[Valor custo]]</f>
        <v>3076.2000000000007</v>
      </c>
      <c r="J6902" s="3">
        <f>Tabela1[[#This Row],[MARGEM BRUTA]]/Tabela1[[#This Row],[Valor total]]</f>
        <v>0.24032812500000006</v>
      </c>
      <c r="K6902" s="1" t="str">
        <f>VLOOKUP(Tabela1[[#This Row],[Cliente]],'BASE DE CLIENTES'!A:D,4,0)</f>
        <v>EMPRESA COM MAQUINA</v>
      </c>
      <c r="L6902" s="1" t="str">
        <f>VLOOKUP(Tabela1[[#This Row],[Cliente]],'BASE DE CLIENTES'!A:E,5,0)</f>
        <v>Goiânia</v>
      </c>
    </row>
    <row r="6903" spans="2:12" x14ac:dyDescent="0.3">
      <c r="B6903" t="s">
        <v>1223</v>
      </c>
      <c r="C6903" s="1" t="str">
        <f>VLOOKUP(Tabela1[[#This Row],[Cliente]],'BASE DE CLIENTES'!A:E,2,0)</f>
        <v>MERCADO LIVRE</v>
      </c>
      <c r="D6903" s="1" t="str">
        <f>VLOOKUP(Tabela1[[#This Row],[Cliente]],'BASE DE CLIENTES'!A:C,3,0)</f>
        <v>MERCADO LIVRE</v>
      </c>
      <c r="E6903" s="1" t="str">
        <f>CONCATENATE(Tabela1[[#This Row],[CIDADE]],",",Tabela1[[#This Row],[UF]])</f>
        <v>MERCADO LIVRE,MERCADO LIVRE</v>
      </c>
      <c r="F6903" s="12">
        <v>46217</v>
      </c>
      <c r="G6903" s="14">
        <v>89.84</v>
      </c>
      <c r="H6903" s="13">
        <v>227.79</v>
      </c>
      <c r="I6903" s="7">
        <f>Tabela1[[#This Row],[Valor total]]-Tabela1[[#This Row],[Valor custo]]</f>
        <v>137.94999999999999</v>
      </c>
      <c r="J6903" s="3">
        <f>Tabela1[[#This Row],[MARGEM BRUTA]]/Tabela1[[#This Row],[Valor total]]</f>
        <v>0.6056016506431362</v>
      </c>
      <c r="K6903" s="1" t="str">
        <f>VLOOKUP(Tabela1[[#This Row],[Cliente]],'BASE DE CLIENTES'!A:D,4,0)</f>
        <v>OUTROS RAMOS</v>
      </c>
      <c r="L6903" s="1" t="str">
        <f>VLOOKUP(Tabela1[[#This Row],[Cliente]],'BASE DE CLIENTES'!A:E,5,0)</f>
        <v>MERCADO LIVRE</v>
      </c>
    </row>
    <row r="6904" spans="2:12" x14ac:dyDescent="0.3">
      <c r="B6904" t="s">
        <v>23</v>
      </c>
      <c r="C6904" s="1" t="str">
        <f>VLOOKUP(Tabela1[[#This Row],[Cliente]],'BASE DE CLIENTES'!A:E,2,0)</f>
        <v>Brasília</v>
      </c>
      <c r="D6904" s="1" t="str">
        <f>VLOOKUP(Tabela1[[#This Row],[Cliente]],'BASE DE CLIENTES'!A:C,3,0)</f>
        <v>DF</v>
      </c>
      <c r="E6904" s="1" t="str">
        <f>CONCATENATE(Tabela1[[#This Row],[CIDADE]],",",Tabela1[[#This Row],[UF]])</f>
        <v>Brasília,DF</v>
      </c>
      <c r="F6904" s="12">
        <v>46217</v>
      </c>
      <c r="G6904" s="14">
        <v>760</v>
      </c>
      <c r="H6904" s="13">
        <v>1133</v>
      </c>
      <c r="I6904" s="7">
        <f>Tabela1[[#This Row],[Valor total]]-Tabela1[[#This Row],[Valor custo]]</f>
        <v>373</v>
      </c>
      <c r="J6904" s="3">
        <f>Tabela1[[#This Row],[MARGEM BRUTA]]/Tabela1[[#This Row],[Valor total]]</f>
        <v>0.32921447484554278</v>
      </c>
      <c r="K6904" s="1" t="str">
        <f>VLOOKUP(Tabela1[[#This Row],[Cliente]],'BASE DE CLIENTES'!A:D,4,0)</f>
        <v>EMPRESA SEM MAQUINA</v>
      </c>
      <c r="L6904" s="1" t="str">
        <f>VLOOKUP(Tabela1[[#This Row],[Cliente]],'BASE DE CLIENTES'!A:E,5,0)</f>
        <v>SETOR INDUSTRIAL (TAGUATINGA)</v>
      </c>
    </row>
    <row r="6905" spans="2:12" x14ac:dyDescent="0.3">
      <c r="B6905" t="s">
        <v>68</v>
      </c>
      <c r="C6905" s="1" t="str">
        <f>VLOOKUP(Tabela1[[#This Row],[Cliente]],'BASE DE CLIENTES'!A:E,2,0)</f>
        <v>Brasília</v>
      </c>
      <c r="D6905" s="1" t="str">
        <f>VLOOKUP(Tabela1[[#This Row],[Cliente]],'BASE DE CLIENTES'!A:C,3,0)</f>
        <v>DF</v>
      </c>
      <c r="E6905" s="1" t="str">
        <f>CONCATENATE(Tabela1[[#This Row],[CIDADE]],",",Tabela1[[#This Row],[UF]])</f>
        <v>Brasília,DF</v>
      </c>
      <c r="F6905" s="12">
        <v>46217</v>
      </c>
      <c r="G6905" s="14">
        <v>567.19000000000005</v>
      </c>
      <c r="H6905" s="13">
        <v>831</v>
      </c>
      <c r="I6905" s="7">
        <f>Tabela1[[#This Row],[Valor total]]-Tabela1[[#This Row],[Valor custo]]</f>
        <v>263.80999999999995</v>
      </c>
      <c r="J6905" s="3">
        <f>Tabela1[[#This Row],[MARGEM BRUTA]]/Tabela1[[#This Row],[Valor total]]</f>
        <v>0.31746089049338139</v>
      </c>
      <c r="K6905" s="1" t="str">
        <f>VLOOKUP(Tabela1[[#This Row],[Cliente]],'BASE DE CLIENTES'!A:D,4,0)</f>
        <v>EMPRESA COM MAQUINA</v>
      </c>
      <c r="L6905" s="1" t="str">
        <f>VLOOKUP(Tabela1[[#This Row],[Cliente]],'BASE DE CLIENTES'!A:E,5,0)</f>
        <v>SAMAMBAIA SUL (SAMAMBAIA)</v>
      </c>
    </row>
    <row r="6906" spans="2:12" x14ac:dyDescent="0.3">
      <c r="B6906" t="s">
        <v>316</v>
      </c>
      <c r="C6906" s="1" t="str">
        <f>VLOOKUP(Tabela1[[#This Row],[Cliente]],'BASE DE CLIENTES'!A:E,2,0)</f>
        <v>Valparaíso de Goiás</v>
      </c>
      <c r="D6906" s="1" t="str">
        <f>VLOOKUP(Tabela1[[#This Row],[Cliente]],'BASE DE CLIENTES'!A:C,3,0)</f>
        <v>GO</v>
      </c>
      <c r="E6906" s="1" t="str">
        <f>CONCATENATE(Tabela1[[#This Row],[CIDADE]],",",Tabela1[[#This Row],[UF]])</f>
        <v>Valparaíso de Goiás,GO</v>
      </c>
      <c r="F6906" s="12">
        <v>46217</v>
      </c>
      <c r="G6906" s="14">
        <v>670</v>
      </c>
      <c r="H6906" s="13">
        <v>1200</v>
      </c>
      <c r="I6906" s="7">
        <f>Tabela1[[#This Row],[Valor total]]-Tabela1[[#This Row],[Valor custo]]</f>
        <v>530</v>
      </c>
      <c r="J6906" s="3">
        <f>Tabela1[[#This Row],[MARGEM BRUTA]]/Tabela1[[#This Row],[Valor total]]</f>
        <v>0.44166666666666665</v>
      </c>
      <c r="K6906" s="1" t="str">
        <f>VLOOKUP(Tabela1[[#This Row],[Cliente]],'BASE DE CLIENTES'!A:D,4,0)</f>
        <v>SERRALHEIRO</v>
      </c>
      <c r="L6906" s="1" t="str">
        <f>VLOOKUP(Tabela1[[#This Row],[Cliente]],'BASE DE CLIENTES'!A:E,5,0)</f>
        <v>Valparaíso de Goiás</v>
      </c>
    </row>
    <row r="6907" spans="2:12" x14ac:dyDescent="0.3">
      <c r="B6907" t="s">
        <v>111</v>
      </c>
      <c r="C6907" s="1" t="str">
        <f>VLOOKUP(Tabela1[[#This Row],[Cliente]],'BASE DE CLIENTES'!A:E,2,0)</f>
        <v>Brasília</v>
      </c>
      <c r="D6907" s="1" t="str">
        <f>VLOOKUP(Tabela1[[#This Row],[Cliente]],'BASE DE CLIENTES'!A:C,3,0)</f>
        <v>DF</v>
      </c>
      <c r="E6907" s="1" t="str">
        <f>CONCATENATE(Tabela1[[#This Row],[CIDADE]],",",Tabela1[[#This Row],[UF]])</f>
        <v>Brasília,DF</v>
      </c>
      <c r="F6907" s="12">
        <v>46217</v>
      </c>
      <c r="G6907" s="14">
        <v>670</v>
      </c>
      <c r="H6907" s="13">
        <v>1100</v>
      </c>
      <c r="I6907" s="7">
        <f>Tabela1[[#This Row],[Valor total]]-Tabela1[[#This Row],[Valor custo]]</f>
        <v>430</v>
      </c>
      <c r="J6907" s="3">
        <f>Tabela1[[#This Row],[MARGEM BRUTA]]/Tabela1[[#This Row],[Valor total]]</f>
        <v>0.39090909090909093</v>
      </c>
      <c r="K6907" s="1" t="str">
        <f>VLOOKUP(Tabela1[[#This Row],[Cliente]],'BASE DE CLIENTES'!A:D,4,0)</f>
        <v>EMPRESA SEM MAQUINA</v>
      </c>
      <c r="L6907" s="1" t="str">
        <f>VLOOKUP(Tabela1[[#This Row],[Cliente]],'BASE DE CLIENTES'!A:E,5,0)</f>
        <v>TAGUATINGA SUL (TAGUATINGA)</v>
      </c>
    </row>
    <row r="6908" spans="2:12" x14ac:dyDescent="0.3">
      <c r="B6908" t="s">
        <v>1309</v>
      </c>
      <c r="C6908" s="1" t="str">
        <f>VLOOKUP(Tabela1[[#This Row],[Cliente]],'BASE DE CLIENTES'!A:E,2,0)</f>
        <v>Brasília</v>
      </c>
      <c r="D6908" s="1" t="str">
        <f>VLOOKUP(Tabela1[[#This Row],[Cliente]],'BASE DE CLIENTES'!A:C,3,0)</f>
        <v>DF</v>
      </c>
      <c r="E6908" s="1" t="str">
        <f>CONCATENATE(Tabela1[[#This Row],[CIDADE]],",",Tabela1[[#This Row],[UF]])</f>
        <v>Brasília,DF</v>
      </c>
      <c r="F6908" s="12">
        <v>46217</v>
      </c>
      <c r="G6908" s="14">
        <v>93</v>
      </c>
      <c r="H6908" s="13">
        <v>150</v>
      </c>
      <c r="I6908" s="7">
        <f>Tabela1[[#This Row],[Valor total]]-Tabela1[[#This Row],[Valor custo]]</f>
        <v>57</v>
      </c>
      <c r="J6908" s="3">
        <f>Tabela1[[#This Row],[MARGEM BRUTA]]/Tabela1[[#This Row],[Valor total]]</f>
        <v>0.38</v>
      </c>
      <c r="K6908" s="1" t="str">
        <f>VLOOKUP(Tabela1[[#This Row],[Cliente]],'BASE DE CLIENTES'!A:D,4,0)</f>
        <v>CLIENTE NOVO S/ IDENT.</v>
      </c>
      <c r="L6908" s="1" t="str">
        <f>VLOOKUP(Tabela1[[#This Row],[Cliente]],'BASE DE CLIENTES'!A:E,5,0)</f>
        <v>RECANTO DAS EMAS</v>
      </c>
    </row>
    <row r="6909" spans="2:12" x14ac:dyDescent="0.3">
      <c r="B6909" t="s">
        <v>76</v>
      </c>
      <c r="C6909" s="1" t="str">
        <f>VLOOKUP(Tabela1[[#This Row],[Cliente]],'BASE DE CLIENTES'!A:E,2,0)</f>
        <v>Brasília</v>
      </c>
      <c r="D6909" s="1" t="str">
        <f>VLOOKUP(Tabela1[[#This Row],[Cliente]],'BASE DE CLIENTES'!A:C,3,0)</f>
        <v>DF</v>
      </c>
      <c r="E6909" s="1" t="str">
        <f>CONCATENATE(Tabela1[[#This Row],[CIDADE]],",",Tabela1[[#This Row],[UF]])</f>
        <v>Brasília,DF</v>
      </c>
      <c r="F6909" s="12">
        <v>46217</v>
      </c>
      <c r="G6909" s="14">
        <v>2280</v>
      </c>
      <c r="H6909" s="13">
        <v>3432</v>
      </c>
      <c r="I6909" s="7">
        <f>Tabela1[[#This Row],[Valor total]]-Tabela1[[#This Row],[Valor custo]]</f>
        <v>1152</v>
      </c>
      <c r="J6909" s="3">
        <f>Tabela1[[#This Row],[MARGEM BRUTA]]/Tabela1[[#This Row],[Valor total]]</f>
        <v>0.33566433566433568</v>
      </c>
      <c r="K6909" s="1" t="str">
        <f>VLOOKUP(Tabela1[[#This Row],[Cliente]],'BASE DE CLIENTES'!A:D,4,0)</f>
        <v>EMPRESA COM MAQUINA</v>
      </c>
      <c r="L6909" s="1" t="str">
        <f>VLOOKUP(Tabela1[[#This Row],[Cliente]],'BASE DE CLIENTES'!A:E,5,0)</f>
        <v>Setor Placa da Mercedes (Núcleo Bandeirante)</v>
      </c>
    </row>
    <row r="6910" spans="2:12" x14ac:dyDescent="0.3">
      <c r="B6910" t="s">
        <v>1310</v>
      </c>
      <c r="C6910" s="1" t="str">
        <f>VLOOKUP(Tabela1[[#This Row],[Cliente]],'BASE DE CLIENTES'!A:E,2,0)</f>
        <v>Brasília</v>
      </c>
      <c r="D6910" s="1" t="str">
        <f>VLOOKUP(Tabela1[[#This Row],[Cliente]],'BASE DE CLIENTES'!A:C,3,0)</f>
        <v>DF</v>
      </c>
      <c r="E6910" s="1" t="str">
        <f>CONCATENATE(Tabela1[[#This Row],[CIDADE]],",",Tabela1[[#This Row],[UF]])</f>
        <v>Brasília,DF</v>
      </c>
      <c r="F6910" s="12">
        <v>46217</v>
      </c>
      <c r="G6910" s="14">
        <v>1468.89</v>
      </c>
      <c r="H6910" s="13">
        <v>2100</v>
      </c>
      <c r="I6910" s="7">
        <f>Tabela1[[#This Row],[Valor total]]-Tabela1[[#This Row],[Valor custo]]</f>
        <v>631.1099999999999</v>
      </c>
      <c r="J6910" s="3">
        <f>Tabela1[[#This Row],[MARGEM BRUTA]]/Tabela1[[#This Row],[Valor total]]</f>
        <v>0.30052857142857137</v>
      </c>
      <c r="K6910" s="1" t="str">
        <f>VLOOKUP(Tabela1[[#This Row],[Cliente]],'BASE DE CLIENTES'!A:D,4,0)</f>
        <v>CLIENTE NOVO S/ IDENT.</v>
      </c>
      <c r="L6910" s="1" t="str">
        <f>VLOOKUP(Tabela1[[#This Row],[Cliente]],'BASE DE CLIENTES'!A:E,5,0)</f>
        <v>TAGUATINGA</v>
      </c>
    </row>
    <row r="6911" spans="2:12" x14ac:dyDescent="0.3">
      <c r="B6911" t="s">
        <v>20</v>
      </c>
      <c r="C6911" s="1" t="str">
        <f>VLOOKUP(Tabela1[[#This Row],[Cliente]],'BASE DE CLIENTES'!A:E,2,0)</f>
        <v>Brasília</v>
      </c>
      <c r="D6911" s="1" t="str">
        <f>VLOOKUP(Tabela1[[#This Row],[Cliente]],'BASE DE CLIENTES'!A:C,3,0)</f>
        <v>DF</v>
      </c>
      <c r="E6911" s="1" t="str">
        <f>CONCATENATE(Tabela1[[#This Row],[CIDADE]],",",Tabela1[[#This Row],[UF]])</f>
        <v>Brasília,DF</v>
      </c>
      <c r="F6911" s="12">
        <v>46217</v>
      </c>
      <c r="G6911" s="14">
        <v>191</v>
      </c>
      <c r="H6911" s="13">
        <v>600</v>
      </c>
      <c r="I6911" s="7">
        <f>Tabela1[[#This Row],[Valor total]]-Tabela1[[#This Row],[Valor custo]]</f>
        <v>409</v>
      </c>
      <c r="J6911" s="3">
        <f>Tabela1[[#This Row],[MARGEM BRUTA]]/Tabela1[[#This Row],[Valor total]]</f>
        <v>0.68166666666666664</v>
      </c>
      <c r="K6911" s="1" t="str">
        <f>VLOOKUP(Tabela1[[#This Row],[Cliente]],'BASE DE CLIENTES'!A:D,4,0)</f>
        <v>CHAVEIRO</v>
      </c>
      <c r="L6911" s="1" t="str">
        <f>VLOOKUP(Tabela1[[#This Row],[Cliente]],'BASE DE CLIENTES'!A:E,5,0)</f>
        <v>NA</v>
      </c>
    </row>
    <row r="6912" spans="2:12" x14ac:dyDescent="0.3">
      <c r="B6912" t="s">
        <v>30</v>
      </c>
      <c r="C6912" s="1" t="str">
        <f>VLOOKUP(Tabela1[[#This Row],[Cliente]],'BASE DE CLIENTES'!A:E,2,0)</f>
        <v>Águas Lindas de Goiás</v>
      </c>
      <c r="D6912" s="1" t="str">
        <f>VLOOKUP(Tabela1[[#This Row],[Cliente]],'BASE DE CLIENTES'!A:C,3,0)</f>
        <v>GO</v>
      </c>
      <c r="E6912" s="1" t="str">
        <f>CONCATENATE(Tabela1[[#This Row],[CIDADE]],",",Tabela1[[#This Row],[UF]])</f>
        <v>Águas Lindas de Goiás,GO</v>
      </c>
      <c r="F6912" s="12">
        <v>46217</v>
      </c>
      <c r="G6912" s="14">
        <v>500</v>
      </c>
      <c r="H6912" s="13">
        <v>720</v>
      </c>
      <c r="I6912" s="7">
        <f>Tabela1[[#This Row],[Valor total]]-Tabela1[[#This Row],[Valor custo]]</f>
        <v>220</v>
      </c>
      <c r="J6912" s="3">
        <f>Tabela1[[#This Row],[MARGEM BRUTA]]/Tabela1[[#This Row],[Valor total]]</f>
        <v>0.30555555555555558</v>
      </c>
      <c r="K6912" s="1" t="str">
        <f>VLOOKUP(Tabela1[[#This Row],[Cliente]],'BASE DE CLIENTES'!A:D,4,0)</f>
        <v>SERRALHEIRO</v>
      </c>
      <c r="L6912" s="1" t="str">
        <f>VLOOKUP(Tabela1[[#This Row],[Cliente]],'BASE DE CLIENTES'!A:E,5,0)</f>
        <v>Águas Lindas de Goiás</v>
      </c>
    </row>
    <row r="6913" spans="2:12" x14ac:dyDescent="0.3">
      <c r="B6913" t="s">
        <v>68</v>
      </c>
      <c r="C6913" s="1" t="str">
        <f>VLOOKUP(Tabela1[[#This Row],[Cliente]],'BASE DE CLIENTES'!A:E,2,0)</f>
        <v>Brasília</v>
      </c>
      <c r="D6913" s="1" t="str">
        <f>VLOOKUP(Tabela1[[#This Row],[Cliente]],'BASE DE CLIENTES'!A:C,3,0)</f>
        <v>DF</v>
      </c>
      <c r="E6913" s="1" t="str">
        <f>CONCATENATE(Tabela1[[#This Row],[CIDADE]],",",Tabela1[[#This Row],[UF]])</f>
        <v>Brasília,DF</v>
      </c>
      <c r="F6913" s="12">
        <v>46217</v>
      </c>
      <c r="G6913" s="14">
        <v>959.38</v>
      </c>
      <c r="H6913" s="13">
        <v>1432</v>
      </c>
      <c r="I6913" s="7">
        <f>Tabela1[[#This Row],[Valor total]]-Tabela1[[#This Row],[Valor custo]]</f>
        <v>472.62</v>
      </c>
      <c r="J6913" s="3">
        <f>Tabela1[[#This Row],[MARGEM BRUTA]]/Tabela1[[#This Row],[Valor total]]</f>
        <v>0.33004189944134077</v>
      </c>
      <c r="K6913" s="1" t="str">
        <f>VLOOKUP(Tabela1[[#This Row],[Cliente]],'BASE DE CLIENTES'!A:D,4,0)</f>
        <v>EMPRESA COM MAQUINA</v>
      </c>
      <c r="L6913" s="1" t="str">
        <f>VLOOKUP(Tabela1[[#This Row],[Cliente]],'BASE DE CLIENTES'!A:E,5,0)</f>
        <v>SAMAMBAIA SUL (SAMAMBAIA)</v>
      </c>
    </row>
    <row r="6914" spans="2:12" x14ac:dyDescent="0.3">
      <c r="B6914" t="s">
        <v>183</v>
      </c>
      <c r="C6914" s="1" t="str">
        <f>VLOOKUP(Tabela1[[#This Row],[Cliente]],'BASE DE CLIENTES'!A:E,2,0)</f>
        <v>Caldas Novas</v>
      </c>
      <c r="D6914" s="1" t="str">
        <f>VLOOKUP(Tabela1[[#This Row],[Cliente]],'BASE DE CLIENTES'!A:C,3,0)</f>
        <v>GO</v>
      </c>
      <c r="E6914" s="1" t="str">
        <f>CONCATENATE(Tabela1[[#This Row],[CIDADE]],",",Tabela1[[#This Row],[UF]])</f>
        <v>Caldas Novas,GO</v>
      </c>
      <c r="F6914" s="12">
        <v>46217</v>
      </c>
      <c r="G6914" s="14">
        <v>3591.38</v>
      </c>
      <c r="H6914" s="13">
        <v>5864</v>
      </c>
      <c r="I6914" s="7">
        <f>Tabela1[[#This Row],[Valor total]]-Tabela1[[#This Row],[Valor custo]]</f>
        <v>2272.62</v>
      </c>
      <c r="J6914" s="3">
        <f>Tabela1[[#This Row],[MARGEM BRUTA]]/Tabela1[[#This Row],[Valor total]]</f>
        <v>0.3875545702592087</v>
      </c>
      <c r="K6914" s="1" t="str">
        <f>VLOOKUP(Tabela1[[#This Row],[Cliente]],'BASE DE CLIENTES'!A:D,4,0)</f>
        <v>EMPRESA COM MAQUINA</v>
      </c>
      <c r="L6914" s="1" t="str">
        <f>VLOOKUP(Tabela1[[#This Row],[Cliente]],'BASE DE CLIENTES'!A:E,5,0)</f>
        <v>Caldas Novas</v>
      </c>
    </row>
    <row r="6915" spans="2:12" x14ac:dyDescent="0.3">
      <c r="B6915" t="s">
        <v>197</v>
      </c>
      <c r="C6915" s="1" t="str">
        <f>VLOOKUP(Tabela1[[#This Row],[Cliente]],'BASE DE CLIENTES'!A:E,2,0)</f>
        <v>Goiânia</v>
      </c>
      <c r="D6915" s="1" t="str">
        <f>VLOOKUP(Tabela1[[#This Row],[Cliente]],'BASE DE CLIENTES'!A:C,3,0)</f>
        <v>GO</v>
      </c>
      <c r="E6915" s="1" t="str">
        <f>CONCATENATE(Tabela1[[#This Row],[CIDADE]],",",Tabela1[[#This Row],[UF]])</f>
        <v>Goiânia,GO</v>
      </c>
      <c r="F6915" s="12">
        <v>46217</v>
      </c>
      <c r="G6915" s="14">
        <v>2229.0700000000002</v>
      </c>
      <c r="H6915" s="13">
        <v>3550</v>
      </c>
      <c r="I6915" s="7">
        <f>Tabela1[[#This Row],[Valor total]]-Tabela1[[#This Row],[Valor custo]]</f>
        <v>1320.9299999999998</v>
      </c>
      <c r="J6915" s="3">
        <f>Tabela1[[#This Row],[MARGEM BRUTA]]/Tabela1[[#This Row],[Valor total]]</f>
        <v>0.37209295774647883</v>
      </c>
      <c r="K6915" s="1" t="str">
        <f>VLOOKUP(Tabela1[[#This Row],[Cliente]],'BASE DE CLIENTES'!A:D,4,0)</f>
        <v>EMPRESA COM MAQUINA</v>
      </c>
      <c r="L6915" s="1" t="str">
        <f>VLOOKUP(Tabela1[[#This Row],[Cliente]],'BASE DE CLIENTES'!A:E,5,0)</f>
        <v>Goiânia</v>
      </c>
    </row>
    <row r="6916" spans="2:12" x14ac:dyDescent="0.3">
      <c r="B6916" t="s">
        <v>1223</v>
      </c>
      <c r="C6916" s="1" t="str">
        <f>VLOOKUP(Tabela1[[#This Row],[Cliente]],'BASE DE CLIENTES'!A:E,2,0)</f>
        <v>MERCADO LIVRE</v>
      </c>
      <c r="D6916" s="1" t="str">
        <f>VLOOKUP(Tabela1[[#This Row],[Cliente]],'BASE DE CLIENTES'!A:C,3,0)</f>
        <v>MERCADO LIVRE</v>
      </c>
      <c r="E6916" s="1" t="str">
        <f>CONCATENATE(Tabela1[[#This Row],[CIDADE]],",",Tabela1[[#This Row],[UF]])</f>
        <v>MERCADO LIVRE,MERCADO LIVRE</v>
      </c>
      <c r="F6916" s="12">
        <v>46217</v>
      </c>
      <c r="G6916" s="14">
        <v>0</v>
      </c>
      <c r="H6916" s="13">
        <v>37.880000000000003</v>
      </c>
      <c r="I6916" s="7">
        <f>Tabela1[[#This Row],[Valor total]]-Tabela1[[#This Row],[Valor custo]]</f>
        <v>37.880000000000003</v>
      </c>
      <c r="J6916" s="3">
        <f>Tabela1[[#This Row],[MARGEM BRUTA]]/Tabela1[[#This Row],[Valor total]]</f>
        <v>1</v>
      </c>
      <c r="K6916" s="1" t="str">
        <f>VLOOKUP(Tabela1[[#This Row],[Cliente]],'BASE DE CLIENTES'!A:D,4,0)</f>
        <v>OUTROS RAMOS</v>
      </c>
      <c r="L6916" s="1" t="str">
        <f>VLOOKUP(Tabela1[[#This Row],[Cliente]],'BASE DE CLIENTES'!A:E,5,0)</f>
        <v>MERCADO LIVRE</v>
      </c>
    </row>
    <row r="6917" spans="2:12" x14ac:dyDescent="0.3">
      <c r="B6917" t="s">
        <v>1311</v>
      </c>
      <c r="C6917" s="1" t="str">
        <f>VLOOKUP(Tabela1[[#This Row],[Cliente]],'BASE DE CLIENTES'!A:E,2,0)</f>
        <v>Brasília</v>
      </c>
      <c r="D6917" s="1" t="str">
        <f>VLOOKUP(Tabela1[[#This Row],[Cliente]],'BASE DE CLIENTES'!A:C,3,0)</f>
        <v>DF</v>
      </c>
      <c r="E6917" s="1" t="str">
        <f>CONCATENATE(Tabela1[[#This Row],[CIDADE]],",",Tabela1[[#This Row],[UF]])</f>
        <v>Brasília,DF</v>
      </c>
      <c r="F6917" s="12">
        <v>46217</v>
      </c>
      <c r="G6917" s="14">
        <v>486.18</v>
      </c>
      <c r="H6917" s="13">
        <v>950</v>
      </c>
      <c r="I6917" s="7">
        <f>Tabela1[[#This Row],[Valor total]]-Tabela1[[#This Row],[Valor custo]]</f>
        <v>463.82</v>
      </c>
      <c r="J6917" s="3">
        <f>Tabela1[[#This Row],[MARGEM BRUTA]]/Tabela1[[#This Row],[Valor total]]</f>
        <v>0.48823157894736841</v>
      </c>
      <c r="K6917" s="1" t="str">
        <f>VLOOKUP(Tabela1[[#This Row],[Cliente]],'BASE DE CLIENTES'!A:D,4,0)</f>
        <v>CLIENTE NOVO S/ IDENT.</v>
      </c>
      <c r="L6917" s="1" t="str">
        <f>VLOOKUP(Tabela1[[#This Row],[Cliente]],'BASE DE CLIENTES'!A:E,5,0)</f>
        <v>GAMA</v>
      </c>
    </row>
    <row r="6918" spans="2:12" x14ac:dyDescent="0.3">
      <c r="B6918" t="s">
        <v>236</v>
      </c>
      <c r="C6918" s="1" t="str">
        <f>VLOOKUP(Tabela1[[#This Row],[Cliente]],'BASE DE CLIENTES'!A:E,2,0)</f>
        <v>Goiânia</v>
      </c>
      <c r="D6918" s="1" t="str">
        <f>VLOOKUP(Tabela1[[#This Row],[Cliente]],'BASE DE CLIENTES'!A:C,3,0)</f>
        <v>GO</v>
      </c>
      <c r="E6918" s="1" t="str">
        <f>CONCATENATE(Tabela1[[#This Row],[CIDADE]],",",Tabela1[[#This Row],[UF]])</f>
        <v>Goiânia,GO</v>
      </c>
      <c r="F6918" s="12">
        <v>46217</v>
      </c>
      <c r="G6918" s="14">
        <v>27619.61</v>
      </c>
      <c r="H6918" s="13">
        <v>40185</v>
      </c>
      <c r="I6918" s="7">
        <f>Tabela1[[#This Row],[Valor total]]-Tabela1[[#This Row],[Valor custo]]</f>
        <v>12565.39</v>
      </c>
      <c r="J6918" s="3">
        <f>Tabela1[[#This Row],[MARGEM BRUTA]]/Tabela1[[#This Row],[Valor total]]</f>
        <v>0.31268856538509393</v>
      </c>
      <c r="K6918" s="1" t="str">
        <f>VLOOKUP(Tabela1[[#This Row],[Cliente]],'BASE DE CLIENTES'!A:D,4,0)</f>
        <v>EMPRESA COM MAQUINA</v>
      </c>
      <c r="L6918" s="1" t="str">
        <f>VLOOKUP(Tabela1[[#This Row],[Cliente]],'BASE DE CLIENTES'!A:E,5,0)</f>
        <v>Goiânia</v>
      </c>
    </row>
    <row r="6919" spans="2:12" x14ac:dyDescent="0.3">
      <c r="B6919" t="s">
        <v>23</v>
      </c>
      <c r="C6919" s="1" t="str">
        <f>VLOOKUP(Tabela1[[#This Row],[Cliente]],'BASE DE CLIENTES'!A:E,2,0)</f>
        <v>Brasília</v>
      </c>
      <c r="D6919" s="1" t="str">
        <f>VLOOKUP(Tabela1[[#This Row],[Cliente]],'BASE DE CLIENTES'!A:C,3,0)</f>
        <v>DF</v>
      </c>
      <c r="E6919" s="1" t="str">
        <f>CONCATENATE(Tabela1[[#This Row],[CIDADE]],",",Tabela1[[#This Row],[UF]])</f>
        <v>Brasília,DF</v>
      </c>
      <c r="F6919" s="12">
        <v>46217</v>
      </c>
      <c r="G6919" s="14">
        <v>422</v>
      </c>
      <c r="H6919" s="13">
        <v>620</v>
      </c>
      <c r="I6919" s="7">
        <f>Tabela1[[#This Row],[Valor total]]-Tabela1[[#This Row],[Valor custo]]</f>
        <v>198</v>
      </c>
      <c r="J6919" s="3">
        <f>Tabela1[[#This Row],[MARGEM BRUTA]]/Tabela1[[#This Row],[Valor total]]</f>
        <v>0.3193548387096774</v>
      </c>
      <c r="K6919" s="1" t="str">
        <f>VLOOKUP(Tabela1[[#This Row],[Cliente]],'BASE DE CLIENTES'!A:D,4,0)</f>
        <v>EMPRESA SEM MAQUINA</v>
      </c>
      <c r="L6919" s="1" t="str">
        <f>VLOOKUP(Tabela1[[#This Row],[Cliente]],'BASE DE CLIENTES'!A:E,5,0)</f>
        <v>SETOR INDUSTRIAL (TAGUATINGA)</v>
      </c>
    </row>
    <row r="6920" spans="2:12" x14ac:dyDescent="0.3">
      <c r="B6920" t="s">
        <v>138</v>
      </c>
      <c r="C6920" s="1" t="str">
        <f>VLOOKUP(Tabela1[[#This Row],[Cliente]],'BASE DE CLIENTES'!A:E,2,0)</f>
        <v>Brasília</v>
      </c>
      <c r="D6920" s="1" t="str">
        <f>VLOOKUP(Tabela1[[#This Row],[Cliente]],'BASE DE CLIENTES'!A:C,3,0)</f>
        <v>DF</v>
      </c>
      <c r="E6920" s="1" t="str">
        <f>CONCATENATE(Tabela1[[#This Row],[CIDADE]],",",Tabela1[[#This Row],[UF]])</f>
        <v>Brasília,DF</v>
      </c>
      <c r="F6920" s="12">
        <v>46217</v>
      </c>
      <c r="G6920" s="14">
        <v>380</v>
      </c>
      <c r="H6920" s="13">
        <v>750</v>
      </c>
      <c r="I6920" s="7">
        <f>Tabela1[[#This Row],[Valor total]]-Tabela1[[#This Row],[Valor custo]]</f>
        <v>370</v>
      </c>
      <c r="J6920" s="3">
        <f>Tabela1[[#This Row],[MARGEM BRUTA]]/Tabela1[[#This Row],[Valor total]]</f>
        <v>0.49333333333333335</v>
      </c>
      <c r="K6920" s="1" t="str">
        <f>VLOOKUP(Tabela1[[#This Row],[Cliente]],'BASE DE CLIENTES'!A:D,4,0)</f>
        <v>OUTROS RAMOS</v>
      </c>
      <c r="L6920" s="1" t="str">
        <f>VLOOKUP(Tabela1[[#This Row],[Cliente]],'BASE DE CLIENTES'!A:E,5,0)</f>
        <v>CEILANDIA NORTE (CEILANDIA)</v>
      </c>
    </row>
    <row r="6921" spans="2:12" x14ac:dyDescent="0.3">
      <c r="B6921" t="s">
        <v>1223</v>
      </c>
      <c r="C6921" s="1" t="str">
        <f>VLOOKUP(Tabela1[[#This Row],[Cliente]],'BASE DE CLIENTES'!A:E,2,0)</f>
        <v>MERCADO LIVRE</v>
      </c>
      <c r="D6921" s="1" t="str">
        <f>VLOOKUP(Tabela1[[#This Row],[Cliente]],'BASE DE CLIENTES'!A:C,3,0)</f>
        <v>MERCADO LIVRE</v>
      </c>
      <c r="E6921" s="1" t="str">
        <f>CONCATENATE(Tabela1[[#This Row],[CIDADE]],",",Tabela1[[#This Row],[UF]])</f>
        <v>MERCADO LIVRE,MERCADO LIVRE</v>
      </c>
      <c r="F6921" s="12">
        <v>46217</v>
      </c>
      <c r="G6921" s="14">
        <v>56.28</v>
      </c>
      <c r="H6921" s="13">
        <v>235.37</v>
      </c>
      <c r="I6921" s="7">
        <f>Tabela1[[#This Row],[Valor total]]-Tabela1[[#This Row],[Valor custo]]</f>
        <v>179.09</v>
      </c>
      <c r="J6921" s="3">
        <f>Tabela1[[#This Row],[MARGEM BRUTA]]/Tabela1[[#This Row],[Valor total]]</f>
        <v>0.76088711390576536</v>
      </c>
      <c r="K6921" s="1" t="str">
        <f>VLOOKUP(Tabela1[[#This Row],[Cliente]],'BASE DE CLIENTES'!A:D,4,0)</f>
        <v>OUTROS RAMOS</v>
      </c>
      <c r="L6921" s="1" t="str">
        <f>VLOOKUP(Tabela1[[#This Row],[Cliente]],'BASE DE CLIENTES'!A:E,5,0)</f>
        <v>MERCADO LIVRE</v>
      </c>
    </row>
    <row r="6922" spans="2:12" x14ac:dyDescent="0.3">
      <c r="B6922" t="s">
        <v>1223</v>
      </c>
      <c r="C6922" s="1" t="str">
        <f>VLOOKUP(Tabela1[[#This Row],[Cliente]],'BASE DE CLIENTES'!A:E,2,0)</f>
        <v>MERCADO LIVRE</v>
      </c>
      <c r="D6922" s="1" t="str">
        <f>VLOOKUP(Tabela1[[#This Row],[Cliente]],'BASE DE CLIENTES'!A:C,3,0)</f>
        <v>MERCADO LIVRE</v>
      </c>
      <c r="E6922" s="1" t="str">
        <f>CONCATENATE(Tabela1[[#This Row],[CIDADE]],",",Tabela1[[#This Row],[UF]])</f>
        <v>MERCADO LIVRE,MERCADO LIVRE</v>
      </c>
      <c r="F6922" s="12">
        <v>46217</v>
      </c>
      <c r="G6922" s="14">
        <v>48</v>
      </c>
      <c r="H6922" s="13">
        <v>84.66</v>
      </c>
      <c r="I6922" s="7">
        <f>Tabela1[[#This Row],[Valor total]]-Tabela1[[#This Row],[Valor custo]]</f>
        <v>36.659999999999997</v>
      </c>
      <c r="J6922" s="3">
        <f>Tabela1[[#This Row],[MARGEM BRUTA]]/Tabela1[[#This Row],[Valor total]]</f>
        <v>0.43302622253720763</v>
      </c>
      <c r="K6922" s="1" t="str">
        <f>VLOOKUP(Tabela1[[#This Row],[Cliente]],'BASE DE CLIENTES'!A:D,4,0)</f>
        <v>OUTROS RAMOS</v>
      </c>
      <c r="L6922" s="1" t="str">
        <f>VLOOKUP(Tabela1[[#This Row],[Cliente]],'BASE DE CLIENTES'!A:E,5,0)</f>
        <v>MERCADO LIVRE</v>
      </c>
    </row>
    <row r="6923" spans="2:12" x14ac:dyDescent="0.3">
      <c r="B6923" t="s">
        <v>150</v>
      </c>
      <c r="C6923" s="1" t="str">
        <f>VLOOKUP(Tabela1[[#This Row],[Cliente]],'BASE DE CLIENTES'!A:E,2,0)</f>
        <v>Anápolis</v>
      </c>
      <c r="D6923" s="1" t="str">
        <f>VLOOKUP(Tabela1[[#This Row],[Cliente]],'BASE DE CLIENTES'!A:C,3,0)</f>
        <v>GO</v>
      </c>
      <c r="E6923" s="1" t="str">
        <f>CONCATENATE(Tabela1[[#This Row],[CIDADE]],",",Tabela1[[#This Row],[UF]])</f>
        <v>Anápolis,GO</v>
      </c>
      <c r="F6923" s="12">
        <v>46216</v>
      </c>
      <c r="G6923" s="14">
        <v>2190</v>
      </c>
      <c r="H6923" s="13">
        <v>3540</v>
      </c>
      <c r="I6923" s="7">
        <f>Tabela1[[#This Row],[Valor total]]-Tabela1[[#This Row],[Valor custo]]</f>
        <v>1350</v>
      </c>
      <c r="J6923" s="3">
        <f>Tabela1[[#This Row],[MARGEM BRUTA]]/Tabela1[[#This Row],[Valor total]]</f>
        <v>0.38135593220338981</v>
      </c>
      <c r="K6923" s="1" t="str">
        <f>VLOOKUP(Tabela1[[#This Row],[Cliente]],'BASE DE CLIENTES'!A:D,4,0)</f>
        <v>EMPRESA COM MAQUINA</v>
      </c>
      <c r="L6923" s="1" t="str">
        <f>VLOOKUP(Tabela1[[#This Row],[Cliente]],'BASE DE CLIENTES'!A:E,5,0)</f>
        <v>Anápolis</v>
      </c>
    </row>
    <row r="6924" spans="2:12" x14ac:dyDescent="0.3">
      <c r="B6924" t="s">
        <v>42</v>
      </c>
      <c r="C6924" s="1" t="str">
        <f>VLOOKUP(Tabela1[[#This Row],[Cliente]],'BASE DE CLIENTES'!A:E,2,0)</f>
        <v>Brasília</v>
      </c>
      <c r="D6924" s="1" t="str">
        <f>VLOOKUP(Tabela1[[#This Row],[Cliente]],'BASE DE CLIENTES'!A:C,3,0)</f>
        <v>DF</v>
      </c>
      <c r="E6924" s="1" t="str">
        <f>CONCATENATE(Tabela1[[#This Row],[CIDADE]],",",Tabela1[[#This Row],[UF]])</f>
        <v>Brasília,DF</v>
      </c>
      <c r="F6924" s="12">
        <v>46216</v>
      </c>
      <c r="G6924" s="14">
        <v>905.18</v>
      </c>
      <c r="H6924" s="13">
        <v>1460</v>
      </c>
      <c r="I6924" s="7">
        <f>Tabela1[[#This Row],[Valor total]]-Tabela1[[#This Row],[Valor custo]]</f>
        <v>554.82000000000005</v>
      </c>
      <c r="J6924" s="3">
        <f>Tabela1[[#This Row],[MARGEM BRUTA]]/Tabela1[[#This Row],[Valor total]]</f>
        <v>0.38001369863013701</v>
      </c>
      <c r="K6924" s="1" t="str">
        <f>VLOOKUP(Tabela1[[#This Row],[Cliente]],'BASE DE CLIENTES'!A:D,4,0)</f>
        <v>EMPRESA SEM MAQUINA</v>
      </c>
      <c r="L6924" s="1" t="str">
        <f>VLOOKUP(Tabela1[[#This Row],[Cliente]],'BASE DE CLIENTES'!A:E,5,0)</f>
        <v>SAMAMBAIA</v>
      </c>
    </row>
    <row r="6925" spans="2:12" x14ac:dyDescent="0.3">
      <c r="B6925" t="s">
        <v>1141</v>
      </c>
      <c r="C6925" s="1" t="str">
        <f>VLOOKUP(Tabela1[[#This Row],[Cliente]],'BASE DE CLIENTES'!A:E,2,0)</f>
        <v>Aparecida de Goiânia</v>
      </c>
      <c r="D6925" s="1" t="str">
        <f>VLOOKUP(Tabela1[[#This Row],[Cliente]],'BASE DE CLIENTES'!A:C,3,0)</f>
        <v>GO</v>
      </c>
      <c r="E6925" s="1" t="str">
        <f>CONCATENATE(Tabela1[[#This Row],[CIDADE]],",",Tabela1[[#This Row],[UF]])</f>
        <v>Aparecida de Goiânia,GO</v>
      </c>
      <c r="F6925" s="12">
        <v>46216</v>
      </c>
      <c r="G6925" s="14">
        <v>67.12</v>
      </c>
      <c r="H6925" s="13">
        <v>160</v>
      </c>
      <c r="I6925" s="7">
        <f>Tabela1[[#This Row],[Valor total]]-Tabela1[[#This Row],[Valor custo]]</f>
        <v>92.88</v>
      </c>
      <c r="J6925" s="3">
        <f>Tabela1[[#This Row],[MARGEM BRUTA]]/Tabela1[[#This Row],[Valor total]]</f>
        <v>0.58050000000000002</v>
      </c>
      <c r="K6925" s="1" t="str">
        <f>VLOOKUP(Tabela1[[#This Row],[Cliente]],'BASE DE CLIENTES'!A:D,4,0)</f>
        <v>CLIENTE NOVO S/ IDENT.</v>
      </c>
      <c r="L6925" s="1" t="str">
        <f>VLOOKUP(Tabela1[[#This Row],[Cliente]],'BASE DE CLIENTES'!A:E,5,0)</f>
        <v>Aparecida de Goiânia</v>
      </c>
    </row>
    <row r="6926" spans="2:12" x14ac:dyDescent="0.3">
      <c r="B6926" t="s">
        <v>1312</v>
      </c>
      <c r="C6926" s="1" t="str">
        <f>VLOOKUP(Tabela1[[#This Row],[Cliente]],'BASE DE CLIENTES'!A:E,2,0)</f>
        <v>PARANÃ</v>
      </c>
      <c r="D6926" s="1" t="str">
        <f>VLOOKUP(Tabela1[[#This Row],[Cliente]],'BASE DE CLIENTES'!A:C,3,0)</f>
        <v>TO</v>
      </c>
      <c r="E6926" s="1" t="str">
        <f>CONCATENATE(Tabela1[[#This Row],[CIDADE]],",",Tabela1[[#This Row],[UF]])</f>
        <v>PARANÃ,TO</v>
      </c>
      <c r="F6926" s="12">
        <v>46216</v>
      </c>
      <c r="G6926" s="14">
        <v>20</v>
      </c>
      <c r="H6926" s="13">
        <v>180</v>
      </c>
      <c r="I6926" s="7">
        <f>Tabela1[[#This Row],[Valor total]]-Tabela1[[#This Row],[Valor custo]]</f>
        <v>160</v>
      </c>
      <c r="J6926" s="3">
        <f>Tabela1[[#This Row],[MARGEM BRUTA]]/Tabela1[[#This Row],[Valor total]]</f>
        <v>0.88888888888888884</v>
      </c>
      <c r="K6926" s="1" t="str">
        <f>VLOOKUP(Tabela1[[#This Row],[Cliente]],'BASE DE CLIENTES'!A:D,4,0)</f>
        <v>CLIENTE NOVO S/ IDENT.</v>
      </c>
      <c r="L6926" s="1" t="str">
        <f>VLOOKUP(Tabela1[[#This Row],[Cliente]],'BASE DE CLIENTES'!A:E,5,0)</f>
        <v>PARANÃ</v>
      </c>
    </row>
    <row r="6927" spans="2:12" x14ac:dyDescent="0.3">
      <c r="B6927" t="s">
        <v>299</v>
      </c>
      <c r="C6927" s="1" t="str">
        <f>VLOOKUP(Tabela1[[#This Row],[Cliente]],'BASE DE CLIENTES'!A:E,2,0)</f>
        <v>Santo Antônio Descoberto</v>
      </c>
      <c r="D6927" s="1" t="str">
        <f>VLOOKUP(Tabela1[[#This Row],[Cliente]],'BASE DE CLIENTES'!A:C,3,0)</f>
        <v>GO</v>
      </c>
      <c r="E6927" s="1" t="str">
        <f>CONCATENATE(Tabela1[[#This Row],[CIDADE]],",",Tabela1[[#This Row],[UF]])</f>
        <v>Santo Antônio Descoberto,GO</v>
      </c>
      <c r="F6927" s="12">
        <v>46216</v>
      </c>
      <c r="G6927" s="14">
        <v>15.2</v>
      </c>
      <c r="H6927" s="13">
        <v>70</v>
      </c>
      <c r="I6927" s="7">
        <f>Tabela1[[#This Row],[Valor total]]-Tabela1[[#This Row],[Valor custo]]</f>
        <v>54.8</v>
      </c>
      <c r="J6927" s="3">
        <f>Tabela1[[#This Row],[MARGEM BRUTA]]/Tabela1[[#This Row],[Valor total]]</f>
        <v>0.78285714285714281</v>
      </c>
      <c r="K6927" s="1" t="str">
        <f>VLOOKUP(Tabela1[[#This Row],[Cliente]],'BASE DE CLIENTES'!A:D,4,0)</f>
        <v>SERRALHEIRO</v>
      </c>
      <c r="L6927" s="1" t="str">
        <f>VLOOKUP(Tabela1[[#This Row],[Cliente]],'BASE DE CLIENTES'!A:E,5,0)</f>
        <v>Santo Antônio Descoberto</v>
      </c>
    </row>
    <row r="6928" spans="2:12" x14ac:dyDescent="0.3">
      <c r="B6928" t="s">
        <v>147</v>
      </c>
      <c r="C6928" s="1" t="str">
        <f>VLOOKUP(Tabela1[[#This Row],[Cliente]],'BASE DE CLIENTES'!A:E,2,0)</f>
        <v>Brasília</v>
      </c>
      <c r="D6928" s="1" t="str">
        <f>VLOOKUP(Tabela1[[#This Row],[Cliente]],'BASE DE CLIENTES'!A:C,3,0)</f>
        <v>DF</v>
      </c>
      <c r="E6928" s="1" t="str">
        <f>CONCATENATE(Tabela1[[#This Row],[CIDADE]],",",Tabela1[[#This Row],[UF]])</f>
        <v>Brasília,DF</v>
      </c>
      <c r="F6928" s="12">
        <v>46216</v>
      </c>
      <c r="G6928" s="14">
        <v>960</v>
      </c>
      <c r="H6928" s="13">
        <v>1400</v>
      </c>
      <c r="I6928" s="7">
        <f>Tabela1[[#This Row],[Valor total]]-Tabela1[[#This Row],[Valor custo]]</f>
        <v>440</v>
      </c>
      <c r="J6928" s="3">
        <f>Tabela1[[#This Row],[MARGEM BRUTA]]/Tabela1[[#This Row],[Valor total]]</f>
        <v>0.31428571428571428</v>
      </c>
      <c r="K6928" s="1" t="str">
        <f>VLOOKUP(Tabela1[[#This Row],[Cliente]],'BASE DE CLIENTES'!A:D,4,0)</f>
        <v>SEM CLASSIFICAÇÃO</v>
      </c>
      <c r="L6928" s="1" t="str">
        <f>VLOOKUP(Tabela1[[#This Row],[Cliente]],'BASE DE CLIENTES'!A:E,5,0)</f>
        <v>AREAL (AGUAS CLARAS)</v>
      </c>
    </row>
    <row r="6929" spans="2:12" x14ac:dyDescent="0.3">
      <c r="B6929" t="s">
        <v>230</v>
      </c>
      <c r="C6929" s="1" t="str">
        <f>VLOOKUP(Tabela1[[#This Row],[Cliente]],'BASE DE CLIENTES'!A:E,2,0)</f>
        <v>Brasília</v>
      </c>
      <c r="D6929" s="1" t="str">
        <f>VLOOKUP(Tabela1[[#This Row],[Cliente]],'BASE DE CLIENTES'!A:C,3,0)</f>
        <v>DF</v>
      </c>
      <c r="E6929" s="1" t="str">
        <f>CONCATENATE(Tabela1[[#This Row],[CIDADE]],",",Tabela1[[#This Row],[UF]])</f>
        <v>Brasília,DF</v>
      </c>
      <c r="F6929" s="12">
        <v>46213</v>
      </c>
      <c r="G6929" s="14">
        <v>580</v>
      </c>
      <c r="H6929" s="13">
        <v>1000</v>
      </c>
      <c r="I6929" s="7">
        <f>Tabela1[[#This Row],[Valor total]]-Tabela1[[#This Row],[Valor custo]]</f>
        <v>420</v>
      </c>
      <c r="J6929" s="3">
        <f>Tabela1[[#This Row],[MARGEM BRUTA]]/Tabela1[[#This Row],[Valor total]]</f>
        <v>0.42</v>
      </c>
      <c r="K6929" s="1" t="str">
        <f>VLOOKUP(Tabela1[[#This Row],[Cliente]],'BASE DE CLIENTES'!A:D,4,0)</f>
        <v>SERRALHEIRO</v>
      </c>
      <c r="L6929" s="1" t="str">
        <f>VLOOKUP(Tabela1[[#This Row],[Cliente]],'BASE DE CLIENTES'!A:E,5,0)</f>
        <v>SETOR HABITACIONAL SAMAMBAIA (VICENTE PIRES)</v>
      </c>
    </row>
    <row r="6930" spans="2:12" x14ac:dyDescent="0.3">
      <c r="B6930" t="s">
        <v>303</v>
      </c>
      <c r="C6930" s="1" t="str">
        <f>VLOOKUP(Tabela1[[#This Row],[Cliente]],'BASE DE CLIENTES'!A:E,2,0)</f>
        <v>Trindade</v>
      </c>
      <c r="D6930" s="1" t="str">
        <f>VLOOKUP(Tabela1[[#This Row],[Cliente]],'BASE DE CLIENTES'!A:C,3,0)</f>
        <v>GO</v>
      </c>
      <c r="E6930" s="1" t="str">
        <f>CONCATENATE(Tabela1[[#This Row],[CIDADE]],",",Tabela1[[#This Row],[UF]])</f>
        <v>Trindade,GO</v>
      </c>
      <c r="F6930" s="12">
        <v>46216</v>
      </c>
      <c r="G6930" s="14">
        <v>8610.2800000000007</v>
      </c>
      <c r="H6930" s="13">
        <v>13480</v>
      </c>
      <c r="I6930" s="7">
        <f>Tabela1[[#This Row],[Valor total]]-Tabela1[[#This Row],[Valor custo]]</f>
        <v>4869.7199999999993</v>
      </c>
      <c r="J6930" s="3">
        <f>Tabela1[[#This Row],[MARGEM BRUTA]]/Tabela1[[#This Row],[Valor total]]</f>
        <v>0.36125519287833824</v>
      </c>
      <c r="K6930" s="1" t="str">
        <f>VLOOKUP(Tabela1[[#This Row],[Cliente]],'BASE DE CLIENTES'!A:D,4,0)</f>
        <v>EMPRESA COM MAQUINA</v>
      </c>
      <c r="L6930" s="1" t="str">
        <f>VLOOKUP(Tabela1[[#This Row],[Cliente]],'BASE DE CLIENTES'!A:E,5,0)</f>
        <v>Trindade</v>
      </c>
    </row>
    <row r="6931" spans="2:12" x14ac:dyDescent="0.3">
      <c r="B6931" t="s">
        <v>140</v>
      </c>
      <c r="C6931" s="1" t="str">
        <f>VLOOKUP(Tabela1[[#This Row],[Cliente]],'BASE DE CLIENTES'!A:E,2,0)</f>
        <v>Brasília</v>
      </c>
      <c r="D6931" s="1" t="str">
        <f>VLOOKUP(Tabela1[[#This Row],[Cliente]],'BASE DE CLIENTES'!A:C,3,0)</f>
        <v>DF</v>
      </c>
      <c r="E6931" s="1" t="str">
        <f>CONCATENATE(Tabela1[[#This Row],[CIDADE]],",",Tabela1[[#This Row],[UF]])</f>
        <v>Brasília,DF</v>
      </c>
      <c r="F6931" s="12">
        <v>46216</v>
      </c>
      <c r="G6931" s="14">
        <v>20616.900000000001</v>
      </c>
      <c r="H6931" s="13">
        <v>30000</v>
      </c>
      <c r="I6931" s="7">
        <f>Tabela1[[#This Row],[Valor total]]-Tabela1[[#This Row],[Valor custo]]</f>
        <v>9383.0999999999985</v>
      </c>
      <c r="J6931" s="3">
        <f>Tabela1[[#This Row],[MARGEM BRUTA]]/Tabela1[[#This Row],[Valor total]]</f>
        <v>0.31276999999999994</v>
      </c>
      <c r="K6931" s="1" t="str">
        <f>VLOOKUP(Tabela1[[#This Row],[Cliente]],'BASE DE CLIENTES'!A:D,4,0)</f>
        <v>EMPRESA COM MAQUINA</v>
      </c>
      <c r="L6931" s="1" t="str">
        <f>VLOOKUP(Tabela1[[#This Row],[Cliente]],'BASE DE CLIENTES'!A:E,5,0)</f>
        <v>RECANTO DAS EMAS</v>
      </c>
    </row>
    <row r="6932" spans="2:12" x14ac:dyDescent="0.3">
      <c r="B6932" t="s">
        <v>76</v>
      </c>
      <c r="C6932" s="1" t="str">
        <f>VLOOKUP(Tabela1[[#This Row],[Cliente]],'BASE DE CLIENTES'!A:E,2,0)</f>
        <v>Brasília</v>
      </c>
      <c r="D6932" s="1" t="str">
        <f>VLOOKUP(Tabela1[[#This Row],[Cliente]],'BASE DE CLIENTES'!A:C,3,0)</f>
        <v>DF</v>
      </c>
      <c r="E6932" s="1" t="str">
        <f>CONCATENATE(Tabela1[[#This Row],[CIDADE]],",",Tabela1[[#This Row],[UF]])</f>
        <v>Brasília,DF</v>
      </c>
      <c r="F6932" s="12">
        <v>46216</v>
      </c>
      <c r="G6932" s="14">
        <v>6836.07</v>
      </c>
      <c r="H6932" s="13">
        <v>10094</v>
      </c>
      <c r="I6932" s="7">
        <f>Tabela1[[#This Row],[Valor total]]-Tabela1[[#This Row],[Valor custo]]</f>
        <v>3257.9300000000003</v>
      </c>
      <c r="J6932" s="3">
        <f>Tabela1[[#This Row],[MARGEM BRUTA]]/Tabela1[[#This Row],[Valor total]]</f>
        <v>0.32275906479096494</v>
      </c>
      <c r="K6932" s="1" t="str">
        <f>VLOOKUP(Tabela1[[#This Row],[Cliente]],'BASE DE CLIENTES'!A:D,4,0)</f>
        <v>EMPRESA COM MAQUINA</v>
      </c>
      <c r="L6932" s="1" t="str">
        <f>VLOOKUP(Tabela1[[#This Row],[Cliente]],'BASE DE CLIENTES'!A:E,5,0)</f>
        <v>Setor Placa da Mercedes (Núcleo Bandeirante)</v>
      </c>
    </row>
    <row r="6933" spans="2:12" x14ac:dyDescent="0.3">
      <c r="B6933" t="s">
        <v>102</v>
      </c>
      <c r="C6933" s="1" t="str">
        <f>VLOOKUP(Tabela1[[#This Row],[Cliente]],'BASE DE CLIENTES'!A:E,2,0)</f>
        <v>Brasília</v>
      </c>
      <c r="D6933" s="1" t="str">
        <f>VLOOKUP(Tabela1[[#This Row],[Cliente]],'BASE DE CLIENTES'!A:C,3,0)</f>
        <v>DF</v>
      </c>
      <c r="E6933" s="1" t="str">
        <f>CONCATENATE(Tabela1[[#This Row],[CIDADE]],",",Tabela1[[#This Row],[UF]])</f>
        <v>Brasília,DF</v>
      </c>
      <c r="F6933" s="12">
        <v>46216</v>
      </c>
      <c r="G6933" s="14">
        <v>404.38</v>
      </c>
      <c r="H6933" s="13">
        <v>660</v>
      </c>
      <c r="I6933" s="7">
        <f>Tabela1[[#This Row],[Valor total]]-Tabela1[[#This Row],[Valor custo]]</f>
        <v>255.62</v>
      </c>
      <c r="J6933" s="3">
        <f>Tabela1[[#This Row],[MARGEM BRUTA]]/Tabela1[[#This Row],[Valor total]]</f>
        <v>0.38730303030303032</v>
      </c>
      <c r="K6933" s="1" t="str">
        <f>VLOOKUP(Tabela1[[#This Row],[Cliente]],'BASE DE CLIENTES'!A:D,4,0)</f>
        <v>SERRALHEIRO</v>
      </c>
      <c r="L6933" s="1" t="str">
        <f>VLOOKUP(Tabela1[[#This Row],[Cliente]],'BASE DE CLIENTES'!A:E,5,0)</f>
        <v>Samambaia Norte (Samambaia)</v>
      </c>
    </row>
    <row r="6934" spans="2:12" x14ac:dyDescent="0.3">
      <c r="B6934" t="s">
        <v>66</v>
      </c>
      <c r="C6934" s="1" t="str">
        <f>VLOOKUP(Tabela1[[#This Row],[Cliente]],'BASE DE CLIENTES'!A:E,2,0)</f>
        <v>Águas Lindas de Goiás</v>
      </c>
      <c r="D6934" s="1" t="str">
        <f>VLOOKUP(Tabela1[[#This Row],[Cliente]],'BASE DE CLIENTES'!A:C,3,0)</f>
        <v>GO</v>
      </c>
      <c r="E6934" s="1" t="str">
        <f>CONCATENATE(Tabela1[[#This Row],[CIDADE]],",",Tabela1[[#This Row],[UF]])</f>
        <v>Águas Lindas de Goiás,GO</v>
      </c>
      <c r="F6934" s="12">
        <v>46216</v>
      </c>
      <c r="G6934" s="14">
        <v>1984.6</v>
      </c>
      <c r="H6934" s="13">
        <v>3150</v>
      </c>
      <c r="I6934" s="7">
        <f>Tabela1[[#This Row],[Valor total]]-Tabela1[[#This Row],[Valor custo]]</f>
        <v>1165.4000000000001</v>
      </c>
      <c r="J6934" s="3">
        <f>Tabela1[[#This Row],[MARGEM BRUTA]]/Tabela1[[#This Row],[Valor total]]</f>
        <v>0.369968253968254</v>
      </c>
      <c r="K6934" s="1" t="str">
        <f>VLOOKUP(Tabela1[[#This Row],[Cliente]],'BASE DE CLIENTES'!A:D,4,0)</f>
        <v>EMPRESA COM MAQUINA</v>
      </c>
      <c r="L6934" s="1" t="str">
        <f>VLOOKUP(Tabela1[[#This Row],[Cliente]],'BASE DE CLIENTES'!A:E,5,0)</f>
        <v>Águas Lindas de Goiás</v>
      </c>
    </row>
    <row r="6935" spans="2:12" x14ac:dyDescent="0.3">
      <c r="B6935" t="s">
        <v>1223</v>
      </c>
      <c r="C6935" s="1" t="str">
        <f>VLOOKUP(Tabela1[[#This Row],[Cliente]],'BASE DE CLIENTES'!A:E,2,0)</f>
        <v>MERCADO LIVRE</v>
      </c>
      <c r="D6935" s="1" t="str">
        <f>VLOOKUP(Tabela1[[#This Row],[Cliente]],'BASE DE CLIENTES'!A:C,3,0)</f>
        <v>MERCADO LIVRE</v>
      </c>
      <c r="E6935" s="1" t="str">
        <f>CONCATENATE(Tabela1[[#This Row],[CIDADE]],",",Tabela1[[#This Row],[UF]])</f>
        <v>MERCADO LIVRE,MERCADO LIVRE</v>
      </c>
      <c r="F6935" s="12">
        <v>46216</v>
      </c>
      <c r="G6935" s="14">
        <v>0</v>
      </c>
      <c r="H6935" s="13">
        <v>40.72</v>
      </c>
      <c r="I6935" s="7">
        <f>Tabela1[[#This Row],[Valor total]]-Tabela1[[#This Row],[Valor custo]]</f>
        <v>40.72</v>
      </c>
      <c r="J6935" s="3">
        <f>Tabela1[[#This Row],[MARGEM BRUTA]]/Tabela1[[#This Row],[Valor total]]</f>
        <v>1</v>
      </c>
      <c r="K6935" s="1" t="str">
        <f>VLOOKUP(Tabela1[[#This Row],[Cliente]],'BASE DE CLIENTES'!A:D,4,0)</f>
        <v>OUTROS RAMOS</v>
      </c>
      <c r="L6935" s="1" t="str">
        <f>VLOOKUP(Tabela1[[#This Row],[Cliente]],'BASE DE CLIENTES'!A:E,5,0)</f>
        <v>MERCADO LIVRE</v>
      </c>
    </row>
    <row r="6936" spans="2:12" x14ac:dyDescent="0.3">
      <c r="B6936" t="s">
        <v>88</v>
      </c>
      <c r="C6936" s="1" t="str">
        <f>VLOOKUP(Tabela1[[#This Row],[Cliente]],'BASE DE CLIENTES'!A:E,2,0)</f>
        <v>Brasília</v>
      </c>
      <c r="D6936" s="1" t="str">
        <f>VLOOKUP(Tabela1[[#This Row],[Cliente]],'BASE DE CLIENTES'!A:C,3,0)</f>
        <v>DF</v>
      </c>
      <c r="E6936" s="1" t="str">
        <f>CONCATENATE(Tabela1[[#This Row],[CIDADE]],",",Tabela1[[#This Row],[UF]])</f>
        <v>Brasília,DF</v>
      </c>
      <c r="F6936" s="12">
        <v>46216</v>
      </c>
      <c r="G6936" s="14">
        <v>1410</v>
      </c>
      <c r="H6936" s="13">
        <v>2440</v>
      </c>
      <c r="I6936" s="7">
        <f>Tabela1[[#This Row],[Valor total]]-Tabela1[[#This Row],[Valor custo]]</f>
        <v>1030</v>
      </c>
      <c r="J6936" s="3">
        <f>Tabela1[[#This Row],[MARGEM BRUTA]]/Tabela1[[#This Row],[Valor total]]</f>
        <v>0.42213114754098363</v>
      </c>
      <c r="K6936" s="1" t="str">
        <f>VLOOKUP(Tabela1[[#This Row],[Cliente]],'BASE DE CLIENTES'!A:D,4,0)</f>
        <v>SERRALHEIRO</v>
      </c>
      <c r="L6936" s="1" t="str">
        <f>VLOOKUP(Tabela1[[#This Row],[Cliente]],'BASE DE CLIENTES'!A:E,5,0)</f>
        <v>RECANTO DAS EMAS</v>
      </c>
    </row>
    <row r="6937" spans="2:12" x14ac:dyDescent="0.3">
      <c r="B6937" t="s">
        <v>19</v>
      </c>
      <c r="C6937" s="1" t="str">
        <f>VLOOKUP(Tabela1[[#This Row],[Cliente]],'BASE DE CLIENTES'!A:E,2,0)</f>
        <v>Águas Lindas de Goiás</v>
      </c>
      <c r="D6937" s="1" t="str">
        <f>VLOOKUP(Tabela1[[#This Row],[Cliente]],'BASE DE CLIENTES'!A:C,3,0)</f>
        <v>GO</v>
      </c>
      <c r="E6937" s="1" t="str">
        <f>CONCATENATE(Tabela1[[#This Row],[CIDADE]],",",Tabela1[[#This Row],[UF]])</f>
        <v>Águas Lindas de Goiás,GO</v>
      </c>
      <c r="F6937" s="12">
        <v>46216</v>
      </c>
      <c r="G6937" s="14">
        <v>670</v>
      </c>
      <c r="H6937" s="13">
        <v>1200</v>
      </c>
      <c r="I6937" s="7">
        <f>Tabela1[[#This Row],[Valor total]]-Tabela1[[#This Row],[Valor custo]]</f>
        <v>530</v>
      </c>
      <c r="J6937" s="3">
        <f>Tabela1[[#This Row],[MARGEM BRUTA]]/Tabela1[[#This Row],[Valor total]]</f>
        <v>0.44166666666666665</v>
      </c>
      <c r="K6937" s="1" t="str">
        <f>VLOOKUP(Tabela1[[#This Row],[Cliente]],'BASE DE CLIENTES'!A:D,4,0)</f>
        <v>SERRALHEIRO</v>
      </c>
      <c r="L6937" s="1" t="str">
        <f>VLOOKUP(Tabela1[[#This Row],[Cliente]],'BASE DE CLIENTES'!A:E,5,0)</f>
        <v>Águas Lindas de Goiás</v>
      </c>
    </row>
    <row r="6938" spans="2:12" x14ac:dyDescent="0.3">
      <c r="B6938" t="s">
        <v>254</v>
      </c>
      <c r="C6938" s="1" t="str">
        <f>VLOOKUP(Tabela1[[#This Row],[Cliente]],'BASE DE CLIENTES'!A:E,2,0)</f>
        <v>Luziânia</v>
      </c>
      <c r="D6938" s="1" t="str">
        <f>VLOOKUP(Tabela1[[#This Row],[Cliente]],'BASE DE CLIENTES'!A:C,3,0)</f>
        <v>GO</v>
      </c>
      <c r="E6938" s="1" t="str">
        <f>CONCATENATE(Tabela1[[#This Row],[CIDADE]],",",Tabela1[[#This Row],[UF]])</f>
        <v>Luziânia,GO</v>
      </c>
      <c r="F6938" s="12">
        <v>46216</v>
      </c>
      <c r="G6938" s="14">
        <v>20</v>
      </c>
      <c r="H6938" s="13">
        <v>30</v>
      </c>
      <c r="I6938" s="7">
        <f>Tabela1[[#This Row],[Valor total]]-Tabela1[[#This Row],[Valor custo]]</f>
        <v>10</v>
      </c>
      <c r="J6938" s="3">
        <f>Tabela1[[#This Row],[MARGEM BRUTA]]/Tabela1[[#This Row],[Valor total]]</f>
        <v>0.33333333333333331</v>
      </c>
      <c r="K6938" s="1" t="str">
        <f>VLOOKUP(Tabela1[[#This Row],[Cliente]],'BASE DE CLIENTES'!A:D,4,0)</f>
        <v>SERRALHEIRO</v>
      </c>
      <c r="L6938" s="1" t="str">
        <f>VLOOKUP(Tabela1[[#This Row],[Cliente]],'BASE DE CLIENTES'!A:E,5,0)</f>
        <v>Luziânia</v>
      </c>
    </row>
    <row r="6939" spans="2:12" x14ac:dyDescent="0.3">
      <c r="B6939" t="s">
        <v>27</v>
      </c>
      <c r="C6939" s="1" t="str">
        <f>VLOOKUP(Tabela1[[#This Row],[Cliente]],'BASE DE CLIENTES'!A:E,2,0)</f>
        <v>Brasília</v>
      </c>
      <c r="D6939" s="1" t="str">
        <f>VLOOKUP(Tabela1[[#This Row],[Cliente]],'BASE DE CLIENTES'!A:C,3,0)</f>
        <v>DF</v>
      </c>
      <c r="E6939" s="1" t="str">
        <f>CONCATENATE(Tabela1[[#This Row],[CIDADE]],",",Tabela1[[#This Row],[UF]])</f>
        <v>Brasília,DF</v>
      </c>
      <c r="F6939" s="12">
        <v>46216</v>
      </c>
      <c r="G6939" s="14">
        <v>380</v>
      </c>
      <c r="H6939" s="13">
        <v>615</v>
      </c>
      <c r="I6939" s="7">
        <f>Tabela1[[#This Row],[Valor total]]-Tabela1[[#This Row],[Valor custo]]</f>
        <v>235</v>
      </c>
      <c r="J6939" s="3">
        <f>Tabela1[[#This Row],[MARGEM BRUTA]]/Tabela1[[#This Row],[Valor total]]</f>
        <v>0.38211382113821141</v>
      </c>
      <c r="K6939" s="1" t="str">
        <f>VLOOKUP(Tabela1[[#This Row],[Cliente]],'BASE DE CLIENTES'!A:D,4,0)</f>
        <v>EMPRESA SEM MAQUINA</v>
      </c>
      <c r="L6939" s="1" t="str">
        <f>VLOOKUP(Tabela1[[#This Row],[Cliente]],'BASE DE CLIENTES'!A:E,5,0)</f>
        <v>RECANTO DAS EMAS</v>
      </c>
    </row>
    <row r="6940" spans="2:12" x14ac:dyDescent="0.3">
      <c r="B6940" t="s">
        <v>178</v>
      </c>
      <c r="C6940" s="1" t="str">
        <f>VLOOKUP(Tabela1[[#This Row],[Cliente]],'BASE DE CLIENTES'!A:E,2,0)</f>
        <v xml:space="preserve">Belém </v>
      </c>
      <c r="D6940" s="1" t="str">
        <f>VLOOKUP(Tabela1[[#This Row],[Cliente]],'BASE DE CLIENTES'!A:C,3,0)</f>
        <v>PA</v>
      </c>
      <c r="E6940" s="1" t="str">
        <f>CONCATENATE(Tabela1[[#This Row],[CIDADE]],",",Tabela1[[#This Row],[UF]])</f>
        <v>Belém ,PA</v>
      </c>
      <c r="F6940" s="12">
        <v>46216</v>
      </c>
      <c r="G6940" s="14">
        <v>6464.1</v>
      </c>
      <c r="H6940" s="13">
        <v>11500</v>
      </c>
      <c r="I6940" s="7">
        <f>Tabela1[[#This Row],[Valor total]]-Tabela1[[#This Row],[Valor custo]]</f>
        <v>5035.8999999999996</v>
      </c>
      <c r="J6940" s="3">
        <f>Tabela1[[#This Row],[MARGEM BRUTA]]/Tabela1[[#This Row],[Valor total]]</f>
        <v>0.43790434782608695</v>
      </c>
      <c r="K6940" s="1" t="str">
        <f>VLOOKUP(Tabela1[[#This Row],[Cliente]],'BASE DE CLIENTES'!A:D,4,0)</f>
        <v>EMPRESA COM MAQUINA</v>
      </c>
      <c r="L6940" s="1" t="str">
        <f>VLOOKUP(Tabela1[[#This Row],[Cliente]],'BASE DE CLIENTES'!A:E,5,0)</f>
        <v xml:space="preserve">Belém </v>
      </c>
    </row>
    <row r="6941" spans="2:12" x14ac:dyDescent="0.3">
      <c r="B6941" t="s">
        <v>38</v>
      </c>
      <c r="C6941" s="1" t="str">
        <f>VLOOKUP(Tabela1[[#This Row],[Cliente]],'BASE DE CLIENTES'!A:E,2,0)</f>
        <v>Brasília</v>
      </c>
      <c r="D6941" s="1" t="str">
        <f>VLOOKUP(Tabela1[[#This Row],[Cliente]],'BASE DE CLIENTES'!A:C,3,0)</f>
        <v>DF</v>
      </c>
      <c r="E6941" s="1" t="str">
        <f>CONCATENATE(Tabela1[[#This Row],[CIDADE]],",",Tabela1[[#This Row],[UF]])</f>
        <v>Brasília,DF</v>
      </c>
      <c r="F6941" s="12">
        <v>46216</v>
      </c>
      <c r="G6941" s="14">
        <v>450.3</v>
      </c>
      <c r="H6941" s="13">
        <v>700</v>
      </c>
      <c r="I6941" s="7">
        <f>Tabela1[[#This Row],[Valor total]]-Tabela1[[#This Row],[Valor custo]]</f>
        <v>249.7</v>
      </c>
      <c r="J6941" s="3">
        <f>Tabela1[[#This Row],[MARGEM BRUTA]]/Tabela1[[#This Row],[Valor total]]</f>
        <v>0.35671428571428571</v>
      </c>
      <c r="K6941" s="1" t="str">
        <f>VLOOKUP(Tabela1[[#This Row],[Cliente]],'BASE DE CLIENTES'!A:D,4,0)</f>
        <v>EMPRESA SEM MAQUINA</v>
      </c>
      <c r="L6941" s="1" t="str">
        <f>VLOOKUP(Tabela1[[#This Row],[Cliente]],'BASE DE CLIENTES'!A:E,5,0)</f>
        <v>PONTE ALTA NORTE (GAMA)</v>
      </c>
    </row>
    <row r="6942" spans="2:12" x14ac:dyDescent="0.3">
      <c r="B6942" t="s">
        <v>1221</v>
      </c>
      <c r="C6942" s="1" t="str">
        <f>VLOOKUP(Tabela1[[#This Row],[Cliente]],'BASE DE CLIENTES'!A:E,2,0)</f>
        <v>Brasília</v>
      </c>
      <c r="D6942" s="1" t="str">
        <f>VLOOKUP(Tabela1[[#This Row],[Cliente]],'BASE DE CLIENTES'!A:C,3,0)</f>
        <v>DF</v>
      </c>
      <c r="E6942" s="1" t="str">
        <f>CONCATENATE(Tabela1[[#This Row],[CIDADE]],",",Tabela1[[#This Row],[UF]])</f>
        <v>Brasília,DF</v>
      </c>
      <c r="F6942" s="12">
        <v>46216</v>
      </c>
      <c r="G6942" s="14">
        <v>843.69</v>
      </c>
      <c r="H6942" s="13">
        <v>1400</v>
      </c>
      <c r="I6942" s="7">
        <f>Tabela1[[#This Row],[Valor total]]-Tabela1[[#This Row],[Valor custo]]</f>
        <v>556.30999999999995</v>
      </c>
      <c r="J6942" s="3">
        <f>Tabela1[[#This Row],[MARGEM BRUTA]]/Tabela1[[#This Row],[Valor total]]</f>
        <v>0.39736428571428567</v>
      </c>
      <c r="K6942" s="1" t="str">
        <f>VLOOKUP(Tabela1[[#This Row],[Cliente]],'BASE DE CLIENTES'!A:D,4,0)</f>
        <v>CLIENTE NOVO S/ IDENT.</v>
      </c>
      <c r="L6942" s="1" t="str">
        <f>VLOOKUP(Tabela1[[#This Row],[Cliente]],'BASE DE CLIENTES'!A:E,5,0)</f>
        <v>SAMAMBAIA SUL</v>
      </c>
    </row>
    <row r="6943" spans="2:12" x14ac:dyDescent="0.3">
      <c r="B6943" t="s">
        <v>322</v>
      </c>
      <c r="C6943" s="1" t="str">
        <f>VLOOKUP(Tabela1[[#This Row],[Cliente]],'BASE DE CLIENTES'!A:E,2,0)</f>
        <v>Brasília</v>
      </c>
      <c r="D6943" s="1" t="str">
        <f>VLOOKUP(Tabela1[[#This Row],[Cliente]],'BASE DE CLIENTES'!A:C,3,0)</f>
        <v>DF</v>
      </c>
      <c r="E6943" s="1" t="str">
        <f>CONCATENATE(Tabela1[[#This Row],[CIDADE]],",",Tabela1[[#This Row],[UF]])</f>
        <v>Brasília,DF</v>
      </c>
      <c r="F6943" s="12">
        <v>46216</v>
      </c>
      <c r="G6943" s="14">
        <v>191</v>
      </c>
      <c r="H6943" s="13">
        <v>300</v>
      </c>
      <c r="I6943" s="7">
        <f>Tabela1[[#This Row],[Valor total]]-Tabela1[[#This Row],[Valor custo]]</f>
        <v>109</v>
      </c>
      <c r="J6943" s="3">
        <f>Tabela1[[#This Row],[MARGEM BRUTA]]/Tabela1[[#This Row],[Valor total]]</f>
        <v>0.36333333333333334</v>
      </c>
      <c r="K6943" s="1" t="str">
        <f>VLOOKUP(Tabela1[[#This Row],[Cliente]],'BASE DE CLIENTES'!A:D,4,0)</f>
        <v>SERRALHEIRO</v>
      </c>
      <c r="L6943" s="1" t="str">
        <f>VLOOKUP(Tabela1[[#This Row],[Cliente]],'BASE DE CLIENTES'!A:E,5,0)</f>
        <v>RIACHO FUNDO I</v>
      </c>
    </row>
    <row r="6944" spans="2:12" x14ac:dyDescent="0.3">
      <c r="B6944" t="s">
        <v>25</v>
      </c>
      <c r="C6944" s="1" t="str">
        <f>VLOOKUP(Tabela1[[#This Row],[Cliente]],'BASE DE CLIENTES'!A:E,2,0)</f>
        <v>Brasília</v>
      </c>
      <c r="D6944" s="1" t="str">
        <f>VLOOKUP(Tabela1[[#This Row],[Cliente]],'BASE DE CLIENTES'!A:C,3,0)</f>
        <v>DF</v>
      </c>
      <c r="E6944" s="1" t="str">
        <f>CONCATENATE(Tabela1[[#This Row],[CIDADE]],",",Tabela1[[#This Row],[UF]])</f>
        <v>Brasília,DF</v>
      </c>
      <c r="F6944" s="12">
        <v>46216</v>
      </c>
      <c r="G6944" s="14">
        <v>419</v>
      </c>
      <c r="H6944" s="13">
        <v>800</v>
      </c>
      <c r="I6944" s="7">
        <f>Tabela1[[#This Row],[Valor total]]-Tabela1[[#This Row],[Valor custo]]</f>
        <v>381</v>
      </c>
      <c r="J6944" s="3">
        <f>Tabela1[[#This Row],[MARGEM BRUTA]]/Tabela1[[#This Row],[Valor total]]</f>
        <v>0.47625000000000001</v>
      </c>
      <c r="K6944" s="1" t="str">
        <f>VLOOKUP(Tabela1[[#This Row],[Cliente]],'BASE DE CLIENTES'!A:D,4,0)</f>
        <v>EMPRESA COM MAQUINA</v>
      </c>
      <c r="L6944" s="1" t="str">
        <f>VLOOKUP(Tabela1[[#This Row],[Cliente]],'BASE DE CLIENTES'!A:E,5,0)</f>
        <v>CEILANDIA NORTE (CEILANDIA)</v>
      </c>
    </row>
    <row r="6945" spans="2:12" x14ac:dyDescent="0.3">
      <c r="B6945" t="s">
        <v>262</v>
      </c>
      <c r="C6945" s="1" t="str">
        <f>VLOOKUP(Tabela1[[#This Row],[Cliente]],'BASE DE CLIENTES'!A:E,2,0)</f>
        <v>Brasília</v>
      </c>
      <c r="D6945" s="1" t="str">
        <f>VLOOKUP(Tabela1[[#This Row],[Cliente]],'BASE DE CLIENTES'!A:C,3,0)</f>
        <v>DF</v>
      </c>
      <c r="E6945" s="1" t="str">
        <f>CONCATENATE(Tabela1[[#This Row],[CIDADE]],",",Tabela1[[#This Row],[UF]])</f>
        <v>Brasília,DF</v>
      </c>
      <c r="F6945" s="12">
        <v>46216</v>
      </c>
      <c r="G6945" s="14">
        <v>110.71</v>
      </c>
      <c r="H6945" s="13">
        <v>250</v>
      </c>
      <c r="I6945" s="7">
        <f>Tabela1[[#This Row],[Valor total]]-Tabela1[[#This Row],[Valor custo]]</f>
        <v>139.29000000000002</v>
      </c>
      <c r="J6945" s="3">
        <f>Tabela1[[#This Row],[MARGEM BRUTA]]/Tabela1[[#This Row],[Valor total]]</f>
        <v>0.5571600000000001</v>
      </c>
      <c r="K6945" s="1" t="str">
        <f>VLOOKUP(Tabela1[[#This Row],[Cliente]],'BASE DE CLIENTES'!A:D,4,0)</f>
        <v>SERRALHEIRO</v>
      </c>
      <c r="L6945" s="1" t="str">
        <f>VLOOKUP(Tabela1[[#This Row],[Cliente]],'BASE DE CLIENTES'!A:E,5,0)</f>
        <v>SETOR INDUSTRIAL (TAGUATINGA)</v>
      </c>
    </row>
    <row r="6946" spans="2:12" x14ac:dyDescent="0.3">
      <c r="B6946" t="s">
        <v>80</v>
      </c>
      <c r="C6946" s="1" t="str">
        <f>VLOOKUP(Tabela1[[#This Row],[Cliente]],'BASE DE CLIENTES'!A:E,2,0)</f>
        <v>Brasília</v>
      </c>
      <c r="D6946" s="1" t="str">
        <f>VLOOKUP(Tabela1[[#This Row],[Cliente]],'BASE DE CLIENTES'!A:C,3,0)</f>
        <v>DF</v>
      </c>
      <c r="E6946" s="1" t="str">
        <f>CONCATENATE(Tabela1[[#This Row],[CIDADE]],",",Tabela1[[#This Row],[UF]])</f>
        <v>Brasília,DF</v>
      </c>
      <c r="F6946" s="12">
        <v>46216</v>
      </c>
      <c r="G6946" s="14">
        <v>670</v>
      </c>
      <c r="H6946" s="13">
        <v>1300</v>
      </c>
      <c r="I6946" s="7">
        <f>Tabela1[[#This Row],[Valor total]]-Tabela1[[#This Row],[Valor custo]]</f>
        <v>630</v>
      </c>
      <c r="J6946" s="3">
        <f>Tabela1[[#This Row],[MARGEM BRUTA]]/Tabela1[[#This Row],[Valor total]]</f>
        <v>0.48461538461538461</v>
      </c>
      <c r="K6946" s="1" t="str">
        <f>VLOOKUP(Tabela1[[#This Row],[Cliente]],'BASE DE CLIENTES'!A:D,4,0)</f>
        <v>EMPRESA SEM MAQUINA</v>
      </c>
      <c r="L6946" s="1" t="str">
        <f>VLOOKUP(Tabela1[[#This Row],[Cliente]],'BASE DE CLIENTES'!A:E,5,0)</f>
        <v>JOKEY</v>
      </c>
    </row>
    <row r="6947" spans="2:12" x14ac:dyDescent="0.3">
      <c r="B6947" t="s">
        <v>1223</v>
      </c>
      <c r="C6947" s="1" t="str">
        <f>VLOOKUP(Tabela1[[#This Row],[Cliente]],'BASE DE CLIENTES'!A:E,2,0)</f>
        <v>MERCADO LIVRE</v>
      </c>
      <c r="D6947" s="1" t="str">
        <f>VLOOKUP(Tabela1[[#This Row],[Cliente]],'BASE DE CLIENTES'!A:C,3,0)</f>
        <v>MERCADO LIVRE</v>
      </c>
      <c r="E6947" s="1" t="str">
        <f>CONCATENATE(Tabela1[[#This Row],[CIDADE]],",",Tabela1[[#This Row],[UF]])</f>
        <v>MERCADO LIVRE,MERCADO LIVRE</v>
      </c>
      <c r="F6947" s="12">
        <v>46216</v>
      </c>
      <c r="G6947" s="14">
        <v>56.28</v>
      </c>
      <c r="H6947" s="13">
        <v>198.93</v>
      </c>
      <c r="I6947" s="7">
        <f>Tabela1[[#This Row],[Valor total]]-Tabela1[[#This Row],[Valor custo]]</f>
        <v>142.65</v>
      </c>
      <c r="J6947" s="3">
        <f>Tabela1[[#This Row],[MARGEM BRUTA]]/Tabela1[[#This Row],[Valor total]]</f>
        <v>0.71708641230583625</v>
      </c>
      <c r="K6947" s="1" t="str">
        <f>VLOOKUP(Tabela1[[#This Row],[Cliente]],'BASE DE CLIENTES'!A:D,4,0)</f>
        <v>OUTROS RAMOS</v>
      </c>
      <c r="L6947" s="1" t="str">
        <f>VLOOKUP(Tabela1[[#This Row],[Cliente]],'BASE DE CLIENTES'!A:E,5,0)</f>
        <v>MERCADO LIVRE</v>
      </c>
    </row>
    <row r="6948" spans="2:12" x14ac:dyDescent="0.3">
      <c r="B6948" t="s">
        <v>1223</v>
      </c>
      <c r="C6948" s="1" t="str">
        <f>VLOOKUP(Tabela1[[#This Row],[Cliente]],'BASE DE CLIENTES'!A:E,2,0)</f>
        <v>MERCADO LIVRE</v>
      </c>
      <c r="D6948" s="1" t="str">
        <f>VLOOKUP(Tabela1[[#This Row],[Cliente]],'BASE DE CLIENTES'!A:C,3,0)</f>
        <v>MERCADO LIVRE</v>
      </c>
      <c r="E6948" s="1" t="str">
        <f>CONCATENATE(Tabela1[[#This Row],[CIDADE]],",",Tabela1[[#This Row],[UF]])</f>
        <v>MERCADO LIVRE,MERCADO LIVRE</v>
      </c>
      <c r="F6948" s="12">
        <v>46216</v>
      </c>
      <c r="G6948" s="14">
        <v>56.28</v>
      </c>
      <c r="H6948" s="13">
        <v>198.93</v>
      </c>
      <c r="I6948" s="7">
        <f>Tabela1[[#This Row],[Valor total]]-Tabela1[[#This Row],[Valor custo]]</f>
        <v>142.65</v>
      </c>
      <c r="J6948" s="3">
        <f>Tabela1[[#This Row],[MARGEM BRUTA]]/Tabela1[[#This Row],[Valor total]]</f>
        <v>0.71708641230583625</v>
      </c>
      <c r="K6948" s="1" t="str">
        <f>VLOOKUP(Tabela1[[#This Row],[Cliente]],'BASE DE CLIENTES'!A:D,4,0)</f>
        <v>OUTROS RAMOS</v>
      </c>
      <c r="L6948" s="1" t="str">
        <f>VLOOKUP(Tabela1[[#This Row],[Cliente]],'BASE DE CLIENTES'!A:E,5,0)</f>
        <v>MERCADO LIVRE</v>
      </c>
    </row>
    <row r="6949" spans="2:12" x14ac:dyDescent="0.3">
      <c r="B6949" t="s">
        <v>1223</v>
      </c>
      <c r="C6949" s="1" t="str">
        <f>VLOOKUP(Tabela1[[#This Row],[Cliente]],'BASE DE CLIENTES'!A:E,2,0)</f>
        <v>MERCADO LIVRE</v>
      </c>
      <c r="D6949" s="1" t="str">
        <f>VLOOKUP(Tabela1[[#This Row],[Cliente]],'BASE DE CLIENTES'!A:C,3,0)</f>
        <v>MERCADO LIVRE</v>
      </c>
      <c r="E6949" s="1" t="str">
        <f>CONCATENATE(Tabela1[[#This Row],[CIDADE]],",",Tabela1[[#This Row],[UF]])</f>
        <v>MERCADO LIVRE,MERCADO LIVRE</v>
      </c>
      <c r="F6949" s="12">
        <v>46216</v>
      </c>
      <c r="G6949" s="14">
        <v>56.28</v>
      </c>
      <c r="H6949" s="13">
        <v>198.93</v>
      </c>
      <c r="I6949" s="7">
        <f>Tabela1[[#This Row],[Valor total]]-Tabela1[[#This Row],[Valor custo]]</f>
        <v>142.65</v>
      </c>
      <c r="J6949" s="3">
        <f>Tabela1[[#This Row],[MARGEM BRUTA]]/Tabela1[[#This Row],[Valor total]]</f>
        <v>0.71708641230583625</v>
      </c>
      <c r="K6949" s="1" t="str">
        <f>VLOOKUP(Tabela1[[#This Row],[Cliente]],'BASE DE CLIENTES'!A:D,4,0)</f>
        <v>OUTROS RAMOS</v>
      </c>
      <c r="L6949" s="1" t="str">
        <f>VLOOKUP(Tabela1[[#This Row],[Cliente]],'BASE DE CLIENTES'!A:E,5,0)</f>
        <v>MERCADO LIVRE</v>
      </c>
    </row>
    <row r="6950" spans="2:12" x14ac:dyDescent="0.3">
      <c r="B6950" t="s">
        <v>1223</v>
      </c>
      <c r="C6950" s="1" t="str">
        <f>VLOOKUP(Tabela1[[#This Row],[Cliente]],'BASE DE CLIENTES'!A:E,2,0)</f>
        <v>MERCADO LIVRE</v>
      </c>
      <c r="D6950" s="1" t="str">
        <f>VLOOKUP(Tabela1[[#This Row],[Cliente]],'BASE DE CLIENTES'!A:C,3,0)</f>
        <v>MERCADO LIVRE</v>
      </c>
      <c r="E6950" s="1" t="str">
        <f>CONCATENATE(Tabela1[[#This Row],[CIDADE]],",",Tabela1[[#This Row],[UF]])</f>
        <v>MERCADO LIVRE,MERCADO LIVRE</v>
      </c>
      <c r="F6950" s="12">
        <v>46216</v>
      </c>
      <c r="G6950" s="14">
        <v>15.34</v>
      </c>
      <c r="H6950" s="13">
        <v>12.69</v>
      </c>
      <c r="I6950" s="7">
        <f>Tabela1[[#This Row],[Valor total]]-Tabela1[[#This Row],[Valor custo]]</f>
        <v>-2.6500000000000004</v>
      </c>
      <c r="J6950" s="3">
        <f>Tabela1[[#This Row],[MARGEM BRUTA]]/Tabela1[[#This Row],[Valor total]]</f>
        <v>-0.20882584712371949</v>
      </c>
      <c r="K6950" s="1" t="str">
        <f>VLOOKUP(Tabela1[[#This Row],[Cliente]],'BASE DE CLIENTES'!A:D,4,0)</f>
        <v>OUTROS RAMOS</v>
      </c>
      <c r="L6950" s="1" t="str">
        <f>VLOOKUP(Tabela1[[#This Row],[Cliente]],'BASE DE CLIENTES'!A:E,5,0)</f>
        <v>MERCADO LIVRE</v>
      </c>
    </row>
    <row r="6951" spans="2:12" x14ac:dyDescent="0.3">
      <c r="B6951" t="s">
        <v>1223</v>
      </c>
      <c r="C6951" s="1" t="str">
        <f>VLOOKUP(Tabela1[[#This Row],[Cliente]],'BASE DE CLIENTES'!A:E,2,0)</f>
        <v>MERCADO LIVRE</v>
      </c>
      <c r="D6951" s="1" t="str">
        <f>VLOOKUP(Tabela1[[#This Row],[Cliente]],'BASE DE CLIENTES'!A:C,3,0)</f>
        <v>MERCADO LIVRE</v>
      </c>
      <c r="E6951" s="1" t="str">
        <f>CONCATENATE(Tabela1[[#This Row],[CIDADE]],",",Tabela1[[#This Row],[UF]])</f>
        <v>MERCADO LIVRE,MERCADO LIVRE</v>
      </c>
      <c r="F6951" s="12">
        <v>46216</v>
      </c>
      <c r="G6951" s="14">
        <v>0</v>
      </c>
      <c r="H6951" s="13">
        <v>43.07</v>
      </c>
      <c r="I6951" s="7">
        <f>Tabela1[[#This Row],[Valor total]]-Tabela1[[#This Row],[Valor custo]]</f>
        <v>43.07</v>
      </c>
      <c r="J6951" s="3">
        <f>Tabela1[[#This Row],[MARGEM BRUTA]]/Tabela1[[#This Row],[Valor total]]</f>
        <v>1</v>
      </c>
      <c r="K6951" s="1" t="str">
        <f>VLOOKUP(Tabela1[[#This Row],[Cliente]],'BASE DE CLIENTES'!A:D,4,0)</f>
        <v>OUTROS RAMOS</v>
      </c>
      <c r="L6951" s="1" t="str">
        <f>VLOOKUP(Tabela1[[#This Row],[Cliente]],'BASE DE CLIENTES'!A:E,5,0)</f>
        <v>MERCADO LIVRE</v>
      </c>
    </row>
    <row r="6952" spans="2:12" x14ac:dyDescent="0.3">
      <c r="B6952" t="s">
        <v>1223</v>
      </c>
      <c r="C6952" s="1" t="str">
        <f>VLOOKUP(Tabela1[[#This Row],[Cliente]],'BASE DE CLIENTES'!A:E,2,0)</f>
        <v>MERCADO LIVRE</v>
      </c>
      <c r="D6952" s="1" t="str">
        <f>VLOOKUP(Tabela1[[#This Row],[Cliente]],'BASE DE CLIENTES'!A:C,3,0)</f>
        <v>MERCADO LIVRE</v>
      </c>
      <c r="E6952" s="1" t="str">
        <f>CONCATENATE(Tabela1[[#This Row],[CIDADE]],",",Tabela1[[#This Row],[UF]])</f>
        <v>MERCADO LIVRE,MERCADO LIVRE</v>
      </c>
      <c r="F6952" s="12">
        <v>46216</v>
      </c>
      <c r="G6952" s="14">
        <v>0</v>
      </c>
      <c r="H6952" s="13">
        <v>23.99</v>
      </c>
      <c r="I6952" s="7">
        <f>Tabela1[[#This Row],[Valor total]]-Tabela1[[#This Row],[Valor custo]]</f>
        <v>23.99</v>
      </c>
      <c r="J6952" s="3">
        <f>Tabela1[[#This Row],[MARGEM BRUTA]]/Tabela1[[#This Row],[Valor total]]</f>
        <v>1</v>
      </c>
      <c r="K6952" s="1" t="str">
        <f>VLOOKUP(Tabela1[[#This Row],[Cliente]],'BASE DE CLIENTES'!A:D,4,0)</f>
        <v>OUTROS RAMOS</v>
      </c>
      <c r="L6952" s="1" t="str">
        <f>VLOOKUP(Tabela1[[#This Row],[Cliente]],'BASE DE CLIENTES'!A:E,5,0)</f>
        <v>MERCADO LIVRE</v>
      </c>
    </row>
    <row r="6953" spans="2:12" x14ac:dyDescent="0.3">
      <c r="B6953" t="s">
        <v>1223</v>
      </c>
      <c r="C6953" s="1" t="str">
        <f>VLOOKUP(Tabela1[[#This Row],[Cliente]],'BASE DE CLIENTES'!A:E,2,0)</f>
        <v>MERCADO LIVRE</v>
      </c>
      <c r="D6953" s="1" t="str">
        <f>VLOOKUP(Tabela1[[#This Row],[Cliente]],'BASE DE CLIENTES'!A:C,3,0)</f>
        <v>MERCADO LIVRE</v>
      </c>
      <c r="E6953" s="1" t="str">
        <f>CONCATENATE(Tabela1[[#This Row],[CIDADE]],",",Tabela1[[#This Row],[UF]])</f>
        <v>MERCADO LIVRE,MERCADO LIVRE</v>
      </c>
      <c r="F6953" s="12">
        <v>46216</v>
      </c>
      <c r="G6953" s="14">
        <v>33.56</v>
      </c>
      <c r="H6953" s="13">
        <v>47.92</v>
      </c>
      <c r="I6953" s="7">
        <f>Tabela1[[#This Row],[Valor total]]-Tabela1[[#This Row],[Valor custo]]</f>
        <v>14.36</v>
      </c>
      <c r="J6953" s="3">
        <f>Tabela1[[#This Row],[MARGEM BRUTA]]/Tabela1[[#This Row],[Valor total]]</f>
        <v>0.29966611018363937</v>
      </c>
      <c r="K6953" s="1" t="str">
        <f>VLOOKUP(Tabela1[[#This Row],[Cliente]],'BASE DE CLIENTES'!A:D,4,0)</f>
        <v>OUTROS RAMOS</v>
      </c>
      <c r="L6953" s="1" t="str">
        <f>VLOOKUP(Tabela1[[#This Row],[Cliente]],'BASE DE CLIENTES'!A:E,5,0)</f>
        <v>MERCADO LIVRE</v>
      </c>
    </row>
    <row r="6954" spans="2:12" x14ac:dyDescent="0.3">
      <c r="B6954" t="s">
        <v>154</v>
      </c>
      <c r="C6954" s="1" t="str">
        <f>VLOOKUP(Tabela1[[#This Row],[Cliente]],'BASE DE CLIENTES'!A:E,2,0)</f>
        <v>Aparecida de Goiânia</v>
      </c>
      <c r="D6954" s="1" t="str">
        <f>VLOOKUP(Tabela1[[#This Row],[Cliente]],'BASE DE CLIENTES'!A:C,3,0)</f>
        <v>GO</v>
      </c>
      <c r="E6954" s="1" t="str">
        <f>CONCATENATE(Tabela1[[#This Row],[CIDADE]],",",Tabela1[[#This Row],[UF]])</f>
        <v>Aparecida de Goiânia,GO</v>
      </c>
      <c r="F6954" s="12">
        <v>46216</v>
      </c>
      <c r="G6954" s="14">
        <v>33833.97</v>
      </c>
      <c r="H6954" s="13">
        <v>50000</v>
      </c>
      <c r="I6954" s="7">
        <f>Tabela1[[#This Row],[Valor total]]-Tabela1[[#This Row],[Valor custo]]</f>
        <v>16166.029999999999</v>
      </c>
      <c r="J6954" s="3">
        <f>Tabela1[[#This Row],[MARGEM BRUTA]]/Tabela1[[#This Row],[Valor total]]</f>
        <v>0.32332059999999996</v>
      </c>
      <c r="K6954" s="1" t="str">
        <f>VLOOKUP(Tabela1[[#This Row],[Cliente]],'BASE DE CLIENTES'!A:D,4,0)</f>
        <v>TECNICO</v>
      </c>
      <c r="L6954" s="1" t="str">
        <f>VLOOKUP(Tabela1[[#This Row],[Cliente]],'BASE DE CLIENTES'!A:E,5,0)</f>
        <v>Aparecida de Goiânia</v>
      </c>
    </row>
    <row r="6955" spans="2:12" x14ac:dyDescent="0.3">
      <c r="B6955" t="s">
        <v>1223</v>
      </c>
      <c r="C6955" s="1" t="str">
        <f>VLOOKUP(Tabela1[[#This Row],[Cliente]],'BASE DE CLIENTES'!A:E,2,0)</f>
        <v>MERCADO LIVRE</v>
      </c>
      <c r="D6955" s="1" t="str">
        <f>VLOOKUP(Tabela1[[#This Row],[Cliente]],'BASE DE CLIENTES'!A:C,3,0)</f>
        <v>MERCADO LIVRE</v>
      </c>
      <c r="E6955" s="1" t="str">
        <f>CONCATENATE(Tabela1[[#This Row],[CIDADE]],",",Tabela1[[#This Row],[UF]])</f>
        <v>MERCADO LIVRE,MERCADO LIVRE</v>
      </c>
      <c r="F6955" s="12">
        <v>46216</v>
      </c>
      <c r="G6955" s="14">
        <v>15.34</v>
      </c>
      <c r="H6955" s="13">
        <v>12.69</v>
      </c>
      <c r="I6955" s="7">
        <f>Tabela1[[#This Row],[Valor total]]-Tabela1[[#This Row],[Valor custo]]</f>
        <v>-2.6500000000000004</v>
      </c>
      <c r="J6955" s="3">
        <f>Tabela1[[#This Row],[MARGEM BRUTA]]/Tabela1[[#This Row],[Valor total]]</f>
        <v>-0.20882584712371949</v>
      </c>
      <c r="K6955" s="1" t="str">
        <f>VLOOKUP(Tabela1[[#This Row],[Cliente]],'BASE DE CLIENTES'!A:D,4,0)</f>
        <v>OUTROS RAMOS</v>
      </c>
      <c r="L6955" s="1" t="str">
        <f>VLOOKUP(Tabela1[[#This Row],[Cliente]],'BASE DE CLIENTES'!A:E,5,0)</f>
        <v>MERCADO LIVRE</v>
      </c>
    </row>
    <row r="6956" spans="2:12" x14ac:dyDescent="0.3">
      <c r="B6956" t="s">
        <v>1223</v>
      </c>
      <c r="C6956" s="1" t="str">
        <f>VLOOKUP(Tabela1[[#This Row],[Cliente]],'BASE DE CLIENTES'!A:E,2,0)</f>
        <v>MERCADO LIVRE</v>
      </c>
      <c r="D6956" s="1" t="str">
        <f>VLOOKUP(Tabela1[[#This Row],[Cliente]],'BASE DE CLIENTES'!A:C,3,0)</f>
        <v>MERCADO LIVRE</v>
      </c>
      <c r="E6956" s="1" t="str">
        <f>CONCATENATE(Tabela1[[#This Row],[CIDADE]],",",Tabela1[[#This Row],[UF]])</f>
        <v>MERCADO LIVRE,MERCADO LIVRE</v>
      </c>
      <c r="F6956" s="12">
        <v>46216</v>
      </c>
      <c r="G6956" s="14">
        <v>15.34</v>
      </c>
      <c r="H6956" s="13">
        <v>12.69</v>
      </c>
      <c r="I6956" s="7">
        <f>Tabela1[[#This Row],[Valor total]]-Tabela1[[#This Row],[Valor custo]]</f>
        <v>-2.6500000000000004</v>
      </c>
      <c r="J6956" s="3">
        <f>Tabela1[[#This Row],[MARGEM BRUTA]]/Tabela1[[#This Row],[Valor total]]</f>
        <v>-0.20882584712371949</v>
      </c>
      <c r="K6956" s="1" t="str">
        <f>VLOOKUP(Tabela1[[#This Row],[Cliente]],'BASE DE CLIENTES'!A:D,4,0)</f>
        <v>OUTROS RAMOS</v>
      </c>
      <c r="L6956" s="1" t="str">
        <f>VLOOKUP(Tabela1[[#This Row],[Cliente]],'BASE DE CLIENTES'!A:E,5,0)</f>
        <v>MERCADO LIVRE</v>
      </c>
    </row>
    <row r="6957" spans="2:12" x14ac:dyDescent="0.3">
      <c r="B6957" t="s">
        <v>1223</v>
      </c>
      <c r="C6957" s="1" t="str">
        <f>VLOOKUP(Tabela1[[#This Row],[Cliente]],'BASE DE CLIENTES'!A:E,2,0)</f>
        <v>MERCADO LIVRE</v>
      </c>
      <c r="D6957" s="1" t="str">
        <f>VLOOKUP(Tabela1[[#This Row],[Cliente]],'BASE DE CLIENTES'!A:C,3,0)</f>
        <v>MERCADO LIVRE</v>
      </c>
      <c r="E6957" s="1" t="str">
        <f>CONCATENATE(Tabela1[[#This Row],[CIDADE]],",",Tabela1[[#This Row],[UF]])</f>
        <v>MERCADO LIVRE,MERCADO LIVRE</v>
      </c>
      <c r="F6957" s="12">
        <v>46216</v>
      </c>
      <c r="G6957" s="14">
        <v>15.34</v>
      </c>
      <c r="H6957" s="13">
        <v>12.69</v>
      </c>
      <c r="I6957" s="7">
        <f>Tabela1[[#This Row],[Valor total]]-Tabela1[[#This Row],[Valor custo]]</f>
        <v>-2.6500000000000004</v>
      </c>
      <c r="J6957" s="3">
        <f>Tabela1[[#This Row],[MARGEM BRUTA]]/Tabela1[[#This Row],[Valor total]]</f>
        <v>-0.20882584712371949</v>
      </c>
      <c r="K6957" s="1" t="str">
        <f>VLOOKUP(Tabela1[[#This Row],[Cliente]],'BASE DE CLIENTES'!A:D,4,0)</f>
        <v>OUTROS RAMOS</v>
      </c>
      <c r="L6957" s="1" t="str">
        <f>VLOOKUP(Tabela1[[#This Row],[Cliente]],'BASE DE CLIENTES'!A:E,5,0)</f>
        <v>MERCADO LIVRE</v>
      </c>
    </row>
    <row r="6958" spans="2:12" x14ac:dyDescent="0.3">
      <c r="B6958" t="s">
        <v>52</v>
      </c>
      <c r="C6958" s="1" t="str">
        <f>VLOOKUP(Tabela1[[#This Row],[Cliente]],'BASE DE CLIENTES'!A:E,2,0)</f>
        <v>Brasília</v>
      </c>
      <c r="D6958" s="1" t="str">
        <f>VLOOKUP(Tabela1[[#This Row],[Cliente]],'BASE DE CLIENTES'!A:C,3,0)</f>
        <v>DF</v>
      </c>
      <c r="E6958" s="1" t="str">
        <f>CONCATENATE(Tabela1[[#This Row],[CIDADE]],",",Tabela1[[#This Row],[UF]])</f>
        <v>Brasília,DF</v>
      </c>
      <c r="F6958" s="12">
        <v>46213</v>
      </c>
      <c r="G6958" s="14">
        <v>838</v>
      </c>
      <c r="H6958" s="13">
        <v>1400</v>
      </c>
      <c r="I6958" s="7">
        <f>Tabela1[[#This Row],[Valor total]]-Tabela1[[#This Row],[Valor custo]]</f>
        <v>562</v>
      </c>
      <c r="J6958" s="3">
        <f>Tabela1[[#This Row],[MARGEM BRUTA]]/Tabela1[[#This Row],[Valor total]]</f>
        <v>0.40142857142857141</v>
      </c>
      <c r="K6958" s="1" t="str">
        <f>VLOOKUP(Tabela1[[#This Row],[Cliente]],'BASE DE CLIENTES'!A:D,4,0)</f>
        <v>SERRALHEIRO</v>
      </c>
      <c r="L6958" s="1" t="str">
        <f>VLOOKUP(Tabela1[[#This Row],[Cliente]],'BASE DE CLIENTES'!A:E,5,0)</f>
        <v>Ceilândia Sul (Ceilândia)</v>
      </c>
    </row>
    <row r="6959" spans="2:12" x14ac:dyDescent="0.3">
      <c r="B6959" t="s">
        <v>38</v>
      </c>
      <c r="C6959" s="1" t="str">
        <f>VLOOKUP(Tabela1[[#This Row],[Cliente]],'BASE DE CLIENTES'!A:E,2,0)</f>
        <v>Brasília</v>
      </c>
      <c r="D6959" s="1" t="str">
        <f>VLOOKUP(Tabela1[[#This Row],[Cliente]],'BASE DE CLIENTES'!A:C,3,0)</f>
        <v>DF</v>
      </c>
      <c r="E6959" s="1" t="str">
        <f>CONCATENATE(Tabela1[[#This Row],[CIDADE]],",",Tabela1[[#This Row],[UF]])</f>
        <v>Brasília,DF</v>
      </c>
      <c r="F6959" s="12">
        <v>46213</v>
      </c>
      <c r="G6959" s="14">
        <v>56.28</v>
      </c>
      <c r="H6959" s="13">
        <v>150</v>
      </c>
      <c r="I6959" s="7">
        <f>Tabela1[[#This Row],[Valor total]]-Tabela1[[#This Row],[Valor custo]]</f>
        <v>93.72</v>
      </c>
      <c r="J6959" s="3">
        <f>Tabela1[[#This Row],[MARGEM BRUTA]]/Tabela1[[#This Row],[Valor total]]</f>
        <v>0.62480000000000002</v>
      </c>
      <c r="K6959" s="1" t="str">
        <f>VLOOKUP(Tabela1[[#This Row],[Cliente]],'BASE DE CLIENTES'!A:D,4,0)</f>
        <v>EMPRESA SEM MAQUINA</v>
      </c>
      <c r="L6959" s="1" t="str">
        <f>VLOOKUP(Tabela1[[#This Row],[Cliente]],'BASE DE CLIENTES'!A:E,5,0)</f>
        <v>PONTE ALTA NORTE (GAMA)</v>
      </c>
    </row>
    <row r="6960" spans="2:12" x14ac:dyDescent="0.3">
      <c r="B6960" t="s">
        <v>66</v>
      </c>
      <c r="C6960" s="1" t="str">
        <f>VLOOKUP(Tabela1[[#This Row],[Cliente]],'BASE DE CLIENTES'!A:E,2,0)</f>
        <v>Águas Lindas de Goiás</v>
      </c>
      <c r="D6960" s="1" t="str">
        <f>VLOOKUP(Tabela1[[#This Row],[Cliente]],'BASE DE CLIENTES'!A:C,3,0)</f>
        <v>GO</v>
      </c>
      <c r="E6960" s="1" t="str">
        <f>CONCATENATE(Tabela1[[#This Row],[CIDADE]],",",Tabela1[[#This Row],[UF]])</f>
        <v>Águas Lindas de Goiás,GO</v>
      </c>
      <c r="F6960" s="12">
        <v>46213</v>
      </c>
      <c r="G6960" s="14">
        <v>1218</v>
      </c>
      <c r="H6960" s="13">
        <v>1870</v>
      </c>
      <c r="I6960" s="7">
        <f>Tabela1[[#This Row],[Valor total]]-Tabela1[[#This Row],[Valor custo]]</f>
        <v>652</v>
      </c>
      <c r="J6960" s="3">
        <f>Tabela1[[#This Row],[MARGEM BRUTA]]/Tabela1[[#This Row],[Valor total]]</f>
        <v>0.34866310160427805</v>
      </c>
      <c r="K6960" s="1" t="str">
        <f>VLOOKUP(Tabela1[[#This Row],[Cliente]],'BASE DE CLIENTES'!A:D,4,0)</f>
        <v>EMPRESA COM MAQUINA</v>
      </c>
      <c r="L6960" s="1" t="str">
        <f>VLOOKUP(Tabela1[[#This Row],[Cliente]],'BASE DE CLIENTES'!A:E,5,0)</f>
        <v>Águas Lindas de Goiás</v>
      </c>
    </row>
    <row r="6961" spans="2:12" x14ac:dyDescent="0.3">
      <c r="B6961" t="s">
        <v>108</v>
      </c>
      <c r="C6961" s="1" t="str">
        <f>VLOOKUP(Tabela1[[#This Row],[Cliente]],'BASE DE CLIENTES'!A:E,2,0)</f>
        <v>Brasília</v>
      </c>
      <c r="D6961" s="1" t="str">
        <f>VLOOKUP(Tabela1[[#This Row],[Cliente]],'BASE DE CLIENTES'!A:C,3,0)</f>
        <v>DF</v>
      </c>
      <c r="E6961" s="1" t="str">
        <f>CONCATENATE(Tabela1[[#This Row],[CIDADE]],",",Tabela1[[#This Row],[UF]])</f>
        <v>Brasília,DF</v>
      </c>
      <c r="F6961" s="12">
        <v>46213</v>
      </c>
      <c r="G6961" s="14">
        <v>56.28</v>
      </c>
      <c r="H6961" s="13">
        <v>150</v>
      </c>
      <c r="I6961" s="7">
        <f>Tabela1[[#This Row],[Valor total]]-Tabela1[[#This Row],[Valor custo]]</f>
        <v>93.72</v>
      </c>
      <c r="J6961" s="3">
        <f>Tabela1[[#This Row],[MARGEM BRUTA]]/Tabela1[[#This Row],[Valor total]]</f>
        <v>0.62480000000000002</v>
      </c>
      <c r="K6961" s="1" t="str">
        <f>VLOOKUP(Tabela1[[#This Row],[Cliente]],'BASE DE CLIENTES'!A:D,4,0)</f>
        <v>SERRALHEIRO</v>
      </c>
      <c r="L6961" s="1" t="str">
        <f>VLOOKUP(Tabela1[[#This Row],[Cliente]],'BASE DE CLIENTES'!A:E,5,0)</f>
        <v>Vila Planalto</v>
      </c>
    </row>
    <row r="6962" spans="2:12" x14ac:dyDescent="0.3">
      <c r="B6962" t="s">
        <v>15</v>
      </c>
      <c r="C6962" s="1" t="str">
        <f>VLOOKUP(Tabela1[[#This Row],[Cliente]],'BASE DE CLIENTES'!A:E,2,0)</f>
        <v>Brasília</v>
      </c>
      <c r="D6962" s="1" t="str">
        <f>VLOOKUP(Tabela1[[#This Row],[Cliente]],'BASE DE CLIENTES'!A:C,3,0)</f>
        <v>DF</v>
      </c>
      <c r="E6962" s="1" t="str">
        <f>CONCATENATE(Tabela1[[#This Row],[CIDADE]],",",Tabela1[[#This Row],[UF]])</f>
        <v>Brasília,DF</v>
      </c>
      <c r="F6962" s="12">
        <v>46213</v>
      </c>
      <c r="G6962" s="14">
        <v>380</v>
      </c>
      <c r="H6962" s="13">
        <v>645</v>
      </c>
      <c r="I6962" s="7">
        <f>Tabela1[[#This Row],[Valor total]]-Tabela1[[#This Row],[Valor custo]]</f>
        <v>265</v>
      </c>
      <c r="J6962" s="3">
        <f>Tabela1[[#This Row],[MARGEM BRUTA]]/Tabela1[[#This Row],[Valor total]]</f>
        <v>0.41085271317829458</v>
      </c>
      <c r="K6962" s="1" t="str">
        <f>VLOOKUP(Tabela1[[#This Row],[Cliente]],'BASE DE CLIENTES'!A:D,4,0)</f>
        <v>SERRALHEIRO</v>
      </c>
      <c r="L6962" s="1" t="str">
        <f>VLOOKUP(Tabela1[[#This Row],[Cliente]],'BASE DE CLIENTES'!A:E,5,0)</f>
        <v>SETOR HABITACIONAL VICENTE PIRES</v>
      </c>
    </row>
    <row r="6963" spans="2:12" x14ac:dyDescent="0.3">
      <c r="B6963" t="s">
        <v>111</v>
      </c>
      <c r="C6963" s="1" t="str">
        <f>VLOOKUP(Tabela1[[#This Row],[Cliente]],'BASE DE CLIENTES'!A:E,2,0)</f>
        <v>Brasília</v>
      </c>
      <c r="D6963" s="1" t="str">
        <f>VLOOKUP(Tabela1[[#This Row],[Cliente]],'BASE DE CLIENTES'!A:C,3,0)</f>
        <v>DF</v>
      </c>
      <c r="E6963" s="1" t="str">
        <f>CONCATENATE(Tabela1[[#This Row],[CIDADE]],",",Tabela1[[#This Row],[UF]])</f>
        <v>Brasília,DF</v>
      </c>
      <c r="F6963" s="12">
        <v>46213</v>
      </c>
      <c r="G6963" s="14">
        <v>380</v>
      </c>
      <c r="H6963" s="13">
        <v>615</v>
      </c>
      <c r="I6963" s="7">
        <f>Tabela1[[#This Row],[Valor total]]-Tabela1[[#This Row],[Valor custo]]</f>
        <v>235</v>
      </c>
      <c r="J6963" s="3">
        <f>Tabela1[[#This Row],[MARGEM BRUTA]]/Tabela1[[#This Row],[Valor total]]</f>
        <v>0.38211382113821141</v>
      </c>
      <c r="K6963" s="1" t="str">
        <f>VLOOKUP(Tabela1[[#This Row],[Cliente]],'BASE DE CLIENTES'!A:D,4,0)</f>
        <v>EMPRESA SEM MAQUINA</v>
      </c>
      <c r="L6963" s="1" t="str">
        <f>VLOOKUP(Tabela1[[#This Row],[Cliente]],'BASE DE CLIENTES'!A:E,5,0)</f>
        <v>TAGUATINGA SUL (TAGUATINGA)</v>
      </c>
    </row>
    <row r="6964" spans="2:12" x14ac:dyDescent="0.3">
      <c r="B6964" t="s">
        <v>120</v>
      </c>
      <c r="C6964" s="1" t="str">
        <f>VLOOKUP(Tabela1[[#This Row],[Cliente]],'BASE DE CLIENTES'!A:E,2,0)</f>
        <v>Brasília</v>
      </c>
      <c r="D6964" s="1" t="str">
        <f>VLOOKUP(Tabela1[[#This Row],[Cliente]],'BASE DE CLIENTES'!A:C,3,0)</f>
        <v>DF</v>
      </c>
      <c r="E6964" s="1" t="str">
        <f>CONCATENATE(Tabela1[[#This Row],[CIDADE]],",",Tabela1[[#This Row],[UF]])</f>
        <v>Brasília,DF</v>
      </c>
      <c r="F6964" s="12">
        <v>46213</v>
      </c>
      <c r="G6964" s="14">
        <v>546.79</v>
      </c>
      <c r="H6964" s="13">
        <v>870</v>
      </c>
      <c r="I6964" s="7">
        <f>Tabela1[[#This Row],[Valor total]]-Tabela1[[#This Row],[Valor custo]]</f>
        <v>323.21000000000004</v>
      </c>
      <c r="J6964" s="3">
        <f>Tabela1[[#This Row],[MARGEM BRUTA]]/Tabela1[[#This Row],[Valor total]]</f>
        <v>0.3715057471264368</v>
      </c>
      <c r="K6964" s="1" t="str">
        <f>VLOOKUP(Tabela1[[#This Row],[Cliente]],'BASE DE CLIENTES'!A:D,4,0)</f>
        <v>EMPRESA SEM MAQUINA</v>
      </c>
      <c r="L6964" s="1" t="str">
        <f>VLOOKUP(Tabela1[[#This Row],[Cliente]],'BASE DE CLIENTES'!A:E,5,0)</f>
        <v>SAMAMBAIA</v>
      </c>
    </row>
    <row r="6965" spans="2:12" x14ac:dyDescent="0.3">
      <c r="B6965" t="s">
        <v>253</v>
      </c>
      <c r="C6965" s="1" t="str">
        <f>VLOOKUP(Tabela1[[#This Row],[Cliente]],'BASE DE CLIENTES'!A:E,2,0)</f>
        <v>Luziânia</v>
      </c>
      <c r="D6965" s="1" t="str">
        <f>VLOOKUP(Tabela1[[#This Row],[Cliente]],'BASE DE CLIENTES'!A:C,3,0)</f>
        <v>GO</v>
      </c>
      <c r="E6965" s="1" t="str">
        <f>CONCATENATE(Tabela1[[#This Row],[CIDADE]],",",Tabela1[[#This Row],[UF]])</f>
        <v>Luziânia,GO</v>
      </c>
      <c r="F6965" s="12">
        <v>46213</v>
      </c>
      <c r="G6965" s="14">
        <v>1703.28</v>
      </c>
      <c r="H6965" s="13">
        <v>2410</v>
      </c>
      <c r="I6965" s="7">
        <f>Tabela1[[#This Row],[Valor total]]-Tabela1[[#This Row],[Valor custo]]</f>
        <v>706.72</v>
      </c>
      <c r="J6965" s="3">
        <f>Tabela1[[#This Row],[MARGEM BRUTA]]/Tabela1[[#This Row],[Valor total]]</f>
        <v>0.29324481327800833</v>
      </c>
      <c r="K6965" s="1" t="str">
        <f>VLOOKUP(Tabela1[[#This Row],[Cliente]],'BASE DE CLIENTES'!A:D,4,0)</f>
        <v>EMPRESA COM MAQUINA</v>
      </c>
      <c r="L6965" s="1" t="str">
        <f>VLOOKUP(Tabela1[[#This Row],[Cliente]],'BASE DE CLIENTES'!A:E,5,0)</f>
        <v>Luziânia</v>
      </c>
    </row>
    <row r="6966" spans="2:12" x14ac:dyDescent="0.3">
      <c r="B6966" t="s">
        <v>68</v>
      </c>
      <c r="C6966" s="1" t="str">
        <f>VLOOKUP(Tabela1[[#This Row],[Cliente]],'BASE DE CLIENTES'!A:E,2,0)</f>
        <v>Brasília</v>
      </c>
      <c r="D6966" s="1" t="str">
        <f>VLOOKUP(Tabela1[[#This Row],[Cliente]],'BASE DE CLIENTES'!A:C,3,0)</f>
        <v>DF</v>
      </c>
      <c r="E6966" s="1" t="str">
        <f>CONCATENATE(Tabela1[[#This Row],[CIDADE]],",",Tabela1[[#This Row],[UF]])</f>
        <v>Brasília,DF</v>
      </c>
      <c r="F6966" s="12">
        <v>46213</v>
      </c>
      <c r="G6966" s="14">
        <v>175</v>
      </c>
      <c r="H6966" s="13">
        <v>230</v>
      </c>
      <c r="I6966" s="7">
        <f>Tabela1[[#This Row],[Valor total]]-Tabela1[[#This Row],[Valor custo]]</f>
        <v>55</v>
      </c>
      <c r="J6966" s="3">
        <f>Tabela1[[#This Row],[MARGEM BRUTA]]/Tabela1[[#This Row],[Valor total]]</f>
        <v>0.2391304347826087</v>
      </c>
      <c r="K6966" s="1" t="str">
        <f>VLOOKUP(Tabela1[[#This Row],[Cliente]],'BASE DE CLIENTES'!A:D,4,0)</f>
        <v>EMPRESA COM MAQUINA</v>
      </c>
      <c r="L6966" s="1" t="str">
        <f>VLOOKUP(Tabela1[[#This Row],[Cliente]],'BASE DE CLIENTES'!A:E,5,0)</f>
        <v>SAMAMBAIA SUL (SAMAMBAIA)</v>
      </c>
    </row>
    <row r="6967" spans="2:12" x14ac:dyDescent="0.3">
      <c r="B6967" t="s">
        <v>92</v>
      </c>
      <c r="C6967" s="1" t="str">
        <f>VLOOKUP(Tabela1[[#This Row],[Cliente]],'BASE DE CLIENTES'!A:E,2,0)</f>
        <v>Brasília</v>
      </c>
      <c r="D6967" s="1" t="str">
        <f>VLOOKUP(Tabela1[[#This Row],[Cliente]],'BASE DE CLIENTES'!A:C,3,0)</f>
        <v>DF</v>
      </c>
      <c r="E6967" s="1" t="str">
        <f>CONCATENATE(Tabela1[[#This Row],[CIDADE]],",",Tabela1[[#This Row],[UF]])</f>
        <v>Brasília,DF</v>
      </c>
      <c r="F6967" s="12">
        <v>46213</v>
      </c>
      <c r="G6967" s="14">
        <v>880</v>
      </c>
      <c r="H6967" s="13">
        <v>1200</v>
      </c>
      <c r="I6967" s="7">
        <f>Tabela1[[#This Row],[Valor total]]-Tabela1[[#This Row],[Valor custo]]</f>
        <v>320</v>
      </c>
      <c r="J6967" s="3">
        <f>Tabela1[[#This Row],[MARGEM BRUTA]]/Tabela1[[#This Row],[Valor total]]</f>
        <v>0.26666666666666666</v>
      </c>
      <c r="K6967" s="1" t="str">
        <f>VLOOKUP(Tabela1[[#This Row],[Cliente]],'BASE DE CLIENTES'!A:D,4,0)</f>
        <v>EMPRESA SEM MAQUINA</v>
      </c>
      <c r="L6967" s="1" t="str">
        <f>VLOOKUP(Tabela1[[#This Row],[Cliente]],'BASE DE CLIENTES'!A:E,5,0)</f>
        <v>SOBRADINHO</v>
      </c>
    </row>
    <row r="6968" spans="2:12" x14ac:dyDescent="0.3">
      <c r="B6968" t="s">
        <v>117</v>
      </c>
      <c r="C6968" s="1" t="str">
        <f>VLOOKUP(Tabela1[[#This Row],[Cliente]],'BASE DE CLIENTES'!A:E,2,0)</f>
        <v>Brasília</v>
      </c>
      <c r="D6968" s="1" t="str">
        <f>VLOOKUP(Tabela1[[#This Row],[Cliente]],'BASE DE CLIENTES'!A:C,3,0)</f>
        <v>DF</v>
      </c>
      <c r="E6968" s="1" t="str">
        <f>CONCATENATE(Tabela1[[#This Row],[CIDADE]],",",Tabela1[[#This Row],[UF]])</f>
        <v>Brasília,DF</v>
      </c>
      <c r="F6968" s="12">
        <v>46213</v>
      </c>
      <c r="G6968" s="14">
        <v>1679</v>
      </c>
      <c r="H6968" s="13">
        <v>2410</v>
      </c>
      <c r="I6968" s="7">
        <f>Tabela1[[#This Row],[Valor total]]-Tabela1[[#This Row],[Valor custo]]</f>
        <v>731</v>
      </c>
      <c r="J6968" s="3">
        <f>Tabela1[[#This Row],[MARGEM BRUTA]]/Tabela1[[#This Row],[Valor total]]</f>
        <v>0.30331950207468877</v>
      </c>
      <c r="K6968" s="1" t="str">
        <f>VLOOKUP(Tabela1[[#This Row],[Cliente]],'BASE DE CLIENTES'!A:D,4,0)</f>
        <v>EMPRESA COM MAQUINA</v>
      </c>
      <c r="L6968" s="1" t="str">
        <f>VLOOKUP(Tabela1[[#This Row],[Cliente]],'BASE DE CLIENTES'!A:E,5,0)</f>
        <v>SETOR HABITACIONAL ARNIQUEIRA (AGUAS CLARAS)</v>
      </c>
    </row>
    <row r="6969" spans="2:12" x14ac:dyDescent="0.3">
      <c r="B6969" t="s">
        <v>78</v>
      </c>
      <c r="C6969" s="1" t="str">
        <f>VLOOKUP(Tabela1[[#This Row],[Cliente]],'BASE DE CLIENTES'!A:E,2,0)</f>
        <v>Brasília</v>
      </c>
      <c r="D6969" s="1" t="str">
        <f>VLOOKUP(Tabela1[[#This Row],[Cliente]],'BASE DE CLIENTES'!A:C,3,0)</f>
        <v>DF</v>
      </c>
      <c r="E6969" s="1" t="str">
        <f>CONCATENATE(Tabela1[[#This Row],[CIDADE]],",",Tabela1[[#This Row],[UF]])</f>
        <v>Brasília,DF</v>
      </c>
      <c r="F6969" s="12">
        <v>46213</v>
      </c>
      <c r="G6969" s="14">
        <v>1426.6</v>
      </c>
      <c r="H6969" s="13">
        <v>2000</v>
      </c>
      <c r="I6969" s="7">
        <f>Tabela1[[#This Row],[Valor total]]-Tabela1[[#This Row],[Valor custo]]</f>
        <v>573.40000000000009</v>
      </c>
      <c r="J6969" s="3">
        <f>Tabela1[[#This Row],[MARGEM BRUTA]]/Tabela1[[#This Row],[Valor total]]</f>
        <v>0.28670000000000007</v>
      </c>
      <c r="K6969" s="1" t="str">
        <f>VLOOKUP(Tabela1[[#This Row],[Cliente]],'BASE DE CLIENTES'!A:D,4,0)</f>
        <v>SERRALHEIRO</v>
      </c>
      <c r="L6969" s="1" t="str">
        <f>VLOOKUP(Tabela1[[#This Row],[Cliente]],'BASE DE CLIENTES'!A:E,5,0)</f>
        <v>Vila do Boa (São Sebastião)</v>
      </c>
    </row>
    <row r="6970" spans="2:12" x14ac:dyDescent="0.3">
      <c r="B6970" t="s">
        <v>19</v>
      </c>
      <c r="C6970" s="1" t="str">
        <f>VLOOKUP(Tabela1[[#This Row],[Cliente]],'BASE DE CLIENTES'!A:E,2,0)</f>
        <v>Águas Lindas de Goiás</v>
      </c>
      <c r="D6970" s="1" t="str">
        <f>VLOOKUP(Tabela1[[#This Row],[Cliente]],'BASE DE CLIENTES'!A:C,3,0)</f>
        <v>GO</v>
      </c>
      <c r="E6970" s="1" t="str">
        <f>CONCATENATE(Tabela1[[#This Row],[CIDADE]],",",Tabela1[[#This Row],[UF]])</f>
        <v>Águas Lindas de Goiás,GO</v>
      </c>
      <c r="F6970" s="12">
        <v>46213</v>
      </c>
      <c r="G6970" s="14">
        <v>1089</v>
      </c>
      <c r="H6970" s="13">
        <v>1900</v>
      </c>
      <c r="I6970" s="7">
        <f>Tabela1[[#This Row],[Valor total]]-Tabela1[[#This Row],[Valor custo]]</f>
        <v>811</v>
      </c>
      <c r="J6970" s="3">
        <f>Tabela1[[#This Row],[MARGEM BRUTA]]/Tabela1[[#This Row],[Valor total]]</f>
        <v>0.42684210526315791</v>
      </c>
      <c r="K6970" s="1" t="str">
        <f>VLOOKUP(Tabela1[[#This Row],[Cliente]],'BASE DE CLIENTES'!A:D,4,0)</f>
        <v>SERRALHEIRO</v>
      </c>
      <c r="L6970" s="1" t="str">
        <f>VLOOKUP(Tabela1[[#This Row],[Cliente]],'BASE DE CLIENTES'!A:E,5,0)</f>
        <v>Águas Lindas de Goiás</v>
      </c>
    </row>
    <row r="6971" spans="2:12" x14ac:dyDescent="0.3">
      <c r="B6971" t="s">
        <v>1223</v>
      </c>
      <c r="C6971" s="1" t="str">
        <f>VLOOKUP(Tabela1[[#This Row],[Cliente]],'BASE DE CLIENTES'!A:E,2,0)</f>
        <v>MERCADO LIVRE</v>
      </c>
      <c r="D6971" s="1" t="str">
        <f>VLOOKUP(Tabela1[[#This Row],[Cliente]],'BASE DE CLIENTES'!A:C,3,0)</f>
        <v>MERCADO LIVRE</v>
      </c>
      <c r="E6971" s="1" t="str">
        <f>CONCATENATE(Tabela1[[#This Row],[CIDADE]],",",Tabela1[[#This Row],[UF]])</f>
        <v>MERCADO LIVRE,MERCADO LIVRE</v>
      </c>
      <c r="F6971" s="12">
        <v>46213</v>
      </c>
      <c r="G6971" s="14">
        <v>500</v>
      </c>
      <c r="H6971" s="13">
        <v>816.52</v>
      </c>
      <c r="I6971" s="7">
        <f>Tabela1[[#This Row],[Valor total]]-Tabela1[[#This Row],[Valor custo]]</f>
        <v>316.52</v>
      </c>
      <c r="J6971" s="3">
        <f>Tabela1[[#This Row],[MARGEM BRUTA]]/Tabela1[[#This Row],[Valor total]]</f>
        <v>0.38764512810463919</v>
      </c>
      <c r="K6971" s="1" t="str">
        <f>VLOOKUP(Tabela1[[#This Row],[Cliente]],'BASE DE CLIENTES'!A:D,4,0)</f>
        <v>OUTROS RAMOS</v>
      </c>
      <c r="L6971" s="1" t="str">
        <f>VLOOKUP(Tabela1[[#This Row],[Cliente]],'BASE DE CLIENTES'!A:E,5,0)</f>
        <v>MERCADO LIVRE</v>
      </c>
    </row>
    <row r="6972" spans="2:12" x14ac:dyDescent="0.3">
      <c r="B6972" t="s">
        <v>23</v>
      </c>
      <c r="C6972" s="1" t="str">
        <f>VLOOKUP(Tabela1[[#This Row],[Cliente]],'BASE DE CLIENTES'!A:E,2,0)</f>
        <v>Brasília</v>
      </c>
      <c r="D6972" s="1" t="str">
        <f>VLOOKUP(Tabela1[[#This Row],[Cliente]],'BASE DE CLIENTES'!A:C,3,0)</f>
        <v>DF</v>
      </c>
      <c r="E6972" s="1" t="str">
        <f>CONCATENATE(Tabela1[[#This Row],[CIDADE]],",",Tabela1[[#This Row],[UF]])</f>
        <v>Brasília,DF</v>
      </c>
      <c r="F6972" s="12">
        <v>46213</v>
      </c>
      <c r="G6972" s="14">
        <v>1140</v>
      </c>
      <c r="H6972" s="13">
        <v>1650</v>
      </c>
      <c r="I6972" s="7">
        <f>Tabela1[[#This Row],[Valor total]]-Tabela1[[#This Row],[Valor custo]]</f>
        <v>510</v>
      </c>
      <c r="J6972" s="3">
        <f>Tabela1[[#This Row],[MARGEM BRUTA]]/Tabela1[[#This Row],[Valor total]]</f>
        <v>0.30909090909090908</v>
      </c>
      <c r="K6972" s="1" t="str">
        <f>VLOOKUP(Tabela1[[#This Row],[Cliente]],'BASE DE CLIENTES'!A:D,4,0)</f>
        <v>EMPRESA SEM MAQUINA</v>
      </c>
      <c r="L6972" s="1" t="str">
        <f>VLOOKUP(Tabela1[[#This Row],[Cliente]],'BASE DE CLIENTES'!A:E,5,0)</f>
        <v>SETOR INDUSTRIAL (TAGUATINGA)</v>
      </c>
    </row>
    <row r="6973" spans="2:12" x14ac:dyDescent="0.3">
      <c r="B6973" t="s">
        <v>34</v>
      </c>
      <c r="C6973" s="1" t="str">
        <f>VLOOKUP(Tabela1[[#This Row],[Cliente]],'BASE DE CLIENTES'!A:E,2,0)</f>
        <v>Brasília</v>
      </c>
      <c r="D6973" s="1" t="str">
        <f>VLOOKUP(Tabela1[[#This Row],[Cliente]],'BASE DE CLIENTES'!A:C,3,0)</f>
        <v>DF</v>
      </c>
      <c r="E6973" s="1" t="str">
        <f>CONCATENATE(Tabela1[[#This Row],[CIDADE]],",",Tabela1[[#This Row],[UF]])</f>
        <v>Brasília,DF</v>
      </c>
      <c r="F6973" s="12">
        <v>46212</v>
      </c>
      <c r="G6973" s="14">
        <v>1360</v>
      </c>
      <c r="H6973" s="13">
        <v>2472</v>
      </c>
      <c r="I6973" s="7">
        <f>Tabela1[[#This Row],[Valor total]]-Tabela1[[#This Row],[Valor custo]]</f>
        <v>1112</v>
      </c>
      <c r="J6973" s="3">
        <f>Tabela1[[#This Row],[MARGEM BRUTA]]/Tabela1[[#This Row],[Valor total]]</f>
        <v>0.44983818770226536</v>
      </c>
      <c r="K6973" s="1" t="str">
        <f>VLOOKUP(Tabela1[[#This Row],[Cliente]],'BASE DE CLIENTES'!A:D,4,0)</f>
        <v>SERRALHEIRO</v>
      </c>
      <c r="L6973" s="1" t="str">
        <f>VLOOKUP(Tabela1[[#This Row],[Cliente]],'BASE DE CLIENTES'!A:E,5,0)</f>
        <v>RECANTO DAS EMAS</v>
      </c>
    </row>
    <row r="6974" spans="2:12" x14ac:dyDescent="0.3">
      <c r="B6974" t="s">
        <v>199</v>
      </c>
      <c r="C6974" s="1" t="str">
        <f>VLOOKUP(Tabela1[[#This Row],[Cliente]],'BASE DE CLIENTES'!A:E,2,0)</f>
        <v>Goiânia</v>
      </c>
      <c r="D6974" s="1" t="str">
        <f>VLOOKUP(Tabela1[[#This Row],[Cliente]],'BASE DE CLIENTES'!A:C,3,0)</f>
        <v>GO</v>
      </c>
      <c r="E6974" s="1" t="str">
        <f>CONCATENATE(Tabela1[[#This Row],[CIDADE]],",",Tabela1[[#This Row],[UF]])</f>
        <v>Goiânia,GO</v>
      </c>
      <c r="F6974" s="12">
        <v>46212</v>
      </c>
      <c r="G6974" s="14">
        <v>2644.72</v>
      </c>
      <c r="H6974" s="13">
        <v>4300</v>
      </c>
      <c r="I6974" s="7">
        <f>Tabela1[[#This Row],[Valor total]]-Tabela1[[#This Row],[Valor custo]]</f>
        <v>1655.2800000000002</v>
      </c>
      <c r="J6974" s="3">
        <f>Tabela1[[#This Row],[MARGEM BRUTA]]/Tabela1[[#This Row],[Valor total]]</f>
        <v>0.3849488372093024</v>
      </c>
      <c r="K6974" s="1" t="str">
        <f>VLOOKUP(Tabela1[[#This Row],[Cliente]],'BASE DE CLIENTES'!A:D,4,0)</f>
        <v>EMPRESA COM MAQUINA</v>
      </c>
      <c r="L6974" s="1" t="str">
        <f>VLOOKUP(Tabela1[[#This Row],[Cliente]],'BASE DE CLIENTES'!A:E,5,0)</f>
        <v>Goiânia</v>
      </c>
    </row>
    <row r="6975" spans="2:12" x14ac:dyDescent="0.3">
      <c r="B6975" t="s">
        <v>1223</v>
      </c>
      <c r="C6975" s="1" t="str">
        <f>VLOOKUP(Tabela1[[#This Row],[Cliente]],'BASE DE CLIENTES'!A:E,2,0)</f>
        <v>MERCADO LIVRE</v>
      </c>
      <c r="D6975" s="1" t="str">
        <f>VLOOKUP(Tabela1[[#This Row],[Cliente]],'BASE DE CLIENTES'!A:C,3,0)</f>
        <v>MERCADO LIVRE</v>
      </c>
      <c r="E6975" s="1" t="str">
        <f>CONCATENATE(Tabela1[[#This Row],[CIDADE]],",",Tabela1[[#This Row],[UF]])</f>
        <v>MERCADO LIVRE,MERCADO LIVRE</v>
      </c>
      <c r="F6975" s="12">
        <v>46212</v>
      </c>
      <c r="G6975" s="14">
        <v>134.24</v>
      </c>
      <c r="H6975" s="13">
        <v>227.32</v>
      </c>
      <c r="I6975" s="7">
        <f>Tabela1[[#This Row],[Valor total]]-Tabela1[[#This Row],[Valor custo]]</f>
        <v>93.079999999999984</v>
      </c>
      <c r="J6975" s="3">
        <f>Tabela1[[#This Row],[MARGEM BRUTA]]/Tabela1[[#This Row],[Valor total]]</f>
        <v>0.40946683089917291</v>
      </c>
      <c r="K6975" s="1" t="str">
        <f>VLOOKUP(Tabela1[[#This Row],[Cliente]],'BASE DE CLIENTES'!A:D,4,0)</f>
        <v>OUTROS RAMOS</v>
      </c>
      <c r="L6975" s="1" t="str">
        <f>VLOOKUP(Tabela1[[#This Row],[Cliente]],'BASE DE CLIENTES'!A:E,5,0)</f>
        <v>MERCADO LIVRE</v>
      </c>
    </row>
    <row r="6976" spans="2:12" x14ac:dyDescent="0.3">
      <c r="B6976" t="s">
        <v>1223</v>
      </c>
      <c r="C6976" s="1" t="str">
        <f>VLOOKUP(Tabela1[[#This Row],[Cliente]],'BASE DE CLIENTES'!A:E,2,0)</f>
        <v>MERCADO LIVRE</v>
      </c>
      <c r="D6976" s="1" t="str">
        <f>VLOOKUP(Tabela1[[#This Row],[Cliente]],'BASE DE CLIENTES'!A:C,3,0)</f>
        <v>MERCADO LIVRE</v>
      </c>
      <c r="E6976" s="1" t="str">
        <f>CONCATENATE(Tabela1[[#This Row],[CIDADE]],",",Tabela1[[#This Row],[UF]])</f>
        <v>MERCADO LIVRE,MERCADO LIVRE</v>
      </c>
      <c r="F6976" s="12">
        <v>46212</v>
      </c>
      <c r="G6976" s="14">
        <v>56.28</v>
      </c>
      <c r="H6976" s="13">
        <v>192.81</v>
      </c>
      <c r="I6976" s="7">
        <f>Tabela1[[#This Row],[Valor total]]-Tabela1[[#This Row],[Valor custo]]</f>
        <v>136.53</v>
      </c>
      <c r="J6976" s="3">
        <f>Tabela1[[#This Row],[MARGEM BRUTA]]/Tabela1[[#This Row],[Valor total]]</f>
        <v>0.7081064260152482</v>
      </c>
      <c r="K6976" s="1" t="str">
        <f>VLOOKUP(Tabela1[[#This Row],[Cliente]],'BASE DE CLIENTES'!A:D,4,0)</f>
        <v>OUTROS RAMOS</v>
      </c>
      <c r="L6976" s="1" t="str">
        <f>VLOOKUP(Tabela1[[#This Row],[Cliente]],'BASE DE CLIENTES'!A:E,5,0)</f>
        <v>MERCADO LIVRE</v>
      </c>
    </row>
    <row r="6977" spans="2:12" x14ac:dyDescent="0.3">
      <c r="B6977" t="s">
        <v>42</v>
      </c>
      <c r="C6977" s="1" t="str">
        <f>VLOOKUP(Tabela1[[#This Row],[Cliente]],'BASE DE CLIENTES'!A:E,2,0)</f>
        <v>Brasília</v>
      </c>
      <c r="D6977" s="1" t="str">
        <f>VLOOKUP(Tabela1[[#This Row],[Cliente]],'BASE DE CLIENTES'!A:C,3,0)</f>
        <v>DF</v>
      </c>
      <c r="E6977" s="1" t="str">
        <f>CONCATENATE(Tabela1[[#This Row],[CIDADE]],",",Tabela1[[#This Row],[UF]])</f>
        <v>Brasília,DF</v>
      </c>
      <c r="F6977" s="12">
        <v>46212</v>
      </c>
      <c r="G6977" s="14">
        <v>56.28</v>
      </c>
      <c r="H6977" s="13">
        <v>150</v>
      </c>
      <c r="I6977" s="7">
        <f>Tabela1[[#This Row],[Valor total]]-Tabela1[[#This Row],[Valor custo]]</f>
        <v>93.72</v>
      </c>
      <c r="J6977" s="3">
        <f>Tabela1[[#This Row],[MARGEM BRUTA]]/Tabela1[[#This Row],[Valor total]]</f>
        <v>0.62480000000000002</v>
      </c>
      <c r="K6977" s="1" t="str">
        <f>VLOOKUP(Tabela1[[#This Row],[Cliente]],'BASE DE CLIENTES'!A:D,4,0)</f>
        <v>EMPRESA SEM MAQUINA</v>
      </c>
      <c r="L6977" s="1" t="str">
        <f>VLOOKUP(Tabela1[[#This Row],[Cliente]],'BASE DE CLIENTES'!A:E,5,0)</f>
        <v>SAMAMBAIA</v>
      </c>
    </row>
    <row r="6978" spans="2:12" x14ac:dyDescent="0.3">
      <c r="B6978" t="s">
        <v>190</v>
      </c>
      <c r="C6978" s="1" t="str">
        <f>VLOOKUP(Tabela1[[#This Row],[Cliente]],'BASE DE CLIENTES'!A:E,2,0)</f>
        <v>Brasília</v>
      </c>
      <c r="D6978" s="1" t="str">
        <f>VLOOKUP(Tabela1[[#This Row],[Cliente]],'BASE DE CLIENTES'!A:C,3,0)</f>
        <v>DF</v>
      </c>
      <c r="E6978" s="1" t="str">
        <f>CONCATENATE(Tabela1[[#This Row],[CIDADE]],",",Tabela1[[#This Row],[UF]])</f>
        <v>Brasília,DF</v>
      </c>
      <c r="F6978" s="12">
        <v>46212</v>
      </c>
      <c r="G6978" s="14">
        <v>380</v>
      </c>
      <c r="H6978" s="13">
        <v>600</v>
      </c>
      <c r="I6978" s="7">
        <f>Tabela1[[#This Row],[Valor total]]-Tabela1[[#This Row],[Valor custo]]</f>
        <v>220</v>
      </c>
      <c r="J6978" s="3">
        <f>Tabela1[[#This Row],[MARGEM BRUTA]]/Tabela1[[#This Row],[Valor total]]</f>
        <v>0.36666666666666664</v>
      </c>
      <c r="K6978" s="1" t="str">
        <f>VLOOKUP(Tabela1[[#This Row],[Cliente]],'BASE DE CLIENTES'!A:D,4,0)</f>
        <v>EMPRESA COM MAQUINA</v>
      </c>
      <c r="L6978" s="1" t="str">
        <f>VLOOKUP(Tabela1[[#This Row],[Cliente]],'BASE DE CLIENTES'!A:E,5,0)</f>
        <v>RIACHO FUNDO I</v>
      </c>
    </row>
    <row r="6979" spans="2:12" x14ac:dyDescent="0.3">
      <c r="B6979" t="s">
        <v>195</v>
      </c>
      <c r="C6979" s="1" t="str">
        <f>VLOOKUP(Tabela1[[#This Row],[Cliente]],'BASE DE CLIENTES'!A:E,2,0)</f>
        <v>Goiânia</v>
      </c>
      <c r="D6979" s="1" t="str">
        <f>VLOOKUP(Tabela1[[#This Row],[Cliente]],'BASE DE CLIENTES'!A:C,3,0)</f>
        <v>GO</v>
      </c>
      <c r="E6979" s="1" t="str">
        <f>CONCATENATE(Tabela1[[#This Row],[CIDADE]],",",Tabela1[[#This Row],[UF]])</f>
        <v>Goiânia,GO</v>
      </c>
      <c r="F6979" s="12">
        <v>46212</v>
      </c>
      <c r="G6979" s="14">
        <v>2918.38</v>
      </c>
      <c r="H6979" s="13">
        <v>4600</v>
      </c>
      <c r="I6979" s="7">
        <f>Tabela1[[#This Row],[Valor total]]-Tabela1[[#This Row],[Valor custo]]</f>
        <v>1681.62</v>
      </c>
      <c r="J6979" s="3">
        <f>Tabela1[[#This Row],[MARGEM BRUTA]]/Tabela1[[#This Row],[Valor total]]</f>
        <v>0.36556956521739126</v>
      </c>
      <c r="K6979" s="1" t="str">
        <f>VLOOKUP(Tabela1[[#This Row],[Cliente]],'BASE DE CLIENTES'!A:D,4,0)</f>
        <v>EMPRESA COM MAQUINA</v>
      </c>
      <c r="L6979" s="1" t="str">
        <f>VLOOKUP(Tabela1[[#This Row],[Cliente]],'BASE DE CLIENTES'!A:E,5,0)</f>
        <v>Goiânia</v>
      </c>
    </row>
    <row r="6980" spans="2:12" x14ac:dyDescent="0.3">
      <c r="B6980" t="s">
        <v>1313</v>
      </c>
      <c r="C6980" s="1" t="str">
        <f>VLOOKUP(Tabela1[[#This Row],[Cliente]],'BASE DE CLIENTES'!A:E,2,0)</f>
        <v>Brasília</v>
      </c>
      <c r="D6980" s="1" t="str">
        <f>VLOOKUP(Tabela1[[#This Row],[Cliente]],'BASE DE CLIENTES'!A:C,3,0)</f>
        <v>DF</v>
      </c>
      <c r="E6980" s="1" t="str">
        <f>CONCATENATE(Tabela1[[#This Row],[CIDADE]],",",Tabela1[[#This Row],[UF]])</f>
        <v>Brasília,DF</v>
      </c>
      <c r="F6980" s="12">
        <v>46212</v>
      </c>
      <c r="G6980" s="14">
        <v>0</v>
      </c>
      <c r="H6980" s="13">
        <v>800</v>
      </c>
      <c r="I6980" s="7">
        <f>Tabela1[[#This Row],[Valor total]]-Tabela1[[#This Row],[Valor custo]]</f>
        <v>800</v>
      </c>
      <c r="J6980" s="3">
        <f>Tabela1[[#This Row],[MARGEM BRUTA]]/Tabela1[[#This Row],[Valor total]]</f>
        <v>1</v>
      </c>
      <c r="K6980" s="1" t="str">
        <f>VLOOKUP(Tabela1[[#This Row],[Cliente]],'BASE DE CLIENTES'!A:D,4,0)</f>
        <v>CLIENTE NOVO S/ IDENT.</v>
      </c>
      <c r="L6980" s="1" t="str">
        <f>VLOOKUP(Tabela1[[#This Row],[Cliente]],'BASE DE CLIENTES'!A:E,5,0)</f>
        <v>ASA SUL</v>
      </c>
    </row>
    <row r="6981" spans="2:12" x14ac:dyDescent="0.3">
      <c r="B6981" t="s">
        <v>340</v>
      </c>
      <c r="C6981" s="1" t="str">
        <f>VLOOKUP(Tabela1[[#This Row],[Cliente]],'BASE DE CLIENTES'!A:E,2,0)</f>
        <v>Brasília</v>
      </c>
      <c r="D6981" s="1" t="str">
        <f>VLOOKUP(Tabela1[[#This Row],[Cliente]],'BASE DE CLIENTES'!A:C,3,0)</f>
        <v>DF</v>
      </c>
      <c r="E6981" s="1" t="str">
        <f>CONCATENATE(Tabela1[[#This Row],[CIDADE]],",",Tabela1[[#This Row],[UF]])</f>
        <v>Brasília,DF</v>
      </c>
      <c r="F6981" s="12">
        <v>46212</v>
      </c>
      <c r="G6981" s="14">
        <v>168.84</v>
      </c>
      <c r="H6981" s="13">
        <v>450</v>
      </c>
      <c r="I6981" s="7">
        <f>Tabela1[[#This Row],[Valor total]]-Tabela1[[#This Row],[Valor custo]]</f>
        <v>281.15999999999997</v>
      </c>
      <c r="J6981" s="3">
        <f>Tabela1[[#This Row],[MARGEM BRUTA]]/Tabela1[[#This Row],[Valor total]]</f>
        <v>0.62479999999999991</v>
      </c>
      <c r="K6981" s="1" t="str">
        <f>VLOOKUP(Tabela1[[#This Row],[Cliente]],'BASE DE CLIENTES'!A:D,4,0)</f>
        <v>CLIENTE NOVO S/ IDENT.</v>
      </c>
      <c r="L6981" s="1" t="str">
        <f>VLOOKUP(Tabela1[[#This Row],[Cliente]],'BASE DE CLIENTES'!A:E,5,0)</f>
        <v>Brasília</v>
      </c>
    </row>
    <row r="6982" spans="2:12" x14ac:dyDescent="0.3">
      <c r="B6982" t="s">
        <v>195</v>
      </c>
      <c r="C6982" s="1" t="str">
        <f>VLOOKUP(Tabela1[[#This Row],[Cliente]],'BASE DE CLIENTES'!A:E,2,0)</f>
        <v>Goiânia</v>
      </c>
      <c r="D6982" s="1" t="str">
        <f>VLOOKUP(Tabela1[[#This Row],[Cliente]],'BASE DE CLIENTES'!A:C,3,0)</f>
        <v>GO</v>
      </c>
      <c r="E6982" s="1" t="str">
        <f>CONCATENATE(Tabela1[[#This Row],[CIDADE]],",",Tabela1[[#This Row],[UF]])</f>
        <v>Goiânia,GO</v>
      </c>
      <c r="F6982" s="12">
        <v>46212</v>
      </c>
      <c r="G6982" s="14">
        <v>2468.9499999999998</v>
      </c>
      <c r="H6982" s="13">
        <v>3750</v>
      </c>
      <c r="I6982" s="7">
        <f>Tabela1[[#This Row],[Valor total]]-Tabela1[[#This Row],[Valor custo]]</f>
        <v>1281.0500000000002</v>
      </c>
      <c r="J6982" s="3">
        <f>Tabela1[[#This Row],[MARGEM BRUTA]]/Tabela1[[#This Row],[Valor total]]</f>
        <v>0.34161333333333338</v>
      </c>
      <c r="K6982" s="1" t="str">
        <f>VLOOKUP(Tabela1[[#This Row],[Cliente]],'BASE DE CLIENTES'!A:D,4,0)</f>
        <v>EMPRESA COM MAQUINA</v>
      </c>
      <c r="L6982" s="1" t="str">
        <f>VLOOKUP(Tabela1[[#This Row],[Cliente]],'BASE DE CLIENTES'!A:E,5,0)</f>
        <v>Goiânia</v>
      </c>
    </row>
    <row r="6983" spans="2:12" x14ac:dyDescent="0.3">
      <c r="B6983" t="s">
        <v>17</v>
      </c>
      <c r="C6983" s="1" t="str">
        <f>VLOOKUP(Tabela1[[#This Row],[Cliente]],'BASE DE CLIENTES'!A:E,2,0)</f>
        <v>Águas Lindas de Goiás</v>
      </c>
      <c r="D6983" s="1" t="str">
        <f>VLOOKUP(Tabela1[[#This Row],[Cliente]],'BASE DE CLIENTES'!A:C,3,0)</f>
        <v>GO</v>
      </c>
      <c r="E6983" s="1" t="str">
        <f>CONCATENATE(Tabela1[[#This Row],[CIDADE]],",",Tabela1[[#This Row],[UF]])</f>
        <v>Águas Lindas de Goiás,GO</v>
      </c>
      <c r="F6983" s="12">
        <v>46212</v>
      </c>
      <c r="G6983" s="14">
        <v>873.79</v>
      </c>
      <c r="H6983" s="13">
        <v>1495</v>
      </c>
      <c r="I6983" s="7">
        <f>Tabela1[[#This Row],[Valor total]]-Tabela1[[#This Row],[Valor custo]]</f>
        <v>621.21</v>
      </c>
      <c r="J6983" s="3">
        <f>Tabela1[[#This Row],[MARGEM BRUTA]]/Tabela1[[#This Row],[Valor total]]</f>
        <v>0.41552508361204016</v>
      </c>
      <c r="K6983" s="1" t="str">
        <f>VLOOKUP(Tabela1[[#This Row],[Cliente]],'BASE DE CLIENTES'!A:D,4,0)</f>
        <v>SERRALHEIRO</v>
      </c>
      <c r="L6983" s="1" t="str">
        <f>VLOOKUP(Tabela1[[#This Row],[Cliente]],'BASE DE CLIENTES'!A:E,5,0)</f>
        <v>Águas Lindas de Goiás</v>
      </c>
    </row>
    <row r="6984" spans="2:12" x14ac:dyDescent="0.3">
      <c r="B6984" t="s">
        <v>111</v>
      </c>
      <c r="C6984" s="1" t="str">
        <f>VLOOKUP(Tabela1[[#This Row],[Cliente]],'BASE DE CLIENTES'!A:E,2,0)</f>
        <v>Brasília</v>
      </c>
      <c r="D6984" s="1" t="str">
        <f>VLOOKUP(Tabela1[[#This Row],[Cliente]],'BASE DE CLIENTES'!A:C,3,0)</f>
        <v>DF</v>
      </c>
      <c r="E6984" s="1" t="str">
        <f>CONCATENATE(Tabela1[[#This Row],[CIDADE]],",",Tabela1[[#This Row],[UF]])</f>
        <v>Brasília,DF</v>
      </c>
      <c r="F6984" s="12">
        <v>46212</v>
      </c>
      <c r="G6984" s="14">
        <v>1018.58</v>
      </c>
      <c r="H6984" s="13">
        <v>1900</v>
      </c>
      <c r="I6984" s="7">
        <f>Tabela1[[#This Row],[Valor total]]-Tabela1[[#This Row],[Valor custo]]</f>
        <v>881.42</v>
      </c>
      <c r="J6984" s="3">
        <f>Tabela1[[#This Row],[MARGEM BRUTA]]/Tabela1[[#This Row],[Valor total]]</f>
        <v>0.46390526315789471</v>
      </c>
      <c r="K6984" s="1" t="str">
        <f>VLOOKUP(Tabela1[[#This Row],[Cliente]],'BASE DE CLIENTES'!A:D,4,0)</f>
        <v>EMPRESA SEM MAQUINA</v>
      </c>
      <c r="L6984" s="1" t="str">
        <f>VLOOKUP(Tabela1[[#This Row],[Cliente]],'BASE DE CLIENTES'!A:E,5,0)</f>
        <v>TAGUATINGA SUL (TAGUATINGA)</v>
      </c>
    </row>
    <row r="6985" spans="2:12" x14ac:dyDescent="0.3">
      <c r="B6985" t="s">
        <v>52</v>
      </c>
      <c r="C6985" s="1" t="str">
        <f>VLOOKUP(Tabela1[[#This Row],[Cliente]],'BASE DE CLIENTES'!A:E,2,0)</f>
        <v>Brasília</v>
      </c>
      <c r="D6985" s="1" t="str">
        <f>VLOOKUP(Tabela1[[#This Row],[Cliente]],'BASE DE CLIENTES'!A:C,3,0)</f>
        <v>DF</v>
      </c>
      <c r="E6985" s="1" t="str">
        <f>CONCATENATE(Tabela1[[#This Row],[CIDADE]],",",Tabela1[[#This Row],[UF]])</f>
        <v>Brasília,DF</v>
      </c>
      <c r="F6985" s="12">
        <v>46212</v>
      </c>
      <c r="G6985" s="14">
        <v>290</v>
      </c>
      <c r="H6985" s="13">
        <v>530</v>
      </c>
      <c r="I6985" s="7">
        <f>Tabela1[[#This Row],[Valor total]]-Tabela1[[#This Row],[Valor custo]]</f>
        <v>240</v>
      </c>
      <c r="J6985" s="3">
        <f>Tabela1[[#This Row],[MARGEM BRUTA]]/Tabela1[[#This Row],[Valor total]]</f>
        <v>0.45283018867924529</v>
      </c>
      <c r="K6985" s="1" t="str">
        <f>VLOOKUP(Tabela1[[#This Row],[Cliente]],'BASE DE CLIENTES'!A:D,4,0)</f>
        <v>SERRALHEIRO</v>
      </c>
      <c r="L6985" s="1" t="str">
        <f>VLOOKUP(Tabela1[[#This Row],[Cliente]],'BASE DE CLIENTES'!A:E,5,0)</f>
        <v>Ceilândia Sul (Ceilândia)</v>
      </c>
    </row>
    <row r="6986" spans="2:12" x14ac:dyDescent="0.3">
      <c r="B6986" t="s">
        <v>76</v>
      </c>
      <c r="C6986" s="1" t="str">
        <f>VLOOKUP(Tabela1[[#This Row],[Cliente]],'BASE DE CLIENTES'!A:E,2,0)</f>
        <v>Brasília</v>
      </c>
      <c r="D6986" s="1" t="str">
        <f>VLOOKUP(Tabela1[[#This Row],[Cliente]],'BASE DE CLIENTES'!A:C,3,0)</f>
        <v>DF</v>
      </c>
      <c r="E6986" s="1" t="str">
        <f>CONCATENATE(Tabela1[[#This Row],[CIDADE]],",",Tabela1[[#This Row],[UF]])</f>
        <v>Brasília,DF</v>
      </c>
      <c r="F6986" s="12">
        <v>46212</v>
      </c>
      <c r="G6986" s="14">
        <v>720</v>
      </c>
      <c r="H6986" s="13">
        <v>1400</v>
      </c>
      <c r="I6986" s="7">
        <f>Tabela1[[#This Row],[Valor total]]-Tabela1[[#This Row],[Valor custo]]</f>
        <v>680</v>
      </c>
      <c r="J6986" s="3">
        <f>Tabela1[[#This Row],[MARGEM BRUTA]]/Tabela1[[#This Row],[Valor total]]</f>
        <v>0.48571428571428571</v>
      </c>
      <c r="K6986" s="1" t="str">
        <f>VLOOKUP(Tabela1[[#This Row],[Cliente]],'BASE DE CLIENTES'!A:D,4,0)</f>
        <v>EMPRESA COM MAQUINA</v>
      </c>
      <c r="L6986" s="1" t="str">
        <f>VLOOKUP(Tabela1[[#This Row],[Cliente]],'BASE DE CLIENTES'!A:E,5,0)</f>
        <v>Setor Placa da Mercedes (Núcleo Bandeirante)</v>
      </c>
    </row>
    <row r="6987" spans="2:12" x14ac:dyDescent="0.3">
      <c r="B6987" t="s">
        <v>102</v>
      </c>
      <c r="C6987" s="1" t="str">
        <f>VLOOKUP(Tabela1[[#This Row],[Cliente]],'BASE DE CLIENTES'!A:E,2,0)</f>
        <v>Brasília</v>
      </c>
      <c r="D6987" s="1" t="str">
        <f>VLOOKUP(Tabela1[[#This Row],[Cliente]],'BASE DE CLIENTES'!A:C,3,0)</f>
        <v>DF</v>
      </c>
      <c r="E6987" s="1" t="str">
        <f>CONCATENATE(Tabela1[[#This Row],[CIDADE]],",",Tabela1[[#This Row],[UF]])</f>
        <v>Brasília,DF</v>
      </c>
      <c r="F6987" s="12">
        <v>46212</v>
      </c>
      <c r="G6987" s="14">
        <v>419</v>
      </c>
      <c r="H6987" s="13">
        <v>698.4</v>
      </c>
      <c r="I6987" s="7">
        <f>Tabela1[[#This Row],[Valor total]]-Tabela1[[#This Row],[Valor custo]]</f>
        <v>279.39999999999998</v>
      </c>
      <c r="J6987" s="3">
        <f>Tabela1[[#This Row],[MARGEM BRUTA]]/Tabela1[[#This Row],[Valor total]]</f>
        <v>0.40005727376861394</v>
      </c>
      <c r="K6987" s="1" t="str">
        <f>VLOOKUP(Tabela1[[#This Row],[Cliente]],'BASE DE CLIENTES'!A:D,4,0)</f>
        <v>SERRALHEIRO</v>
      </c>
      <c r="L6987" s="1" t="str">
        <f>VLOOKUP(Tabela1[[#This Row],[Cliente]],'BASE DE CLIENTES'!A:E,5,0)</f>
        <v>Samambaia Norte (Samambaia)</v>
      </c>
    </row>
    <row r="6988" spans="2:12" x14ac:dyDescent="0.3">
      <c r="B6988" t="s">
        <v>25</v>
      </c>
      <c r="C6988" s="1" t="str">
        <f>VLOOKUP(Tabela1[[#This Row],[Cliente]],'BASE DE CLIENTES'!A:E,2,0)</f>
        <v>Brasília</v>
      </c>
      <c r="D6988" s="1" t="str">
        <f>VLOOKUP(Tabela1[[#This Row],[Cliente]],'BASE DE CLIENTES'!A:C,3,0)</f>
        <v>DF</v>
      </c>
      <c r="E6988" s="1" t="str">
        <f>CONCATENATE(Tabela1[[#This Row],[CIDADE]],",",Tabela1[[#This Row],[UF]])</f>
        <v>Brasília,DF</v>
      </c>
      <c r="F6988" s="12">
        <v>46212</v>
      </c>
      <c r="G6988" s="14">
        <v>1050</v>
      </c>
      <c r="H6988" s="13">
        <v>1715</v>
      </c>
      <c r="I6988" s="7">
        <f>Tabela1[[#This Row],[Valor total]]-Tabela1[[#This Row],[Valor custo]]</f>
        <v>665</v>
      </c>
      <c r="J6988" s="3">
        <f>Tabela1[[#This Row],[MARGEM BRUTA]]/Tabela1[[#This Row],[Valor total]]</f>
        <v>0.38775510204081631</v>
      </c>
      <c r="K6988" s="1" t="str">
        <f>VLOOKUP(Tabela1[[#This Row],[Cliente]],'BASE DE CLIENTES'!A:D,4,0)</f>
        <v>EMPRESA COM MAQUINA</v>
      </c>
      <c r="L6988" s="1" t="str">
        <f>VLOOKUP(Tabela1[[#This Row],[Cliente]],'BASE DE CLIENTES'!A:E,5,0)</f>
        <v>CEILANDIA NORTE (CEILANDIA)</v>
      </c>
    </row>
    <row r="6989" spans="2:12" x14ac:dyDescent="0.3">
      <c r="B6989" t="s">
        <v>161</v>
      </c>
      <c r="C6989" s="1" t="str">
        <f>VLOOKUP(Tabela1[[#This Row],[Cliente]],'BASE DE CLIENTES'!A:E,2,0)</f>
        <v>Brasília</v>
      </c>
      <c r="D6989" s="1" t="str">
        <f>VLOOKUP(Tabela1[[#This Row],[Cliente]],'BASE DE CLIENTES'!A:C,3,0)</f>
        <v>DF</v>
      </c>
      <c r="E6989" s="1" t="str">
        <f>CONCATENATE(Tabela1[[#This Row],[CIDADE]],",",Tabela1[[#This Row],[UF]])</f>
        <v>Brasília,DF</v>
      </c>
      <c r="F6989" s="12">
        <v>46212</v>
      </c>
      <c r="G6989" s="14">
        <v>30367.73</v>
      </c>
      <c r="H6989" s="13">
        <v>45470</v>
      </c>
      <c r="I6989" s="7">
        <f>Tabela1[[#This Row],[Valor total]]-Tabela1[[#This Row],[Valor custo]]</f>
        <v>15102.27</v>
      </c>
      <c r="J6989" s="3">
        <f>Tabela1[[#This Row],[MARGEM BRUTA]]/Tabela1[[#This Row],[Valor total]]</f>
        <v>0.33213701341543878</v>
      </c>
      <c r="K6989" s="1" t="str">
        <f>VLOOKUP(Tabela1[[#This Row],[Cliente]],'BASE DE CLIENTES'!A:D,4,0)</f>
        <v>EMPRESA COM MAQUINA</v>
      </c>
      <c r="L6989" s="1" t="str">
        <f>VLOOKUP(Tabela1[[#This Row],[Cliente]],'BASE DE CLIENTES'!A:E,5,0)</f>
        <v>RIACHO FUNDO II</v>
      </c>
    </row>
    <row r="6990" spans="2:12" x14ac:dyDescent="0.3">
      <c r="B6990" t="s">
        <v>149</v>
      </c>
      <c r="C6990" s="1" t="str">
        <f>VLOOKUP(Tabela1[[#This Row],[Cliente]],'BASE DE CLIENTES'!A:E,2,0)</f>
        <v>Anápolis</v>
      </c>
      <c r="D6990" s="1" t="str">
        <f>VLOOKUP(Tabela1[[#This Row],[Cliente]],'BASE DE CLIENTES'!A:C,3,0)</f>
        <v>GO</v>
      </c>
      <c r="E6990" s="1" t="str">
        <f>CONCATENATE(Tabela1[[#This Row],[CIDADE]],",",Tabela1[[#This Row],[UF]])</f>
        <v>Anápolis,GO</v>
      </c>
      <c r="F6990" s="12">
        <v>46212</v>
      </c>
      <c r="G6990" s="14">
        <v>9890</v>
      </c>
      <c r="H6990" s="13">
        <v>15300</v>
      </c>
      <c r="I6990" s="7">
        <f>Tabela1[[#This Row],[Valor total]]-Tabela1[[#This Row],[Valor custo]]</f>
        <v>5410</v>
      </c>
      <c r="J6990" s="3">
        <f>Tabela1[[#This Row],[MARGEM BRUTA]]/Tabela1[[#This Row],[Valor total]]</f>
        <v>0.35359477124183009</v>
      </c>
      <c r="K6990" s="1" t="str">
        <f>VLOOKUP(Tabela1[[#This Row],[Cliente]],'BASE DE CLIENTES'!A:D,4,0)</f>
        <v>EMPRESA COM MAQUINA</v>
      </c>
      <c r="L6990" s="1" t="str">
        <f>VLOOKUP(Tabela1[[#This Row],[Cliente]],'BASE DE CLIENTES'!A:E,5,0)</f>
        <v>Anápolis</v>
      </c>
    </row>
    <row r="6991" spans="2:12" x14ac:dyDescent="0.3">
      <c r="B6991" t="s">
        <v>42</v>
      </c>
      <c r="C6991" s="1" t="str">
        <f>VLOOKUP(Tabela1[[#This Row],[Cliente]],'BASE DE CLIENTES'!A:E,2,0)</f>
        <v>Brasília</v>
      </c>
      <c r="D6991" s="1" t="str">
        <f>VLOOKUP(Tabela1[[#This Row],[Cliente]],'BASE DE CLIENTES'!A:C,3,0)</f>
        <v>DF</v>
      </c>
      <c r="E6991" s="1" t="str">
        <f>CONCATENATE(Tabela1[[#This Row],[CIDADE]],",",Tabela1[[#This Row],[UF]])</f>
        <v>Brasília,DF</v>
      </c>
      <c r="F6991" s="12">
        <v>46211</v>
      </c>
      <c r="G6991" s="14">
        <v>945.79</v>
      </c>
      <c r="H6991" s="13">
        <v>1540</v>
      </c>
      <c r="I6991" s="7">
        <f>Tabela1[[#This Row],[Valor total]]-Tabela1[[#This Row],[Valor custo]]</f>
        <v>594.21</v>
      </c>
      <c r="J6991" s="3">
        <f>Tabela1[[#This Row],[MARGEM BRUTA]]/Tabela1[[#This Row],[Valor total]]</f>
        <v>0.38585064935064939</v>
      </c>
      <c r="K6991" s="1" t="str">
        <f>VLOOKUP(Tabela1[[#This Row],[Cliente]],'BASE DE CLIENTES'!A:D,4,0)</f>
        <v>EMPRESA SEM MAQUINA</v>
      </c>
      <c r="L6991" s="1" t="str">
        <f>VLOOKUP(Tabela1[[#This Row],[Cliente]],'BASE DE CLIENTES'!A:E,5,0)</f>
        <v>SAMAMBAIA</v>
      </c>
    </row>
    <row r="6992" spans="2:12" x14ac:dyDescent="0.3">
      <c r="B6992" t="s">
        <v>1223</v>
      </c>
      <c r="C6992" s="1" t="str">
        <f>VLOOKUP(Tabela1[[#This Row],[Cliente]],'BASE DE CLIENTES'!A:E,2,0)</f>
        <v>MERCADO LIVRE</v>
      </c>
      <c r="D6992" s="1" t="str">
        <f>VLOOKUP(Tabela1[[#This Row],[Cliente]],'BASE DE CLIENTES'!A:C,3,0)</f>
        <v>MERCADO LIVRE</v>
      </c>
      <c r="E6992" s="1" t="str">
        <f>CONCATENATE(Tabela1[[#This Row],[CIDADE]],",",Tabela1[[#This Row],[UF]])</f>
        <v>MERCADO LIVRE,MERCADO LIVRE</v>
      </c>
      <c r="F6992" s="12">
        <v>46211</v>
      </c>
      <c r="G6992" s="14">
        <v>33.56</v>
      </c>
      <c r="H6992" s="13">
        <v>50.92</v>
      </c>
      <c r="I6992" s="7">
        <f>Tabela1[[#This Row],[Valor total]]-Tabela1[[#This Row],[Valor custo]]</f>
        <v>17.36</v>
      </c>
      <c r="J6992" s="3">
        <f>Tabela1[[#This Row],[MARGEM BRUTA]]/Tabela1[[#This Row],[Valor total]]</f>
        <v>0.34092694422623721</v>
      </c>
      <c r="K6992" s="1" t="str">
        <f>VLOOKUP(Tabela1[[#This Row],[Cliente]],'BASE DE CLIENTES'!A:D,4,0)</f>
        <v>OUTROS RAMOS</v>
      </c>
      <c r="L6992" s="1" t="str">
        <f>VLOOKUP(Tabela1[[#This Row],[Cliente]],'BASE DE CLIENTES'!A:E,5,0)</f>
        <v>MERCADO LIVRE</v>
      </c>
    </row>
    <row r="6993" spans="2:12" x14ac:dyDescent="0.3">
      <c r="B6993" t="s">
        <v>23</v>
      </c>
      <c r="C6993" s="1" t="str">
        <f>VLOOKUP(Tabela1[[#This Row],[Cliente]],'BASE DE CLIENTES'!A:E,2,0)</f>
        <v>Brasília</v>
      </c>
      <c r="D6993" s="1" t="str">
        <f>VLOOKUP(Tabela1[[#This Row],[Cliente]],'BASE DE CLIENTES'!A:C,3,0)</f>
        <v>DF</v>
      </c>
      <c r="E6993" s="1" t="str">
        <f>CONCATENATE(Tabela1[[#This Row],[CIDADE]],",",Tabela1[[#This Row],[UF]])</f>
        <v>Brasília,DF</v>
      </c>
      <c r="F6993" s="12">
        <v>46211</v>
      </c>
      <c r="G6993" s="14">
        <v>486.18</v>
      </c>
      <c r="H6993" s="13">
        <v>750</v>
      </c>
      <c r="I6993" s="7">
        <f>Tabela1[[#This Row],[Valor total]]-Tabela1[[#This Row],[Valor custo]]</f>
        <v>263.82</v>
      </c>
      <c r="J6993" s="3">
        <f>Tabela1[[#This Row],[MARGEM BRUTA]]/Tabela1[[#This Row],[Valor total]]</f>
        <v>0.35176000000000002</v>
      </c>
      <c r="K6993" s="1" t="str">
        <f>VLOOKUP(Tabela1[[#This Row],[Cliente]],'BASE DE CLIENTES'!A:D,4,0)</f>
        <v>EMPRESA SEM MAQUINA</v>
      </c>
      <c r="L6993" s="1" t="str">
        <f>VLOOKUP(Tabela1[[#This Row],[Cliente]],'BASE DE CLIENTES'!A:E,5,0)</f>
        <v>SETOR INDUSTRIAL (TAGUATINGA)</v>
      </c>
    </row>
    <row r="6994" spans="2:12" x14ac:dyDescent="0.3">
      <c r="B6994" t="s">
        <v>1223</v>
      </c>
      <c r="C6994" s="1" t="str">
        <f>VLOOKUP(Tabela1[[#This Row],[Cliente]],'BASE DE CLIENTES'!A:E,2,0)</f>
        <v>MERCADO LIVRE</v>
      </c>
      <c r="D6994" s="1" t="str">
        <f>VLOOKUP(Tabela1[[#This Row],[Cliente]],'BASE DE CLIENTES'!A:C,3,0)</f>
        <v>MERCADO LIVRE</v>
      </c>
      <c r="E6994" s="1" t="str">
        <f>CONCATENATE(Tabela1[[#This Row],[CIDADE]],",",Tabela1[[#This Row],[UF]])</f>
        <v>MERCADO LIVRE,MERCADO LIVRE</v>
      </c>
      <c r="F6994" s="12">
        <v>46211</v>
      </c>
      <c r="G6994" s="14">
        <v>56.28</v>
      </c>
      <c r="H6994" s="13">
        <v>198.93</v>
      </c>
      <c r="I6994" s="7">
        <f>Tabela1[[#This Row],[Valor total]]-Tabela1[[#This Row],[Valor custo]]</f>
        <v>142.65</v>
      </c>
      <c r="J6994" s="3">
        <f>Tabela1[[#This Row],[MARGEM BRUTA]]/Tabela1[[#This Row],[Valor total]]</f>
        <v>0.71708641230583625</v>
      </c>
      <c r="K6994" s="1" t="str">
        <f>VLOOKUP(Tabela1[[#This Row],[Cliente]],'BASE DE CLIENTES'!A:D,4,0)</f>
        <v>OUTROS RAMOS</v>
      </c>
      <c r="L6994" s="1" t="str">
        <f>VLOOKUP(Tabela1[[#This Row],[Cliente]],'BASE DE CLIENTES'!A:E,5,0)</f>
        <v>MERCADO LIVRE</v>
      </c>
    </row>
    <row r="6995" spans="2:12" x14ac:dyDescent="0.3">
      <c r="B6995" t="s">
        <v>130</v>
      </c>
      <c r="C6995" s="1" t="str">
        <f>VLOOKUP(Tabela1[[#This Row],[Cliente]],'BASE DE CLIENTES'!A:E,2,0)</f>
        <v>Brasília</v>
      </c>
      <c r="D6995" s="1" t="str">
        <f>VLOOKUP(Tabela1[[#This Row],[Cliente]],'BASE DE CLIENTES'!A:C,3,0)</f>
        <v>DF</v>
      </c>
      <c r="E6995" s="1" t="str">
        <f>CONCATENATE(Tabela1[[#This Row],[CIDADE]],",",Tabela1[[#This Row],[UF]])</f>
        <v>Brasília,DF</v>
      </c>
      <c r="F6995" s="12">
        <v>46211</v>
      </c>
      <c r="G6995" s="14">
        <v>112.56</v>
      </c>
      <c r="H6995" s="13">
        <v>300</v>
      </c>
      <c r="I6995" s="7">
        <f>Tabela1[[#This Row],[Valor total]]-Tabela1[[#This Row],[Valor custo]]</f>
        <v>187.44</v>
      </c>
      <c r="J6995" s="3">
        <f>Tabela1[[#This Row],[MARGEM BRUTA]]/Tabela1[[#This Row],[Valor total]]</f>
        <v>0.62480000000000002</v>
      </c>
      <c r="K6995" s="1" t="str">
        <f>VLOOKUP(Tabela1[[#This Row],[Cliente]],'BASE DE CLIENTES'!A:D,4,0)</f>
        <v>EMPRESA SEM MAQUINA</v>
      </c>
      <c r="L6995" s="1" t="str">
        <f>VLOOKUP(Tabela1[[#This Row],[Cliente]],'BASE DE CLIENTES'!A:E,5,0)</f>
        <v>CEILANDIA NORTE (CEILANDIA)</v>
      </c>
    </row>
    <row r="6996" spans="2:12" x14ac:dyDescent="0.3">
      <c r="B6996" t="s">
        <v>297</v>
      </c>
      <c r="C6996" s="1" t="str">
        <f>VLOOKUP(Tabela1[[#This Row],[Cliente]],'BASE DE CLIENTES'!A:E,2,0)</f>
        <v>Brasília</v>
      </c>
      <c r="D6996" s="1" t="str">
        <f>VLOOKUP(Tabela1[[#This Row],[Cliente]],'BASE DE CLIENTES'!A:C,3,0)</f>
        <v>DF</v>
      </c>
      <c r="E6996" s="1" t="str">
        <f>CONCATENATE(Tabela1[[#This Row],[CIDADE]],",",Tabela1[[#This Row],[UF]])</f>
        <v>Brasília,DF</v>
      </c>
      <c r="F6996" s="12">
        <v>46211</v>
      </c>
      <c r="G6996" s="14">
        <v>463.69</v>
      </c>
      <c r="H6996" s="13">
        <v>765</v>
      </c>
      <c r="I6996" s="7">
        <f>Tabela1[[#This Row],[Valor total]]-Tabela1[[#This Row],[Valor custo]]</f>
        <v>301.31</v>
      </c>
      <c r="J6996" s="3">
        <f>Tabela1[[#This Row],[MARGEM BRUTA]]/Tabela1[[#This Row],[Valor total]]</f>
        <v>0.39386928104575164</v>
      </c>
      <c r="K6996" s="1" t="str">
        <f>VLOOKUP(Tabela1[[#This Row],[Cliente]],'BASE DE CLIENTES'!A:D,4,0)</f>
        <v>SERRALHEIRO</v>
      </c>
      <c r="L6996" s="1" t="str">
        <f>VLOOKUP(Tabela1[[#This Row],[Cliente]],'BASE DE CLIENTES'!A:E,5,0)</f>
        <v>NA</v>
      </c>
    </row>
    <row r="6997" spans="2:12" x14ac:dyDescent="0.3">
      <c r="B6997" t="s">
        <v>15</v>
      </c>
      <c r="C6997" s="1" t="str">
        <f>VLOOKUP(Tabela1[[#This Row],[Cliente]],'BASE DE CLIENTES'!A:E,2,0)</f>
        <v>Brasília</v>
      </c>
      <c r="D6997" s="1" t="str">
        <f>VLOOKUP(Tabela1[[#This Row],[Cliente]],'BASE DE CLIENTES'!A:C,3,0)</f>
        <v>DF</v>
      </c>
      <c r="E6997" s="1" t="str">
        <f>CONCATENATE(Tabela1[[#This Row],[CIDADE]],",",Tabela1[[#This Row],[UF]])</f>
        <v>Brasília,DF</v>
      </c>
      <c r="F6997" s="12">
        <v>46211</v>
      </c>
      <c r="G6997" s="14">
        <v>0</v>
      </c>
      <c r="H6997" s="13">
        <v>200</v>
      </c>
      <c r="I6997" s="7">
        <f>Tabela1[[#This Row],[Valor total]]-Tabela1[[#This Row],[Valor custo]]</f>
        <v>200</v>
      </c>
      <c r="J6997" s="3">
        <f>Tabela1[[#This Row],[MARGEM BRUTA]]/Tabela1[[#This Row],[Valor total]]</f>
        <v>1</v>
      </c>
      <c r="K6997" s="1" t="str">
        <f>VLOOKUP(Tabela1[[#This Row],[Cliente]],'BASE DE CLIENTES'!A:D,4,0)</f>
        <v>SERRALHEIRO</v>
      </c>
      <c r="L6997" s="1" t="str">
        <f>VLOOKUP(Tabela1[[#This Row],[Cliente]],'BASE DE CLIENTES'!A:E,5,0)</f>
        <v>SETOR HABITACIONAL VICENTE PIRES</v>
      </c>
    </row>
    <row r="6998" spans="2:12" x14ac:dyDescent="0.3">
      <c r="B6998" t="s">
        <v>68</v>
      </c>
      <c r="C6998" s="1" t="str">
        <f>VLOOKUP(Tabela1[[#This Row],[Cliente]],'BASE DE CLIENTES'!A:E,2,0)</f>
        <v>Brasília</v>
      </c>
      <c r="D6998" s="1" t="str">
        <f>VLOOKUP(Tabela1[[#This Row],[Cliente]],'BASE DE CLIENTES'!A:C,3,0)</f>
        <v>DF</v>
      </c>
      <c r="E6998" s="1" t="str">
        <f>CONCATENATE(Tabela1[[#This Row],[CIDADE]],",",Tabela1[[#This Row],[UF]])</f>
        <v>Brasília,DF</v>
      </c>
      <c r="F6998" s="12">
        <v>46211</v>
      </c>
      <c r="G6998" s="14">
        <v>1540.58</v>
      </c>
      <c r="H6998" s="13">
        <v>2365</v>
      </c>
      <c r="I6998" s="7">
        <f>Tabela1[[#This Row],[Valor total]]-Tabela1[[#This Row],[Valor custo]]</f>
        <v>824.42000000000007</v>
      </c>
      <c r="J6998" s="3">
        <f>Tabela1[[#This Row],[MARGEM BRUTA]]/Tabela1[[#This Row],[Valor total]]</f>
        <v>0.34859196617336158</v>
      </c>
      <c r="K6998" s="1" t="str">
        <f>VLOOKUP(Tabela1[[#This Row],[Cliente]],'BASE DE CLIENTES'!A:D,4,0)</f>
        <v>EMPRESA COM MAQUINA</v>
      </c>
      <c r="L6998" s="1" t="str">
        <f>VLOOKUP(Tabela1[[#This Row],[Cliente]],'BASE DE CLIENTES'!A:E,5,0)</f>
        <v>SAMAMBAIA SUL (SAMAMBAIA)</v>
      </c>
    </row>
    <row r="6999" spans="2:12" x14ac:dyDescent="0.3">
      <c r="B6999" t="s">
        <v>391</v>
      </c>
      <c r="C6999" s="1" t="str">
        <f>VLOOKUP(Tabela1[[#This Row],[Cliente]],'BASE DE CLIENTES'!A:E,2,0)</f>
        <v>Brasília</v>
      </c>
      <c r="D6999" s="1" t="str">
        <f>VLOOKUP(Tabela1[[#This Row],[Cliente]],'BASE DE CLIENTES'!A:C,3,0)</f>
        <v>DF</v>
      </c>
      <c r="E6999" s="1" t="str">
        <f>CONCATENATE(Tabela1[[#This Row],[CIDADE]],",",Tabela1[[#This Row],[UF]])</f>
        <v>Brasília,DF</v>
      </c>
      <c r="F6999" s="12">
        <v>46211</v>
      </c>
      <c r="G6999" s="14">
        <v>38</v>
      </c>
      <c r="H6999" s="13">
        <v>200</v>
      </c>
      <c r="I6999" s="7">
        <f>Tabela1[[#This Row],[Valor total]]-Tabela1[[#This Row],[Valor custo]]</f>
        <v>162</v>
      </c>
      <c r="J6999" s="3">
        <f>Tabela1[[#This Row],[MARGEM BRUTA]]/Tabela1[[#This Row],[Valor total]]</f>
        <v>0.81</v>
      </c>
      <c r="K6999" s="1" t="str">
        <f>VLOOKUP(Tabela1[[#This Row],[Cliente]],'BASE DE CLIENTES'!A:D,4,0)</f>
        <v>SEM CLASSIFICAÇÃO</v>
      </c>
      <c r="L6999" s="1" t="str">
        <f>VLOOKUP(Tabela1[[#This Row],[Cliente]],'BASE DE CLIENTES'!A:E,5,0)</f>
        <v>ASA SUL</v>
      </c>
    </row>
    <row r="7000" spans="2:12" x14ac:dyDescent="0.3">
      <c r="B7000" t="s">
        <v>36</v>
      </c>
      <c r="C7000" s="1" t="str">
        <f>VLOOKUP(Tabela1[[#This Row],[Cliente]],'BASE DE CLIENTES'!A:E,2,0)</f>
        <v>Brasília</v>
      </c>
      <c r="D7000" s="1" t="str">
        <f>VLOOKUP(Tabela1[[#This Row],[Cliente]],'BASE DE CLIENTES'!A:C,3,0)</f>
        <v>DF</v>
      </c>
      <c r="E7000" s="1" t="str">
        <f>CONCATENATE(Tabela1[[#This Row],[CIDADE]],",",Tabela1[[#This Row],[UF]])</f>
        <v>Brasília,DF</v>
      </c>
      <c r="F7000" s="12">
        <v>46211</v>
      </c>
      <c r="G7000" s="14">
        <v>15.2</v>
      </c>
      <c r="H7000" s="13">
        <v>60</v>
      </c>
      <c r="I7000" s="7">
        <f>Tabela1[[#This Row],[Valor total]]-Tabela1[[#This Row],[Valor custo]]</f>
        <v>44.8</v>
      </c>
      <c r="J7000" s="3">
        <f>Tabela1[[#This Row],[MARGEM BRUTA]]/Tabela1[[#This Row],[Valor total]]</f>
        <v>0.74666666666666659</v>
      </c>
      <c r="K7000" s="1" t="str">
        <f>VLOOKUP(Tabela1[[#This Row],[Cliente]],'BASE DE CLIENTES'!A:D,4,0)</f>
        <v>SERRALHEIRO</v>
      </c>
      <c r="L7000" s="1" t="str">
        <f>VLOOKUP(Tabela1[[#This Row],[Cliente]],'BASE DE CLIENTES'!A:E,5,0)</f>
        <v>CEILANDIA SUL (CEILANDIA)</v>
      </c>
    </row>
    <row r="7001" spans="2:12" x14ac:dyDescent="0.3">
      <c r="B7001" t="s">
        <v>1221</v>
      </c>
      <c r="C7001" s="1" t="str">
        <f>VLOOKUP(Tabela1[[#This Row],[Cliente]],'BASE DE CLIENTES'!A:E,2,0)</f>
        <v>Brasília</v>
      </c>
      <c r="D7001" s="1" t="str">
        <f>VLOOKUP(Tabela1[[#This Row],[Cliente]],'BASE DE CLIENTES'!A:C,3,0)</f>
        <v>DF</v>
      </c>
      <c r="E7001" s="1" t="str">
        <f>CONCATENATE(Tabela1[[#This Row],[CIDADE]],",",Tabela1[[#This Row],[UF]])</f>
        <v>Brasília,DF</v>
      </c>
      <c r="F7001" s="12">
        <v>46211</v>
      </c>
      <c r="G7001" s="14">
        <v>200</v>
      </c>
      <c r="H7001" s="13">
        <v>260</v>
      </c>
      <c r="I7001" s="7">
        <f>Tabela1[[#This Row],[Valor total]]-Tabela1[[#This Row],[Valor custo]]</f>
        <v>60</v>
      </c>
      <c r="J7001" s="3">
        <f>Tabela1[[#This Row],[MARGEM BRUTA]]/Tabela1[[#This Row],[Valor total]]</f>
        <v>0.23076923076923078</v>
      </c>
      <c r="K7001" s="1" t="str">
        <f>VLOOKUP(Tabela1[[#This Row],[Cliente]],'BASE DE CLIENTES'!A:D,4,0)</f>
        <v>CLIENTE NOVO S/ IDENT.</v>
      </c>
      <c r="L7001" s="1" t="str">
        <f>VLOOKUP(Tabela1[[#This Row],[Cliente]],'BASE DE CLIENTES'!A:E,5,0)</f>
        <v>SAMAMBAIA SUL</v>
      </c>
    </row>
    <row r="7002" spans="2:12" x14ac:dyDescent="0.3">
      <c r="B7002" t="s">
        <v>52</v>
      </c>
      <c r="C7002" s="1" t="str">
        <f>VLOOKUP(Tabela1[[#This Row],[Cliente]],'BASE DE CLIENTES'!A:E,2,0)</f>
        <v>Brasília</v>
      </c>
      <c r="D7002" s="1" t="str">
        <f>VLOOKUP(Tabela1[[#This Row],[Cliente]],'BASE DE CLIENTES'!A:C,3,0)</f>
        <v>DF</v>
      </c>
      <c r="E7002" s="1" t="str">
        <f>CONCATENATE(Tabela1[[#This Row],[CIDADE]],",",Tabela1[[#This Row],[UF]])</f>
        <v>Brasília,DF</v>
      </c>
      <c r="F7002" s="12">
        <v>46211</v>
      </c>
      <c r="G7002" s="14">
        <v>15.2</v>
      </c>
      <c r="H7002" s="13">
        <v>70</v>
      </c>
      <c r="I7002" s="7">
        <f>Tabela1[[#This Row],[Valor total]]-Tabela1[[#This Row],[Valor custo]]</f>
        <v>54.8</v>
      </c>
      <c r="J7002" s="3">
        <f>Tabela1[[#This Row],[MARGEM BRUTA]]/Tabela1[[#This Row],[Valor total]]</f>
        <v>0.78285714285714281</v>
      </c>
      <c r="K7002" s="1" t="str">
        <f>VLOOKUP(Tabela1[[#This Row],[Cliente]],'BASE DE CLIENTES'!A:D,4,0)</f>
        <v>SERRALHEIRO</v>
      </c>
      <c r="L7002" s="1" t="str">
        <f>VLOOKUP(Tabela1[[#This Row],[Cliente]],'BASE DE CLIENTES'!A:E,5,0)</f>
        <v>Ceilândia Sul (Ceilândia)</v>
      </c>
    </row>
    <row r="7003" spans="2:12" x14ac:dyDescent="0.3">
      <c r="B7003" t="s">
        <v>1202</v>
      </c>
      <c r="C7003" s="1" t="str">
        <f>VLOOKUP(Tabela1[[#This Row],[Cliente]],'BASE DE CLIENTES'!A:E,2,0)</f>
        <v>Brasília</v>
      </c>
      <c r="D7003" s="1" t="str">
        <f>VLOOKUP(Tabela1[[#This Row],[Cliente]],'BASE DE CLIENTES'!A:C,3,0)</f>
        <v>DF</v>
      </c>
      <c r="E7003" s="1" t="str">
        <f>CONCATENATE(Tabela1[[#This Row],[CIDADE]],",",Tabela1[[#This Row],[UF]])</f>
        <v>Brasília,DF</v>
      </c>
      <c r="F7003" s="12">
        <v>46211</v>
      </c>
      <c r="G7003" s="14">
        <v>486.18</v>
      </c>
      <c r="H7003" s="13">
        <v>840</v>
      </c>
      <c r="I7003" s="7">
        <f>Tabela1[[#This Row],[Valor total]]-Tabela1[[#This Row],[Valor custo]]</f>
        <v>353.82</v>
      </c>
      <c r="J7003" s="3">
        <f>Tabela1[[#This Row],[MARGEM BRUTA]]/Tabela1[[#This Row],[Valor total]]</f>
        <v>0.42121428571428571</v>
      </c>
      <c r="K7003" s="1" t="str">
        <f>VLOOKUP(Tabela1[[#This Row],[Cliente]],'BASE DE CLIENTES'!A:D,4,0)</f>
        <v>CLIENTE NOVO S/ IDENT.</v>
      </c>
      <c r="L7003" s="1" t="str">
        <f>VLOOKUP(Tabela1[[#This Row],[Cliente]],'BASE DE CLIENTES'!A:E,5,0)</f>
        <v>TAGUATINGA</v>
      </c>
    </row>
    <row r="7004" spans="2:12" x14ac:dyDescent="0.3">
      <c r="B7004" t="s">
        <v>1229</v>
      </c>
      <c r="C7004" s="1" t="str">
        <f>VLOOKUP(Tabela1[[#This Row],[Cliente]],'BASE DE CLIENTES'!A:E,2,0)</f>
        <v>Brasília</v>
      </c>
      <c r="D7004" s="1" t="str">
        <f>VLOOKUP(Tabela1[[#This Row],[Cliente]],'BASE DE CLIENTES'!A:C,3,0)</f>
        <v>DF</v>
      </c>
      <c r="E7004" s="1" t="str">
        <f>CONCATENATE(Tabela1[[#This Row],[CIDADE]],",",Tabela1[[#This Row],[UF]])</f>
        <v>Brasília,DF</v>
      </c>
      <c r="F7004" s="12">
        <v>46211</v>
      </c>
      <c r="G7004" s="14">
        <v>670</v>
      </c>
      <c r="H7004" s="13">
        <v>1200</v>
      </c>
      <c r="I7004" s="7">
        <f>Tabela1[[#This Row],[Valor total]]-Tabela1[[#This Row],[Valor custo]]</f>
        <v>530</v>
      </c>
      <c r="J7004" s="3">
        <f>Tabela1[[#This Row],[MARGEM BRUTA]]/Tabela1[[#This Row],[Valor total]]</f>
        <v>0.44166666666666665</v>
      </c>
      <c r="K7004" s="1" t="str">
        <f>VLOOKUP(Tabela1[[#This Row],[Cliente]],'BASE DE CLIENTES'!A:D,4,0)</f>
        <v>CLIENTE NOVO S/ IDENT.</v>
      </c>
      <c r="L7004" s="1" t="str">
        <f>VLOOKUP(Tabela1[[#This Row],[Cliente]],'BASE DE CLIENTES'!A:E,5,0)</f>
        <v>AREAL (AGUAS CLARAS)</v>
      </c>
    </row>
    <row r="7005" spans="2:12" x14ac:dyDescent="0.3">
      <c r="B7005" t="s">
        <v>108</v>
      </c>
      <c r="C7005" s="1" t="str">
        <f>VLOOKUP(Tabela1[[#This Row],[Cliente]],'BASE DE CLIENTES'!A:E,2,0)</f>
        <v>Brasília</v>
      </c>
      <c r="D7005" s="1" t="str">
        <f>VLOOKUP(Tabela1[[#This Row],[Cliente]],'BASE DE CLIENTES'!A:C,3,0)</f>
        <v>DF</v>
      </c>
      <c r="E7005" s="1" t="str">
        <f>CONCATENATE(Tabela1[[#This Row],[CIDADE]],",",Tabela1[[#This Row],[UF]])</f>
        <v>Brasília,DF</v>
      </c>
      <c r="F7005" s="12">
        <v>46211</v>
      </c>
      <c r="G7005" s="14">
        <v>525</v>
      </c>
      <c r="H7005" s="13">
        <v>780</v>
      </c>
      <c r="I7005" s="7">
        <f>Tabela1[[#This Row],[Valor total]]-Tabela1[[#This Row],[Valor custo]]</f>
        <v>255</v>
      </c>
      <c r="J7005" s="3">
        <f>Tabela1[[#This Row],[MARGEM BRUTA]]/Tabela1[[#This Row],[Valor total]]</f>
        <v>0.32692307692307693</v>
      </c>
      <c r="K7005" s="1" t="str">
        <f>VLOOKUP(Tabela1[[#This Row],[Cliente]],'BASE DE CLIENTES'!A:D,4,0)</f>
        <v>SERRALHEIRO</v>
      </c>
      <c r="L7005" s="1" t="str">
        <f>VLOOKUP(Tabela1[[#This Row],[Cliente]],'BASE DE CLIENTES'!A:E,5,0)</f>
        <v>Vila Planalto</v>
      </c>
    </row>
    <row r="7006" spans="2:12" x14ac:dyDescent="0.3">
      <c r="B7006" t="s">
        <v>30</v>
      </c>
      <c r="C7006" s="1" t="str">
        <f>VLOOKUP(Tabela1[[#This Row],[Cliente]],'BASE DE CLIENTES'!A:E,2,0)</f>
        <v>Águas Lindas de Goiás</v>
      </c>
      <c r="D7006" s="1" t="str">
        <f>VLOOKUP(Tabela1[[#This Row],[Cliente]],'BASE DE CLIENTES'!A:C,3,0)</f>
        <v>GO</v>
      </c>
      <c r="E7006" s="1" t="str">
        <f>CONCATENATE(Tabela1[[#This Row],[CIDADE]],",",Tabela1[[#This Row],[UF]])</f>
        <v>Águas Lindas de Goiás,GO</v>
      </c>
      <c r="F7006" s="12">
        <v>46211</v>
      </c>
      <c r="G7006" s="14">
        <v>670</v>
      </c>
      <c r="H7006" s="13">
        <v>485</v>
      </c>
      <c r="I7006" s="7">
        <f>Tabela1[[#This Row],[Valor total]]-Tabela1[[#This Row],[Valor custo]]</f>
        <v>-185</v>
      </c>
      <c r="J7006" s="3">
        <f>Tabela1[[#This Row],[MARGEM BRUTA]]/Tabela1[[#This Row],[Valor total]]</f>
        <v>-0.38144329896907214</v>
      </c>
      <c r="K7006" s="1" t="str">
        <f>VLOOKUP(Tabela1[[#This Row],[Cliente]],'BASE DE CLIENTES'!A:D,4,0)</f>
        <v>SERRALHEIRO</v>
      </c>
      <c r="L7006" s="1" t="str">
        <f>VLOOKUP(Tabela1[[#This Row],[Cliente]],'BASE DE CLIENTES'!A:E,5,0)</f>
        <v>Águas Lindas de Goiás</v>
      </c>
    </row>
    <row r="7007" spans="2:12" x14ac:dyDescent="0.3">
      <c r="B7007" t="s">
        <v>68</v>
      </c>
      <c r="C7007" s="1" t="str">
        <f>VLOOKUP(Tabela1[[#This Row],[Cliente]],'BASE DE CLIENTES'!A:E,2,0)</f>
        <v>Brasília</v>
      </c>
      <c r="D7007" s="1" t="str">
        <f>VLOOKUP(Tabela1[[#This Row],[Cliente]],'BASE DE CLIENTES'!A:C,3,0)</f>
        <v>DF</v>
      </c>
      <c r="E7007" s="1" t="str">
        <f>CONCATENATE(Tabela1[[#This Row],[CIDADE]],",",Tabela1[[#This Row],[UF]])</f>
        <v>Brasília,DF</v>
      </c>
      <c r="F7007" s="12">
        <v>46211</v>
      </c>
      <c r="G7007" s="14">
        <v>760</v>
      </c>
      <c r="H7007" s="13">
        <v>1170</v>
      </c>
      <c r="I7007" s="7">
        <f>Tabela1[[#This Row],[Valor total]]-Tabela1[[#This Row],[Valor custo]]</f>
        <v>410</v>
      </c>
      <c r="J7007" s="3">
        <f>Tabela1[[#This Row],[MARGEM BRUTA]]/Tabela1[[#This Row],[Valor total]]</f>
        <v>0.3504273504273504</v>
      </c>
      <c r="K7007" s="1" t="str">
        <f>VLOOKUP(Tabela1[[#This Row],[Cliente]],'BASE DE CLIENTES'!A:D,4,0)</f>
        <v>EMPRESA COM MAQUINA</v>
      </c>
      <c r="L7007" s="1" t="str">
        <f>VLOOKUP(Tabela1[[#This Row],[Cliente]],'BASE DE CLIENTES'!A:E,5,0)</f>
        <v>SAMAMBAIA SUL (SAMAMBAIA)</v>
      </c>
    </row>
    <row r="7008" spans="2:12" x14ac:dyDescent="0.3">
      <c r="B7008" t="s">
        <v>255</v>
      </c>
      <c r="C7008" s="1" t="str">
        <f>VLOOKUP(Tabela1[[#This Row],[Cliente]],'BASE DE CLIENTES'!A:E,2,0)</f>
        <v>Brasília</v>
      </c>
      <c r="D7008" s="1" t="str">
        <f>VLOOKUP(Tabela1[[#This Row],[Cliente]],'BASE DE CLIENTES'!A:C,3,0)</f>
        <v>DF</v>
      </c>
      <c r="E7008" s="1" t="str">
        <f>CONCATENATE(Tabela1[[#This Row],[CIDADE]],",",Tabela1[[#This Row],[UF]])</f>
        <v>Brasília,DF</v>
      </c>
      <c r="F7008" s="12">
        <v>46211</v>
      </c>
      <c r="G7008" s="14">
        <v>926.79</v>
      </c>
      <c r="H7008" s="13">
        <v>1485</v>
      </c>
      <c r="I7008" s="7">
        <f>Tabela1[[#This Row],[Valor total]]-Tabela1[[#This Row],[Valor custo]]</f>
        <v>558.21</v>
      </c>
      <c r="J7008" s="3">
        <f>Tabela1[[#This Row],[MARGEM BRUTA]]/Tabela1[[#This Row],[Valor total]]</f>
        <v>0.3758989898989899</v>
      </c>
      <c r="K7008" s="1" t="str">
        <f>VLOOKUP(Tabela1[[#This Row],[Cliente]],'BASE DE CLIENTES'!A:D,4,0)</f>
        <v>EMPRESA COM MAQUINA</v>
      </c>
      <c r="L7008" s="1" t="str">
        <f>VLOOKUP(Tabela1[[#This Row],[Cliente]],'BASE DE CLIENTES'!A:E,5,0)</f>
        <v>ADE ÁGUAS CLARAS</v>
      </c>
    </row>
    <row r="7009" spans="2:12" x14ac:dyDescent="0.3">
      <c r="B7009" t="s">
        <v>111</v>
      </c>
      <c r="C7009" s="1" t="str">
        <f>VLOOKUP(Tabela1[[#This Row],[Cliente]],'BASE DE CLIENTES'!A:E,2,0)</f>
        <v>Brasília</v>
      </c>
      <c r="D7009" s="1" t="str">
        <f>VLOOKUP(Tabela1[[#This Row],[Cliente]],'BASE DE CLIENTES'!A:C,3,0)</f>
        <v>DF</v>
      </c>
      <c r="E7009" s="1" t="str">
        <f>CONCATENATE(Tabela1[[#This Row],[CIDADE]],",",Tabela1[[#This Row],[UF]])</f>
        <v>Brasília,DF</v>
      </c>
      <c r="F7009" s="12">
        <v>46211</v>
      </c>
      <c r="G7009" s="14">
        <v>231.28</v>
      </c>
      <c r="H7009" s="13">
        <v>380</v>
      </c>
      <c r="I7009" s="7">
        <f>Tabela1[[#This Row],[Valor total]]-Tabela1[[#This Row],[Valor custo]]</f>
        <v>148.72</v>
      </c>
      <c r="J7009" s="3">
        <f>Tabela1[[#This Row],[MARGEM BRUTA]]/Tabela1[[#This Row],[Valor total]]</f>
        <v>0.39136842105263159</v>
      </c>
      <c r="K7009" s="1" t="str">
        <f>VLOOKUP(Tabela1[[#This Row],[Cliente]],'BASE DE CLIENTES'!A:D,4,0)</f>
        <v>EMPRESA SEM MAQUINA</v>
      </c>
      <c r="L7009" s="1" t="str">
        <f>VLOOKUP(Tabela1[[#This Row],[Cliente]],'BASE DE CLIENTES'!A:E,5,0)</f>
        <v>TAGUATINGA SUL (TAGUATINGA)</v>
      </c>
    </row>
    <row r="7010" spans="2:12" x14ac:dyDescent="0.3">
      <c r="B7010" t="s">
        <v>1223</v>
      </c>
      <c r="C7010" s="1" t="str">
        <f>VLOOKUP(Tabela1[[#This Row],[Cliente]],'BASE DE CLIENTES'!A:E,2,0)</f>
        <v>MERCADO LIVRE</v>
      </c>
      <c r="D7010" s="1" t="str">
        <f>VLOOKUP(Tabela1[[#This Row],[Cliente]],'BASE DE CLIENTES'!A:C,3,0)</f>
        <v>MERCADO LIVRE</v>
      </c>
      <c r="E7010" s="1" t="str">
        <f>CONCATENATE(Tabela1[[#This Row],[CIDADE]],",",Tabela1[[#This Row],[UF]])</f>
        <v>MERCADO LIVRE,MERCADO LIVRE</v>
      </c>
      <c r="F7010" s="12">
        <v>46211</v>
      </c>
      <c r="G7010" s="14">
        <v>167.8</v>
      </c>
      <c r="H7010" s="13">
        <v>254.6</v>
      </c>
      <c r="I7010" s="7">
        <f>Tabela1[[#This Row],[Valor total]]-Tabela1[[#This Row],[Valor custo]]</f>
        <v>86.799999999999983</v>
      </c>
      <c r="J7010" s="3">
        <f>Tabela1[[#This Row],[MARGEM BRUTA]]/Tabela1[[#This Row],[Valor total]]</f>
        <v>0.34092694422623715</v>
      </c>
      <c r="K7010" s="1" t="str">
        <f>VLOOKUP(Tabela1[[#This Row],[Cliente]],'BASE DE CLIENTES'!A:D,4,0)</f>
        <v>OUTROS RAMOS</v>
      </c>
      <c r="L7010" s="1" t="str">
        <f>VLOOKUP(Tabela1[[#This Row],[Cliente]],'BASE DE CLIENTES'!A:E,5,0)</f>
        <v>MERCADO LIVRE</v>
      </c>
    </row>
    <row r="7011" spans="2:12" x14ac:dyDescent="0.3">
      <c r="B7011" t="s">
        <v>1223</v>
      </c>
      <c r="C7011" s="1" t="str">
        <f>VLOOKUP(Tabela1[[#This Row],[Cliente]],'BASE DE CLIENTES'!A:E,2,0)</f>
        <v>MERCADO LIVRE</v>
      </c>
      <c r="D7011" s="1" t="str">
        <f>VLOOKUP(Tabela1[[#This Row],[Cliente]],'BASE DE CLIENTES'!A:C,3,0)</f>
        <v>MERCADO LIVRE</v>
      </c>
      <c r="E7011" s="1" t="str">
        <f>CONCATENATE(Tabela1[[#This Row],[CIDADE]],",",Tabela1[[#This Row],[UF]])</f>
        <v>MERCADO LIVRE,MERCADO LIVRE</v>
      </c>
      <c r="F7011" s="12">
        <v>46211</v>
      </c>
      <c r="G7011" s="14">
        <v>89.84</v>
      </c>
      <c r="H7011" s="13">
        <v>227.79</v>
      </c>
      <c r="I7011" s="7">
        <f>Tabela1[[#This Row],[Valor total]]-Tabela1[[#This Row],[Valor custo]]</f>
        <v>137.94999999999999</v>
      </c>
      <c r="J7011" s="3">
        <f>Tabela1[[#This Row],[MARGEM BRUTA]]/Tabela1[[#This Row],[Valor total]]</f>
        <v>0.6056016506431362</v>
      </c>
      <c r="K7011" s="1" t="str">
        <f>VLOOKUP(Tabela1[[#This Row],[Cliente]],'BASE DE CLIENTES'!A:D,4,0)</f>
        <v>OUTROS RAMOS</v>
      </c>
      <c r="L7011" s="1" t="str">
        <f>VLOOKUP(Tabela1[[#This Row],[Cliente]],'BASE DE CLIENTES'!A:E,5,0)</f>
        <v>MERCADO LIVRE</v>
      </c>
    </row>
    <row r="7012" spans="2:12" x14ac:dyDescent="0.3">
      <c r="B7012" t="s">
        <v>1223</v>
      </c>
      <c r="C7012" s="1" t="str">
        <f>VLOOKUP(Tabela1[[#This Row],[Cliente]],'BASE DE CLIENTES'!A:E,2,0)</f>
        <v>MERCADO LIVRE</v>
      </c>
      <c r="D7012" s="1" t="str">
        <f>VLOOKUP(Tabela1[[#This Row],[Cliente]],'BASE DE CLIENTES'!A:C,3,0)</f>
        <v>MERCADO LIVRE</v>
      </c>
      <c r="E7012" s="1" t="str">
        <f>CONCATENATE(Tabela1[[#This Row],[CIDADE]],",",Tabela1[[#This Row],[UF]])</f>
        <v>MERCADO LIVRE,MERCADO LIVRE</v>
      </c>
      <c r="F7012" s="12">
        <v>46211</v>
      </c>
      <c r="G7012" s="14">
        <v>0</v>
      </c>
      <c r="H7012" s="13">
        <v>122.16</v>
      </c>
      <c r="I7012" s="7">
        <f>Tabela1[[#This Row],[Valor total]]-Tabela1[[#This Row],[Valor custo]]</f>
        <v>122.16</v>
      </c>
      <c r="J7012" s="3">
        <f>Tabela1[[#This Row],[MARGEM BRUTA]]/Tabela1[[#This Row],[Valor total]]</f>
        <v>1</v>
      </c>
      <c r="K7012" s="1" t="str">
        <f>VLOOKUP(Tabela1[[#This Row],[Cliente]],'BASE DE CLIENTES'!A:D,4,0)</f>
        <v>OUTROS RAMOS</v>
      </c>
      <c r="L7012" s="1" t="str">
        <f>VLOOKUP(Tabela1[[#This Row],[Cliente]],'BASE DE CLIENTES'!A:E,5,0)</f>
        <v>MERCADO LIVRE</v>
      </c>
    </row>
    <row r="7013" spans="2:12" x14ac:dyDescent="0.3">
      <c r="B7013" t="s">
        <v>42</v>
      </c>
      <c r="C7013" s="1" t="str">
        <f>VLOOKUP(Tabela1[[#This Row],[Cliente]],'BASE DE CLIENTES'!A:E,2,0)</f>
        <v>Brasília</v>
      </c>
      <c r="D7013" s="1" t="str">
        <f>VLOOKUP(Tabela1[[#This Row],[Cliente]],'BASE DE CLIENTES'!A:C,3,0)</f>
        <v>DF</v>
      </c>
      <c r="E7013" s="1" t="str">
        <f>CONCATENATE(Tabela1[[#This Row],[CIDADE]],",",Tabela1[[#This Row],[UF]])</f>
        <v>Brasília,DF</v>
      </c>
      <c r="F7013" s="12">
        <v>46211</v>
      </c>
      <c r="G7013" s="14">
        <v>1374.83</v>
      </c>
      <c r="H7013" s="13">
        <v>2130</v>
      </c>
      <c r="I7013" s="7">
        <f>Tabela1[[#This Row],[Valor total]]-Tabela1[[#This Row],[Valor custo]]</f>
        <v>755.17000000000007</v>
      </c>
      <c r="J7013" s="3">
        <f>Tabela1[[#This Row],[MARGEM BRUTA]]/Tabela1[[#This Row],[Valor total]]</f>
        <v>0.3545399061032864</v>
      </c>
      <c r="K7013" s="1" t="str">
        <f>VLOOKUP(Tabela1[[#This Row],[Cliente]],'BASE DE CLIENTES'!A:D,4,0)</f>
        <v>EMPRESA SEM MAQUINA</v>
      </c>
      <c r="L7013" s="1" t="str">
        <f>VLOOKUP(Tabela1[[#This Row],[Cliente]],'BASE DE CLIENTES'!A:E,5,0)</f>
        <v>SAMAMBAIA</v>
      </c>
    </row>
    <row r="7014" spans="2:12" x14ac:dyDescent="0.3">
      <c r="B7014" t="s">
        <v>206</v>
      </c>
      <c r="C7014" s="1" t="str">
        <f>VLOOKUP(Tabela1[[#This Row],[Cliente]],'BASE DE CLIENTES'!A:E,2,0)</f>
        <v>Goiânia</v>
      </c>
      <c r="D7014" s="1" t="str">
        <f>VLOOKUP(Tabela1[[#This Row],[Cliente]],'BASE DE CLIENTES'!A:C,3,0)</f>
        <v>GO</v>
      </c>
      <c r="E7014" s="1" t="str">
        <f>CONCATENATE(Tabela1[[#This Row],[CIDADE]],",",Tabela1[[#This Row],[UF]])</f>
        <v>Goiânia,GO</v>
      </c>
      <c r="F7014" s="12">
        <v>46210</v>
      </c>
      <c r="G7014" s="14">
        <v>12470.16</v>
      </c>
      <c r="H7014" s="13">
        <v>19380</v>
      </c>
      <c r="I7014" s="7">
        <f>Tabela1[[#This Row],[Valor total]]-Tabela1[[#This Row],[Valor custo]]</f>
        <v>6909.84</v>
      </c>
      <c r="J7014" s="3">
        <f>Tabela1[[#This Row],[MARGEM BRUTA]]/Tabela1[[#This Row],[Valor total]]</f>
        <v>0.35654489164086689</v>
      </c>
      <c r="K7014" s="1" t="str">
        <f>VLOOKUP(Tabela1[[#This Row],[Cliente]],'BASE DE CLIENTES'!A:D,4,0)</f>
        <v>EMPRESA COM MAQUINA</v>
      </c>
      <c r="L7014" s="1" t="str">
        <f>VLOOKUP(Tabela1[[#This Row],[Cliente]],'BASE DE CLIENTES'!A:E,5,0)</f>
        <v>Goiânia</v>
      </c>
    </row>
    <row r="7015" spans="2:12" x14ac:dyDescent="0.3">
      <c r="B7015" t="s">
        <v>309</v>
      </c>
      <c r="C7015" s="1" t="str">
        <f>VLOOKUP(Tabela1[[#This Row],[Cliente]],'BASE DE CLIENTES'!A:E,2,0)</f>
        <v>Uberlândia</v>
      </c>
      <c r="D7015" s="1" t="str">
        <f>VLOOKUP(Tabela1[[#This Row],[Cliente]],'BASE DE CLIENTES'!A:C,3,0)</f>
        <v>MG</v>
      </c>
      <c r="E7015" s="1" t="str">
        <f>CONCATENATE(Tabela1[[#This Row],[CIDADE]],",",Tabela1[[#This Row],[UF]])</f>
        <v>Uberlândia,MG</v>
      </c>
      <c r="F7015" s="12">
        <v>46210</v>
      </c>
      <c r="G7015" s="14">
        <v>3811.79</v>
      </c>
      <c r="H7015" s="13">
        <v>5720</v>
      </c>
      <c r="I7015" s="7">
        <f>Tabela1[[#This Row],[Valor total]]-Tabela1[[#This Row],[Valor custo]]</f>
        <v>1908.21</v>
      </c>
      <c r="J7015" s="3">
        <f>Tabela1[[#This Row],[MARGEM BRUTA]]/Tabela1[[#This Row],[Valor total]]</f>
        <v>0.33360314685314685</v>
      </c>
      <c r="K7015" s="1" t="str">
        <f>VLOOKUP(Tabela1[[#This Row],[Cliente]],'BASE DE CLIENTES'!A:D,4,0)</f>
        <v>EMPRESA COM MAQUINA</v>
      </c>
      <c r="L7015" s="1" t="str">
        <f>VLOOKUP(Tabela1[[#This Row],[Cliente]],'BASE DE CLIENTES'!A:E,5,0)</f>
        <v>Uberlândia</v>
      </c>
    </row>
    <row r="7016" spans="2:12" x14ac:dyDescent="0.3">
      <c r="B7016" t="s">
        <v>68</v>
      </c>
      <c r="C7016" s="1" t="str">
        <f>VLOOKUP(Tabela1[[#This Row],[Cliente]],'BASE DE CLIENTES'!A:E,2,0)</f>
        <v>Brasília</v>
      </c>
      <c r="D7016" s="1" t="str">
        <f>VLOOKUP(Tabela1[[#This Row],[Cliente]],'BASE DE CLIENTES'!A:C,3,0)</f>
        <v>DF</v>
      </c>
      <c r="E7016" s="1" t="str">
        <f>CONCATENATE(Tabela1[[#This Row],[CIDADE]],",",Tabela1[[#This Row],[UF]])</f>
        <v>Brasília,DF</v>
      </c>
      <c r="F7016" s="12">
        <v>46210</v>
      </c>
      <c r="G7016" s="14">
        <v>380</v>
      </c>
      <c r="H7016" s="13">
        <v>705</v>
      </c>
      <c r="I7016" s="7">
        <f>Tabela1[[#This Row],[Valor total]]-Tabela1[[#This Row],[Valor custo]]</f>
        <v>325</v>
      </c>
      <c r="J7016" s="3">
        <f>Tabela1[[#This Row],[MARGEM BRUTA]]/Tabela1[[#This Row],[Valor total]]</f>
        <v>0.46099290780141844</v>
      </c>
      <c r="K7016" s="1" t="str">
        <f>VLOOKUP(Tabela1[[#This Row],[Cliente]],'BASE DE CLIENTES'!A:D,4,0)</f>
        <v>EMPRESA COM MAQUINA</v>
      </c>
      <c r="L7016" s="1" t="str">
        <f>VLOOKUP(Tabela1[[#This Row],[Cliente]],'BASE DE CLIENTES'!A:E,5,0)</f>
        <v>SAMAMBAIA SUL (SAMAMBAIA)</v>
      </c>
    </row>
    <row r="7017" spans="2:12" x14ac:dyDescent="0.3">
      <c r="B7017" t="s">
        <v>111</v>
      </c>
      <c r="C7017" s="1" t="str">
        <f>VLOOKUP(Tabela1[[#This Row],[Cliente]],'BASE DE CLIENTES'!A:E,2,0)</f>
        <v>Brasília</v>
      </c>
      <c r="D7017" s="1" t="str">
        <f>VLOOKUP(Tabela1[[#This Row],[Cliente]],'BASE DE CLIENTES'!A:C,3,0)</f>
        <v>DF</v>
      </c>
      <c r="E7017" s="1" t="str">
        <f>CONCATENATE(Tabela1[[#This Row],[CIDADE]],",",Tabela1[[#This Row],[UF]])</f>
        <v>Brasília,DF</v>
      </c>
      <c r="F7017" s="12">
        <v>46210</v>
      </c>
      <c r="G7017" s="14">
        <v>464.6</v>
      </c>
      <c r="H7017" s="13">
        <v>755</v>
      </c>
      <c r="I7017" s="7">
        <f>Tabela1[[#This Row],[Valor total]]-Tabela1[[#This Row],[Valor custo]]</f>
        <v>290.39999999999998</v>
      </c>
      <c r="J7017" s="3">
        <f>Tabela1[[#This Row],[MARGEM BRUTA]]/Tabela1[[#This Row],[Valor total]]</f>
        <v>0.38463576158940394</v>
      </c>
      <c r="K7017" s="1" t="str">
        <f>VLOOKUP(Tabela1[[#This Row],[Cliente]],'BASE DE CLIENTES'!A:D,4,0)</f>
        <v>EMPRESA SEM MAQUINA</v>
      </c>
      <c r="L7017" s="1" t="str">
        <f>VLOOKUP(Tabela1[[#This Row],[Cliente]],'BASE DE CLIENTES'!A:E,5,0)</f>
        <v>TAGUATINGA SUL (TAGUATINGA)</v>
      </c>
    </row>
    <row r="7018" spans="2:12" x14ac:dyDescent="0.3">
      <c r="B7018" t="s">
        <v>100</v>
      </c>
      <c r="C7018" s="1" t="str">
        <f>VLOOKUP(Tabela1[[#This Row],[Cliente]],'BASE DE CLIENTES'!A:E,2,0)</f>
        <v>Águas Lindas de Goiás</v>
      </c>
      <c r="D7018" s="1" t="str">
        <f>VLOOKUP(Tabela1[[#This Row],[Cliente]],'BASE DE CLIENTES'!A:C,3,0)</f>
        <v>GO</v>
      </c>
      <c r="E7018" s="1" t="str">
        <f>CONCATENATE(Tabela1[[#This Row],[CIDADE]],",",Tabela1[[#This Row],[UF]])</f>
        <v>Águas Lindas de Goiás,GO</v>
      </c>
      <c r="F7018" s="12">
        <v>46210</v>
      </c>
      <c r="G7018" s="14">
        <v>380</v>
      </c>
      <c r="H7018" s="13">
        <v>645</v>
      </c>
      <c r="I7018" s="7">
        <f>Tabela1[[#This Row],[Valor total]]-Tabela1[[#This Row],[Valor custo]]</f>
        <v>265</v>
      </c>
      <c r="J7018" s="3">
        <f>Tabela1[[#This Row],[MARGEM BRUTA]]/Tabela1[[#This Row],[Valor total]]</f>
        <v>0.41085271317829458</v>
      </c>
      <c r="K7018" s="1" t="str">
        <f>VLOOKUP(Tabela1[[#This Row],[Cliente]],'BASE DE CLIENTES'!A:D,4,0)</f>
        <v>EMPRESA SEM MAQUINA</v>
      </c>
      <c r="L7018" s="1" t="str">
        <f>VLOOKUP(Tabela1[[#This Row],[Cliente]],'BASE DE CLIENTES'!A:E,5,0)</f>
        <v>Águas Lindas de Goiás</v>
      </c>
    </row>
    <row r="7019" spans="2:12" x14ac:dyDescent="0.3">
      <c r="B7019" t="s">
        <v>27</v>
      </c>
      <c r="C7019" s="1" t="str">
        <f>VLOOKUP(Tabela1[[#This Row],[Cliente]],'BASE DE CLIENTES'!A:E,2,0)</f>
        <v>Brasília</v>
      </c>
      <c r="D7019" s="1" t="str">
        <f>VLOOKUP(Tabela1[[#This Row],[Cliente]],'BASE DE CLIENTES'!A:C,3,0)</f>
        <v>DF</v>
      </c>
      <c r="E7019" s="1" t="str">
        <f>CONCATENATE(Tabela1[[#This Row],[CIDADE]],",",Tabela1[[#This Row],[UF]])</f>
        <v>Brasília,DF</v>
      </c>
      <c r="F7019" s="12">
        <v>46210</v>
      </c>
      <c r="G7019" s="14">
        <v>733</v>
      </c>
      <c r="H7019" s="13">
        <v>1385</v>
      </c>
      <c r="I7019" s="7">
        <f>Tabela1[[#This Row],[Valor total]]-Tabela1[[#This Row],[Valor custo]]</f>
        <v>652</v>
      </c>
      <c r="J7019" s="3">
        <f>Tabela1[[#This Row],[MARGEM BRUTA]]/Tabela1[[#This Row],[Valor total]]</f>
        <v>0.47075812274368228</v>
      </c>
      <c r="K7019" s="1" t="str">
        <f>VLOOKUP(Tabela1[[#This Row],[Cliente]],'BASE DE CLIENTES'!A:D,4,0)</f>
        <v>EMPRESA SEM MAQUINA</v>
      </c>
      <c r="L7019" s="1" t="str">
        <f>VLOOKUP(Tabela1[[#This Row],[Cliente]],'BASE DE CLIENTES'!A:E,5,0)</f>
        <v>RECANTO DAS EMAS</v>
      </c>
    </row>
    <row r="7020" spans="2:12" x14ac:dyDescent="0.3">
      <c r="B7020" t="s">
        <v>30</v>
      </c>
      <c r="C7020" s="1" t="str">
        <f>VLOOKUP(Tabela1[[#This Row],[Cliente]],'BASE DE CLIENTES'!A:E,2,0)</f>
        <v>Águas Lindas de Goiás</v>
      </c>
      <c r="D7020" s="1" t="str">
        <f>VLOOKUP(Tabela1[[#This Row],[Cliente]],'BASE DE CLIENTES'!A:C,3,0)</f>
        <v>GO</v>
      </c>
      <c r="E7020" s="1" t="str">
        <f>CONCATENATE(Tabela1[[#This Row],[CIDADE]],",",Tabela1[[#This Row],[UF]])</f>
        <v>Águas Lindas de Goiás,GO</v>
      </c>
      <c r="F7020" s="12">
        <v>46210</v>
      </c>
      <c r="G7020" s="14">
        <v>380</v>
      </c>
      <c r="H7020" s="13">
        <v>615</v>
      </c>
      <c r="I7020" s="7">
        <f>Tabela1[[#This Row],[Valor total]]-Tabela1[[#This Row],[Valor custo]]</f>
        <v>235</v>
      </c>
      <c r="J7020" s="3">
        <f>Tabela1[[#This Row],[MARGEM BRUTA]]/Tabela1[[#This Row],[Valor total]]</f>
        <v>0.38211382113821141</v>
      </c>
      <c r="K7020" s="1" t="str">
        <f>VLOOKUP(Tabela1[[#This Row],[Cliente]],'BASE DE CLIENTES'!A:D,4,0)</f>
        <v>SERRALHEIRO</v>
      </c>
      <c r="L7020" s="1" t="str">
        <f>VLOOKUP(Tabela1[[#This Row],[Cliente]],'BASE DE CLIENTES'!A:E,5,0)</f>
        <v>Águas Lindas de Goiás</v>
      </c>
    </row>
    <row r="7021" spans="2:12" x14ac:dyDescent="0.3">
      <c r="B7021" t="s">
        <v>216</v>
      </c>
      <c r="C7021" s="1" t="str">
        <f>VLOOKUP(Tabela1[[#This Row],[Cliente]],'BASE DE CLIENTES'!A:E,2,0)</f>
        <v>Brasília</v>
      </c>
      <c r="D7021" s="1" t="str">
        <f>VLOOKUP(Tabela1[[#This Row],[Cliente]],'BASE DE CLIENTES'!A:C,3,0)</f>
        <v>DF</v>
      </c>
      <c r="E7021" s="1" t="str">
        <f>CONCATENATE(Tabela1[[#This Row],[CIDADE]],",",Tabela1[[#This Row],[UF]])</f>
        <v>Brasília,DF</v>
      </c>
      <c r="F7021" s="12">
        <v>46210</v>
      </c>
      <c r="G7021" s="14">
        <v>493.79</v>
      </c>
      <c r="H7021" s="13">
        <v>850</v>
      </c>
      <c r="I7021" s="7">
        <f>Tabela1[[#This Row],[Valor total]]-Tabela1[[#This Row],[Valor custo]]</f>
        <v>356.21</v>
      </c>
      <c r="J7021" s="3">
        <f>Tabela1[[#This Row],[MARGEM BRUTA]]/Tabela1[[#This Row],[Valor total]]</f>
        <v>0.41907058823529408</v>
      </c>
      <c r="K7021" s="1" t="str">
        <f>VLOOKUP(Tabela1[[#This Row],[Cliente]],'BASE DE CLIENTES'!A:D,4,0)</f>
        <v>EMPRESA COM MAQUINA</v>
      </c>
      <c r="L7021" s="1" t="str">
        <f>VLOOKUP(Tabela1[[#This Row],[Cliente]],'BASE DE CLIENTES'!A:E,5,0)</f>
        <v>RIACHO FUNDO II</v>
      </c>
    </row>
    <row r="7022" spans="2:12" x14ac:dyDescent="0.3">
      <c r="B7022" t="s">
        <v>66</v>
      </c>
      <c r="C7022" s="1" t="str">
        <f>VLOOKUP(Tabela1[[#This Row],[Cliente]],'BASE DE CLIENTES'!A:E,2,0)</f>
        <v>Águas Lindas de Goiás</v>
      </c>
      <c r="D7022" s="1" t="str">
        <f>VLOOKUP(Tabela1[[#This Row],[Cliente]],'BASE DE CLIENTES'!A:C,3,0)</f>
        <v>GO</v>
      </c>
      <c r="E7022" s="1" t="str">
        <f>CONCATENATE(Tabela1[[#This Row],[CIDADE]],",",Tabela1[[#This Row],[UF]])</f>
        <v>Águas Lindas de Goiás,GO</v>
      </c>
      <c r="F7022" s="12">
        <v>46210</v>
      </c>
      <c r="G7022" s="14">
        <v>2840.88</v>
      </c>
      <c r="H7022" s="13">
        <v>4425</v>
      </c>
      <c r="I7022" s="7">
        <f>Tabela1[[#This Row],[Valor total]]-Tabela1[[#This Row],[Valor custo]]</f>
        <v>1584.12</v>
      </c>
      <c r="J7022" s="3">
        <f>Tabela1[[#This Row],[MARGEM BRUTA]]/Tabela1[[#This Row],[Valor total]]</f>
        <v>0.35799322033898301</v>
      </c>
      <c r="K7022" s="1" t="str">
        <f>VLOOKUP(Tabela1[[#This Row],[Cliente]],'BASE DE CLIENTES'!A:D,4,0)</f>
        <v>EMPRESA COM MAQUINA</v>
      </c>
      <c r="L7022" s="1" t="str">
        <f>VLOOKUP(Tabela1[[#This Row],[Cliente]],'BASE DE CLIENTES'!A:E,5,0)</f>
        <v>Águas Lindas de Goiás</v>
      </c>
    </row>
    <row r="7023" spans="2:12" x14ac:dyDescent="0.3">
      <c r="B7023" t="s">
        <v>38</v>
      </c>
      <c r="C7023" s="1" t="str">
        <f>VLOOKUP(Tabela1[[#This Row],[Cliente]],'BASE DE CLIENTES'!A:E,2,0)</f>
        <v>Brasília</v>
      </c>
      <c r="D7023" s="1" t="str">
        <f>VLOOKUP(Tabela1[[#This Row],[Cliente]],'BASE DE CLIENTES'!A:C,3,0)</f>
        <v>DF</v>
      </c>
      <c r="E7023" s="1" t="str">
        <f>CONCATENATE(Tabela1[[#This Row],[CIDADE]],",",Tabela1[[#This Row],[UF]])</f>
        <v>Brasília,DF</v>
      </c>
      <c r="F7023" s="12">
        <v>46210</v>
      </c>
      <c r="G7023" s="14">
        <v>1000</v>
      </c>
      <c r="H7023" s="13">
        <v>1300</v>
      </c>
      <c r="I7023" s="7">
        <f>Tabela1[[#This Row],[Valor total]]-Tabela1[[#This Row],[Valor custo]]</f>
        <v>300</v>
      </c>
      <c r="J7023" s="3">
        <f>Tabela1[[#This Row],[MARGEM BRUTA]]/Tabela1[[#This Row],[Valor total]]</f>
        <v>0.23076923076923078</v>
      </c>
      <c r="K7023" s="1" t="str">
        <f>VLOOKUP(Tabela1[[#This Row],[Cliente]],'BASE DE CLIENTES'!A:D,4,0)</f>
        <v>EMPRESA SEM MAQUINA</v>
      </c>
      <c r="L7023" s="1" t="str">
        <f>VLOOKUP(Tabela1[[#This Row],[Cliente]],'BASE DE CLIENTES'!A:E,5,0)</f>
        <v>PONTE ALTA NORTE (GAMA)</v>
      </c>
    </row>
    <row r="7024" spans="2:12" x14ac:dyDescent="0.3">
      <c r="B7024" t="s">
        <v>112</v>
      </c>
      <c r="C7024" s="1" t="str">
        <f>VLOOKUP(Tabela1[[#This Row],[Cliente]],'BASE DE CLIENTES'!A:E,2,0)</f>
        <v>Brasília</v>
      </c>
      <c r="D7024" s="1" t="str">
        <f>VLOOKUP(Tabela1[[#This Row],[Cliente]],'BASE DE CLIENTES'!A:C,3,0)</f>
        <v>DF</v>
      </c>
      <c r="E7024" s="1" t="str">
        <f>CONCATENATE(Tabela1[[#This Row],[CIDADE]],",",Tabela1[[#This Row],[UF]])</f>
        <v>Brasília,DF</v>
      </c>
      <c r="F7024" s="12">
        <v>46210</v>
      </c>
      <c r="G7024" s="14">
        <v>680</v>
      </c>
      <c r="H7024" s="13">
        <v>1215</v>
      </c>
      <c r="I7024" s="7">
        <f>Tabela1[[#This Row],[Valor total]]-Tabela1[[#This Row],[Valor custo]]</f>
        <v>535</v>
      </c>
      <c r="J7024" s="3">
        <f>Tabela1[[#This Row],[MARGEM BRUTA]]/Tabela1[[#This Row],[Valor total]]</f>
        <v>0.44032921810699588</v>
      </c>
      <c r="K7024" s="1" t="str">
        <f>VLOOKUP(Tabela1[[#This Row],[Cliente]],'BASE DE CLIENTES'!A:D,4,0)</f>
        <v>SERRALHEIRO</v>
      </c>
      <c r="L7024" s="1" t="str">
        <f>VLOOKUP(Tabela1[[#This Row],[Cliente]],'BASE DE CLIENTES'!A:E,5,0)</f>
        <v>RIACHO FUNDO I</v>
      </c>
    </row>
    <row r="7025" spans="2:12" x14ac:dyDescent="0.3">
      <c r="B7025" t="s">
        <v>85</v>
      </c>
      <c r="C7025" s="1" t="str">
        <f>VLOOKUP(Tabela1[[#This Row],[Cliente]],'BASE DE CLIENTES'!A:E,2,0)</f>
        <v>Brasília</v>
      </c>
      <c r="D7025" s="1" t="str">
        <f>VLOOKUP(Tabela1[[#This Row],[Cliente]],'BASE DE CLIENTES'!A:C,3,0)</f>
        <v>DF</v>
      </c>
      <c r="E7025" s="1" t="str">
        <f>CONCATENATE(Tabela1[[#This Row],[CIDADE]],",",Tabela1[[#This Row],[UF]])</f>
        <v>Brasília,DF</v>
      </c>
      <c r="F7025" s="12">
        <v>46210</v>
      </c>
      <c r="G7025" s="14">
        <v>200</v>
      </c>
      <c r="H7025" s="13">
        <v>260</v>
      </c>
      <c r="I7025" s="7">
        <f>Tabela1[[#This Row],[Valor total]]-Tabela1[[#This Row],[Valor custo]]</f>
        <v>60</v>
      </c>
      <c r="J7025" s="3">
        <f>Tabela1[[#This Row],[MARGEM BRUTA]]/Tabela1[[#This Row],[Valor total]]</f>
        <v>0.23076923076923078</v>
      </c>
      <c r="K7025" s="1" t="str">
        <f>VLOOKUP(Tabela1[[#This Row],[Cliente]],'BASE DE CLIENTES'!A:D,4,0)</f>
        <v>SERRALHEIRO</v>
      </c>
      <c r="L7025" s="1" t="str">
        <f>VLOOKUP(Tabela1[[#This Row],[Cliente]],'BASE DE CLIENTES'!A:E,5,0)</f>
        <v>SAMAMBAIA NORTE (SAMAMBAIA)</v>
      </c>
    </row>
    <row r="7026" spans="2:12" x14ac:dyDescent="0.3">
      <c r="B7026" t="s">
        <v>78</v>
      </c>
      <c r="C7026" s="1" t="str">
        <f>VLOOKUP(Tabela1[[#This Row],[Cliente]],'BASE DE CLIENTES'!A:E,2,0)</f>
        <v>Brasília</v>
      </c>
      <c r="D7026" s="1" t="str">
        <f>VLOOKUP(Tabela1[[#This Row],[Cliente]],'BASE DE CLIENTES'!A:C,3,0)</f>
        <v>DF</v>
      </c>
      <c r="E7026" s="1" t="str">
        <f>CONCATENATE(Tabela1[[#This Row],[CIDADE]],",",Tabela1[[#This Row],[UF]])</f>
        <v>Brasília,DF</v>
      </c>
      <c r="F7026" s="12">
        <v>46210</v>
      </c>
      <c r="G7026" s="14">
        <v>168.84</v>
      </c>
      <c r="H7026" s="13">
        <v>450</v>
      </c>
      <c r="I7026" s="7">
        <f>Tabela1[[#This Row],[Valor total]]-Tabela1[[#This Row],[Valor custo]]</f>
        <v>281.15999999999997</v>
      </c>
      <c r="J7026" s="3">
        <f>Tabela1[[#This Row],[MARGEM BRUTA]]/Tabela1[[#This Row],[Valor total]]</f>
        <v>0.62479999999999991</v>
      </c>
      <c r="K7026" s="1" t="str">
        <f>VLOOKUP(Tabela1[[#This Row],[Cliente]],'BASE DE CLIENTES'!A:D,4,0)</f>
        <v>SERRALHEIRO</v>
      </c>
      <c r="L7026" s="1" t="str">
        <f>VLOOKUP(Tabela1[[#This Row],[Cliente]],'BASE DE CLIENTES'!A:E,5,0)</f>
        <v>Vila do Boa (São Sebastião)</v>
      </c>
    </row>
    <row r="7027" spans="2:12" x14ac:dyDescent="0.3">
      <c r="B7027" t="s">
        <v>70</v>
      </c>
      <c r="C7027" s="1" t="str">
        <f>VLOOKUP(Tabela1[[#This Row],[Cliente]],'BASE DE CLIENTES'!A:E,2,0)</f>
        <v>Brasília</v>
      </c>
      <c r="D7027" s="1" t="str">
        <f>VLOOKUP(Tabela1[[#This Row],[Cliente]],'BASE DE CLIENTES'!A:C,3,0)</f>
        <v>DF</v>
      </c>
      <c r="E7027" s="1" t="str">
        <f>CONCATENATE(Tabela1[[#This Row],[CIDADE]],",",Tabela1[[#This Row],[UF]])</f>
        <v>Brasília,DF</v>
      </c>
      <c r="F7027" s="12">
        <v>46210</v>
      </c>
      <c r="G7027" s="14">
        <v>1093.58</v>
      </c>
      <c r="H7027" s="13">
        <v>1740</v>
      </c>
      <c r="I7027" s="7">
        <f>Tabela1[[#This Row],[Valor total]]-Tabela1[[#This Row],[Valor custo]]</f>
        <v>646.42000000000007</v>
      </c>
      <c r="J7027" s="3">
        <f>Tabela1[[#This Row],[MARGEM BRUTA]]/Tabela1[[#This Row],[Valor total]]</f>
        <v>0.3715057471264368</v>
      </c>
      <c r="K7027" s="1" t="str">
        <f>VLOOKUP(Tabela1[[#This Row],[Cliente]],'BASE DE CLIENTES'!A:D,4,0)</f>
        <v>EMPRESA COM MAQUINA</v>
      </c>
      <c r="L7027" s="1" t="str">
        <f>VLOOKUP(Tabela1[[#This Row],[Cliente]],'BASE DE CLIENTES'!A:E,5,0)</f>
        <v>TAGUATINGA NORTE (TAGUATINGA)</v>
      </c>
    </row>
    <row r="7028" spans="2:12" x14ac:dyDescent="0.3">
      <c r="B7028" t="s">
        <v>1221</v>
      </c>
      <c r="C7028" s="1" t="str">
        <f>VLOOKUP(Tabela1[[#This Row],[Cliente]],'BASE DE CLIENTES'!A:E,2,0)</f>
        <v>Brasília</v>
      </c>
      <c r="D7028" s="1" t="str">
        <f>VLOOKUP(Tabela1[[#This Row],[Cliente]],'BASE DE CLIENTES'!A:C,3,0)</f>
        <v>DF</v>
      </c>
      <c r="E7028" s="1" t="str">
        <f>CONCATENATE(Tabela1[[#This Row],[CIDADE]],",",Tabela1[[#This Row],[UF]])</f>
        <v>Brasília,DF</v>
      </c>
      <c r="F7028" s="12">
        <v>46210</v>
      </c>
      <c r="G7028" s="14">
        <v>760</v>
      </c>
      <c r="H7028" s="13">
        <v>1290</v>
      </c>
      <c r="I7028" s="7">
        <f>Tabela1[[#This Row],[Valor total]]-Tabela1[[#This Row],[Valor custo]]</f>
        <v>530</v>
      </c>
      <c r="J7028" s="3">
        <f>Tabela1[[#This Row],[MARGEM BRUTA]]/Tabela1[[#This Row],[Valor total]]</f>
        <v>0.41085271317829458</v>
      </c>
      <c r="K7028" s="1" t="str">
        <f>VLOOKUP(Tabela1[[#This Row],[Cliente]],'BASE DE CLIENTES'!A:D,4,0)</f>
        <v>CLIENTE NOVO S/ IDENT.</v>
      </c>
      <c r="L7028" s="1" t="str">
        <f>VLOOKUP(Tabela1[[#This Row],[Cliente]],'BASE DE CLIENTES'!A:E,5,0)</f>
        <v>SAMAMBAIA SUL</v>
      </c>
    </row>
    <row r="7029" spans="2:12" x14ac:dyDescent="0.3">
      <c r="B7029" t="s">
        <v>216</v>
      </c>
      <c r="C7029" s="1" t="str">
        <f>VLOOKUP(Tabela1[[#This Row],[Cliente]],'BASE DE CLIENTES'!A:E,2,0)</f>
        <v>Brasília</v>
      </c>
      <c r="D7029" s="1" t="str">
        <f>VLOOKUP(Tabela1[[#This Row],[Cliente]],'BASE DE CLIENTES'!A:C,3,0)</f>
        <v>DF</v>
      </c>
      <c r="E7029" s="1" t="str">
        <f>CONCATENATE(Tabela1[[#This Row],[CIDADE]],",",Tabela1[[#This Row],[UF]])</f>
        <v>Brasília,DF</v>
      </c>
      <c r="F7029" s="12">
        <v>46210</v>
      </c>
      <c r="G7029" s="14">
        <v>913.79</v>
      </c>
      <c r="H7029" s="13">
        <v>1400</v>
      </c>
      <c r="I7029" s="7">
        <f>Tabela1[[#This Row],[Valor total]]-Tabela1[[#This Row],[Valor custo]]</f>
        <v>486.21000000000004</v>
      </c>
      <c r="J7029" s="3">
        <f>Tabela1[[#This Row],[MARGEM BRUTA]]/Tabela1[[#This Row],[Valor total]]</f>
        <v>0.34729285714285718</v>
      </c>
      <c r="K7029" s="1" t="str">
        <f>VLOOKUP(Tabela1[[#This Row],[Cliente]],'BASE DE CLIENTES'!A:D,4,0)</f>
        <v>EMPRESA COM MAQUINA</v>
      </c>
      <c r="L7029" s="1" t="str">
        <f>VLOOKUP(Tabela1[[#This Row],[Cliente]],'BASE DE CLIENTES'!A:E,5,0)</f>
        <v>RIACHO FUNDO II</v>
      </c>
    </row>
    <row r="7030" spans="2:12" x14ac:dyDescent="0.3">
      <c r="B7030" t="s">
        <v>23</v>
      </c>
      <c r="C7030" s="1" t="str">
        <f>VLOOKUP(Tabela1[[#This Row],[Cliente]],'BASE DE CLIENTES'!A:E,2,0)</f>
        <v>Brasília</v>
      </c>
      <c r="D7030" s="1" t="str">
        <f>VLOOKUP(Tabela1[[#This Row],[Cliente]],'BASE DE CLIENTES'!A:C,3,0)</f>
        <v>DF</v>
      </c>
      <c r="E7030" s="1" t="str">
        <f>CONCATENATE(Tabela1[[#This Row],[CIDADE]],",",Tabela1[[#This Row],[UF]])</f>
        <v>Brasília,DF</v>
      </c>
      <c r="F7030" s="12">
        <v>46210</v>
      </c>
      <c r="G7030" s="14">
        <v>1140</v>
      </c>
      <c r="H7030" s="13">
        <v>1650</v>
      </c>
      <c r="I7030" s="7">
        <f>Tabela1[[#This Row],[Valor total]]-Tabela1[[#This Row],[Valor custo]]</f>
        <v>510</v>
      </c>
      <c r="J7030" s="3">
        <f>Tabela1[[#This Row],[MARGEM BRUTA]]/Tabela1[[#This Row],[Valor total]]</f>
        <v>0.30909090909090908</v>
      </c>
      <c r="K7030" s="1" t="str">
        <f>VLOOKUP(Tabela1[[#This Row],[Cliente]],'BASE DE CLIENTES'!A:D,4,0)</f>
        <v>EMPRESA SEM MAQUINA</v>
      </c>
      <c r="L7030" s="1" t="str">
        <f>VLOOKUP(Tabela1[[#This Row],[Cliente]],'BASE DE CLIENTES'!A:E,5,0)</f>
        <v>SETOR INDUSTRIAL (TAGUATINGA)</v>
      </c>
    </row>
    <row r="7031" spans="2:12" x14ac:dyDescent="0.3">
      <c r="B7031" t="s">
        <v>221</v>
      </c>
      <c r="C7031" s="1" t="str">
        <f>VLOOKUP(Tabela1[[#This Row],[Cliente]],'BASE DE CLIENTES'!A:E,2,0)</f>
        <v>Goiânia</v>
      </c>
      <c r="D7031" s="1" t="str">
        <f>VLOOKUP(Tabela1[[#This Row],[Cliente]],'BASE DE CLIENTES'!A:C,3,0)</f>
        <v>GO</v>
      </c>
      <c r="E7031" s="1" t="str">
        <f>CONCATENATE(Tabela1[[#This Row],[CIDADE]],",",Tabela1[[#This Row],[UF]])</f>
        <v>Goiânia,GO</v>
      </c>
      <c r="F7031" s="12">
        <v>46210</v>
      </c>
      <c r="G7031" s="14">
        <v>2040</v>
      </c>
      <c r="H7031" s="13">
        <v>3450</v>
      </c>
      <c r="I7031" s="7">
        <f>Tabela1[[#This Row],[Valor total]]-Tabela1[[#This Row],[Valor custo]]</f>
        <v>1410</v>
      </c>
      <c r="J7031" s="3">
        <f>Tabela1[[#This Row],[MARGEM BRUTA]]/Tabela1[[#This Row],[Valor total]]</f>
        <v>0.40869565217391307</v>
      </c>
      <c r="K7031" s="1" t="str">
        <f>VLOOKUP(Tabela1[[#This Row],[Cliente]],'BASE DE CLIENTES'!A:D,4,0)</f>
        <v>EMPRESA COM MAQUINA</v>
      </c>
      <c r="L7031" s="1" t="str">
        <f>VLOOKUP(Tabela1[[#This Row],[Cliente]],'BASE DE CLIENTES'!A:E,5,0)</f>
        <v>Goiânia</v>
      </c>
    </row>
    <row r="7032" spans="2:12" x14ac:dyDescent="0.3">
      <c r="B7032" t="s">
        <v>199</v>
      </c>
      <c r="C7032" s="1" t="str">
        <f>VLOOKUP(Tabela1[[#This Row],[Cliente]],'BASE DE CLIENTES'!A:E,2,0)</f>
        <v>Goiânia</v>
      </c>
      <c r="D7032" s="1" t="str">
        <f>VLOOKUP(Tabela1[[#This Row],[Cliente]],'BASE DE CLIENTES'!A:C,3,0)</f>
        <v>GO</v>
      </c>
      <c r="E7032" s="1" t="str">
        <f>CONCATENATE(Tabela1[[#This Row],[CIDADE]],",",Tabela1[[#This Row],[UF]])</f>
        <v>Goiânia,GO</v>
      </c>
      <c r="F7032" s="12">
        <v>46210</v>
      </c>
      <c r="G7032" s="14">
        <v>3385</v>
      </c>
      <c r="H7032" s="13">
        <v>4900</v>
      </c>
      <c r="I7032" s="7">
        <f>Tabela1[[#This Row],[Valor total]]-Tabela1[[#This Row],[Valor custo]]</f>
        <v>1515</v>
      </c>
      <c r="J7032" s="3">
        <f>Tabela1[[#This Row],[MARGEM BRUTA]]/Tabela1[[#This Row],[Valor total]]</f>
        <v>0.30918367346938774</v>
      </c>
      <c r="K7032" s="1" t="str">
        <f>VLOOKUP(Tabela1[[#This Row],[Cliente]],'BASE DE CLIENTES'!A:D,4,0)</f>
        <v>EMPRESA COM MAQUINA</v>
      </c>
      <c r="L7032" s="1" t="str">
        <f>VLOOKUP(Tabela1[[#This Row],[Cliente]],'BASE DE CLIENTES'!A:E,5,0)</f>
        <v>Goiânia</v>
      </c>
    </row>
    <row r="7033" spans="2:12" x14ac:dyDescent="0.3">
      <c r="B7033" t="s">
        <v>141</v>
      </c>
      <c r="C7033" s="1" t="str">
        <f>VLOOKUP(Tabela1[[#This Row],[Cliente]],'BASE DE CLIENTES'!A:E,2,0)</f>
        <v>Brasília</v>
      </c>
      <c r="D7033" s="1" t="str">
        <f>VLOOKUP(Tabela1[[#This Row],[Cliente]],'BASE DE CLIENTES'!A:C,3,0)</f>
        <v>DF</v>
      </c>
      <c r="E7033" s="1" t="str">
        <f>CONCATENATE(Tabela1[[#This Row],[CIDADE]],",",Tabela1[[#This Row],[UF]])</f>
        <v>Brasília,DF</v>
      </c>
      <c r="F7033" s="12">
        <v>46209</v>
      </c>
      <c r="G7033" s="14">
        <v>33.56</v>
      </c>
      <c r="H7033" s="13">
        <v>385</v>
      </c>
      <c r="I7033" s="7">
        <f>Tabela1[[#This Row],[Valor total]]-Tabela1[[#This Row],[Valor custo]]</f>
        <v>351.44</v>
      </c>
      <c r="J7033" s="3">
        <f>Tabela1[[#This Row],[MARGEM BRUTA]]/Tabela1[[#This Row],[Valor total]]</f>
        <v>0.91283116883116877</v>
      </c>
      <c r="K7033" s="1" t="str">
        <f>VLOOKUP(Tabela1[[#This Row],[Cliente]],'BASE DE CLIENTES'!A:D,4,0)</f>
        <v>EMPRESA COM MAQUINA</v>
      </c>
      <c r="L7033" s="1" t="str">
        <f>VLOOKUP(Tabela1[[#This Row],[Cliente]],'BASE DE CLIENTES'!A:E,5,0)</f>
        <v>TAGUATINGA</v>
      </c>
    </row>
    <row r="7034" spans="2:12" x14ac:dyDescent="0.3">
      <c r="B7034" t="s">
        <v>38</v>
      </c>
      <c r="C7034" s="1" t="str">
        <f>VLOOKUP(Tabela1[[#This Row],[Cliente]],'BASE DE CLIENTES'!A:E,2,0)</f>
        <v>Brasília</v>
      </c>
      <c r="D7034" s="1" t="str">
        <f>VLOOKUP(Tabela1[[#This Row],[Cliente]],'BASE DE CLIENTES'!A:C,3,0)</f>
        <v>DF</v>
      </c>
      <c r="E7034" s="1" t="str">
        <f>CONCATENATE(Tabela1[[#This Row],[CIDADE]],",",Tabela1[[#This Row],[UF]])</f>
        <v>Brasília,DF</v>
      </c>
      <c r="F7034" s="12">
        <v>46209</v>
      </c>
      <c r="G7034" s="14">
        <v>1179</v>
      </c>
      <c r="H7034" s="13">
        <v>1885</v>
      </c>
      <c r="I7034" s="7">
        <f>Tabela1[[#This Row],[Valor total]]-Tabela1[[#This Row],[Valor custo]]</f>
        <v>706</v>
      </c>
      <c r="J7034" s="3">
        <f>Tabela1[[#This Row],[MARGEM BRUTA]]/Tabela1[[#This Row],[Valor total]]</f>
        <v>0.37453580901856764</v>
      </c>
      <c r="K7034" s="1" t="str">
        <f>VLOOKUP(Tabela1[[#This Row],[Cliente]],'BASE DE CLIENTES'!A:D,4,0)</f>
        <v>EMPRESA SEM MAQUINA</v>
      </c>
      <c r="L7034" s="1" t="str">
        <f>VLOOKUP(Tabela1[[#This Row],[Cliente]],'BASE DE CLIENTES'!A:E,5,0)</f>
        <v>PONTE ALTA NORTE (GAMA)</v>
      </c>
    </row>
    <row r="7035" spans="2:12" x14ac:dyDescent="0.3">
      <c r="B7035" t="s">
        <v>98</v>
      </c>
      <c r="C7035" s="1" t="str">
        <f>VLOOKUP(Tabela1[[#This Row],[Cliente]],'BASE DE CLIENTES'!A:E,2,0)</f>
        <v>Brasília</v>
      </c>
      <c r="D7035" s="1" t="str">
        <f>VLOOKUP(Tabela1[[#This Row],[Cliente]],'BASE DE CLIENTES'!A:C,3,0)</f>
        <v>DF</v>
      </c>
      <c r="E7035" s="1" t="str">
        <f>CONCATENATE(Tabela1[[#This Row],[CIDADE]],",",Tabela1[[#This Row],[UF]])</f>
        <v>Brasília,DF</v>
      </c>
      <c r="F7035" s="12">
        <v>46209</v>
      </c>
      <c r="G7035" s="14">
        <v>880</v>
      </c>
      <c r="H7035" s="13">
        <v>1325</v>
      </c>
      <c r="I7035" s="7">
        <f>Tabela1[[#This Row],[Valor total]]-Tabela1[[#This Row],[Valor custo]]</f>
        <v>445</v>
      </c>
      <c r="J7035" s="3">
        <f>Tabela1[[#This Row],[MARGEM BRUTA]]/Tabela1[[#This Row],[Valor total]]</f>
        <v>0.33584905660377357</v>
      </c>
      <c r="K7035" s="1" t="str">
        <f>VLOOKUP(Tabela1[[#This Row],[Cliente]],'BASE DE CLIENTES'!A:D,4,0)</f>
        <v>SERRALHEIRO</v>
      </c>
      <c r="L7035" s="1" t="str">
        <f>VLOOKUP(Tabela1[[#This Row],[Cliente]],'BASE DE CLIENTES'!A:E,5,0)</f>
        <v>SANTA MARIA</v>
      </c>
    </row>
    <row r="7036" spans="2:12" x14ac:dyDescent="0.3">
      <c r="B7036" t="s">
        <v>319</v>
      </c>
      <c r="C7036" s="1" t="str">
        <f>VLOOKUP(Tabela1[[#This Row],[Cliente]],'BASE DE CLIENTES'!A:E,2,0)</f>
        <v>Valparaíso de Goiás</v>
      </c>
      <c r="D7036" s="1" t="str">
        <f>VLOOKUP(Tabela1[[#This Row],[Cliente]],'BASE DE CLIENTES'!A:C,3,0)</f>
        <v>GO</v>
      </c>
      <c r="E7036" s="1" t="str">
        <f>CONCATENATE(Tabela1[[#This Row],[CIDADE]],",",Tabela1[[#This Row],[UF]])</f>
        <v>Valparaíso de Goiás,GO</v>
      </c>
      <c r="F7036" s="12">
        <v>46209</v>
      </c>
      <c r="G7036" s="14">
        <v>2307</v>
      </c>
      <c r="H7036" s="13">
        <v>3680</v>
      </c>
      <c r="I7036" s="7">
        <f>Tabela1[[#This Row],[Valor total]]-Tabela1[[#This Row],[Valor custo]]</f>
        <v>1373</v>
      </c>
      <c r="J7036" s="3">
        <f>Tabela1[[#This Row],[MARGEM BRUTA]]/Tabela1[[#This Row],[Valor total]]</f>
        <v>0.37309782608695652</v>
      </c>
      <c r="K7036" s="1" t="str">
        <f>VLOOKUP(Tabela1[[#This Row],[Cliente]],'BASE DE CLIENTES'!A:D,4,0)</f>
        <v>EMPRESA COM MAQUINA</v>
      </c>
      <c r="L7036" s="1" t="str">
        <f>VLOOKUP(Tabela1[[#This Row],[Cliente]],'BASE DE CLIENTES'!A:E,5,0)</f>
        <v>Valparaíso de Goiás</v>
      </c>
    </row>
    <row r="7037" spans="2:12" x14ac:dyDescent="0.3">
      <c r="B7037" t="s">
        <v>85</v>
      </c>
      <c r="C7037" s="1" t="str">
        <f>VLOOKUP(Tabela1[[#This Row],[Cliente]],'BASE DE CLIENTES'!A:E,2,0)</f>
        <v>Brasília</v>
      </c>
      <c r="D7037" s="1" t="str">
        <f>VLOOKUP(Tabela1[[#This Row],[Cliente]],'BASE DE CLIENTES'!A:C,3,0)</f>
        <v>DF</v>
      </c>
      <c r="E7037" s="1" t="str">
        <f>CONCATENATE(Tabela1[[#This Row],[CIDADE]],",",Tabela1[[#This Row],[UF]])</f>
        <v>Brasília,DF</v>
      </c>
      <c r="F7037" s="12">
        <v>46209</v>
      </c>
      <c r="G7037" s="14">
        <v>2150</v>
      </c>
      <c r="H7037" s="13">
        <v>4110</v>
      </c>
      <c r="I7037" s="7">
        <f>Tabela1[[#This Row],[Valor total]]-Tabela1[[#This Row],[Valor custo]]</f>
        <v>1960</v>
      </c>
      <c r="J7037" s="3">
        <f>Tabela1[[#This Row],[MARGEM BRUTA]]/Tabela1[[#This Row],[Valor total]]</f>
        <v>0.47688564476885642</v>
      </c>
      <c r="K7037" s="1" t="str">
        <f>VLOOKUP(Tabela1[[#This Row],[Cliente]],'BASE DE CLIENTES'!A:D,4,0)</f>
        <v>SERRALHEIRO</v>
      </c>
      <c r="L7037" s="1" t="str">
        <f>VLOOKUP(Tabela1[[#This Row],[Cliente]],'BASE DE CLIENTES'!A:E,5,0)</f>
        <v>SAMAMBAIA NORTE (SAMAMBAIA)</v>
      </c>
    </row>
    <row r="7038" spans="2:12" x14ac:dyDescent="0.3">
      <c r="B7038" t="s">
        <v>68</v>
      </c>
      <c r="C7038" s="1" t="str">
        <f>VLOOKUP(Tabela1[[#This Row],[Cliente]],'BASE DE CLIENTES'!A:E,2,0)</f>
        <v>Brasília</v>
      </c>
      <c r="D7038" s="1" t="str">
        <f>VLOOKUP(Tabela1[[#This Row],[Cliente]],'BASE DE CLIENTES'!A:C,3,0)</f>
        <v>DF</v>
      </c>
      <c r="E7038" s="1" t="str">
        <f>CONCATENATE(Tabela1[[#This Row],[CIDADE]],",",Tabela1[[#This Row],[UF]])</f>
        <v>Brasília,DF</v>
      </c>
      <c r="F7038" s="12">
        <v>46209</v>
      </c>
      <c r="G7038" s="14">
        <v>838</v>
      </c>
      <c r="H7038" s="13">
        <v>1270</v>
      </c>
      <c r="I7038" s="7">
        <f>Tabela1[[#This Row],[Valor total]]-Tabela1[[#This Row],[Valor custo]]</f>
        <v>432</v>
      </c>
      <c r="J7038" s="3">
        <f>Tabela1[[#This Row],[MARGEM BRUTA]]/Tabela1[[#This Row],[Valor total]]</f>
        <v>0.34015748031496063</v>
      </c>
      <c r="K7038" s="1" t="str">
        <f>VLOOKUP(Tabela1[[#This Row],[Cliente]],'BASE DE CLIENTES'!A:D,4,0)</f>
        <v>EMPRESA COM MAQUINA</v>
      </c>
      <c r="L7038" s="1" t="str">
        <f>VLOOKUP(Tabela1[[#This Row],[Cliente]],'BASE DE CLIENTES'!A:E,5,0)</f>
        <v>SAMAMBAIA SUL (SAMAMBAIA)</v>
      </c>
    </row>
    <row r="7039" spans="2:12" x14ac:dyDescent="0.3">
      <c r="B7039" t="s">
        <v>184</v>
      </c>
      <c r="C7039" s="1" t="str">
        <f>VLOOKUP(Tabela1[[#This Row],[Cliente]],'BASE DE CLIENTES'!A:E,2,0)</f>
        <v>Castanhal</v>
      </c>
      <c r="D7039" s="1" t="str">
        <f>VLOOKUP(Tabela1[[#This Row],[Cliente]],'BASE DE CLIENTES'!A:C,3,0)</f>
        <v>PA</v>
      </c>
      <c r="E7039" s="1" t="str">
        <f>CONCATENATE(Tabela1[[#This Row],[CIDADE]],",",Tabela1[[#This Row],[UF]])</f>
        <v>Castanhal,PA</v>
      </c>
      <c r="F7039" s="12">
        <v>46209</v>
      </c>
      <c r="G7039" s="14">
        <v>2360</v>
      </c>
      <c r="H7039" s="13">
        <v>3710</v>
      </c>
      <c r="I7039" s="7">
        <f>Tabela1[[#This Row],[Valor total]]-Tabela1[[#This Row],[Valor custo]]</f>
        <v>1350</v>
      </c>
      <c r="J7039" s="3">
        <f>Tabela1[[#This Row],[MARGEM BRUTA]]/Tabela1[[#This Row],[Valor total]]</f>
        <v>0.36388140161725069</v>
      </c>
      <c r="K7039" s="1" t="str">
        <f>VLOOKUP(Tabela1[[#This Row],[Cliente]],'BASE DE CLIENTES'!A:D,4,0)</f>
        <v>EMPRESA COM MAQUINA</v>
      </c>
      <c r="L7039" s="1" t="str">
        <f>VLOOKUP(Tabela1[[#This Row],[Cliente]],'BASE DE CLIENTES'!A:E,5,0)</f>
        <v>Castanhal</v>
      </c>
    </row>
    <row r="7040" spans="2:12" x14ac:dyDescent="0.3">
      <c r="B7040" t="s">
        <v>775</v>
      </c>
      <c r="C7040" s="1" t="str">
        <f>VLOOKUP(Tabela1[[#This Row],[Cliente]],'BASE DE CLIENTES'!A:E,2,0)</f>
        <v>Brasília</v>
      </c>
      <c r="D7040" s="1" t="str">
        <f>VLOOKUP(Tabela1[[#This Row],[Cliente]],'BASE DE CLIENTES'!A:C,3,0)</f>
        <v>DF</v>
      </c>
      <c r="E7040" s="1" t="str">
        <f>CONCATENATE(Tabela1[[#This Row],[CIDADE]],",",Tabela1[[#This Row],[UF]])</f>
        <v>Brasília,DF</v>
      </c>
      <c r="F7040" s="12">
        <v>46209</v>
      </c>
      <c r="G7040" s="14">
        <v>838</v>
      </c>
      <c r="H7040" s="13">
        <v>1310</v>
      </c>
      <c r="I7040" s="7">
        <f>Tabela1[[#This Row],[Valor total]]-Tabela1[[#This Row],[Valor custo]]</f>
        <v>472</v>
      </c>
      <c r="J7040" s="3">
        <f>Tabela1[[#This Row],[MARGEM BRUTA]]/Tabela1[[#This Row],[Valor total]]</f>
        <v>0.36030534351145038</v>
      </c>
      <c r="K7040" s="1" t="str">
        <f>VLOOKUP(Tabela1[[#This Row],[Cliente]],'BASE DE CLIENTES'!A:D,4,0)</f>
        <v>CLIENTE NOVO S/ IDENT.</v>
      </c>
      <c r="L7040" s="1" t="str">
        <f>VLOOKUP(Tabela1[[#This Row],[Cliente]],'BASE DE CLIENTES'!A:E,5,0)</f>
        <v>Brasília</v>
      </c>
    </row>
    <row r="7041" spans="2:12" x14ac:dyDescent="0.3">
      <c r="B7041" t="s">
        <v>17</v>
      </c>
      <c r="C7041" s="1" t="str">
        <f>VLOOKUP(Tabela1[[#This Row],[Cliente]],'BASE DE CLIENTES'!A:E,2,0)</f>
        <v>Águas Lindas de Goiás</v>
      </c>
      <c r="D7041" s="1" t="str">
        <f>VLOOKUP(Tabela1[[#This Row],[Cliente]],'BASE DE CLIENTES'!A:C,3,0)</f>
        <v>GO</v>
      </c>
      <c r="E7041" s="1" t="str">
        <f>CONCATENATE(Tabela1[[#This Row],[CIDADE]],",",Tabela1[[#This Row],[UF]])</f>
        <v>Águas Lindas de Goiás,GO</v>
      </c>
      <c r="F7041" s="12">
        <v>46209</v>
      </c>
      <c r="G7041" s="14">
        <v>412.6</v>
      </c>
      <c r="H7041" s="13">
        <v>775</v>
      </c>
      <c r="I7041" s="7">
        <f>Tabela1[[#This Row],[Valor total]]-Tabela1[[#This Row],[Valor custo]]</f>
        <v>362.4</v>
      </c>
      <c r="J7041" s="3">
        <f>Tabela1[[#This Row],[MARGEM BRUTA]]/Tabela1[[#This Row],[Valor total]]</f>
        <v>0.4676129032258064</v>
      </c>
      <c r="K7041" s="1" t="str">
        <f>VLOOKUP(Tabela1[[#This Row],[Cliente]],'BASE DE CLIENTES'!A:D,4,0)</f>
        <v>SERRALHEIRO</v>
      </c>
      <c r="L7041" s="1" t="str">
        <f>VLOOKUP(Tabela1[[#This Row],[Cliente]],'BASE DE CLIENTES'!A:E,5,0)</f>
        <v>Águas Lindas de Goiás</v>
      </c>
    </row>
    <row r="7042" spans="2:12" x14ac:dyDescent="0.3">
      <c r="B7042" t="s">
        <v>1177</v>
      </c>
      <c r="C7042" s="1" t="str">
        <f>VLOOKUP(Tabela1[[#This Row],[Cliente]],'BASE DE CLIENTES'!A:E,2,0)</f>
        <v>Brasília</v>
      </c>
      <c r="D7042" s="1" t="str">
        <f>VLOOKUP(Tabela1[[#This Row],[Cliente]],'BASE DE CLIENTES'!A:C,3,0)</f>
        <v>DF</v>
      </c>
      <c r="E7042" s="1" t="str">
        <f>CONCATENATE(Tabela1[[#This Row],[CIDADE]],",",Tabela1[[#This Row],[UF]])</f>
        <v>Brasília,DF</v>
      </c>
      <c r="F7042" s="12">
        <v>46209</v>
      </c>
      <c r="G7042" s="14">
        <v>382</v>
      </c>
      <c r="H7042" s="13">
        <v>600</v>
      </c>
      <c r="I7042" s="7">
        <f>Tabela1[[#This Row],[Valor total]]-Tabela1[[#This Row],[Valor custo]]</f>
        <v>218</v>
      </c>
      <c r="J7042" s="3">
        <f>Tabela1[[#This Row],[MARGEM BRUTA]]/Tabela1[[#This Row],[Valor total]]</f>
        <v>0.36333333333333334</v>
      </c>
      <c r="K7042" s="1" t="str">
        <f>VLOOKUP(Tabela1[[#This Row],[Cliente]],'BASE DE CLIENTES'!A:D,4,0)</f>
        <v>CLIENTE NOVO S/ IDENT.</v>
      </c>
      <c r="L7042" s="1" t="str">
        <f>VLOOKUP(Tabela1[[#This Row],[Cliente]],'BASE DE CLIENTES'!A:E,5,0)</f>
        <v>TAGUATINGA</v>
      </c>
    </row>
    <row r="7043" spans="2:12" x14ac:dyDescent="0.3">
      <c r="B7043" t="s">
        <v>1223</v>
      </c>
      <c r="C7043" s="1" t="str">
        <f>VLOOKUP(Tabela1[[#This Row],[Cliente]],'BASE DE CLIENTES'!A:E,2,0)</f>
        <v>MERCADO LIVRE</v>
      </c>
      <c r="D7043" s="1" t="str">
        <f>VLOOKUP(Tabela1[[#This Row],[Cliente]],'BASE DE CLIENTES'!A:C,3,0)</f>
        <v>MERCADO LIVRE</v>
      </c>
      <c r="E7043" s="1" t="str">
        <f>CONCATENATE(Tabela1[[#This Row],[CIDADE]],",",Tabela1[[#This Row],[UF]])</f>
        <v>MERCADO LIVRE,MERCADO LIVRE</v>
      </c>
      <c r="F7043" s="12">
        <v>46209</v>
      </c>
      <c r="G7043" s="14">
        <v>56.28</v>
      </c>
      <c r="H7043" s="13">
        <v>192.81</v>
      </c>
      <c r="I7043" s="7">
        <f>Tabela1[[#This Row],[Valor total]]-Tabela1[[#This Row],[Valor custo]]</f>
        <v>136.53</v>
      </c>
      <c r="J7043" s="3">
        <f>Tabela1[[#This Row],[MARGEM BRUTA]]/Tabela1[[#This Row],[Valor total]]</f>
        <v>0.7081064260152482</v>
      </c>
      <c r="K7043" s="1" t="str">
        <f>VLOOKUP(Tabela1[[#This Row],[Cliente]],'BASE DE CLIENTES'!A:D,4,0)</f>
        <v>OUTROS RAMOS</v>
      </c>
      <c r="L7043" s="1" t="str">
        <f>VLOOKUP(Tabela1[[#This Row],[Cliente]],'BASE DE CLIENTES'!A:E,5,0)</f>
        <v>MERCADO LIVRE</v>
      </c>
    </row>
    <row r="7044" spans="2:12" x14ac:dyDescent="0.3">
      <c r="B7044" t="s">
        <v>128</v>
      </c>
      <c r="C7044" s="1" t="str">
        <f>VLOOKUP(Tabela1[[#This Row],[Cliente]],'BASE DE CLIENTES'!A:E,2,0)</f>
        <v>Brasília</v>
      </c>
      <c r="D7044" s="1" t="str">
        <f>VLOOKUP(Tabela1[[#This Row],[Cliente]],'BASE DE CLIENTES'!A:C,3,0)</f>
        <v>DF</v>
      </c>
      <c r="E7044" s="1" t="str">
        <f>CONCATENATE(Tabela1[[#This Row],[CIDADE]],",",Tabela1[[#This Row],[UF]])</f>
        <v>Brasília,DF</v>
      </c>
      <c r="F7044" s="12">
        <v>46209</v>
      </c>
      <c r="G7044" s="14">
        <v>500</v>
      </c>
      <c r="H7044" s="13">
        <v>700</v>
      </c>
      <c r="I7044" s="7">
        <f>Tabela1[[#This Row],[Valor total]]-Tabela1[[#This Row],[Valor custo]]</f>
        <v>200</v>
      </c>
      <c r="J7044" s="3">
        <f>Tabela1[[#This Row],[MARGEM BRUTA]]/Tabela1[[#This Row],[Valor total]]</f>
        <v>0.2857142857142857</v>
      </c>
      <c r="K7044" s="1" t="str">
        <f>VLOOKUP(Tabela1[[#This Row],[Cliente]],'BASE DE CLIENTES'!A:D,4,0)</f>
        <v>SERRALHEIRO</v>
      </c>
      <c r="L7044" s="1" t="str">
        <f>VLOOKUP(Tabela1[[#This Row],[Cliente]],'BASE DE CLIENTES'!A:E,5,0)</f>
        <v>TAGUATINGA NORTE</v>
      </c>
    </row>
    <row r="7045" spans="2:12" x14ac:dyDescent="0.3">
      <c r="B7045" t="s">
        <v>128</v>
      </c>
      <c r="C7045" s="1" t="str">
        <f>VLOOKUP(Tabela1[[#This Row],[Cliente]],'BASE DE CLIENTES'!A:E,2,0)</f>
        <v>Brasília</v>
      </c>
      <c r="D7045" s="1" t="str">
        <f>VLOOKUP(Tabela1[[#This Row],[Cliente]],'BASE DE CLIENTES'!A:C,3,0)</f>
        <v>DF</v>
      </c>
      <c r="E7045" s="1" t="str">
        <f>CONCATENATE(Tabela1[[#This Row],[CIDADE]],",",Tabela1[[#This Row],[UF]])</f>
        <v>Brasília,DF</v>
      </c>
      <c r="F7045" s="12">
        <v>46209</v>
      </c>
      <c r="G7045" s="14">
        <v>500</v>
      </c>
      <c r="H7045" s="13">
        <v>700</v>
      </c>
      <c r="I7045" s="7">
        <f>Tabela1[[#This Row],[Valor total]]-Tabela1[[#This Row],[Valor custo]]</f>
        <v>200</v>
      </c>
      <c r="J7045" s="3">
        <f>Tabela1[[#This Row],[MARGEM BRUTA]]/Tabela1[[#This Row],[Valor total]]</f>
        <v>0.2857142857142857</v>
      </c>
      <c r="K7045" s="1" t="str">
        <f>VLOOKUP(Tabela1[[#This Row],[Cliente]],'BASE DE CLIENTES'!A:D,4,0)</f>
        <v>SERRALHEIRO</v>
      </c>
      <c r="L7045" s="1" t="str">
        <f>VLOOKUP(Tabela1[[#This Row],[Cliente]],'BASE DE CLIENTES'!A:E,5,0)</f>
        <v>TAGUATINGA NORTE</v>
      </c>
    </row>
    <row r="7046" spans="2:12" x14ac:dyDescent="0.3">
      <c r="B7046" t="s">
        <v>68</v>
      </c>
      <c r="C7046" s="1" t="str">
        <f>VLOOKUP(Tabela1[[#This Row],[Cliente]],'BASE DE CLIENTES'!A:E,2,0)</f>
        <v>Brasília</v>
      </c>
      <c r="D7046" s="1" t="str">
        <f>VLOOKUP(Tabela1[[#This Row],[Cliente]],'BASE DE CLIENTES'!A:C,3,0)</f>
        <v>DF</v>
      </c>
      <c r="E7046" s="1" t="str">
        <f>CONCATENATE(Tabela1[[#This Row],[CIDADE]],",",Tabela1[[#This Row],[UF]])</f>
        <v>Brasília,DF</v>
      </c>
      <c r="F7046" s="12">
        <v>46209</v>
      </c>
      <c r="G7046" s="14">
        <v>760</v>
      </c>
      <c r="H7046" s="13">
        <v>1170</v>
      </c>
      <c r="I7046" s="7">
        <f>Tabela1[[#This Row],[Valor total]]-Tabela1[[#This Row],[Valor custo]]</f>
        <v>410</v>
      </c>
      <c r="J7046" s="3">
        <f>Tabela1[[#This Row],[MARGEM BRUTA]]/Tabela1[[#This Row],[Valor total]]</f>
        <v>0.3504273504273504</v>
      </c>
      <c r="K7046" s="1" t="str">
        <f>VLOOKUP(Tabela1[[#This Row],[Cliente]],'BASE DE CLIENTES'!A:D,4,0)</f>
        <v>EMPRESA COM MAQUINA</v>
      </c>
      <c r="L7046" s="1" t="str">
        <f>VLOOKUP(Tabela1[[#This Row],[Cliente]],'BASE DE CLIENTES'!A:E,5,0)</f>
        <v>SAMAMBAIA SUL (SAMAMBAIA)</v>
      </c>
    </row>
    <row r="7047" spans="2:12" x14ac:dyDescent="0.3">
      <c r="B7047" t="s">
        <v>111</v>
      </c>
      <c r="C7047" s="1" t="str">
        <f>VLOOKUP(Tabela1[[#This Row],[Cliente]],'BASE DE CLIENTES'!A:E,2,0)</f>
        <v>Brasília</v>
      </c>
      <c r="D7047" s="1" t="str">
        <f>VLOOKUP(Tabela1[[#This Row],[Cliente]],'BASE DE CLIENTES'!A:C,3,0)</f>
        <v>DF</v>
      </c>
      <c r="E7047" s="1" t="str">
        <f>CONCATENATE(Tabela1[[#This Row],[CIDADE]],",",Tabela1[[#This Row],[UF]])</f>
        <v>Brasília,DF</v>
      </c>
      <c r="F7047" s="12">
        <v>46209</v>
      </c>
      <c r="G7047" s="14">
        <v>926.79</v>
      </c>
      <c r="H7047" s="13">
        <v>1515</v>
      </c>
      <c r="I7047" s="7">
        <f>Tabela1[[#This Row],[Valor total]]-Tabela1[[#This Row],[Valor custo]]</f>
        <v>588.21</v>
      </c>
      <c r="J7047" s="3">
        <f>Tabela1[[#This Row],[MARGEM BRUTA]]/Tabela1[[#This Row],[Valor total]]</f>
        <v>0.38825742574257427</v>
      </c>
      <c r="K7047" s="1" t="str">
        <f>VLOOKUP(Tabela1[[#This Row],[Cliente]],'BASE DE CLIENTES'!A:D,4,0)</f>
        <v>EMPRESA SEM MAQUINA</v>
      </c>
      <c r="L7047" s="1" t="str">
        <f>VLOOKUP(Tabela1[[#This Row],[Cliente]],'BASE DE CLIENTES'!A:E,5,0)</f>
        <v>TAGUATINGA SUL (TAGUATINGA)</v>
      </c>
    </row>
    <row r="7048" spans="2:12" x14ac:dyDescent="0.3">
      <c r="B7048" t="s">
        <v>96</v>
      </c>
      <c r="C7048" s="1" t="str">
        <f>VLOOKUP(Tabela1[[#This Row],[Cliente]],'BASE DE CLIENTES'!A:E,2,0)</f>
        <v>Brasília</v>
      </c>
      <c r="D7048" s="1" t="str">
        <f>VLOOKUP(Tabela1[[#This Row],[Cliente]],'BASE DE CLIENTES'!A:C,3,0)</f>
        <v>DF</v>
      </c>
      <c r="E7048" s="1" t="str">
        <f>CONCATENATE(Tabela1[[#This Row],[CIDADE]],",",Tabela1[[#This Row],[UF]])</f>
        <v>Brasília,DF</v>
      </c>
      <c r="F7048" s="12">
        <v>46209</v>
      </c>
      <c r="G7048" s="14">
        <v>134.69999999999999</v>
      </c>
      <c r="H7048" s="13">
        <v>177</v>
      </c>
      <c r="I7048" s="7">
        <f>Tabela1[[#This Row],[Valor total]]-Tabela1[[#This Row],[Valor custo]]</f>
        <v>42.300000000000011</v>
      </c>
      <c r="J7048" s="3">
        <f>Tabela1[[#This Row],[MARGEM BRUTA]]/Tabela1[[#This Row],[Valor total]]</f>
        <v>0.23898305084745769</v>
      </c>
      <c r="K7048" s="1" t="str">
        <f>VLOOKUP(Tabela1[[#This Row],[Cliente]],'BASE DE CLIENTES'!A:D,4,0)</f>
        <v>EMPRESA SEM MAQUINA</v>
      </c>
      <c r="L7048" s="1" t="str">
        <f>VLOOKUP(Tabela1[[#This Row],[Cliente]],'BASE DE CLIENTES'!A:E,5,0)</f>
        <v>CEILANDIA NORTE (CEILANDIA)</v>
      </c>
    </row>
    <row r="7049" spans="2:12" x14ac:dyDescent="0.3">
      <c r="B7049" t="s">
        <v>128</v>
      </c>
      <c r="C7049" s="1" t="str">
        <f>VLOOKUP(Tabela1[[#This Row],[Cliente]],'BASE DE CLIENTES'!A:E,2,0)</f>
        <v>Brasília</v>
      </c>
      <c r="D7049" s="1" t="str">
        <f>VLOOKUP(Tabela1[[#This Row],[Cliente]],'BASE DE CLIENTES'!A:C,3,0)</f>
        <v>DF</v>
      </c>
      <c r="E7049" s="1" t="str">
        <f>CONCATENATE(Tabela1[[#This Row],[CIDADE]],",",Tabela1[[#This Row],[UF]])</f>
        <v>Brasília,DF</v>
      </c>
      <c r="F7049" s="12">
        <v>46209</v>
      </c>
      <c r="G7049" s="14">
        <v>500</v>
      </c>
      <c r="H7049" s="13">
        <v>700</v>
      </c>
      <c r="I7049" s="7">
        <f>Tabela1[[#This Row],[Valor total]]-Tabela1[[#This Row],[Valor custo]]</f>
        <v>200</v>
      </c>
      <c r="J7049" s="3">
        <f>Tabela1[[#This Row],[MARGEM BRUTA]]/Tabela1[[#This Row],[Valor total]]</f>
        <v>0.2857142857142857</v>
      </c>
      <c r="K7049" s="1" t="str">
        <f>VLOOKUP(Tabela1[[#This Row],[Cliente]],'BASE DE CLIENTES'!A:D,4,0)</f>
        <v>SERRALHEIRO</v>
      </c>
      <c r="L7049" s="1" t="str">
        <f>VLOOKUP(Tabela1[[#This Row],[Cliente]],'BASE DE CLIENTES'!A:E,5,0)</f>
        <v>TAGUATINGA NORTE</v>
      </c>
    </row>
    <row r="7050" spans="2:12" x14ac:dyDescent="0.3">
      <c r="B7050" t="s">
        <v>96</v>
      </c>
      <c r="C7050" s="1" t="str">
        <f>VLOOKUP(Tabela1[[#This Row],[Cliente]],'BASE DE CLIENTES'!A:E,2,0)</f>
        <v>Brasília</v>
      </c>
      <c r="D7050" s="1" t="str">
        <f>VLOOKUP(Tabela1[[#This Row],[Cliente]],'BASE DE CLIENTES'!A:C,3,0)</f>
        <v>DF</v>
      </c>
      <c r="E7050" s="1" t="str">
        <f>CONCATENATE(Tabela1[[#This Row],[CIDADE]],",",Tabela1[[#This Row],[UF]])</f>
        <v>Brasília,DF</v>
      </c>
      <c r="F7050" s="12">
        <v>46209</v>
      </c>
      <c r="G7050" s="14">
        <v>444</v>
      </c>
      <c r="H7050" s="13">
        <v>755</v>
      </c>
      <c r="I7050" s="7">
        <f>Tabela1[[#This Row],[Valor total]]-Tabela1[[#This Row],[Valor custo]]</f>
        <v>311</v>
      </c>
      <c r="J7050" s="3">
        <f>Tabela1[[#This Row],[MARGEM BRUTA]]/Tabela1[[#This Row],[Valor total]]</f>
        <v>0.41192052980132449</v>
      </c>
      <c r="K7050" s="1" t="str">
        <f>VLOOKUP(Tabela1[[#This Row],[Cliente]],'BASE DE CLIENTES'!A:D,4,0)</f>
        <v>EMPRESA SEM MAQUINA</v>
      </c>
      <c r="L7050" s="1" t="str">
        <f>VLOOKUP(Tabela1[[#This Row],[Cliente]],'BASE DE CLIENTES'!A:E,5,0)</f>
        <v>CEILANDIA NORTE (CEILANDIA)</v>
      </c>
    </row>
    <row r="7051" spans="2:12" x14ac:dyDescent="0.3">
      <c r="B7051" t="s">
        <v>1221</v>
      </c>
      <c r="C7051" s="1" t="str">
        <f>VLOOKUP(Tabela1[[#This Row],[Cliente]],'BASE DE CLIENTES'!A:E,2,0)</f>
        <v>Brasília</v>
      </c>
      <c r="D7051" s="1" t="str">
        <f>VLOOKUP(Tabela1[[#This Row],[Cliente]],'BASE DE CLIENTES'!A:C,3,0)</f>
        <v>DF</v>
      </c>
      <c r="E7051" s="1" t="str">
        <f>CONCATENATE(Tabela1[[#This Row],[CIDADE]],",",Tabela1[[#This Row],[UF]])</f>
        <v>Brasília,DF</v>
      </c>
      <c r="F7051" s="12">
        <v>46209</v>
      </c>
      <c r="G7051" s="14">
        <v>7.6</v>
      </c>
      <c r="H7051" s="13">
        <v>10</v>
      </c>
      <c r="I7051" s="7">
        <f>Tabela1[[#This Row],[Valor total]]-Tabela1[[#This Row],[Valor custo]]</f>
        <v>2.4000000000000004</v>
      </c>
      <c r="J7051" s="3">
        <f>Tabela1[[#This Row],[MARGEM BRUTA]]/Tabela1[[#This Row],[Valor total]]</f>
        <v>0.24000000000000005</v>
      </c>
      <c r="K7051" s="1" t="str">
        <f>VLOOKUP(Tabela1[[#This Row],[Cliente]],'BASE DE CLIENTES'!A:D,4,0)</f>
        <v>CLIENTE NOVO S/ IDENT.</v>
      </c>
      <c r="L7051" s="1" t="str">
        <f>VLOOKUP(Tabela1[[#This Row],[Cliente]],'BASE DE CLIENTES'!A:E,5,0)</f>
        <v>SAMAMBAIA SUL</v>
      </c>
    </row>
    <row r="7052" spans="2:12" x14ac:dyDescent="0.3">
      <c r="B7052" t="s">
        <v>23</v>
      </c>
      <c r="C7052" s="1" t="str">
        <f>VLOOKUP(Tabela1[[#This Row],[Cliente]],'BASE DE CLIENTES'!A:E,2,0)</f>
        <v>Brasília</v>
      </c>
      <c r="D7052" s="1" t="str">
        <f>VLOOKUP(Tabela1[[#This Row],[Cliente]],'BASE DE CLIENTES'!A:C,3,0)</f>
        <v>DF</v>
      </c>
      <c r="E7052" s="1" t="str">
        <f>CONCATENATE(Tabela1[[#This Row],[CIDADE]],",",Tabela1[[#This Row],[UF]])</f>
        <v>Brasília,DF</v>
      </c>
      <c r="F7052" s="12">
        <v>46209</v>
      </c>
      <c r="G7052" s="14">
        <v>380</v>
      </c>
      <c r="H7052" s="13">
        <v>550</v>
      </c>
      <c r="I7052" s="7">
        <f>Tabela1[[#This Row],[Valor total]]-Tabela1[[#This Row],[Valor custo]]</f>
        <v>170</v>
      </c>
      <c r="J7052" s="3">
        <f>Tabela1[[#This Row],[MARGEM BRUTA]]/Tabela1[[#This Row],[Valor total]]</f>
        <v>0.30909090909090908</v>
      </c>
      <c r="K7052" s="1" t="str">
        <f>VLOOKUP(Tabela1[[#This Row],[Cliente]],'BASE DE CLIENTES'!A:D,4,0)</f>
        <v>EMPRESA SEM MAQUINA</v>
      </c>
      <c r="L7052" s="1" t="str">
        <f>VLOOKUP(Tabela1[[#This Row],[Cliente]],'BASE DE CLIENTES'!A:E,5,0)</f>
        <v>SETOR INDUSTRIAL (TAGUATINGA)</v>
      </c>
    </row>
    <row r="7053" spans="2:12" x14ac:dyDescent="0.3">
      <c r="B7053" t="s">
        <v>262</v>
      </c>
      <c r="C7053" s="1" t="str">
        <f>VLOOKUP(Tabela1[[#This Row],[Cliente]],'BASE DE CLIENTES'!A:E,2,0)</f>
        <v>Brasília</v>
      </c>
      <c r="D7053" s="1" t="str">
        <f>VLOOKUP(Tabela1[[#This Row],[Cliente]],'BASE DE CLIENTES'!A:C,3,0)</f>
        <v>DF</v>
      </c>
      <c r="E7053" s="1" t="str">
        <f>CONCATENATE(Tabela1[[#This Row],[CIDADE]],",",Tabela1[[#This Row],[UF]])</f>
        <v>Brasília,DF</v>
      </c>
      <c r="F7053" s="12">
        <v>46209</v>
      </c>
      <c r="G7053" s="14">
        <v>12.19</v>
      </c>
      <c r="H7053" s="13">
        <v>15</v>
      </c>
      <c r="I7053" s="7">
        <f>Tabela1[[#This Row],[Valor total]]-Tabela1[[#This Row],[Valor custo]]</f>
        <v>2.8100000000000005</v>
      </c>
      <c r="J7053" s="3">
        <f>Tabela1[[#This Row],[MARGEM BRUTA]]/Tabela1[[#This Row],[Valor total]]</f>
        <v>0.18733333333333338</v>
      </c>
      <c r="K7053" s="1" t="str">
        <f>VLOOKUP(Tabela1[[#This Row],[Cliente]],'BASE DE CLIENTES'!A:D,4,0)</f>
        <v>SERRALHEIRO</v>
      </c>
      <c r="L7053" s="1" t="str">
        <f>VLOOKUP(Tabela1[[#This Row],[Cliente]],'BASE DE CLIENTES'!A:E,5,0)</f>
        <v>SETOR INDUSTRIAL (TAGUATINGA)</v>
      </c>
    </row>
    <row r="7054" spans="2:12" x14ac:dyDescent="0.3">
      <c r="B7054" t="s">
        <v>1221</v>
      </c>
      <c r="C7054" s="1" t="str">
        <f>VLOOKUP(Tabela1[[#This Row],[Cliente]],'BASE DE CLIENTES'!A:E,2,0)</f>
        <v>Brasília</v>
      </c>
      <c r="D7054" s="1" t="str">
        <f>VLOOKUP(Tabela1[[#This Row],[Cliente]],'BASE DE CLIENTES'!A:C,3,0)</f>
        <v>DF</v>
      </c>
      <c r="E7054" s="1" t="str">
        <f>CONCATENATE(Tabela1[[#This Row],[CIDADE]],",",Tabela1[[#This Row],[UF]])</f>
        <v>Brasília,DF</v>
      </c>
      <c r="F7054" s="12">
        <v>46209</v>
      </c>
      <c r="G7054" s="14">
        <v>760</v>
      </c>
      <c r="H7054" s="13">
        <v>1290</v>
      </c>
      <c r="I7054" s="7">
        <f>Tabela1[[#This Row],[Valor total]]-Tabela1[[#This Row],[Valor custo]]</f>
        <v>530</v>
      </c>
      <c r="J7054" s="3">
        <f>Tabela1[[#This Row],[MARGEM BRUTA]]/Tabela1[[#This Row],[Valor total]]</f>
        <v>0.41085271317829458</v>
      </c>
      <c r="K7054" s="1" t="str">
        <f>VLOOKUP(Tabela1[[#This Row],[Cliente]],'BASE DE CLIENTES'!A:D,4,0)</f>
        <v>CLIENTE NOVO S/ IDENT.</v>
      </c>
      <c r="L7054" s="1" t="str">
        <f>VLOOKUP(Tabela1[[#This Row],[Cliente]],'BASE DE CLIENTES'!A:E,5,0)</f>
        <v>SAMAMBAIA SUL</v>
      </c>
    </row>
    <row r="7055" spans="2:12" x14ac:dyDescent="0.3">
      <c r="B7055" t="s">
        <v>262</v>
      </c>
      <c r="C7055" s="1" t="str">
        <f>VLOOKUP(Tabela1[[#This Row],[Cliente]],'BASE DE CLIENTES'!A:E,2,0)</f>
        <v>Brasília</v>
      </c>
      <c r="D7055" s="1" t="str">
        <f>VLOOKUP(Tabela1[[#This Row],[Cliente]],'BASE DE CLIENTES'!A:C,3,0)</f>
        <v>DF</v>
      </c>
      <c r="E7055" s="1" t="str">
        <f>CONCATENATE(Tabela1[[#This Row],[CIDADE]],",",Tabela1[[#This Row],[UF]])</f>
        <v>Brasília,DF</v>
      </c>
      <c r="F7055" s="12">
        <v>46209</v>
      </c>
      <c r="G7055" s="14">
        <v>760</v>
      </c>
      <c r="H7055" s="13">
        <v>1250</v>
      </c>
      <c r="I7055" s="7">
        <f>Tabela1[[#This Row],[Valor total]]-Tabela1[[#This Row],[Valor custo]]</f>
        <v>490</v>
      </c>
      <c r="J7055" s="3">
        <f>Tabela1[[#This Row],[MARGEM BRUTA]]/Tabela1[[#This Row],[Valor total]]</f>
        <v>0.39200000000000002</v>
      </c>
      <c r="K7055" s="1" t="str">
        <f>VLOOKUP(Tabela1[[#This Row],[Cliente]],'BASE DE CLIENTES'!A:D,4,0)</f>
        <v>SERRALHEIRO</v>
      </c>
      <c r="L7055" s="1" t="str">
        <f>VLOOKUP(Tabela1[[#This Row],[Cliente]],'BASE DE CLIENTES'!A:E,5,0)</f>
        <v>SETOR INDUSTRIAL (TAGUATINGA)</v>
      </c>
    </row>
    <row r="7056" spans="2:12" x14ac:dyDescent="0.3">
      <c r="B7056" t="s">
        <v>55</v>
      </c>
      <c r="C7056" s="1" t="str">
        <f>VLOOKUP(Tabela1[[#This Row],[Cliente]],'BASE DE CLIENTES'!A:E,2,0)</f>
        <v>Brasília</v>
      </c>
      <c r="D7056" s="1" t="str">
        <f>VLOOKUP(Tabela1[[#This Row],[Cliente]],'BASE DE CLIENTES'!A:C,3,0)</f>
        <v>DF</v>
      </c>
      <c r="E7056" s="1" t="str">
        <f>CONCATENATE(Tabela1[[#This Row],[CIDADE]],",",Tabela1[[#This Row],[UF]])</f>
        <v>Brasília,DF</v>
      </c>
      <c r="F7056" s="12">
        <v>46209</v>
      </c>
      <c r="G7056" s="14">
        <v>1468.89</v>
      </c>
      <c r="H7056" s="13">
        <v>1900</v>
      </c>
      <c r="I7056" s="7">
        <f>Tabela1[[#This Row],[Valor total]]-Tabela1[[#This Row],[Valor custo]]</f>
        <v>431.1099999999999</v>
      </c>
      <c r="J7056" s="3">
        <f>Tabela1[[#This Row],[MARGEM BRUTA]]/Tabela1[[#This Row],[Valor total]]</f>
        <v>0.22689999999999994</v>
      </c>
      <c r="K7056" s="1" t="str">
        <f>VLOOKUP(Tabela1[[#This Row],[Cliente]],'BASE DE CLIENTES'!A:D,4,0)</f>
        <v>EMPRESA SEM MAQUINA</v>
      </c>
      <c r="L7056" s="1" t="str">
        <f>VLOOKUP(Tabela1[[#This Row],[Cliente]],'BASE DE CLIENTES'!A:E,5,0)</f>
        <v>RECANTO DAS EMAS</v>
      </c>
    </row>
    <row r="7057" spans="2:12" x14ac:dyDescent="0.3">
      <c r="B7057" t="s">
        <v>1168</v>
      </c>
      <c r="C7057" s="1" t="str">
        <f>VLOOKUP(Tabela1[[#This Row],[Cliente]],'BASE DE CLIENTES'!A:E,2,0)</f>
        <v>Brasília</v>
      </c>
      <c r="D7057" s="1" t="str">
        <f>VLOOKUP(Tabela1[[#This Row],[Cliente]],'BASE DE CLIENTES'!A:C,3,0)</f>
        <v>DF</v>
      </c>
      <c r="E7057" s="1" t="str">
        <f>CONCATENATE(Tabela1[[#This Row],[CIDADE]],",",Tabela1[[#This Row],[UF]])</f>
        <v>Brasília,DF</v>
      </c>
      <c r="F7057" s="12">
        <v>46209</v>
      </c>
      <c r="G7057" s="14">
        <v>955</v>
      </c>
      <c r="H7057" s="13">
        <v>1499.5</v>
      </c>
      <c r="I7057" s="7">
        <f>Tabela1[[#This Row],[Valor total]]-Tabela1[[#This Row],[Valor custo]]</f>
        <v>544.5</v>
      </c>
      <c r="J7057" s="3">
        <f>Tabela1[[#This Row],[MARGEM BRUTA]]/Tabela1[[#This Row],[Valor total]]</f>
        <v>0.36312104034678228</v>
      </c>
      <c r="K7057" s="1" t="str">
        <f>VLOOKUP(Tabela1[[#This Row],[Cliente]],'BASE DE CLIENTES'!A:D,4,0)</f>
        <v>CLIENTE NOVO S/ IDENT.</v>
      </c>
      <c r="L7057" s="1" t="str">
        <f>VLOOKUP(Tabela1[[#This Row],[Cliente]],'BASE DE CLIENTES'!A:E,5,0)</f>
        <v>ASA SUL</v>
      </c>
    </row>
    <row r="7058" spans="2:12" x14ac:dyDescent="0.3">
      <c r="B7058" t="s">
        <v>1223</v>
      </c>
      <c r="C7058" s="1" t="str">
        <f>VLOOKUP(Tabela1[[#This Row],[Cliente]],'BASE DE CLIENTES'!A:E,2,0)</f>
        <v>MERCADO LIVRE</v>
      </c>
      <c r="D7058" s="1" t="str">
        <f>VLOOKUP(Tabela1[[#This Row],[Cliente]],'BASE DE CLIENTES'!A:C,3,0)</f>
        <v>MERCADO LIVRE</v>
      </c>
      <c r="E7058" s="1" t="str">
        <f>CONCATENATE(Tabela1[[#This Row],[CIDADE]],",",Tabela1[[#This Row],[UF]])</f>
        <v>MERCADO LIVRE,MERCADO LIVRE</v>
      </c>
      <c r="F7058" s="12">
        <v>46209</v>
      </c>
      <c r="G7058" s="14">
        <v>96</v>
      </c>
      <c r="H7058" s="13">
        <v>169.32</v>
      </c>
      <c r="I7058" s="7">
        <f>Tabela1[[#This Row],[Valor total]]-Tabela1[[#This Row],[Valor custo]]</f>
        <v>73.319999999999993</v>
      </c>
      <c r="J7058" s="3">
        <f>Tabela1[[#This Row],[MARGEM BRUTA]]/Tabela1[[#This Row],[Valor total]]</f>
        <v>0.43302622253720763</v>
      </c>
      <c r="K7058" s="1" t="str">
        <f>VLOOKUP(Tabela1[[#This Row],[Cliente]],'BASE DE CLIENTES'!A:D,4,0)</f>
        <v>OUTROS RAMOS</v>
      </c>
      <c r="L7058" s="1" t="str">
        <f>VLOOKUP(Tabela1[[#This Row],[Cliente]],'BASE DE CLIENTES'!A:E,5,0)</f>
        <v>MERCADO LIVRE</v>
      </c>
    </row>
    <row r="7059" spans="2:12" x14ac:dyDescent="0.3">
      <c r="B7059" t="s">
        <v>1223</v>
      </c>
      <c r="C7059" s="1" t="str">
        <f>VLOOKUP(Tabela1[[#This Row],[Cliente]],'BASE DE CLIENTES'!A:E,2,0)</f>
        <v>MERCADO LIVRE</v>
      </c>
      <c r="D7059" s="1" t="str">
        <f>VLOOKUP(Tabela1[[#This Row],[Cliente]],'BASE DE CLIENTES'!A:C,3,0)</f>
        <v>MERCADO LIVRE</v>
      </c>
      <c r="E7059" s="1" t="str">
        <f>CONCATENATE(Tabela1[[#This Row],[CIDADE]],",",Tabela1[[#This Row],[UF]])</f>
        <v>MERCADO LIVRE,MERCADO LIVRE</v>
      </c>
      <c r="F7059" s="12">
        <v>46209</v>
      </c>
      <c r="G7059" s="14">
        <v>33.56</v>
      </c>
      <c r="H7059" s="13">
        <v>55.03</v>
      </c>
      <c r="I7059" s="7">
        <f>Tabela1[[#This Row],[Valor total]]-Tabela1[[#This Row],[Valor custo]]</f>
        <v>21.47</v>
      </c>
      <c r="J7059" s="3">
        <f>Tabela1[[#This Row],[MARGEM BRUTA]]/Tabela1[[#This Row],[Valor total]]</f>
        <v>0.39015082682173358</v>
      </c>
      <c r="K7059" s="1" t="str">
        <f>VLOOKUP(Tabela1[[#This Row],[Cliente]],'BASE DE CLIENTES'!A:D,4,0)</f>
        <v>OUTROS RAMOS</v>
      </c>
      <c r="L7059" s="1" t="str">
        <f>VLOOKUP(Tabela1[[#This Row],[Cliente]],'BASE DE CLIENTES'!A:E,5,0)</f>
        <v>MERCADO LIVRE</v>
      </c>
    </row>
    <row r="7060" spans="2:12" x14ac:dyDescent="0.3">
      <c r="B7060" t="s">
        <v>1223</v>
      </c>
      <c r="C7060" s="1" t="str">
        <f>VLOOKUP(Tabela1[[#This Row],[Cliente]],'BASE DE CLIENTES'!A:E,2,0)</f>
        <v>MERCADO LIVRE</v>
      </c>
      <c r="D7060" s="1" t="str">
        <f>VLOOKUP(Tabela1[[#This Row],[Cliente]],'BASE DE CLIENTES'!A:C,3,0)</f>
        <v>MERCADO LIVRE</v>
      </c>
      <c r="E7060" s="1" t="str">
        <f>CONCATENATE(Tabela1[[#This Row],[CIDADE]],",",Tabela1[[#This Row],[UF]])</f>
        <v>MERCADO LIVRE,MERCADO LIVRE</v>
      </c>
      <c r="F7060" s="12">
        <v>46209</v>
      </c>
      <c r="G7060" s="14">
        <v>112.56</v>
      </c>
      <c r="H7060" s="13">
        <v>385.62</v>
      </c>
      <c r="I7060" s="7">
        <f>Tabela1[[#This Row],[Valor total]]-Tabela1[[#This Row],[Valor custo]]</f>
        <v>273.06</v>
      </c>
      <c r="J7060" s="3">
        <f>Tabela1[[#This Row],[MARGEM BRUTA]]/Tabela1[[#This Row],[Valor total]]</f>
        <v>0.7081064260152482</v>
      </c>
      <c r="K7060" s="1" t="str">
        <f>VLOOKUP(Tabela1[[#This Row],[Cliente]],'BASE DE CLIENTES'!A:D,4,0)</f>
        <v>OUTROS RAMOS</v>
      </c>
      <c r="L7060" s="1" t="str">
        <f>VLOOKUP(Tabela1[[#This Row],[Cliente]],'BASE DE CLIENTES'!A:E,5,0)</f>
        <v>MERCADO LIVRE</v>
      </c>
    </row>
    <row r="7061" spans="2:12" x14ac:dyDescent="0.3">
      <c r="B7061" t="s">
        <v>1223</v>
      </c>
      <c r="C7061" s="1" t="str">
        <f>VLOOKUP(Tabela1[[#This Row],[Cliente]],'BASE DE CLIENTES'!A:E,2,0)</f>
        <v>MERCADO LIVRE</v>
      </c>
      <c r="D7061" s="1" t="str">
        <f>VLOOKUP(Tabela1[[#This Row],[Cliente]],'BASE DE CLIENTES'!A:C,3,0)</f>
        <v>MERCADO LIVRE</v>
      </c>
      <c r="E7061" s="1" t="str">
        <f>CONCATENATE(Tabela1[[#This Row],[CIDADE]],",",Tabela1[[#This Row],[UF]])</f>
        <v>MERCADO LIVRE,MERCADO LIVRE</v>
      </c>
      <c r="F7061" s="12">
        <v>46209</v>
      </c>
      <c r="G7061" s="14">
        <v>33.56</v>
      </c>
      <c r="H7061" s="13">
        <v>55.33</v>
      </c>
      <c r="I7061" s="7">
        <f>Tabela1[[#This Row],[Valor total]]-Tabela1[[#This Row],[Valor custo]]</f>
        <v>21.769999999999996</v>
      </c>
      <c r="J7061" s="3">
        <f>Tabela1[[#This Row],[MARGEM BRUTA]]/Tabela1[[#This Row],[Valor total]]</f>
        <v>0.39345743719501169</v>
      </c>
      <c r="K7061" s="1" t="str">
        <f>VLOOKUP(Tabela1[[#This Row],[Cliente]],'BASE DE CLIENTES'!A:D,4,0)</f>
        <v>OUTROS RAMOS</v>
      </c>
      <c r="L7061" s="1" t="str">
        <f>VLOOKUP(Tabela1[[#This Row],[Cliente]],'BASE DE CLIENTES'!A:E,5,0)</f>
        <v>MERCADO LIVRE</v>
      </c>
    </row>
    <row r="7062" spans="2:12" x14ac:dyDescent="0.3">
      <c r="B7062" t="s">
        <v>1223</v>
      </c>
      <c r="C7062" s="1" t="str">
        <f>VLOOKUP(Tabela1[[#This Row],[Cliente]],'BASE DE CLIENTES'!A:E,2,0)</f>
        <v>MERCADO LIVRE</v>
      </c>
      <c r="D7062" s="1" t="str">
        <f>VLOOKUP(Tabela1[[#This Row],[Cliente]],'BASE DE CLIENTES'!A:C,3,0)</f>
        <v>MERCADO LIVRE</v>
      </c>
      <c r="E7062" s="1" t="str">
        <f>CONCATENATE(Tabela1[[#This Row],[CIDADE]],",",Tabela1[[#This Row],[UF]])</f>
        <v>MERCADO LIVRE,MERCADO LIVRE</v>
      </c>
      <c r="F7062" s="12">
        <v>46209</v>
      </c>
      <c r="G7062" s="14">
        <v>33.56</v>
      </c>
      <c r="H7062" s="13">
        <v>50.92</v>
      </c>
      <c r="I7062" s="7">
        <f>Tabela1[[#This Row],[Valor total]]-Tabela1[[#This Row],[Valor custo]]</f>
        <v>17.36</v>
      </c>
      <c r="J7062" s="3">
        <f>Tabela1[[#This Row],[MARGEM BRUTA]]/Tabela1[[#This Row],[Valor total]]</f>
        <v>0.34092694422623721</v>
      </c>
      <c r="K7062" s="1" t="str">
        <f>VLOOKUP(Tabela1[[#This Row],[Cliente]],'BASE DE CLIENTES'!A:D,4,0)</f>
        <v>OUTROS RAMOS</v>
      </c>
      <c r="L7062" s="1" t="str">
        <f>VLOOKUP(Tabela1[[#This Row],[Cliente]],'BASE DE CLIENTES'!A:E,5,0)</f>
        <v>MERCADO LIVRE</v>
      </c>
    </row>
    <row r="7063" spans="2:12" x14ac:dyDescent="0.3">
      <c r="B7063" t="s">
        <v>1223</v>
      </c>
      <c r="C7063" s="1" t="str">
        <f>VLOOKUP(Tabela1[[#This Row],[Cliente]],'BASE DE CLIENTES'!A:E,2,0)</f>
        <v>MERCADO LIVRE</v>
      </c>
      <c r="D7063" s="1" t="str">
        <f>VLOOKUP(Tabela1[[#This Row],[Cliente]],'BASE DE CLIENTES'!A:C,3,0)</f>
        <v>MERCADO LIVRE</v>
      </c>
      <c r="E7063" s="1" t="str">
        <f>CONCATENATE(Tabela1[[#This Row],[CIDADE]],",",Tabela1[[#This Row],[UF]])</f>
        <v>MERCADO LIVRE,MERCADO LIVRE</v>
      </c>
      <c r="F7063" s="12">
        <v>46209</v>
      </c>
      <c r="G7063" s="14">
        <v>167.8</v>
      </c>
      <c r="H7063" s="13">
        <v>279.45</v>
      </c>
      <c r="I7063" s="7">
        <f>Tabela1[[#This Row],[Valor total]]-Tabela1[[#This Row],[Valor custo]]</f>
        <v>111.64999999999998</v>
      </c>
      <c r="J7063" s="3">
        <f>Tabela1[[#This Row],[MARGEM BRUTA]]/Tabela1[[#This Row],[Valor total]]</f>
        <v>0.399534800500984</v>
      </c>
      <c r="K7063" s="1" t="str">
        <f>VLOOKUP(Tabela1[[#This Row],[Cliente]],'BASE DE CLIENTES'!A:D,4,0)</f>
        <v>OUTROS RAMOS</v>
      </c>
      <c r="L7063" s="1" t="str">
        <f>VLOOKUP(Tabela1[[#This Row],[Cliente]],'BASE DE CLIENTES'!A:E,5,0)</f>
        <v>MERCADO LIVRE</v>
      </c>
    </row>
    <row r="7064" spans="2:12" x14ac:dyDescent="0.3">
      <c r="B7064" t="s">
        <v>1223</v>
      </c>
      <c r="C7064" s="1" t="str">
        <f>VLOOKUP(Tabela1[[#This Row],[Cliente]],'BASE DE CLIENTES'!A:E,2,0)</f>
        <v>MERCADO LIVRE</v>
      </c>
      <c r="D7064" s="1" t="str">
        <f>VLOOKUP(Tabela1[[#This Row],[Cliente]],'BASE DE CLIENTES'!A:C,3,0)</f>
        <v>MERCADO LIVRE</v>
      </c>
      <c r="E7064" s="1" t="str">
        <f>CONCATENATE(Tabela1[[#This Row],[CIDADE]],",",Tabela1[[#This Row],[UF]])</f>
        <v>MERCADO LIVRE,MERCADO LIVRE</v>
      </c>
      <c r="F7064" s="12">
        <v>46209</v>
      </c>
      <c r="G7064" s="14">
        <v>167.8</v>
      </c>
      <c r="H7064" s="13">
        <v>275.60000000000002</v>
      </c>
      <c r="I7064" s="7">
        <f>Tabela1[[#This Row],[Valor total]]-Tabela1[[#This Row],[Valor custo]]</f>
        <v>107.80000000000001</v>
      </c>
      <c r="J7064" s="3">
        <f>Tabela1[[#This Row],[MARGEM BRUTA]]/Tabela1[[#This Row],[Valor total]]</f>
        <v>0.39114658925979684</v>
      </c>
      <c r="K7064" s="1" t="str">
        <f>VLOOKUP(Tabela1[[#This Row],[Cliente]],'BASE DE CLIENTES'!A:D,4,0)</f>
        <v>OUTROS RAMOS</v>
      </c>
      <c r="L7064" s="1" t="str">
        <f>VLOOKUP(Tabela1[[#This Row],[Cliente]],'BASE DE CLIENTES'!A:E,5,0)</f>
        <v>MERCADO LIVRE</v>
      </c>
    </row>
    <row r="7065" spans="2:12" x14ac:dyDescent="0.3">
      <c r="B7065" t="s">
        <v>78</v>
      </c>
      <c r="C7065" s="1" t="str">
        <f>VLOOKUP(Tabela1[[#This Row],[Cliente]],'BASE DE CLIENTES'!A:E,2,0)</f>
        <v>Brasília</v>
      </c>
      <c r="D7065" s="1" t="str">
        <f>VLOOKUP(Tabela1[[#This Row],[Cliente]],'BASE DE CLIENTES'!A:C,3,0)</f>
        <v>DF</v>
      </c>
      <c r="E7065" s="1" t="str">
        <f>CONCATENATE(Tabela1[[#This Row],[CIDADE]],",",Tabela1[[#This Row],[UF]])</f>
        <v>Brasília,DF</v>
      </c>
      <c r="F7065" s="12">
        <v>46206</v>
      </c>
      <c r="G7065" s="14">
        <v>90.06</v>
      </c>
      <c r="H7065" s="13">
        <v>170</v>
      </c>
      <c r="I7065" s="7">
        <f>Tabela1[[#This Row],[Valor total]]-Tabela1[[#This Row],[Valor custo]]</f>
        <v>79.94</v>
      </c>
      <c r="J7065" s="3">
        <f>Tabela1[[#This Row],[MARGEM BRUTA]]/Tabela1[[#This Row],[Valor total]]</f>
        <v>0.47023529411764703</v>
      </c>
      <c r="K7065" s="1" t="str">
        <f>VLOOKUP(Tabela1[[#This Row],[Cliente]],'BASE DE CLIENTES'!A:D,4,0)</f>
        <v>SERRALHEIRO</v>
      </c>
      <c r="L7065" s="1" t="str">
        <f>VLOOKUP(Tabela1[[#This Row],[Cliente]],'BASE DE CLIENTES'!A:E,5,0)</f>
        <v>Vila do Boa (São Sebastião)</v>
      </c>
    </row>
    <row r="7066" spans="2:12" x14ac:dyDescent="0.3">
      <c r="B7066" t="s">
        <v>1209</v>
      </c>
      <c r="C7066" s="1" t="str">
        <f>VLOOKUP(Tabela1[[#This Row],[Cliente]],'BASE DE CLIENTES'!A:E,2,0)</f>
        <v>Brasília</v>
      </c>
      <c r="D7066" s="1" t="str">
        <f>VLOOKUP(Tabela1[[#This Row],[Cliente]],'BASE DE CLIENTES'!A:C,3,0)</f>
        <v>DF</v>
      </c>
      <c r="E7066" s="1" t="str">
        <f>CONCATENATE(Tabela1[[#This Row],[CIDADE]],",",Tabela1[[#This Row],[UF]])</f>
        <v>Brasília,DF</v>
      </c>
      <c r="F7066" s="12">
        <v>46206</v>
      </c>
      <c r="G7066" s="14">
        <v>15.2</v>
      </c>
      <c r="H7066" s="13">
        <v>70</v>
      </c>
      <c r="I7066" s="7">
        <f>Tabela1[[#This Row],[Valor total]]-Tabela1[[#This Row],[Valor custo]]</f>
        <v>54.8</v>
      </c>
      <c r="J7066" s="3">
        <f>Tabela1[[#This Row],[MARGEM BRUTA]]/Tabela1[[#This Row],[Valor total]]</f>
        <v>0.78285714285714281</v>
      </c>
      <c r="K7066" s="1" t="str">
        <f>VLOOKUP(Tabela1[[#This Row],[Cliente]],'BASE DE CLIENTES'!A:D,4,0)</f>
        <v>CLIENTE NOVO S/ IDENT.</v>
      </c>
      <c r="L7066" s="1" t="str">
        <f>VLOOKUP(Tabela1[[#This Row],[Cliente]],'BASE DE CLIENTES'!A:E,5,0)</f>
        <v>TAGUATINGA</v>
      </c>
    </row>
    <row r="7067" spans="2:12" x14ac:dyDescent="0.3">
      <c r="B7067" t="s">
        <v>68</v>
      </c>
      <c r="C7067" s="1" t="str">
        <f>VLOOKUP(Tabela1[[#This Row],[Cliente]],'BASE DE CLIENTES'!A:E,2,0)</f>
        <v>Brasília</v>
      </c>
      <c r="D7067" s="1" t="str">
        <f>VLOOKUP(Tabela1[[#This Row],[Cliente]],'BASE DE CLIENTES'!A:C,3,0)</f>
        <v>DF</v>
      </c>
      <c r="E7067" s="1" t="str">
        <f>CONCATENATE(Tabela1[[#This Row],[CIDADE]],",",Tabela1[[#This Row],[UF]])</f>
        <v>Brasília,DF</v>
      </c>
      <c r="F7067" s="12">
        <v>46206</v>
      </c>
      <c r="G7067" s="14">
        <v>1499.23</v>
      </c>
      <c r="H7067" s="13">
        <v>2490</v>
      </c>
      <c r="I7067" s="7">
        <f>Tabela1[[#This Row],[Valor total]]-Tabela1[[#This Row],[Valor custo]]</f>
        <v>990.77</v>
      </c>
      <c r="J7067" s="3">
        <f>Tabela1[[#This Row],[MARGEM BRUTA]]/Tabela1[[#This Row],[Valor total]]</f>
        <v>0.39789959839357431</v>
      </c>
      <c r="K7067" s="1" t="str">
        <f>VLOOKUP(Tabela1[[#This Row],[Cliente]],'BASE DE CLIENTES'!A:D,4,0)</f>
        <v>EMPRESA COM MAQUINA</v>
      </c>
      <c r="L7067" s="1" t="str">
        <f>VLOOKUP(Tabela1[[#This Row],[Cliente]],'BASE DE CLIENTES'!A:E,5,0)</f>
        <v>SAMAMBAIA SUL (SAMAMBAIA)</v>
      </c>
    </row>
    <row r="7068" spans="2:12" x14ac:dyDescent="0.3">
      <c r="B7068" t="s">
        <v>187</v>
      </c>
      <c r="C7068" s="1" t="str">
        <f>VLOOKUP(Tabela1[[#This Row],[Cliente]],'BASE DE CLIENTES'!A:E,2,0)</f>
        <v>Brasília</v>
      </c>
      <c r="D7068" s="1" t="str">
        <f>VLOOKUP(Tabela1[[#This Row],[Cliente]],'BASE DE CLIENTES'!A:C,3,0)</f>
        <v>DF</v>
      </c>
      <c r="E7068" s="1" t="str">
        <f>CONCATENATE(Tabela1[[#This Row],[CIDADE]],",",Tabela1[[#This Row],[UF]])</f>
        <v>Brasília,DF</v>
      </c>
      <c r="F7068" s="12">
        <v>46206</v>
      </c>
      <c r="G7068" s="14">
        <v>760</v>
      </c>
      <c r="H7068" s="13">
        <v>1230</v>
      </c>
      <c r="I7068" s="7">
        <f>Tabela1[[#This Row],[Valor total]]-Tabela1[[#This Row],[Valor custo]]</f>
        <v>470</v>
      </c>
      <c r="J7068" s="3">
        <f>Tabela1[[#This Row],[MARGEM BRUTA]]/Tabela1[[#This Row],[Valor total]]</f>
        <v>0.38211382113821141</v>
      </c>
      <c r="K7068" s="1" t="str">
        <f>VLOOKUP(Tabela1[[#This Row],[Cliente]],'BASE DE CLIENTES'!A:D,4,0)</f>
        <v>SERRALHEIRO</v>
      </c>
      <c r="L7068" s="1" t="str">
        <f>VLOOKUP(Tabela1[[#This Row],[Cliente]],'BASE DE CLIENTES'!A:E,5,0)</f>
        <v>CEILANDIA SUL (CEILANDIA)</v>
      </c>
    </row>
    <row r="7069" spans="2:12" x14ac:dyDescent="0.3">
      <c r="B7069" t="s">
        <v>30</v>
      </c>
      <c r="C7069" s="1" t="str">
        <f>VLOOKUP(Tabela1[[#This Row],[Cliente]],'BASE DE CLIENTES'!A:E,2,0)</f>
        <v>Águas Lindas de Goiás</v>
      </c>
      <c r="D7069" s="1" t="str">
        <f>VLOOKUP(Tabela1[[#This Row],[Cliente]],'BASE DE CLIENTES'!A:C,3,0)</f>
        <v>GO</v>
      </c>
      <c r="E7069" s="1" t="str">
        <f>CONCATENATE(Tabela1[[#This Row],[CIDADE]],",",Tabela1[[#This Row],[UF]])</f>
        <v>Águas Lindas de Goiás,GO</v>
      </c>
      <c r="F7069" s="12">
        <v>46206</v>
      </c>
      <c r="G7069" s="14">
        <v>380</v>
      </c>
      <c r="H7069" s="13">
        <v>615</v>
      </c>
      <c r="I7069" s="7">
        <f>Tabela1[[#This Row],[Valor total]]-Tabela1[[#This Row],[Valor custo]]</f>
        <v>235</v>
      </c>
      <c r="J7069" s="3">
        <f>Tabela1[[#This Row],[MARGEM BRUTA]]/Tabela1[[#This Row],[Valor total]]</f>
        <v>0.38211382113821141</v>
      </c>
      <c r="K7069" s="1" t="str">
        <f>VLOOKUP(Tabela1[[#This Row],[Cliente]],'BASE DE CLIENTES'!A:D,4,0)</f>
        <v>SERRALHEIRO</v>
      </c>
      <c r="L7069" s="1" t="str">
        <f>VLOOKUP(Tabela1[[#This Row],[Cliente]],'BASE DE CLIENTES'!A:E,5,0)</f>
        <v>Águas Lindas de Goiás</v>
      </c>
    </row>
    <row r="7070" spans="2:12" x14ac:dyDescent="0.3">
      <c r="B7070" t="s">
        <v>23</v>
      </c>
      <c r="C7070" s="1" t="str">
        <f>VLOOKUP(Tabela1[[#This Row],[Cliente]],'BASE DE CLIENTES'!A:E,2,0)</f>
        <v>Brasília</v>
      </c>
      <c r="D7070" s="1" t="str">
        <f>VLOOKUP(Tabela1[[#This Row],[Cliente]],'BASE DE CLIENTES'!A:C,3,0)</f>
        <v>DF</v>
      </c>
      <c r="E7070" s="1" t="str">
        <f>CONCATENATE(Tabela1[[#This Row],[CIDADE]],",",Tabela1[[#This Row],[UF]])</f>
        <v>Brasília,DF</v>
      </c>
      <c r="F7070" s="12">
        <v>46206</v>
      </c>
      <c r="G7070" s="14">
        <v>760</v>
      </c>
      <c r="H7070" s="13">
        <v>1100</v>
      </c>
      <c r="I7070" s="7">
        <f>Tabela1[[#This Row],[Valor total]]-Tabela1[[#This Row],[Valor custo]]</f>
        <v>340</v>
      </c>
      <c r="J7070" s="3">
        <f>Tabela1[[#This Row],[MARGEM BRUTA]]/Tabela1[[#This Row],[Valor total]]</f>
        <v>0.30909090909090908</v>
      </c>
      <c r="K7070" s="1" t="str">
        <f>VLOOKUP(Tabela1[[#This Row],[Cliente]],'BASE DE CLIENTES'!A:D,4,0)</f>
        <v>EMPRESA SEM MAQUINA</v>
      </c>
      <c r="L7070" s="1" t="str">
        <f>VLOOKUP(Tabela1[[#This Row],[Cliente]],'BASE DE CLIENTES'!A:E,5,0)</f>
        <v>SETOR INDUSTRIAL (TAGUATINGA)</v>
      </c>
    </row>
    <row r="7071" spans="2:12" x14ac:dyDescent="0.3">
      <c r="B7071" t="s">
        <v>264</v>
      </c>
      <c r="C7071" s="1" t="str">
        <f>VLOOKUP(Tabela1[[#This Row],[Cliente]],'BASE DE CLIENTES'!A:E,2,0)</f>
        <v>Brasília</v>
      </c>
      <c r="D7071" s="1" t="str">
        <f>VLOOKUP(Tabela1[[#This Row],[Cliente]],'BASE DE CLIENTES'!A:C,3,0)</f>
        <v>DF</v>
      </c>
      <c r="E7071" s="1" t="str">
        <f>CONCATENATE(Tabela1[[#This Row],[CIDADE]],",",Tabela1[[#This Row],[UF]])</f>
        <v>Brasília,DF</v>
      </c>
      <c r="F7071" s="12">
        <v>46206</v>
      </c>
      <c r="G7071" s="14">
        <v>380</v>
      </c>
      <c r="H7071" s="13">
        <v>650</v>
      </c>
      <c r="I7071" s="7">
        <f>Tabela1[[#This Row],[Valor total]]-Tabela1[[#This Row],[Valor custo]]</f>
        <v>270</v>
      </c>
      <c r="J7071" s="3">
        <f>Tabela1[[#This Row],[MARGEM BRUTA]]/Tabela1[[#This Row],[Valor total]]</f>
        <v>0.41538461538461541</v>
      </c>
      <c r="K7071" s="1" t="str">
        <f>VLOOKUP(Tabela1[[#This Row],[Cliente]],'BASE DE CLIENTES'!A:D,4,0)</f>
        <v>SERRALHEIRO</v>
      </c>
      <c r="L7071" s="1" t="str">
        <f>VLOOKUP(Tabela1[[#This Row],[Cliente]],'BASE DE CLIENTES'!A:E,5,0)</f>
        <v>Recanto das emas</v>
      </c>
    </row>
    <row r="7072" spans="2:12" x14ac:dyDescent="0.3">
      <c r="B7072" t="s">
        <v>19</v>
      </c>
      <c r="C7072" s="1" t="str">
        <f>VLOOKUP(Tabela1[[#This Row],[Cliente]],'BASE DE CLIENTES'!A:E,2,0)</f>
        <v>Águas Lindas de Goiás</v>
      </c>
      <c r="D7072" s="1" t="str">
        <f>VLOOKUP(Tabela1[[#This Row],[Cliente]],'BASE DE CLIENTES'!A:C,3,0)</f>
        <v>GO</v>
      </c>
      <c r="E7072" s="1" t="str">
        <f>CONCATENATE(Tabela1[[#This Row],[CIDADE]],",",Tabela1[[#This Row],[UF]])</f>
        <v>Águas Lindas de Goiás,GO</v>
      </c>
      <c r="F7072" s="12">
        <v>46206</v>
      </c>
      <c r="G7072" s="14">
        <v>2342.36</v>
      </c>
      <c r="H7072" s="13">
        <v>4095</v>
      </c>
      <c r="I7072" s="7">
        <f>Tabela1[[#This Row],[Valor total]]-Tabela1[[#This Row],[Valor custo]]</f>
        <v>1752.6399999999999</v>
      </c>
      <c r="J7072" s="3">
        <f>Tabela1[[#This Row],[MARGEM BRUTA]]/Tabela1[[#This Row],[Valor total]]</f>
        <v>0.42799511599511597</v>
      </c>
      <c r="K7072" s="1" t="str">
        <f>VLOOKUP(Tabela1[[#This Row],[Cliente]],'BASE DE CLIENTES'!A:D,4,0)</f>
        <v>SERRALHEIRO</v>
      </c>
      <c r="L7072" s="1" t="str">
        <f>VLOOKUP(Tabela1[[#This Row],[Cliente]],'BASE DE CLIENTES'!A:E,5,0)</f>
        <v>Águas Lindas de Goiás</v>
      </c>
    </row>
    <row r="7073" spans="2:12" x14ac:dyDescent="0.3">
      <c r="B7073" t="s">
        <v>111</v>
      </c>
      <c r="C7073" s="1" t="str">
        <f>VLOOKUP(Tabela1[[#This Row],[Cliente]],'BASE DE CLIENTES'!A:E,2,0)</f>
        <v>Brasília</v>
      </c>
      <c r="D7073" s="1" t="str">
        <f>VLOOKUP(Tabela1[[#This Row],[Cliente]],'BASE DE CLIENTES'!A:C,3,0)</f>
        <v>DF</v>
      </c>
      <c r="E7073" s="1" t="str">
        <f>CONCATENATE(Tabela1[[#This Row],[CIDADE]],",",Tabela1[[#This Row],[UF]])</f>
        <v>Brasília,DF</v>
      </c>
      <c r="F7073" s="12">
        <v>46206</v>
      </c>
      <c r="G7073" s="14">
        <v>670</v>
      </c>
      <c r="H7073" s="13">
        <v>1100</v>
      </c>
      <c r="I7073" s="7">
        <f>Tabela1[[#This Row],[Valor total]]-Tabela1[[#This Row],[Valor custo]]</f>
        <v>430</v>
      </c>
      <c r="J7073" s="3">
        <f>Tabela1[[#This Row],[MARGEM BRUTA]]/Tabela1[[#This Row],[Valor total]]</f>
        <v>0.39090909090909093</v>
      </c>
      <c r="K7073" s="1" t="str">
        <f>VLOOKUP(Tabela1[[#This Row],[Cliente]],'BASE DE CLIENTES'!A:D,4,0)</f>
        <v>EMPRESA SEM MAQUINA</v>
      </c>
      <c r="L7073" s="1" t="str">
        <f>VLOOKUP(Tabela1[[#This Row],[Cliente]],'BASE DE CLIENTES'!A:E,5,0)</f>
        <v>TAGUATINGA SUL (TAGUATINGA)</v>
      </c>
    </row>
    <row r="7074" spans="2:12" x14ac:dyDescent="0.3">
      <c r="B7074" t="s">
        <v>27</v>
      </c>
      <c r="C7074" s="1" t="str">
        <f>VLOOKUP(Tabela1[[#This Row],[Cliente]],'BASE DE CLIENTES'!A:E,2,0)</f>
        <v>Brasília</v>
      </c>
      <c r="D7074" s="1" t="str">
        <f>VLOOKUP(Tabela1[[#This Row],[Cliente]],'BASE DE CLIENTES'!A:C,3,0)</f>
        <v>DF</v>
      </c>
      <c r="E7074" s="1" t="str">
        <f>CONCATENATE(Tabela1[[#This Row],[CIDADE]],",",Tabela1[[#This Row],[UF]])</f>
        <v>Brasília,DF</v>
      </c>
      <c r="F7074" s="12">
        <v>46205</v>
      </c>
      <c r="G7074" s="14">
        <v>863</v>
      </c>
      <c r="H7074" s="13">
        <v>1120</v>
      </c>
      <c r="I7074" s="7">
        <f>Tabela1[[#This Row],[Valor total]]-Tabela1[[#This Row],[Valor custo]]</f>
        <v>257</v>
      </c>
      <c r="J7074" s="3">
        <f>Tabela1[[#This Row],[MARGEM BRUTA]]/Tabela1[[#This Row],[Valor total]]</f>
        <v>0.2294642857142857</v>
      </c>
      <c r="K7074" s="1" t="str">
        <f>VLOOKUP(Tabela1[[#This Row],[Cliente]],'BASE DE CLIENTES'!A:D,4,0)</f>
        <v>EMPRESA SEM MAQUINA</v>
      </c>
      <c r="L7074" s="1" t="str">
        <f>VLOOKUP(Tabela1[[#This Row],[Cliente]],'BASE DE CLIENTES'!A:E,5,0)</f>
        <v>RECANTO DAS EMAS</v>
      </c>
    </row>
    <row r="7075" spans="2:12" x14ac:dyDescent="0.3">
      <c r="B7075" t="s">
        <v>183</v>
      </c>
      <c r="C7075" s="1" t="str">
        <f>VLOOKUP(Tabela1[[#This Row],[Cliente]],'BASE DE CLIENTES'!A:E,2,0)</f>
        <v>Caldas Novas</v>
      </c>
      <c r="D7075" s="1" t="str">
        <f>VLOOKUP(Tabela1[[#This Row],[Cliente]],'BASE DE CLIENTES'!A:C,3,0)</f>
        <v>GO</v>
      </c>
      <c r="E7075" s="1" t="str">
        <f>CONCATENATE(Tabela1[[#This Row],[CIDADE]],",",Tabela1[[#This Row],[UF]])</f>
        <v>Caldas Novas,GO</v>
      </c>
      <c r="F7075" s="12">
        <v>46205</v>
      </c>
      <c r="G7075" s="14">
        <v>4341.72</v>
      </c>
      <c r="H7075" s="13">
        <v>6619</v>
      </c>
      <c r="I7075" s="7">
        <f>Tabela1[[#This Row],[Valor total]]-Tabela1[[#This Row],[Valor custo]]</f>
        <v>2277.2799999999997</v>
      </c>
      <c r="J7075" s="3">
        <f>Tabela1[[#This Row],[MARGEM BRUTA]]/Tabela1[[#This Row],[Valor total]]</f>
        <v>0.34405197159691792</v>
      </c>
      <c r="K7075" s="1" t="str">
        <f>VLOOKUP(Tabela1[[#This Row],[Cliente]],'BASE DE CLIENTES'!A:D,4,0)</f>
        <v>EMPRESA COM MAQUINA</v>
      </c>
      <c r="L7075" s="1" t="str">
        <f>VLOOKUP(Tabela1[[#This Row],[Cliente]],'BASE DE CLIENTES'!A:E,5,0)</f>
        <v>Caldas Novas</v>
      </c>
    </row>
    <row r="7076" spans="2:12" x14ac:dyDescent="0.3">
      <c r="B7076" t="s">
        <v>59</v>
      </c>
      <c r="C7076" s="1" t="str">
        <f>VLOOKUP(Tabela1[[#This Row],[Cliente]],'BASE DE CLIENTES'!A:E,2,0)</f>
        <v>Brasília</v>
      </c>
      <c r="D7076" s="1" t="str">
        <f>VLOOKUP(Tabela1[[#This Row],[Cliente]],'BASE DE CLIENTES'!A:C,3,0)</f>
        <v>DF</v>
      </c>
      <c r="E7076" s="1" t="str">
        <f>CONCATENATE(Tabela1[[#This Row],[CIDADE]],",",Tabela1[[#This Row],[UF]])</f>
        <v>Brasília,DF</v>
      </c>
      <c r="F7076" s="12">
        <v>46205</v>
      </c>
      <c r="G7076" s="14">
        <v>25</v>
      </c>
      <c r="H7076" s="13">
        <v>110</v>
      </c>
      <c r="I7076" s="7">
        <f>Tabela1[[#This Row],[Valor total]]-Tabela1[[#This Row],[Valor custo]]</f>
        <v>85</v>
      </c>
      <c r="J7076" s="3">
        <f>Tabela1[[#This Row],[MARGEM BRUTA]]/Tabela1[[#This Row],[Valor total]]</f>
        <v>0.77272727272727271</v>
      </c>
      <c r="K7076" s="1" t="str">
        <f>VLOOKUP(Tabela1[[#This Row],[Cliente]],'BASE DE CLIENTES'!A:D,4,0)</f>
        <v>EMPRESA COM MAQUINA</v>
      </c>
      <c r="L7076" s="1" t="str">
        <f>VLOOKUP(Tabela1[[#This Row],[Cliente]],'BASE DE CLIENTES'!A:E,5,0)</f>
        <v>SETOR HABITACIONAL VICENTE PIRES</v>
      </c>
    </row>
    <row r="7077" spans="2:12" x14ac:dyDescent="0.3">
      <c r="B7077" t="s">
        <v>112</v>
      </c>
      <c r="C7077" s="1" t="str">
        <f>VLOOKUP(Tabela1[[#This Row],[Cliente]],'BASE DE CLIENTES'!A:E,2,0)</f>
        <v>Brasília</v>
      </c>
      <c r="D7077" s="1" t="str">
        <f>VLOOKUP(Tabela1[[#This Row],[Cliente]],'BASE DE CLIENTES'!A:C,3,0)</f>
        <v>DF</v>
      </c>
      <c r="E7077" s="1" t="str">
        <f>CONCATENATE(Tabela1[[#This Row],[CIDADE]],",",Tabela1[[#This Row],[UF]])</f>
        <v>Brasília,DF</v>
      </c>
      <c r="F7077" s="12">
        <v>46205</v>
      </c>
      <c r="G7077" s="14">
        <v>800.2</v>
      </c>
      <c r="H7077" s="13">
        <v>1470</v>
      </c>
      <c r="I7077" s="7">
        <f>Tabela1[[#This Row],[Valor total]]-Tabela1[[#This Row],[Valor custo]]</f>
        <v>669.8</v>
      </c>
      <c r="J7077" s="3">
        <f>Tabela1[[#This Row],[MARGEM BRUTA]]/Tabela1[[#This Row],[Valor total]]</f>
        <v>0.45564625850340135</v>
      </c>
      <c r="K7077" s="1" t="str">
        <f>VLOOKUP(Tabela1[[#This Row],[Cliente]],'BASE DE CLIENTES'!A:D,4,0)</f>
        <v>SERRALHEIRO</v>
      </c>
      <c r="L7077" s="1" t="str">
        <f>VLOOKUP(Tabela1[[#This Row],[Cliente]],'BASE DE CLIENTES'!A:E,5,0)</f>
        <v>RIACHO FUNDO I</v>
      </c>
    </row>
    <row r="7078" spans="2:12" x14ac:dyDescent="0.3">
      <c r="B7078" t="s">
        <v>1147</v>
      </c>
      <c r="C7078" s="1" t="str">
        <f>VLOOKUP(Tabela1[[#This Row],[Cliente]],'BASE DE CLIENTES'!A:E,2,0)</f>
        <v>Salvador</v>
      </c>
      <c r="D7078" s="1" t="str">
        <f>VLOOKUP(Tabela1[[#This Row],[Cliente]],'BASE DE CLIENTES'!A:C,3,0)</f>
        <v>BA</v>
      </c>
      <c r="E7078" s="1" t="str">
        <f>CONCATENATE(Tabela1[[#This Row],[CIDADE]],",",Tabela1[[#This Row],[UF]])</f>
        <v>Salvador,BA</v>
      </c>
      <c r="F7078" s="12">
        <v>46205</v>
      </c>
      <c r="G7078" s="14">
        <v>4872</v>
      </c>
      <c r="H7078" s="13">
        <v>8186.8</v>
      </c>
      <c r="I7078" s="7">
        <f>Tabela1[[#This Row],[Valor total]]-Tabela1[[#This Row],[Valor custo]]</f>
        <v>3314.8</v>
      </c>
      <c r="J7078" s="3">
        <f>Tabela1[[#This Row],[MARGEM BRUTA]]/Tabela1[[#This Row],[Valor total]]</f>
        <v>0.40489568573801732</v>
      </c>
      <c r="K7078" s="1" t="str">
        <f>VLOOKUP(Tabela1[[#This Row],[Cliente]],'BASE DE CLIENTES'!A:D,4,0)</f>
        <v>CLIENTE NOVO S/ IDENT.</v>
      </c>
      <c r="L7078" s="1" t="str">
        <f>VLOOKUP(Tabela1[[#This Row],[Cliente]],'BASE DE CLIENTES'!A:E,5,0)</f>
        <v>Salvador</v>
      </c>
    </row>
    <row r="7079" spans="2:12" x14ac:dyDescent="0.3">
      <c r="B7079" t="s">
        <v>52</v>
      </c>
      <c r="C7079" s="1" t="str">
        <f>VLOOKUP(Tabela1[[#This Row],[Cliente]],'BASE DE CLIENTES'!A:E,2,0)</f>
        <v>Brasília</v>
      </c>
      <c r="D7079" s="1" t="str">
        <f>VLOOKUP(Tabela1[[#This Row],[Cliente]],'BASE DE CLIENTES'!A:C,3,0)</f>
        <v>DF</v>
      </c>
      <c r="E7079" s="1" t="str">
        <f>CONCATENATE(Tabela1[[#This Row],[CIDADE]],",",Tabela1[[#This Row],[UF]])</f>
        <v>Brasília,DF</v>
      </c>
      <c r="F7079" s="12">
        <v>46205</v>
      </c>
      <c r="G7079" s="14">
        <v>250</v>
      </c>
      <c r="H7079" s="13">
        <v>500</v>
      </c>
      <c r="I7079" s="7">
        <f>Tabela1[[#This Row],[Valor total]]-Tabela1[[#This Row],[Valor custo]]</f>
        <v>250</v>
      </c>
      <c r="J7079" s="3">
        <f>Tabela1[[#This Row],[MARGEM BRUTA]]/Tabela1[[#This Row],[Valor total]]</f>
        <v>0.5</v>
      </c>
      <c r="K7079" s="1" t="str">
        <f>VLOOKUP(Tabela1[[#This Row],[Cliente]],'BASE DE CLIENTES'!A:D,4,0)</f>
        <v>SERRALHEIRO</v>
      </c>
      <c r="L7079" s="1" t="str">
        <f>VLOOKUP(Tabela1[[#This Row],[Cliente]],'BASE DE CLIENTES'!A:E,5,0)</f>
        <v>Ceilândia Sul (Ceilândia)</v>
      </c>
    </row>
    <row r="7080" spans="2:12" x14ac:dyDescent="0.3">
      <c r="B7080" t="s">
        <v>120</v>
      </c>
      <c r="C7080" s="1" t="str">
        <f>VLOOKUP(Tabela1[[#This Row],[Cliente]],'BASE DE CLIENTES'!A:E,2,0)</f>
        <v>Brasília</v>
      </c>
      <c r="D7080" s="1" t="str">
        <f>VLOOKUP(Tabela1[[#This Row],[Cliente]],'BASE DE CLIENTES'!A:C,3,0)</f>
        <v>DF</v>
      </c>
      <c r="E7080" s="1" t="str">
        <f>CONCATENATE(Tabela1[[#This Row],[CIDADE]],",",Tabela1[[#This Row],[UF]])</f>
        <v>Brasília,DF</v>
      </c>
      <c r="F7080" s="12">
        <v>46205</v>
      </c>
      <c r="G7080" s="14">
        <v>1010.48</v>
      </c>
      <c r="H7080" s="13">
        <v>1620</v>
      </c>
      <c r="I7080" s="7">
        <f>Tabela1[[#This Row],[Valor total]]-Tabela1[[#This Row],[Valor custo]]</f>
        <v>609.52</v>
      </c>
      <c r="J7080" s="3">
        <f>Tabela1[[#This Row],[MARGEM BRUTA]]/Tabela1[[#This Row],[Valor total]]</f>
        <v>0.37624691358024692</v>
      </c>
      <c r="K7080" s="1" t="str">
        <f>VLOOKUP(Tabela1[[#This Row],[Cliente]],'BASE DE CLIENTES'!A:D,4,0)</f>
        <v>EMPRESA SEM MAQUINA</v>
      </c>
      <c r="L7080" s="1" t="str">
        <f>VLOOKUP(Tabela1[[#This Row],[Cliente]],'BASE DE CLIENTES'!A:E,5,0)</f>
        <v>SAMAMBAIA</v>
      </c>
    </row>
    <row r="7081" spans="2:12" x14ac:dyDescent="0.3">
      <c r="B7081" t="s">
        <v>1223</v>
      </c>
      <c r="C7081" s="1" t="str">
        <f>VLOOKUP(Tabela1[[#This Row],[Cliente]],'BASE DE CLIENTES'!A:E,2,0)</f>
        <v>MERCADO LIVRE</v>
      </c>
      <c r="D7081" s="1" t="str">
        <f>VLOOKUP(Tabela1[[#This Row],[Cliente]],'BASE DE CLIENTES'!A:C,3,0)</f>
        <v>MERCADO LIVRE</v>
      </c>
      <c r="E7081" s="1" t="str">
        <f>CONCATENATE(Tabela1[[#This Row],[CIDADE]],",",Tabela1[[#This Row],[UF]])</f>
        <v>MERCADO LIVRE,MERCADO LIVRE</v>
      </c>
      <c r="F7081" s="12">
        <v>46205</v>
      </c>
      <c r="G7081" s="14">
        <v>104.84</v>
      </c>
      <c r="H7081" s="13">
        <v>272.87</v>
      </c>
      <c r="I7081" s="7">
        <f>Tabela1[[#This Row],[Valor total]]-Tabela1[[#This Row],[Valor custo]]</f>
        <v>168.03</v>
      </c>
      <c r="J7081" s="3">
        <f>Tabela1[[#This Row],[MARGEM BRUTA]]/Tabela1[[#This Row],[Valor total]]</f>
        <v>0.61578773775057716</v>
      </c>
      <c r="K7081" s="1" t="str">
        <f>VLOOKUP(Tabela1[[#This Row],[Cliente]],'BASE DE CLIENTES'!A:D,4,0)</f>
        <v>OUTROS RAMOS</v>
      </c>
      <c r="L7081" s="1" t="str">
        <f>VLOOKUP(Tabela1[[#This Row],[Cliente]],'BASE DE CLIENTES'!A:E,5,0)</f>
        <v>MERCADO LIVRE</v>
      </c>
    </row>
    <row r="7082" spans="2:12" x14ac:dyDescent="0.3">
      <c r="B7082" t="s">
        <v>25</v>
      </c>
      <c r="C7082" s="1" t="str">
        <f>VLOOKUP(Tabela1[[#This Row],[Cliente]],'BASE DE CLIENTES'!A:E,2,0)</f>
        <v>Brasília</v>
      </c>
      <c r="D7082" s="1" t="str">
        <f>VLOOKUP(Tabela1[[#This Row],[Cliente]],'BASE DE CLIENTES'!A:C,3,0)</f>
        <v>DF</v>
      </c>
      <c r="E7082" s="1" t="str">
        <f>CONCATENATE(Tabela1[[#This Row],[CIDADE]],",",Tabela1[[#This Row],[UF]])</f>
        <v>Brasília,DF</v>
      </c>
      <c r="F7082" s="12">
        <v>46205</v>
      </c>
      <c r="G7082" s="14">
        <v>724.43</v>
      </c>
      <c r="H7082" s="13">
        <v>1170</v>
      </c>
      <c r="I7082" s="7">
        <f>Tabela1[[#This Row],[Valor total]]-Tabela1[[#This Row],[Valor custo]]</f>
        <v>445.57000000000005</v>
      </c>
      <c r="J7082" s="3">
        <f>Tabela1[[#This Row],[MARGEM BRUTA]]/Tabela1[[#This Row],[Valor total]]</f>
        <v>0.38082905982905985</v>
      </c>
      <c r="K7082" s="1" t="str">
        <f>VLOOKUP(Tabela1[[#This Row],[Cliente]],'BASE DE CLIENTES'!A:D,4,0)</f>
        <v>EMPRESA COM MAQUINA</v>
      </c>
      <c r="L7082" s="1" t="str">
        <f>VLOOKUP(Tabela1[[#This Row],[Cliente]],'BASE DE CLIENTES'!A:E,5,0)</f>
        <v>CEILANDIA NORTE (CEILANDIA)</v>
      </c>
    </row>
    <row r="7083" spans="2:12" x14ac:dyDescent="0.3">
      <c r="B7083" t="s">
        <v>23</v>
      </c>
      <c r="C7083" s="1" t="str">
        <f>VLOOKUP(Tabela1[[#This Row],[Cliente]],'BASE DE CLIENTES'!A:E,2,0)</f>
        <v>Brasília</v>
      </c>
      <c r="D7083" s="1" t="str">
        <f>VLOOKUP(Tabela1[[#This Row],[Cliente]],'BASE DE CLIENTES'!A:C,3,0)</f>
        <v>DF</v>
      </c>
      <c r="E7083" s="1" t="str">
        <f>CONCATENATE(Tabela1[[#This Row],[CIDADE]],",",Tabela1[[#This Row],[UF]])</f>
        <v>Brasília,DF</v>
      </c>
      <c r="F7083" s="12">
        <v>46205</v>
      </c>
      <c r="G7083" s="14">
        <v>27.63</v>
      </c>
      <c r="H7083" s="13">
        <v>33</v>
      </c>
      <c r="I7083" s="7">
        <f>Tabela1[[#This Row],[Valor total]]-Tabela1[[#This Row],[Valor custo]]</f>
        <v>5.370000000000001</v>
      </c>
      <c r="J7083" s="3">
        <f>Tabela1[[#This Row],[MARGEM BRUTA]]/Tabela1[[#This Row],[Valor total]]</f>
        <v>0.16272727272727275</v>
      </c>
      <c r="K7083" s="1" t="str">
        <f>VLOOKUP(Tabela1[[#This Row],[Cliente]],'BASE DE CLIENTES'!A:D,4,0)</f>
        <v>EMPRESA SEM MAQUINA</v>
      </c>
      <c r="L7083" s="1" t="str">
        <f>VLOOKUP(Tabela1[[#This Row],[Cliente]],'BASE DE CLIENTES'!A:E,5,0)</f>
        <v>SETOR INDUSTRIAL (TAGUATINGA)</v>
      </c>
    </row>
    <row r="7084" spans="2:12" x14ac:dyDescent="0.3">
      <c r="B7084" t="s">
        <v>23</v>
      </c>
      <c r="C7084" s="1" t="str">
        <f>VLOOKUP(Tabela1[[#This Row],[Cliente]],'BASE DE CLIENTES'!A:E,2,0)</f>
        <v>Brasília</v>
      </c>
      <c r="D7084" s="1" t="str">
        <f>VLOOKUP(Tabela1[[#This Row],[Cliente]],'BASE DE CLIENTES'!A:C,3,0)</f>
        <v>DF</v>
      </c>
      <c r="E7084" s="1" t="str">
        <f>CONCATENATE(Tabela1[[#This Row],[CIDADE]],",",Tabela1[[#This Row],[UF]])</f>
        <v>Brasília,DF</v>
      </c>
      <c r="F7084" s="12">
        <v>46205</v>
      </c>
      <c r="G7084" s="14">
        <v>1095.5999999999999</v>
      </c>
      <c r="H7084" s="13">
        <v>1750</v>
      </c>
      <c r="I7084" s="7">
        <f>Tabela1[[#This Row],[Valor total]]-Tabela1[[#This Row],[Valor custo]]</f>
        <v>654.40000000000009</v>
      </c>
      <c r="J7084" s="3">
        <f>Tabela1[[#This Row],[MARGEM BRUTA]]/Tabela1[[#This Row],[Valor total]]</f>
        <v>0.37394285714285719</v>
      </c>
      <c r="K7084" s="1" t="str">
        <f>VLOOKUP(Tabela1[[#This Row],[Cliente]],'BASE DE CLIENTES'!A:D,4,0)</f>
        <v>EMPRESA SEM MAQUINA</v>
      </c>
      <c r="L7084" s="1" t="str">
        <f>VLOOKUP(Tabela1[[#This Row],[Cliente]],'BASE DE CLIENTES'!A:E,5,0)</f>
        <v>SETOR INDUSTRIAL (TAGUATINGA)</v>
      </c>
    </row>
    <row r="7085" spans="2:12" x14ac:dyDescent="0.3">
      <c r="B7085" t="s">
        <v>206</v>
      </c>
      <c r="C7085" s="1" t="str">
        <f>VLOOKUP(Tabela1[[#This Row],[Cliente]],'BASE DE CLIENTES'!A:E,2,0)</f>
        <v>Goiânia</v>
      </c>
      <c r="D7085" s="1" t="str">
        <f>VLOOKUP(Tabela1[[#This Row],[Cliente]],'BASE DE CLIENTES'!A:C,3,0)</f>
        <v>GO</v>
      </c>
      <c r="E7085" s="1" t="str">
        <f>CONCATENATE(Tabela1[[#This Row],[CIDADE]],",",Tabela1[[#This Row],[UF]])</f>
        <v>Goiânia,GO</v>
      </c>
      <c r="F7085" s="12">
        <v>46205</v>
      </c>
      <c r="G7085" s="14">
        <v>7546.71</v>
      </c>
      <c r="H7085" s="13">
        <v>11190</v>
      </c>
      <c r="I7085" s="7">
        <f>Tabela1[[#This Row],[Valor total]]-Tabela1[[#This Row],[Valor custo]]</f>
        <v>3643.29</v>
      </c>
      <c r="J7085" s="3">
        <f>Tabela1[[#This Row],[MARGEM BRUTA]]/Tabela1[[#This Row],[Valor total]]</f>
        <v>0.32558445040214479</v>
      </c>
      <c r="K7085" s="1" t="str">
        <f>VLOOKUP(Tabela1[[#This Row],[Cliente]],'BASE DE CLIENTES'!A:D,4,0)</f>
        <v>EMPRESA COM MAQUINA</v>
      </c>
      <c r="L7085" s="1" t="str">
        <f>VLOOKUP(Tabela1[[#This Row],[Cliente]],'BASE DE CLIENTES'!A:E,5,0)</f>
        <v>Goiânia</v>
      </c>
    </row>
    <row r="7086" spans="2:12" x14ac:dyDescent="0.3">
      <c r="B7086" t="s">
        <v>27</v>
      </c>
      <c r="C7086" s="1" t="str">
        <f>VLOOKUP(Tabela1[[#This Row],[Cliente]],'BASE DE CLIENTES'!A:E,2,0)</f>
        <v>Brasília</v>
      </c>
      <c r="D7086" s="1" t="str">
        <f>VLOOKUP(Tabela1[[#This Row],[Cliente]],'BASE DE CLIENTES'!A:C,3,0)</f>
        <v>DF</v>
      </c>
      <c r="E7086" s="1" t="str">
        <f>CONCATENATE(Tabela1[[#This Row],[CIDADE]],",",Tabela1[[#This Row],[UF]])</f>
        <v>Brasília,DF</v>
      </c>
      <c r="F7086" s="12">
        <v>46205</v>
      </c>
      <c r="G7086" s="14">
        <v>1959</v>
      </c>
      <c r="H7086" s="13">
        <v>3115</v>
      </c>
      <c r="I7086" s="7">
        <f>Tabela1[[#This Row],[Valor total]]-Tabela1[[#This Row],[Valor custo]]</f>
        <v>1156</v>
      </c>
      <c r="J7086" s="3">
        <f>Tabela1[[#This Row],[MARGEM BRUTA]]/Tabela1[[#This Row],[Valor total]]</f>
        <v>0.37110754414125202</v>
      </c>
      <c r="K7086" s="1" t="str">
        <f>VLOOKUP(Tabela1[[#This Row],[Cliente]],'BASE DE CLIENTES'!A:D,4,0)</f>
        <v>EMPRESA SEM MAQUINA</v>
      </c>
      <c r="L7086" s="1" t="str">
        <f>VLOOKUP(Tabela1[[#This Row],[Cliente]],'BASE DE CLIENTES'!A:E,5,0)</f>
        <v>RECANTO DAS EMAS</v>
      </c>
    </row>
    <row r="7087" spans="2:12" x14ac:dyDescent="0.3">
      <c r="B7087" t="s">
        <v>1223</v>
      </c>
      <c r="C7087" s="1" t="str">
        <f>VLOOKUP(Tabela1[[#This Row],[Cliente]],'BASE DE CLIENTES'!A:E,2,0)</f>
        <v>MERCADO LIVRE</v>
      </c>
      <c r="D7087" s="1" t="str">
        <f>VLOOKUP(Tabela1[[#This Row],[Cliente]],'BASE DE CLIENTES'!A:C,3,0)</f>
        <v>MERCADO LIVRE</v>
      </c>
      <c r="E7087" s="1" t="str">
        <f>CONCATENATE(Tabela1[[#This Row],[CIDADE]],",",Tabela1[[#This Row],[UF]])</f>
        <v>MERCADO LIVRE,MERCADO LIVRE</v>
      </c>
      <c r="F7087" s="12">
        <v>46205</v>
      </c>
      <c r="G7087" s="14">
        <v>56.28</v>
      </c>
      <c r="H7087" s="13">
        <v>198.93</v>
      </c>
      <c r="I7087" s="7">
        <f>Tabela1[[#This Row],[Valor total]]-Tabela1[[#This Row],[Valor custo]]</f>
        <v>142.65</v>
      </c>
      <c r="J7087" s="3">
        <f>Tabela1[[#This Row],[MARGEM BRUTA]]/Tabela1[[#This Row],[Valor total]]</f>
        <v>0.71708641230583625</v>
      </c>
      <c r="K7087" s="1" t="str">
        <f>VLOOKUP(Tabela1[[#This Row],[Cliente]],'BASE DE CLIENTES'!A:D,4,0)</f>
        <v>OUTROS RAMOS</v>
      </c>
      <c r="L7087" s="1" t="str">
        <f>VLOOKUP(Tabela1[[#This Row],[Cliente]],'BASE DE CLIENTES'!A:E,5,0)</f>
        <v>MERCADO LIVRE</v>
      </c>
    </row>
    <row r="7088" spans="2:12" x14ac:dyDescent="0.3">
      <c r="B7088" t="s">
        <v>1202</v>
      </c>
      <c r="C7088" s="1" t="str">
        <f>VLOOKUP(Tabela1[[#This Row],[Cliente]],'BASE DE CLIENTES'!A:E,2,0)</f>
        <v>Brasília</v>
      </c>
      <c r="D7088" s="1" t="str">
        <f>VLOOKUP(Tabela1[[#This Row],[Cliente]],'BASE DE CLIENTES'!A:C,3,0)</f>
        <v>DF</v>
      </c>
      <c r="E7088" s="1" t="str">
        <f>CONCATENATE(Tabela1[[#This Row],[CIDADE]],",",Tabela1[[#This Row],[UF]])</f>
        <v>Brasília,DF</v>
      </c>
      <c r="F7088" s="12">
        <v>46204</v>
      </c>
      <c r="G7088" s="14">
        <v>380</v>
      </c>
      <c r="H7088" s="13">
        <v>645</v>
      </c>
      <c r="I7088" s="7">
        <f>Tabela1[[#This Row],[Valor total]]-Tabela1[[#This Row],[Valor custo]]</f>
        <v>265</v>
      </c>
      <c r="J7088" s="3">
        <f>Tabela1[[#This Row],[MARGEM BRUTA]]/Tabela1[[#This Row],[Valor total]]</f>
        <v>0.41085271317829458</v>
      </c>
      <c r="K7088" s="1" t="str">
        <f>VLOOKUP(Tabela1[[#This Row],[Cliente]],'BASE DE CLIENTES'!A:D,4,0)</f>
        <v>CLIENTE NOVO S/ IDENT.</v>
      </c>
      <c r="L7088" s="1" t="str">
        <f>VLOOKUP(Tabela1[[#This Row],[Cliente]],'BASE DE CLIENTES'!A:E,5,0)</f>
        <v>TAGUATINGA</v>
      </c>
    </row>
    <row r="7089" spans="2:12" x14ac:dyDescent="0.3">
      <c r="B7089" t="s">
        <v>1223</v>
      </c>
      <c r="C7089" s="1" t="str">
        <f>VLOOKUP(Tabela1[[#This Row],[Cliente]],'BASE DE CLIENTES'!A:E,2,0)</f>
        <v>MERCADO LIVRE</v>
      </c>
      <c r="D7089" s="1" t="str">
        <f>VLOOKUP(Tabela1[[#This Row],[Cliente]],'BASE DE CLIENTES'!A:C,3,0)</f>
        <v>MERCADO LIVRE</v>
      </c>
      <c r="E7089" s="1" t="str">
        <f>CONCATENATE(Tabela1[[#This Row],[CIDADE]],",",Tabela1[[#This Row],[UF]])</f>
        <v>MERCADO LIVRE,MERCADO LIVRE</v>
      </c>
      <c r="F7089" s="12">
        <v>46204</v>
      </c>
      <c r="G7089" s="14">
        <v>56.28</v>
      </c>
      <c r="H7089" s="13">
        <v>198.93</v>
      </c>
      <c r="I7089" s="7">
        <f>Tabela1[[#This Row],[Valor total]]-Tabela1[[#This Row],[Valor custo]]</f>
        <v>142.65</v>
      </c>
      <c r="J7089" s="3">
        <f>Tabela1[[#This Row],[MARGEM BRUTA]]/Tabela1[[#This Row],[Valor total]]</f>
        <v>0.71708641230583625</v>
      </c>
      <c r="K7089" s="1" t="str">
        <f>VLOOKUP(Tabela1[[#This Row],[Cliente]],'BASE DE CLIENTES'!A:D,4,0)</f>
        <v>OUTROS RAMOS</v>
      </c>
      <c r="L7089" s="1" t="str">
        <f>VLOOKUP(Tabela1[[#This Row],[Cliente]],'BASE DE CLIENTES'!A:E,5,0)</f>
        <v>MERCADO LIVRE</v>
      </c>
    </row>
    <row r="7090" spans="2:12" x14ac:dyDescent="0.3">
      <c r="B7090" t="s">
        <v>34</v>
      </c>
      <c r="C7090" s="1" t="str">
        <f>VLOOKUP(Tabela1[[#This Row],[Cliente]],'BASE DE CLIENTES'!A:E,2,0)</f>
        <v>Brasília</v>
      </c>
      <c r="D7090" s="1" t="str">
        <f>VLOOKUP(Tabela1[[#This Row],[Cliente]],'BASE DE CLIENTES'!A:C,3,0)</f>
        <v>DF</v>
      </c>
      <c r="E7090" s="1" t="str">
        <f>CONCATENATE(Tabela1[[#This Row],[CIDADE]],",",Tabela1[[#This Row],[UF]])</f>
        <v>Brasília,DF</v>
      </c>
      <c r="F7090" s="12">
        <v>46204</v>
      </c>
      <c r="G7090" s="14">
        <v>283.08</v>
      </c>
      <c r="H7090" s="13">
        <v>360</v>
      </c>
      <c r="I7090" s="7">
        <f>Tabela1[[#This Row],[Valor total]]-Tabela1[[#This Row],[Valor custo]]</f>
        <v>76.920000000000016</v>
      </c>
      <c r="J7090" s="3">
        <f>Tabela1[[#This Row],[MARGEM BRUTA]]/Tabela1[[#This Row],[Valor total]]</f>
        <v>0.2136666666666667</v>
      </c>
      <c r="K7090" s="1" t="str">
        <f>VLOOKUP(Tabela1[[#This Row],[Cliente]],'BASE DE CLIENTES'!A:D,4,0)</f>
        <v>SERRALHEIRO</v>
      </c>
      <c r="L7090" s="1" t="str">
        <f>VLOOKUP(Tabela1[[#This Row],[Cliente]],'BASE DE CLIENTES'!A:E,5,0)</f>
        <v>RECANTO DAS EMAS</v>
      </c>
    </row>
    <row r="7091" spans="2:12" x14ac:dyDescent="0.3">
      <c r="B7091" t="s">
        <v>38</v>
      </c>
      <c r="C7091" s="1" t="str">
        <f>VLOOKUP(Tabela1[[#This Row],[Cliente]],'BASE DE CLIENTES'!A:E,2,0)</f>
        <v>Brasília</v>
      </c>
      <c r="D7091" s="1" t="str">
        <f>VLOOKUP(Tabela1[[#This Row],[Cliente]],'BASE DE CLIENTES'!A:C,3,0)</f>
        <v>DF</v>
      </c>
      <c r="E7091" s="1" t="str">
        <f>CONCATENATE(Tabela1[[#This Row],[CIDADE]],",",Tabela1[[#This Row],[UF]])</f>
        <v>Brasília,DF</v>
      </c>
      <c r="F7091" s="12">
        <v>46204</v>
      </c>
      <c r="G7091" s="14">
        <v>90.06</v>
      </c>
      <c r="H7091" s="13">
        <v>170</v>
      </c>
      <c r="I7091" s="7">
        <f>Tabela1[[#This Row],[Valor total]]-Tabela1[[#This Row],[Valor custo]]</f>
        <v>79.94</v>
      </c>
      <c r="J7091" s="3">
        <f>Tabela1[[#This Row],[MARGEM BRUTA]]/Tabela1[[#This Row],[Valor total]]</f>
        <v>0.47023529411764703</v>
      </c>
      <c r="K7091" s="1" t="str">
        <f>VLOOKUP(Tabela1[[#This Row],[Cliente]],'BASE DE CLIENTES'!A:D,4,0)</f>
        <v>EMPRESA SEM MAQUINA</v>
      </c>
      <c r="L7091" s="1" t="str">
        <f>VLOOKUP(Tabela1[[#This Row],[Cliente]],'BASE DE CLIENTES'!A:E,5,0)</f>
        <v>PONTE ALTA NORTE (GAMA)</v>
      </c>
    </row>
    <row r="7092" spans="2:12" x14ac:dyDescent="0.3">
      <c r="B7092" t="s">
        <v>161</v>
      </c>
      <c r="C7092" s="1" t="str">
        <f>VLOOKUP(Tabela1[[#This Row],[Cliente]],'BASE DE CLIENTES'!A:E,2,0)</f>
        <v>Brasília</v>
      </c>
      <c r="D7092" s="1" t="str">
        <f>VLOOKUP(Tabela1[[#This Row],[Cliente]],'BASE DE CLIENTES'!A:C,3,0)</f>
        <v>DF</v>
      </c>
      <c r="E7092" s="1" t="str">
        <f>CONCATENATE(Tabela1[[#This Row],[CIDADE]],",",Tabela1[[#This Row],[UF]])</f>
        <v>Brasília,DF</v>
      </c>
      <c r="F7092" s="12">
        <v>46204</v>
      </c>
      <c r="G7092" s="14">
        <v>21288.7</v>
      </c>
      <c r="H7092" s="13">
        <v>32450</v>
      </c>
      <c r="I7092" s="7">
        <f>Tabela1[[#This Row],[Valor total]]-Tabela1[[#This Row],[Valor custo]]</f>
        <v>11161.3</v>
      </c>
      <c r="J7092" s="3">
        <f>Tabela1[[#This Row],[MARGEM BRUTA]]/Tabela1[[#This Row],[Valor total]]</f>
        <v>0.34395377503852076</v>
      </c>
      <c r="K7092" s="1" t="str">
        <f>VLOOKUP(Tabela1[[#This Row],[Cliente]],'BASE DE CLIENTES'!A:D,4,0)</f>
        <v>EMPRESA COM MAQUINA</v>
      </c>
      <c r="L7092" s="1" t="str">
        <f>VLOOKUP(Tabela1[[#This Row],[Cliente]],'BASE DE CLIENTES'!A:E,5,0)</f>
        <v>RIACHO FUNDO II</v>
      </c>
    </row>
    <row r="7093" spans="2:12" x14ac:dyDescent="0.3">
      <c r="B7093" t="s">
        <v>19</v>
      </c>
      <c r="C7093" s="1" t="str">
        <f>VLOOKUP(Tabela1[[#This Row],[Cliente]],'BASE DE CLIENTES'!A:E,2,0)</f>
        <v>Águas Lindas de Goiás</v>
      </c>
      <c r="D7093" s="1" t="str">
        <f>VLOOKUP(Tabela1[[#This Row],[Cliente]],'BASE DE CLIENTES'!A:C,3,0)</f>
        <v>GO</v>
      </c>
      <c r="E7093" s="1" t="str">
        <f>CONCATENATE(Tabela1[[#This Row],[CIDADE]],",",Tabela1[[#This Row],[UF]])</f>
        <v>Águas Lindas de Goiás,GO</v>
      </c>
      <c r="F7093" s="12">
        <v>46204</v>
      </c>
      <c r="G7093" s="14">
        <v>1340</v>
      </c>
      <c r="H7093" s="13">
        <v>2400</v>
      </c>
      <c r="I7093" s="7">
        <f>Tabela1[[#This Row],[Valor total]]-Tabela1[[#This Row],[Valor custo]]</f>
        <v>1060</v>
      </c>
      <c r="J7093" s="3">
        <f>Tabela1[[#This Row],[MARGEM BRUTA]]/Tabela1[[#This Row],[Valor total]]</f>
        <v>0.44166666666666665</v>
      </c>
      <c r="K7093" s="1" t="str">
        <f>VLOOKUP(Tabela1[[#This Row],[Cliente]],'BASE DE CLIENTES'!A:D,4,0)</f>
        <v>SERRALHEIRO</v>
      </c>
      <c r="L7093" s="1" t="str">
        <f>VLOOKUP(Tabela1[[#This Row],[Cliente]],'BASE DE CLIENTES'!A:E,5,0)</f>
        <v>Águas Lindas de Goiás</v>
      </c>
    </row>
    <row r="7094" spans="2:12" x14ac:dyDescent="0.3">
      <c r="B7094" t="s">
        <v>23</v>
      </c>
      <c r="C7094" s="1" t="str">
        <f>VLOOKUP(Tabela1[[#This Row],[Cliente]],'BASE DE CLIENTES'!A:E,2,0)</f>
        <v>Brasília</v>
      </c>
      <c r="D7094" s="1" t="str">
        <f>VLOOKUP(Tabela1[[#This Row],[Cliente]],'BASE DE CLIENTES'!A:C,3,0)</f>
        <v>DF</v>
      </c>
      <c r="E7094" s="1" t="str">
        <f>CONCATENATE(Tabela1[[#This Row],[CIDADE]],",",Tabela1[[#This Row],[UF]])</f>
        <v>Brasília,DF</v>
      </c>
      <c r="F7094" s="12">
        <v>46204</v>
      </c>
      <c r="G7094" s="14">
        <v>760</v>
      </c>
      <c r="H7094" s="13">
        <v>1100</v>
      </c>
      <c r="I7094" s="7">
        <f>Tabela1[[#This Row],[Valor total]]-Tabela1[[#This Row],[Valor custo]]</f>
        <v>340</v>
      </c>
      <c r="J7094" s="3">
        <f>Tabela1[[#This Row],[MARGEM BRUTA]]/Tabela1[[#This Row],[Valor total]]</f>
        <v>0.30909090909090908</v>
      </c>
      <c r="K7094" s="1" t="str">
        <f>VLOOKUP(Tabela1[[#This Row],[Cliente]],'BASE DE CLIENTES'!A:D,4,0)</f>
        <v>EMPRESA SEM MAQUINA</v>
      </c>
      <c r="L7094" s="1" t="str">
        <f>VLOOKUP(Tabela1[[#This Row],[Cliente]],'BASE DE CLIENTES'!A:E,5,0)</f>
        <v>SETOR INDUSTRIAL (TAGUATINGA)</v>
      </c>
    </row>
    <row r="7095" spans="2:12" x14ac:dyDescent="0.3">
      <c r="B7095" t="s">
        <v>92</v>
      </c>
      <c r="C7095" s="1" t="str">
        <f>VLOOKUP(Tabela1[[#This Row],[Cliente]],'BASE DE CLIENTES'!A:E,2,0)</f>
        <v>Brasília</v>
      </c>
      <c r="D7095" s="1" t="str">
        <f>VLOOKUP(Tabela1[[#This Row],[Cliente]],'BASE DE CLIENTES'!A:C,3,0)</f>
        <v>DF</v>
      </c>
      <c r="E7095" s="1" t="str">
        <f>CONCATENATE(Tabela1[[#This Row],[CIDADE]],",",Tabela1[[#This Row],[UF]])</f>
        <v>Brasília,DF</v>
      </c>
      <c r="F7095" s="12">
        <v>46204</v>
      </c>
      <c r="G7095" s="14">
        <v>1352.36</v>
      </c>
      <c r="H7095" s="13">
        <v>2235</v>
      </c>
      <c r="I7095" s="7">
        <f>Tabela1[[#This Row],[Valor total]]-Tabela1[[#This Row],[Valor custo]]</f>
        <v>882.6400000000001</v>
      </c>
      <c r="J7095" s="3">
        <f>Tabela1[[#This Row],[MARGEM BRUTA]]/Tabela1[[#This Row],[Valor total]]</f>
        <v>0.39491722595078305</v>
      </c>
      <c r="K7095" s="1" t="str">
        <f>VLOOKUP(Tabela1[[#This Row],[Cliente]],'BASE DE CLIENTES'!A:D,4,0)</f>
        <v>EMPRESA SEM MAQUINA</v>
      </c>
      <c r="L7095" s="1" t="str">
        <f>VLOOKUP(Tabela1[[#This Row],[Cliente]],'BASE DE CLIENTES'!A:E,5,0)</f>
        <v>SOBRADINHO</v>
      </c>
    </row>
    <row r="7096" spans="2:12" x14ac:dyDescent="0.3">
      <c r="B7096" t="s">
        <v>1223</v>
      </c>
      <c r="C7096" s="1" t="str">
        <f>VLOOKUP(Tabela1[[#This Row],[Cliente]],'BASE DE CLIENTES'!A:E,2,0)</f>
        <v>MERCADO LIVRE</v>
      </c>
      <c r="D7096" s="1" t="str">
        <f>VLOOKUP(Tabela1[[#This Row],[Cliente]],'BASE DE CLIENTES'!A:C,3,0)</f>
        <v>MERCADO LIVRE</v>
      </c>
      <c r="E7096" s="1" t="str">
        <f>CONCATENATE(Tabela1[[#This Row],[CIDADE]],",",Tabela1[[#This Row],[UF]])</f>
        <v>MERCADO LIVRE,MERCADO LIVRE</v>
      </c>
      <c r="F7096" s="12">
        <v>46204</v>
      </c>
      <c r="G7096" s="14">
        <v>71.260000000000005</v>
      </c>
      <c r="H7096" s="13">
        <v>219.87</v>
      </c>
      <c r="I7096" s="7">
        <f>Tabela1[[#This Row],[Valor total]]-Tabela1[[#This Row],[Valor custo]]</f>
        <v>148.61000000000001</v>
      </c>
      <c r="J7096" s="3">
        <f>Tabela1[[#This Row],[MARGEM BRUTA]]/Tabela1[[#This Row],[Valor total]]</f>
        <v>0.67589939509710284</v>
      </c>
      <c r="K7096" s="1" t="str">
        <f>VLOOKUP(Tabela1[[#This Row],[Cliente]],'BASE DE CLIENTES'!A:D,4,0)</f>
        <v>OUTROS RAMOS</v>
      </c>
      <c r="L7096" s="1" t="str">
        <f>VLOOKUP(Tabela1[[#This Row],[Cliente]],'BASE DE CLIENTES'!A:E,5,0)</f>
        <v>MERCADO LIVRE</v>
      </c>
    </row>
    <row r="7097" spans="2:12" x14ac:dyDescent="0.3">
      <c r="B7097" t="s">
        <v>253</v>
      </c>
      <c r="C7097" s="1" t="str">
        <f>VLOOKUP(Tabela1[[#This Row],[Cliente]],'BASE DE CLIENTES'!A:E,2,0)</f>
        <v>Luziânia</v>
      </c>
      <c r="D7097" s="1" t="str">
        <f>VLOOKUP(Tabela1[[#This Row],[Cliente]],'BASE DE CLIENTES'!A:C,3,0)</f>
        <v>GO</v>
      </c>
      <c r="E7097" s="1" t="str">
        <f>CONCATENATE(Tabela1[[#This Row],[CIDADE]],",",Tabela1[[#This Row],[UF]])</f>
        <v>Luziânia,GO</v>
      </c>
      <c r="F7097" s="12">
        <v>46204</v>
      </c>
      <c r="G7097" s="14">
        <v>50</v>
      </c>
      <c r="H7097" s="13">
        <v>60</v>
      </c>
      <c r="I7097" s="7">
        <f>Tabela1[[#This Row],[Valor total]]-Tabela1[[#This Row],[Valor custo]]</f>
        <v>10</v>
      </c>
      <c r="J7097" s="3">
        <f>Tabela1[[#This Row],[MARGEM BRUTA]]/Tabela1[[#This Row],[Valor total]]</f>
        <v>0.16666666666666666</v>
      </c>
      <c r="K7097" s="1" t="str">
        <f>VLOOKUP(Tabela1[[#This Row],[Cliente]],'BASE DE CLIENTES'!A:D,4,0)</f>
        <v>EMPRESA COM MAQUINA</v>
      </c>
      <c r="L7097" s="1" t="str">
        <f>VLOOKUP(Tabela1[[#This Row],[Cliente]],'BASE DE CLIENTES'!A:E,5,0)</f>
        <v>Luziânia</v>
      </c>
    </row>
    <row r="7098" spans="2:12" x14ac:dyDescent="0.3">
      <c r="B7098" t="s">
        <v>1223</v>
      </c>
      <c r="C7098" s="1" t="str">
        <f>VLOOKUP(Tabela1[[#This Row],[Cliente]],'BASE DE CLIENTES'!A:E,2,0)</f>
        <v>MERCADO LIVRE</v>
      </c>
      <c r="D7098" s="1" t="str">
        <f>VLOOKUP(Tabela1[[#This Row],[Cliente]],'BASE DE CLIENTES'!A:C,3,0)</f>
        <v>MERCADO LIVRE</v>
      </c>
      <c r="E7098" s="1" t="str">
        <f>CONCATENATE(Tabela1[[#This Row],[CIDADE]],",",Tabela1[[#This Row],[UF]])</f>
        <v>MERCADO LIVRE,MERCADO LIVRE</v>
      </c>
      <c r="F7098" s="12">
        <v>46204</v>
      </c>
      <c r="G7098" s="14">
        <v>1000</v>
      </c>
      <c r="H7098" s="13">
        <v>1781.51</v>
      </c>
      <c r="I7098" s="7">
        <f>Tabela1[[#This Row],[Valor total]]-Tabela1[[#This Row],[Valor custo]]</f>
        <v>781.51</v>
      </c>
      <c r="J7098" s="3">
        <f>Tabela1[[#This Row],[MARGEM BRUTA]]/Tabela1[[#This Row],[Valor total]]</f>
        <v>0.43867842448260186</v>
      </c>
      <c r="K7098" s="1" t="str">
        <f>VLOOKUP(Tabela1[[#This Row],[Cliente]],'BASE DE CLIENTES'!A:D,4,0)</f>
        <v>OUTROS RAMOS</v>
      </c>
      <c r="L7098" s="1" t="str">
        <f>VLOOKUP(Tabela1[[#This Row],[Cliente]],'BASE DE CLIENTES'!A:E,5,0)</f>
        <v>MERCADO LIVRE</v>
      </c>
    </row>
    <row r="7099" spans="2:12" x14ac:dyDescent="0.3">
      <c r="B7099" t="s">
        <v>85</v>
      </c>
      <c r="C7099" s="1" t="str">
        <f>VLOOKUP(Tabela1[[#This Row],[Cliente]],'BASE DE CLIENTES'!A:E,2,0)</f>
        <v>Brasília</v>
      </c>
      <c r="D7099" s="1" t="str">
        <f>VLOOKUP(Tabela1[[#This Row],[Cliente]],'BASE DE CLIENTES'!A:C,3,0)</f>
        <v>DF</v>
      </c>
      <c r="E7099" s="1" t="str">
        <f>CONCATENATE(Tabela1[[#This Row],[CIDADE]],",",Tabela1[[#This Row],[UF]])</f>
        <v>Brasília,DF</v>
      </c>
      <c r="F7099" s="12">
        <v>46204</v>
      </c>
      <c r="G7099" s="14">
        <v>42</v>
      </c>
      <c r="H7099" s="13">
        <v>110</v>
      </c>
      <c r="I7099" s="7">
        <f>Tabela1[[#This Row],[Valor total]]-Tabela1[[#This Row],[Valor custo]]</f>
        <v>68</v>
      </c>
      <c r="J7099" s="3">
        <f>Tabela1[[#This Row],[MARGEM BRUTA]]/Tabela1[[#This Row],[Valor total]]</f>
        <v>0.61818181818181817</v>
      </c>
      <c r="K7099" s="1" t="str">
        <f>VLOOKUP(Tabela1[[#This Row],[Cliente]],'BASE DE CLIENTES'!A:D,4,0)</f>
        <v>SERRALHEIRO</v>
      </c>
      <c r="L7099" s="1" t="str">
        <f>VLOOKUP(Tabela1[[#This Row],[Cliente]],'BASE DE CLIENTES'!A:E,5,0)</f>
        <v>SAMAMBAIA NORTE (SAMAMBAIA)</v>
      </c>
    </row>
    <row r="7100" spans="2:12" x14ac:dyDescent="0.3">
      <c r="B7100" t="s">
        <v>15</v>
      </c>
      <c r="C7100" s="1" t="str">
        <f>VLOOKUP(Tabela1[[#This Row],[Cliente]],'BASE DE CLIENTES'!A:E,2,0)</f>
        <v>Brasília</v>
      </c>
      <c r="D7100" s="1" t="str">
        <f>VLOOKUP(Tabela1[[#This Row],[Cliente]],'BASE DE CLIENTES'!A:C,3,0)</f>
        <v>DF</v>
      </c>
      <c r="E7100" s="1" t="str">
        <f>CONCATENATE(Tabela1[[#This Row],[CIDADE]],",",Tabela1[[#This Row],[UF]])</f>
        <v>Brasília,DF</v>
      </c>
      <c r="F7100" s="12">
        <v>46204</v>
      </c>
      <c r="G7100" s="14">
        <v>700</v>
      </c>
      <c r="H7100" s="13">
        <v>1350</v>
      </c>
      <c r="I7100" s="7">
        <f>Tabela1[[#This Row],[Valor total]]-Tabela1[[#This Row],[Valor custo]]</f>
        <v>650</v>
      </c>
      <c r="J7100" s="3">
        <f>Tabela1[[#This Row],[MARGEM BRUTA]]/Tabela1[[#This Row],[Valor total]]</f>
        <v>0.48148148148148145</v>
      </c>
      <c r="K7100" s="1" t="str">
        <f>VLOOKUP(Tabela1[[#This Row],[Cliente]],'BASE DE CLIENTES'!A:D,4,0)</f>
        <v>SERRALHEIRO</v>
      </c>
      <c r="L7100" s="1" t="str">
        <f>VLOOKUP(Tabela1[[#This Row],[Cliente]],'BASE DE CLIENTES'!A:E,5,0)</f>
        <v>SETOR HABITACIONAL VICENTE PIRES</v>
      </c>
    </row>
    <row r="7101" spans="2:12" x14ac:dyDescent="0.3">
      <c r="B7101" t="s">
        <v>297</v>
      </c>
      <c r="C7101" s="1" t="str">
        <f>VLOOKUP(Tabela1[[#This Row],[Cliente]],'BASE DE CLIENTES'!A:E,2,0)</f>
        <v>Brasília</v>
      </c>
      <c r="D7101" s="1" t="str">
        <f>VLOOKUP(Tabela1[[#This Row],[Cliente]],'BASE DE CLIENTES'!A:C,3,0)</f>
        <v>DF</v>
      </c>
      <c r="E7101" s="1" t="str">
        <f>CONCATENATE(Tabela1[[#This Row],[CIDADE]],",",Tabela1[[#This Row],[UF]])</f>
        <v>Brasília,DF</v>
      </c>
      <c r="F7101" s="12">
        <v>46204</v>
      </c>
      <c r="G7101" s="14">
        <v>24.38</v>
      </c>
      <c r="H7101" s="13">
        <v>31</v>
      </c>
      <c r="I7101" s="7">
        <f>Tabela1[[#This Row],[Valor total]]-Tabela1[[#This Row],[Valor custo]]</f>
        <v>6.620000000000001</v>
      </c>
      <c r="J7101" s="3">
        <f>Tabela1[[#This Row],[MARGEM BRUTA]]/Tabela1[[#This Row],[Valor total]]</f>
        <v>0.21354838709677423</v>
      </c>
      <c r="K7101" s="1" t="str">
        <f>VLOOKUP(Tabela1[[#This Row],[Cliente]],'BASE DE CLIENTES'!A:D,4,0)</f>
        <v>SERRALHEIRO</v>
      </c>
      <c r="L7101" s="1" t="str">
        <f>VLOOKUP(Tabela1[[#This Row],[Cliente]],'BASE DE CLIENTES'!A:E,5,0)</f>
        <v>NA</v>
      </c>
    </row>
    <row r="7102" spans="2:12" x14ac:dyDescent="0.3">
      <c r="B7102" t="s">
        <v>117</v>
      </c>
      <c r="C7102" s="1" t="str">
        <f>VLOOKUP(Tabela1[[#This Row],[Cliente]],'BASE DE CLIENTES'!A:E,2,0)</f>
        <v>Brasília</v>
      </c>
      <c r="D7102" s="1" t="str">
        <f>VLOOKUP(Tabela1[[#This Row],[Cliente]],'BASE DE CLIENTES'!A:C,3,0)</f>
        <v>DF</v>
      </c>
      <c r="E7102" s="1" t="str">
        <f>CONCATENATE(Tabela1[[#This Row],[CIDADE]],",",Tabela1[[#This Row],[UF]])</f>
        <v>Brasília,DF</v>
      </c>
      <c r="F7102" s="12">
        <v>46204</v>
      </c>
      <c r="G7102" s="14">
        <v>909.5</v>
      </c>
      <c r="H7102" s="13">
        <v>1325</v>
      </c>
      <c r="I7102" s="7">
        <f>Tabela1[[#This Row],[Valor total]]-Tabela1[[#This Row],[Valor custo]]</f>
        <v>415.5</v>
      </c>
      <c r="J7102" s="3">
        <f>Tabela1[[#This Row],[MARGEM BRUTA]]/Tabela1[[#This Row],[Valor total]]</f>
        <v>0.31358490566037733</v>
      </c>
      <c r="K7102" s="1" t="str">
        <f>VLOOKUP(Tabela1[[#This Row],[Cliente]],'BASE DE CLIENTES'!A:D,4,0)</f>
        <v>EMPRESA COM MAQUINA</v>
      </c>
      <c r="L7102" s="1" t="str">
        <f>VLOOKUP(Tabela1[[#This Row],[Cliente]],'BASE DE CLIENTES'!A:E,5,0)</f>
        <v>SETOR HABITACIONAL ARNIQUEIRA (AGUAS CLARAS)</v>
      </c>
    </row>
    <row r="7103" spans="2:12" x14ac:dyDescent="0.3">
      <c r="B7103" t="s">
        <v>66</v>
      </c>
      <c r="C7103" s="1" t="str">
        <f>VLOOKUP(Tabela1[[#This Row],[Cliente]],'BASE DE CLIENTES'!A:E,2,0)</f>
        <v>Águas Lindas de Goiás</v>
      </c>
      <c r="D7103" s="1" t="str">
        <f>VLOOKUP(Tabela1[[#This Row],[Cliente]],'BASE DE CLIENTES'!A:C,3,0)</f>
        <v>GO</v>
      </c>
      <c r="E7103" s="1" t="str">
        <f>CONCATENATE(Tabela1[[#This Row],[CIDADE]],",",Tabela1[[#This Row],[UF]])</f>
        <v>Águas Lindas de Goiás,GO</v>
      </c>
      <c r="F7103" s="12">
        <v>46204</v>
      </c>
      <c r="G7103" s="14">
        <v>380</v>
      </c>
      <c r="H7103" s="13">
        <v>615</v>
      </c>
      <c r="I7103" s="7">
        <f>Tabela1[[#This Row],[Valor total]]-Tabela1[[#This Row],[Valor custo]]</f>
        <v>235</v>
      </c>
      <c r="J7103" s="3">
        <f>Tabela1[[#This Row],[MARGEM BRUTA]]/Tabela1[[#This Row],[Valor total]]</f>
        <v>0.38211382113821141</v>
      </c>
      <c r="K7103" s="1" t="str">
        <f>VLOOKUP(Tabela1[[#This Row],[Cliente]],'BASE DE CLIENTES'!A:D,4,0)</f>
        <v>EMPRESA COM MAQUINA</v>
      </c>
      <c r="L7103" s="1" t="str">
        <f>VLOOKUP(Tabela1[[#This Row],[Cliente]],'BASE DE CLIENTES'!A:E,5,0)</f>
        <v>Águas Lindas de Goiás</v>
      </c>
    </row>
    <row r="7104" spans="2:12" x14ac:dyDescent="0.3">
      <c r="B7104" t="s">
        <v>97</v>
      </c>
      <c r="C7104" s="1" t="str">
        <f>VLOOKUP(Tabela1[[#This Row],[Cliente]],'BASE DE CLIENTES'!A:E,2,0)</f>
        <v>Brasília</v>
      </c>
      <c r="D7104" s="1" t="str">
        <f>VLOOKUP(Tabela1[[#This Row],[Cliente]],'BASE DE CLIENTES'!A:C,3,0)</f>
        <v>DF</v>
      </c>
      <c r="E7104" s="1" t="str">
        <f>CONCATENATE(Tabela1[[#This Row],[CIDADE]],",",Tabela1[[#This Row],[UF]])</f>
        <v>Brasília,DF</v>
      </c>
      <c r="F7104" s="12">
        <v>46204</v>
      </c>
      <c r="G7104" s="14">
        <v>2020</v>
      </c>
      <c r="H7104" s="13">
        <v>3700</v>
      </c>
      <c r="I7104" s="7">
        <f>Tabela1[[#This Row],[Valor total]]-Tabela1[[#This Row],[Valor custo]]</f>
        <v>1680</v>
      </c>
      <c r="J7104" s="3">
        <f>Tabela1[[#This Row],[MARGEM BRUTA]]/Tabela1[[#This Row],[Valor total]]</f>
        <v>0.45405405405405408</v>
      </c>
      <c r="K7104" s="1" t="str">
        <f>VLOOKUP(Tabela1[[#This Row],[Cliente]],'BASE DE CLIENTES'!A:D,4,0)</f>
        <v>SERRALHEIRO</v>
      </c>
      <c r="L7104" s="1" t="str">
        <f>VLOOKUP(Tabela1[[#This Row],[Cliente]],'BASE DE CLIENTES'!A:E,5,0)</f>
        <v>CEILANDIA NORTE</v>
      </c>
    </row>
    <row r="7105" spans="2:12" x14ac:dyDescent="0.3">
      <c r="B7105" t="s">
        <v>38</v>
      </c>
      <c r="C7105" s="1" t="str">
        <f>VLOOKUP(Tabela1[[#This Row],[Cliente]],'BASE DE CLIENTES'!A:E,2,0)</f>
        <v>Brasília</v>
      </c>
      <c r="D7105" s="1" t="str">
        <f>VLOOKUP(Tabela1[[#This Row],[Cliente]],'BASE DE CLIENTES'!A:C,3,0)</f>
        <v>DF</v>
      </c>
      <c r="E7105" s="1" t="str">
        <f>CONCATENATE(Tabela1[[#This Row],[CIDADE]],",",Tabela1[[#This Row],[UF]])</f>
        <v>Brasília,DF</v>
      </c>
      <c r="F7105" s="12">
        <v>46204</v>
      </c>
      <c r="G7105" s="14">
        <v>90.06</v>
      </c>
      <c r="H7105" s="13">
        <v>170</v>
      </c>
      <c r="I7105" s="7">
        <f>Tabela1[[#This Row],[Valor total]]-Tabela1[[#This Row],[Valor custo]]</f>
        <v>79.94</v>
      </c>
      <c r="J7105" s="3">
        <f>Tabela1[[#This Row],[MARGEM BRUTA]]/Tabela1[[#This Row],[Valor total]]</f>
        <v>0.47023529411764703</v>
      </c>
      <c r="K7105" s="1" t="str">
        <f>VLOOKUP(Tabela1[[#This Row],[Cliente]],'BASE DE CLIENTES'!A:D,4,0)</f>
        <v>EMPRESA SEM MAQUINA</v>
      </c>
      <c r="L7105" s="1" t="str">
        <f>VLOOKUP(Tabela1[[#This Row],[Cliente]],'BASE DE CLIENTES'!A:E,5,0)</f>
        <v>PONTE ALTA NORTE (GAMA)</v>
      </c>
    </row>
    <row r="7106" spans="2:12" x14ac:dyDescent="0.3">
      <c r="B7106" t="s">
        <v>1137</v>
      </c>
      <c r="C7106" s="1" t="str">
        <f>VLOOKUP(Tabela1[[#This Row],[Cliente]],'BASE DE CLIENTES'!A:E,2,0)</f>
        <v>Brasília</v>
      </c>
      <c r="D7106" s="1" t="str">
        <f>VLOOKUP(Tabela1[[#This Row],[Cliente]],'BASE DE CLIENTES'!A:C,3,0)</f>
        <v>DF</v>
      </c>
      <c r="E7106" s="1" t="str">
        <f>CONCATENATE(Tabela1[[#This Row],[CIDADE]],",",Tabela1[[#This Row],[UF]])</f>
        <v>Brasília,DF</v>
      </c>
      <c r="F7106" s="12">
        <v>46204</v>
      </c>
      <c r="G7106" s="14">
        <v>25</v>
      </c>
      <c r="H7106" s="13">
        <v>120</v>
      </c>
      <c r="I7106" s="7">
        <f>Tabela1[[#This Row],[Valor total]]-Tabela1[[#This Row],[Valor custo]]</f>
        <v>95</v>
      </c>
      <c r="J7106" s="3">
        <f>Tabela1[[#This Row],[MARGEM BRUTA]]/Tabela1[[#This Row],[Valor total]]</f>
        <v>0.79166666666666663</v>
      </c>
      <c r="K7106" s="1" t="str">
        <f>VLOOKUP(Tabela1[[#This Row],[Cliente]],'BASE DE CLIENTES'!A:D,4,0)</f>
        <v>CLIENTE NOVO S/ IDENT.</v>
      </c>
      <c r="L7106" s="1" t="str">
        <f>VLOOKUP(Tabela1[[#This Row],[Cliente]],'BASE DE CLIENTES'!A:E,5,0)</f>
        <v>Brasília</v>
      </c>
    </row>
    <row r="7107" spans="2:12" x14ac:dyDescent="0.3">
      <c r="B7107" t="s">
        <v>99</v>
      </c>
      <c r="C7107" s="1" t="str">
        <f>VLOOKUP(Tabela1[[#This Row],[Cliente]],'BASE DE CLIENTES'!A:E,2,0)</f>
        <v>Brasília</v>
      </c>
      <c r="D7107" s="1" t="str">
        <f>VLOOKUP(Tabela1[[#This Row],[Cliente]],'BASE DE CLIENTES'!A:C,3,0)</f>
        <v>DF</v>
      </c>
      <c r="E7107" s="1" t="str">
        <f>CONCATENATE(Tabela1[[#This Row],[CIDADE]],",",Tabela1[[#This Row],[UF]])</f>
        <v>Brasília,DF</v>
      </c>
      <c r="F7107" s="12">
        <v>46204</v>
      </c>
      <c r="G7107" s="14">
        <v>2492.75</v>
      </c>
      <c r="H7107" s="13">
        <v>4170</v>
      </c>
      <c r="I7107" s="7">
        <f>Tabela1[[#This Row],[Valor total]]-Tabela1[[#This Row],[Valor custo]]</f>
        <v>1677.25</v>
      </c>
      <c r="J7107" s="3">
        <f>Tabela1[[#This Row],[MARGEM BRUTA]]/Tabela1[[#This Row],[Valor total]]</f>
        <v>0.40221822541966429</v>
      </c>
      <c r="K7107" s="1" t="str">
        <f>VLOOKUP(Tabela1[[#This Row],[Cliente]],'BASE DE CLIENTES'!A:D,4,0)</f>
        <v>EMPRESA COM MAQUINA</v>
      </c>
      <c r="L7107" s="1" t="str">
        <f>VLOOKUP(Tabela1[[#This Row],[Cliente]],'BASE DE CLIENTES'!A:E,5,0)</f>
        <v>ARAPOANGA (PLANALTINA)</v>
      </c>
    </row>
    <row r="7108" spans="2:12" x14ac:dyDescent="0.3">
      <c r="B7108" t="s">
        <v>1221</v>
      </c>
      <c r="C7108" s="1" t="str">
        <f>VLOOKUP(Tabela1[[#This Row],[Cliente]],'BASE DE CLIENTES'!A:E,2,0)</f>
        <v>Brasília</v>
      </c>
      <c r="D7108" s="1" t="str">
        <f>VLOOKUP(Tabela1[[#This Row],[Cliente]],'BASE DE CLIENTES'!A:C,3,0)</f>
        <v>DF</v>
      </c>
      <c r="E7108" s="1" t="str">
        <f>CONCATENATE(Tabela1[[#This Row],[CIDADE]],",",Tabela1[[#This Row],[UF]])</f>
        <v>Brasília,DF</v>
      </c>
      <c r="F7108" s="12">
        <v>46224</v>
      </c>
      <c r="G7108" s="14">
        <v>760</v>
      </c>
      <c r="H7108" s="13">
        <v>1290</v>
      </c>
      <c r="I7108" s="7">
        <f>Tabela1[[#This Row],[Valor total]]-Tabela1[[#This Row],[Valor custo]]</f>
        <v>530</v>
      </c>
      <c r="J7108" s="3">
        <f>Tabela1[[#This Row],[MARGEM BRUTA]]/Tabela1[[#This Row],[Valor total]]</f>
        <v>0.41085271317829458</v>
      </c>
      <c r="K7108" s="1" t="str">
        <f>VLOOKUP(Tabela1[[#This Row],[Cliente]],'BASE DE CLIENTES'!A:D,4,0)</f>
        <v>CLIENTE NOVO S/ IDENT.</v>
      </c>
      <c r="L7108" s="1" t="str">
        <f>VLOOKUP(Tabela1[[#This Row],[Cliente]],'BASE DE CLIENTES'!A:E,5,0)</f>
        <v>SAMAMBAIA SUL</v>
      </c>
    </row>
    <row r="7109" spans="2:12" x14ac:dyDescent="0.3">
      <c r="B7109" t="s">
        <v>97</v>
      </c>
      <c r="C7109" s="1" t="str">
        <f>VLOOKUP(Tabela1[[#This Row],[Cliente]],'BASE DE CLIENTES'!A:E,2,0)</f>
        <v>Brasília</v>
      </c>
      <c r="D7109" s="1" t="str">
        <f>VLOOKUP(Tabela1[[#This Row],[Cliente]],'BASE DE CLIENTES'!A:C,3,0)</f>
        <v>DF</v>
      </c>
      <c r="E7109" s="1" t="str">
        <f>CONCATENATE(Tabela1[[#This Row],[CIDADE]],",",Tabela1[[#This Row],[UF]])</f>
        <v>Brasília,DF</v>
      </c>
      <c r="F7109" s="12">
        <v>46219</v>
      </c>
      <c r="G7109" s="14">
        <v>3067</v>
      </c>
      <c r="H7109" s="13">
        <v>5295</v>
      </c>
      <c r="I7109" s="7">
        <f>Tabela1[[#This Row],[Valor total]]-Tabela1[[#This Row],[Valor custo]]</f>
        <v>2228</v>
      </c>
      <c r="J7109" s="3">
        <f>Tabela1[[#This Row],[MARGEM BRUTA]]/Tabela1[[#This Row],[Valor total]]</f>
        <v>0.42077431539187915</v>
      </c>
      <c r="K7109" s="1" t="str">
        <f>VLOOKUP(Tabela1[[#This Row],[Cliente]],'BASE DE CLIENTES'!A:D,4,0)</f>
        <v>SERRALHEIRO</v>
      </c>
      <c r="L7109" s="1" t="str">
        <f>VLOOKUP(Tabela1[[#This Row],[Cliente]],'BASE DE CLIENTES'!A:E,5,0)</f>
        <v>CEILANDIA NORTE</v>
      </c>
    </row>
    <row r="7110" spans="2:12" x14ac:dyDescent="0.3">
      <c r="B7110" t="s">
        <v>70</v>
      </c>
      <c r="C7110" s="1" t="str">
        <f>VLOOKUP(Tabela1[[#This Row],[Cliente]],'BASE DE CLIENTES'!A:E,2,0)</f>
        <v>Brasília</v>
      </c>
      <c r="D7110" s="1" t="str">
        <f>VLOOKUP(Tabela1[[#This Row],[Cliente]],'BASE DE CLIENTES'!A:C,3,0)</f>
        <v>DF</v>
      </c>
      <c r="E7110" s="1" t="str">
        <f>CONCATENATE(Tabela1[[#This Row],[CIDADE]],",",Tabela1[[#This Row],[UF]])</f>
        <v>Brasília,DF</v>
      </c>
      <c r="F7110" s="12">
        <v>46219</v>
      </c>
      <c r="G7110" s="14">
        <v>838</v>
      </c>
      <c r="H7110" s="13">
        <v>1200</v>
      </c>
      <c r="I7110" s="7">
        <f>Tabela1[[#This Row],[Valor total]]-Tabela1[[#This Row],[Valor custo]]</f>
        <v>362</v>
      </c>
      <c r="J7110" s="3">
        <f>Tabela1[[#This Row],[MARGEM BRUTA]]/Tabela1[[#This Row],[Valor total]]</f>
        <v>0.30166666666666669</v>
      </c>
      <c r="K7110" s="1" t="str">
        <f>VLOOKUP(Tabela1[[#This Row],[Cliente]],'BASE DE CLIENTES'!A:D,4,0)</f>
        <v>EMPRESA COM MAQUINA</v>
      </c>
      <c r="L7110" s="1" t="str">
        <f>VLOOKUP(Tabela1[[#This Row],[Cliente]],'BASE DE CLIENTES'!A:E,5,0)</f>
        <v>TAGUATINGA NORTE (TAGUATINGA)</v>
      </c>
    </row>
    <row r="7111" spans="2:12" x14ac:dyDescent="0.3">
      <c r="B7111" t="s">
        <v>36</v>
      </c>
      <c r="C7111" s="1" t="str">
        <f>VLOOKUP(Tabela1[[#This Row],[Cliente]],'BASE DE CLIENTES'!A:E,2,0)</f>
        <v>Brasília</v>
      </c>
      <c r="D7111" s="1" t="str">
        <f>VLOOKUP(Tabela1[[#This Row],[Cliente]],'BASE DE CLIENTES'!A:C,3,0)</f>
        <v>DF</v>
      </c>
      <c r="E7111" s="1" t="str">
        <f>CONCATENATE(Tabela1[[#This Row],[CIDADE]],",",Tabela1[[#This Row],[UF]])</f>
        <v>Brasília,DF</v>
      </c>
      <c r="F7111" s="12">
        <v>46219</v>
      </c>
      <c r="G7111" s="14">
        <v>670</v>
      </c>
      <c r="H7111" s="13">
        <v>1200</v>
      </c>
      <c r="I7111" s="7">
        <f>Tabela1[[#This Row],[Valor total]]-Tabela1[[#This Row],[Valor custo]]</f>
        <v>530</v>
      </c>
      <c r="J7111" s="3">
        <f>Tabela1[[#This Row],[MARGEM BRUTA]]/Tabela1[[#This Row],[Valor total]]</f>
        <v>0.44166666666666665</v>
      </c>
      <c r="K7111" s="1" t="str">
        <f>VLOOKUP(Tabela1[[#This Row],[Cliente]],'BASE DE CLIENTES'!A:D,4,0)</f>
        <v>SERRALHEIRO</v>
      </c>
      <c r="L7111" s="1" t="str">
        <f>VLOOKUP(Tabela1[[#This Row],[Cliente]],'BASE DE CLIENTES'!A:E,5,0)</f>
        <v>CEILANDIA SUL (CEILANDIA)</v>
      </c>
    </row>
    <row r="7112" spans="2:12" x14ac:dyDescent="0.3">
      <c r="B7112" t="s">
        <v>36</v>
      </c>
      <c r="C7112" s="1" t="str">
        <f>VLOOKUP(Tabela1[[#This Row],[Cliente]],'BASE DE CLIENTES'!A:E,2,0)</f>
        <v>Brasília</v>
      </c>
      <c r="D7112" s="1" t="str">
        <f>VLOOKUP(Tabela1[[#This Row],[Cliente]],'BASE DE CLIENTES'!A:C,3,0)</f>
        <v>DF</v>
      </c>
      <c r="E7112" s="1" t="str">
        <f>CONCATENATE(Tabela1[[#This Row],[CIDADE]],",",Tabela1[[#This Row],[UF]])</f>
        <v>Brasília,DF</v>
      </c>
      <c r="F7112" s="12">
        <v>46219</v>
      </c>
      <c r="G7112" s="14">
        <v>74.599999999999994</v>
      </c>
      <c r="H7112" s="13">
        <v>140</v>
      </c>
      <c r="I7112" s="7">
        <f>Tabela1[[#This Row],[Valor total]]-Tabela1[[#This Row],[Valor custo]]</f>
        <v>65.400000000000006</v>
      </c>
      <c r="J7112" s="3">
        <f>Tabela1[[#This Row],[MARGEM BRUTA]]/Tabela1[[#This Row],[Valor total]]</f>
        <v>0.46714285714285719</v>
      </c>
      <c r="K7112" s="1" t="str">
        <f>VLOOKUP(Tabela1[[#This Row],[Cliente]],'BASE DE CLIENTES'!A:D,4,0)</f>
        <v>SERRALHEIRO</v>
      </c>
      <c r="L7112" s="1" t="str">
        <f>VLOOKUP(Tabela1[[#This Row],[Cliente]],'BASE DE CLIENTES'!A:E,5,0)</f>
        <v>CEILANDIA SUL (CEILANDIA)</v>
      </c>
    </row>
    <row r="7113" spans="2:12" x14ac:dyDescent="0.3">
      <c r="B7113" t="s">
        <v>1330</v>
      </c>
      <c r="C7113" s="1" t="str">
        <f>VLOOKUP(Tabela1[[#This Row],[Cliente]],'BASE DE CLIENTES'!A:E,2,0)</f>
        <v>Brasília</v>
      </c>
      <c r="D7113" s="1" t="str">
        <f>VLOOKUP(Tabela1[[#This Row],[Cliente]],'BASE DE CLIENTES'!A:C,3,0)</f>
        <v>DF</v>
      </c>
      <c r="E7113" s="1" t="str">
        <f>CONCATENATE(Tabela1[[#This Row],[CIDADE]],",",Tabela1[[#This Row],[UF]])</f>
        <v>Brasília,DF</v>
      </c>
      <c r="F7113" s="12">
        <v>46218</v>
      </c>
      <c r="G7113" s="14">
        <v>56.28</v>
      </c>
      <c r="H7113" s="13">
        <v>125</v>
      </c>
      <c r="I7113" s="7">
        <f>Tabela1[[#This Row],[Valor total]]-Tabela1[[#This Row],[Valor custo]]</f>
        <v>68.72</v>
      </c>
      <c r="J7113" s="3">
        <f>Tabela1[[#This Row],[MARGEM BRUTA]]/Tabela1[[#This Row],[Valor total]]</f>
        <v>0.54976000000000003</v>
      </c>
      <c r="K7113" s="1" t="str">
        <f>VLOOKUP(Tabela1[[#This Row],[Cliente]],'BASE DE CLIENTES'!A:D,4,0)</f>
        <v>CLIENTE NOVO S/ IDENT.</v>
      </c>
      <c r="L7113" s="1" t="str">
        <f>VLOOKUP(Tabela1[[#This Row],[Cliente]],'BASE DE CLIENTES'!A:E,5,0)</f>
        <v>Ceilândia</v>
      </c>
    </row>
    <row r="7114" spans="2:12" x14ac:dyDescent="0.3">
      <c r="B7114" t="s">
        <v>321</v>
      </c>
      <c r="C7114" s="1" t="str">
        <f>VLOOKUP(Tabela1[[#This Row],[Cliente]],'BASE DE CLIENTES'!A:E,2,0)</f>
        <v>Valparaíso de Goiás</v>
      </c>
      <c r="D7114" s="1" t="str">
        <f>VLOOKUP(Tabela1[[#This Row],[Cliente]],'BASE DE CLIENTES'!A:C,3,0)</f>
        <v>GO</v>
      </c>
      <c r="E7114" s="1" t="str">
        <f>CONCATENATE(Tabela1[[#This Row],[CIDADE]],",",Tabela1[[#This Row],[UF]])</f>
        <v>Valparaíso de Goiás,GO</v>
      </c>
      <c r="F7114" s="12">
        <v>46213</v>
      </c>
      <c r="G7114" s="14">
        <v>1384.79</v>
      </c>
      <c r="H7114" s="13">
        <v>2180</v>
      </c>
      <c r="I7114" s="7">
        <f>Tabela1[[#This Row],[Valor total]]-Tabela1[[#This Row],[Valor custo]]</f>
        <v>795.21</v>
      </c>
      <c r="J7114" s="3">
        <f>Tabela1[[#This Row],[MARGEM BRUTA]]/Tabela1[[#This Row],[Valor total]]</f>
        <v>0.36477522935779816</v>
      </c>
      <c r="K7114" s="1" t="str">
        <f>VLOOKUP(Tabela1[[#This Row],[Cliente]],'BASE DE CLIENTES'!A:D,4,0)</f>
        <v>EMPRESA COM MAQUINA</v>
      </c>
      <c r="L7114" s="1" t="str">
        <f>VLOOKUP(Tabela1[[#This Row],[Cliente]],'BASE DE CLIENTES'!A:E,5,0)</f>
        <v>Valparaíso de Goiás</v>
      </c>
    </row>
    <row r="7115" spans="2:12" x14ac:dyDescent="0.3">
      <c r="B7115" t="s">
        <v>1172</v>
      </c>
      <c r="C7115" s="1" t="str">
        <f>VLOOKUP(Tabela1[[#This Row],[Cliente]],'BASE DE CLIENTES'!A:E,2,0)</f>
        <v>Brasília</v>
      </c>
      <c r="D7115" s="1" t="str">
        <f>VLOOKUP(Tabela1[[#This Row],[Cliente]],'BASE DE CLIENTES'!A:C,3,0)</f>
        <v>DF</v>
      </c>
      <c r="E7115" s="1" t="str">
        <f>CONCATENATE(Tabela1[[#This Row],[CIDADE]],",",Tabela1[[#This Row],[UF]])</f>
        <v>Brasília,DF</v>
      </c>
      <c r="F7115" s="12">
        <v>46213</v>
      </c>
      <c r="G7115" s="14">
        <v>90.06</v>
      </c>
      <c r="H7115" s="13">
        <v>175.1</v>
      </c>
      <c r="I7115" s="7">
        <f>Tabela1[[#This Row],[Valor total]]-Tabela1[[#This Row],[Valor custo]]</f>
        <v>85.039999999999992</v>
      </c>
      <c r="J7115" s="3">
        <f>Tabela1[[#This Row],[MARGEM BRUTA]]/Tabela1[[#This Row],[Valor total]]</f>
        <v>0.48566533409480295</v>
      </c>
      <c r="K7115" s="1" t="str">
        <f>VLOOKUP(Tabela1[[#This Row],[Cliente]],'BASE DE CLIENTES'!A:D,4,0)</f>
        <v>CLIENTE NOVO S/ IDENT.</v>
      </c>
      <c r="L7115" s="1" t="str">
        <f>VLOOKUP(Tabela1[[#This Row],[Cliente]],'BASE DE CLIENTES'!A:E,5,0)</f>
        <v>ASA SUL</v>
      </c>
    </row>
    <row r="7116" spans="2:12" x14ac:dyDescent="0.3">
      <c r="B7116" t="s">
        <v>1221</v>
      </c>
      <c r="C7116" s="1" t="str">
        <f>VLOOKUP(Tabela1[[#This Row],[Cliente]],'BASE DE CLIENTES'!A:E,2,0)</f>
        <v>Brasília</v>
      </c>
      <c r="D7116" s="1" t="str">
        <f>VLOOKUP(Tabela1[[#This Row],[Cliente]],'BASE DE CLIENTES'!A:C,3,0)</f>
        <v>DF</v>
      </c>
      <c r="E7116" s="1" t="str">
        <f>CONCATENATE(Tabela1[[#This Row],[CIDADE]],",",Tabela1[[#This Row],[UF]])</f>
        <v>Brasília,DF</v>
      </c>
      <c r="F7116" s="12">
        <v>46213</v>
      </c>
      <c r="G7116" s="14">
        <v>380</v>
      </c>
      <c r="H7116" s="13">
        <v>625.65</v>
      </c>
      <c r="I7116" s="7">
        <f>Tabela1[[#This Row],[Valor total]]-Tabela1[[#This Row],[Valor custo]]</f>
        <v>245.64999999999998</v>
      </c>
      <c r="J7116" s="3">
        <f>Tabela1[[#This Row],[MARGEM BRUTA]]/Tabela1[[#This Row],[Valor total]]</f>
        <v>0.39263166307040676</v>
      </c>
      <c r="K7116" s="1" t="str">
        <f>VLOOKUP(Tabela1[[#This Row],[Cliente]],'BASE DE CLIENTES'!A:D,4,0)</f>
        <v>CLIENTE NOVO S/ IDENT.</v>
      </c>
      <c r="L7116" s="1" t="str">
        <f>VLOOKUP(Tabela1[[#This Row],[Cliente]],'BASE DE CLIENTES'!A:E,5,0)</f>
        <v>SAMAMBAIA SUL</v>
      </c>
    </row>
    <row r="7117" spans="2:12" x14ac:dyDescent="0.3">
      <c r="B7117" t="s">
        <v>38</v>
      </c>
      <c r="C7117" s="1" t="str">
        <f>VLOOKUP(Tabela1[[#This Row],[Cliente]],'BASE DE CLIENTES'!A:E,2,0)</f>
        <v>Brasília</v>
      </c>
      <c r="D7117" s="1" t="str">
        <f>VLOOKUP(Tabela1[[#This Row],[Cliente]],'BASE DE CLIENTES'!A:C,3,0)</f>
        <v>DF</v>
      </c>
      <c r="E7117" s="1" t="str">
        <f>CONCATENATE(Tabela1[[#This Row],[CIDADE]],",",Tabela1[[#This Row],[UF]])</f>
        <v>Brasília,DF</v>
      </c>
      <c r="F7117" s="12">
        <v>46212</v>
      </c>
      <c r="G7117" s="14">
        <v>1810</v>
      </c>
      <c r="H7117" s="13">
        <v>2945</v>
      </c>
      <c r="I7117" s="7">
        <f>Tabela1[[#This Row],[Valor total]]-Tabela1[[#This Row],[Valor custo]]</f>
        <v>1135</v>
      </c>
      <c r="J7117" s="3">
        <f>Tabela1[[#This Row],[MARGEM BRUTA]]/Tabela1[[#This Row],[Valor total]]</f>
        <v>0.38539898132427841</v>
      </c>
      <c r="K7117" s="1" t="str">
        <f>VLOOKUP(Tabela1[[#This Row],[Cliente]],'BASE DE CLIENTES'!A:D,4,0)</f>
        <v>EMPRESA SEM MAQUINA</v>
      </c>
      <c r="L7117" s="1" t="str">
        <f>VLOOKUP(Tabela1[[#This Row],[Cliente]],'BASE DE CLIENTES'!A:E,5,0)</f>
        <v>PONTE ALTA NORTE (GAMA)</v>
      </c>
    </row>
    <row r="7118" spans="2:12" x14ac:dyDescent="0.3">
      <c r="B7118" t="s">
        <v>307</v>
      </c>
      <c r="C7118" s="1" t="str">
        <f>VLOOKUP(Tabela1[[#This Row],[Cliente]],'BASE DE CLIENTES'!A:E,2,0)</f>
        <v>Uberaba</v>
      </c>
      <c r="D7118" s="1" t="str">
        <f>VLOOKUP(Tabela1[[#This Row],[Cliente]],'BASE DE CLIENTES'!A:C,3,0)</f>
        <v>MG</v>
      </c>
      <c r="E7118" s="1" t="str">
        <f>CONCATENATE(Tabela1[[#This Row],[CIDADE]],",",Tabela1[[#This Row],[UF]])</f>
        <v>Uberaba,MG</v>
      </c>
      <c r="F7118" s="12">
        <v>46210</v>
      </c>
      <c r="G7118" s="14">
        <v>9214.98</v>
      </c>
      <c r="H7118" s="13">
        <v>13350</v>
      </c>
      <c r="I7118" s="7">
        <f>Tabela1[[#This Row],[Valor total]]-Tabela1[[#This Row],[Valor custo]]</f>
        <v>4135.0200000000004</v>
      </c>
      <c r="J7118" s="3">
        <f>Tabela1[[#This Row],[MARGEM BRUTA]]/Tabela1[[#This Row],[Valor total]]</f>
        <v>0.30973932584269664</v>
      </c>
      <c r="K7118" s="1" t="str">
        <f>VLOOKUP(Tabela1[[#This Row],[Cliente]],'BASE DE CLIENTES'!A:D,4,0)</f>
        <v>EMPRESA COM MAQUINA</v>
      </c>
      <c r="L7118" s="1" t="str">
        <f>VLOOKUP(Tabela1[[#This Row],[Cliente]],'BASE DE CLIENTES'!A:E,5,0)</f>
        <v>Uberaba</v>
      </c>
    </row>
    <row r="7119" spans="2:12" x14ac:dyDescent="0.3">
      <c r="B7119" t="s">
        <v>1172</v>
      </c>
      <c r="C7119" s="1" t="str">
        <f>VLOOKUP(Tabela1[[#This Row],[Cliente]],'BASE DE CLIENTES'!A:E,2,0)</f>
        <v>Brasília</v>
      </c>
      <c r="D7119" s="1" t="str">
        <f>VLOOKUP(Tabela1[[#This Row],[Cliente]],'BASE DE CLIENTES'!A:C,3,0)</f>
        <v>DF</v>
      </c>
      <c r="E7119" s="1" t="str">
        <f>CONCATENATE(Tabela1[[#This Row],[CIDADE]],",",Tabela1[[#This Row],[UF]])</f>
        <v>Brasília,DF</v>
      </c>
      <c r="F7119" s="12">
        <v>46210</v>
      </c>
      <c r="G7119" s="14">
        <v>500</v>
      </c>
      <c r="H7119" s="13">
        <v>800</v>
      </c>
      <c r="I7119" s="7">
        <f>Tabela1[[#This Row],[Valor total]]-Tabela1[[#This Row],[Valor custo]]</f>
        <v>300</v>
      </c>
      <c r="J7119" s="3">
        <f>Tabela1[[#This Row],[MARGEM BRUTA]]/Tabela1[[#This Row],[Valor total]]</f>
        <v>0.375</v>
      </c>
      <c r="K7119" s="1" t="str">
        <f>VLOOKUP(Tabela1[[#This Row],[Cliente]],'BASE DE CLIENTES'!A:D,4,0)</f>
        <v>CLIENTE NOVO S/ IDENT.</v>
      </c>
      <c r="L7119" s="1" t="str">
        <f>VLOOKUP(Tabela1[[#This Row],[Cliente]],'BASE DE CLIENTES'!A:E,5,0)</f>
        <v>ASA SUL</v>
      </c>
    </row>
    <row r="7120" spans="2:12" x14ac:dyDescent="0.3">
      <c r="B7120" t="s">
        <v>78</v>
      </c>
      <c r="C7120" s="1" t="str">
        <f>VLOOKUP(Tabela1[[#This Row],[Cliente]],'BASE DE CLIENTES'!A:E,2,0)</f>
        <v>Brasília</v>
      </c>
      <c r="D7120" s="1" t="str">
        <f>VLOOKUP(Tabela1[[#This Row],[Cliente]],'BASE DE CLIENTES'!A:C,3,0)</f>
        <v>DF</v>
      </c>
      <c r="E7120" s="1" t="str">
        <f>CONCATENATE(Tabela1[[#This Row],[CIDADE]],",",Tabela1[[#This Row],[UF]])</f>
        <v>Brasília,DF</v>
      </c>
      <c r="F7120" s="12">
        <v>46206</v>
      </c>
      <c r="G7120" s="14">
        <v>25</v>
      </c>
      <c r="H7120" s="13">
        <v>30</v>
      </c>
      <c r="I7120" s="7">
        <f>Tabela1[[#This Row],[Valor total]]-Tabela1[[#This Row],[Valor custo]]</f>
        <v>5</v>
      </c>
      <c r="J7120" s="3">
        <f>Tabela1[[#This Row],[MARGEM BRUTA]]/Tabela1[[#This Row],[Valor total]]</f>
        <v>0.16666666666666666</v>
      </c>
      <c r="K7120" s="1" t="str">
        <f>VLOOKUP(Tabela1[[#This Row],[Cliente]],'BASE DE CLIENTES'!A:D,4,0)</f>
        <v>SERRALHEIRO</v>
      </c>
      <c r="L7120" s="1" t="str">
        <f>VLOOKUP(Tabela1[[#This Row],[Cliente]],'BASE DE CLIENTES'!A:E,5,0)</f>
        <v>Vila do Boa (São Sebastião)</v>
      </c>
    </row>
    <row r="7121" spans="2:12" x14ac:dyDescent="0.3">
      <c r="B7121" t="s">
        <v>15</v>
      </c>
      <c r="C7121" s="1" t="str">
        <f>VLOOKUP(Tabela1[[#This Row],[Cliente]],'BASE DE CLIENTES'!A:E,2,0)</f>
        <v>Brasília</v>
      </c>
      <c r="D7121" s="1" t="str">
        <f>VLOOKUP(Tabela1[[#This Row],[Cliente]],'BASE DE CLIENTES'!A:C,3,0)</f>
        <v>DF</v>
      </c>
      <c r="E7121" s="1" t="str">
        <f>CONCATENATE(Tabela1[[#This Row],[CIDADE]],",",Tabela1[[#This Row],[UF]])</f>
        <v>Brasília,DF</v>
      </c>
      <c r="F7121" s="12">
        <v>46206</v>
      </c>
      <c r="G7121" s="14">
        <v>419</v>
      </c>
      <c r="H7121" s="13">
        <v>720</v>
      </c>
      <c r="I7121" s="7">
        <f>Tabela1[[#This Row],[Valor total]]-Tabela1[[#This Row],[Valor custo]]</f>
        <v>301</v>
      </c>
      <c r="J7121" s="3">
        <f>Tabela1[[#This Row],[MARGEM BRUTA]]/Tabela1[[#This Row],[Valor total]]</f>
        <v>0.41805555555555557</v>
      </c>
      <c r="K7121" s="1" t="str">
        <f>VLOOKUP(Tabela1[[#This Row],[Cliente]],'BASE DE CLIENTES'!A:D,4,0)</f>
        <v>SERRALHEIRO</v>
      </c>
      <c r="L7121" s="1" t="str">
        <f>VLOOKUP(Tabela1[[#This Row],[Cliente]],'BASE DE CLIENTES'!A:E,5,0)</f>
        <v>SETOR HABITACIONAL VICENTE PIRES</v>
      </c>
    </row>
    <row r="7122" spans="2:12" x14ac:dyDescent="0.3">
      <c r="B7122" t="s">
        <v>85</v>
      </c>
      <c r="C7122" s="1" t="str">
        <f>VLOOKUP(Tabela1[[#This Row],[Cliente]],'BASE DE CLIENTES'!A:E,2,0)</f>
        <v>Brasília</v>
      </c>
      <c r="D7122" s="1" t="str">
        <f>VLOOKUP(Tabela1[[#This Row],[Cliente]],'BASE DE CLIENTES'!A:C,3,0)</f>
        <v>DF</v>
      </c>
      <c r="E7122" s="1" t="str">
        <f>CONCATENATE(Tabela1[[#This Row],[CIDADE]],",",Tabela1[[#This Row],[UF]])</f>
        <v>Brasília,DF</v>
      </c>
      <c r="F7122" s="12">
        <v>46205</v>
      </c>
      <c r="G7122" s="14">
        <v>380</v>
      </c>
      <c r="H7122" s="13">
        <v>500</v>
      </c>
      <c r="I7122" s="7">
        <f>Tabela1[[#This Row],[Valor total]]-Tabela1[[#This Row],[Valor custo]]</f>
        <v>120</v>
      </c>
      <c r="J7122" s="3">
        <f>Tabela1[[#This Row],[MARGEM BRUTA]]/Tabela1[[#This Row],[Valor total]]</f>
        <v>0.24</v>
      </c>
      <c r="K7122" s="1" t="str">
        <f>VLOOKUP(Tabela1[[#This Row],[Cliente]],'BASE DE CLIENTES'!A:D,4,0)</f>
        <v>SERRALHEIRO</v>
      </c>
      <c r="L7122" s="1" t="str">
        <f>VLOOKUP(Tabela1[[#This Row],[Cliente]],'BASE DE CLIENTES'!A:E,5,0)</f>
        <v>SAMAMBAIA NORTE (SAMAMBAIA)</v>
      </c>
    </row>
    <row r="7123" spans="2:12" x14ac:dyDescent="0.3">
      <c r="B7123" t="s">
        <v>106</v>
      </c>
      <c r="C7123" s="1" t="str">
        <f>VLOOKUP(Tabela1[[#This Row],[Cliente]],'BASE DE CLIENTES'!A:E,2,0)</f>
        <v>Brasília</v>
      </c>
      <c r="D7123" s="1" t="str">
        <f>VLOOKUP(Tabela1[[#This Row],[Cliente]],'BASE DE CLIENTES'!A:C,3,0)</f>
        <v>DF</v>
      </c>
      <c r="E7123" s="1" t="str">
        <f>CONCATENATE(Tabela1[[#This Row],[CIDADE]],",",Tabela1[[#This Row],[UF]])</f>
        <v>Brasília,DF</v>
      </c>
      <c r="F7123" s="12">
        <v>46232</v>
      </c>
      <c r="G7123" s="14">
        <v>0</v>
      </c>
      <c r="H7123" s="13">
        <v>450</v>
      </c>
      <c r="I7123" s="7">
        <f>Tabela1[[#This Row],[Valor total]]-Tabela1[[#This Row],[Valor custo]]</f>
        <v>450</v>
      </c>
      <c r="J7123" s="3">
        <f>Tabela1[[#This Row],[MARGEM BRUTA]]/Tabela1[[#This Row],[Valor total]]</f>
        <v>1</v>
      </c>
      <c r="K7123" s="1" t="str">
        <f>VLOOKUP(Tabela1[[#This Row],[Cliente]],'BASE DE CLIENTES'!A:D,4,0)</f>
        <v>EMPRESA COM MAQUINA</v>
      </c>
      <c r="L7123" s="1" t="str">
        <f>VLOOKUP(Tabela1[[#This Row],[Cliente]],'BASE DE CLIENTES'!A:E,5,0)</f>
        <v>26 DE SETEMBRO</v>
      </c>
    </row>
    <row r="7124" spans="2:12" x14ac:dyDescent="0.3">
      <c r="B7124" t="s">
        <v>78</v>
      </c>
      <c r="C7124" s="1" t="str">
        <f>VLOOKUP(Tabela1[[#This Row],[Cliente]],'BASE DE CLIENTES'!A:E,2,0)</f>
        <v>Brasília</v>
      </c>
      <c r="D7124" s="1" t="str">
        <f>VLOOKUP(Tabela1[[#This Row],[Cliente]],'BASE DE CLIENTES'!A:C,3,0)</f>
        <v>DF</v>
      </c>
      <c r="E7124" s="1" t="str">
        <f>CONCATENATE(Tabela1[[#This Row],[CIDADE]],",",Tabela1[[#This Row],[UF]])</f>
        <v>Brasília,DF</v>
      </c>
      <c r="F7124" s="12">
        <v>46232</v>
      </c>
      <c r="G7124" s="14">
        <v>0</v>
      </c>
      <c r="H7124" s="13">
        <v>440</v>
      </c>
      <c r="I7124" s="7">
        <f>Tabela1[[#This Row],[Valor total]]-Tabela1[[#This Row],[Valor custo]]</f>
        <v>440</v>
      </c>
      <c r="J7124" s="3">
        <f>Tabela1[[#This Row],[MARGEM BRUTA]]/Tabela1[[#This Row],[Valor total]]</f>
        <v>1</v>
      </c>
      <c r="K7124" s="1" t="str">
        <f>VLOOKUP(Tabela1[[#This Row],[Cliente]],'BASE DE CLIENTES'!A:D,4,0)</f>
        <v>SERRALHEIRO</v>
      </c>
      <c r="L7124" s="1" t="str">
        <f>VLOOKUP(Tabela1[[#This Row],[Cliente]],'BASE DE CLIENTES'!A:E,5,0)</f>
        <v>Vila do Boa (São Sebastião)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7713-D53D-46FB-804D-9DDC5F4C5421}">
  <dimension ref="A1:M1027"/>
  <sheetViews>
    <sheetView showGridLines="0" topLeftCell="B1001" workbookViewId="0">
      <selection activeCell="D976" sqref="D976:K1027"/>
    </sheetView>
  </sheetViews>
  <sheetFormatPr defaultRowHeight="14.4" x14ac:dyDescent="0.3"/>
  <cols>
    <col min="1" max="1" width="14.109375" bestFit="1" customWidth="1"/>
    <col min="2" max="2" width="14.5546875" bestFit="1" customWidth="1"/>
    <col min="3" max="3" width="45.109375" bestFit="1" customWidth="1"/>
    <col min="4" max="4" width="13.109375" bestFit="1" customWidth="1"/>
    <col min="5" max="5" width="15.109375" style="14" bestFit="1" customWidth="1"/>
    <col min="6" max="6" width="15.33203125" style="14" bestFit="1" customWidth="1"/>
    <col min="7" max="7" width="14.88671875" style="14" bestFit="1" customWidth="1"/>
    <col min="8" max="8" width="12.5546875" style="14" bestFit="1" customWidth="1"/>
    <col min="9" max="9" width="12" style="14" bestFit="1" customWidth="1"/>
    <col min="10" max="10" width="15.33203125" style="14" bestFit="1" customWidth="1"/>
    <col min="11" max="11" width="14.21875" style="14" bestFit="1" customWidth="1"/>
    <col min="12" max="12" width="11" bestFit="1" customWidth="1"/>
    <col min="13" max="13" width="11.88671875" style="10" bestFit="1" customWidth="1"/>
  </cols>
  <sheetData>
    <row r="1" spans="1:13" x14ac:dyDescent="0.3">
      <c r="A1" t="s">
        <v>490</v>
      </c>
      <c r="B1" t="s">
        <v>491</v>
      </c>
      <c r="C1" t="s">
        <v>492</v>
      </c>
      <c r="D1" t="s">
        <v>493</v>
      </c>
      <c r="E1" s="14" t="s">
        <v>494</v>
      </c>
      <c r="F1" s="14" t="s">
        <v>495</v>
      </c>
      <c r="G1" s="14" t="s">
        <v>496</v>
      </c>
      <c r="H1" s="14" t="s">
        <v>497</v>
      </c>
      <c r="I1" s="14" t="s">
        <v>498</v>
      </c>
      <c r="J1" s="14" t="s">
        <v>7</v>
      </c>
      <c r="K1" s="14" t="s">
        <v>499</v>
      </c>
      <c r="L1" t="s">
        <v>500</v>
      </c>
      <c r="M1" s="10" t="s">
        <v>750</v>
      </c>
    </row>
    <row r="2" spans="1:13" x14ac:dyDescent="0.3">
      <c r="A2" t="s">
        <v>501</v>
      </c>
      <c r="B2" t="s">
        <v>502</v>
      </c>
      <c r="C2" t="s">
        <v>503</v>
      </c>
      <c r="D2" s="9">
        <v>5014</v>
      </c>
      <c r="E2" s="14">
        <v>6.93</v>
      </c>
      <c r="F2" s="14">
        <v>34747.019999999997</v>
      </c>
      <c r="G2" s="14">
        <v>7.76</v>
      </c>
      <c r="H2" s="14">
        <v>55.68</v>
      </c>
      <c r="I2" s="14">
        <v>0</v>
      </c>
      <c r="J2" s="14">
        <v>38918.019999999997</v>
      </c>
      <c r="K2" s="14">
        <v>4171</v>
      </c>
      <c r="L2" t="s">
        <v>504</v>
      </c>
      <c r="M2" s="11">
        <v>2025</v>
      </c>
    </row>
    <row r="3" spans="1:13" x14ac:dyDescent="0.3">
      <c r="A3" t="s">
        <v>505</v>
      </c>
      <c r="B3" t="s">
        <v>502</v>
      </c>
      <c r="C3" t="s">
        <v>506</v>
      </c>
      <c r="D3" s="9">
        <v>1350</v>
      </c>
      <c r="E3" s="14">
        <v>2.5</v>
      </c>
      <c r="F3" s="14">
        <v>3375</v>
      </c>
      <c r="G3" s="14">
        <v>3.07</v>
      </c>
      <c r="H3" s="14">
        <v>5.75</v>
      </c>
      <c r="I3" s="14">
        <v>83.02</v>
      </c>
      <c r="J3" s="14">
        <v>4139.7700000000004</v>
      </c>
      <c r="K3" s="14">
        <v>764.77</v>
      </c>
      <c r="L3" t="s">
        <v>504</v>
      </c>
      <c r="M3" s="11">
        <v>2025</v>
      </c>
    </row>
    <row r="4" spans="1:13" x14ac:dyDescent="0.3">
      <c r="A4" t="s">
        <v>507</v>
      </c>
      <c r="B4" t="s">
        <v>502</v>
      </c>
      <c r="C4" t="s">
        <v>508</v>
      </c>
      <c r="D4">
        <v>325</v>
      </c>
      <c r="E4" s="14">
        <v>0.65</v>
      </c>
      <c r="F4" s="14">
        <v>211.25</v>
      </c>
      <c r="G4" s="14">
        <v>1.19</v>
      </c>
      <c r="H4" s="14">
        <v>2.88</v>
      </c>
      <c r="I4" s="14">
        <v>0</v>
      </c>
      <c r="J4" s="14">
        <v>387.12</v>
      </c>
      <c r="K4" s="14">
        <v>175.87</v>
      </c>
      <c r="L4" t="s">
        <v>504</v>
      </c>
      <c r="M4" s="11">
        <v>2025</v>
      </c>
    </row>
    <row r="5" spans="1:13" x14ac:dyDescent="0.3">
      <c r="A5" t="s">
        <v>509</v>
      </c>
      <c r="B5" t="s">
        <v>502</v>
      </c>
      <c r="C5" t="s">
        <v>510</v>
      </c>
      <c r="D5">
        <v>325</v>
      </c>
      <c r="E5" s="14">
        <v>0.65</v>
      </c>
      <c r="F5" s="14">
        <v>211.25</v>
      </c>
      <c r="G5" s="14">
        <v>1.19</v>
      </c>
      <c r="H5" s="14">
        <v>2.88</v>
      </c>
      <c r="I5" s="14">
        <v>0</v>
      </c>
      <c r="J5" s="14">
        <v>387.12</v>
      </c>
      <c r="K5" s="14">
        <v>175.87</v>
      </c>
      <c r="L5" t="s">
        <v>504</v>
      </c>
      <c r="M5" s="11">
        <v>2025</v>
      </c>
    </row>
    <row r="6" spans="1:13" x14ac:dyDescent="0.3">
      <c r="A6" t="s">
        <v>511</v>
      </c>
      <c r="B6" t="s">
        <v>502</v>
      </c>
      <c r="C6" t="s">
        <v>512</v>
      </c>
      <c r="D6">
        <v>228</v>
      </c>
      <c r="E6" s="14">
        <v>439.2</v>
      </c>
      <c r="F6" s="14">
        <v>100137.60000000001</v>
      </c>
      <c r="G6" s="14">
        <v>620.02</v>
      </c>
      <c r="H6" s="14">
        <v>493.63</v>
      </c>
      <c r="I6" s="14">
        <v>117.86</v>
      </c>
      <c r="J6" s="14">
        <v>141364.23000000001</v>
      </c>
      <c r="K6" s="14">
        <v>41226.629999999997</v>
      </c>
      <c r="L6" t="s">
        <v>504</v>
      </c>
      <c r="M6" s="11">
        <v>2025</v>
      </c>
    </row>
    <row r="7" spans="1:13" x14ac:dyDescent="0.3">
      <c r="A7" t="s">
        <v>513</v>
      </c>
      <c r="B7" t="s">
        <v>502</v>
      </c>
      <c r="C7" t="s">
        <v>514</v>
      </c>
      <c r="D7">
        <v>172</v>
      </c>
      <c r="E7" s="14">
        <v>514.45000000000005</v>
      </c>
      <c r="F7" s="14">
        <v>88485.4</v>
      </c>
      <c r="G7" s="14">
        <v>693.33</v>
      </c>
      <c r="H7" s="14">
        <v>621.03</v>
      </c>
      <c r="I7" s="14">
        <v>95.11</v>
      </c>
      <c r="J7" s="14">
        <v>119252.68</v>
      </c>
      <c r="K7" s="14">
        <v>30767.279999999999</v>
      </c>
      <c r="L7" t="s">
        <v>504</v>
      </c>
      <c r="M7" s="11">
        <v>2025</v>
      </c>
    </row>
    <row r="8" spans="1:13" x14ac:dyDescent="0.3">
      <c r="A8" t="s">
        <v>515</v>
      </c>
      <c r="B8" t="s">
        <v>502</v>
      </c>
      <c r="C8" t="s">
        <v>516</v>
      </c>
      <c r="D8">
        <v>159</v>
      </c>
      <c r="E8" s="14">
        <v>10.44</v>
      </c>
      <c r="F8" s="14">
        <v>1659.96</v>
      </c>
      <c r="G8" s="14">
        <v>31.03</v>
      </c>
      <c r="H8" s="14">
        <v>7.07</v>
      </c>
      <c r="I8" s="14">
        <v>129.22</v>
      </c>
      <c r="J8" s="14">
        <v>4933.09</v>
      </c>
      <c r="K8" s="14">
        <v>3273.13</v>
      </c>
      <c r="L8" t="s">
        <v>504</v>
      </c>
      <c r="M8" s="11">
        <v>2025</v>
      </c>
    </row>
    <row r="9" spans="1:13" x14ac:dyDescent="0.3">
      <c r="A9" t="s">
        <v>517</v>
      </c>
      <c r="B9" t="s">
        <v>502</v>
      </c>
      <c r="C9" t="s">
        <v>518</v>
      </c>
      <c r="D9">
        <v>100</v>
      </c>
      <c r="E9" s="14">
        <v>3.26</v>
      </c>
      <c r="F9" s="14">
        <v>326</v>
      </c>
      <c r="G9" s="14">
        <v>5</v>
      </c>
      <c r="H9" s="14">
        <v>0</v>
      </c>
      <c r="I9" s="14">
        <v>0</v>
      </c>
      <c r="J9" s="14">
        <v>500</v>
      </c>
      <c r="K9" s="14">
        <v>174</v>
      </c>
      <c r="L9" t="s">
        <v>504</v>
      </c>
      <c r="M9" s="11">
        <v>2025</v>
      </c>
    </row>
    <row r="10" spans="1:13" x14ac:dyDescent="0.3">
      <c r="A10" t="s">
        <v>519</v>
      </c>
      <c r="B10" t="s">
        <v>502</v>
      </c>
      <c r="C10" t="s">
        <v>520</v>
      </c>
      <c r="D10">
        <v>100</v>
      </c>
      <c r="E10" s="14">
        <v>0.96</v>
      </c>
      <c r="F10" s="14">
        <v>96</v>
      </c>
      <c r="G10" s="14">
        <v>0.88</v>
      </c>
      <c r="H10" s="14">
        <v>0</v>
      </c>
      <c r="I10" s="14">
        <v>0</v>
      </c>
      <c r="J10" s="14">
        <v>87.5</v>
      </c>
      <c r="K10" s="14">
        <v>-8.5</v>
      </c>
      <c r="L10" t="s">
        <v>504</v>
      </c>
      <c r="M10" s="11">
        <v>2025</v>
      </c>
    </row>
    <row r="11" spans="1:13" x14ac:dyDescent="0.3">
      <c r="A11" t="s">
        <v>521</v>
      </c>
      <c r="B11" t="s">
        <v>502</v>
      </c>
      <c r="C11" t="s">
        <v>522</v>
      </c>
      <c r="D11">
        <v>84</v>
      </c>
      <c r="E11" s="14">
        <v>531.45000000000005</v>
      </c>
      <c r="F11" s="14">
        <v>44641.8</v>
      </c>
      <c r="G11" s="14">
        <v>756.44</v>
      </c>
      <c r="H11" s="14">
        <v>233.09</v>
      </c>
      <c r="I11" s="14">
        <v>0</v>
      </c>
      <c r="J11" s="14">
        <v>63540.91</v>
      </c>
      <c r="K11" s="14">
        <v>18899.11</v>
      </c>
      <c r="L11" t="s">
        <v>504</v>
      </c>
      <c r="M11" s="11">
        <v>2025</v>
      </c>
    </row>
    <row r="12" spans="1:13" x14ac:dyDescent="0.3">
      <c r="A12" t="s">
        <v>523</v>
      </c>
      <c r="B12" t="s">
        <v>502</v>
      </c>
      <c r="C12" t="s">
        <v>524</v>
      </c>
      <c r="D12">
        <v>70</v>
      </c>
      <c r="E12" s="14">
        <v>12.55</v>
      </c>
      <c r="F12" s="14">
        <v>878.5</v>
      </c>
      <c r="G12" s="14">
        <v>13.71</v>
      </c>
      <c r="H12" s="14">
        <v>10</v>
      </c>
      <c r="I12" s="14">
        <v>0</v>
      </c>
      <c r="J12" s="14">
        <v>960</v>
      </c>
      <c r="K12" s="14">
        <v>81.5</v>
      </c>
      <c r="L12" t="s">
        <v>504</v>
      </c>
      <c r="M12" s="11">
        <v>2025</v>
      </c>
    </row>
    <row r="13" spans="1:13" x14ac:dyDescent="0.3">
      <c r="A13" t="s">
        <v>525</v>
      </c>
      <c r="B13" t="s">
        <v>502</v>
      </c>
      <c r="C13" t="s">
        <v>526</v>
      </c>
      <c r="D13">
        <v>67</v>
      </c>
      <c r="E13" s="14">
        <v>409.87</v>
      </c>
      <c r="F13" s="14">
        <v>27461.29</v>
      </c>
      <c r="G13" s="14">
        <v>571.94000000000005</v>
      </c>
      <c r="H13" s="14">
        <v>0</v>
      </c>
      <c r="I13" s="14">
        <v>0</v>
      </c>
      <c r="J13" s="14">
        <v>38320</v>
      </c>
      <c r="K13" s="14">
        <v>10858.71</v>
      </c>
      <c r="L13" t="s">
        <v>504</v>
      </c>
      <c r="M13" s="11">
        <v>2025</v>
      </c>
    </row>
    <row r="14" spans="1:13" x14ac:dyDescent="0.3">
      <c r="A14" t="s">
        <v>527</v>
      </c>
      <c r="B14" t="s">
        <v>502</v>
      </c>
      <c r="C14" t="s">
        <v>528</v>
      </c>
      <c r="D14">
        <v>61</v>
      </c>
      <c r="E14" s="14">
        <v>57.13</v>
      </c>
      <c r="F14" s="14">
        <v>3484.93</v>
      </c>
      <c r="G14" s="14">
        <v>184.11</v>
      </c>
      <c r="H14" s="14">
        <v>129.19</v>
      </c>
      <c r="I14" s="14">
        <v>0</v>
      </c>
      <c r="J14" s="14">
        <v>11230.81</v>
      </c>
      <c r="K14" s="14">
        <v>7745.88</v>
      </c>
      <c r="L14" t="s">
        <v>504</v>
      </c>
      <c r="M14" s="11">
        <v>2025</v>
      </c>
    </row>
    <row r="15" spans="1:13" x14ac:dyDescent="0.3">
      <c r="A15" t="s">
        <v>529</v>
      </c>
      <c r="B15" t="s">
        <v>502</v>
      </c>
      <c r="C15" t="s">
        <v>530</v>
      </c>
      <c r="D15">
        <v>58</v>
      </c>
      <c r="E15" s="14">
        <v>593.83000000000004</v>
      </c>
      <c r="F15" s="14">
        <v>34442.14</v>
      </c>
      <c r="G15" s="14">
        <v>861.01</v>
      </c>
      <c r="H15" s="14">
        <v>54.08</v>
      </c>
      <c r="I15" s="14">
        <v>77.569999999999993</v>
      </c>
      <c r="J15" s="14">
        <v>49938.49</v>
      </c>
      <c r="K15" s="14">
        <v>15496.35</v>
      </c>
      <c r="L15" t="s">
        <v>504</v>
      </c>
      <c r="M15" s="11">
        <v>2025</v>
      </c>
    </row>
    <row r="16" spans="1:13" x14ac:dyDescent="0.3">
      <c r="A16" t="s">
        <v>531</v>
      </c>
      <c r="B16" t="s">
        <v>502</v>
      </c>
      <c r="C16" t="s">
        <v>532</v>
      </c>
      <c r="D16">
        <v>58</v>
      </c>
      <c r="E16" s="14">
        <v>12.38</v>
      </c>
      <c r="F16" s="14">
        <v>718.04</v>
      </c>
      <c r="G16" s="14">
        <v>16.12</v>
      </c>
      <c r="H16" s="14">
        <v>0</v>
      </c>
      <c r="I16" s="14">
        <v>0</v>
      </c>
      <c r="J16" s="14">
        <v>934.8</v>
      </c>
      <c r="K16" s="14">
        <v>216.76</v>
      </c>
      <c r="L16" t="s">
        <v>504</v>
      </c>
      <c r="M16" s="11">
        <v>2025</v>
      </c>
    </row>
    <row r="17" spans="1:13" x14ac:dyDescent="0.3">
      <c r="A17" t="s">
        <v>533</v>
      </c>
      <c r="B17" t="s">
        <v>502</v>
      </c>
      <c r="C17" t="s">
        <v>534</v>
      </c>
      <c r="D17">
        <v>54</v>
      </c>
      <c r="E17" s="14">
        <v>12.97</v>
      </c>
      <c r="F17" s="14">
        <v>700.38</v>
      </c>
      <c r="G17" s="14">
        <v>19.46</v>
      </c>
      <c r="H17" s="14">
        <v>2.68</v>
      </c>
      <c r="I17" s="14">
        <v>0</v>
      </c>
      <c r="J17" s="14">
        <v>1051.02</v>
      </c>
      <c r="K17" s="14">
        <v>350.64</v>
      </c>
      <c r="L17" t="s">
        <v>504</v>
      </c>
      <c r="M17" s="11">
        <v>2025</v>
      </c>
    </row>
    <row r="18" spans="1:13" x14ac:dyDescent="0.3">
      <c r="A18" t="s">
        <v>535</v>
      </c>
      <c r="B18" t="s">
        <v>502</v>
      </c>
      <c r="C18" t="s">
        <v>536</v>
      </c>
      <c r="D18">
        <v>51</v>
      </c>
      <c r="E18" s="14">
        <v>548.47</v>
      </c>
      <c r="F18" s="14">
        <v>27971.97</v>
      </c>
      <c r="G18" s="14">
        <v>810.89</v>
      </c>
      <c r="H18" s="14">
        <v>382.33</v>
      </c>
      <c r="I18" s="14">
        <v>67.97</v>
      </c>
      <c r="J18" s="14">
        <v>41355.64</v>
      </c>
      <c r="K18" s="14">
        <v>13383.67</v>
      </c>
      <c r="L18" t="s">
        <v>504</v>
      </c>
      <c r="M18" s="11">
        <v>2025</v>
      </c>
    </row>
    <row r="19" spans="1:13" x14ac:dyDescent="0.3">
      <c r="A19" t="s">
        <v>537</v>
      </c>
      <c r="B19" t="s">
        <v>502</v>
      </c>
      <c r="C19" t="s">
        <v>538</v>
      </c>
      <c r="D19">
        <v>49</v>
      </c>
      <c r="E19" s="14">
        <v>25</v>
      </c>
      <c r="F19" s="14">
        <v>1225</v>
      </c>
      <c r="G19" s="14">
        <v>29.99</v>
      </c>
      <c r="H19" s="14">
        <v>25.27</v>
      </c>
      <c r="I19" s="14">
        <v>0</v>
      </c>
      <c r="J19" s="14">
        <v>1469.73</v>
      </c>
      <c r="K19" s="14">
        <v>244.73</v>
      </c>
      <c r="L19" t="s">
        <v>504</v>
      </c>
      <c r="M19" s="11">
        <v>2025</v>
      </c>
    </row>
    <row r="20" spans="1:13" x14ac:dyDescent="0.3">
      <c r="A20" t="s">
        <v>539</v>
      </c>
      <c r="B20" t="s">
        <v>502</v>
      </c>
      <c r="C20" t="s">
        <v>540</v>
      </c>
      <c r="D20">
        <v>42</v>
      </c>
      <c r="E20" s="14">
        <v>718.57</v>
      </c>
      <c r="F20" s="14">
        <v>30179.94</v>
      </c>
      <c r="G20" s="14">
        <v>1191.75</v>
      </c>
      <c r="H20" s="14">
        <v>486.49</v>
      </c>
      <c r="I20" s="14">
        <v>0</v>
      </c>
      <c r="J20" s="14">
        <v>50053.51</v>
      </c>
      <c r="K20" s="14">
        <v>19873.57</v>
      </c>
      <c r="L20" t="s">
        <v>504</v>
      </c>
      <c r="M20" s="11">
        <v>2025</v>
      </c>
    </row>
    <row r="21" spans="1:13" x14ac:dyDescent="0.3">
      <c r="A21" t="s">
        <v>541</v>
      </c>
      <c r="B21" t="s">
        <v>502</v>
      </c>
      <c r="C21" t="s">
        <v>542</v>
      </c>
      <c r="D21">
        <v>40</v>
      </c>
      <c r="E21" s="14">
        <v>684.55</v>
      </c>
      <c r="F21" s="14">
        <v>27382</v>
      </c>
      <c r="G21" s="14">
        <v>1134.1500000000001</v>
      </c>
      <c r="H21" s="14">
        <v>284.14999999999998</v>
      </c>
      <c r="I21" s="14">
        <v>0</v>
      </c>
      <c r="J21" s="14">
        <v>45365.85</v>
      </c>
      <c r="K21" s="14">
        <v>17983.849999999999</v>
      </c>
      <c r="L21" t="s">
        <v>504</v>
      </c>
      <c r="M21" s="11">
        <v>2025</v>
      </c>
    </row>
    <row r="22" spans="1:13" x14ac:dyDescent="0.3">
      <c r="A22" t="s">
        <v>543</v>
      </c>
      <c r="B22" t="s">
        <v>502</v>
      </c>
      <c r="C22" t="s">
        <v>544</v>
      </c>
      <c r="D22">
        <v>30</v>
      </c>
      <c r="E22" s="14">
        <v>2.7</v>
      </c>
      <c r="F22" s="14">
        <v>81</v>
      </c>
      <c r="G22" s="14">
        <v>3.67</v>
      </c>
      <c r="H22" s="14">
        <v>0</v>
      </c>
      <c r="I22" s="14">
        <v>0</v>
      </c>
      <c r="J22" s="14">
        <v>110</v>
      </c>
      <c r="K22" s="14">
        <v>29</v>
      </c>
      <c r="L22" t="s">
        <v>504</v>
      </c>
      <c r="M22" s="11">
        <v>2025</v>
      </c>
    </row>
    <row r="23" spans="1:13" x14ac:dyDescent="0.3">
      <c r="A23" t="s">
        <v>545</v>
      </c>
      <c r="B23" t="s">
        <v>502</v>
      </c>
      <c r="C23" t="s">
        <v>546</v>
      </c>
      <c r="D23">
        <v>28</v>
      </c>
      <c r="E23" s="14">
        <v>13.69</v>
      </c>
      <c r="F23" s="14">
        <v>383.32</v>
      </c>
      <c r="G23" s="14">
        <v>106.29</v>
      </c>
      <c r="H23" s="14">
        <v>0</v>
      </c>
      <c r="I23" s="14">
        <v>31.18</v>
      </c>
      <c r="J23" s="14">
        <v>2976.18</v>
      </c>
      <c r="K23" s="14">
        <v>2592.86</v>
      </c>
      <c r="L23" t="s">
        <v>504</v>
      </c>
      <c r="M23" s="11">
        <v>2025</v>
      </c>
    </row>
    <row r="24" spans="1:13" x14ac:dyDescent="0.3">
      <c r="A24" t="s">
        <v>547</v>
      </c>
      <c r="B24" t="s">
        <v>502</v>
      </c>
      <c r="C24" t="s">
        <v>548</v>
      </c>
      <c r="D24">
        <v>26</v>
      </c>
      <c r="E24" s="14">
        <v>3.05</v>
      </c>
      <c r="F24" s="14">
        <v>79.3</v>
      </c>
      <c r="G24" s="14">
        <v>4.5</v>
      </c>
      <c r="H24" s="14">
        <v>0</v>
      </c>
      <c r="I24" s="14">
        <v>0</v>
      </c>
      <c r="J24" s="14">
        <v>117</v>
      </c>
      <c r="K24" s="14">
        <v>37.700000000000003</v>
      </c>
      <c r="L24" t="s">
        <v>504</v>
      </c>
      <c r="M24" s="11">
        <v>2025</v>
      </c>
    </row>
    <row r="25" spans="1:13" x14ac:dyDescent="0.3">
      <c r="A25" t="s">
        <v>549</v>
      </c>
      <c r="B25" t="s">
        <v>502</v>
      </c>
      <c r="C25" t="s">
        <v>550</v>
      </c>
      <c r="D25">
        <v>25</v>
      </c>
      <c r="E25" s="14">
        <v>42</v>
      </c>
      <c r="F25" s="14">
        <v>1050</v>
      </c>
      <c r="G25" s="14">
        <v>63</v>
      </c>
      <c r="H25" s="14">
        <v>10.09</v>
      </c>
      <c r="I25" s="14">
        <v>0</v>
      </c>
      <c r="J25" s="14">
        <v>1574.91</v>
      </c>
      <c r="K25" s="14">
        <v>524.91</v>
      </c>
      <c r="L25" t="s">
        <v>504</v>
      </c>
      <c r="M25" s="11">
        <v>2025</v>
      </c>
    </row>
    <row r="26" spans="1:13" x14ac:dyDescent="0.3">
      <c r="A26" t="s">
        <v>551</v>
      </c>
      <c r="B26" t="s">
        <v>502</v>
      </c>
      <c r="C26" t="s">
        <v>552</v>
      </c>
      <c r="D26">
        <v>22</v>
      </c>
      <c r="E26" s="14">
        <v>61.37</v>
      </c>
      <c r="F26" s="14">
        <v>1350.14</v>
      </c>
      <c r="G26" s="14">
        <v>88.18</v>
      </c>
      <c r="H26" s="14">
        <v>0</v>
      </c>
      <c r="I26" s="14">
        <v>0</v>
      </c>
      <c r="J26" s="14">
        <v>1940</v>
      </c>
      <c r="K26" s="14">
        <v>589.86</v>
      </c>
      <c r="L26" t="s">
        <v>504</v>
      </c>
      <c r="M26" s="11">
        <v>2025</v>
      </c>
    </row>
    <row r="27" spans="1:13" x14ac:dyDescent="0.3">
      <c r="A27" t="s">
        <v>553</v>
      </c>
      <c r="B27" t="s">
        <v>502</v>
      </c>
      <c r="C27" t="s">
        <v>554</v>
      </c>
      <c r="D27">
        <v>20</v>
      </c>
      <c r="E27" s="14">
        <v>707.23</v>
      </c>
      <c r="F27" s="14">
        <v>14144.6</v>
      </c>
      <c r="G27" s="14">
        <v>1315.18</v>
      </c>
      <c r="H27" s="14">
        <v>296.33999999999997</v>
      </c>
      <c r="I27" s="14">
        <v>0</v>
      </c>
      <c r="J27" s="14">
        <v>26303.66</v>
      </c>
      <c r="K27" s="14">
        <v>12159.06</v>
      </c>
      <c r="L27" t="s">
        <v>504</v>
      </c>
      <c r="M27" s="11">
        <v>2025</v>
      </c>
    </row>
    <row r="28" spans="1:13" x14ac:dyDescent="0.3">
      <c r="A28" t="s">
        <v>555</v>
      </c>
      <c r="B28" t="s">
        <v>502</v>
      </c>
      <c r="C28" t="s">
        <v>556</v>
      </c>
      <c r="D28">
        <v>13</v>
      </c>
      <c r="E28" s="14">
        <v>888.67</v>
      </c>
      <c r="F28" s="14">
        <v>11552.71</v>
      </c>
      <c r="G28" s="14">
        <v>1365.38</v>
      </c>
      <c r="H28" s="14">
        <v>0</v>
      </c>
      <c r="I28" s="14">
        <v>0</v>
      </c>
      <c r="J28" s="14">
        <v>17750</v>
      </c>
      <c r="K28" s="14">
        <v>6197.29</v>
      </c>
      <c r="L28" t="s">
        <v>504</v>
      </c>
      <c r="M28" s="11">
        <v>2025</v>
      </c>
    </row>
    <row r="29" spans="1:13" x14ac:dyDescent="0.3">
      <c r="A29" t="s">
        <v>557</v>
      </c>
      <c r="B29" t="s">
        <v>502</v>
      </c>
      <c r="C29" t="s">
        <v>558</v>
      </c>
      <c r="D29">
        <v>11</v>
      </c>
      <c r="E29" s="14">
        <v>268.45999999999998</v>
      </c>
      <c r="F29" s="14">
        <v>2953.06</v>
      </c>
      <c r="G29" s="14">
        <v>519.54999999999995</v>
      </c>
      <c r="H29" s="14">
        <v>0</v>
      </c>
      <c r="I29" s="14">
        <v>25</v>
      </c>
      <c r="J29" s="14">
        <v>5715</v>
      </c>
      <c r="K29" s="14">
        <v>2761.94</v>
      </c>
      <c r="L29" t="s">
        <v>504</v>
      </c>
      <c r="M29" s="11">
        <v>2025</v>
      </c>
    </row>
    <row r="30" spans="1:13" x14ac:dyDescent="0.3">
      <c r="A30" t="s">
        <v>559</v>
      </c>
      <c r="B30" t="s">
        <v>502</v>
      </c>
      <c r="C30" t="s">
        <v>560</v>
      </c>
      <c r="D30">
        <v>10</v>
      </c>
      <c r="E30" s="14">
        <v>41</v>
      </c>
      <c r="F30" s="14">
        <v>410</v>
      </c>
      <c r="G30" s="14">
        <v>74.7</v>
      </c>
      <c r="H30" s="14">
        <v>3.02</v>
      </c>
      <c r="I30" s="14">
        <v>0</v>
      </c>
      <c r="J30" s="14">
        <v>746.98</v>
      </c>
      <c r="K30" s="14">
        <v>336.98</v>
      </c>
      <c r="L30" t="s">
        <v>504</v>
      </c>
      <c r="M30" s="11">
        <v>2025</v>
      </c>
    </row>
    <row r="31" spans="1:13" x14ac:dyDescent="0.3">
      <c r="A31" t="s">
        <v>561</v>
      </c>
      <c r="B31" t="s">
        <v>502</v>
      </c>
      <c r="C31" t="s">
        <v>562</v>
      </c>
      <c r="D31">
        <v>8</v>
      </c>
      <c r="E31" s="14">
        <v>5</v>
      </c>
      <c r="F31" s="14">
        <v>40</v>
      </c>
      <c r="G31" s="14">
        <v>8</v>
      </c>
      <c r="H31" s="14">
        <v>0</v>
      </c>
      <c r="I31" s="14">
        <v>0</v>
      </c>
      <c r="J31" s="14">
        <v>64</v>
      </c>
      <c r="K31" s="14">
        <v>24</v>
      </c>
      <c r="L31" t="s">
        <v>504</v>
      </c>
      <c r="M31" s="11">
        <v>2025</v>
      </c>
    </row>
    <row r="32" spans="1:13" x14ac:dyDescent="0.3">
      <c r="A32" t="s">
        <v>563</v>
      </c>
      <c r="B32" t="s">
        <v>502</v>
      </c>
      <c r="C32" t="s">
        <v>564</v>
      </c>
      <c r="D32">
        <v>7</v>
      </c>
      <c r="E32" s="14">
        <v>33</v>
      </c>
      <c r="F32" s="14">
        <v>231</v>
      </c>
      <c r="G32" s="14">
        <v>111.11</v>
      </c>
      <c r="H32" s="14">
        <v>17.489999999999998</v>
      </c>
      <c r="I32" s="14">
        <v>35.28</v>
      </c>
      <c r="J32" s="14">
        <v>777.79</v>
      </c>
      <c r="K32" s="14">
        <v>546.79</v>
      </c>
      <c r="L32" t="s">
        <v>504</v>
      </c>
      <c r="M32" s="11">
        <v>2025</v>
      </c>
    </row>
    <row r="33" spans="1:13" x14ac:dyDescent="0.3">
      <c r="A33" t="s">
        <v>565</v>
      </c>
      <c r="B33" t="s">
        <v>502</v>
      </c>
      <c r="C33" t="s">
        <v>566</v>
      </c>
      <c r="D33">
        <v>4</v>
      </c>
      <c r="E33" s="14">
        <v>90</v>
      </c>
      <c r="F33" s="14">
        <v>360</v>
      </c>
      <c r="G33" s="14">
        <v>200</v>
      </c>
      <c r="H33" s="14">
        <v>0</v>
      </c>
      <c r="I33" s="14">
        <v>0</v>
      </c>
      <c r="J33" s="14">
        <v>800</v>
      </c>
      <c r="K33" s="14">
        <v>440</v>
      </c>
      <c r="L33" t="s">
        <v>504</v>
      </c>
      <c r="M33" s="11">
        <v>2025</v>
      </c>
    </row>
    <row r="34" spans="1:13" x14ac:dyDescent="0.3">
      <c r="A34" t="s">
        <v>567</v>
      </c>
      <c r="B34" t="s">
        <v>502</v>
      </c>
      <c r="C34" t="s">
        <v>568</v>
      </c>
      <c r="D34">
        <v>4</v>
      </c>
      <c r="E34" s="14">
        <v>100</v>
      </c>
      <c r="F34" s="14">
        <v>400</v>
      </c>
      <c r="G34" s="14">
        <v>200</v>
      </c>
      <c r="H34" s="14">
        <v>0</v>
      </c>
      <c r="I34" s="14">
        <v>0</v>
      </c>
      <c r="J34" s="14">
        <v>800</v>
      </c>
      <c r="K34" s="14">
        <v>400</v>
      </c>
      <c r="L34" t="s">
        <v>504</v>
      </c>
      <c r="M34" s="11">
        <v>2025</v>
      </c>
    </row>
    <row r="35" spans="1:13" x14ac:dyDescent="0.3">
      <c r="A35" t="s">
        <v>569</v>
      </c>
      <c r="B35" t="s">
        <v>502</v>
      </c>
      <c r="C35" t="s">
        <v>570</v>
      </c>
      <c r="D35">
        <v>3</v>
      </c>
      <c r="E35" s="14">
        <v>9.3800000000000008</v>
      </c>
      <c r="F35" s="14">
        <v>28.14</v>
      </c>
      <c r="G35" s="14">
        <v>15</v>
      </c>
      <c r="H35" s="14">
        <v>0</v>
      </c>
      <c r="I35" s="14">
        <v>0</v>
      </c>
      <c r="J35" s="14">
        <v>45</v>
      </c>
      <c r="K35" s="14">
        <v>16.86</v>
      </c>
      <c r="L35" t="s">
        <v>504</v>
      </c>
      <c r="M35" s="11">
        <v>2025</v>
      </c>
    </row>
    <row r="36" spans="1:13" x14ac:dyDescent="0.3">
      <c r="A36" t="s">
        <v>571</v>
      </c>
      <c r="B36" t="s">
        <v>502</v>
      </c>
      <c r="C36" t="s">
        <v>572</v>
      </c>
      <c r="D36">
        <v>2</v>
      </c>
      <c r="E36" s="14">
        <v>540.99</v>
      </c>
      <c r="F36" s="14">
        <v>1081.98</v>
      </c>
      <c r="G36" s="14">
        <v>830.5</v>
      </c>
      <c r="H36" s="14">
        <v>0</v>
      </c>
      <c r="I36" s="14">
        <v>0</v>
      </c>
      <c r="J36" s="14">
        <v>1661</v>
      </c>
      <c r="K36" s="14">
        <v>579.02</v>
      </c>
      <c r="L36" t="s">
        <v>504</v>
      </c>
      <c r="M36" s="11">
        <v>2025</v>
      </c>
    </row>
    <row r="37" spans="1:13" x14ac:dyDescent="0.3">
      <c r="A37" t="s">
        <v>573</v>
      </c>
      <c r="B37" t="s">
        <v>502</v>
      </c>
      <c r="C37" t="s">
        <v>574</v>
      </c>
      <c r="D37">
        <v>2</v>
      </c>
      <c r="E37" s="14">
        <v>400</v>
      </c>
      <c r="F37" s="14">
        <v>800</v>
      </c>
      <c r="G37" s="14">
        <v>600</v>
      </c>
      <c r="H37" s="14">
        <v>0</v>
      </c>
      <c r="I37" s="14">
        <v>0</v>
      </c>
      <c r="J37" s="14">
        <v>1200</v>
      </c>
      <c r="K37" s="14">
        <v>400</v>
      </c>
      <c r="L37" t="s">
        <v>504</v>
      </c>
      <c r="M37" s="11">
        <v>2025</v>
      </c>
    </row>
    <row r="38" spans="1:13" x14ac:dyDescent="0.3">
      <c r="A38" t="s">
        <v>575</v>
      </c>
      <c r="B38" t="s">
        <v>502</v>
      </c>
      <c r="C38" t="s">
        <v>576</v>
      </c>
      <c r="D38">
        <v>1</v>
      </c>
      <c r="E38" s="14">
        <v>3</v>
      </c>
      <c r="F38" s="14">
        <v>3</v>
      </c>
      <c r="G38" s="14">
        <v>45</v>
      </c>
      <c r="H38" s="14">
        <v>0</v>
      </c>
      <c r="I38" s="14">
        <v>0</v>
      </c>
      <c r="J38" s="14">
        <v>45</v>
      </c>
      <c r="K38" s="14">
        <v>42</v>
      </c>
      <c r="L38" t="s">
        <v>504</v>
      </c>
      <c r="M38" s="11">
        <v>2025</v>
      </c>
    </row>
    <row r="39" spans="1:13" x14ac:dyDescent="0.3">
      <c r="A39" t="s">
        <v>577</v>
      </c>
      <c r="B39" t="s">
        <v>502</v>
      </c>
      <c r="C39" t="s">
        <v>578</v>
      </c>
      <c r="D39">
        <v>1</v>
      </c>
      <c r="E39" s="14">
        <v>30.49</v>
      </c>
      <c r="F39" s="14">
        <v>30.49</v>
      </c>
      <c r="G39" s="14">
        <v>45</v>
      </c>
      <c r="H39" s="14">
        <v>0</v>
      </c>
      <c r="I39" s="14">
        <v>0</v>
      </c>
      <c r="J39" s="14">
        <v>45</v>
      </c>
      <c r="K39" s="14">
        <v>14.51</v>
      </c>
      <c r="L39" t="s">
        <v>504</v>
      </c>
      <c r="M39" s="11">
        <v>2025</v>
      </c>
    </row>
    <row r="40" spans="1:13" x14ac:dyDescent="0.3">
      <c r="A40" t="s">
        <v>502</v>
      </c>
      <c r="B40" t="s">
        <v>502</v>
      </c>
      <c r="C40" t="s">
        <v>579</v>
      </c>
      <c r="D40">
        <v>1</v>
      </c>
      <c r="E40" s="14">
        <v>0</v>
      </c>
      <c r="F40" s="14">
        <v>0</v>
      </c>
      <c r="G40" s="14">
        <v>250</v>
      </c>
      <c r="H40" s="14">
        <v>0</v>
      </c>
      <c r="I40" s="14">
        <v>0</v>
      </c>
      <c r="J40" s="14">
        <v>250</v>
      </c>
      <c r="K40" s="14">
        <v>250</v>
      </c>
      <c r="L40" t="s">
        <v>504</v>
      </c>
      <c r="M40" s="11">
        <v>2025</v>
      </c>
    </row>
    <row r="41" spans="1:13" x14ac:dyDescent="0.3">
      <c r="A41" t="s">
        <v>502</v>
      </c>
      <c r="B41" t="s">
        <v>502</v>
      </c>
      <c r="C41" t="s">
        <v>580</v>
      </c>
      <c r="D41">
        <v>1</v>
      </c>
      <c r="E41" s="14">
        <v>0</v>
      </c>
      <c r="F41" s="14">
        <v>0</v>
      </c>
      <c r="G41" s="14">
        <v>85</v>
      </c>
      <c r="H41" s="14">
        <v>0</v>
      </c>
      <c r="I41" s="14">
        <v>0</v>
      </c>
      <c r="J41" s="14">
        <v>85</v>
      </c>
      <c r="K41" s="14">
        <v>85</v>
      </c>
      <c r="L41" t="s">
        <v>504</v>
      </c>
      <c r="M41" s="11">
        <v>2025</v>
      </c>
    </row>
    <row r="42" spans="1:13" x14ac:dyDescent="0.3">
      <c r="A42" t="s">
        <v>502</v>
      </c>
      <c r="B42" t="s">
        <v>502</v>
      </c>
      <c r="C42" t="s">
        <v>581</v>
      </c>
      <c r="D42">
        <v>1</v>
      </c>
      <c r="E42" s="14">
        <v>0</v>
      </c>
      <c r="F42" s="14">
        <v>0</v>
      </c>
      <c r="G42" s="14">
        <v>500</v>
      </c>
      <c r="H42" s="14">
        <v>0</v>
      </c>
      <c r="I42" s="14">
        <v>0</v>
      </c>
      <c r="J42" s="14">
        <v>500</v>
      </c>
      <c r="K42" s="14">
        <v>500</v>
      </c>
      <c r="L42" t="s">
        <v>504</v>
      </c>
      <c r="M42" s="11">
        <v>2025</v>
      </c>
    </row>
    <row r="43" spans="1:13" x14ac:dyDescent="0.3">
      <c r="A43" t="s">
        <v>582</v>
      </c>
      <c r="B43" t="s">
        <v>502</v>
      </c>
      <c r="C43" t="s">
        <v>583</v>
      </c>
      <c r="D43">
        <v>1</v>
      </c>
      <c r="E43" s="14">
        <v>150</v>
      </c>
      <c r="F43" s="14">
        <v>150</v>
      </c>
      <c r="G43" s="14">
        <v>530</v>
      </c>
      <c r="H43" s="14">
        <v>0</v>
      </c>
      <c r="I43" s="14">
        <v>0</v>
      </c>
      <c r="J43" s="14">
        <v>530</v>
      </c>
      <c r="K43" s="14">
        <v>380</v>
      </c>
      <c r="L43" t="s">
        <v>504</v>
      </c>
      <c r="M43" s="11">
        <v>2025</v>
      </c>
    </row>
    <row r="44" spans="1:13" x14ac:dyDescent="0.3">
      <c r="A44" t="s">
        <v>502</v>
      </c>
      <c r="B44" t="s">
        <v>502</v>
      </c>
      <c r="C44" t="s">
        <v>584</v>
      </c>
      <c r="D44">
        <v>1</v>
      </c>
      <c r="E44" s="14">
        <v>0</v>
      </c>
      <c r="F44" s="14">
        <v>0</v>
      </c>
      <c r="G44" s="14">
        <v>350</v>
      </c>
      <c r="H44" s="14">
        <v>0</v>
      </c>
      <c r="I44" s="14">
        <v>0</v>
      </c>
      <c r="J44" s="14">
        <v>350</v>
      </c>
      <c r="K44" s="14">
        <v>350</v>
      </c>
      <c r="L44" t="s">
        <v>504</v>
      </c>
      <c r="M44" s="11">
        <v>2025</v>
      </c>
    </row>
    <row r="45" spans="1:13" x14ac:dyDescent="0.3">
      <c r="A45" t="s">
        <v>585</v>
      </c>
      <c r="B45" t="s">
        <v>502</v>
      </c>
      <c r="C45" t="s">
        <v>586</v>
      </c>
      <c r="D45">
        <v>1</v>
      </c>
      <c r="E45" s="14">
        <v>911.35</v>
      </c>
      <c r="F45" s="14">
        <v>911.35</v>
      </c>
      <c r="G45" s="14">
        <v>1802.5</v>
      </c>
      <c r="H45" s="14">
        <v>0</v>
      </c>
      <c r="I45" s="14">
        <v>0</v>
      </c>
      <c r="J45" s="14">
        <v>1802.5</v>
      </c>
      <c r="K45" s="14">
        <v>891.15</v>
      </c>
      <c r="L45" t="s">
        <v>504</v>
      </c>
      <c r="M45" s="11">
        <v>2025</v>
      </c>
    </row>
    <row r="46" spans="1:13" x14ac:dyDescent="0.3">
      <c r="A46" t="s">
        <v>587</v>
      </c>
      <c r="B46" t="s">
        <v>502</v>
      </c>
      <c r="C46" t="s">
        <v>588</v>
      </c>
      <c r="D46">
        <v>1</v>
      </c>
      <c r="E46" s="14">
        <v>718.57</v>
      </c>
      <c r="F46" s="14">
        <v>718.57</v>
      </c>
      <c r="G46" s="14">
        <v>1550</v>
      </c>
      <c r="H46" s="14">
        <v>0</v>
      </c>
      <c r="I46" s="14">
        <v>0</v>
      </c>
      <c r="J46" s="14">
        <v>1550</v>
      </c>
      <c r="K46" s="14">
        <v>831.43</v>
      </c>
      <c r="L46" t="s">
        <v>504</v>
      </c>
      <c r="M46" s="11">
        <v>2025</v>
      </c>
    </row>
    <row r="47" spans="1:13" x14ac:dyDescent="0.3">
      <c r="A47" t="s">
        <v>502</v>
      </c>
      <c r="B47" t="s">
        <v>502</v>
      </c>
      <c r="C47" t="s">
        <v>589</v>
      </c>
      <c r="D47">
        <v>1</v>
      </c>
      <c r="E47" s="14">
        <v>0</v>
      </c>
      <c r="F47" s="14">
        <v>0</v>
      </c>
      <c r="G47" s="14">
        <v>538.89</v>
      </c>
      <c r="H47" s="14">
        <v>11.11</v>
      </c>
      <c r="I47" s="14">
        <v>0</v>
      </c>
      <c r="J47" s="14">
        <v>538.89</v>
      </c>
      <c r="K47" s="14">
        <v>538.89</v>
      </c>
      <c r="L47" t="s">
        <v>504</v>
      </c>
      <c r="M47" s="11">
        <v>2025</v>
      </c>
    </row>
    <row r="48" spans="1:13" x14ac:dyDescent="0.3">
      <c r="A48" t="s">
        <v>502</v>
      </c>
      <c r="B48" t="s">
        <v>502</v>
      </c>
      <c r="C48" t="s">
        <v>590</v>
      </c>
      <c r="D48">
        <v>1</v>
      </c>
      <c r="E48" s="14">
        <v>0</v>
      </c>
      <c r="F48" s="14">
        <v>0</v>
      </c>
      <c r="G48" s="14">
        <v>550</v>
      </c>
      <c r="H48" s="14">
        <v>0</v>
      </c>
      <c r="I48" s="14">
        <v>0</v>
      </c>
      <c r="J48" s="14">
        <v>550</v>
      </c>
      <c r="K48" s="14">
        <v>550</v>
      </c>
      <c r="L48" t="s">
        <v>504</v>
      </c>
      <c r="M48" s="11">
        <v>2025</v>
      </c>
    </row>
    <row r="49" spans="1:13" x14ac:dyDescent="0.3">
      <c r="A49" t="s">
        <v>591</v>
      </c>
      <c r="B49" t="s">
        <v>502</v>
      </c>
      <c r="C49" t="s">
        <v>592</v>
      </c>
      <c r="D49">
        <v>1</v>
      </c>
      <c r="E49" s="14">
        <v>33.56</v>
      </c>
      <c r="F49" s="14">
        <v>33.56</v>
      </c>
      <c r="G49" s="14">
        <v>85</v>
      </c>
      <c r="H49" s="14">
        <v>0</v>
      </c>
      <c r="I49" s="14">
        <v>0</v>
      </c>
      <c r="J49" s="14">
        <v>85</v>
      </c>
      <c r="K49" s="14">
        <v>51.44</v>
      </c>
      <c r="L49" t="s">
        <v>504</v>
      </c>
      <c r="M49" s="11">
        <v>2025</v>
      </c>
    </row>
    <row r="50" spans="1:13" x14ac:dyDescent="0.3">
      <c r="A50" t="s">
        <v>502</v>
      </c>
      <c r="B50" t="s">
        <v>502</v>
      </c>
      <c r="C50" t="s">
        <v>593</v>
      </c>
      <c r="D50">
        <v>1</v>
      </c>
      <c r="E50" s="14">
        <v>0</v>
      </c>
      <c r="F50" s="14">
        <v>0</v>
      </c>
      <c r="G50" s="14">
        <v>250</v>
      </c>
      <c r="H50" s="14">
        <v>0</v>
      </c>
      <c r="I50" s="14">
        <v>0</v>
      </c>
      <c r="J50" s="14">
        <v>250</v>
      </c>
      <c r="K50" s="14">
        <v>250</v>
      </c>
      <c r="L50" t="s">
        <v>504</v>
      </c>
      <c r="M50" s="11">
        <v>2025</v>
      </c>
    </row>
    <row r="51" spans="1:13" x14ac:dyDescent="0.3">
      <c r="A51" t="s">
        <v>505</v>
      </c>
      <c r="B51" t="s">
        <v>502</v>
      </c>
      <c r="C51" t="s">
        <v>506</v>
      </c>
      <c r="D51">
        <v>850</v>
      </c>
      <c r="E51" s="14">
        <v>2.5</v>
      </c>
      <c r="F51" s="14">
        <v>2125</v>
      </c>
      <c r="G51" s="14">
        <v>3</v>
      </c>
      <c r="H51" s="14">
        <v>1.72</v>
      </c>
      <c r="I51" s="14">
        <v>0</v>
      </c>
      <c r="J51" s="14">
        <v>2548.2800000000002</v>
      </c>
      <c r="K51" s="14">
        <v>423.28</v>
      </c>
      <c r="L51" t="s">
        <v>594</v>
      </c>
      <c r="M51" s="11">
        <v>2025</v>
      </c>
    </row>
    <row r="52" spans="1:13" x14ac:dyDescent="0.3">
      <c r="A52" t="s">
        <v>515</v>
      </c>
      <c r="B52" t="s">
        <v>502</v>
      </c>
      <c r="C52" t="s">
        <v>516</v>
      </c>
      <c r="D52">
        <v>260</v>
      </c>
      <c r="E52" s="14">
        <v>10.44</v>
      </c>
      <c r="F52" s="14">
        <v>2714.4</v>
      </c>
      <c r="G52" s="14">
        <v>31.83</v>
      </c>
      <c r="H52" s="14">
        <v>1.97</v>
      </c>
      <c r="I52" s="14">
        <v>69.53</v>
      </c>
      <c r="J52" s="14">
        <v>8275.5300000000007</v>
      </c>
      <c r="K52" s="14">
        <v>5561.13</v>
      </c>
      <c r="L52" t="s">
        <v>594</v>
      </c>
      <c r="M52" s="11">
        <v>2025</v>
      </c>
    </row>
    <row r="53" spans="1:13" x14ac:dyDescent="0.3">
      <c r="A53" t="s">
        <v>511</v>
      </c>
      <c r="B53" t="s">
        <v>502</v>
      </c>
      <c r="C53" t="s">
        <v>512</v>
      </c>
      <c r="D53">
        <v>182</v>
      </c>
      <c r="E53" s="14">
        <v>439.2</v>
      </c>
      <c r="F53" s="14">
        <v>79934.399999999994</v>
      </c>
      <c r="G53" s="14">
        <v>618.1</v>
      </c>
      <c r="H53" s="14">
        <v>553.77</v>
      </c>
      <c r="I53" s="14">
        <v>136.43</v>
      </c>
      <c r="J53" s="14">
        <v>112494.66</v>
      </c>
      <c r="K53" s="14">
        <v>32560.26</v>
      </c>
      <c r="L53" t="s">
        <v>594</v>
      </c>
      <c r="M53" s="11">
        <v>2025</v>
      </c>
    </row>
    <row r="54" spans="1:13" x14ac:dyDescent="0.3">
      <c r="A54" t="s">
        <v>547</v>
      </c>
      <c r="B54" t="s">
        <v>502</v>
      </c>
      <c r="C54" t="s">
        <v>548</v>
      </c>
      <c r="D54">
        <v>136</v>
      </c>
      <c r="E54" s="14">
        <v>3.05</v>
      </c>
      <c r="F54" s="14">
        <v>414.8</v>
      </c>
      <c r="G54" s="14">
        <v>4.12</v>
      </c>
      <c r="H54" s="14">
        <v>0</v>
      </c>
      <c r="I54" s="14">
        <v>0</v>
      </c>
      <c r="J54" s="14">
        <v>560</v>
      </c>
      <c r="K54" s="14">
        <v>145.19999999999999</v>
      </c>
      <c r="L54" t="s">
        <v>594</v>
      </c>
      <c r="M54" s="11">
        <v>2025</v>
      </c>
    </row>
    <row r="55" spans="1:13" x14ac:dyDescent="0.3">
      <c r="A55" t="s">
        <v>513</v>
      </c>
      <c r="B55" t="s">
        <v>502</v>
      </c>
      <c r="C55" t="s">
        <v>514</v>
      </c>
      <c r="D55">
        <v>109</v>
      </c>
      <c r="E55" s="14">
        <v>514.45000000000005</v>
      </c>
      <c r="F55" s="14">
        <v>56075.05</v>
      </c>
      <c r="G55" s="14">
        <v>682.22</v>
      </c>
      <c r="H55" s="14">
        <v>283.01</v>
      </c>
      <c r="I55" s="14">
        <v>138.38999999999999</v>
      </c>
      <c r="J55" s="14">
        <v>74362.38</v>
      </c>
      <c r="K55" s="14">
        <v>18287.330000000002</v>
      </c>
      <c r="L55" t="s">
        <v>594</v>
      </c>
      <c r="M55" s="11">
        <v>2025</v>
      </c>
    </row>
    <row r="56" spans="1:13" x14ac:dyDescent="0.3">
      <c r="A56" t="s">
        <v>545</v>
      </c>
      <c r="B56" t="s">
        <v>502</v>
      </c>
      <c r="C56" t="s">
        <v>546</v>
      </c>
      <c r="D56">
        <v>97</v>
      </c>
      <c r="E56" s="14">
        <v>13.69</v>
      </c>
      <c r="F56" s="14">
        <v>1327.93</v>
      </c>
      <c r="G56" s="14">
        <v>87.61</v>
      </c>
      <c r="H56" s="14">
        <v>4.1500000000000004</v>
      </c>
      <c r="I56" s="14">
        <v>4.37</v>
      </c>
      <c r="J56" s="14">
        <v>8498.32</v>
      </c>
      <c r="K56" s="14">
        <v>7170.39</v>
      </c>
      <c r="L56" t="s">
        <v>594</v>
      </c>
      <c r="M56" s="11">
        <v>2025</v>
      </c>
    </row>
    <row r="57" spans="1:13" x14ac:dyDescent="0.3">
      <c r="A57" t="s">
        <v>521</v>
      </c>
      <c r="B57" t="s">
        <v>502</v>
      </c>
      <c r="C57" t="s">
        <v>522</v>
      </c>
      <c r="D57">
        <v>83</v>
      </c>
      <c r="E57" s="14">
        <v>531.45000000000005</v>
      </c>
      <c r="F57" s="14">
        <v>44110.35</v>
      </c>
      <c r="G57" s="14">
        <v>745.61</v>
      </c>
      <c r="H57" s="14">
        <v>385.44</v>
      </c>
      <c r="I57" s="14">
        <v>60.23</v>
      </c>
      <c r="J57" s="14">
        <v>61885.39</v>
      </c>
      <c r="K57" s="14">
        <v>17775.04</v>
      </c>
      <c r="L57" t="s">
        <v>594</v>
      </c>
      <c r="M57" s="11">
        <v>2025</v>
      </c>
    </row>
    <row r="58" spans="1:13" x14ac:dyDescent="0.3">
      <c r="A58" t="s">
        <v>525</v>
      </c>
      <c r="B58" t="s">
        <v>502</v>
      </c>
      <c r="C58" t="s">
        <v>526</v>
      </c>
      <c r="D58">
        <v>81</v>
      </c>
      <c r="E58" s="14">
        <v>409.87</v>
      </c>
      <c r="F58" s="14">
        <v>33199.47</v>
      </c>
      <c r="G58" s="14">
        <v>552.86</v>
      </c>
      <c r="H58" s="14">
        <v>103.55</v>
      </c>
      <c r="I58" s="14">
        <v>0</v>
      </c>
      <c r="J58" s="14">
        <v>44781.45</v>
      </c>
      <c r="K58" s="14">
        <v>11581.98</v>
      </c>
      <c r="L58" t="s">
        <v>594</v>
      </c>
      <c r="M58" s="11">
        <v>2025</v>
      </c>
    </row>
    <row r="59" spans="1:13" x14ac:dyDescent="0.3">
      <c r="A59" t="s">
        <v>531</v>
      </c>
      <c r="B59" t="s">
        <v>502</v>
      </c>
      <c r="C59" t="s">
        <v>532</v>
      </c>
      <c r="D59">
        <v>79</v>
      </c>
      <c r="E59" s="14">
        <v>12.38</v>
      </c>
      <c r="F59" s="14">
        <v>978.02</v>
      </c>
      <c r="G59" s="14">
        <v>15.64</v>
      </c>
      <c r="H59" s="14">
        <v>0</v>
      </c>
      <c r="I59" s="14">
        <v>17.25</v>
      </c>
      <c r="J59" s="14">
        <v>1235.55</v>
      </c>
      <c r="K59" s="14">
        <v>257.52999999999997</v>
      </c>
      <c r="L59" t="s">
        <v>594</v>
      </c>
      <c r="M59" s="11">
        <v>2025</v>
      </c>
    </row>
    <row r="60" spans="1:13" x14ac:dyDescent="0.3">
      <c r="A60" t="s">
        <v>509</v>
      </c>
      <c r="B60" t="s">
        <v>502</v>
      </c>
      <c r="C60" t="s">
        <v>510</v>
      </c>
      <c r="D60">
        <v>63</v>
      </c>
      <c r="E60" s="14">
        <v>0.65</v>
      </c>
      <c r="F60" s="14">
        <v>40.950000000000003</v>
      </c>
      <c r="G60" s="14">
        <v>1.2</v>
      </c>
      <c r="H60" s="14">
        <v>0</v>
      </c>
      <c r="I60" s="14">
        <v>0</v>
      </c>
      <c r="J60" s="14">
        <v>75.599999999999994</v>
      </c>
      <c r="K60" s="14">
        <v>34.65</v>
      </c>
      <c r="L60" t="s">
        <v>594</v>
      </c>
      <c r="M60" s="11">
        <v>2025</v>
      </c>
    </row>
    <row r="61" spans="1:13" x14ac:dyDescent="0.3">
      <c r="A61" t="s">
        <v>507</v>
      </c>
      <c r="B61" t="s">
        <v>502</v>
      </c>
      <c r="C61" t="s">
        <v>508</v>
      </c>
      <c r="D61">
        <v>63</v>
      </c>
      <c r="E61" s="14">
        <v>0.65</v>
      </c>
      <c r="F61" s="14">
        <v>40.950000000000003</v>
      </c>
      <c r="G61" s="14">
        <v>1.2</v>
      </c>
      <c r="H61" s="14">
        <v>0</v>
      </c>
      <c r="I61" s="14">
        <v>0</v>
      </c>
      <c r="J61" s="14">
        <v>75.599999999999994</v>
      </c>
      <c r="K61" s="14">
        <v>34.65</v>
      </c>
      <c r="L61" t="s">
        <v>594</v>
      </c>
      <c r="M61" s="11">
        <v>2025</v>
      </c>
    </row>
    <row r="62" spans="1:13" x14ac:dyDescent="0.3">
      <c r="A62" t="s">
        <v>553</v>
      </c>
      <c r="B62" t="s">
        <v>502</v>
      </c>
      <c r="C62" t="s">
        <v>554</v>
      </c>
      <c r="D62">
        <v>61</v>
      </c>
      <c r="E62" s="14">
        <v>707.23</v>
      </c>
      <c r="F62" s="14">
        <v>43141.03</v>
      </c>
      <c r="G62" s="14">
        <v>1329.4</v>
      </c>
      <c r="H62" s="14">
        <v>447.59</v>
      </c>
      <c r="I62" s="14">
        <v>241.29</v>
      </c>
      <c r="J62" s="14">
        <v>81093.7</v>
      </c>
      <c r="K62" s="14">
        <v>37952.67</v>
      </c>
      <c r="L62" t="s">
        <v>594</v>
      </c>
      <c r="M62" s="11">
        <v>2025</v>
      </c>
    </row>
    <row r="63" spans="1:13" x14ac:dyDescent="0.3">
      <c r="A63" t="s">
        <v>535</v>
      </c>
      <c r="B63" t="s">
        <v>502</v>
      </c>
      <c r="C63" t="s">
        <v>536</v>
      </c>
      <c r="D63">
        <v>55</v>
      </c>
      <c r="E63" s="14">
        <v>548.47</v>
      </c>
      <c r="F63" s="14">
        <v>30165.85</v>
      </c>
      <c r="G63" s="14">
        <v>799.63</v>
      </c>
      <c r="H63" s="14">
        <v>320.2</v>
      </c>
      <c r="I63" s="14">
        <v>0</v>
      </c>
      <c r="J63" s="14">
        <v>43979.8</v>
      </c>
      <c r="K63" s="14">
        <v>13813.95</v>
      </c>
      <c r="L63" t="s">
        <v>594</v>
      </c>
      <c r="M63" s="11">
        <v>2025</v>
      </c>
    </row>
    <row r="64" spans="1:13" x14ac:dyDescent="0.3">
      <c r="A64" t="s">
        <v>517</v>
      </c>
      <c r="B64" t="s">
        <v>502</v>
      </c>
      <c r="C64" t="s">
        <v>518</v>
      </c>
      <c r="D64">
        <v>52</v>
      </c>
      <c r="E64" s="14">
        <v>3.26</v>
      </c>
      <c r="F64" s="14">
        <v>169.52</v>
      </c>
      <c r="G64" s="14">
        <v>5</v>
      </c>
      <c r="H64" s="14">
        <v>0</v>
      </c>
      <c r="I64" s="14">
        <v>0</v>
      </c>
      <c r="J64" s="14">
        <v>260</v>
      </c>
      <c r="K64" s="14">
        <v>90.48</v>
      </c>
      <c r="L64" t="s">
        <v>594</v>
      </c>
      <c r="M64" s="11">
        <v>2025</v>
      </c>
    </row>
    <row r="65" spans="1:13" x14ac:dyDescent="0.3">
      <c r="A65" t="s">
        <v>595</v>
      </c>
      <c r="B65" t="s">
        <v>502</v>
      </c>
      <c r="C65" t="s">
        <v>596</v>
      </c>
      <c r="D65">
        <v>50</v>
      </c>
      <c r="E65" s="14">
        <v>1.47</v>
      </c>
      <c r="F65" s="14">
        <v>73.5</v>
      </c>
      <c r="G65" s="14">
        <v>1.8</v>
      </c>
      <c r="H65" s="14">
        <v>0</v>
      </c>
      <c r="I65" s="14">
        <v>0</v>
      </c>
      <c r="J65" s="14">
        <v>90</v>
      </c>
      <c r="K65" s="14">
        <v>16.5</v>
      </c>
      <c r="L65" t="s">
        <v>594</v>
      </c>
      <c r="M65" s="11">
        <v>2025</v>
      </c>
    </row>
    <row r="66" spans="1:13" x14ac:dyDescent="0.3">
      <c r="A66" t="s">
        <v>523</v>
      </c>
      <c r="B66" t="s">
        <v>502</v>
      </c>
      <c r="C66" t="s">
        <v>524</v>
      </c>
      <c r="D66">
        <v>40</v>
      </c>
      <c r="E66" s="14">
        <v>12.55</v>
      </c>
      <c r="F66" s="14">
        <v>502</v>
      </c>
      <c r="G66" s="14">
        <v>13.5</v>
      </c>
      <c r="H66" s="14">
        <v>5</v>
      </c>
      <c r="I66" s="14">
        <v>0</v>
      </c>
      <c r="J66" s="14">
        <v>540</v>
      </c>
      <c r="K66" s="14">
        <v>38</v>
      </c>
      <c r="L66" t="s">
        <v>594</v>
      </c>
      <c r="M66" s="11">
        <v>2025</v>
      </c>
    </row>
    <row r="67" spans="1:13" x14ac:dyDescent="0.3">
      <c r="A67" t="s">
        <v>563</v>
      </c>
      <c r="B67" t="s">
        <v>502</v>
      </c>
      <c r="C67" t="s">
        <v>564</v>
      </c>
      <c r="D67">
        <v>38</v>
      </c>
      <c r="E67" s="14">
        <v>33</v>
      </c>
      <c r="F67" s="14">
        <v>1254</v>
      </c>
      <c r="G67" s="14">
        <v>136.46</v>
      </c>
      <c r="H67" s="14">
        <v>17.97</v>
      </c>
      <c r="I67" s="14">
        <v>53.62</v>
      </c>
      <c r="J67" s="14">
        <v>5185.6499999999996</v>
      </c>
      <c r="K67" s="14">
        <v>3931.65</v>
      </c>
      <c r="L67" t="s">
        <v>594</v>
      </c>
      <c r="M67" s="11">
        <v>2025</v>
      </c>
    </row>
    <row r="68" spans="1:13" x14ac:dyDescent="0.3">
      <c r="A68" t="s">
        <v>527</v>
      </c>
      <c r="B68" t="s">
        <v>502</v>
      </c>
      <c r="C68" t="s">
        <v>528</v>
      </c>
      <c r="D68">
        <v>35</v>
      </c>
      <c r="E68" s="14">
        <v>57.13</v>
      </c>
      <c r="F68" s="14">
        <v>1999.55</v>
      </c>
      <c r="G68" s="14">
        <v>179.84</v>
      </c>
      <c r="H68" s="14">
        <v>25.44</v>
      </c>
      <c r="I68" s="14">
        <v>0</v>
      </c>
      <c r="J68" s="14">
        <v>6294.56</v>
      </c>
      <c r="K68" s="14">
        <v>4295.01</v>
      </c>
      <c r="L68" t="s">
        <v>594</v>
      </c>
      <c r="M68" s="11">
        <v>2025</v>
      </c>
    </row>
    <row r="69" spans="1:13" x14ac:dyDescent="0.3">
      <c r="A69" t="s">
        <v>539</v>
      </c>
      <c r="B69" t="s">
        <v>502</v>
      </c>
      <c r="C69" t="s">
        <v>540</v>
      </c>
      <c r="D69">
        <v>30</v>
      </c>
      <c r="E69" s="14">
        <v>718.57</v>
      </c>
      <c r="F69" s="14">
        <v>21557.1</v>
      </c>
      <c r="G69" s="14">
        <v>1222.67</v>
      </c>
      <c r="H69" s="14">
        <v>0</v>
      </c>
      <c r="I69" s="14">
        <v>0</v>
      </c>
      <c r="J69" s="14">
        <v>36680</v>
      </c>
      <c r="K69" s="14">
        <v>15122.9</v>
      </c>
      <c r="L69" t="s">
        <v>594</v>
      </c>
      <c r="M69" s="11">
        <v>2025</v>
      </c>
    </row>
    <row r="70" spans="1:13" x14ac:dyDescent="0.3">
      <c r="A70" t="s">
        <v>529</v>
      </c>
      <c r="B70" t="s">
        <v>502</v>
      </c>
      <c r="C70" t="s">
        <v>530</v>
      </c>
      <c r="D70">
        <v>30</v>
      </c>
      <c r="E70" s="14">
        <v>593.83000000000004</v>
      </c>
      <c r="F70" s="14">
        <v>17814.900000000001</v>
      </c>
      <c r="G70" s="14">
        <v>862.14</v>
      </c>
      <c r="H70" s="14">
        <v>150.88</v>
      </c>
      <c r="I70" s="14">
        <v>0</v>
      </c>
      <c r="J70" s="14">
        <v>25864.12</v>
      </c>
      <c r="K70" s="14">
        <v>8049.22</v>
      </c>
      <c r="L70" t="s">
        <v>594</v>
      </c>
      <c r="M70" s="11">
        <v>2025</v>
      </c>
    </row>
    <row r="71" spans="1:13" x14ac:dyDescent="0.3">
      <c r="A71" t="s">
        <v>537</v>
      </c>
      <c r="B71" t="s">
        <v>502</v>
      </c>
      <c r="C71" t="s">
        <v>538</v>
      </c>
      <c r="D71">
        <v>27</v>
      </c>
      <c r="E71" s="14">
        <v>25</v>
      </c>
      <c r="F71" s="14">
        <v>675</v>
      </c>
      <c r="G71" s="14">
        <v>29.99</v>
      </c>
      <c r="H71" s="14">
        <v>0.2</v>
      </c>
      <c r="I71" s="14">
        <v>0</v>
      </c>
      <c r="J71" s="14">
        <v>809.8</v>
      </c>
      <c r="K71" s="14">
        <v>134.80000000000001</v>
      </c>
      <c r="L71" t="s">
        <v>594</v>
      </c>
      <c r="M71" s="11">
        <v>2025</v>
      </c>
    </row>
    <row r="72" spans="1:13" x14ac:dyDescent="0.3">
      <c r="A72" t="s">
        <v>549</v>
      </c>
      <c r="B72" t="s">
        <v>502</v>
      </c>
      <c r="C72" t="s">
        <v>550</v>
      </c>
      <c r="D72">
        <v>26</v>
      </c>
      <c r="E72" s="14">
        <v>42</v>
      </c>
      <c r="F72" s="14">
        <v>1092</v>
      </c>
      <c r="G72" s="14">
        <v>55</v>
      </c>
      <c r="H72" s="14">
        <v>0</v>
      </c>
      <c r="I72" s="14">
        <v>0</v>
      </c>
      <c r="J72" s="14">
        <v>1430</v>
      </c>
      <c r="K72" s="14">
        <v>338</v>
      </c>
      <c r="L72" t="s">
        <v>594</v>
      </c>
      <c r="M72" s="11">
        <v>2025</v>
      </c>
    </row>
    <row r="73" spans="1:13" x14ac:dyDescent="0.3">
      <c r="A73" t="s">
        <v>519</v>
      </c>
      <c r="B73" t="s">
        <v>502</v>
      </c>
      <c r="C73" t="s">
        <v>520</v>
      </c>
      <c r="D73">
        <v>25</v>
      </c>
      <c r="E73" s="14">
        <v>0.96</v>
      </c>
      <c r="F73" s="14">
        <v>24</v>
      </c>
      <c r="G73" s="14">
        <v>1.6</v>
      </c>
      <c r="H73" s="14">
        <v>0</v>
      </c>
      <c r="I73" s="14">
        <v>0</v>
      </c>
      <c r="J73" s="14">
        <v>40</v>
      </c>
      <c r="K73" s="14">
        <v>16</v>
      </c>
      <c r="L73" t="s">
        <v>594</v>
      </c>
      <c r="M73" s="11">
        <v>2025</v>
      </c>
    </row>
    <row r="74" spans="1:13" x14ac:dyDescent="0.3">
      <c r="A74" t="s">
        <v>502</v>
      </c>
      <c r="B74" t="s">
        <v>502</v>
      </c>
      <c r="C74" t="s">
        <v>534</v>
      </c>
      <c r="D74">
        <v>24</v>
      </c>
      <c r="E74" s="14">
        <v>12.97</v>
      </c>
      <c r="F74" s="14">
        <v>311.27999999999997</v>
      </c>
      <c r="G74" s="14">
        <v>18</v>
      </c>
      <c r="H74" s="14">
        <v>0</v>
      </c>
      <c r="I74" s="14">
        <v>0</v>
      </c>
      <c r="J74" s="14">
        <v>432</v>
      </c>
      <c r="K74" s="14">
        <v>120.72</v>
      </c>
      <c r="L74" t="s">
        <v>594</v>
      </c>
      <c r="M74" s="11">
        <v>2025</v>
      </c>
    </row>
    <row r="75" spans="1:13" x14ac:dyDescent="0.3">
      <c r="A75" t="s">
        <v>565</v>
      </c>
      <c r="B75" t="s">
        <v>502</v>
      </c>
      <c r="C75" t="s">
        <v>566</v>
      </c>
      <c r="D75">
        <v>21</v>
      </c>
      <c r="E75" s="14">
        <v>90</v>
      </c>
      <c r="F75" s="14">
        <v>1890</v>
      </c>
      <c r="G75" s="14">
        <v>202.86</v>
      </c>
      <c r="H75" s="14">
        <v>0</v>
      </c>
      <c r="I75" s="14">
        <v>0</v>
      </c>
      <c r="J75" s="14">
        <v>4260</v>
      </c>
      <c r="K75" s="14">
        <v>2370</v>
      </c>
      <c r="L75" t="s">
        <v>594</v>
      </c>
      <c r="M75" s="11">
        <v>2025</v>
      </c>
    </row>
    <row r="76" spans="1:13" x14ac:dyDescent="0.3">
      <c r="A76" t="s">
        <v>557</v>
      </c>
      <c r="B76" t="s">
        <v>502</v>
      </c>
      <c r="C76" t="s">
        <v>558</v>
      </c>
      <c r="D76">
        <v>21</v>
      </c>
      <c r="E76" s="14">
        <v>268.45999999999998</v>
      </c>
      <c r="F76" s="14">
        <v>5637.66</v>
      </c>
      <c r="G76" s="14">
        <v>479.14</v>
      </c>
      <c r="H76" s="14">
        <v>518.03</v>
      </c>
      <c r="I76" s="14">
        <v>0</v>
      </c>
      <c r="J76" s="14">
        <v>10061.969999999999</v>
      </c>
      <c r="K76" s="14">
        <v>4424.3100000000004</v>
      </c>
      <c r="L76" t="s">
        <v>594</v>
      </c>
      <c r="M76" s="11">
        <v>2025</v>
      </c>
    </row>
    <row r="77" spans="1:13" x14ac:dyDescent="0.3">
      <c r="A77" t="s">
        <v>551</v>
      </c>
      <c r="B77" t="s">
        <v>502</v>
      </c>
      <c r="C77" t="s">
        <v>552</v>
      </c>
      <c r="D77">
        <v>16</v>
      </c>
      <c r="E77" s="14">
        <v>61.37</v>
      </c>
      <c r="F77" s="14">
        <v>981.92</v>
      </c>
      <c r="G77" s="14">
        <v>86.25</v>
      </c>
      <c r="H77" s="14">
        <v>0</v>
      </c>
      <c r="I77" s="14">
        <v>0</v>
      </c>
      <c r="J77" s="14">
        <v>1380</v>
      </c>
      <c r="K77" s="14">
        <v>398.08</v>
      </c>
      <c r="L77" t="s">
        <v>594</v>
      </c>
      <c r="M77" s="11">
        <v>2025</v>
      </c>
    </row>
    <row r="78" spans="1:13" x14ac:dyDescent="0.3">
      <c r="A78" t="s">
        <v>559</v>
      </c>
      <c r="B78" t="s">
        <v>502</v>
      </c>
      <c r="C78" t="s">
        <v>560</v>
      </c>
      <c r="D78">
        <v>10</v>
      </c>
      <c r="E78" s="14">
        <v>48.39</v>
      </c>
      <c r="F78" s="14">
        <v>483.89</v>
      </c>
      <c r="G78" s="14">
        <v>77.7</v>
      </c>
      <c r="H78" s="14">
        <v>2.98</v>
      </c>
      <c r="I78" s="14">
        <v>0</v>
      </c>
      <c r="J78" s="14">
        <v>777.02</v>
      </c>
      <c r="K78" s="14">
        <v>293.13</v>
      </c>
      <c r="L78" t="s">
        <v>594</v>
      </c>
      <c r="M78" s="11">
        <v>2025</v>
      </c>
    </row>
    <row r="79" spans="1:13" x14ac:dyDescent="0.3">
      <c r="A79" t="s">
        <v>543</v>
      </c>
      <c r="B79" t="s">
        <v>502</v>
      </c>
      <c r="C79" t="s">
        <v>544</v>
      </c>
      <c r="D79">
        <v>10</v>
      </c>
      <c r="E79" s="14">
        <v>2.7</v>
      </c>
      <c r="F79" s="14">
        <v>27</v>
      </c>
      <c r="G79" s="14">
        <v>4</v>
      </c>
      <c r="H79" s="14">
        <v>0</v>
      </c>
      <c r="I79" s="14">
        <v>0</v>
      </c>
      <c r="J79" s="14">
        <v>40</v>
      </c>
      <c r="K79" s="14">
        <v>13</v>
      </c>
      <c r="L79" t="s">
        <v>594</v>
      </c>
      <c r="M79" s="11">
        <v>2025</v>
      </c>
    </row>
    <row r="80" spans="1:13" x14ac:dyDescent="0.3">
      <c r="A80" t="s">
        <v>561</v>
      </c>
      <c r="B80" t="s">
        <v>502</v>
      </c>
      <c r="C80" t="s">
        <v>562</v>
      </c>
      <c r="D80">
        <v>7</v>
      </c>
      <c r="E80" s="14">
        <v>5</v>
      </c>
      <c r="F80" s="14">
        <v>35</v>
      </c>
      <c r="G80" s="14">
        <v>8</v>
      </c>
      <c r="H80" s="14">
        <v>0</v>
      </c>
      <c r="I80" s="14">
        <v>0</v>
      </c>
      <c r="J80" s="14">
        <v>56</v>
      </c>
      <c r="K80" s="14">
        <v>21</v>
      </c>
      <c r="L80" t="s">
        <v>594</v>
      </c>
      <c r="M80" s="11">
        <v>2025</v>
      </c>
    </row>
    <row r="81" spans="1:13" x14ac:dyDescent="0.3">
      <c r="A81" t="s">
        <v>585</v>
      </c>
      <c r="B81" t="s">
        <v>502</v>
      </c>
      <c r="C81" t="s">
        <v>586</v>
      </c>
      <c r="D81">
        <v>6</v>
      </c>
      <c r="E81" s="14">
        <v>911.35</v>
      </c>
      <c r="F81" s="14">
        <v>5468.1</v>
      </c>
      <c r="G81" s="14">
        <v>1355.24</v>
      </c>
      <c r="H81" s="14">
        <v>32.47</v>
      </c>
      <c r="I81" s="14">
        <v>13.9</v>
      </c>
      <c r="J81" s="14">
        <v>8131.43</v>
      </c>
      <c r="K81" s="14">
        <v>2663.33</v>
      </c>
      <c r="L81" t="s">
        <v>594</v>
      </c>
      <c r="M81" s="11">
        <v>2025</v>
      </c>
    </row>
    <row r="82" spans="1:13" x14ac:dyDescent="0.3">
      <c r="A82" t="s">
        <v>597</v>
      </c>
      <c r="B82" t="s">
        <v>502</v>
      </c>
      <c r="C82" t="s">
        <v>598</v>
      </c>
      <c r="D82">
        <v>6</v>
      </c>
      <c r="E82" s="14">
        <v>0</v>
      </c>
      <c r="F82" s="14">
        <v>0</v>
      </c>
      <c r="G82" s="14">
        <v>200</v>
      </c>
      <c r="H82" s="14">
        <v>0</v>
      </c>
      <c r="I82" s="14">
        <v>0</v>
      </c>
      <c r="J82" s="14">
        <v>1200</v>
      </c>
      <c r="K82" s="14">
        <v>1200</v>
      </c>
      <c r="L82" t="s">
        <v>594</v>
      </c>
      <c r="M82" s="11">
        <v>2025</v>
      </c>
    </row>
    <row r="83" spans="1:13" x14ac:dyDescent="0.3">
      <c r="A83" t="s">
        <v>571</v>
      </c>
      <c r="B83" t="s">
        <v>502</v>
      </c>
      <c r="C83" t="s">
        <v>572</v>
      </c>
      <c r="D83">
        <v>5</v>
      </c>
      <c r="E83" s="14">
        <v>540.99</v>
      </c>
      <c r="F83" s="14">
        <v>2704.95</v>
      </c>
      <c r="G83" s="14">
        <v>842.2</v>
      </c>
      <c r="H83" s="14">
        <v>0</v>
      </c>
      <c r="I83" s="14">
        <v>0</v>
      </c>
      <c r="J83" s="14">
        <v>4211</v>
      </c>
      <c r="K83" s="14">
        <v>1506.05</v>
      </c>
      <c r="L83" t="s">
        <v>594</v>
      </c>
      <c r="M83" s="11">
        <v>2025</v>
      </c>
    </row>
    <row r="84" spans="1:13" x14ac:dyDescent="0.3">
      <c r="A84" t="s">
        <v>599</v>
      </c>
      <c r="B84" t="s">
        <v>502</v>
      </c>
      <c r="C84" t="s">
        <v>600</v>
      </c>
      <c r="D84">
        <v>4</v>
      </c>
      <c r="E84" s="14">
        <v>300</v>
      </c>
      <c r="F84" s="14">
        <v>1200</v>
      </c>
      <c r="G84" s="14">
        <v>1600</v>
      </c>
      <c r="H84" s="14">
        <v>0</v>
      </c>
      <c r="I84" s="14">
        <v>0</v>
      </c>
      <c r="J84" s="14">
        <v>6400</v>
      </c>
      <c r="K84" s="14">
        <v>5200</v>
      </c>
      <c r="L84" t="s">
        <v>594</v>
      </c>
      <c r="M84" s="11">
        <v>2025</v>
      </c>
    </row>
    <row r="85" spans="1:13" x14ac:dyDescent="0.3">
      <c r="A85" t="s">
        <v>541</v>
      </c>
      <c r="B85" t="s">
        <v>502</v>
      </c>
      <c r="C85" t="s">
        <v>542</v>
      </c>
      <c r="D85">
        <v>3</v>
      </c>
      <c r="E85" s="14">
        <v>684.55</v>
      </c>
      <c r="F85" s="14">
        <v>2053.65</v>
      </c>
      <c r="G85" s="14">
        <v>1153.33</v>
      </c>
      <c r="H85" s="14">
        <v>0</v>
      </c>
      <c r="I85" s="14">
        <v>0</v>
      </c>
      <c r="J85" s="14">
        <v>3460</v>
      </c>
      <c r="K85" s="14">
        <v>1406.35</v>
      </c>
      <c r="L85" t="s">
        <v>594</v>
      </c>
      <c r="M85" s="11">
        <v>2025</v>
      </c>
    </row>
    <row r="86" spans="1:13" x14ac:dyDescent="0.3">
      <c r="A86" t="s">
        <v>582</v>
      </c>
      <c r="B86" t="s">
        <v>502</v>
      </c>
      <c r="C86" t="s">
        <v>601</v>
      </c>
      <c r="D86">
        <v>3</v>
      </c>
      <c r="E86" s="14">
        <v>150</v>
      </c>
      <c r="F86" s="14">
        <v>450</v>
      </c>
      <c r="G86" s="14">
        <v>280</v>
      </c>
      <c r="H86" s="14">
        <v>450</v>
      </c>
      <c r="I86" s="14">
        <v>0</v>
      </c>
      <c r="J86" s="14">
        <v>840</v>
      </c>
      <c r="K86" s="14">
        <v>390</v>
      </c>
      <c r="L86" t="s">
        <v>594</v>
      </c>
      <c r="M86" s="11">
        <v>2025</v>
      </c>
    </row>
    <row r="87" spans="1:13" x14ac:dyDescent="0.3">
      <c r="A87" t="s">
        <v>602</v>
      </c>
      <c r="B87" t="s">
        <v>502</v>
      </c>
      <c r="C87" t="s">
        <v>603</v>
      </c>
      <c r="D87">
        <v>3</v>
      </c>
      <c r="E87" s="14">
        <v>52.14</v>
      </c>
      <c r="F87" s="14">
        <v>156.43</v>
      </c>
      <c r="G87" s="14">
        <v>70</v>
      </c>
      <c r="H87" s="14">
        <v>0</v>
      </c>
      <c r="I87" s="14">
        <v>0</v>
      </c>
      <c r="J87" s="14">
        <v>210</v>
      </c>
      <c r="K87" s="14">
        <v>53.57</v>
      </c>
      <c r="L87" t="s">
        <v>594</v>
      </c>
      <c r="M87" s="11">
        <v>2025</v>
      </c>
    </row>
    <row r="88" spans="1:13" x14ac:dyDescent="0.3">
      <c r="A88" t="s">
        <v>577</v>
      </c>
      <c r="B88" t="s">
        <v>502</v>
      </c>
      <c r="C88" t="s">
        <v>578</v>
      </c>
      <c r="D88">
        <v>3</v>
      </c>
      <c r="E88" s="14">
        <v>30.49</v>
      </c>
      <c r="F88" s="14">
        <v>91.47</v>
      </c>
      <c r="G88" s="14">
        <v>45</v>
      </c>
      <c r="H88" s="14">
        <v>0</v>
      </c>
      <c r="I88" s="14">
        <v>0</v>
      </c>
      <c r="J88" s="14">
        <v>135</v>
      </c>
      <c r="K88" s="14">
        <v>43.53</v>
      </c>
      <c r="L88" t="s">
        <v>594</v>
      </c>
      <c r="M88" s="11">
        <v>2025</v>
      </c>
    </row>
    <row r="89" spans="1:13" x14ac:dyDescent="0.3">
      <c r="A89" t="s">
        <v>555</v>
      </c>
      <c r="B89" t="s">
        <v>502</v>
      </c>
      <c r="C89" t="s">
        <v>556</v>
      </c>
      <c r="D89">
        <v>2</v>
      </c>
      <c r="E89" s="14">
        <v>888.67</v>
      </c>
      <c r="F89" s="14">
        <v>1777.34</v>
      </c>
      <c r="G89" s="14">
        <v>1298.2</v>
      </c>
      <c r="H89" s="14">
        <v>403.6</v>
      </c>
      <c r="I89" s="14">
        <v>0</v>
      </c>
      <c r="J89" s="14">
        <v>2596.4</v>
      </c>
      <c r="K89" s="14">
        <v>819.06</v>
      </c>
      <c r="L89" t="s">
        <v>594</v>
      </c>
      <c r="M89" s="11">
        <v>2025</v>
      </c>
    </row>
    <row r="90" spans="1:13" x14ac:dyDescent="0.3">
      <c r="A90" t="s">
        <v>502</v>
      </c>
      <c r="B90" t="s">
        <v>502</v>
      </c>
      <c r="C90" t="s">
        <v>604</v>
      </c>
      <c r="D90">
        <v>2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t="s">
        <v>594</v>
      </c>
      <c r="M90" s="11">
        <v>2025</v>
      </c>
    </row>
    <row r="91" spans="1:13" x14ac:dyDescent="0.3">
      <c r="A91" t="s">
        <v>605</v>
      </c>
      <c r="B91" t="s">
        <v>502</v>
      </c>
      <c r="C91" t="s">
        <v>606</v>
      </c>
      <c r="D91">
        <v>2</v>
      </c>
      <c r="E91" s="14">
        <v>20</v>
      </c>
      <c r="F91" s="14">
        <v>40</v>
      </c>
      <c r="G91" s="14">
        <v>45</v>
      </c>
      <c r="H91" s="14">
        <v>0</v>
      </c>
      <c r="I91" s="14">
        <v>0</v>
      </c>
      <c r="J91" s="14">
        <v>90</v>
      </c>
      <c r="K91" s="14">
        <v>50</v>
      </c>
      <c r="L91" t="s">
        <v>594</v>
      </c>
      <c r="M91" s="11">
        <v>2025</v>
      </c>
    </row>
    <row r="92" spans="1:13" x14ac:dyDescent="0.3">
      <c r="A92" t="s">
        <v>591</v>
      </c>
      <c r="B92" t="s">
        <v>502</v>
      </c>
      <c r="C92" t="s">
        <v>592</v>
      </c>
      <c r="D92">
        <v>1</v>
      </c>
      <c r="E92" s="14">
        <v>33.56</v>
      </c>
      <c r="F92" s="14">
        <v>33.56</v>
      </c>
      <c r="G92" s="14">
        <v>85</v>
      </c>
      <c r="H92" s="14">
        <v>0</v>
      </c>
      <c r="I92" s="14">
        <v>0</v>
      </c>
      <c r="J92" s="14">
        <v>85</v>
      </c>
      <c r="K92" s="14">
        <v>51.44</v>
      </c>
      <c r="L92" t="s">
        <v>594</v>
      </c>
      <c r="M92" s="11">
        <v>2025</v>
      </c>
    </row>
    <row r="93" spans="1:13" x14ac:dyDescent="0.3">
      <c r="A93" t="s">
        <v>607</v>
      </c>
      <c r="B93" t="s">
        <v>502</v>
      </c>
      <c r="C93" t="s">
        <v>608</v>
      </c>
      <c r="D93">
        <v>1</v>
      </c>
      <c r="E93" s="14">
        <v>650</v>
      </c>
      <c r="F93" s="14">
        <v>650</v>
      </c>
      <c r="G93" s="14">
        <v>1450</v>
      </c>
      <c r="H93" s="14">
        <v>0</v>
      </c>
      <c r="I93" s="14">
        <v>0</v>
      </c>
      <c r="J93" s="14">
        <v>1450</v>
      </c>
      <c r="K93" s="14">
        <v>800</v>
      </c>
      <c r="L93" t="s">
        <v>594</v>
      </c>
      <c r="M93" s="11">
        <v>2025</v>
      </c>
    </row>
    <row r="94" spans="1:13" x14ac:dyDescent="0.3">
      <c r="A94" t="s">
        <v>567</v>
      </c>
      <c r="B94" t="s">
        <v>502</v>
      </c>
      <c r="C94" t="s">
        <v>609</v>
      </c>
      <c r="D94">
        <v>1</v>
      </c>
      <c r="E94" s="14">
        <v>100</v>
      </c>
      <c r="F94" s="14">
        <v>100</v>
      </c>
      <c r="G94" s="14">
        <v>200</v>
      </c>
      <c r="H94" s="14">
        <v>0</v>
      </c>
      <c r="I94" s="14">
        <v>0</v>
      </c>
      <c r="J94" s="14">
        <v>200</v>
      </c>
      <c r="K94" s="14">
        <v>100</v>
      </c>
      <c r="L94" t="s">
        <v>594</v>
      </c>
      <c r="M94" s="11">
        <v>2025</v>
      </c>
    </row>
    <row r="95" spans="1:13" x14ac:dyDescent="0.3">
      <c r="A95" t="s">
        <v>610</v>
      </c>
      <c r="B95" t="s">
        <v>502</v>
      </c>
      <c r="C95" t="s">
        <v>611</v>
      </c>
      <c r="D95">
        <v>1</v>
      </c>
      <c r="E95" s="14">
        <v>180</v>
      </c>
      <c r="F95" s="14">
        <v>180</v>
      </c>
      <c r="G95" s="14">
        <v>2.13</v>
      </c>
      <c r="H95" s="14">
        <v>550</v>
      </c>
      <c r="I95" s="14">
        <v>2.13</v>
      </c>
      <c r="J95" s="14">
        <v>2.13</v>
      </c>
      <c r="K95" s="14">
        <v>-177.87</v>
      </c>
      <c r="L95" t="s">
        <v>594</v>
      </c>
      <c r="M95" s="11">
        <v>2025</v>
      </c>
    </row>
    <row r="96" spans="1:13" x14ac:dyDescent="0.3">
      <c r="A96" t="s">
        <v>502</v>
      </c>
      <c r="B96" t="s">
        <v>502</v>
      </c>
      <c r="C96" t="s">
        <v>612</v>
      </c>
      <c r="D96">
        <v>1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t="s">
        <v>594</v>
      </c>
      <c r="M96" s="11">
        <v>2025</v>
      </c>
    </row>
    <row r="97" spans="1:13" x14ac:dyDescent="0.3">
      <c r="A97" t="s">
        <v>502</v>
      </c>
      <c r="B97" t="s">
        <v>502</v>
      </c>
      <c r="C97" t="s">
        <v>613</v>
      </c>
      <c r="D97">
        <v>1</v>
      </c>
      <c r="E97" s="14">
        <v>0</v>
      </c>
      <c r="F97" s="14">
        <v>0</v>
      </c>
      <c r="G97" s="14">
        <v>149.01</v>
      </c>
      <c r="H97" s="14">
        <v>0.99</v>
      </c>
      <c r="I97" s="14">
        <v>0</v>
      </c>
      <c r="J97" s="14">
        <v>149.01</v>
      </c>
      <c r="K97" s="14">
        <v>149.01</v>
      </c>
      <c r="L97" t="s">
        <v>594</v>
      </c>
      <c r="M97" s="11">
        <v>2025</v>
      </c>
    </row>
    <row r="98" spans="1:13" x14ac:dyDescent="0.3">
      <c r="A98" t="s">
        <v>614</v>
      </c>
      <c r="B98" t="s">
        <v>502</v>
      </c>
      <c r="C98" t="s">
        <v>615</v>
      </c>
      <c r="D98">
        <v>1</v>
      </c>
      <c r="E98" s="14">
        <v>33.56</v>
      </c>
      <c r="F98" s="14">
        <v>33.56</v>
      </c>
      <c r="G98" s="14">
        <v>39.74</v>
      </c>
      <c r="H98" s="14">
        <v>0.26</v>
      </c>
      <c r="I98" s="14">
        <v>0</v>
      </c>
      <c r="J98" s="14">
        <v>39.74</v>
      </c>
      <c r="K98" s="14">
        <v>6.18</v>
      </c>
      <c r="L98" t="s">
        <v>594</v>
      </c>
      <c r="M98" s="11">
        <v>2025</v>
      </c>
    </row>
    <row r="99" spans="1:13" x14ac:dyDescent="0.3">
      <c r="A99" t="s">
        <v>575</v>
      </c>
      <c r="B99" t="s">
        <v>502</v>
      </c>
      <c r="C99" t="s">
        <v>576</v>
      </c>
      <c r="D99">
        <v>1</v>
      </c>
      <c r="E99" s="14">
        <v>3</v>
      </c>
      <c r="F99" s="14">
        <v>3</v>
      </c>
      <c r="G99" s="14">
        <v>44.15</v>
      </c>
      <c r="H99" s="14">
        <v>0.85</v>
      </c>
      <c r="I99" s="14">
        <v>0</v>
      </c>
      <c r="J99" s="14">
        <v>44.15</v>
      </c>
      <c r="K99" s="14">
        <v>41.15</v>
      </c>
      <c r="L99" t="s">
        <v>594</v>
      </c>
      <c r="M99" s="11">
        <v>2025</v>
      </c>
    </row>
    <row r="100" spans="1:13" x14ac:dyDescent="0.3">
      <c r="A100" t="s">
        <v>616</v>
      </c>
      <c r="B100" t="s">
        <v>502</v>
      </c>
      <c r="C100" t="s">
        <v>617</v>
      </c>
      <c r="D100">
        <v>1</v>
      </c>
      <c r="E100" s="14">
        <v>307.68</v>
      </c>
      <c r="F100" s="14">
        <v>307.68</v>
      </c>
      <c r="G100" s="14">
        <v>590</v>
      </c>
      <c r="H100" s="14">
        <v>0</v>
      </c>
      <c r="I100" s="14">
        <v>0</v>
      </c>
      <c r="J100" s="14">
        <v>590</v>
      </c>
      <c r="K100" s="14">
        <v>282.32</v>
      </c>
      <c r="L100" t="s">
        <v>594</v>
      </c>
      <c r="M100" s="11">
        <v>2025</v>
      </c>
    </row>
    <row r="101" spans="1:13" x14ac:dyDescent="0.3">
      <c r="A101" t="s">
        <v>505</v>
      </c>
      <c r="B101" t="s">
        <v>502</v>
      </c>
      <c r="C101" t="s">
        <v>506</v>
      </c>
      <c r="D101">
        <v>1300</v>
      </c>
      <c r="E101" s="14">
        <v>2.5</v>
      </c>
      <c r="F101" s="14">
        <v>3250</v>
      </c>
      <c r="G101" s="14">
        <v>3.02</v>
      </c>
      <c r="H101" s="14">
        <v>4.07</v>
      </c>
      <c r="I101" s="14">
        <v>29.56</v>
      </c>
      <c r="J101" s="14">
        <v>3930.49</v>
      </c>
      <c r="K101" s="14">
        <v>680.49</v>
      </c>
      <c r="L101" t="s">
        <v>618</v>
      </c>
      <c r="M101" s="11">
        <v>2025</v>
      </c>
    </row>
    <row r="102" spans="1:13" x14ac:dyDescent="0.3">
      <c r="A102" t="s">
        <v>515</v>
      </c>
      <c r="B102" t="s">
        <v>502</v>
      </c>
      <c r="C102" t="s">
        <v>516</v>
      </c>
      <c r="D102">
        <v>377</v>
      </c>
      <c r="E102" s="14">
        <v>9.83</v>
      </c>
      <c r="F102" s="14">
        <v>3704.74</v>
      </c>
      <c r="G102" s="14">
        <v>30.42</v>
      </c>
      <c r="H102" s="14">
        <v>202.41</v>
      </c>
      <c r="I102" s="14">
        <v>15.79</v>
      </c>
      <c r="J102" s="14">
        <v>11469.83</v>
      </c>
      <c r="K102" s="14">
        <v>7765.09</v>
      </c>
      <c r="L102" t="s">
        <v>618</v>
      </c>
      <c r="M102" s="11">
        <v>2025</v>
      </c>
    </row>
    <row r="103" spans="1:13" x14ac:dyDescent="0.3">
      <c r="A103" t="s">
        <v>507</v>
      </c>
      <c r="B103" t="s">
        <v>502</v>
      </c>
      <c r="C103" t="s">
        <v>508</v>
      </c>
      <c r="D103">
        <v>225</v>
      </c>
      <c r="E103" s="14">
        <v>0.65</v>
      </c>
      <c r="F103" s="14">
        <v>146.25</v>
      </c>
      <c r="G103" s="14">
        <v>1</v>
      </c>
      <c r="H103" s="14">
        <v>10</v>
      </c>
      <c r="I103" s="14">
        <v>0</v>
      </c>
      <c r="J103" s="14">
        <v>225</v>
      </c>
      <c r="K103" s="14">
        <v>78.75</v>
      </c>
      <c r="L103" t="s">
        <v>618</v>
      </c>
      <c r="M103" s="11">
        <v>2025</v>
      </c>
    </row>
    <row r="104" spans="1:13" x14ac:dyDescent="0.3">
      <c r="A104" t="s">
        <v>509</v>
      </c>
      <c r="B104" t="s">
        <v>502</v>
      </c>
      <c r="C104" t="s">
        <v>510</v>
      </c>
      <c r="D104">
        <v>225</v>
      </c>
      <c r="E104" s="14">
        <v>0.65</v>
      </c>
      <c r="F104" s="14">
        <v>146.25</v>
      </c>
      <c r="G104" s="14">
        <v>1</v>
      </c>
      <c r="H104" s="14">
        <v>10</v>
      </c>
      <c r="I104" s="14">
        <v>0</v>
      </c>
      <c r="J104" s="14">
        <v>225</v>
      </c>
      <c r="K104" s="14">
        <v>78.75</v>
      </c>
      <c r="L104" t="s">
        <v>618</v>
      </c>
      <c r="M104" s="11">
        <v>2025</v>
      </c>
    </row>
    <row r="105" spans="1:13" x14ac:dyDescent="0.3">
      <c r="A105" t="s">
        <v>513</v>
      </c>
      <c r="B105" t="s">
        <v>502</v>
      </c>
      <c r="C105" t="s">
        <v>514</v>
      </c>
      <c r="D105">
        <v>205</v>
      </c>
      <c r="E105" s="14">
        <v>511.01</v>
      </c>
      <c r="F105" s="14">
        <v>104757.6</v>
      </c>
      <c r="G105" s="14">
        <v>660.43</v>
      </c>
      <c r="H105" s="14">
        <v>1940.78</v>
      </c>
      <c r="I105" s="14">
        <v>89</v>
      </c>
      <c r="J105" s="14">
        <v>135388.22</v>
      </c>
      <c r="K105" s="14">
        <v>30630.62</v>
      </c>
      <c r="L105" t="s">
        <v>618</v>
      </c>
      <c r="M105" s="11">
        <v>2025</v>
      </c>
    </row>
    <row r="106" spans="1:13" x14ac:dyDescent="0.3">
      <c r="A106" t="s">
        <v>511</v>
      </c>
      <c r="B106" t="s">
        <v>502</v>
      </c>
      <c r="C106" t="s">
        <v>512</v>
      </c>
      <c r="D106">
        <v>186</v>
      </c>
      <c r="E106" s="14">
        <v>440.04</v>
      </c>
      <c r="F106" s="14">
        <v>81847.199999999997</v>
      </c>
      <c r="G106" s="14">
        <v>620.48</v>
      </c>
      <c r="H106" s="14">
        <v>1183.2</v>
      </c>
      <c r="I106" s="14">
        <v>178.25</v>
      </c>
      <c r="J106" s="14">
        <v>115409.05</v>
      </c>
      <c r="K106" s="14">
        <v>33561.85</v>
      </c>
      <c r="L106" t="s">
        <v>618</v>
      </c>
      <c r="M106" s="11">
        <v>2025</v>
      </c>
    </row>
    <row r="107" spans="1:13" x14ac:dyDescent="0.3">
      <c r="A107" t="s">
        <v>537</v>
      </c>
      <c r="B107" t="s">
        <v>502</v>
      </c>
      <c r="C107" t="s">
        <v>538</v>
      </c>
      <c r="D107">
        <v>112</v>
      </c>
      <c r="E107" s="14">
        <v>25</v>
      </c>
      <c r="F107" s="14">
        <v>2800</v>
      </c>
      <c r="G107" s="14">
        <v>29.84</v>
      </c>
      <c r="H107" s="14">
        <v>0.08</v>
      </c>
      <c r="I107" s="14">
        <v>22.64</v>
      </c>
      <c r="J107" s="14">
        <v>3342.56</v>
      </c>
      <c r="K107" s="14">
        <v>542.55999999999995</v>
      </c>
      <c r="L107" t="s">
        <v>618</v>
      </c>
      <c r="M107" s="11">
        <v>2025</v>
      </c>
    </row>
    <row r="108" spans="1:13" x14ac:dyDescent="0.3">
      <c r="A108" t="s">
        <v>525</v>
      </c>
      <c r="B108" t="s">
        <v>502</v>
      </c>
      <c r="C108" t="s">
        <v>526</v>
      </c>
      <c r="D108">
        <v>93</v>
      </c>
      <c r="E108" s="14">
        <v>409.87</v>
      </c>
      <c r="F108" s="14">
        <v>38117.910000000003</v>
      </c>
      <c r="G108" s="14">
        <v>529.61</v>
      </c>
      <c r="H108" s="14">
        <v>640.82000000000005</v>
      </c>
      <c r="I108" s="14">
        <v>0</v>
      </c>
      <c r="J108" s="14">
        <v>49254.18</v>
      </c>
      <c r="K108" s="14">
        <v>11136.27</v>
      </c>
      <c r="L108" t="s">
        <v>618</v>
      </c>
      <c r="M108" s="11">
        <v>2025</v>
      </c>
    </row>
    <row r="109" spans="1:13" x14ac:dyDescent="0.3">
      <c r="A109" t="s">
        <v>521</v>
      </c>
      <c r="B109" t="s">
        <v>502</v>
      </c>
      <c r="C109" t="s">
        <v>522</v>
      </c>
      <c r="D109">
        <v>81</v>
      </c>
      <c r="E109" s="14">
        <v>528.9</v>
      </c>
      <c r="F109" s="14">
        <v>42840.75</v>
      </c>
      <c r="G109" s="14">
        <v>749.63</v>
      </c>
      <c r="H109" s="14">
        <v>102.61</v>
      </c>
      <c r="I109" s="14">
        <v>113.03</v>
      </c>
      <c r="J109" s="14">
        <v>60720.42</v>
      </c>
      <c r="K109" s="14">
        <v>17879.669999999998</v>
      </c>
      <c r="L109" t="s">
        <v>618</v>
      </c>
      <c r="M109" s="11">
        <v>2025</v>
      </c>
    </row>
    <row r="110" spans="1:13" x14ac:dyDescent="0.3">
      <c r="A110" t="s">
        <v>531</v>
      </c>
      <c r="B110" t="s">
        <v>502</v>
      </c>
      <c r="C110" t="s">
        <v>532</v>
      </c>
      <c r="D110">
        <v>78</v>
      </c>
      <c r="E110" s="14">
        <v>12.38</v>
      </c>
      <c r="F110" s="14">
        <v>965.64</v>
      </c>
      <c r="G110" s="14">
        <v>15.1</v>
      </c>
      <c r="H110" s="14">
        <v>2.52</v>
      </c>
      <c r="I110" s="14">
        <v>13.03</v>
      </c>
      <c r="J110" s="14">
        <v>1177.5</v>
      </c>
      <c r="K110" s="14">
        <v>211.86</v>
      </c>
      <c r="L110" t="s">
        <v>618</v>
      </c>
      <c r="M110" s="11">
        <v>2025</v>
      </c>
    </row>
    <row r="111" spans="1:13" x14ac:dyDescent="0.3">
      <c r="A111" t="s">
        <v>535</v>
      </c>
      <c r="B111" t="s">
        <v>502</v>
      </c>
      <c r="C111" t="s">
        <v>536</v>
      </c>
      <c r="D111">
        <v>54</v>
      </c>
      <c r="E111" s="14">
        <v>546.44000000000005</v>
      </c>
      <c r="F111" s="14">
        <v>29507.5</v>
      </c>
      <c r="G111" s="14">
        <v>805.76</v>
      </c>
      <c r="H111" s="14">
        <v>450</v>
      </c>
      <c r="I111" s="14">
        <v>145.85</v>
      </c>
      <c r="J111" s="14">
        <v>43510.85</v>
      </c>
      <c r="K111" s="14">
        <v>14003.35</v>
      </c>
      <c r="L111" t="s">
        <v>618</v>
      </c>
      <c r="M111" s="11">
        <v>2025</v>
      </c>
    </row>
    <row r="112" spans="1:13" x14ac:dyDescent="0.3">
      <c r="A112" t="s">
        <v>529</v>
      </c>
      <c r="B112" t="s">
        <v>502</v>
      </c>
      <c r="C112" t="s">
        <v>530</v>
      </c>
      <c r="D112">
        <v>36</v>
      </c>
      <c r="E112" s="14">
        <v>593.55999999999995</v>
      </c>
      <c r="F112" s="14">
        <v>21368.05</v>
      </c>
      <c r="G112" s="14">
        <v>870.49</v>
      </c>
      <c r="H112" s="14">
        <v>86.5</v>
      </c>
      <c r="I112" s="14">
        <v>14</v>
      </c>
      <c r="J112" s="14">
        <v>31337.5</v>
      </c>
      <c r="K112" s="14">
        <v>9969.4500000000007</v>
      </c>
      <c r="L112" t="s">
        <v>618</v>
      </c>
      <c r="M112" s="11">
        <v>2025</v>
      </c>
    </row>
    <row r="113" spans="1:13" x14ac:dyDescent="0.3">
      <c r="A113" t="s">
        <v>541</v>
      </c>
      <c r="B113" t="s">
        <v>502</v>
      </c>
      <c r="C113" t="s">
        <v>542</v>
      </c>
      <c r="D113">
        <v>35</v>
      </c>
      <c r="E113" s="14">
        <v>688.19</v>
      </c>
      <c r="F113" s="14">
        <v>24086.5</v>
      </c>
      <c r="G113" s="14">
        <v>1210.53</v>
      </c>
      <c r="H113" s="14">
        <v>178.07</v>
      </c>
      <c r="I113" s="14">
        <v>46.51</v>
      </c>
      <c r="J113" s="14">
        <v>42368.44</v>
      </c>
      <c r="K113" s="14">
        <v>18281.939999999999</v>
      </c>
      <c r="L113" t="s">
        <v>618</v>
      </c>
      <c r="M113" s="11">
        <v>2025</v>
      </c>
    </row>
    <row r="114" spans="1:13" x14ac:dyDescent="0.3">
      <c r="A114" t="s">
        <v>523</v>
      </c>
      <c r="B114" t="s">
        <v>502</v>
      </c>
      <c r="C114" t="s">
        <v>524</v>
      </c>
      <c r="D114">
        <v>35</v>
      </c>
      <c r="E114" s="14">
        <v>12.55</v>
      </c>
      <c r="F114" s="14">
        <v>439.25</v>
      </c>
      <c r="G114" s="14">
        <v>14.14</v>
      </c>
      <c r="H114" s="14">
        <v>0</v>
      </c>
      <c r="I114" s="14">
        <v>0</v>
      </c>
      <c r="J114" s="14">
        <v>495</v>
      </c>
      <c r="K114" s="14">
        <v>55.75</v>
      </c>
      <c r="L114" t="s">
        <v>618</v>
      </c>
      <c r="M114" s="11">
        <v>2025</v>
      </c>
    </row>
    <row r="115" spans="1:13" x14ac:dyDescent="0.3">
      <c r="A115" t="s">
        <v>545</v>
      </c>
      <c r="B115" t="s">
        <v>502</v>
      </c>
      <c r="C115" t="s">
        <v>546</v>
      </c>
      <c r="D115">
        <v>35</v>
      </c>
      <c r="E115" s="14">
        <v>13.69</v>
      </c>
      <c r="F115" s="14">
        <v>479.15</v>
      </c>
      <c r="G115" s="14">
        <v>103.53</v>
      </c>
      <c r="H115" s="14">
        <v>9.61</v>
      </c>
      <c r="I115" s="14">
        <v>4.6399999999999997</v>
      </c>
      <c r="J115" s="14">
        <v>3623.44</v>
      </c>
      <c r="K115" s="14">
        <v>3144.29</v>
      </c>
      <c r="L115" t="s">
        <v>618</v>
      </c>
      <c r="M115" s="11">
        <v>2025</v>
      </c>
    </row>
    <row r="116" spans="1:13" x14ac:dyDescent="0.3">
      <c r="A116" t="s">
        <v>547</v>
      </c>
      <c r="B116" t="s">
        <v>502</v>
      </c>
      <c r="C116" t="s">
        <v>548</v>
      </c>
      <c r="D116">
        <v>34</v>
      </c>
      <c r="E116" s="14">
        <v>3.05</v>
      </c>
      <c r="F116" s="14">
        <v>103.7</v>
      </c>
      <c r="G116" s="14">
        <v>4.76</v>
      </c>
      <c r="H116" s="14">
        <v>0</v>
      </c>
      <c r="I116" s="14">
        <v>8.6999999999999993</v>
      </c>
      <c r="J116" s="14">
        <v>161.69</v>
      </c>
      <c r="K116" s="14">
        <v>57.99</v>
      </c>
      <c r="L116" t="s">
        <v>618</v>
      </c>
      <c r="M116" s="11">
        <v>2025</v>
      </c>
    </row>
    <row r="117" spans="1:13" x14ac:dyDescent="0.3">
      <c r="A117" t="s">
        <v>539</v>
      </c>
      <c r="B117" t="s">
        <v>502</v>
      </c>
      <c r="C117" t="s">
        <v>540</v>
      </c>
      <c r="D117">
        <v>31</v>
      </c>
      <c r="E117" s="14">
        <v>719.4</v>
      </c>
      <c r="F117" s="14">
        <v>22301.39</v>
      </c>
      <c r="G117" s="14">
        <v>1332.54</v>
      </c>
      <c r="H117" s="14">
        <v>50.41</v>
      </c>
      <c r="I117" s="14">
        <v>9.25</v>
      </c>
      <c r="J117" s="14">
        <v>41308.839999999997</v>
      </c>
      <c r="K117" s="14">
        <v>19007.45</v>
      </c>
      <c r="L117" t="s">
        <v>618</v>
      </c>
      <c r="M117" s="11">
        <v>2025</v>
      </c>
    </row>
    <row r="118" spans="1:13" x14ac:dyDescent="0.3">
      <c r="A118" t="s">
        <v>551</v>
      </c>
      <c r="B118" t="s">
        <v>502</v>
      </c>
      <c r="C118" t="s">
        <v>552</v>
      </c>
      <c r="D118">
        <v>26</v>
      </c>
      <c r="E118" s="14">
        <v>61.37</v>
      </c>
      <c r="F118" s="14">
        <v>1595.62</v>
      </c>
      <c r="G118" s="14">
        <v>87.19</v>
      </c>
      <c r="H118" s="14">
        <v>0</v>
      </c>
      <c r="I118" s="14">
        <v>17</v>
      </c>
      <c r="J118" s="14">
        <v>2267</v>
      </c>
      <c r="K118" s="14">
        <v>671.38</v>
      </c>
      <c r="L118" t="s">
        <v>618</v>
      </c>
      <c r="M118" s="11">
        <v>2025</v>
      </c>
    </row>
    <row r="119" spans="1:13" x14ac:dyDescent="0.3">
      <c r="A119" t="s">
        <v>549</v>
      </c>
      <c r="B119" t="s">
        <v>502</v>
      </c>
      <c r="C119" t="s">
        <v>619</v>
      </c>
      <c r="D119">
        <v>19</v>
      </c>
      <c r="E119" s="14">
        <v>42</v>
      </c>
      <c r="F119" s="14">
        <v>798</v>
      </c>
      <c r="G119" s="14">
        <v>55</v>
      </c>
      <c r="H119" s="14">
        <v>0</v>
      </c>
      <c r="I119" s="14">
        <v>0</v>
      </c>
      <c r="J119" s="14">
        <v>1045</v>
      </c>
      <c r="K119" s="14">
        <v>247</v>
      </c>
      <c r="L119" t="s">
        <v>618</v>
      </c>
      <c r="M119" s="11">
        <v>2025</v>
      </c>
    </row>
    <row r="120" spans="1:13" x14ac:dyDescent="0.3">
      <c r="A120" t="s">
        <v>527</v>
      </c>
      <c r="B120" t="s">
        <v>502</v>
      </c>
      <c r="C120" t="s">
        <v>528</v>
      </c>
      <c r="D120">
        <v>17</v>
      </c>
      <c r="E120" s="14">
        <v>57.13</v>
      </c>
      <c r="F120" s="14">
        <v>971.21</v>
      </c>
      <c r="G120" s="14">
        <v>193.97</v>
      </c>
      <c r="H120" s="14">
        <v>0</v>
      </c>
      <c r="I120" s="14">
        <v>27.47</v>
      </c>
      <c r="J120" s="14">
        <v>3297.47</v>
      </c>
      <c r="K120" s="14">
        <v>2326.2600000000002</v>
      </c>
      <c r="L120" t="s">
        <v>618</v>
      </c>
      <c r="M120" s="11">
        <v>2025</v>
      </c>
    </row>
    <row r="121" spans="1:13" x14ac:dyDescent="0.3">
      <c r="A121" t="s">
        <v>553</v>
      </c>
      <c r="B121" t="s">
        <v>502</v>
      </c>
      <c r="C121" t="s">
        <v>554</v>
      </c>
      <c r="D121">
        <v>14</v>
      </c>
      <c r="E121" s="14">
        <v>707.23</v>
      </c>
      <c r="F121" s="14">
        <v>9901.2199999999993</v>
      </c>
      <c r="G121" s="14">
        <v>1417.86</v>
      </c>
      <c r="H121" s="14">
        <v>50</v>
      </c>
      <c r="I121" s="14">
        <v>0</v>
      </c>
      <c r="J121" s="14">
        <v>19850</v>
      </c>
      <c r="K121" s="14">
        <v>9948.7800000000007</v>
      </c>
      <c r="L121" t="s">
        <v>618</v>
      </c>
      <c r="M121" s="11">
        <v>2025</v>
      </c>
    </row>
    <row r="122" spans="1:13" x14ac:dyDescent="0.3">
      <c r="A122" t="s">
        <v>620</v>
      </c>
      <c r="B122" t="s">
        <v>502</v>
      </c>
      <c r="C122" t="s">
        <v>621</v>
      </c>
      <c r="D122">
        <v>13</v>
      </c>
      <c r="E122" s="14">
        <v>41</v>
      </c>
      <c r="F122" s="14">
        <v>533</v>
      </c>
      <c r="G122" s="14">
        <v>54.9</v>
      </c>
      <c r="H122" s="14">
        <v>1.34</v>
      </c>
      <c r="I122" s="14">
        <v>0</v>
      </c>
      <c r="J122" s="14">
        <v>713.66</v>
      </c>
      <c r="K122" s="14">
        <v>180.66</v>
      </c>
      <c r="L122" t="s">
        <v>618</v>
      </c>
      <c r="M122" s="11">
        <v>2025</v>
      </c>
    </row>
    <row r="123" spans="1:13" x14ac:dyDescent="0.3">
      <c r="A123" t="s">
        <v>557</v>
      </c>
      <c r="B123" t="s">
        <v>502</v>
      </c>
      <c r="C123" t="s">
        <v>558</v>
      </c>
      <c r="D123">
        <v>12</v>
      </c>
      <c r="E123" s="14">
        <v>268.45999999999998</v>
      </c>
      <c r="F123" s="14">
        <v>3221.52</v>
      </c>
      <c r="G123" s="14">
        <v>526.48</v>
      </c>
      <c r="H123" s="14">
        <v>0</v>
      </c>
      <c r="I123" s="14">
        <v>17.75</v>
      </c>
      <c r="J123" s="14">
        <v>6317.75</v>
      </c>
      <c r="K123" s="14">
        <v>3096.23</v>
      </c>
      <c r="L123" t="s">
        <v>618</v>
      </c>
      <c r="M123" s="11">
        <v>2025</v>
      </c>
    </row>
    <row r="124" spans="1:13" x14ac:dyDescent="0.3">
      <c r="A124" t="s">
        <v>559</v>
      </c>
      <c r="B124" t="s">
        <v>502</v>
      </c>
      <c r="C124" t="s">
        <v>560</v>
      </c>
      <c r="D124">
        <v>12</v>
      </c>
      <c r="E124" s="14">
        <v>49.21</v>
      </c>
      <c r="F124" s="14">
        <v>590.52</v>
      </c>
      <c r="G124" s="14">
        <v>80.83</v>
      </c>
      <c r="H124" s="14">
        <v>0.02</v>
      </c>
      <c r="I124" s="14">
        <v>0</v>
      </c>
      <c r="J124" s="14">
        <v>969.98</v>
      </c>
      <c r="K124" s="14">
        <v>379.46</v>
      </c>
      <c r="L124" t="s">
        <v>618</v>
      </c>
      <c r="M124" s="11">
        <v>2025</v>
      </c>
    </row>
    <row r="125" spans="1:13" x14ac:dyDescent="0.3">
      <c r="A125" t="s">
        <v>575</v>
      </c>
      <c r="B125" t="s">
        <v>502</v>
      </c>
      <c r="C125" t="s">
        <v>576</v>
      </c>
      <c r="D125">
        <v>12</v>
      </c>
      <c r="E125" s="14">
        <v>3</v>
      </c>
      <c r="F125" s="14">
        <v>36</v>
      </c>
      <c r="G125" s="14">
        <v>49.58</v>
      </c>
      <c r="H125" s="14">
        <v>50</v>
      </c>
      <c r="I125" s="14">
        <v>30.8</v>
      </c>
      <c r="J125" s="14">
        <v>595</v>
      </c>
      <c r="K125" s="14">
        <v>559</v>
      </c>
      <c r="L125" t="s">
        <v>618</v>
      </c>
      <c r="M125" s="11">
        <v>2025</v>
      </c>
    </row>
    <row r="126" spans="1:13" x14ac:dyDescent="0.3">
      <c r="A126" t="s">
        <v>614</v>
      </c>
      <c r="B126" t="s">
        <v>502</v>
      </c>
      <c r="C126" t="s">
        <v>615</v>
      </c>
      <c r="D126">
        <v>9</v>
      </c>
      <c r="E126" s="14">
        <v>33.56</v>
      </c>
      <c r="F126" s="14">
        <v>302.04000000000002</v>
      </c>
      <c r="G126" s="14">
        <v>42.97</v>
      </c>
      <c r="H126" s="14">
        <v>73.25</v>
      </c>
      <c r="I126" s="14">
        <v>0</v>
      </c>
      <c r="J126" s="14">
        <v>386.7</v>
      </c>
      <c r="K126" s="14">
        <v>84.66</v>
      </c>
      <c r="L126" t="s">
        <v>618</v>
      </c>
      <c r="M126" s="11">
        <v>2025</v>
      </c>
    </row>
    <row r="127" spans="1:13" x14ac:dyDescent="0.3">
      <c r="A127" t="s">
        <v>622</v>
      </c>
      <c r="B127" t="s">
        <v>502</v>
      </c>
      <c r="C127" t="s">
        <v>623</v>
      </c>
      <c r="D127">
        <v>9</v>
      </c>
      <c r="E127" s="14">
        <v>743.59</v>
      </c>
      <c r="F127" s="14">
        <v>6692.28</v>
      </c>
      <c r="G127" s="14">
        <v>1605.56</v>
      </c>
      <c r="H127" s="14">
        <v>150</v>
      </c>
      <c r="I127" s="14">
        <v>0</v>
      </c>
      <c r="J127" s="14">
        <v>14450</v>
      </c>
      <c r="K127" s="14">
        <v>7757.72</v>
      </c>
      <c r="L127" t="s">
        <v>618</v>
      </c>
      <c r="M127" s="11">
        <v>2025</v>
      </c>
    </row>
    <row r="128" spans="1:13" x14ac:dyDescent="0.3">
      <c r="A128" t="s">
        <v>587</v>
      </c>
      <c r="B128" t="s">
        <v>502</v>
      </c>
      <c r="C128" t="s">
        <v>588</v>
      </c>
      <c r="D128">
        <v>9</v>
      </c>
      <c r="E128" s="14">
        <v>722.84</v>
      </c>
      <c r="F128" s="14">
        <v>6505.56</v>
      </c>
      <c r="G128" s="14">
        <v>1503.77</v>
      </c>
      <c r="H128" s="14">
        <v>266.07</v>
      </c>
      <c r="I128" s="14">
        <v>0</v>
      </c>
      <c r="J128" s="14">
        <v>13533.93</v>
      </c>
      <c r="K128" s="14">
        <v>7028.37</v>
      </c>
      <c r="L128" t="s">
        <v>618</v>
      </c>
      <c r="M128" s="11">
        <v>2025</v>
      </c>
    </row>
    <row r="129" spans="1:13" x14ac:dyDescent="0.3">
      <c r="A129" t="s">
        <v>563</v>
      </c>
      <c r="B129" t="s">
        <v>502</v>
      </c>
      <c r="C129" t="s">
        <v>564</v>
      </c>
      <c r="D129">
        <v>8</v>
      </c>
      <c r="E129" s="14">
        <v>33</v>
      </c>
      <c r="F129" s="14">
        <v>264</v>
      </c>
      <c r="G129" s="14">
        <v>154.18</v>
      </c>
      <c r="H129" s="14">
        <v>0</v>
      </c>
      <c r="I129" s="14">
        <v>33.46</v>
      </c>
      <c r="J129" s="14">
        <v>1233.46</v>
      </c>
      <c r="K129" s="14">
        <v>969.46</v>
      </c>
      <c r="L129" t="s">
        <v>618</v>
      </c>
      <c r="M129" s="11">
        <v>2025</v>
      </c>
    </row>
    <row r="130" spans="1:13" x14ac:dyDescent="0.3">
      <c r="A130" t="s">
        <v>591</v>
      </c>
      <c r="B130" t="s">
        <v>502</v>
      </c>
      <c r="C130" t="s">
        <v>592</v>
      </c>
      <c r="D130">
        <v>7</v>
      </c>
      <c r="E130" s="14">
        <v>33.56</v>
      </c>
      <c r="F130" s="14">
        <v>234.92</v>
      </c>
      <c r="G130" s="14">
        <v>85</v>
      </c>
      <c r="H130" s="14">
        <v>0</v>
      </c>
      <c r="I130" s="14">
        <v>0</v>
      </c>
      <c r="J130" s="14">
        <v>595</v>
      </c>
      <c r="K130" s="14">
        <v>360.08</v>
      </c>
      <c r="L130" t="s">
        <v>618</v>
      </c>
      <c r="M130" s="11">
        <v>2025</v>
      </c>
    </row>
    <row r="131" spans="1:13" x14ac:dyDescent="0.3">
      <c r="A131" t="s">
        <v>624</v>
      </c>
      <c r="B131" t="s">
        <v>502</v>
      </c>
      <c r="C131" t="s">
        <v>625</v>
      </c>
      <c r="D131">
        <v>4</v>
      </c>
      <c r="E131" s="14">
        <v>35</v>
      </c>
      <c r="F131" s="14">
        <v>140</v>
      </c>
      <c r="G131" s="14">
        <v>55</v>
      </c>
      <c r="H131" s="14">
        <v>20</v>
      </c>
      <c r="I131" s="14">
        <v>0</v>
      </c>
      <c r="J131" s="14">
        <v>220</v>
      </c>
      <c r="K131" s="14">
        <v>80</v>
      </c>
      <c r="L131" t="s">
        <v>618</v>
      </c>
      <c r="M131" s="11">
        <v>2025</v>
      </c>
    </row>
    <row r="132" spans="1:13" x14ac:dyDescent="0.3">
      <c r="A132" t="s">
        <v>565</v>
      </c>
      <c r="B132" t="s">
        <v>502</v>
      </c>
      <c r="C132" t="s">
        <v>566</v>
      </c>
      <c r="D132">
        <v>4</v>
      </c>
      <c r="E132" s="14">
        <v>90</v>
      </c>
      <c r="F132" s="14">
        <v>360</v>
      </c>
      <c r="G132" s="14">
        <v>195.51</v>
      </c>
      <c r="H132" s="14">
        <v>0</v>
      </c>
      <c r="I132" s="14">
        <v>2.0499999999999998</v>
      </c>
      <c r="J132" s="14">
        <v>782.05</v>
      </c>
      <c r="K132" s="14">
        <v>422.05</v>
      </c>
      <c r="L132" t="s">
        <v>618</v>
      </c>
      <c r="M132" s="11">
        <v>2025</v>
      </c>
    </row>
    <row r="133" spans="1:13" x14ac:dyDescent="0.3">
      <c r="A133" t="s">
        <v>585</v>
      </c>
      <c r="B133" t="s">
        <v>502</v>
      </c>
      <c r="C133" t="s">
        <v>586</v>
      </c>
      <c r="D133">
        <v>3</v>
      </c>
      <c r="E133" s="14">
        <v>911.35</v>
      </c>
      <c r="F133" s="14">
        <v>2734.05</v>
      </c>
      <c r="G133" s="14">
        <v>1400</v>
      </c>
      <c r="H133" s="14">
        <v>0</v>
      </c>
      <c r="I133" s="14">
        <v>0</v>
      </c>
      <c r="J133" s="14">
        <v>4200</v>
      </c>
      <c r="K133" s="14">
        <v>1465.95</v>
      </c>
      <c r="L133" t="s">
        <v>618</v>
      </c>
      <c r="M133" s="11">
        <v>2025</v>
      </c>
    </row>
    <row r="134" spans="1:13" x14ac:dyDescent="0.3">
      <c r="A134" t="s">
        <v>561</v>
      </c>
      <c r="B134" t="s">
        <v>502</v>
      </c>
      <c r="C134" t="s">
        <v>562</v>
      </c>
      <c r="D134">
        <v>3</v>
      </c>
      <c r="E134" s="14">
        <v>5</v>
      </c>
      <c r="F134" s="14">
        <v>15</v>
      </c>
      <c r="G134" s="14">
        <v>8</v>
      </c>
      <c r="H134" s="14">
        <v>0</v>
      </c>
      <c r="I134" s="14">
        <v>0</v>
      </c>
      <c r="J134" s="14">
        <v>24</v>
      </c>
      <c r="K134" s="14">
        <v>9</v>
      </c>
      <c r="L134" t="s">
        <v>618</v>
      </c>
      <c r="M134" s="11">
        <v>2025</v>
      </c>
    </row>
    <row r="135" spans="1:13" x14ac:dyDescent="0.3">
      <c r="A135" t="s">
        <v>555</v>
      </c>
      <c r="B135" t="s">
        <v>502</v>
      </c>
      <c r="C135" t="s">
        <v>556</v>
      </c>
      <c r="D135">
        <v>3</v>
      </c>
      <c r="E135" s="14">
        <v>958.22</v>
      </c>
      <c r="F135" s="14">
        <v>2874.67</v>
      </c>
      <c r="G135" s="14">
        <v>1400</v>
      </c>
      <c r="H135" s="14">
        <v>0</v>
      </c>
      <c r="I135" s="14">
        <v>0</v>
      </c>
      <c r="J135" s="14">
        <v>4200</v>
      </c>
      <c r="K135" s="14">
        <v>1325.33</v>
      </c>
      <c r="L135" t="s">
        <v>618</v>
      </c>
      <c r="M135" s="11">
        <v>2025</v>
      </c>
    </row>
    <row r="136" spans="1:13" x14ac:dyDescent="0.3">
      <c r="A136" t="s">
        <v>502</v>
      </c>
      <c r="B136" t="s">
        <v>502</v>
      </c>
      <c r="C136" t="s">
        <v>626</v>
      </c>
      <c r="D136">
        <v>2</v>
      </c>
      <c r="E136" s="14">
        <v>0</v>
      </c>
      <c r="F136" s="14">
        <v>0</v>
      </c>
      <c r="G136" s="14">
        <v>200</v>
      </c>
      <c r="H136" s="14">
        <v>0</v>
      </c>
      <c r="I136" s="14">
        <v>0</v>
      </c>
      <c r="J136" s="14">
        <v>400</v>
      </c>
      <c r="K136" s="14">
        <v>400</v>
      </c>
      <c r="L136" t="s">
        <v>618</v>
      </c>
      <c r="M136" s="11">
        <v>2025</v>
      </c>
    </row>
    <row r="137" spans="1:13" x14ac:dyDescent="0.3">
      <c r="A137" t="s">
        <v>577</v>
      </c>
      <c r="B137" t="s">
        <v>502</v>
      </c>
      <c r="C137" t="s">
        <v>578</v>
      </c>
      <c r="D137">
        <v>2</v>
      </c>
      <c r="E137" s="14">
        <v>30.49</v>
      </c>
      <c r="F137" s="14">
        <v>60.98</v>
      </c>
      <c r="G137" s="14">
        <v>42.5</v>
      </c>
      <c r="H137" s="14">
        <v>0</v>
      </c>
      <c r="I137" s="14">
        <v>0</v>
      </c>
      <c r="J137" s="14">
        <v>85</v>
      </c>
      <c r="K137" s="14">
        <v>24.02</v>
      </c>
      <c r="L137" t="s">
        <v>618</v>
      </c>
      <c r="M137" s="11">
        <v>2025</v>
      </c>
    </row>
    <row r="138" spans="1:13" x14ac:dyDescent="0.3">
      <c r="A138" t="s">
        <v>627</v>
      </c>
      <c r="B138" t="s">
        <v>502</v>
      </c>
      <c r="C138" t="s">
        <v>628</v>
      </c>
      <c r="D138">
        <v>2</v>
      </c>
      <c r="E138" s="14">
        <v>20.92</v>
      </c>
      <c r="F138" s="14">
        <v>41.84</v>
      </c>
      <c r="G138" s="14">
        <v>35</v>
      </c>
      <c r="H138" s="14">
        <v>0</v>
      </c>
      <c r="I138" s="14">
        <v>0</v>
      </c>
      <c r="J138" s="14">
        <v>70</v>
      </c>
      <c r="K138" s="14">
        <v>28.16</v>
      </c>
      <c r="L138" t="s">
        <v>618</v>
      </c>
      <c r="M138" s="11">
        <v>2025</v>
      </c>
    </row>
    <row r="139" spans="1:13" x14ac:dyDescent="0.3">
      <c r="A139" t="s">
        <v>629</v>
      </c>
      <c r="B139" t="s">
        <v>502</v>
      </c>
      <c r="C139" t="s">
        <v>630</v>
      </c>
      <c r="D139">
        <v>2</v>
      </c>
      <c r="E139" s="14">
        <v>10.58</v>
      </c>
      <c r="F139" s="14">
        <v>21.16</v>
      </c>
      <c r="G139" s="14">
        <v>21</v>
      </c>
      <c r="H139" s="14">
        <v>0</v>
      </c>
      <c r="I139" s="14">
        <v>0</v>
      </c>
      <c r="J139" s="14">
        <v>42</v>
      </c>
      <c r="K139" s="14">
        <v>20.84</v>
      </c>
      <c r="L139" t="s">
        <v>618</v>
      </c>
      <c r="M139" s="11">
        <v>2025</v>
      </c>
    </row>
    <row r="140" spans="1:13" x14ac:dyDescent="0.3">
      <c r="A140" t="s">
        <v>567</v>
      </c>
      <c r="B140" t="s">
        <v>502</v>
      </c>
      <c r="C140" t="s">
        <v>609</v>
      </c>
      <c r="D140">
        <v>1</v>
      </c>
      <c r="E140" s="14">
        <v>100</v>
      </c>
      <c r="F140" s="14">
        <v>100</v>
      </c>
      <c r="G140" s="14">
        <v>200</v>
      </c>
      <c r="H140" s="14">
        <v>0</v>
      </c>
      <c r="I140" s="14">
        <v>0</v>
      </c>
      <c r="J140" s="14">
        <v>200</v>
      </c>
      <c r="K140" s="14">
        <v>100</v>
      </c>
      <c r="L140" t="s">
        <v>618</v>
      </c>
      <c r="M140" s="11">
        <v>2025</v>
      </c>
    </row>
    <row r="141" spans="1:13" x14ac:dyDescent="0.3">
      <c r="A141" t="s">
        <v>502</v>
      </c>
      <c r="B141" t="s">
        <v>502</v>
      </c>
      <c r="C141" t="s">
        <v>631</v>
      </c>
      <c r="D141">
        <v>1</v>
      </c>
      <c r="E141" s="14">
        <v>0</v>
      </c>
      <c r="F141" s="14">
        <v>0</v>
      </c>
      <c r="G141" s="14">
        <v>80</v>
      </c>
      <c r="H141" s="14">
        <v>0</v>
      </c>
      <c r="I141" s="14">
        <v>0</v>
      </c>
      <c r="J141" s="14">
        <v>80</v>
      </c>
      <c r="K141" s="14">
        <v>80</v>
      </c>
      <c r="L141" t="s">
        <v>618</v>
      </c>
      <c r="M141" s="11">
        <v>2025</v>
      </c>
    </row>
    <row r="142" spans="1:13" x14ac:dyDescent="0.3">
      <c r="A142" t="s">
        <v>502</v>
      </c>
      <c r="B142" t="s">
        <v>502</v>
      </c>
      <c r="C142" t="s">
        <v>632</v>
      </c>
      <c r="D142">
        <v>1</v>
      </c>
      <c r="E142" s="14">
        <v>400</v>
      </c>
      <c r="F142" s="14">
        <v>400</v>
      </c>
      <c r="G142" s="14">
        <v>600</v>
      </c>
      <c r="H142" s="14">
        <v>0</v>
      </c>
      <c r="I142" s="14">
        <v>0</v>
      </c>
      <c r="J142" s="14">
        <v>600</v>
      </c>
      <c r="K142" s="14">
        <v>200</v>
      </c>
      <c r="L142" t="s">
        <v>618</v>
      </c>
      <c r="M142" s="11">
        <v>2025</v>
      </c>
    </row>
    <row r="143" spans="1:13" x14ac:dyDescent="0.3">
      <c r="A143" t="s">
        <v>502</v>
      </c>
      <c r="B143" t="s">
        <v>502</v>
      </c>
      <c r="C143" t="s">
        <v>633</v>
      </c>
      <c r="D143">
        <v>1</v>
      </c>
      <c r="E143" s="14">
        <v>0</v>
      </c>
      <c r="F143" s="14">
        <v>0</v>
      </c>
      <c r="G143" s="14">
        <v>80</v>
      </c>
      <c r="H143" s="14">
        <v>0</v>
      </c>
      <c r="I143" s="14">
        <v>0</v>
      </c>
      <c r="J143" s="14">
        <v>80</v>
      </c>
      <c r="K143" s="14">
        <v>80</v>
      </c>
      <c r="L143" t="s">
        <v>618</v>
      </c>
      <c r="M143" s="11">
        <v>2025</v>
      </c>
    </row>
    <row r="144" spans="1:13" x14ac:dyDescent="0.3">
      <c r="A144" t="s">
        <v>634</v>
      </c>
      <c r="B144" t="s">
        <v>502</v>
      </c>
      <c r="C144" t="s">
        <v>635</v>
      </c>
      <c r="D144">
        <v>1</v>
      </c>
      <c r="E144" s="14">
        <v>3.53</v>
      </c>
      <c r="F144" s="14">
        <v>3.53</v>
      </c>
      <c r="G144" s="14">
        <v>8</v>
      </c>
      <c r="H144" s="14">
        <v>0</v>
      </c>
      <c r="I144" s="14">
        <v>0</v>
      </c>
      <c r="J144" s="14">
        <v>8</v>
      </c>
      <c r="K144" s="14">
        <v>4.47</v>
      </c>
      <c r="L144" t="s">
        <v>618</v>
      </c>
      <c r="M144" s="11">
        <v>2025</v>
      </c>
    </row>
    <row r="145" spans="1:13" x14ac:dyDescent="0.3">
      <c r="A145" t="s">
        <v>505</v>
      </c>
      <c r="B145" t="s">
        <v>502</v>
      </c>
      <c r="C145" t="s">
        <v>506</v>
      </c>
      <c r="D145">
        <v>2350</v>
      </c>
      <c r="E145" s="14">
        <v>2.5</v>
      </c>
      <c r="F145" s="14">
        <v>5875</v>
      </c>
      <c r="G145" s="14">
        <v>3</v>
      </c>
      <c r="H145" s="14">
        <v>8.6199999999999992</v>
      </c>
      <c r="I145" s="14">
        <v>0</v>
      </c>
      <c r="J145" s="14">
        <v>7041.38</v>
      </c>
      <c r="K145" s="14">
        <v>1166.3800000000001</v>
      </c>
      <c r="L145" t="s">
        <v>636</v>
      </c>
      <c r="M145" s="11">
        <v>2025</v>
      </c>
    </row>
    <row r="146" spans="1:13" x14ac:dyDescent="0.3">
      <c r="A146" t="s">
        <v>515</v>
      </c>
      <c r="B146" t="s">
        <v>502</v>
      </c>
      <c r="C146" t="s">
        <v>516</v>
      </c>
      <c r="D146">
        <v>201</v>
      </c>
      <c r="E146" s="14">
        <v>7.9</v>
      </c>
      <c r="F146" s="14">
        <v>1587.9</v>
      </c>
      <c r="G146" s="14">
        <v>28.64</v>
      </c>
      <c r="H146" s="14">
        <v>61.43</v>
      </c>
      <c r="I146" s="14">
        <v>18</v>
      </c>
      <c r="J146" s="14">
        <v>5756.57</v>
      </c>
      <c r="K146" s="14">
        <v>4168.67</v>
      </c>
      <c r="L146" t="s">
        <v>636</v>
      </c>
      <c r="M146" s="11">
        <v>2025</v>
      </c>
    </row>
    <row r="147" spans="1:13" x14ac:dyDescent="0.3">
      <c r="A147" t="s">
        <v>511</v>
      </c>
      <c r="B147" t="s">
        <v>502</v>
      </c>
      <c r="C147" t="s">
        <v>512</v>
      </c>
      <c r="D147">
        <v>174</v>
      </c>
      <c r="E147" s="14">
        <v>447</v>
      </c>
      <c r="F147" s="14">
        <v>77778</v>
      </c>
      <c r="G147" s="14">
        <v>629.21</v>
      </c>
      <c r="H147" s="14">
        <v>996.54</v>
      </c>
      <c r="I147" s="14">
        <v>85.71</v>
      </c>
      <c r="J147" s="14">
        <v>109482.98</v>
      </c>
      <c r="K147" s="14">
        <v>31704.98</v>
      </c>
      <c r="L147" t="s">
        <v>636</v>
      </c>
      <c r="M147" s="11">
        <v>2025</v>
      </c>
    </row>
    <row r="148" spans="1:13" x14ac:dyDescent="0.3">
      <c r="A148" t="s">
        <v>513</v>
      </c>
      <c r="B148" t="s">
        <v>502</v>
      </c>
      <c r="C148" t="s">
        <v>514</v>
      </c>
      <c r="D148">
        <v>174</v>
      </c>
      <c r="E148" s="14">
        <v>473</v>
      </c>
      <c r="F148" s="14">
        <v>82302</v>
      </c>
      <c r="G148" s="14">
        <v>642.14</v>
      </c>
      <c r="H148" s="14">
        <v>178.11</v>
      </c>
      <c r="I148" s="14">
        <v>103.21</v>
      </c>
      <c r="J148" s="14">
        <v>111732.1</v>
      </c>
      <c r="K148" s="14">
        <v>29430.1</v>
      </c>
      <c r="L148" t="s">
        <v>636</v>
      </c>
      <c r="M148" s="11">
        <v>2025</v>
      </c>
    </row>
    <row r="149" spans="1:13" x14ac:dyDescent="0.3">
      <c r="A149" t="s">
        <v>507</v>
      </c>
      <c r="B149" t="s">
        <v>502</v>
      </c>
      <c r="C149" t="s">
        <v>508</v>
      </c>
      <c r="D149">
        <v>100</v>
      </c>
      <c r="E149" s="14">
        <v>0.65</v>
      </c>
      <c r="F149" s="14">
        <v>65</v>
      </c>
      <c r="G149" s="14">
        <v>1</v>
      </c>
      <c r="H149" s="14">
        <v>0</v>
      </c>
      <c r="I149" s="14">
        <v>0</v>
      </c>
      <c r="J149" s="14">
        <v>100</v>
      </c>
      <c r="K149" s="14">
        <v>35</v>
      </c>
      <c r="L149" t="s">
        <v>636</v>
      </c>
      <c r="M149" s="11">
        <v>2025</v>
      </c>
    </row>
    <row r="150" spans="1:13" x14ac:dyDescent="0.3">
      <c r="A150" t="s">
        <v>509</v>
      </c>
      <c r="B150" t="s">
        <v>502</v>
      </c>
      <c r="C150" t="s">
        <v>510</v>
      </c>
      <c r="D150">
        <v>100</v>
      </c>
      <c r="E150" s="14">
        <v>0.65</v>
      </c>
      <c r="F150" s="14">
        <v>65</v>
      </c>
      <c r="G150" s="14">
        <v>1</v>
      </c>
      <c r="H150" s="14">
        <v>0</v>
      </c>
      <c r="I150" s="14">
        <v>0</v>
      </c>
      <c r="J150" s="14">
        <v>100</v>
      </c>
      <c r="K150" s="14">
        <v>35</v>
      </c>
      <c r="L150" t="s">
        <v>636</v>
      </c>
      <c r="M150" s="11">
        <v>2025</v>
      </c>
    </row>
    <row r="151" spans="1:13" x14ac:dyDescent="0.3">
      <c r="A151" t="s">
        <v>537</v>
      </c>
      <c r="B151" t="s">
        <v>502</v>
      </c>
      <c r="C151" t="s">
        <v>538</v>
      </c>
      <c r="D151">
        <v>86</v>
      </c>
      <c r="E151" s="14">
        <v>25</v>
      </c>
      <c r="F151" s="14">
        <v>2150</v>
      </c>
      <c r="G151" s="14">
        <v>29.89</v>
      </c>
      <c r="H151" s="14">
        <v>1.99</v>
      </c>
      <c r="I151" s="14">
        <v>12.86</v>
      </c>
      <c r="J151" s="14">
        <v>2570.87</v>
      </c>
      <c r="K151" s="14">
        <v>420.87</v>
      </c>
      <c r="L151" t="s">
        <v>636</v>
      </c>
      <c r="M151" s="11">
        <v>2025</v>
      </c>
    </row>
    <row r="152" spans="1:13" x14ac:dyDescent="0.3">
      <c r="A152" t="s">
        <v>525</v>
      </c>
      <c r="B152" t="s">
        <v>502</v>
      </c>
      <c r="C152" t="s">
        <v>526</v>
      </c>
      <c r="D152">
        <v>70</v>
      </c>
      <c r="E152" s="14">
        <v>409.87</v>
      </c>
      <c r="F152" s="14">
        <v>28690.9</v>
      </c>
      <c r="G152" s="14">
        <v>579.9</v>
      </c>
      <c r="H152" s="14">
        <v>21.98</v>
      </c>
      <c r="I152" s="14">
        <v>0</v>
      </c>
      <c r="J152" s="14">
        <v>40593.019999999997</v>
      </c>
      <c r="K152" s="14">
        <v>11902.12</v>
      </c>
      <c r="L152" t="s">
        <v>636</v>
      </c>
      <c r="M152" s="11">
        <v>2025</v>
      </c>
    </row>
    <row r="153" spans="1:13" x14ac:dyDescent="0.3">
      <c r="A153" t="s">
        <v>521</v>
      </c>
      <c r="B153" t="s">
        <v>502</v>
      </c>
      <c r="C153" t="s">
        <v>522</v>
      </c>
      <c r="D153">
        <v>69</v>
      </c>
      <c r="E153" s="14">
        <v>497</v>
      </c>
      <c r="F153" s="14">
        <v>34293</v>
      </c>
      <c r="G153" s="14">
        <v>750.33</v>
      </c>
      <c r="H153" s="14">
        <v>68.64</v>
      </c>
      <c r="I153" s="14">
        <v>74.040000000000006</v>
      </c>
      <c r="J153" s="14">
        <v>51772.7</v>
      </c>
      <c r="K153" s="14">
        <v>17479.7</v>
      </c>
      <c r="L153" t="s">
        <v>636</v>
      </c>
      <c r="M153" s="11">
        <v>2025</v>
      </c>
    </row>
    <row r="154" spans="1:13" x14ac:dyDescent="0.3">
      <c r="A154" t="s">
        <v>535</v>
      </c>
      <c r="B154" t="s">
        <v>502</v>
      </c>
      <c r="C154" t="s">
        <v>536</v>
      </c>
      <c r="D154">
        <v>62</v>
      </c>
      <c r="E154" s="14">
        <v>521</v>
      </c>
      <c r="F154" s="14">
        <v>32302</v>
      </c>
      <c r="G154" s="14">
        <v>812.37</v>
      </c>
      <c r="H154" s="14">
        <v>47.1</v>
      </c>
      <c r="I154" s="14">
        <v>35.840000000000003</v>
      </c>
      <c r="J154" s="14">
        <v>50366.94</v>
      </c>
      <c r="K154" s="14">
        <v>18064.939999999999</v>
      </c>
      <c r="L154" t="s">
        <v>636</v>
      </c>
      <c r="M154" s="11">
        <v>2025</v>
      </c>
    </row>
    <row r="155" spans="1:13" x14ac:dyDescent="0.3">
      <c r="A155" t="s">
        <v>620</v>
      </c>
      <c r="B155" t="s">
        <v>502</v>
      </c>
      <c r="C155" t="s">
        <v>621</v>
      </c>
      <c r="D155">
        <v>54</v>
      </c>
      <c r="E155" s="14">
        <v>41</v>
      </c>
      <c r="F155" s="14">
        <v>2214</v>
      </c>
      <c r="G155" s="14">
        <v>54.54</v>
      </c>
      <c r="H155" s="14">
        <v>4.82</v>
      </c>
      <c r="I155" s="14">
        <v>0</v>
      </c>
      <c r="J155" s="14">
        <v>2945.18</v>
      </c>
      <c r="K155" s="14">
        <v>731.18</v>
      </c>
      <c r="L155" t="s">
        <v>636</v>
      </c>
      <c r="M155" s="11">
        <v>2025</v>
      </c>
    </row>
    <row r="156" spans="1:13" x14ac:dyDescent="0.3">
      <c r="A156" t="s">
        <v>529</v>
      </c>
      <c r="B156" t="s">
        <v>502</v>
      </c>
      <c r="C156" t="s">
        <v>530</v>
      </c>
      <c r="D156">
        <v>48</v>
      </c>
      <c r="E156" s="14">
        <v>584</v>
      </c>
      <c r="F156" s="14">
        <v>28032</v>
      </c>
      <c r="G156" s="14">
        <v>863.88</v>
      </c>
      <c r="H156" s="14">
        <v>488.17</v>
      </c>
      <c r="I156" s="14">
        <v>234.18</v>
      </c>
      <c r="J156" s="14">
        <v>41466.03</v>
      </c>
      <c r="K156" s="14">
        <v>13434.03</v>
      </c>
      <c r="L156" t="s">
        <v>636</v>
      </c>
      <c r="M156" s="11">
        <v>2025</v>
      </c>
    </row>
    <row r="157" spans="1:13" x14ac:dyDescent="0.3">
      <c r="A157" t="s">
        <v>547</v>
      </c>
      <c r="B157" t="s">
        <v>502</v>
      </c>
      <c r="C157" t="s">
        <v>548</v>
      </c>
      <c r="D157">
        <v>41</v>
      </c>
      <c r="E157" s="14">
        <v>3.05</v>
      </c>
      <c r="F157" s="14">
        <v>125.05</v>
      </c>
      <c r="G157" s="14">
        <v>4.45</v>
      </c>
      <c r="H157" s="14">
        <v>0.21</v>
      </c>
      <c r="I157" s="14">
        <v>0</v>
      </c>
      <c r="J157" s="14">
        <v>182.29</v>
      </c>
      <c r="K157" s="14">
        <v>57.24</v>
      </c>
      <c r="L157" t="s">
        <v>636</v>
      </c>
      <c r="M157" s="11">
        <v>2025</v>
      </c>
    </row>
    <row r="158" spans="1:13" x14ac:dyDescent="0.3">
      <c r="A158" t="s">
        <v>531</v>
      </c>
      <c r="B158" t="s">
        <v>502</v>
      </c>
      <c r="C158" t="s">
        <v>532</v>
      </c>
      <c r="D158">
        <v>32</v>
      </c>
      <c r="E158" s="14">
        <v>12.2</v>
      </c>
      <c r="F158" s="14">
        <v>390.27</v>
      </c>
      <c r="G158" s="14">
        <v>16.45</v>
      </c>
      <c r="H158" s="14">
        <v>0</v>
      </c>
      <c r="I158" s="14">
        <v>0</v>
      </c>
      <c r="J158" s="14">
        <v>526.5</v>
      </c>
      <c r="K158" s="14">
        <v>136.22999999999999</v>
      </c>
      <c r="L158" t="s">
        <v>636</v>
      </c>
      <c r="M158" s="11">
        <v>2025</v>
      </c>
    </row>
    <row r="159" spans="1:13" x14ac:dyDescent="0.3">
      <c r="A159" t="s">
        <v>539</v>
      </c>
      <c r="B159" t="s">
        <v>502</v>
      </c>
      <c r="C159" t="s">
        <v>540</v>
      </c>
      <c r="D159">
        <v>28</v>
      </c>
      <c r="E159" s="14">
        <v>725</v>
      </c>
      <c r="F159" s="14">
        <v>20300</v>
      </c>
      <c r="G159" s="14">
        <v>1315.13</v>
      </c>
      <c r="H159" s="14">
        <v>26.47</v>
      </c>
      <c r="I159" s="14">
        <v>0</v>
      </c>
      <c r="J159" s="14">
        <v>36823.53</v>
      </c>
      <c r="K159" s="14">
        <v>16523.53</v>
      </c>
      <c r="L159" t="s">
        <v>636</v>
      </c>
      <c r="M159" s="11">
        <v>2025</v>
      </c>
    </row>
    <row r="160" spans="1:13" x14ac:dyDescent="0.3">
      <c r="A160" t="s">
        <v>559</v>
      </c>
      <c r="B160" t="s">
        <v>502</v>
      </c>
      <c r="C160" t="s">
        <v>560</v>
      </c>
      <c r="D160">
        <v>20</v>
      </c>
      <c r="E160" s="14">
        <v>49.21</v>
      </c>
      <c r="F160" s="14">
        <v>984.2</v>
      </c>
      <c r="G160" s="14">
        <v>79.16</v>
      </c>
      <c r="H160" s="14">
        <v>1.82</v>
      </c>
      <c r="I160" s="14">
        <v>0</v>
      </c>
      <c r="J160" s="14">
        <v>1583.18</v>
      </c>
      <c r="K160" s="14">
        <v>598.98</v>
      </c>
      <c r="L160" t="s">
        <v>636</v>
      </c>
      <c r="M160" s="11">
        <v>2025</v>
      </c>
    </row>
    <row r="161" spans="1:13" x14ac:dyDescent="0.3">
      <c r="A161" t="s">
        <v>545</v>
      </c>
      <c r="B161" t="s">
        <v>502</v>
      </c>
      <c r="C161" t="s">
        <v>546</v>
      </c>
      <c r="D161">
        <v>16</v>
      </c>
      <c r="E161" s="14">
        <v>13.69</v>
      </c>
      <c r="F161" s="14">
        <v>219.04</v>
      </c>
      <c r="G161" s="14">
        <v>63.13</v>
      </c>
      <c r="H161" s="14">
        <v>0</v>
      </c>
      <c r="I161" s="14">
        <v>0</v>
      </c>
      <c r="J161" s="14">
        <v>1010</v>
      </c>
      <c r="K161" s="14">
        <v>790.96</v>
      </c>
      <c r="L161" t="s">
        <v>636</v>
      </c>
      <c r="M161" s="11">
        <v>2025</v>
      </c>
    </row>
    <row r="162" spans="1:13" x14ac:dyDescent="0.3">
      <c r="A162" t="s">
        <v>563</v>
      </c>
      <c r="B162" t="s">
        <v>502</v>
      </c>
      <c r="C162" t="s">
        <v>564</v>
      </c>
      <c r="D162">
        <v>15</v>
      </c>
      <c r="E162" s="14">
        <v>33</v>
      </c>
      <c r="F162" s="14">
        <v>495</v>
      </c>
      <c r="G162" s="14">
        <v>145.72</v>
      </c>
      <c r="H162" s="14">
        <v>4.1500000000000004</v>
      </c>
      <c r="I162" s="14">
        <v>0</v>
      </c>
      <c r="J162" s="14">
        <v>2185.85</v>
      </c>
      <c r="K162" s="14">
        <v>1690.85</v>
      </c>
      <c r="L162" t="s">
        <v>636</v>
      </c>
      <c r="M162" s="11">
        <v>2025</v>
      </c>
    </row>
    <row r="163" spans="1:13" x14ac:dyDescent="0.3">
      <c r="A163" t="s">
        <v>541</v>
      </c>
      <c r="B163" t="s">
        <v>502</v>
      </c>
      <c r="C163" t="s">
        <v>542</v>
      </c>
      <c r="D163">
        <v>15</v>
      </c>
      <c r="E163" s="14">
        <v>710</v>
      </c>
      <c r="F163" s="14">
        <v>10650</v>
      </c>
      <c r="G163" s="14">
        <v>1248.72</v>
      </c>
      <c r="H163" s="14">
        <v>19.149999999999999</v>
      </c>
      <c r="I163" s="14">
        <v>0</v>
      </c>
      <c r="J163" s="14">
        <v>18730.849999999999</v>
      </c>
      <c r="K163" s="14">
        <v>8080.85</v>
      </c>
      <c r="L163" t="s">
        <v>636</v>
      </c>
      <c r="M163" s="11">
        <v>2025</v>
      </c>
    </row>
    <row r="164" spans="1:13" x14ac:dyDescent="0.3">
      <c r="A164" t="s">
        <v>557</v>
      </c>
      <c r="B164" t="s">
        <v>502</v>
      </c>
      <c r="C164" t="s">
        <v>558</v>
      </c>
      <c r="D164">
        <v>15</v>
      </c>
      <c r="E164" s="14">
        <v>268.45999999999998</v>
      </c>
      <c r="F164" s="14">
        <v>4026.9</v>
      </c>
      <c r="G164" s="14">
        <v>550.87</v>
      </c>
      <c r="H164" s="14">
        <v>0</v>
      </c>
      <c r="I164" s="14">
        <v>13</v>
      </c>
      <c r="J164" s="14">
        <v>8263</v>
      </c>
      <c r="K164" s="14">
        <v>4236.1000000000004</v>
      </c>
      <c r="L164" t="s">
        <v>636</v>
      </c>
      <c r="M164" s="11">
        <v>2025</v>
      </c>
    </row>
    <row r="165" spans="1:13" x14ac:dyDescent="0.3">
      <c r="A165" t="s">
        <v>565</v>
      </c>
      <c r="B165" t="s">
        <v>502</v>
      </c>
      <c r="C165" t="s">
        <v>566</v>
      </c>
      <c r="D165">
        <v>14</v>
      </c>
      <c r="E165" s="14">
        <v>90</v>
      </c>
      <c r="F165" s="14">
        <v>1260</v>
      </c>
      <c r="G165" s="14">
        <v>183.57</v>
      </c>
      <c r="H165" s="14">
        <v>0</v>
      </c>
      <c r="I165" s="14">
        <v>0</v>
      </c>
      <c r="J165" s="14">
        <v>2570</v>
      </c>
      <c r="K165" s="14">
        <v>1310</v>
      </c>
      <c r="L165" t="s">
        <v>636</v>
      </c>
      <c r="M165" s="11">
        <v>2025</v>
      </c>
    </row>
    <row r="166" spans="1:13" x14ac:dyDescent="0.3">
      <c r="A166" t="s">
        <v>553</v>
      </c>
      <c r="B166" t="s">
        <v>502</v>
      </c>
      <c r="C166" t="s">
        <v>554</v>
      </c>
      <c r="D166">
        <v>11</v>
      </c>
      <c r="E166" s="14">
        <v>740</v>
      </c>
      <c r="F166" s="14">
        <v>8140</v>
      </c>
      <c r="G166" s="14">
        <v>1440.91</v>
      </c>
      <c r="H166" s="14">
        <v>0</v>
      </c>
      <c r="I166" s="14">
        <v>0</v>
      </c>
      <c r="J166" s="14">
        <v>15850</v>
      </c>
      <c r="K166" s="14">
        <v>7710</v>
      </c>
      <c r="L166" t="s">
        <v>636</v>
      </c>
      <c r="M166" s="11">
        <v>2025</v>
      </c>
    </row>
    <row r="167" spans="1:13" x14ac:dyDescent="0.3">
      <c r="A167" t="s">
        <v>502</v>
      </c>
      <c r="B167" t="s">
        <v>502</v>
      </c>
      <c r="C167" t="s">
        <v>637</v>
      </c>
      <c r="D167">
        <v>10</v>
      </c>
      <c r="E167" s="14">
        <v>0</v>
      </c>
      <c r="F167" s="14">
        <v>0</v>
      </c>
      <c r="G167" s="14">
        <v>0.21</v>
      </c>
      <c r="H167" s="14">
        <v>0</v>
      </c>
      <c r="I167" s="14">
        <v>2.14</v>
      </c>
      <c r="J167" s="14">
        <v>2.14</v>
      </c>
      <c r="K167" s="14">
        <v>2.14</v>
      </c>
      <c r="L167" t="s">
        <v>636</v>
      </c>
      <c r="M167" s="11">
        <v>2025</v>
      </c>
    </row>
    <row r="168" spans="1:13" x14ac:dyDescent="0.3">
      <c r="A168" t="s">
        <v>638</v>
      </c>
      <c r="B168" t="s">
        <v>502</v>
      </c>
      <c r="C168" t="s">
        <v>639</v>
      </c>
      <c r="D168">
        <v>10</v>
      </c>
      <c r="E168" s="14">
        <v>14.44</v>
      </c>
      <c r="F168" s="14">
        <v>144.4</v>
      </c>
      <c r="G168" s="14">
        <v>12</v>
      </c>
      <c r="H168" s="14">
        <v>0</v>
      </c>
      <c r="I168" s="14">
        <v>0</v>
      </c>
      <c r="J168" s="14">
        <v>120</v>
      </c>
      <c r="K168" s="14">
        <v>-24.4</v>
      </c>
      <c r="L168" t="s">
        <v>636</v>
      </c>
      <c r="M168" s="11">
        <v>2025</v>
      </c>
    </row>
    <row r="169" spans="1:13" x14ac:dyDescent="0.3">
      <c r="A169" t="s">
        <v>551</v>
      </c>
      <c r="B169" t="s">
        <v>502</v>
      </c>
      <c r="C169" t="s">
        <v>552</v>
      </c>
      <c r="D169">
        <v>8</v>
      </c>
      <c r="E169" s="14">
        <v>61.37</v>
      </c>
      <c r="F169" s="14">
        <v>490.96</v>
      </c>
      <c r="G169" s="14">
        <v>86.25</v>
      </c>
      <c r="H169" s="14">
        <v>20</v>
      </c>
      <c r="I169" s="14">
        <v>0</v>
      </c>
      <c r="J169" s="14">
        <v>690</v>
      </c>
      <c r="K169" s="14">
        <v>199.04</v>
      </c>
      <c r="L169" t="s">
        <v>636</v>
      </c>
      <c r="M169" s="11">
        <v>2025</v>
      </c>
    </row>
    <row r="170" spans="1:13" x14ac:dyDescent="0.3">
      <c r="A170" t="s">
        <v>587</v>
      </c>
      <c r="B170" t="s">
        <v>502</v>
      </c>
      <c r="C170" t="s">
        <v>588</v>
      </c>
      <c r="D170">
        <v>6</v>
      </c>
      <c r="E170" s="14">
        <v>757</v>
      </c>
      <c r="F170" s="14">
        <v>4542</v>
      </c>
      <c r="G170" s="14">
        <v>1552.36</v>
      </c>
      <c r="H170" s="14">
        <v>0</v>
      </c>
      <c r="I170" s="14">
        <v>14.16</v>
      </c>
      <c r="J170" s="14">
        <v>9314.16</v>
      </c>
      <c r="K170" s="14">
        <v>4772.16</v>
      </c>
      <c r="L170" t="s">
        <v>636</v>
      </c>
      <c r="M170" s="11">
        <v>2025</v>
      </c>
    </row>
    <row r="171" spans="1:13" x14ac:dyDescent="0.3">
      <c r="A171" t="s">
        <v>591</v>
      </c>
      <c r="B171" t="s">
        <v>502</v>
      </c>
      <c r="C171" t="s">
        <v>592</v>
      </c>
      <c r="D171">
        <v>5</v>
      </c>
      <c r="E171" s="14">
        <v>33.56</v>
      </c>
      <c r="F171" s="14">
        <v>167.8</v>
      </c>
      <c r="G171" s="14">
        <v>85</v>
      </c>
      <c r="H171" s="14">
        <v>0</v>
      </c>
      <c r="I171" s="14">
        <v>0</v>
      </c>
      <c r="J171" s="14">
        <v>425</v>
      </c>
      <c r="K171" s="14">
        <v>257.2</v>
      </c>
      <c r="L171" t="s">
        <v>636</v>
      </c>
      <c r="M171" s="11">
        <v>2025</v>
      </c>
    </row>
    <row r="172" spans="1:13" x14ac:dyDescent="0.3">
      <c r="A172" t="s">
        <v>549</v>
      </c>
      <c r="B172" t="s">
        <v>502</v>
      </c>
      <c r="C172" t="s">
        <v>619</v>
      </c>
      <c r="D172">
        <v>5</v>
      </c>
      <c r="E172" s="14">
        <v>42</v>
      </c>
      <c r="F172" s="14">
        <v>210</v>
      </c>
      <c r="G172" s="14">
        <v>61</v>
      </c>
      <c r="H172" s="14">
        <v>0</v>
      </c>
      <c r="I172" s="14">
        <v>0</v>
      </c>
      <c r="J172" s="14">
        <v>305</v>
      </c>
      <c r="K172" s="14">
        <v>95</v>
      </c>
      <c r="L172" t="s">
        <v>636</v>
      </c>
      <c r="M172" s="11">
        <v>2025</v>
      </c>
    </row>
    <row r="173" spans="1:13" x14ac:dyDescent="0.3">
      <c r="A173" t="s">
        <v>622</v>
      </c>
      <c r="B173" t="s">
        <v>502</v>
      </c>
      <c r="C173" t="s">
        <v>623</v>
      </c>
      <c r="D173">
        <v>4</v>
      </c>
      <c r="E173" s="14">
        <v>773</v>
      </c>
      <c r="F173" s="14">
        <v>3092</v>
      </c>
      <c r="G173" s="14">
        <v>1650</v>
      </c>
      <c r="H173" s="14">
        <v>0</v>
      </c>
      <c r="I173" s="14">
        <v>0</v>
      </c>
      <c r="J173" s="14">
        <v>6600</v>
      </c>
      <c r="K173" s="14">
        <v>3508</v>
      </c>
      <c r="L173" t="s">
        <v>636</v>
      </c>
      <c r="M173" s="11">
        <v>2025</v>
      </c>
    </row>
    <row r="174" spans="1:13" x14ac:dyDescent="0.3">
      <c r="A174" t="s">
        <v>614</v>
      </c>
      <c r="B174" t="s">
        <v>502</v>
      </c>
      <c r="C174" t="s">
        <v>615</v>
      </c>
      <c r="D174">
        <v>3</v>
      </c>
      <c r="E174" s="14">
        <v>33.56</v>
      </c>
      <c r="F174" s="14">
        <v>100.68</v>
      </c>
      <c r="G174" s="14">
        <v>85</v>
      </c>
      <c r="H174" s="14">
        <v>0</v>
      </c>
      <c r="I174" s="14">
        <v>0</v>
      </c>
      <c r="J174" s="14">
        <v>255</v>
      </c>
      <c r="K174" s="14">
        <v>154.32</v>
      </c>
      <c r="L174" t="s">
        <v>636</v>
      </c>
      <c r="M174" s="11">
        <v>2025</v>
      </c>
    </row>
    <row r="175" spans="1:13" x14ac:dyDescent="0.3">
      <c r="A175" t="s">
        <v>502</v>
      </c>
      <c r="B175" t="s">
        <v>502</v>
      </c>
      <c r="C175" t="s">
        <v>640</v>
      </c>
      <c r="D175">
        <v>2</v>
      </c>
      <c r="E175" s="14">
        <v>0</v>
      </c>
      <c r="F175" s="14">
        <v>0</v>
      </c>
      <c r="G175" s="14">
        <v>80</v>
      </c>
      <c r="H175" s="14">
        <v>0</v>
      </c>
      <c r="I175" s="14">
        <v>0</v>
      </c>
      <c r="J175" s="14">
        <v>160</v>
      </c>
      <c r="K175" s="14">
        <v>160</v>
      </c>
      <c r="L175" t="s">
        <v>636</v>
      </c>
      <c r="M175" s="11">
        <v>2025</v>
      </c>
    </row>
    <row r="176" spans="1:13" x14ac:dyDescent="0.3">
      <c r="A176" t="s">
        <v>502</v>
      </c>
      <c r="B176" t="s">
        <v>502</v>
      </c>
      <c r="C176" t="s">
        <v>641</v>
      </c>
      <c r="D176">
        <v>2</v>
      </c>
      <c r="E176" s="14">
        <v>0</v>
      </c>
      <c r="F176" s="14">
        <v>0</v>
      </c>
      <c r="G176" s="14">
        <v>440</v>
      </c>
      <c r="H176" s="14">
        <v>0</v>
      </c>
      <c r="I176" s="14">
        <v>0</v>
      </c>
      <c r="J176" s="14">
        <v>880</v>
      </c>
      <c r="K176" s="14">
        <v>880</v>
      </c>
      <c r="L176" t="s">
        <v>636</v>
      </c>
      <c r="M176" s="11">
        <v>2025</v>
      </c>
    </row>
    <row r="177" spans="1:13" x14ac:dyDescent="0.3">
      <c r="A177" t="s">
        <v>502</v>
      </c>
      <c r="B177" t="s">
        <v>502</v>
      </c>
      <c r="C177" t="s">
        <v>642</v>
      </c>
      <c r="D177">
        <v>1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t="s">
        <v>636</v>
      </c>
      <c r="M177" s="11">
        <v>2025</v>
      </c>
    </row>
    <row r="178" spans="1:13" x14ac:dyDescent="0.3">
      <c r="A178" t="s">
        <v>577</v>
      </c>
      <c r="B178" t="s">
        <v>502</v>
      </c>
      <c r="C178" t="s">
        <v>578</v>
      </c>
      <c r="D178">
        <v>1</v>
      </c>
      <c r="E178" s="14">
        <v>30.49</v>
      </c>
      <c r="F178" s="14">
        <v>30.49</v>
      </c>
      <c r="G178" s="14">
        <v>45</v>
      </c>
      <c r="H178" s="14">
        <v>0</v>
      </c>
      <c r="I178" s="14">
        <v>0</v>
      </c>
      <c r="J178" s="14">
        <v>45</v>
      </c>
      <c r="K178" s="14">
        <v>14.51</v>
      </c>
      <c r="L178" t="s">
        <v>636</v>
      </c>
      <c r="M178" s="11">
        <v>2025</v>
      </c>
    </row>
    <row r="179" spans="1:13" x14ac:dyDescent="0.3">
      <c r="A179" t="s">
        <v>555</v>
      </c>
      <c r="B179" t="s">
        <v>502</v>
      </c>
      <c r="C179" t="s">
        <v>556</v>
      </c>
      <c r="D179">
        <v>1</v>
      </c>
      <c r="E179" s="14">
        <v>993</v>
      </c>
      <c r="F179" s="14">
        <v>993</v>
      </c>
      <c r="G179" s="14">
        <v>1370</v>
      </c>
      <c r="H179" s="14">
        <v>0</v>
      </c>
      <c r="I179" s="14">
        <v>0</v>
      </c>
      <c r="J179" s="14">
        <v>1370</v>
      </c>
      <c r="K179" s="14">
        <v>377</v>
      </c>
      <c r="L179" t="s">
        <v>636</v>
      </c>
      <c r="M179" s="11">
        <v>2025</v>
      </c>
    </row>
    <row r="180" spans="1:13" x14ac:dyDescent="0.3">
      <c r="A180" t="s">
        <v>502</v>
      </c>
      <c r="B180" t="s">
        <v>502</v>
      </c>
      <c r="C180" t="s">
        <v>643</v>
      </c>
      <c r="D180">
        <v>1</v>
      </c>
      <c r="E180" s="14">
        <v>0</v>
      </c>
      <c r="F180" s="14">
        <v>0</v>
      </c>
      <c r="G180" s="14">
        <v>8.0399999999999991</v>
      </c>
      <c r="H180" s="14">
        <v>1.81</v>
      </c>
      <c r="I180" s="14">
        <v>9.85</v>
      </c>
      <c r="J180" s="14">
        <v>8.0399999999999991</v>
      </c>
      <c r="K180" s="14">
        <v>8.0399999999999991</v>
      </c>
      <c r="L180" t="s">
        <v>636</v>
      </c>
      <c r="M180" s="11">
        <v>2025</v>
      </c>
    </row>
    <row r="181" spans="1:13" x14ac:dyDescent="0.3">
      <c r="A181" t="s">
        <v>585</v>
      </c>
      <c r="B181" t="s">
        <v>502</v>
      </c>
      <c r="C181" t="s">
        <v>586</v>
      </c>
      <c r="D181">
        <v>1</v>
      </c>
      <c r="E181" s="14">
        <v>1025</v>
      </c>
      <c r="F181" s="14">
        <v>1025</v>
      </c>
      <c r="G181" s="14">
        <v>1700</v>
      </c>
      <c r="H181" s="14">
        <v>0</v>
      </c>
      <c r="I181" s="14">
        <v>0</v>
      </c>
      <c r="J181" s="14">
        <v>1700</v>
      </c>
      <c r="K181" s="14">
        <v>675</v>
      </c>
      <c r="L181" t="s">
        <v>636</v>
      </c>
      <c r="M181" s="11">
        <v>2025</v>
      </c>
    </row>
    <row r="182" spans="1:13" x14ac:dyDescent="0.3">
      <c r="A182" t="s">
        <v>569</v>
      </c>
      <c r="B182" t="s">
        <v>502</v>
      </c>
      <c r="C182" t="s">
        <v>570</v>
      </c>
      <c r="D182">
        <v>1</v>
      </c>
      <c r="E182" s="14">
        <v>9.3800000000000008</v>
      </c>
      <c r="F182" s="14">
        <v>9.3800000000000008</v>
      </c>
      <c r="G182" s="14">
        <v>15</v>
      </c>
      <c r="H182" s="14">
        <v>0</v>
      </c>
      <c r="I182" s="14">
        <v>0</v>
      </c>
      <c r="J182" s="14">
        <v>15</v>
      </c>
      <c r="K182" s="14">
        <v>5.62</v>
      </c>
      <c r="L182" t="s">
        <v>636</v>
      </c>
      <c r="M182" s="11">
        <v>2025</v>
      </c>
    </row>
    <row r="183" spans="1:13" x14ac:dyDescent="0.3">
      <c r="A183" t="s">
        <v>644</v>
      </c>
      <c r="B183" t="s">
        <v>502</v>
      </c>
      <c r="C183" t="s">
        <v>645</v>
      </c>
      <c r="D183">
        <v>1</v>
      </c>
      <c r="E183" s="14">
        <v>0</v>
      </c>
      <c r="F183" s="14">
        <v>0</v>
      </c>
      <c r="G183" s="14">
        <v>180</v>
      </c>
      <c r="H183" s="14">
        <v>0</v>
      </c>
      <c r="I183" s="14">
        <v>0</v>
      </c>
      <c r="J183" s="14">
        <v>180</v>
      </c>
      <c r="K183" s="14">
        <v>180</v>
      </c>
      <c r="L183" t="s">
        <v>636</v>
      </c>
      <c r="M183" s="11">
        <v>2025</v>
      </c>
    </row>
    <row r="184" spans="1:13" x14ac:dyDescent="0.3">
      <c r="A184" t="s">
        <v>502</v>
      </c>
      <c r="B184" t="s">
        <v>502</v>
      </c>
      <c r="C184" t="s">
        <v>646</v>
      </c>
      <c r="D184">
        <v>1</v>
      </c>
      <c r="E184" s="14">
        <v>0</v>
      </c>
      <c r="F184" s="14">
        <v>0</v>
      </c>
      <c r="G184" s="14">
        <v>200</v>
      </c>
      <c r="H184" s="14">
        <v>0</v>
      </c>
      <c r="I184" s="14">
        <v>0</v>
      </c>
      <c r="J184" s="14">
        <v>200</v>
      </c>
      <c r="K184" s="14">
        <v>200</v>
      </c>
      <c r="L184" t="s">
        <v>636</v>
      </c>
      <c r="M184" s="11">
        <v>2025</v>
      </c>
    </row>
    <row r="185" spans="1:13" x14ac:dyDescent="0.3">
      <c r="A185" t="s">
        <v>527</v>
      </c>
      <c r="B185" t="s">
        <v>502</v>
      </c>
      <c r="C185" t="s">
        <v>528</v>
      </c>
      <c r="D185">
        <v>1</v>
      </c>
      <c r="E185" s="14">
        <v>57.13</v>
      </c>
      <c r="F185" s="14">
        <v>57.13</v>
      </c>
      <c r="G185" s="14">
        <v>200</v>
      </c>
      <c r="H185" s="14">
        <v>0</v>
      </c>
      <c r="I185" s="14">
        <v>0</v>
      </c>
      <c r="J185" s="14">
        <v>200</v>
      </c>
      <c r="K185" s="14">
        <v>142.87</v>
      </c>
      <c r="L185" t="s">
        <v>636</v>
      </c>
      <c r="M185" s="11">
        <v>2025</v>
      </c>
    </row>
    <row r="186" spans="1:13" x14ac:dyDescent="0.3">
      <c r="A186" t="s">
        <v>597</v>
      </c>
      <c r="B186" t="s">
        <v>502</v>
      </c>
      <c r="C186" t="s">
        <v>598</v>
      </c>
      <c r="D186">
        <v>1</v>
      </c>
      <c r="E186" s="14">
        <v>0</v>
      </c>
      <c r="F186" s="14">
        <v>0</v>
      </c>
      <c r="G186" s="14">
        <v>180</v>
      </c>
      <c r="H186" s="14">
        <v>0</v>
      </c>
      <c r="I186" s="14">
        <v>0</v>
      </c>
      <c r="J186" s="14">
        <v>180</v>
      </c>
      <c r="K186" s="14">
        <v>180</v>
      </c>
      <c r="L186" t="s">
        <v>636</v>
      </c>
      <c r="M186" s="11">
        <v>2025</v>
      </c>
    </row>
    <row r="187" spans="1:13" x14ac:dyDescent="0.3">
      <c r="A187" t="s">
        <v>502</v>
      </c>
      <c r="B187" t="s">
        <v>502</v>
      </c>
      <c r="C187" t="s">
        <v>647</v>
      </c>
      <c r="D187">
        <v>1</v>
      </c>
      <c r="E187" s="14">
        <v>0</v>
      </c>
      <c r="F187" s="14">
        <v>0</v>
      </c>
      <c r="G187" s="14">
        <v>189.9</v>
      </c>
      <c r="H187" s="14">
        <v>0</v>
      </c>
      <c r="I187" s="14">
        <v>0</v>
      </c>
      <c r="J187" s="14">
        <v>189.9</v>
      </c>
      <c r="K187" s="14">
        <v>189.9</v>
      </c>
      <c r="L187" t="s">
        <v>636</v>
      </c>
      <c r="M187" s="11">
        <v>2025</v>
      </c>
    </row>
    <row r="188" spans="1:13" x14ac:dyDescent="0.3">
      <c r="A188" t="s">
        <v>629</v>
      </c>
      <c r="B188" t="s">
        <v>502</v>
      </c>
      <c r="C188" t="s">
        <v>630</v>
      </c>
      <c r="D188">
        <v>1</v>
      </c>
      <c r="E188" s="14">
        <v>10.58</v>
      </c>
      <c r="F188" s="14">
        <v>10.58</v>
      </c>
      <c r="G188" s="14">
        <v>22</v>
      </c>
      <c r="H188" s="14">
        <v>0</v>
      </c>
      <c r="I188" s="14">
        <v>0</v>
      </c>
      <c r="J188" s="14">
        <v>22</v>
      </c>
      <c r="K188" s="14">
        <v>11.42</v>
      </c>
      <c r="L188" t="s">
        <v>636</v>
      </c>
      <c r="M188" s="11">
        <v>2025</v>
      </c>
    </row>
    <row r="189" spans="1:13" x14ac:dyDescent="0.3">
      <c r="A189" t="s">
        <v>502</v>
      </c>
      <c r="B189" t="s">
        <v>502</v>
      </c>
      <c r="C189" t="s">
        <v>590</v>
      </c>
      <c r="D189">
        <v>1</v>
      </c>
      <c r="E189" s="14">
        <v>0</v>
      </c>
      <c r="F189" s="14">
        <v>0</v>
      </c>
      <c r="G189" s="14">
        <v>590</v>
      </c>
      <c r="H189" s="14">
        <v>0</v>
      </c>
      <c r="I189" s="14">
        <v>0</v>
      </c>
      <c r="J189" s="14">
        <v>590</v>
      </c>
      <c r="K189" s="14">
        <v>590</v>
      </c>
      <c r="L189" t="s">
        <v>636</v>
      </c>
      <c r="M189" s="11">
        <v>2025</v>
      </c>
    </row>
    <row r="190" spans="1:13" x14ac:dyDescent="0.3">
      <c r="A190" t="s">
        <v>505</v>
      </c>
      <c r="B190" t="s">
        <v>502</v>
      </c>
      <c r="C190" t="s">
        <v>506</v>
      </c>
      <c r="D190">
        <v>700</v>
      </c>
      <c r="E190" s="14">
        <v>2.5</v>
      </c>
      <c r="F190" s="14">
        <v>1750</v>
      </c>
      <c r="G190" s="14">
        <v>3.02</v>
      </c>
      <c r="H190" s="14">
        <v>0</v>
      </c>
      <c r="I190" s="14">
        <v>11.04</v>
      </c>
      <c r="J190" s="14">
        <v>2111.04</v>
      </c>
      <c r="K190" s="14">
        <v>361.04</v>
      </c>
      <c r="L190" t="s">
        <v>648</v>
      </c>
      <c r="M190" s="11">
        <v>2025</v>
      </c>
    </row>
    <row r="191" spans="1:13" x14ac:dyDescent="0.3">
      <c r="A191" t="s">
        <v>507</v>
      </c>
      <c r="B191" t="s">
        <v>502</v>
      </c>
      <c r="C191" t="s">
        <v>508</v>
      </c>
      <c r="D191">
        <v>508</v>
      </c>
      <c r="E191" s="14">
        <v>0.65</v>
      </c>
      <c r="F191" s="14">
        <v>330.2</v>
      </c>
      <c r="G191" s="14">
        <v>1.96</v>
      </c>
      <c r="H191" s="14">
        <v>0</v>
      </c>
      <c r="I191" s="14">
        <v>0</v>
      </c>
      <c r="J191" s="14">
        <v>994.4</v>
      </c>
      <c r="K191" s="14">
        <v>664.2</v>
      </c>
      <c r="L191" t="s">
        <v>648</v>
      </c>
      <c r="M191" s="11">
        <v>2025</v>
      </c>
    </row>
    <row r="192" spans="1:13" x14ac:dyDescent="0.3">
      <c r="A192" t="s">
        <v>509</v>
      </c>
      <c r="B192" t="s">
        <v>502</v>
      </c>
      <c r="C192" t="s">
        <v>510</v>
      </c>
      <c r="D192">
        <v>500</v>
      </c>
      <c r="E192" s="14">
        <v>0.65</v>
      </c>
      <c r="F192" s="14">
        <v>325</v>
      </c>
      <c r="G192" s="14">
        <v>1</v>
      </c>
      <c r="H192" s="14">
        <v>0</v>
      </c>
      <c r="I192" s="14">
        <v>0</v>
      </c>
      <c r="J192" s="14">
        <v>500</v>
      </c>
      <c r="K192" s="14">
        <v>175</v>
      </c>
      <c r="L192" t="s">
        <v>648</v>
      </c>
      <c r="M192" s="11">
        <v>2025</v>
      </c>
    </row>
    <row r="193" spans="1:13" x14ac:dyDescent="0.3">
      <c r="A193" t="s">
        <v>515</v>
      </c>
      <c r="B193" t="s">
        <v>502</v>
      </c>
      <c r="C193" t="s">
        <v>516</v>
      </c>
      <c r="D193">
        <v>337</v>
      </c>
      <c r="E193" s="14">
        <v>7.9</v>
      </c>
      <c r="F193" s="14">
        <v>2662.3</v>
      </c>
      <c r="G193" s="14">
        <v>23.1</v>
      </c>
      <c r="H193" s="14">
        <v>14.98</v>
      </c>
      <c r="I193" s="14">
        <v>0</v>
      </c>
      <c r="J193" s="14">
        <v>7785.02</v>
      </c>
      <c r="K193" s="14">
        <v>5122.72</v>
      </c>
      <c r="L193" t="s">
        <v>648</v>
      </c>
      <c r="M193" s="11">
        <v>2025</v>
      </c>
    </row>
    <row r="194" spans="1:13" x14ac:dyDescent="0.3">
      <c r="A194" t="s">
        <v>525</v>
      </c>
      <c r="B194" t="s">
        <v>502</v>
      </c>
      <c r="C194" t="s">
        <v>526</v>
      </c>
      <c r="D194">
        <v>203</v>
      </c>
      <c r="E194" s="14">
        <v>409.87</v>
      </c>
      <c r="F194" s="14">
        <v>83203.61</v>
      </c>
      <c r="G194" s="14">
        <v>561.42999999999995</v>
      </c>
      <c r="H194" s="14">
        <v>459.01</v>
      </c>
      <c r="I194" s="14">
        <v>0</v>
      </c>
      <c r="J194" s="14">
        <v>113970.99</v>
      </c>
      <c r="K194" s="14">
        <v>30767.38</v>
      </c>
      <c r="L194" t="s">
        <v>648</v>
      </c>
      <c r="M194" s="11">
        <v>2025</v>
      </c>
    </row>
    <row r="195" spans="1:13" x14ac:dyDescent="0.3">
      <c r="A195" t="s">
        <v>513</v>
      </c>
      <c r="B195" t="s">
        <v>502</v>
      </c>
      <c r="C195" t="s">
        <v>514</v>
      </c>
      <c r="D195">
        <v>188</v>
      </c>
      <c r="E195" s="14">
        <v>473</v>
      </c>
      <c r="F195" s="14">
        <v>88924</v>
      </c>
      <c r="G195" s="14">
        <v>657.07</v>
      </c>
      <c r="H195" s="14">
        <v>1275.51</v>
      </c>
      <c r="I195" s="14">
        <v>24.72</v>
      </c>
      <c r="J195" s="14">
        <v>123529.21</v>
      </c>
      <c r="K195" s="14">
        <v>34605.21</v>
      </c>
      <c r="L195" t="s">
        <v>648</v>
      </c>
      <c r="M195" s="11">
        <v>2025</v>
      </c>
    </row>
    <row r="196" spans="1:13" x14ac:dyDescent="0.3">
      <c r="A196" t="s">
        <v>547</v>
      </c>
      <c r="B196" t="s">
        <v>502</v>
      </c>
      <c r="C196" t="s">
        <v>548</v>
      </c>
      <c r="D196">
        <v>146</v>
      </c>
      <c r="E196" s="14">
        <v>3.05</v>
      </c>
      <c r="F196" s="14">
        <v>445.3</v>
      </c>
      <c r="G196" s="14">
        <v>4.21</v>
      </c>
      <c r="H196" s="14">
        <v>0.2</v>
      </c>
      <c r="I196" s="14">
        <v>6.18</v>
      </c>
      <c r="J196" s="14">
        <v>614.98</v>
      </c>
      <c r="K196" s="14">
        <v>169.68</v>
      </c>
      <c r="L196" t="s">
        <v>648</v>
      </c>
      <c r="M196" s="11">
        <v>2025</v>
      </c>
    </row>
    <row r="197" spans="1:13" x14ac:dyDescent="0.3">
      <c r="A197" t="s">
        <v>511</v>
      </c>
      <c r="B197" t="s">
        <v>502</v>
      </c>
      <c r="C197" t="s">
        <v>512</v>
      </c>
      <c r="D197">
        <v>139</v>
      </c>
      <c r="E197" s="14">
        <v>447</v>
      </c>
      <c r="F197" s="14">
        <v>62133</v>
      </c>
      <c r="G197" s="14">
        <v>617.62</v>
      </c>
      <c r="H197" s="14">
        <v>779.58</v>
      </c>
      <c r="I197" s="14">
        <v>53.22</v>
      </c>
      <c r="J197" s="14">
        <v>85848.63</v>
      </c>
      <c r="K197" s="14">
        <v>23715.63</v>
      </c>
      <c r="L197" t="s">
        <v>648</v>
      </c>
      <c r="M197" s="11">
        <v>2025</v>
      </c>
    </row>
    <row r="198" spans="1:13" x14ac:dyDescent="0.3">
      <c r="A198" t="s">
        <v>537</v>
      </c>
      <c r="B198" t="s">
        <v>502</v>
      </c>
      <c r="C198" t="s">
        <v>538</v>
      </c>
      <c r="D198">
        <v>114</v>
      </c>
      <c r="E198" s="14">
        <v>25</v>
      </c>
      <c r="F198" s="14">
        <v>2850</v>
      </c>
      <c r="G198" s="14">
        <v>29.8</v>
      </c>
      <c r="H198" s="14">
        <v>0.26</v>
      </c>
      <c r="I198" s="14">
        <v>2.06</v>
      </c>
      <c r="J198" s="14">
        <v>3396.8</v>
      </c>
      <c r="K198" s="14">
        <v>546.79999999999995</v>
      </c>
      <c r="L198" t="s">
        <v>648</v>
      </c>
      <c r="M198" s="11">
        <v>2025</v>
      </c>
    </row>
    <row r="199" spans="1:13" x14ac:dyDescent="0.3">
      <c r="A199" t="s">
        <v>531</v>
      </c>
      <c r="B199" t="s">
        <v>502</v>
      </c>
      <c r="C199" t="s">
        <v>532</v>
      </c>
      <c r="D199">
        <v>110</v>
      </c>
      <c r="E199" s="14">
        <v>12.19</v>
      </c>
      <c r="F199" s="14">
        <v>1340.9</v>
      </c>
      <c r="G199" s="14">
        <v>16.010000000000002</v>
      </c>
      <c r="H199" s="14">
        <v>0.4</v>
      </c>
      <c r="I199" s="14">
        <v>0</v>
      </c>
      <c r="J199" s="14">
        <v>1761.1</v>
      </c>
      <c r="K199" s="14">
        <v>420.2</v>
      </c>
      <c r="L199" t="s">
        <v>648</v>
      </c>
      <c r="M199" s="11">
        <v>2025</v>
      </c>
    </row>
    <row r="200" spans="1:13" x14ac:dyDescent="0.3">
      <c r="A200" t="s">
        <v>535</v>
      </c>
      <c r="B200" t="s">
        <v>502</v>
      </c>
      <c r="C200" t="s">
        <v>536</v>
      </c>
      <c r="D200">
        <v>88</v>
      </c>
      <c r="E200" s="14">
        <v>521</v>
      </c>
      <c r="F200" s="14">
        <v>45848</v>
      </c>
      <c r="G200" s="14">
        <v>789.8</v>
      </c>
      <c r="H200" s="14">
        <v>137.34</v>
      </c>
      <c r="I200" s="14">
        <v>0</v>
      </c>
      <c r="J200" s="14">
        <v>69502.66</v>
      </c>
      <c r="K200" s="14">
        <v>23654.66</v>
      </c>
      <c r="L200" t="s">
        <v>648</v>
      </c>
      <c r="M200" s="11">
        <v>2025</v>
      </c>
    </row>
    <row r="201" spans="1:13" x14ac:dyDescent="0.3">
      <c r="A201" t="s">
        <v>519</v>
      </c>
      <c r="B201" t="s">
        <v>502</v>
      </c>
      <c r="C201" t="s">
        <v>520</v>
      </c>
      <c r="D201">
        <v>75</v>
      </c>
      <c r="E201" s="14">
        <v>0.96</v>
      </c>
      <c r="F201" s="14">
        <v>72</v>
      </c>
      <c r="G201" s="14">
        <v>0</v>
      </c>
      <c r="H201" s="14">
        <v>0</v>
      </c>
      <c r="I201" s="14">
        <v>0</v>
      </c>
      <c r="J201" s="14">
        <v>0</v>
      </c>
      <c r="K201" s="14">
        <v>-72</v>
      </c>
      <c r="L201" t="s">
        <v>648</v>
      </c>
      <c r="M201" s="11">
        <v>2025</v>
      </c>
    </row>
    <row r="202" spans="1:13" x14ac:dyDescent="0.3">
      <c r="A202" t="s">
        <v>529</v>
      </c>
      <c r="B202" t="s">
        <v>502</v>
      </c>
      <c r="C202" t="s">
        <v>530</v>
      </c>
      <c r="D202">
        <v>53</v>
      </c>
      <c r="E202" s="14">
        <v>584</v>
      </c>
      <c r="F202" s="14">
        <v>30952</v>
      </c>
      <c r="G202" s="14">
        <v>853.21</v>
      </c>
      <c r="H202" s="14">
        <v>255</v>
      </c>
      <c r="I202" s="14">
        <v>0</v>
      </c>
      <c r="J202" s="14">
        <v>45220</v>
      </c>
      <c r="K202" s="14">
        <v>14268</v>
      </c>
      <c r="L202" t="s">
        <v>648</v>
      </c>
      <c r="M202" s="11">
        <v>2025</v>
      </c>
    </row>
    <row r="203" spans="1:13" x14ac:dyDescent="0.3">
      <c r="A203" t="s">
        <v>595</v>
      </c>
      <c r="B203" t="s">
        <v>502</v>
      </c>
      <c r="C203" t="s">
        <v>596</v>
      </c>
      <c r="D203">
        <v>50</v>
      </c>
      <c r="E203" s="14">
        <v>1.47</v>
      </c>
      <c r="F203" s="14">
        <v>73.5</v>
      </c>
      <c r="G203" s="14">
        <v>1.99</v>
      </c>
      <c r="H203" s="14">
        <v>0.41</v>
      </c>
      <c r="I203" s="14">
        <v>0</v>
      </c>
      <c r="J203" s="14">
        <v>99.59</v>
      </c>
      <c r="K203" s="14">
        <v>26.09</v>
      </c>
      <c r="L203" t="s">
        <v>648</v>
      </c>
      <c r="M203" s="11">
        <v>2025</v>
      </c>
    </row>
    <row r="204" spans="1:13" x14ac:dyDescent="0.3">
      <c r="A204" t="s">
        <v>521</v>
      </c>
      <c r="B204" t="s">
        <v>502</v>
      </c>
      <c r="C204" t="s">
        <v>522</v>
      </c>
      <c r="D204">
        <v>49</v>
      </c>
      <c r="E204" s="14">
        <v>497</v>
      </c>
      <c r="F204" s="14">
        <v>24353</v>
      </c>
      <c r="G204" s="14">
        <v>746.17</v>
      </c>
      <c r="H204" s="14">
        <v>230.29</v>
      </c>
      <c r="I204" s="14">
        <v>57.78</v>
      </c>
      <c r="J204" s="14">
        <v>36562.49</v>
      </c>
      <c r="K204" s="14">
        <v>12209.49</v>
      </c>
      <c r="L204" t="s">
        <v>648</v>
      </c>
      <c r="M204" s="11">
        <v>2025</v>
      </c>
    </row>
    <row r="205" spans="1:13" x14ac:dyDescent="0.3">
      <c r="A205" t="s">
        <v>563</v>
      </c>
      <c r="B205" t="s">
        <v>502</v>
      </c>
      <c r="C205" t="s">
        <v>564</v>
      </c>
      <c r="D205">
        <v>17</v>
      </c>
      <c r="E205" s="14">
        <v>33</v>
      </c>
      <c r="F205" s="14">
        <v>561</v>
      </c>
      <c r="G205" s="14">
        <v>149.12</v>
      </c>
      <c r="H205" s="14">
        <v>44.99</v>
      </c>
      <c r="I205" s="14">
        <v>0</v>
      </c>
      <c r="J205" s="14">
        <v>2535.0100000000002</v>
      </c>
      <c r="K205" s="14">
        <v>1974.01</v>
      </c>
      <c r="L205" t="s">
        <v>648</v>
      </c>
      <c r="M205" s="11">
        <v>2025</v>
      </c>
    </row>
    <row r="206" spans="1:13" x14ac:dyDescent="0.3">
      <c r="A206" t="s">
        <v>545</v>
      </c>
      <c r="B206" t="s">
        <v>502</v>
      </c>
      <c r="C206" t="s">
        <v>546</v>
      </c>
      <c r="D206">
        <v>17</v>
      </c>
      <c r="E206" s="14">
        <v>13.69</v>
      </c>
      <c r="F206" s="14">
        <v>232.73</v>
      </c>
      <c r="G206" s="14">
        <v>98.41</v>
      </c>
      <c r="H206" s="14">
        <v>100</v>
      </c>
      <c r="I206" s="14">
        <v>12.94</v>
      </c>
      <c r="J206" s="14">
        <v>1672.94</v>
      </c>
      <c r="K206" s="14">
        <v>1440.21</v>
      </c>
      <c r="L206" t="s">
        <v>648</v>
      </c>
      <c r="M206" s="11">
        <v>2025</v>
      </c>
    </row>
    <row r="207" spans="1:13" x14ac:dyDescent="0.3">
      <c r="A207" t="s">
        <v>502</v>
      </c>
      <c r="B207" t="s">
        <v>502</v>
      </c>
      <c r="C207" t="s">
        <v>637</v>
      </c>
      <c r="D207">
        <v>15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t="s">
        <v>648</v>
      </c>
      <c r="M207" s="11">
        <v>2025</v>
      </c>
    </row>
    <row r="208" spans="1:13" x14ac:dyDescent="0.3">
      <c r="A208" t="s">
        <v>549</v>
      </c>
      <c r="B208" t="s">
        <v>502</v>
      </c>
      <c r="C208" t="s">
        <v>619</v>
      </c>
      <c r="D208">
        <v>13</v>
      </c>
      <c r="E208" s="14">
        <v>42</v>
      </c>
      <c r="F208" s="14">
        <v>546</v>
      </c>
      <c r="G208" s="14">
        <v>56.77</v>
      </c>
      <c r="H208" s="14">
        <v>0</v>
      </c>
      <c r="I208" s="14">
        <v>3.06</v>
      </c>
      <c r="J208" s="14">
        <v>738.06</v>
      </c>
      <c r="K208" s="14">
        <v>192.06</v>
      </c>
      <c r="L208" t="s">
        <v>648</v>
      </c>
      <c r="M208" s="11">
        <v>2025</v>
      </c>
    </row>
    <row r="209" spans="1:13" x14ac:dyDescent="0.3">
      <c r="A209" t="s">
        <v>585</v>
      </c>
      <c r="B209" t="s">
        <v>502</v>
      </c>
      <c r="C209" t="s">
        <v>586</v>
      </c>
      <c r="D209">
        <v>11</v>
      </c>
      <c r="E209" s="14">
        <v>1025</v>
      </c>
      <c r="F209" s="14">
        <v>11275</v>
      </c>
      <c r="G209" s="14">
        <v>1504.55</v>
      </c>
      <c r="H209" s="14">
        <v>350</v>
      </c>
      <c r="I209" s="14">
        <v>0</v>
      </c>
      <c r="J209" s="14">
        <v>16550</v>
      </c>
      <c r="K209" s="14">
        <v>5275</v>
      </c>
      <c r="L209" t="s">
        <v>648</v>
      </c>
      <c r="M209" s="11">
        <v>2025</v>
      </c>
    </row>
    <row r="210" spans="1:13" x14ac:dyDescent="0.3">
      <c r="A210" t="s">
        <v>551</v>
      </c>
      <c r="B210" t="s">
        <v>502</v>
      </c>
      <c r="C210" t="s">
        <v>552</v>
      </c>
      <c r="D210">
        <v>10</v>
      </c>
      <c r="E210" s="14">
        <v>61.37</v>
      </c>
      <c r="F210" s="14">
        <v>613.70000000000005</v>
      </c>
      <c r="G210" s="14">
        <v>90.3</v>
      </c>
      <c r="H210" s="14">
        <v>0</v>
      </c>
      <c r="I210" s="14">
        <v>23</v>
      </c>
      <c r="J210" s="14">
        <v>903</v>
      </c>
      <c r="K210" s="14">
        <v>289.3</v>
      </c>
      <c r="L210" t="s">
        <v>648</v>
      </c>
      <c r="M210" s="11">
        <v>2025</v>
      </c>
    </row>
    <row r="211" spans="1:13" x14ac:dyDescent="0.3">
      <c r="A211" t="s">
        <v>624</v>
      </c>
      <c r="B211" t="s">
        <v>502</v>
      </c>
      <c r="C211" t="s">
        <v>625</v>
      </c>
      <c r="D211">
        <v>8</v>
      </c>
      <c r="E211" s="14">
        <v>35</v>
      </c>
      <c r="F211" s="14">
        <v>280</v>
      </c>
      <c r="G211" s="14">
        <v>33.75</v>
      </c>
      <c r="H211" s="14">
        <v>40</v>
      </c>
      <c r="I211" s="14">
        <v>0</v>
      </c>
      <c r="J211" s="14">
        <v>270</v>
      </c>
      <c r="K211" s="14">
        <v>-10</v>
      </c>
      <c r="L211" t="s">
        <v>648</v>
      </c>
      <c r="M211" s="11">
        <v>2025</v>
      </c>
    </row>
    <row r="212" spans="1:13" x14ac:dyDescent="0.3">
      <c r="A212" t="s">
        <v>620</v>
      </c>
      <c r="B212" t="s">
        <v>502</v>
      </c>
      <c r="C212" t="s">
        <v>621</v>
      </c>
      <c r="D212">
        <v>8</v>
      </c>
      <c r="E212" s="14">
        <v>41</v>
      </c>
      <c r="F212" s="14">
        <v>328</v>
      </c>
      <c r="G212" s="14">
        <v>55</v>
      </c>
      <c r="H212" s="14">
        <v>0</v>
      </c>
      <c r="I212" s="14">
        <v>0</v>
      </c>
      <c r="J212" s="14">
        <v>440</v>
      </c>
      <c r="K212" s="14">
        <v>112</v>
      </c>
      <c r="L212" t="s">
        <v>648</v>
      </c>
      <c r="M212" s="11">
        <v>2025</v>
      </c>
    </row>
    <row r="213" spans="1:13" x14ac:dyDescent="0.3">
      <c r="A213" t="s">
        <v>559</v>
      </c>
      <c r="B213" t="s">
        <v>502</v>
      </c>
      <c r="C213" t="s">
        <v>560</v>
      </c>
      <c r="D213">
        <v>8</v>
      </c>
      <c r="E213" s="14">
        <v>49.21</v>
      </c>
      <c r="F213" s="14">
        <v>393.68</v>
      </c>
      <c r="G213" s="14">
        <v>80</v>
      </c>
      <c r="H213" s="14">
        <v>10</v>
      </c>
      <c r="I213" s="14">
        <v>0</v>
      </c>
      <c r="J213" s="14">
        <v>640</v>
      </c>
      <c r="K213" s="14">
        <v>246.32</v>
      </c>
      <c r="L213" t="s">
        <v>648</v>
      </c>
      <c r="M213" s="11">
        <v>2025</v>
      </c>
    </row>
    <row r="214" spans="1:13" x14ac:dyDescent="0.3">
      <c r="A214" t="s">
        <v>577</v>
      </c>
      <c r="B214" t="s">
        <v>502</v>
      </c>
      <c r="C214" t="s">
        <v>578</v>
      </c>
      <c r="D214">
        <v>7</v>
      </c>
      <c r="E214" s="14">
        <v>30.49</v>
      </c>
      <c r="F214" s="14">
        <v>213.43</v>
      </c>
      <c r="G214" s="14">
        <v>39.94</v>
      </c>
      <c r="H214" s="14">
        <v>5.44</v>
      </c>
      <c r="I214" s="14">
        <v>0</v>
      </c>
      <c r="J214" s="14">
        <v>279.56</v>
      </c>
      <c r="K214" s="14">
        <v>66.13</v>
      </c>
      <c r="L214" t="s">
        <v>648</v>
      </c>
      <c r="M214" s="11">
        <v>2025</v>
      </c>
    </row>
    <row r="215" spans="1:13" x14ac:dyDescent="0.3">
      <c r="A215" t="s">
        <v>561</v>
      </c>
      <c r="B215" t="s">
        <v>502</v>
      </c>
      <c r="C215" t="s">
        <v>562</v>
      </c>
      <c r="D215">
        <v>6</v>
      </c>
      <c r="E215" s="14">
        <v>5</v>
      </c>
      <c r="F215" s="14">
        <v>30</v>
      </c>
      <c r="G215" s="14">
        <v>8.33</v>
      </c>
      <c r="H215" s="14">
        <v>0.04</v>
      </c>
      <c r="I215" s="14">
        <v>0</v>
      </c>
      <c r="J215" s="14">
        <v>49.96</v>
      </c>
      <c r="K215" s="14">
        <v>19.96</v>
      </c>
      <c r="L215" t="s">
        <v>648</v>
      </c>
      <c r="M215" s="11">
        <v>2025</v>
      </c>
    </row>
    <row r="216" spans="1:13" x14ac:dyDescent="0.3">
      <c r="A216" t="s">
        <v>591</v>
      </c>
      <c r="B216" t="s">
        <v>502</v>
      </c>
      <c r="C216" t="s">
        <v>592</v>
      </c>
      <c r="D216">
        <v>4</v>
      </c>
      <c r="E216" s="14">
        <v>33.56</v>
      </c>
      <c r="F216" s="14">
        <v>134.24</v>
      </c>
      <c r="G216" s="14">
        <v>83.75</v>
      </c>
      <c r="H216" s="14">
        <v>5</v>
      </c>
      <c r="I216" s="14">
        <v>0</v>
      </c>
      <c r="J216" s="14">
        <v>335</v>
      </c>
      <c r="K216" s="14">
        <v>200.76</v>
      </c>
      <c r="L216" t="s">
        <v>648</v>
      </c>
      <c r="M216" s="11">
        <v>2025</v>
      </c>
    </row>
    <row r="217" spans="1:13" x14ac:dyDescent="0.3">
      <c r="A217" t="s">
        <v>597</v>
      </c>
      <c r="B217" t="s">
        <v>502</v>
      </c>
      <c r="C217" t="s">
        <v>598</v>
      </c>
      <c r="D217">
        <v>3</v>
      </c>
      <c r="E217" s="14">
        <v>0</v>
      </c>
      <c r="F217" s="14">
        <v>0</v>
      </c>
      <c r="G217" s="14">
        <v>180</v>
      </c>
      <c r="H217" s="14">
        <v>0</v>
      </c>
      <c r="I217" s="14">
        <v>0</v>
      </c>
      <c r="J217" s="14">
        <v>540</v>
      </c>
      <c r="K217" s="14">
        <v>540</v>
      </c>
      <c r="L217" t="s">
        <v>648</v>
      </c>
      <c r="M217" s="11">
        <v>2025</v>
      </c>
    </row>
    <row r="218" spans="1:13" x14ac:dyDescent="0.3">
      <c r="A218" t="s">
        <v>555</v>
      </c>
      <c r="B218" t="s">
        <v>502</v>
      </c>
      <c r="C218" t="s">
        <v>556</v>
      </c>
      <c r="D218">
        <v>3</v>
      </c>
      <c r="E218" s="14">
        <v>993</v>
      </c>
      <c r="F218" s="14">
        <v>2979</v>
      </c>
      <c r="G218" s="14">
        <v>1450</v>
      </c>
      <c r="H218" s="14">
        <v>0</v>
      </c>
      <c r="I218" s="14">
        <v>0</v>
      </c>
      <c r="J218" s="14">
        <v>4350</v>
      </c>
      <c r="K218" s="14">
        <v>1371</v>
      </c>
      <c r="L218" t="s">
        <v>648</v>
      </c>
      <c r="M218" s="11">
        <v>2025</v>
      </c>
    </row>
    <row r="219" spans="1:13" x14ac:dyDescent="0.3">
      <c r="A219" t="s">
        <v>565</v>
      </c>
      <c r="B219" t="s">
        <v>502</v>
      </c>
      <c r="C219" t="s">
        <v>566</v>
      </c>
      <c r="D219">
        <v>3</v>
      </c>
      <c r="E219" s="14">
        <v>90</v>
      </c>
      <c r="F219" s="14">
        <v>270</v>
      </c>
      <c r="G219" s="14">
        <v>180</v>
      </c>
      <c r="H219" s="14">
        <v>0</v>
      </c>
      <c r="I219" s="14">
        <v>0</v>
      </c>
      <c r="J219" s="14">
        <v>540</v>
      </c>
      <c r="K219" s="14">
        <v>270</v>
      </c>
      <c r="L219" t="s">
        <v>648</v>
      </c>
      <c r="M219" s="11">
        <v>2025</v>
      </c>
    </row>
    <row r="220" spans="1:13" x14ac:dyDescent="0.3">
      <c r="A220" t="s">
        <v>502</v>
      </c>
      <c r="B220" t="s">
        <v>502</v>
      </c>
      <c r="C220" t="s">
        <v>649</v>
      </c>
      <c r="D220">
        <v>2</v>
      </c>
      <c r="E220" s="14">
        <v>0</v>
      </c>
      <c r="F220" s="14">
        <v>0</v>
      </c>
      <c r="G220" s="14">
        <v>4.9800000000000004</v>
      </c>
      <c r="H220" s="14">
        <v>0.04</v>
      </c>
      <c r="I220" s="14">
        <v>0</v>
      </c>
      <c r="J220" s="14">
        <v>9.9600000000000009</v>
      </c>
      <c r="K220" s="14">
        <v>9.9600000000000009</v>
      </c>
      <c r="L220" t="s">
        <v>648</v>
      </c>
      <c r="M220" s="11">
        <v>2025</v>
      </c>
    </row>
    <row r="221" spans="1:13" x14ac:dyDescent="0.3">
      <c r="A221" t="s">
        <v>502</v>
      </c>
      <c r="B221" t="s">
        <v>502</v>
      </c>
      <c r="C221" t="s">
        <v>650</v>
      </c>
      <c r="D221">
        <v>2</v>
      </c>
      <c r="E221" s="14">
        <v>0</v>
      </c>
      <c r="F221" s="14">
        <v>0</v>
      </c>
      <c r="G221" s="14">
        <v>180</v>
      </c>
      <c r="H221" s="14">
        <v>0</v>
      </c>
      <c r="I221" s="14">
        <v>0</v>
      </c>
      <c r="J221" s="14">
        <v>360</v>
      </c>
      <c r="K221" s="14">
        <v>360</v>
      </c>
      <c r="L221" t="s">
        <v>648</v>
      </c>
      <c r="M221" s="11">
        <v>2025</v>
      </c>
    </row>
    <row r="222" spans="1:13" x14ac:dyDescent="0.3">
      <c r="A222" t="s">
        <v>557</v>
      </c>
      <c r="B222" t="s">
        <v>502</v>
      </c>
      <c r="C222" t="s">
        <v>558</v>
      </c>
      <c r="D222">
        <v>2</v>
      </c>
      <c r="E222" s="14">
        <v>268.45999999999998</v>
      </c>
      <c r="F222" s="14">
        <v>536.91999999999996</v>
      </c>
      <c r="G222" s="14">
        <v>575</v>
      </c>
      <c r="H222" s="14">
        <v>0</v>
      </c>
      <c r="I222" s="14">
        <v>0</v>
      </c>
      <c r="J222" s="14">
        <v>1150</v>
      </c>
      <c r="K222" s="14">
        <v>613.08000000000004</v>
      </c>
      <c r="L222" t="s">
        <v>648</v>
      </c>
      <c r="M222" s="11">
        <v>2025</v>
      </c>
    </row>
    <row r="223" spans="1:13" x14ac:dyDescent="0.3">
      <c r="A223" t="s">
        <v>569</v>
      </c>
      <c r="B223" t="s">
        <v>502</v>
      </c>
      <c r="C223" t="s">
        <v>570</v>
      </c>
      <c r="D223">
        <v>2</v>
      </c>
      <c r="E223" s="14">
        <v>9.3800000000000008</v>
      </c>
      <c r="F223" s="14">
        <v>18.760000000000002</v>
      </c>
      <c r="G223" s="14">
        <v>15</v>
      </c>
      <c r="H223" s="14">
        <v>0</v>
      </c>
      <c r="I223" s="14">
        <v>0</v>
      </c>
      <c r="J223" s="14">
        <v>30</v>
      </c>
      <c r="K223" s="14">
        <v>11.24</v>
      </c>
      <c r="L223" t="s">
        <v>648</v>
      </c>
      <c r="M223" s="11">
        <v>2025</v>
      </c>
    </row>
    <row r="224" spans="1:13" x14ac:dyDescent="0.3">
      <c r="A224" t="s">
        <v>502</v>
      </c>
      <c r="B224" t="s">
        <v>502</v>
      </c>
      <c r="C224" t="s">
        <v>646</v>
      </c>
      <c r="D224">
        <v>2</v>
      </c>
      <c r="E224" s="14">
        <v>0</v>
      </c>
      <c r="F224" s="14">
        <v>0</v>
      </c>
      <c r="G224" s="14">
        <v>200</v>
      </c>
      <c r="H224" s="14">
        <v>0</v>
      </c>
      <c r="I224" s="14">
        <v>0</v>
      </c>
      <c r="J224" s="14">
        <v>400</v>
      </c>
      <c r="K224" s="14">
        <v>400</v>
      </c>
      <c r="L224" t="s">
        <v>648</v>
      </c>
      <c r="M224" s="11">
        <v>2025</v>
      </c>
    </row>
    <row r="225" spans="1:13" x14ac:dyDescent="0.3">
      <c r="A225" t="s">
        <v>527</v>
      </c>
      <c r="B225" t="s">
        <v>502</v>
      </c>
      <c r="C225" t="s">
        <v>528</v>
      </c>
      <c r="D225">
        <v>1</v>
      </c>
      <c r="E225" s="14">
        <v>57.13</v>
      </c>
      <c r="F225" s="14">
        <v>57.13</v>
      </c>
      <c r="G225" s="14">
        <v>350</v>
      </c>
      <c r="H225" s="14">
        <v>0</v>
      </c>
      <c r="I225" s="14">
        <v>0</v>
      </c>
      <c r="J225" s="14">
        <v>350</v>
      </c>
      <c r="K225" s="14">
        <v>292.87</v>
      </c>
      <c r="L225" t="s">
        <v>648</v>
      </c>
      <c r="M225" s="11">
        <v>2025</v>
      </c>
    </row>
    <row r="226" spans="1:13" x14ac:dyDescent="0.3">
      <c r="A226" t="s">
        <v>502</v>
      </c>
      <c r="B226" t="s">
        <v>502</v>
      </c>
      <c r="C226" t="s">
        <v>651</v>
      </c>
      <c r="D226">
        <v>1</v>
      </c>
      <c r="E226" s="14">
        <v>0</v>
      </c>
      <c r="F226" s="14">
        <v>0</v>
      </c>
      <c r="G226" s="14">
        <v>845</v>
      </c>
      <c r="H226" s="14">
        <v>0</v>
      </c>
      <c r="I226" s="14">
        <v>0</v>
      </c>
      <c r="J226" s="14">
        <v>845</v>
      </c>
      <c r="K226" s="14">
        <v>845</v>
      </c>
      <c r="L226" t="s">
        <v>648</v>
      </c>
      <c r="M226" s="11">
        <v>2025</v>
      </c>
    </row>
    <row r="227" spans="1:13" x14ac:dyDescent="0.3">
      <c r="A227" t="s">
        <v>575</v>
      </c>
      <c r="B227" t="s">
        <v>502</v>
      </c>
      <c r="C227" t="s">
        <v>576</v>
      </c>
      <c r="D227">
        <v>1</v>
      </c>
      <c r="E227" s="14">
        <v>3</v>
      </c>
      <c r="F227" s="14">
        <v>3</v>
      </c>
      <c r="G227" s="14">
        <v>35</v>
      </c>
      <c r="H227" s="14">
        <v>0</v>
      </c>
      <c r="I227" s="14">
        <v>0</v>
      </c>
      <c r="J227" s="14">
        <v>35</v>
      </c>
      <c r="K227" s="14">
        <v>32</v>
      </c>
      <c r="L227" t="s">
        <v>648</v>
      </c>
      <c r="M227" s="11">
        <v>2025</v>
      </c>
    </row>
    <row r="228" spans="1:13" x14ac:dyDescent="0.3">
      <c r="A228" t="s">
        <v>502</v>
      </c>
      <c r="B228" t="s">
        <v>502</v>
      </c>
      <c r="C228" t="s">
        <v>652</v>
      </c>
      <c r="D228">
        <v>1</v>
      </c>
      <c r="E228" s="14">
        <v>0</v>
      </c>
      <c r="F228" s="14">
        <v>0</v>
      </c>
      <c r="G228" s="14">
        <v>180</v>
      </c>
      <c r="H228" s="14">
        <v>0</v>
      </c>
      <c r="I228" s="14">
        <v>0</v>
      </c>
      <c r="J228" s="14">
        <v>180</v>
      </c>
      <c r="K228" s="14">
        <v>180</v>
      </c>
      <c r="L228" t="s">
        <v>648</v>
      </c>
      <c r="M228" s="11">
        <v>2025</v>
      </c>
    </row>
    <row r="229" spans="1:13" x14ac:dyDescent="0.3">
      <c r="A229" t="s">
        <v>502</v>
      </c>
      <c r="B229" t="s">
        <v>502</v>
      </c>
      <c r="C229" t="s">
        <v>653</v>
      </c>
      <c r="D229">
        <v>1</v>
      </c>
      <c r="E229" s="14">
        <v>0</v>
      </c>
      <c r="F229" s="14">
        <v>0</v>
      </c>
      <c r="G229" s="14">
        <v>350</v>
      </c>
      <c r="H229" s="14">
        <v>0</v>
      </c>
      <c r="I229" s="14">
        <v>0</v>
      </c>
      <c r="J229" s="14">
        <v>350</v>
      </c>
      <c r="K229" s="14">
        <v>350</v>
      </c>
      <c r="L229" t="s">
        <v>648</v>
      </c>
      <c r="M229" s="11">
        <v>2025</v>
      </c>
    </row>
    <row r="230" spans="1:13" x14ac:dyDescent="0.3">
      <c r="A230" t="s">
        <v>505</v>
      </c>
      <c r="B230" t="s">
        <v>502</v>
      </c>
      <c r="C230" t="s">
        <v>506</v>
      </c>
      <c r="D230">
        <v>1950</v>
      </c>
      <c r="E230" s="14">
        <v>2.5</v>
      </c>
      <c r="F230" s="14">
        <v>4875</v>
      </c>
      <c r="G230" s="14">
        <v>2.96</v>
      </c>
      <c r="H230" s="14">
        <v>4.1500000000000004</v>
      </c>
      <c r="I230" s="14">
        <v>0</v>
      </c>
      <c r="J230" s="14">
        <v>5765.85</v>
      </c>
      <c r="K230" s="14">
        <v>890.85</v>
      </c>
      <c r="L230" t="s">
        <v>654</v>
      </c>
      <c r="M230" s="11">
        <v>2025</v>
      </c>
    </row>
    <row r="231" spans="1:13" x14ac:dyDescent="0.3">
      <c r="A231" t="s">
        <v>515</v>
      </c>
      <c r="B231" t="s">
        <v>502</v>
      </c>
      <c r="C231" t="s">
        <v>516</v>
      </c>
      <c r="D231">
        <v>428</v>
      </c>
      <c r="E231" s="14">
        <v>7.9</v>
      </c>
      <c r="F231" s="14">
        <v>3381.2</v>
      </c>
      <c r="G231" s="14">
        <v>24.23</v>
      </c>
      <c r="H231" s="14">
        <v>80.680000000000007</v>
      </c>
      <c r="I231" s="14">
        <v>34.340000000000003</v>
      </c>
      <c r="J231" s="14">
        <v>10368.66</v>
      </c>
      <c r="K231" s="14">
        <v>6987.46</v>
      </c>
      <c r="L231" t="s">
        <v>654</v>
      </c>
      <c r="M231" s="11">
        <v>2025</v>
      </c>
    </row>
    <row r="232" spans="1:13" x14ac:dyDescent="0.3">
      <c r="A232" t="s">
        <v>513</v>
      </c>
      <c r="B232" t="s">
        <v>502</v>
      </c>
      <c r="C232" t="s">
        <v>514</v>
      </c>
      <c r="D232">
        <v>242</v>
      </c>
      <c r="E232" s="14">
        <v>473</v>
      </c>
      <c r="F232" s="14">
        <v>114466</v>
      </c>
      <c r="G232" s="14">
        <v>654.55999999999995</v>
      </c>
      <c r="H232" s="14">
        <v>792.65</v>
      </c>
      <c r="I232" s="14">
        <v>153.84</v>
      </c>
      <c r="J232" s="14">
        <v>158403.39000000001</v>
      </c>
      <c r="K232" s="14">
        <v>43937.39</v>
      </c>
      <c r="L232" t="s">
        <v>654</v>
      </c>
      <c r="M232" s="11">
        <v>2025</v>
      </c>
    </row>
    <row r="233" spans="1:13" x14ac:dyDescent="0.3">
      <c r="A233" t="s">
        <v>525</v>
      </c>
      <c r="B233" t="s">
        <v>502</v>
      </c>
      <c r="C233" t="s">
        <v>526</v>
      </c>
      <c r="D233">
        <v>175</v>
      </c>
      <c r="E233" s="14">
        <v>409.87</v>
      </c>
      <c r="F233" s="14">
        <v>71727.25</v>
      </c>
      <c r="G233" s="14">
        <v>572.99</v>
      </c>
      <c r="H233" s="14">
        <v>131.61000000000001</v>
      </c>
      <c r="I233" s="14">
        <v>4.76</v>
      </c>
      <c r="J233" s="14">
        <v>100273.15</v>
      </c>
      <c r="K233" s="14">
        <v>28545.9</v>
      </c>
      <c r="L233" t="s">
        <v>654</v>
      </c>
      <c r="M233" s="11">
        <v>2025</v>
      </c>
    </row>
    <row r="234" spans="1:13" x14ac:dyDescent="0.3">
      <c r="A234" t="s">
        <v>509</v>
      </c>
      <c r="B234" t="s">
        <v>502</v>
      </c>
      <c r="C234" t="s">
        <v>510</v>
      </c>
      <c r="D234">
        <v>150</v>
      </c>
      <c r="E234" s="14">
        <v>0.65</v>
      </c>
      <c r="F234" s="14">
        <v>97.5</v>
      </c>
      <c r="G234" s="14">
        <v>1</v>
      </c>
      <c r="H234" s="14">
        <v>0</v>
      </c>
      <c r="I234" s="14">
        <v>0</v>
      </c>
      <c r="J234" s="14">
        <v>150</v>
      </c>
      <c r="K234" s="14">
        <v>52.5</v>
      </c>
      <c r="L234" t="s">
        <v>654</v>
      </c>
      <c r="M234" s="11">
        <v>2025</v>
      </c>
    </row>
    <row r="235" spans="1:13" x14ac:dyDescent="0.3">
      <c r="A235" t="s">
        <v>507</v>
      </c>
      <c r="B235" t="s">
        <v>502</v>
      </c>
      <c r="C235" t="s">
        <v>508</v>
      </c>
      <c r="D235">
        <v>150</v>
      </c>
      <c r="E235" s="14">
        <v>0.65</v>
      </c>
      <c r="F235" s="14">
        <v>97.5</v>
      </c>
      <c r="G235" s="14">
        <v>1</v>
      </c>
      <c r="H235" s="14">
        <v>0</v>
      </c>
      <c r="I235" s="14">
        <v>0</v>
      </c>
      <c r="J235" s="14">
        <v>150</v>
      </c>
      <c r="K235" s="14">
        <v>52.5</v>
      </c>
      <c r="L235" t="s">
        <v>654</v>
      </c>
      <c r="M235" s="11">
        <v>2025</v>
      </c>
    </row>
    <row r="236" spans="1:13" x14ac:dyDescent="0.3">
      <c r="A236" t="s">
        <v>511</v>
      </c>
      <c r="B236" t="s">
        <v>502</v>
      </c>
      <c r="C236" t="s">
        <v>512</v>
      </c>
      <c r="D236">
        <v>112</v>
      </c>
      <c r="E236" s="14">
        <v>447</v>
      </c>
      <c r="F236" s="14">
        <v>50064</v>
      </c>
      <c r="G236" s="14">
        <v>607.65</v>
      </c>
      <c r="H236" s="14">
        <v>700.04</v>
      </c>
      <c r="I236" s="14">
        <v>36.799999999999997</v>
      </c>
      <c r="J236" s="14">
        <v>68056.759999999995</v>
      </c>
      <c r="K236" s="14">
        <v>17992.759999999998</v>
      </c>
      <c r="L236" t="s">
        <v>654</v>
      </c>
      <c r="M236" s="11">
        <v>2025</v>
      </c>
    </row>
    <row r="237" spans="1:13" x14ac:dyDescent="0.3">
      <c r="A237" t="s">
        <v>547</v>
      </c>
      <c r="B237" t="s">
        <v>502</v>
      </c>
      <c r="C237" t="s">
        <v>655</v>
      </c>
      <c r="D237">
        <v>106</v>
      </c>
      <c r="E237" s="14">
        <v>3.05</v>
      </c>
      <c r="F237" s="14">
        <v>323.3</v>
      </c>
      <c r="G237" s="14">
        <v>3.98</v>
      </c>
      <c r="H237" s="14">
        <v>9.0500000000000007</v>
      </c>
      <c r="I237" s="14">
        <v>0</v>
      </c>
      <c r="J237" s="14">
        <v>421.95</v>
      </c>
      <c r="K237" s="14">
        <v>98.65</v>
      </c>
      <c r="L237" t="s">
        <v>654</v>
      </c>
      <c r="M237" s="11">
        <v>2025</v>
      </c>
    </row>
    <row r="238" spans="1:13" x14ac:dyDescent="0.3">
      <c r="A238" t="s">
        <v>529</v>
      </c>
      <c r="B238" t="s">
        <v>502</v>
      </c>
      <c r="C238" t="s">
        <v>530</v>
      </c>
      <c r="D238">
        <v>93</v>
      </c>
      <c r="E238" s="14">
        <v>584</v>
      </c>
      <c r="F238" s="14">
        <v>54312</v>
      </c>
      <c r="G238" s="14">
        <v>822.91</v>
      </c>
      <c r="H238" s="14">
        <v>502.45</v>
      </c>
      <c r="I238" s="14">
        <v>25.52</v>
      </c>
      <c r="J238" s="14">
        <v>76531.070000000007</v>
      </c>
      <c r="K238" s="14">
        <v>22219.07</v>
      </c>
      <c r="L238" t="s">
        <v>654</v>
      </c>
      <c r="M238" s="11">
        <v>2025</v>
      </c>
    </row>
    <row r="239" spans="1:13" x14ac:dyDescent="0.3">
      <c r="A239" t="s">
        <v>521</v>
      </c>
      <c r="B239" t="s">
        <v>502</v>
      </c>
      <c r="C239" t="s">
        <v>522</v>
      </c>
      <c r="D239">
        <v>79</v>
      </c>
      <c r="E239" s="14">
        <v>497</v>
      </c>
      <c r="F239" s="14">
        <v>39263</v>
      </c>
      <c r="G239" s="14">
        <v>727.78</v>
      </c>
      <c r="H239" s="14">
        <v>650</v>
      </c>
      <c r="I239" s="14">
        <v>0</v>
      </c>
      <c r="J239" s="14">
        <v>57495</v>
      </c>
      <c r="K239" s="14">
        <v>18232</v>
      </c>
      <c r="L239" t="s">
        <v>654</v>
      </c>
      <c r="M239" s="11">
        <v>2025</v>
      </c>
    </row>
    <row r="240" spans="1:13" x14ac:dyDescent="0.3">
      <c r="A240" t="s">
        <v>537</v>
      </c>
      <c r="B240" t="s">
        <v>502</v>
      </c>
      <c r="C240" t="s">
        <v>538</v>
      </c>
      <c r="D240">
        <v>76</v>
      </c>
      <c r="E240" s="14">
        <v>25</v>
      </c>
      <c r="F240" s="14">
        <v>1900</v>
      </c>
      <c r="G240" s="14">
        <v>29.66</v>
      </c>
      <c r="H240" s="14">
        <v>0.9</v>
      </c>
      <c r="I240" s="14">
        <v>0</v>
      </c>
      <c r="J240" s="14">
        <v>2254.1</v>
      </c>
      <c r="K240" s="14">
        <v>354.1</v>
      </c>
      <c r="L240" t="s">
        <v>654</v>
      </c>
      <c r="M240" s="11">
        <v>2025</v>
      </c>
    </row>
    <row r="241" spans="1:13" x14ac:dyDescent="0.3">
      <c r="A241" t="s">
        <v>519</v>
      </c>
      <c r="B241" t="s">
        <v>502</v>
      </c>
      <c r="C241" t="s">
        <v>520</v>
      </c>
      <c r="D241">
        <v>75</v>
      </c>
      <c r="E241" s="14">
        <v>0.96</v>
      </c>
      <c r="F241" s="14">
        <v>72</v>
      </c>
      <c r="G241" s="14">
        <v>0</v>
      </c>
      <c r="H241" s="14">
        <v>0</v>
      </c>
      <c r="I241" s="14">
        <v>0</v>
      </c>
      <c r="J241" s="14">
        <v>0</v>
      </c>
      <c r="K241" s="14">
        <v>-72</v>
      </c>
      <c r="L241" t="s">
        <v>654</v>
      </c>
      <c r="M241" s="11">
        <v>2025</v>
      </c>
    </row>
    <row r="242" spans="1:13" x14ac:dyDescent="0.3">
      <c r="A242" t="s">
        <v>545</v>
      </c>
      <c r="B242" t="s">
        <v>502</v>
      </c>
      <c r="C242" t="s">
        <v>546</v>
      </c>
      <c r="D242">
        <v>70</v>
      </c>
      <c r="E242" s="14">
        <v>13.69</v>
      </c>
      <c r="F242" s="14">
        <v>958.3</v>
      </c>
      <c r="G242" s="14">
        <v>92.29</v>
      </c>
      <c r="H242" s="14">
        <v>0</v>
      </c>
      <c r="I242" s="14">
        <v>0</v>
      </c>
      <c r="J242" s="14">
        <v>6460</v>
      </c>
      <c r="K242" s="14">
        <v>5501.7</v>
      </c>
      <c r="L242" t="s">
        <v>654</v>
      </c>
      <c r="M242" s="11">
        <v>2025</v>
      </c>
    </row>
    <row r="243" spans="1:13" x14ac:dyDescent="0.3">
      <c r="A243" t="s">
        <v>535</v>
      </c>
      <c r="B243" t="s">
        <v>502</v>
      </c>
      <c r="C243" t="s">
        <v>536</v>
      </c>
      <c r="D243">
        <v>70</v>
      </c>
      <c r="E243" s="14">
        <v>521</v>
      </c>
      <c r="F243" s="14">
        <v>36470</v>
      </c>
      <c r="G243" s="14">
        <v>778.79</v>
      </c>
      <c r="H243" s="14">
        <v>136.66999999999999</v>
      </c>
      <c r="I243" s="14">
        <v>37</v>
      </c>
      <c r="J243" s="14">
        <v>54515.33</v>
      </c>
      <c r="K243" s="14">
        <v>18045.330000000002</v>
      </c>
      <c r="L243" t="s">
        <v>654</v>
      </c>
      <c r="M243" s="11">
        <v>2025</v>
      </c>
    </row>
    <row r="244" spans="1:13" x14ac:dyDescent="0.3">
      <c r="A244" t="s">
        <v>531</v>
      </c>
      <c r="B244" t="s">
        <v>502</v>
      </c>
      <c r="C244" t="s">
        <v>532</v>
      </c>
      <c r="D244">
        <v>61</v>
      </c>
      <c r="E244" s="14">
        <v>12.19</v>
      </c>
      <c r="F244" s="14">
        <v>743.59</v>
      </c>
      <c r="G244" s="14">
        <v>15.11</v>
      </c>
      <c r="H244" s="14">
        <v>0</v>
      </c>
      <c r="I244" s="14">
        <v>0</v>
      </c>
      <c r="J244" s="14">
        <v>921.5</v>
      </c>
      <c r="K244" s="14">
        <v>177.91</v>
      </c>
      <c r="L244" t="s">
        <v>654</v>
      </c>
      <c r="M244" s="11">
        <v>2025</v>
      </c>
    </row>
    <row r="245" spans="1:13" x14ac:dyDescent="0.3">
      <c r="A245" t="s">
        <v>656</v>
      </c>
      <c r="B245" t="s">
        <v>502</v>
      </c>
      <c r="C245" t="s">
        <v>657</v>
      </c>
      <c r="D245">
        <v>55</v>
      </c>
      <c r="E245" s="14">
        <v>40</v>
      </c>
      <c r="F245" s="14">
        <v>2200</v>
      </c>
      <c r="G245" s="14">
        <v>60.45</v>
      </c>
      <c r="H245" s="14">
        <v>0</v>
      </c>
      <c r="I245" s="14">
        <v>0</v>
      </c>
      <c r="J245" s="14">
        <v>3325</v>
      </c>
      <c r="K245" s="14">
        <v>1125</v>
      </c>
      <c r="L245" t="s">
        <v>654</v>
      </c>
      <c r="M245" s="11">
        <v>2025</v>
      </c>
    </row>
    <row r="246" spans="1:13" x14ac:dyDescent="0.3">
      <c r="A246" t="s">
        <v>517</v>
      </c>
      <c r="B246" t="s">
        <v>502</v>
      </c>
      <c r="C246" t="s">
        <v>518</v>
      </c>
      <c r="D246">
        <v>50</v>
      </c>
      <c r="E246" s="14">
        <v>3.26</v>
      </c>
      <c r="F246" s="14">
        <v>163</v>
      </c>
      <c r="G246" s="14">
        <v>0</v>
      </c>
      <c r="H246" s="14">
        <v>0</v>
      </c>
      <c r="I246" s="14">
        <v>0</v>
      </c>
      <c r="J246" s="14">
        <v>0</v>
      </c>
      <c r="K246" s="14">
        <v>-163</v>
      </c>
      <c r="L246" t="s">
        <v>654</v>
      </c>
      <c r="M246" s="11">
        <v>2025</v>
      </c>
    </row>
    <row r="247" spans="1:13" x14ac:dyDescent="0.3">
      <c r="A247" t="s">
        <v>541</v>
      </c>
      <c r="B247" t="s">
        <v>502</v>
      </c>
      <c r="C247" t="s">
        <v>542</v>
      </c>
      <c r="D247">
        <v>47</v>
      </c>
      <c r="E247" s="14">
        <v>710</v>
      </c>
      <c r="F247" s="14">
        <v>33370</v>
      </c>
      <c r="G247" s="14">
        <v>1161.1300000000001</v>
      </c>
      <c r="H247" s="14">
        <v>779.11</v>
      </c>
      <c r="I247" s="14">
        <v>32.14</v>
      </c>
      <c r="J247" s="14">
        <v>54573.03</v>
      </c>
      <c r="K247" s="14">
        <v>21203.03</v>
      </c>
      <c r="L247" t="s">
        <v>654</v>
      </c>
      <c r="M247" s="11">
        <v>2025</v>
      </c>
    </row>
    <row r="248" spans="1:13" x14ac:dyDescent="0.3">
      <c r="A248" t="s">
        <v>539</v>
      </c>
      <c r="B248" t="s">
        <v>502</v>
      </c>
      <c r="C248" t="s">
        <v>540</v>
      </c>
      <c r="D248">
        <v>40</v>
      </c>
      <c r="E248" s="14">
        <v>725</v>
      </c>
      <c r="F248" s="14">
        <v>29000</v>
      </c>
      <c r="G248" s="14">
        <v>1243.04</v>
      </c>
      <c r="H248" s="14">
        <v>128.35</v>
      </c>
      <c r="I248" s="14">
        <v>0</v>
      </c>
      <c r="J248" s="14">
        <v>49721.65</v>
      </c>
      <c r="K248" s="14">
        <v>20721.650000000001</v>
      </c>
      <c r="L248" t="s">
        <v>654</v>
      </c>
      <c r="M248" s="11">
        <v>2025</v>
      </c>
    </row>
    <row r="249" spans="1:13" x14ac:dyDescent="0.3">
      <c r="A249" t="s">
        <v>549</v>
      </c>
      <c r="B249" t="s">
        <v>502</v>
      </c>
      <c r="C249" t="s">
        <v>619</v>
      </c>
      <c r="D249">
        <v>34</v>
      </c>
      <c r="E249" s="14">
        <v>42</v>
      </c>
      <c r="F249" s="14">
        <v>1428</v>
      </c>
      <c r="G249" s="14">
        <v>55.36</v>
      </c>
      <c r="H249" s="14">
        <v>12.82</v>
      </c>
      <c r="I249" s="14">
        <v>15.11</v>
      </c>
      <c r="J249" s="14">
        <v>1882.29</v>
      </c>
      <c r="K249" s="14">
        <v>454.29</v>
      </c>
      <c r="L249" t="s">
        <v>654</v>
      </c>
      <c r="M249" s="11">
        <v>2025</v>
      </c>
    </row>
    <row r="250" spans="1:13" x14ac:dyDescent="0.3">
      <c r="A250" t="s">
        <v>502</v>
      </c>
      <c r="B250" t="s">
        <v>502</v>
      </c>
      <c r="C250" t="s">
        <v>658</v>
      </c>
      <c r="D250">
        <v>30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t="s">
        <v>654</v>
      </c>
      <c r="M250" s="11">
        <v>2025</v>
      </c>
    </row>
    <row r="251" spans="1:13" x14ac:dyDescent="0.3">
      <c r="A251" t="s">
        <v>557</v>
      </c>
      <c r="B251" t="s">
        <v>502</v>
      </c>
      <c r="C251" t="s">
        <v>558</v>
      </c>
      <c r="D251">
        <v>25</v>
      </c>
      <c r="E251" s="14">
        <v>268.45999999999998</v>
      </c>
      <c r="F251" s="14">
        <v>6711.5</v>
      </c>
      <c r="G251" s="14">
        <v>516.59</v>
      </c>
      <c r="H251" s="14">
        <v>181.48</v>
      </c>
      <c r="I251" s="14">
        <v>76.22</v>
      </c>
      <c r="J251" s="14">
        <v>12914.74</v>
      </c>
      <c r="K251" s="14">
        <v>6203.24</v>
      </c>
      <c r="L251" t="s">
        <v>654</v>
      </c>
      <c r="M251" s="11">
        <v>2025</v>
      </c>
    </row>
    <row r="252" spans="1:13" x14ac:dyDescent="0.3">
      <c r="A252" t="s">
        <v>527</v>
      </c>
      <c r="B252" t="s">
        <v>502</v>
      </c>
      <c r="C252" t="s">
        <v>528</v>
      </c>
      <c r="D252">
        <v>24</v>
      </c>
      <c r="E252" s="14">
        <v>57.13</v>
      </c>
      <c r="F252" s="14">
        <v>1371.12</v>
      </c>
      <c r="G252" s="14">
        <v>196.68</v>
      </c>
      <c r="H252" s="14">
        <v>1.69</v>
      </c>
      <c r="I252" s="14">
        <v>59.39</v>
      </c>
      <c r="J252" s="14">
        <v>4720.2</v>
      </c>
      <c r="K252" s="14">
        <v>3349.08</v>
      </c>
      <c r="L252" t="s">
        <v>654</v>
      </c>
      <c r="M252" s="11">
        <v>2025</v>
      </c>
    </row>
    <row r="253" spans="1:13" x14ac:dyDescent="0.3">
      <c r="A253" t="s">
        <v>620</v>
      </c>
      <c r="B253" t="s">
        <v>502</v>
      </c>
      <c r="C253" t="s">
        <v>621</v>
      </c>
      <c r="D253">
        <v>23</v>
      </c>
      <c r="E253" s="14">
        <v>41</v>
      </c>
      <c r="F253" s="14">
        <v>943</v>
      </c>
      <c r="G253" s="14">
        <v>58.26</v>
      </c>
      <c r="H253" s="14">
        <v>0</v>
      </c>
      <c r="I253" s="14">
        <v>75</v>
      </c>
      <c r="J253" s="14">
        <v>1340</v>
      </c>
      <c r="K253" s="14">
        <v>397</v>
      </c>
      <c r="L253" t="s">
        <v>654</v>
      </c>
      <c r="M253" s="11">
        <v>2025</v>
      </c>
    </row>
    <row r="254" spans="1:13" x14ac:dyDescent="0.3">
      <c r="A254" t="s">
        <v>638</v>
      </c>
      <c r="B254" t="s">
        <v>502</v>
      </c>
      <c r="C254" t="s">
        <v>639</v>
      </c>
      <c r="D254">
        <v>20</v>
      </c>
      <c r="E254" s="14">
        <v>14.44</v>
      </c>
      <c r="F254" s="14">
        <v>288.8</v>
      </c>
      <c r="G254" s="14">
        <v>12</v>
      </c>
      <c r="H254" s="14">
        <v>0</v>
      </c>
      <c r="I254" s="14">
        <v>0</v>
      </c>
      <c r="J254" s="14">
        <v>240</v>
      </c>
      <c r="K254" s="14">
        <v>-48.8</v>
      </c>
      <c r="L254" t="s">
        <v>654</v>
      </c>
      <c r="M254" s="11">
        <v>2025</v>
      </c>
    </row>
    <row r="255" spans="1:13" x14ac:dyDescent="0.3">
      <c r="A255" t="s">
        <v>551</v>
      </c>
      <c r="B255" t="s">
        <v>502</v>
      </c>
      <c r="C255" t="s">
        <v>552</v>
      </c>
      <c r="D255">
        <v>20</v>
      </c>
      <c r="E255" s="14">
        <v>61.37</v>
      </c>
      <c r="F255" s="14">
        <v>1227.4000000000001</v>
      </c>
      <c r="G255" s="14">
        <v>84.92</v>
      </c>
      <c r="H255" s="14">
        <v>14.6</v>
      </c>
      <c r="I255" s="14">
        <v>12.91</v>
      </c>
      <c r="J255" s="14">
        <v>1698.32</v>
      </c>
      <c r="K255" s="14">
        <v>470.92</v>
      </c>
      <c r="L255" t="s">
        <v>654</v>
      </c>
      <c r="M255" s="11">
        <v>2025</v>
      </c>
    </row>
    <row r="256" spans="1:13" x14ac:dyDescent="0.3">
      <c r="A256" t="s">
        <v>559</v>
      </c>
      <c r="B256" t="s">
        <v>502</v>
      </c>
      <c r="C256" t="s">
        <v>560</v>
      </c>
      <c r="D256">
        <v>16</v>
      </c>
      <c r="E256" s="14">
        <v>49.21</v>
      </c>
      <c r="F256" s="14">
        <v>787.36</v>
      </c>
      <c r="G256" s="14">
        <v>79.64</v>
      </c>
      <c r="H256" s="14">
        <v>10.78</v>
      </c>
      <c r="I256" s="14">
        <v>0</v>
      </c>
      <c r="J256" s="14">
        <v>1274.22</v>
      </c>
      <c r="K256" s="14">
        <v>486.86</v>
      </c>
      <c r="L256" t="s">
        <v>654</v>
      </c>
      <c r="M256" s="11">
        <v>2025</v>
      </c>
    </row>
    <row r="257" spans="1:13" x14ac:dyDescent="0.3">
      <c r="A257" t="s">
        <v>563</v>
      </c>
      <c r="B257" t="s">
        <v>502</v>
      </c>
      <c r="C257" t="s">
        <v>564</v>
      </c>
      <c r="D257">
        <v>16</v>
      </c>
      <c r="E257" s="14">
        <v>33</v>
      </c>
      <c r="F257" s="14">
        <v>528</v>
      </c>
      <c r="G257" s="14">
        <v>152.58000000000001</v>
      </c>
      <c r="H257" s="14">
        <v>0</v>
      </c>
      <c r="I257" s="14">
        <v>41.21</v>
      </c>
      <c r="J257" s="14">
        <v>2441.21</v>
      </c>
      <c r="K257" s="14">
        <v>1913.21</v>
      </c>
      <c r="L257" t="s">
        <v>654</v>
      </c>
      <c r="M257" s="11">
        <v>2025</v>
      </c>
    </row>
    <row r="258" spans="1:13" x14ac:dyDescent="0.3">
      <c r="A258" t="s">
        <v>553</v>
      </c>
      <c r="B258" t="s">
        <v>502</v>
      </c>
      <c r="C258" t="s">
        <v>554</v>
      </c>
      <c r="D258">
        <v>16</v>
      </c>
      <c r="E258" s="14">
        <v>740</v>
      </c>
      <c r="F258" s="14">
        <v>11840</v>
      </c>
      <c r="G258" s="14">
        <v>1366.88</v>
      </c>
      <c r="H258" s="14">
        <v>200</v>
      </c>
      <c r="I258" s="14">
        <v>0</v>
      </c>
      <c r="J258" s="14">
        <v>21870</v>
      </c>
      <c r="K258" s="14">
        <v>10030</v>
      </c>
      <c r="L258" t="s">
        <v>654</v>
      </c>
      <c r="M258" s="11">
        <v>2025</v>
      </c>
    </row>
    <row r="259" spans="1:13" x14ac:dyDescent="0.3">
      <c r="A259" t="s">
        <v>502</v>
      </c>
      <c r="B259" t="s">
        <v>502</v>
      </c>
      <c r="C259" t="s">
        <v>659</v>
      </c>
      <c r="D259">
        <v>15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t="s">
        <v>654</v>
      </c>
      <c r="M259" s="11">
        <v>2025</v>
      </c>
    </row>
    <row r="260" spans="1:13" x14ac:dyDescent="0.3">
      <c r="A260" t="s">
        <v>624</v>
      </c>
      <c r="B260" t="s">
        <v>502</v>
      </c>
      <c r="C260" t="s">
        <v>625</v>
      </c>
      <c r="D260">
        <v>13</v>
      </c>
      <c r="E260" s="14">
        <v>35</v>
      </c>
      <c r="F260" s="14">
        <v>455</v>
      </c>
      <c r="G260" s="14">
        <v>40.85</v>
      </c>
      <c r="H260" s="14">
        <v>0</v>
      </c>
      <c r="I260" s="14">
        <v>10.99</v>
      </c>
      <c r="J260" s="14">
        <v>530.99</v>
      </c>
      <c r="K260" s="14">
        <v>75.989999999999995</v>
      </c>
      <c r="L260" t="s">
        <v>654</v>
      </c>
      <c r="M260" s="11">
        <v>2025</v>
      </c>
    </row>
    <row r="261" spans="1:13" x14ac:dyDescent="0.3">
      <c r="A261" t="s">
        <v>565</v>
      </c>
      <c r="B261" t="s">
        <v>502</v>
      </c>
      <c r="C261" t="s">
        <v>566</v>
      </c>
      <c r="D261">
        <v>13</v>
      </c>
      <c r="E261" s="14">
        <v>90</v>
      </c>
      <c r="F261" s="14">
        <v>1170</v>
      </c>
      <c r="G261" s="14">
        <v>152.31</v>
      </c>
      <c r="H261" s="14">
        <v>0</v>
      </c>
      <c r="I261" s="14">
        <v>0</v>
      </c>
      <c r="J261" s="14">
        <v>1980</v>
      </c>
      <c r="K261" s="14">
        <v>810</v>
      </c>
      <c r="L261" t="s">
        <v>654</v>
      </c>
      <c r="M261" s="11">
        <v>2025</v>
      </c>
    </row>
    <row r="262" spans="1:13" x14ac:dyDescent="0.3">
      <c r="A262" t="s">
        <v>571</v>
      </c>
      <c r="B262" t="s">
        <v>502</v>
      </c>
      <c r="C262" t="s">
        <v>572</v>
      </c>
      <c r="D262">
        <v>11</v>
      </c>
      <c r="E262" s="14">
        <v>540.99</v>
      </c>
      <c r="F262" s="14">
        <v>5950.89</v>
      </c>
      <c r="G262" s="14">
        <v>856.07</v>
      </c>
      <c r="H262" s="14">
        <v>0</v>
      </c>
      <c r="I262" s="14">
        <v>116.76</v>
      </c>
      <c r="J262" s="14">
        <v>9416.76</v>
      </c>
      <c r="K262" s="14">
        <v>3465.87</v>
      </c>
      <c r="L262" t="s">
        <v>654</v>
      </c>
      <c r="M262" s="11">
        <v>2025</v>
      </c>
    </row>
    <row r="263" spans="1:13" x14ac:dyDescent="0.3">
      <c r="A263" t="s">
        <v>502</v>
      </c>
      <c r="B263" t="s">
        <v>502</v>
      </c>
      <c r="C263" t="s">
        <v>660</v>
      </c>
      <c r="D263">
        <v>10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t="s">
        <v>654</v>
      </c>
      <c r="M263" s="11">
        <v>2025</v>
      </c>
    </row>
    <row r="264" spans="1:13" x14ac:dyDescent="0.3">
      <c r="A264" t="s">
        <v>587</v>
      </c>
      <c r="B264" t="s">
        <v>502</v>
      </c>
      <c r="C264" t="s">
        <v>588</v>
      </c>
      <c r="D264">
        <v>8</v>
      </c>
      <c r="E264" s="14">
        <v>757</v>
      </c>
      <c r="F264" s="14">
        <v>6056</v>
      </c>
      <c r="G264" s="14">
        <v>1472.5</v>
      </c>
      <c r="H264" s="14">
        <v>0</v>
      </c>
      <c r="I264" s="14">
        <v>0</v>
      </c>
      <c r="J264" s="14">
        <v>11780</v>
      </c>
      <c r="K264" s="14">
        <v>5724</v>
      </c>
      <c r="L264" t="s">
        <v>654</v>
      </c>
      <c r="M264" s="11">
        <v>2025</v>
      </c>
    </row>
    <row r="265" spans="1:13" x14ac:dyDescent="0.3">
      <c r="A265" t="s">
        <v>591</v>
      </c>
      <c r="B265" t="s">
        <v>502</v>
      </c>
      <c r="C265" t="s">
        <v>592</v>
      </c>
      <c r="D265">
        <v>8</v>
      </c>
      <c r="E265" s="14">
        <v>33.56</v>
      </c>
      <c r="F265" s="14">
        <v>268.48</v>
      </c>
      <c r="G265" s="14">
        <v>84.45</v>
      </c>
      <c r="H265" s="14">
        <v>4.4400000000000004</v>
      </c>
      <c r="I265" s="14">
        <v>0</v>
      </c>
      <c r="J265" s="14">
        <v>675.56</v>
      </c>
      <c r="K265" s="14">
        <v>407.08</v>
      </c>
      <c r="L265" t="s">
        <v>654</v>
      </c>
      <c r="M265" s="11">
        <v>2025</v>
      </c>
    </row>
    <row r="266" spans="1:13" x14ac:dyDescent="0.3">
      <c r="A266" t="s">
        <v>502</v>
      </c>
      <c r="B266" t="s">
        <v>502</v>
      </c>
      <c r="C266" t="s">
        <v>661</v>
      </c>
      <c r="D266">
        <v>7</v>
      </c>
      <c r="E266" s="14">
        <v>0</v>
      </c>
      <c r="F266" s="14">
        <v>0</v>
      </c>
      <c r="G266" s="14">
        <v>50</v>
      </c>
      <c r="H266" s="14">
        <v>0</v>
      </c>
      <c r="I266" s="14">
        <v>0</v>
      </c>
      <c r="J266" s="14">
        <v>350</v>
      </c>
      <c r="K266" s="14">
        <v>350</v>
      </c>
      <c r="L266" t="s">
        <v>654</v>
      </c>
      <c r="M266" s="11">
        <v>2025</v>
      </c>
    </row>
    <row r="267" spans="1:13" x14ac:dyDescent="0.3">
      <c r="A267" t="s">
        <v>662</v>
      </c>
      <c r="B267" t="s">
        <v>502</v>
      </c>
      <c r="C267" t="s">
        <v>663</v>
      </c>
      <c r="D267">
        <v>7</v>
      </c>
      <c r="E267" s="14">
        <v>293.13</v>
      </c>
      <c r="F267" s="14">
        <v>2051.91</v>
      </c>
      <c r="G267" s="14">
        <v>458.14</v>
      </c>
      <c r="H267" s="14">
        <v>0</v>
      </c>
      <c r="I267" s="14">
        <v>0</v>
      </c>
      <c r="J267" s="14">
        <v>3207</v>
      </c>
      <c r="K267" s="14">
        <v>1155.0899999999999</v>
      </c>
      <c r="L267" t="s">
        <v>654</v>
      </c>
      <c r="M267" s="11">
        <v>2025</v>
      </c>
    </row>
    <row r="268" spans="1:13" x14ac:dyDescent="0.3">
      <c r="A268" t="s">
        <v>585</v>
      </c>
      <c r="B268" t="s">
        <v>502</v>
      </c>
      <c r="C268" t="s">
        <v>586</v>
      </c>
      <c r="D268">
        <v>3</v>
      </c>
      <c r="E268" s="14">
        <v>1025</v>
      </c>
      <c r="F268" s="14">
        <v>3075</v>
      </c>
      <c r="G268" s="14">
        <v>1619.54</v>
      </c>
      <c r="H268" s="14">
        <v>91.38</v>
      </c>
      <c r="I268" s="14">
        <v>0</v>
      </c>
      <c r="J268" s="14">
        <v>4858.62</v>
      </c>
      <c r="K268" s="14">
        <v>1783.62</v>
      </c>
      <c r="L268" t="s">
        <v>654</v>
      </c>
      <c r="M268" s="11">
        <v>2025</v>
      </c>
    </row>
    <row r="269" spans="1:13" x14ac:dyDescent="0.3">
      <c r="A269" t="s">
        <v>502</v>
      </c>
      <c r="B269" t="s">
        <v>502</v>
      </c>
      <c r="C269" t="s">
        <v>664</v>
      </c>
      <c r="D269">
        <v>2</v>
      </c>
      <c r="E269" s="14">
        <v>0</v>
      </c>
      <c r="F269" s="14">
        <v>0</v>
      </c>
      <c r="G269" s="14">
        <v>150</v>
      </c>
      <c r="H269" s="14">
        <v>0</v>
      </c>
      <c r="I269" s="14">
        <v>0</v>
      </c>
      <c r="J269" s="14">
        <v>300</v>
      </c>
      <c r="K269" s="14">
        <v>300</v>
      </c>
      <c r="L269" t="s">
        <v>654</v>
      </c>
      <c r="M269" s="11">
        <v>2025</v>
      </c>
    </row>
    <row r="270" spans="1:13" x14ac:dyDescent="0.3">
      <c r="A270" t="s">
        <v>502</v>
      </c>
      <c r="B270" t="s">
        <v>502</v>
      </c>
      <c r="C270" t="s">
        <v>665</v>
      </c>
      <c r="D270">
        <v>2</v>
      </c>
      <c r="E270" s="14">
        <v>0</v>
      </c>
      <c r="F270" s="14">
        <v>0</v>
      </c>
      <c r="G270" s="14">
        <v>400</v>
      </c>
      <c r="H270" s="14">
        <v>0</v>
      </c>
      <c r="I270" s="14">
        <v>0</v>
      </c>
      <c r="J270" s="14">
        <v>800</v>
      </c>
      <c r="K270" s="14">
        <v>800</v>
      </c>
      <c r="L270" t="s">
        <v>654</v>
      </c>
      <c r="M270" s="11">
        <v>2025</v>
      </c>
    </row>
    <row r="271" spans="1:13" x14ac:dyDescent="0.3">
      <c r="A271" t="s">
        <v>597</v>
      </c>
      <c r="B271" t="s">
        <v>502</v>
      </c>
      <c r="C271" t="s">
        <v>598</v>
      </c>
      <c r="D271">
        <v>2</v>
      </c>
      <c r="E271" s="14">
        <v>0</v>
      </c>
      <c r="F271" s="14">
        <v>0</v>
      </c>
      <c r="G271" s="14">
        <v>180</v>
      </c>
      <c r="H271" s="14">
        <v>0</v>
      </c>
      <c r="I271" s="14">
        <v>0</v>
      </c>
      <c r="J271" s="14">
        <v>360</v>
      </c>
      <c r="K271" s="14">
        <v>360</v>
      </c>
      <c r="L271" t="s">
        <v>654</v>
      </c>
      <c r="M271" s="11">
        <v>2025</v>
      </c>
    </row>
    <row r="272" spans="1:13" x14ac:dyDescent="0.3">
      <c r="A272" t="s">
        <v>569</v>
      </c>
      <c r="B272" t="s">
        <v>502</v>
      </c>
      <c r="C272" t="s">
        <v>570</v>
      </c>
      <c r="D272">
        <v>2</v>
      </c>
      <c r="E272" s="14">
        <v>9.3800000000000008</v>
      </c>
      <c r="F272" s="14">
        <v>18.760000000000002</v>
      </c>
      <c r="G272" s="14">
        <v>7.5</v>
      </c>
      <c r="H272" s="14">
        <v>0</v>
      </c>
      <c r="I272" s="14">
        <v>0</v>
      </c>
      <c r="J272" s="14">
        <v>15</v>
      </c>
      <c r="K272" s="14">
        <v>-3.76</v>
      </c>
      <c r="L272" t="s">
        <v>654</v>
      </c>
      <c r="M272" s="11">
        <v>2025</v>
      </c>
    </row>
    <row r="273" spans="1:13" x14ac:dyDescent="0.3">
      <c r="A273" t="s">
        <v>622</v>
      </c>
      <c r="B273" t="s">
        <v>502</v>
      </c>
      <c r="C273" t="s">
        <v>623</v>
      </c>
      <c r="D273">
        <v>2</v>
      </c>
      <c r="E273" s="14">
        <v>773</v>
      </c>
      <c r="F273" s="14">
        <v>1546</v>
      </c>
      <c r="G273" s="14">
        <v>1575</v>
      </c>
      <c r="H273" s="14">
        <v>100</v>
      </c>
      <c r="I273" s="14">
        <v>0</v>
      </c>
      <c r="J273" s="14">
        <v>3150</v>
      </c>
      <c r="K273" s="14">
        <v>1604</v>
      </c>
      <c r="L273" t="s">
        <v>654</v>
      </c>
      <c r="M273" s="11">
        <v>2025</v>
      </c>
    </row>
    <row r="274" spans="1:13" x14ac:dyDescent="0.3">
      <c r="A274" t="s">
        <v>502</v>
      </c>
      <c r="B274" t="s">
        <v>502</v>
      </c>
      <c r="C274" t="s">
        <v>593</v>
      </c>
      <c r="D274">
        <v>2</v>
      </c>
      <c r="E274" s="14">
        <v>0</v>
      </c>
      <c r="F274" s="14">
        <v>0</v>
      </c>
      <c r="G274" s="14">
        <v>200</v>
      </c>
      <c r="H274" s="14">
        <v>0</v>
      </c>
      <c r="I274" s="14">
        <v>0</v>
      </c>
      <c r="J274" s="14">
        <v>400</v>
      </c>
      <c r="K274" s="14">
        <v>400</v>
      </c>
      <c r="L274" t="s">
        <v>654</v>
      </c>
      <c r="M274" s="11">
        <v>2025</v>
      </c>
    </row>
    <row r="275" spans="1:13" x14ac:dyDescent="0.3">
      <c r="A275" t="s">
        <v>567</v>
      </c>
      <c r="B275" t="s">
        <v>502</v>
      </c>
      <c r="C275" t="s">
        <v>609</v>
      </c>
      <c r="D275">
        <v>2</v>
      </c>
      <c r="E275" s="14">
        <v>0</v>
      </c>
      <c r="F275" s="14">
        <v>0</v>
      </c>
      <c r="G275" s="14">
        <v>180</v>
      </c>
      <c r="H275" s="14">
        <v>0</v>
      </c>
      <c r="I275" s="14">
        <v>0</v>
      </c>
      <c r="J275" s="14">
        <v>360</v>
      </c>
      <c r="K275" s="14">
        <v>360</v>
      </c>
      <c r="L275" t="s">
        <v>654</v>
      </c>
      <c r="M275" s="11">
        <v>2025</v>
      </c>
    </row>
    <row r="276" spans="1:13" x14ac:dyDescent="0.3">
      <c r="A276" t="s">
        <v>502</v>
      </c>
      <c r="B276" t="s">
        <v>502</v>
      </c>
      <c r="C276" t="s">
        <v>666</v>
      </c>
      <c r="D276">
        <v>1</v>
      </c>
      <c r="E276" s="14">
        <v>0</v>
      </c>
      <c r="F276" s="14">
        <v>0</v>
      </c>
      <c r="G276" s="14">
        <v>220</v>
      </c>
      <c r="H276" s="14">
        <v>0</v>
      </c>
      <c r="I276" s="14">
        <v>0</v>
      </c>
      <c r="J276" s="14">
        <v>220</v>
      </c>
      <c r="K276" s="14">
        <v>220</v>
      </c>
      <c r="L276" t="s">
        <v>654</v>
      </c>
      <c r="M276" s="11">
        <v>2025</v>
      </c>
    </row>
    <row r="277" spans="1:13" x14ac:dyDescent="0.3">
      <c r="A277" t="s">
        <v>634</v>
      </c>
      <c r="B277" t="s">
        <v>502</v>
      </c>
      <c r="C277" t="s">
        <v>635</v>
      </c>
      <c r="D277">
        <v>1</v>
      </c>
      <c r="E277" s="14">
        <v>3.53</v>
      </c>
      <c r="F277" s="14">
        <v>3.53</v>
      </c>
      <c r="G277" s="14">
        <v>7.86</v>
      </c>
      <c r="H277" s="14">
        <v>0.14000000000000001</v>
      </c>
      <c r="I277" s="14">
        <v>0</v>
      </c>
      <c r="J277" s="14">
        <v>7.86</v>
      </c>
      <c r="K277" s="14">
        <v>4.33</v>
      </c>
      <c r="L277" t="s">
        <v>654</v>
      </c>
      <c r="M277" s="11">
        <v>2025</v>
      </c>
    </row>
    <row r="278" spans="1:13" x14ac:dyDescent="0.3">
      <c r="A278" t="s">
        <v>605</v>
      </c>
      <c r="B278" t="s">
        <v>502</v>
      </c>
      <c r="C278" t="s">
        <v>606</v>
      </c>
      <c r="D278">
        <v>1</v>
      </c>
      <c r="E278" s="14">
        <v>20</v>
      </c>
      <c r="F278" s="14">
        <v>20</v>
      </c>
      <c r="G278" s="14">
        <v>10</v>
      </c>
      <c r="H278" s="14">
        <v>0</v>
      </c>
      <c r="I278" s="14">
        <v>0</v>
      </c>
      <c r="J278" s="14">
        <v>10</v>
      </c>
      <c r="K278" s="14">
        <v>-10</v>
      </c>
      <c r="L278" t="s">
        <v>654</v>
      </c>
      <c r="M278" s="11">
        <v>2025</v>
      </c>
    </row>
    <row r="279" spans="1:13" x14ac:dyDescent="0.3">
      <c r="A279" t="s">
        <v>502</v>
      </c>
      <c r="B279" t="s">
        <v>502</v>
      </c>
      <c r="C279" t="s">
        <v>667</v>
      </c>
      <c r="D279">
        <v>1</v>
      </c>
      <c r="E279" s="14">
        <v>0</v>
      </c>
      <c r="F279" s="14">
        <v>0</v>
      </c>
      <c r="G279" s="14">
        <v>180</v>
      </c>
      <c r="H279" s="14">
        <v>0</v>
      </c>
      <c r="I279" s="14">
        <v>0</v>
      </c>
      <c r="J279" s="14">
        <v>180</v>
      </c>
      <c r="K279" s="14">
        <v>180</v>
      </c>
      <c r="L279" t="s">
        <v>654</v>
      </c>
      <c r="M279" s="11">
        <v>2025</v>
      </c>
    </row>
    <row r="280" spans="1:13" x14ac:dyDescent="0.3">
      <c r="A280" t="s">
        <v>577</v>
      </c>
      <c r="B280" t="s">
        <v>502</v>
      </c>
      <c r="C280" t="s">
        <v>578</v>
      </c>
      <c r="D280">
        <v>1</v>
      </c>
      <c r="E280" s="14">
        <v>30.49</v>
      </c>
      <c r="F280" s="14">
        <v>30.49</v>
      </c>
      <c r="G280" s="14">
        <v>40</v>
      </c>
      <c r="H280" s="14">
        <v>0</v>
      </c>
      <c r="I280" s="14">
        <v>0</v>
      </c>
      <c r="J280" s="14">
        <v>40</v>
      </c>
      <c r="K280" s="14">
        <v>9.51</v>
      </c>
      <c r="L280" t="s">
        <v>654</v>
      </c>
      <c r="M280" s="11">
        <v>2025</v>
      </c>
    </row>
    <row r="281" spans="1:13" x14ac:dyDescent="0.3">
      <c r="A281" t="s">
        <v>505</v>
      </c>
      <c r="B281" t="s">
        <v>502</v>
      </c>
      <c r="C281" t="s">
        <v>506</v>
      </c>
      <c r="D281">
        <v>2250</v>
      </c>
      <c r="E281" s="14">
        <v>2.5</v>
      </c>
      <c r="F281" s="14">
        <v>5625</v>
      </c>
      <c r="G281" s="14">
        <v>2.99</v>
      </c>
      <c r="H281" s="14">
        <v>1.19</v>
      </c>
      <c r="I281" s="14">
        <v>10.119999999999999</v>
      </c>
      <c r="J281" s="14">
        <v>6733.93</v>
      </c>
      <c r="K281" s="14">
        <v>1108.93</v>
      </c>
      <c r="L281" t="s">
        <v>668</v>
      </c>
      <c r="M281" s="11">
        <v>2025</v>
      </c>
    </row>
    <row r="282" spans="1:13" x14ac:dyDescent="0.3">
      <c r="A282" t="s">
        <v>511</v>
      </c>
      <c r="B282" t="s">
        <v>502</v>
      </c>
      <c r="C282" t="s">
        <v>512</v>
      </c>
      <c r="D282">
        <v>381</v>
      </c>
      <c r="E282" s="14">
        <v>403.22</v>
      </c>
      <c r="F282" s="14">
        <v>153628.20000000001</v>
      </c>
      <c r="G282" s="14">
        <v>592.41999999999996</v>
      </c>
      <c r="H282" s="14">
        <v>1228.82</v>
      </c>
      <c r="I282" s="14">
        <v>60</v>
      </c>
      <c r="J282" s="14">
        <v>225711.18</v>
      </c>
      <c r="K282" s="14">
        <v>72082.98</v>
      </c>
      <c r="L282" t="s">
        <v>668</v>
      </c>
      <c r="M282" s="11">
        <v>2025</v>
      </c>
    </row>
    <row r="283" spans="1:13" x14ac:dyDescent="0.3">
      <c r="A283" t="s">
        <v>515</v>
      </c>
      <c r="B283" t="s">
        <v>502</v>
      </c>
      <c r="C283" t="s">
        <v>516</v>
      </c>
      <c r="D283">
        <v>318</v>
      </c>
      <c r="E283" s="14">
        <v>7.59</v>
      </c>
      <c r="F283" s="14">
        <v>2414.91</v>
      </c>
      <c r="G283" s="14">
        <v>17.13</v>
      </c>
      <c r="H283" s="14">
        <v>30</v>
      </c>
      <c r="I283" s="14">
        <v>0</v>
      </c>
      <c r="J283" s="14">
        <v>5446</v>
      </c>
      <c r="K283" s="14">
        <v>3031.09</v>
      </c>
      <c r="L283" t="s">
        <v>668</v>
      </c>
      <c r="M283" s="11">
        <v>2025</v>
      </c>
    </row>
    <row r="284" spans="1:13" x14ac:dyDescent="0.3">
      <c r="A284" t="s">
        <v>513</v>
      </c>
      <c r="B284" t="s">
        <v>502</v>
      </c>
      <c r="C284" t="s">
        <v>514</v>
      </c>
      <c r="D284">
        <v>237</v>
      </c>
      <c r="E284" s="14">
        <v>453.89</v>
      </c>
      <c r="F284" s="14">
        <v>107572.62</v>
      </c>
      <c r="G284" s="14">
        <v>639.72</v>
      </c>
      <c r="H284" s="14">
        <v>1030.54</v>
      </c>
      <c r="I284" s="14">
        <v>0</v>
      </c>
      <c r="J284" s="14">
        <v>151614.46</v>
      </c>
      <c r="K284" s="14">
        <v>44041.84</v>
      </c>
      <c r="L284" t="s">
        <v>668</v>
      </c>
      <c r="M284" s="11">
        <v>2025</v>
      </c>
    </row>
    <row r="285" spans="1:13" x14ac:dyDescent="0.3">
      <c r="A285" t="s">
        <v>547</v>
      </c>
      <c r="B285" t="s">
        <v>502</v>
      </c>
      <c r="C285" t="s">
        <v>655</v>
      </c>
      <c r="D285">
        <v>196</v>
      </c>
      <c r="E285" s="14">
        <v>3.05</v>
      </c>
      <c r="F285" s="14">
        <v>597.79999999999995</v>
      </c>
      <c r="G285" s="14">
        <v>4.04</v>
      </c>
      <c r="H285" s="14">
        <v>5.03</v>
      </c>
      <c r="I285" s="14">
        <v>0</v>
      </c>
      <c r="J285" s="14">
        <v>791.97</v>
      </c>
      <c r="K285" s="14">
        <v>194.17</v>
      </c>
      <c r="L285" t="s">
        <v>668</v>
      </c>
      <c r="M285" s="11">
        <v>2025</v>
      </c>
    </row>
    <row r="286" spans="1:13" x14ac:dyDescent="0.3">
      <c r="A286" t="s">
        <v>507</v>
      </c>
      <c r="B286" t="s">
        <v>502</v>
      </c>
      <c r="C286" t="s">
        <v>508</v>
      </c>
      <c r="D286">
        <v>150</v>
      </c>
      <c r="E286" s="14">
        <v>0.65</v>
      </c>
      <c r="F286" s="14">
        <v>97.5</v>
      </c>
      <c r="G286" s="14">
        <v>0.93</v>
      </c>
      <c r="H286" s="14">
        <v>0</v>
      </c>
      <c r="I286" s="14">
        <v>0</v>
      </c>
      <c r="J286" s="14">
        <v>140</v>
      </c>
      <c r="K286" s="14">
        <v>42.5</v>
      </c>
      <c r="L286" t="s">
        <v>668</v>
      </c>
      <c r="M286" s="11">
        <v>2025</v>
      </c>
    </row>
    <row r="287" spans="1:13" x14ac:dyDescent="0.3">
      <c r="A287" t="s">
        <v>509</v>
      </c>
      <c r="B287" t="s">
        <v>502</v>
      </c>
      <c r="C287" t="s">
        <v>510</v>
      </c>
      <c r="D287">
        <v>150</v>
      </c>
      <c r="E287" s="14">
        <v>0.65</v>
      </c>
      <c r="F287" s="14">
        <v>97.5</v>
      </c>
      <c r="G287" s="14">
        <v>0.93</v>
      </c>
      <c r="H287" s="14">
        <v>0</v>
      </c>
      <c r="I287" s="14">
        <v>0</v>
      </c>
      <c r="J287" s="14">
        <v>140</v>
      </c>
      <c r="K287" s="14">
        <v>42.5</v>
      </c>
      <c r="L287" t="s">
        <v>668</v>
      </c>
      <c r="M287" s="11">
        <v>2025</v>
      </c>
    </row>
    <row r="288" spans="1:13" x14ac:dyDescent="0.3">
      <c r="A288" t="s">
        <v>521</v>
      </c>
      <c r="B288" t="s">
        <v>502</v>
      </c>
      <c r="C288" t="s">
        <v>522</v>
      </c>
      <c r="D288">
        <v>140</v>
      </c>
      <c r="E288" s="14">
        <v>483.8</v>
      </c>
      <c r="F288" s="14">
        <v>67732</v>
      </c>
      <c r="G288" s="14">
        <v>730.69</v>
      </c>
      <c r="H288" s="14">
        <v>652.96</v>
      </c>
      <c r="I288" s="14">
        <v>0</v>
      </c>
      <c r="J288" s="14">
        <v>102297.04</v>
      </c>
      <c r="K288" s="14">
        <v>34565.040000000001</v>
      </c>
      <c r="L288" t="s">
        <v>668</v>
      </c>
      <c r="M288" s="11">
        <v>2025</v>
      </c>
    </row>
    <row r="289" spans="1:13" x14ac:dyDescent="0.3">
      <c r="A289" t="s">
        <v>535</v>
      </c>
      <c r="B289" t="s">
        <v>502</v>
      </c>
      <c r="C289" t="s">
        <v>536</v>
      </c>
      <c r="D289">
        <v>131</v>
      </c>
      <c r="E289" s="14">
        <v>504.54</v>
      </c>
      <c r="F289" s="14">
        <v>66095</v>
      </c>
      <c r="G289" s="14">
        <v>775.24</v>
      </c>
      <c r="H289" s="14">
        <v>568.17999999999995</v>
      </c>
      <c r="I289" s="14">
        <v>0</v>
      </c>
      <c r="J289" s="14">
        <v>101556.82</v>
      </c>
      <c r="K289" s="14">
        <v>35461.82</v>
      </c>
      <c r="L289" t="s">
        <v>668</v>
      </c>
      <c r="M289" s="11">
        <v>2025</v>
      </c>
    </row>
    <row r="290" spans="1:13" x14ac:dyDescent="0.3">
      <c r="A290" t="s">
        <v>529</v>
      </c>
      <c r="B290" t="s">
        <v>502</v>
      </c>
      <c r="C290" t="s">
        <v>530</v>
      </c>
      <c r="D290">
        <v>125</v>
      </c>
      <c r="E290" s="14">
        <v>561.79999999999995</v>
      </c>
      <c r="F290" s="14">
        <v>70225</v>
      </c>
      <c r="G290" s="14">
        <v>817.23</v>
      </c>
      <c r="H290" s="14">
        <v>538.94000000000005</v>
      </c>
      <c r="I290" s="14">
        <v>30</v>
      </c>
      <c r="J290" s="14">
        <v>102154.06</v>
      </c>
      <c r="K290" s="14">
        <v>31929.06</v>
      </c>
      <c r="L290" t="s">
        <v>668</v>
      </c>
      <c r="M290" s="11">
        <v>2025</v>
      </c>
    </row>
    <row r="291" spans="1:13" x14ac:dyDescent="0.3">
      <c r="A291" t="s">
        <v>537</v>
      </c>
      <c r="B291" t="s">
        <v>502</v>
      </c>
      <c r="C291" t="s">
        <v>538</v>
      </c>
      <c r="D291">
        <v>122</v>
      </c>
      <c r="E291" s="14">
        <v>25</v>
      </c>
      <c r="F291" s="14">
        <v>3050</v>
      </c>
      <c r="G291" s="14">
        <v>29.89</v>
      </c>
      <c r="H291" s="14">
        <v>0.24</v>
      </c>
      <c r="I291" s="14">
        <v>2.02</v>
      </c>
      <c r="J291" s="14">
        <v>3646.79</v>
      </c>
      <c r="K291" s="14">
        <v>596.79</v>
      </c>
      <c r="L291" t="s">
        <v>668</v>
      </c>
      <c r="M291" s="11">
        <v>2025</v>
      </c>
    </row>
    <row r="292" spans="1:13" x14ac:dyDescent="0.3">
      <c r="A292" t="s">
        <v>541</v>
      </c>
      <c r="B292" t="s">
        <v>502</v>
      </c>
      <c r="C292" t="s">
        <v>542</v>
      </c>
      <c r="D292">
        <v>54</v>
      </c>
      <c r="E292" s="14">
        <v>683.31</v>
      </c>
      <c r="F292" s="14">
        <v>36899</v>
      </c>
      <c r="G292" s="14">
        <v>1175.0999999999999</v>
      </c>
      <c r="H292" s="14">
        <v>815.32</v>
      </c>
      <c r="I292" s="14">
        <v>25.57</v>
      </c>
      <c r="J292" s="14">
        <v>63455.25</v>
      </c>
      <c r="K292" s="14">
        <v>26556.25</v>
      </c>
      <c r="L292" t="s">
        <v>668</v>
      </c>
      <c r="M292" s="11">
        <v>2025</v>
      </c>
    </row>
    <row r="293" spans="1:13" x14ac:dyDescent="0.3">
      <c r="A293" t="s">
        <v>656</v>
      </c>
      <c r="B293" t="s">
        <v>502</v>
      </c>
      <c r="C293" t="s">
        <v>657</v>
      </c>
      <c r="D293">
        <v>51</v>
      </c>
      <c r="E293" s="14">
        <v>40</v>
      </c>
      <c r="F293" s="14">
        <v>2040</v>
      </c>
      <c r="G293" s="14">
        <v>59.9</v>
      </c>
      <c r="H293" s="14">
        <v>0</v>
      </c>
      <c r="I293" s="14">
        <v>0</v>
      </c>
      <c r="J293" s="14">
        <v>3055</v>
      </c>
      <c r="K293" s="14">
        <v>1015</v>
      </c>
      <c r="L293" t="s">
        <v>668</v>
      </c>
      <c r="M293" s="11">
        <v>2025</v>
      </c>
    </row>
    <row r="294" spans="1:13" x14ac:dyDescent="0.3">
      <c r="A294" t="s">
        <v>551</v>
      </c>
      <c r="B294" t="s">
        <v>502</v>
      </c>
      <c r="C294" t="s">
        <v>552</v>
      </c>
      <c r="D294">
        <v>48</v>
      </c>
      <c r="E294" s="14">
        <v>61.37</v>
      </c>
      <c r="F294" s="14">
        <v>2945.76</v>
      </c>
      <c r="G294" s="14">
        <v>54.38</v>
      </c>
      <c r="H294" s="14">
        <v>0</v>
      </c>
      <c r="I294" s="14">
        <v>0</v>
      </c>
      <c r="J294" s="14">
        <v>2610</v>
      </c>
      <c r="K294" s="14">
        <v>-335.76</v>
      </c>
      <c r="L294" t="s">
        <v>668</v>
      </c>
      <c r="M294" s="11">
        <v>2025</v>
      </c>
    </row>
    <row r="295" spans="1:13" x14ac:dyDescent="0.3">
      <c r="A295" t="s">
        <v>531</v>
      </c>
      <c r="B295" t="s">
        <v>502</v>
      </c>
      <c r="C295" t="s">
        <v>532</v>
      </c>
      <c r="D295">
        <v>45</v>
      </c>
      <c r="E295" s="14">
        <v>12.19</v>
      </c>
      <c r="F295" s="14">
        <v>548.54999999999995</v>
      </c>
      <c r="G295" s="14">
        <v>15.2</v>
      </c>
      <c r="H295" s="14">
        <v>0</v>
      </c>
      <c r="I295" s="14">
        <v>0</v>
      </c>
      <c r="J295" s="14">
        <v>684</v>
      </c>
      <c r="K295" s="14">
        <v>135.44999999999999</v>
      </c>
      <c r="L295" t="s">
        <v>668</v>
      </c>
      <c r="M295" s="11">
        <v>2025</v>
      </c>
    </row>
    <row r="296" spans="1:13" x14ac:dyDescent="0.3">
      <c r="A296" t="s">
        <v>539</v>
      </c>
      <c r="B296" t="s">
        <v>502</v>
      </c>
      <c r="C296" t="s">
        <v>540</v>
      </c>
      <c r="D296">
        <v>44</v>
      </c>
      <c r="E296" s="14">
        <v>706.98</v>
      </c>
      <c r="F296" s="14">
        <v>31107</v>
      </c>
      <c r="G296" s="14">
        <v>1253.55</v>
      </c>
      <c r="H296" s="14">
        <v>248.79</v>
      </c>
      <c r="I296" s="14">
        <v>0</v>
      </c>
      <c r="J296" s="14">
        <v>55156.21</v>
      </c>
      <c r="K296" s="14">
        <v>24049.21</v>
      </c>
      <c r="L296" t="s">
        <v>668</v>
      </c>
      <c r="M296" s="11">
        <v>2025</v>
      </c>
    </row>
    <row r="297" spans="1:13" x14ac:dyDescent="0.3">
      <c r="A297" t="s">
        <v>549</v>
      </c>
      <c r="B297" t="s">
        <v>502</v>
      </c>
      <c r="C297" t="s">
        <v>619</v>
      </c>
      <c r="D297">
        <v>40</v>
      </c>
      <c r="E297" s="14">
        <v>42</v>
      </c>
      <c r="F297" s="14">
        <v>1680</v>
      </c>
      <c r="G297" s="14">
        <v>55.1</v>
      </c>
      <c r="H297" s="14">
        <v>0.78</v>
      </c>
      <c r="I297" s="14">
        <v>4.8600000000000003</v>
      </c>
      <c r="J297" s="14">
        <v>2204.0700000000002</v>
      </c>
      <c r="K297" s="14">
        <v>524.07000000000005</v>
      </c>
      <c r="L297" t="s">
        <v>668</v>
      </c>
      <c r="M297" s="11">
        <v>2025</v>
      </c>
    </row>
    <row r="298" spans="1:13" x14ac:dyDescent="0.3">
      <c r="A298" t="s">
        <v>527</v>
      </c>
      <c r="B298" t="s">
        <v>502</v>
      </c>
      <c r="C298" t="s">
        <v>528</v>
      </c>
      <c r="D298">
        <v>37</v>
      </c>
      <c r="E298" s="14">
        <v>56.21</v>
      </c>
      <c r="F298" s="14">
        <v>2079.73</v>
      </c>
      <c r="G298" s="14">
        <v>185.77</v>
      </c>
      <c r="H298" s="14">
        <v>60.98</v>
      </c>
      <c r="I298" s="14">
        <v>39.43</v>
      </c>
      <c r="J298" s="14">
        <v>6873.44</v>
      </c>
      <c r="K298" s="14">
        <v>4793.71</v>
      </c>
      <c r="L298" t="s">
        <v>668</v>
      </c>
      <c r="M298" s="11">
        <v>2025</v>
      </c>
    </row>
    <row r="299" spans="1:13" x14ac:dyDescent="0.3">
      <c r="A299" t="s">
        <v>563</v>
      </c>
      <c r="B299" t="s">
        <v>502</v>
      </c>
      <c r="C299" t="s">
        <v>564</v>
      </c>
      <c r="D299">
        <v>28</v>
      </c>
      <c r="E299" s="14">
        <v>33</v>
      </c>
      <c r="F299" s="14">
        <v>924</v>
      </c>
      <c r="G299" s="14">
        <v>147.72</v>
      </c>
      <c r="H299" s="14">
        <v>33.9</v>
      </c>
      <c r="I299" s="14">
        <v>0</v>
      </c>
      <c r="J299" s="14">
        <v>4136.1000000000004</v>
      </c>
      <c r="K299" s="14">
        <v>3212.1</v>
      </c>
      <c r="L299" t="s">
        <v>668</v>
      </c>
      <c r="M299" s="11">
        <v>2025</v>
      </c>
    </row>
    <row r="300" spans="1:13" x14ac:dyDescent="0.3">
      <c r="A300" t="s">
        <v>545</v>
      </c>
      <c r="B300" t="s">
        <v>502</v>
      </c>
      <c r="C300" t="s">
        <v>546</v>
      </c>
      <c r="D300">
        <v>26</v>
      </c>
      <c r="E300" s="14">
        <v>13.69</v>
      </c>
      <c r="F300" s="14">
        <v>355.94</v>
      </c>
      <c r="G300" s="14">
        <v>104.04</v>
      </c>
      <c r="H300" s="14">
        <v>0</v>
      </c>
      <c r="I300" s="14">
        <v>0</v>
      </c>
      <c r="J300" s="14">
        <v>2705</v>
      </c>
      <c r="K300" s="14">
        <v>2349.06</v>
      </c>
      <c r="L300" t="s">
        <v>668</v>
      </c>
      <c r="M300" s="11">
        <v>2025</v>
      </c>
    </row>
    <row r="301" spans="1:13" x14ac:dyDescent="0.3">
      <c r="A301" t="s">
        <v>502</v>
      </c>
      <c r="B301" t="s">
        <v>502</v>
      </c>
      <c r="C301" t="s">
        <v>669</v>
      </c>
      <c r="D301">
        <v>20</v>
      </c>
      <c r="E301" s="14">
        <v>0</v>
      </c>
      <c r="F301" s="14">
        <v>0</v>
      </c>
      <c r="G301" s="14">
        <v>15</v>
      </c>
      <c r="H301" s="14">
        <v>0</v>
      </c>
      <c r="I301" s="14">
        <v>0</v>
      </c>
      <c r="J301" s="14">
        <v>300</v>
      </c>
      <c r="K301" s="14">
        <v>300</v>
      </c>
      <c r="L301" t="s">
        <v>668</v>
      </c>
      <c r="M301" s="11">
        <v>2025</v>
      </c>
    </row>
    <row r="302" spans="1:13" x14ac:dyDescent="0.3">
      <c r="A302" t="s">
        <v>662</v>
      </c>
      <c r="B302" t="s">
        <v>502</v>
      </c>
      <c r="C302" t="s">
        <v>663</v>
      </c>
      <c r="D302">
        <v>16</v>
      </c>
      <c r="E302" s="14">
        <v>293.13</v>
      </c>
      <c r="F302" s="14">
        <v>4690.08</v>
      </c>
      <c r="G302" s="14">
        <v>481.81</v>
      </c>
      <c r="H302" s="14">
        <v>0</v>
      </c>
      <c r="I302" s="14">
        <v>0</v>
      </c>
      <c r="J302" s="14">
        <v>7709</v>
      </c>
      <c r="K302" s="14">
        <v>3018.92</v>
      </c>
      <c r="L302" t="s">
        <v>668</v>
      </c>
      <c r="M302" s="11">
        <v>2025</v>
      </c>
    </row>
    <row r="303" spans="1:13" x14ac:dyDescent="0.3">
      <c r="A303" t="s">
        <v>557</v>
      </c>
      <c r="B303" t="s">
        <v>502</v>
      </c>
      <c r="C303" t="s">
        <v>558</v>
      </c>
      <c r="D303">
        <v>16</v>
      </c>
      <c r="E303" s="14">
        <v>278.73</v>
      </c>
      <c r="F303" s="14">
        <v>4459.68</v>
      </c>
      <c r="G303" s="14">
        <v>547.80999999999995</v>
      </c>
      <c r="H303" s="14">
        <v>100</v>
      </c>
      <c r="I303" s="14">
        <v>15</v>
      </c>
      <c r="J303" s="14">
        <v>8765</v>
      </c>
      <c r="K303" s="14">
        <v>4305.32</v>
      </c>
      <c r="L303" t="s">
        <v>668</v>
      </c>
      <c r="M303" s="11">
        <v>2025</v>
      </c>
    </row>
    <row r="304" spans="1:13" x14ac:dyDescent="0.3">
      <c r="A304" t="s">
        <v>620</v>
      </c>
      <c r="B304" t="s">
        <v>502</v>
      </c>
      <c r="C304" t="s">
        <v>621</v>
      </c>
      <c r="D304">
        <v>14</v>
      </c>
      <c r="E304" s="14">
        <v>41</v>
      </c>
      <c r="F304" s="14">
        <v>574</v>
      </c>
      <c r="G304" s="14">
        <v>55</v>
      </c>
      <c r="H304" s="14">
        <v>0</v>
      </c>
      <c r="I304" s="14">
        <v>0</v>
      </c>
      <c r="J304" s="14">
        <v>770</v>
      </c>
      <c r="K304" s="14">
        <v>196</v>
      </c>
      <c r="L304" t="s">
        <v>668</v>
      </c>
      <c r="M304" s="11">
        <v>2025</v>
      </c>
    </row>
    <row r="305" spans="1:13" x14ac:dyDescent="0.3">
      <c r="A305" t="s">
        <v>571</v>
      </c>
      <c r="B305" t="s">
        <v>502</v>
      </c>
      <c r="C305" t="s">
        <v>572</v>
      </c>
      <c r="D305">
        <v>14</v>
      </c>
      <c r="E305" s="14">
        <v>484.43</v>
      </c>
      <c r="F305" s="14">
        <v>6781.97</v>
      </c>
      <c r="G305" s="14">
        <v>814.5</v>
      </c>
      <c r="H305" s="14">
        <v>137</v>
      </c>
      <c r="I305" s="14">
        <v>0</v>
      </c>
      <c r="J305" s="14">
        <v>11403</v>
      </c>
      <c r="K305" s="14">
        <v>4621.03</v>
      </c>
      <c r="L305" t="s">
        <v>668</v>
      </c>
      <c r="M305" s="11">
        <v>2025</v>
      </c>
    </row>
    <row r="306" spans="1:13" x14ac:dyDescent="0.3">
      <c r="A306" t="s">
        <v>585</v>
      </c>
      <c r="B306" t="s">
        <v>502</v>
      </c>
      <c r="C306" t="s">
        <v>586</v>
      </c>
      <c r="D306">
        <v>13</v>
      </c>
      <c r="E306" s="14">
        <v>995.23</v>
      </c>
      <c r="F306" s="14">
        <v>12938</v>
      </c>
      <c r="G306" s="14">
        <v>1540.38</v>
      </c>
      <c r="H306" s="14">
        <v>475.11</v>
      </c>
      <c r="I306" s="14">
        <v>0</v>
      </c>
      <c r="J306" s="14">
        <v>20024.89</v>
      </c>
      <c r="K306" s="14">
        <v>7086.89</v>
      </c>
      <c r="L306" t="s">
        <v>668</v>
      </c>
      <c r="M306" s="11">
        <v>2025</v>
      </c>
    </row>
    <row r="307" spans="1:13" x14ac:dyDescent="0.3">
      <c r="A307" t="s">
        <v>587</v>
      </c>
      <c r="B307" t="s">
        <v>502</v>
      </c>
      <c r="C307" t="s">
        <v>588</v>
      </c>
      <c r="D307">
        <v>13</v>
      </c>
      <c r="E307" s="14">
        <v>737.31</v>
      </c>
      <c r="F307" s="14">
        <v>9585</v>
      </c>
      <c r="G307" s="14">
        <v>1500</v>
      </c>
      <c r="H307" s="14">
        <v>0</v>
      </c>
      <c r="I307" s="14">
        <v>0</v>
      </c>
      <c r="J307" s="14">
        <v>19500</v>
      </c>
      <c r="K307" s="14">
        <v>9915</v>
      </c>
      <c r="L307" t="s">
        <v>668</v>
      </c>
      <c r="M307" s="11">
        <v>2025</v>
      </c>
    </row>
    <row r="308" spans="1:13" x14ac:dyDescent="0.3">
      <c r="A308" t="s">
        <v>502</v>
      </c>
      <c r="B308" t="s">
        <v>502</v>
      </c>
      <c r="C308" t="s">
        <v>670</v>
      </c>
      <c r="D308">
        <v>13</v>
      </c>
      <c r="E308" s="14">
        <v>0</v>
      </c>
      <c r="F308" s="14">
        <v>0</v>
      </c>
      <c r="G308" s="14">
        <v>400</v>
      </c>
      <c r="H308" s="14">
        <v>0</v>
      </c>
      <c r="I308" s="14">
        <v>0</v>
      </c>
      <c r="J308" s="14">
        <v>5200</v>
      </c>
      <c r="K308" s="14">
        <v>5200</v>
      </c>
      <c r="L308" t="s">
        <v>668</v>
      </c>
      <c r="M308" s="11">
        <v>2025</v>
      </c>
    </row>
    <row r="309" spans="1:13" x14ac:dyDescent="0.3">
      <c r="A309" t="s">
        <v>591</v>
      </c>
      <c r="B309" t="s">
        <v>502</v>
      </c>
      <c r="C309" t="s">
        <v>592</v>
      </c>
      <c r="D309">
        <v>12</v>
      </c>
      <c r="E309" s="14">
        <v>33.56</v>
      </c>
      <c r="F309" s="14">
        <v>402.72</v>
      </c>
      <c r="G309" s="14">
        <v>72.92</v>
      </c>
      <c r="H309" s="14">
        <v>0</v>
      </c>
      <c r="I309" s="14">
        <v>0</v>
      </c>
      <c r="J309" s="14">
        <v>875</v>
      </c>
      <c r="K309" s="14">
        <v>472.28</v>
      </c>
      <c r="L309" t="s">
        <v>668</v>
      </c>
      <c r="M309" s="11">
        <v>2025</v>
      </c>
    </row>
    <row r="310" spans="1:13" x14ac:dyDescent="0.3">
      <c r="A310" t="s">
        <v>622</v>
      </c>
      <c r="B310" t="s">
        <v>502</v>
      </c>
      <c r="C310" t="s">
        <v>623</v>
      </c>
      <c r="D310">
        <v>11</v>
      </c>
      <c r="E310" s="14">
        <v>748.27</v>
      </c>
      <c r="F310" s="14">
        <v>8231</v>
      </c>
      <c r="G310" s="14">
        <v>1545.45</v>
      </c>
      <c r="H310" s="14">
        <v>100</v>
      </c>
      <c r="I310" s="14">
        <v>0</v>
      </c>
      <c r="J310" s="14">
        <v>17000</v>
      </c>
      <c r="K310" s="14">
        <v>8769</v>
      </c>
      <c r="L310" t="s">
        <v>668</v>
      </c>
      <c r="M310" s="11">
        <v>2025</v>
      </c>
    </row>
    <row r="311" spans="1:13" x14ac:dyDescent="0.3">
      <c r="A311" t="s">
        <v>502</v>
      </c>
      <c r="B311" t="s">
        <v>502</v>
      </c>
      <c r="C311" t="s">
        <v>671</v>
      </c>
      <c r="D311">
        <v>10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t="s">
        <v>668</v>
      </c>
      <c r="M311" s="11">
        <v>2025</v>
      </c>
    </row>
    <row r="312" spans="1:13" x14ac:dyDescent="0.3">
      <c r="A312" t="s">
        <v>553</v>
      </c>
      <c r="B312" t="s">
        <v>502</v>
      </c>
      <c r="C312" t="s">
        <v>554</v>
      </c>
      <c r="D312">
        <v>10</v>
      </c>
      <c r="E312" s="14">
        <v>715.6</v>
      </c>
      <c r="F312" s="14">
        <v>7156</v>
      </c>
      <c r="G312" s="14">
        <v>1387.35</v>
      </c>
      <c r="H312" s="14">
        <v>151.46</v>
      </c>
      <c r="I312" s="14">
        <v>0</v>
      </c>
      <c r="J312" s="14">
        <v>13873.54</v>
      </c>
      <c r="K312" s="14">
        <v>6717.54</v>
      </c>
      <c r="L312" t="s">
        <v>668</v>
      </c>
      <c r="M312" s="11">
        <v>2025</v>
      </c>
    </row>
    <row r="313" spans="1:13" x14ac:dyDescent="0.3">
      <c r="A313" t="s">
        <v>502</v>
      </c>
      <c r="B313" t="s">
        <v>502</v>
      </c>
      <c r="C313" t="s">
        <v>672</v>
      </c>
      <c r="D313">
        <v>10</v>
      </c>
      <c r="E313" s="14">
        <v>0</v>
      </c>
      <c r="F313" s="14">
        <v>0</v>
      </c>
      <c r="G313" s="14">
        <v>20</v>
      </c>
      <c r="H313" s="14">
        <v>0</v>
      </c>
      <c r="I313" s="14">
        <v>0</v>
      </c>
      <c r="J313" s="14">
        <v>200</v>
      </c>
      <c r="K313" s="14">
        <v>200</v>
      </c>
      <c r="L313" t="s">
        <v>668</v>
      </c>
      <c r="M313" s="11">
        <v>2025</v>
      </c>
    </row>
    <row r="314" spans="1:13" x14ac:dyDescent="0.3">
      <c r="A314" t="s">
        <v>502</v>
      </c>
      <c r="B314" t="s">
        <v>502</v>
      </c>
      <c r="C314" t="s">
        <v>673</v>
      </c>
      <c r="D314">
        <v>10</v>
      </c>
      <c r="E314" s="14">
        <v>0</v>
      </c>
      <c r="F314" s="14">
        <v>0</v>
      </c>
      <c r="G314" s="14">
        <v>25</v>
      </c>
      <c r="H314" s="14">
        <v>0</v>
      </c>
      <c r="I314" s="14">
        <v>0</v>
      </c>
      <c r="J314" s="14">
        <v>250</v>
      </c>
      <c r="K314" s="14">
        <v>250</v>
      </c>
      <c r="L314" t="s">
        <v>668</v>
      </c>
      <c r="M314" s="11">
        <v>2025</v>
      </c>
    </row>
    <row r="315" spans="1:13" x14ac:dyDescent="0.3">
      <c r="A315" t="s">
        <v>638</v>
      </c>
      <c r="B315" t="s">
        <v>502</v>
      </c>
      <c r="C315" t="s">
        <v>639</v>
      </c>
      <c r="D315">
        <v>10</v>
      </c>
      <c r="E315" s="14">
        <v>14.44</v>
      </c>
      <c r="F315" s="14">
        <v>144.4</v>
      </c>
      <c r="G315" s="14">
        <v>11.5</v>
      </c>
      <c r="H315" s="14">
        <v>0</v>
      </c>
      <c r="I315" s="14">
        <v>0</v>
      </c>
      <c r="J315" s="14">
        <v>115</v>
      </c>
      <c r="K315" s="14">
        <v>-29.4</v>
      </c>
      <c r="L315" t="s">
        <v>668</v>
      </c>
      <c r="M315" s="11">
        <v>2025</v>
      </c>
    </row>
    <row r="316" spans="1:13" x14ac:dyDescent="0.3">
      <c r="A316" t="s">
        <v>565</v>
      </c>
      <c r="B316" t="s">
        <v>502</v>
      </c>
      <c r="C316" t="s">
        <v>566</v>
      </c>
      <c r="D316">
        <v>9</v>
      </c>
      <c r="E316" s="14">
        <v>90</v>
      </c>
      <c r="F316" s="14">
        <v>810</v>
      </c>
      <c r="G316" s="14">
        <v>186.67</v>
      </c>
      <c r="H316" s="14">
        <v>0</v>
      </c>
      <c r="I316" s="14">
        <v>0</v>
      </c>
      <c r="J316" s="14">
        <v>1680</v>
      </c>
      <c r="K316" s="14">
        <v>870</v>
      </c>
      <c r="L316" t="s">
        <v>668</v>
      </c>
      <c r="M316" s="11">
        <v>2025</v>
      </c>
    </row>
    <row r="317" spans="1:13" x14ac:dyDescent="0.3">
      <c r="A317" t="s">
        <v>555</v>
      </c>
      <c r="B317" t="s">
        <v>502</v>
      </c>
      <c r="C317" t="s">
        <v>556</v>
      </c>
      <c r="D317">
        <v>9</v>
      </c>
      <c r="E317" s="14">
        <v>946.33</v>
      </c>
      <c r="F317" s="14">
        <v>8517</v>
      </c>
      <c r="G317" s="14">
        <v>1322.31</v>
      </c>
      <c r="H317" s="14">
        <v>149.22999999999999</v>
      </c>
      <c r="I317" s="14">
        <v>0</v>
      </c>
      <c r="J317" s="14">
        <v>11900.77</v>
      </c>
      <c r="K317" s="14">
        <v>3383.77</v>
      </c>
      <c r="L317" t="s">
        <v>668</v>
      </c>
      <c r="M317" s="11">
        <v>2025</v>
      </c>
    </row>
    <row r="318" spans="1:13" x14ac:dyDescent="0.3">
      <c r="A318" t="s">
        <v>559</v>
      </c>
      <c r="B318" t="s">
        <v>502</v>
      </c>
      <c r="C318" t="s">
        <v>560</v>
      </c>
      <c r="D318">
        <v>9</v>
      </c>
      <c r="E318" s="14">
        <v>49.21</v>
      </c>
      <c r="F318" s="14">
        <v>442.89</v>
      </c>
      <c r="G318" s="14">
        <v>79.97</v>
      </c>
      <c r="H318" s="14">
        <v>0.31</v>
      </c>
      <c r="I318" s="14">
        <v>0</v>
      </c>
      <c r="J318" s="14">
        <v>719.69</v>
      </c>
      <c r="K318" s="14">
        <v>276.8</v>
      </c>
      <c r="L318" t="s">
        <v>668</v>
      </c>
      <c r="M318" s="11">
        <v>2025</v>
      </c>
    </row>
    <row r="319" spans="1:13" x14ac:dyDescent="0.3">
      <c r="A319" t="s">
        <v>674</v>
      </c>
      <c r="B319" t="s">
        <v>502</v>
      </c>
      <c r="C319" t="s">
        <v>675</v>
      </c>
      <c r="D319">
        <v>8</v>
      </c>
      <c r="E319" s="14">
        <v>429.73</v>
      </c>
      <c r="F319" s="14">
        <v>3437.8</v>
      </c>
      <c r="G319" s="14">
        <v>668.14</v>
      </c>
      <c r="H319" s="14">
        <v>4.8899999999999997</v>
      </c>
      <c r="I319" s="14">
        <v>0</v>
      </c>
      <c r="J319" s="14">
        <v>5345.11</v>
      </c>
      <c r="K319" s="14">
        <v>1907.31</v>
      </c>
      <c r="L319" t="s">
        <v>668</v>
      </c>
      <c r="M319" s="11">
        <v>2025</v>
      </c>
    </row>
    <row r="320" spans="1:13" x14ac:dyDescent="0.3">
      <c r="A320" t="s">
        <v>502</v>
      </c>
      <c r="B320" t="s">
        <v>502</v>
      </c>
      <c r="C320" t="s">
        <v>676</v>
      </c>
      <c r="D320">
        <v>5</v>
      </c>
      <c r="E320" s="14">
        <v>0</v>
      </c>
      <c r="F320" s="14">
        <v>0</v>
      </c>
      <c r="G320" s="14">
        <v>430</v>
      </c>
      <c r="H320" s="14">
        <v>0</v>
      </c>
      <c r="I320" s="14">
        <v>0</v>
      </c>
      <c r="J320" s="14">
        <v>2150</v>
      </c>
      <c r="K320" s="14">
        <v>2150</v>
      </c>
      <c r="L320" t="s">
        <v>668</v>
      </c>
      <c r="M320" s="11">
        <v>2025</v>
      </c>
    </row>
    <row r="321" spans="1:13" x14ac:dyDescent="0.3">
      <c r="A321" t="s">
        <v>575</v>
      </c>
      <c r="B321" t="s">
        <v>502</v>
      </c>
      <c r="C321" t="s">
        <v>576</v>
      </c>
      <c r="D321">
        <v>5</v>
      </c>
      <c r="E321" s="14">
        <v>3</v>
      </c>
      <c r="F321" s="14">
        <v>15</v>
      </c>
      <c r="G321" s="14">
        <v>48</v>
      </c>
      <c r="H321" s="14">
        <v>0</v>
      </c>
      <c r="I321" s="14">
        <v>0</v>
      </c>
      <c r="J321" s="14">
        <v>240</v>
      </c>
      <c r="K321" s="14">
        <v>225</v>
      </c>
      <c r="L321" t="s">
        <v>668</v>
      </c>
      <c r="M321" s="11">
        <v>2025</v>
      </c>
    </row>
    <row r="322" spans="1:13" x14ac:dyDescent="0.3">
      <c r="A322" t="s">
        <v>517</v>
      </c>
      <c r="B322" t="s">
        <v>502</v>
      </c>
      <c r="C322" t="s">
        <v>518</v>
      </c>
      <c r="D322">
        <v>4</v>
      </c>
      <c r="E322" s="14">
        <v>3.26</v>
      </c>
      <c r="F322" s="14">
        <v>13.04</v>
      </c>
      <c r="G322" s="14">
        <v>5.76</v>
      </c>
      <c r="H322" s="14">
        <v>0</v>
      </c>
      <c r="I322" s="14">
        <v>0</v>
      </c>
      <c r="J322" s="14">
        <v>23.04</v>
      </c>
      <c r="K322" s="14">
        <v>10</v>
      </c>
      <c r="L322" t="s">
        <v>668</v>
      </c>
      <c r="M322" s="11">
        <v>2025</v>
      </c>
    </row>
    <row r="323" spans="1:13" x14ac:dyDescent="0.3">
      <c r="A323" t="s">
        <v>502</v>
      </c>
      <c r="B323" t="s">
        <v>502</v>
      </c>
      <c r="C323" t="s">
        <v>677</v>
      </c>
      <c r="D323">
        <v>3</v>
      </c>
      <c r="E323" s="14">
        <v>0</v>
      </c>
      <c r="F323" s="14">
        <v>0</v>
      </c>
      <c r="G323" s="14">
        <v>90</v>
      </c>
      <c r="H323" s="14">
        <v>0</v>
      </c>
      <c r="I323" s="14">
        <v>0</v>
      </c>
      <c r="J323" s="14">
        <v>270</v>
      </c>
      <c r="K323" s="14">
        <v>270</v>
      </c>
      <c r="L323" t="s">
        <v>668</v>
      </c>
      <c r="M323" s="11">
        <v>2025</v>
      </c>
    </row>
    <row r="324" spans="1:13" x14ac:dyDescent="0.3">
      <c r="A324" t="s">
        <v>502</v>
      </c>
      <c r="B324" t="s">
        <v>502</v>
      </c>
      <c r="C324" t="s">
        <v>678</v>
      </c>
      <c r="D324">
        <v>2</v>
      </c>
      <c r="E324" s="14">
        <v>0</v>
      </c>
      <c r="F324" s="14">
        <v>0</v>
      </c>
      <c r="G324" s="14">
        <v>50</v>
      </c>
      <c r="H324" s="14">
        <v>0</v>
      </c>
      <c r="I324" s="14">
        <v>0</v>
      </c>
      <c r="J324" s="14">
        <v>100</v>
      </c>
      <c r="K324" s="14">
        <v>100</v>
      </c>
      <c r="L324" t="s">
        <v>668</v>
      </c>
      <c r="M324" s="11">
        <v>2025</v>
      </c>
    </row>
    <row r="325" spans="1:13" x14ac:dyDescent="0.3">
      <c r="A325" t="s">
        <v>502</v>
      </c>
      <c r="B325" t="s">
        <v>502</v>
      </c>
      <c r="C325" t="s">
        <v>526</v>
      </c>
      <c r="D325">
        <v>2</v>
      </c>
      <c r="E325" s="14">
        <v>409.87</v>
      </c>
      <c r="F325" s="14">
        <v>819.74</v>
      </c>
      <c r="G325" s="14">
        <v>547.89</v>
      </c>
      <c r="H325" s="14">
        <v>4.21</v>
      </c>
      <c r="I325" s="14">
        <v>0</v>
      </c>
      <c r="J325" s="14">
        <v>1095.79</v>
      </c>
      <c r="K325" s="14">
        <v>276.05</v>
      </c>
      <c r="L325" t="s">
        <v>668</v>
      </c>
      <c r="M325" s="11">
        <v>2025</v>
      </c>
    </row>
    <row r="326" spans="1:13" x14ac:dyDescent="0.3">
      <c r="A326" t="s">
        <v>502</v>
      </c>
      <c r="B326" t="s">
        <v>502</v>
      </c>
      <c r="C326" t="s">
        <v>679</v>
      </c>
      <c r="D326">
        <v>2</v>
      </c>
      <c r="E326" s="14">
        <v>0</v>
      </c>
      <c r="F326" s="14">
        <v>0</v>
      </c>
      <c r="G326" s="14">
        <v>40</v>
      </c>
      <c r="H326" s="14">
        <v>0</v>
      </c>
      <c r="I326" s="14">
        <v>0</v>
      </c>
      <c r="J326" s="14">
        <v>80</v>
      </c>
      <c r="K326" s="14">
        <v>80</v>
      </c>
      <c r="L326" t="s">
        <v>668</v>
      </c>
      <c r="M326" s="11">
        <v>2025</v>
      </c>
    </row>
    <row r="327" spans="1:13" x14ac:dyDescent="0.3">
      <c r="A327" t="s">
        <v>597</v>
      </c>
      <c r="B327" t="s">
        <v>502</v>
      </c>
      <c r="C327" t="s">
        <v>598</v>
      </c>
      <c r="D327">
        <v>2</v>
      </c>
      <c r="E327" s="14">
        <v>0</v>
      </c>
      <c r="F327" s="14">
        <v>0</v>
      </c>
      <c r="G327" s="14">
        <v>180</v>
      </c>
      <c r="H327" s="14">
        <v>0</v>
      </c>
      <c r="I327" s="14">
        <v>0</v>
      </c>
      <c r="J327" s="14">
        <v>360</v>
      </c>
      <c r="K327" s="14">
        <v>360</v>
      </c>
      <c r="L327" t="s">
        <v>668</v>
      </c>
      <c r="M327" s="11">
        <v>2025</v>
      </c>
    </row>
    <row r="328" spans="1:13" x14ac:dyDescent="0.3">
      <c r="A328" t="s">
        <v>569</v>
      </c>
      <c r="B328" t="s">
        <v>502</v>
      </c>
      <c r="C328" t="s">
        <v>570</v>
      </c>
      <c r="D328">
        <v>1</v>
      </c>
      <c r="E328" s="14">
        <v>9.3800000000000008</v>
      </c>
      <c r="F328" s="14">
        <v>9.3800000000000008</v>
      </c>
      <c r="G328" s="14">
        <v>0</v>
      </c>
      <c r="H328" s="14">
        <v>0</v>
      </c>
      <c r="I328" s="14">
        <v>0</v>
      </c>
      <c r="J328" s="14">
        <v>0</v>
      </c>
      <c r="K328" s="14">
        <v>-9.3800000000000008</v>
      </c>
      <c r="L328" t="s">
        <v>668</v>
      </c>
      <c r="M328" s="11">
        <v>2025</v>
      </c>
    </row>
    <row r="329" spans="1:13" x14ac:dyDescent="0.3">
      <c r="A329" t="s">
        <v>577</v>
      </c>
      <c r="B329" t="s">
        <v>502</v>
      </c>
      <c r="C329" t="s">
        <v>578</v>
      </c>
      <c r="D329">
        <v>1</v>
      </c>
      <c r="E329" s="14">
        <v>30.49</v>
      </c>
      <c r="F329" s="14">
        <v>30.49</v>
      </c>
      <c r="G329" s="14">
        <v>40</v>
      </c>
      <c r="H329" s="14">
        <v>0</v>
      </c>
      <c r="I329" s="14">
        <v>0</v>
      </c>
      <c r="J329" s="14">
        <v>40</v>
      </c>
      <c r="K329" s="14">
        <v>9.51</v>
      </c>
      <c r="L329" t="s">
        <v>668</v>
      </c>
      <c r="M329" s="11">
        <v>2025</v>
      </c>
    </row>
    <row r="330" spans="1:13" x14ac:dyDescent="0.3">
      <c r="A330" t="s">
        <v>502</v>
      </c>
      <c r="B330" t="s">
        <v>502</v>
      </c>
      <c r="C330" t="s">
        <v>680</v>
      </c>
      <c r="D330">
        <v>1</v>
      </c>
      <c r="E330" s="14">
        <v>0</v>
      </c>
      <c r="F330" s="14">
        <v>0</v>
      </c>
      <c r="G330" s="14">
        <v>80</v>
      </c>
      <c r="H330" s="14">
        <v>0</v>
      </c>
      <c r="I330" s="14">
        <v>0</v>
      </c>
      <c r="J330" s="14">
        <v>80</v>
      </c>
      <c r="K330" s="14">
        <v>80</v>
      </c>
      <c r="L330" t="s">
        <v>668</v>
      </c>
      <c r="M330" s="11">
        <v>2025</v>
      </c>
    </row>
    <row r="331" spans="1:13" x14ac:dyDescent="0.3">
      <c r="A331" t="s">
        <v>624</v>
      </c>
      <c r="B331" t="s">
        <v>502</v>
      </c>
      <c r="C331" t="s">
        <v>625</v>
      </c>
      <c r="D331">
        <v>1</v>
      </c>
      <c r="E331" s="14">
        <v>35</v>
      </c>
      <c r="F331" s="14">
        <v>35</v>
      </c>
      <c r="G331" s="14">
        <v>44.89</v>
      </c>
      <c r="H331" s="14">
        <v>0.11</v>
      </c>
      <c r="I331" s="14">
        <v>0</v>
      </c>
      <c r="J331" s="14">
        <v>44.89</v>
      </c>
      <c r="K331" s="14">
        <v>9.89</v>
      </c>
      <c r="L331" t="s">
        <v>668</v>
      </c>
      <c r="M331" s="11">
        <v>2025</v>
      </c>
    </row>
    <row r="332" spans="1:13" x14ac:dyDescent="0.3">
      <c r="A332" t="s">
        <v>502</v>
      </c>
      <c r="B332" t="s">
        <v>502</v>
      </c>
      <c r="C332" t="s">
        <v>681</v>
      </c>
      <c r="D332">
        <v>1</v>
      </c>
      <c r="E332" s="14">
        <v>0</v>
      </c>
      <c r="F332" s="14">
        <v>0</v>
      </c>
      <c r="G332" s="14">
        <v>150</v>
      </c>
      <c r="H332" s="14">
        <v>0</v>
      </c>
      <c r="I332" s="14">
        <v>0</v>
      </c>
      <c r="J332" s="14">
        <v>150</v>
      </c>
      <c r="K332" s="14">
        <v>150</v>
      </c>
      <c r="L332" t="s">
        <v>668</v>
      </c>
      <c r="M332" s="11">
        <v>2025</v>
      </c>
    </row>
    <row r="333" spans="1:13" x14ac:dyDescent="0.3">
      <c r="A333" t="s">
        <v>502</v>
      </c>
      <c r="B333" t="s">
        <v>502</v>
      </c>
      <c r="C333" t="s">
        <v>682</v>
      </c>
      <c r="D333">
        <v>1</v>
      </c>
      <c r="E333" s="14">
        <v>0</v>
      </c>
      <c r="F333" s="14">
        <v>0</v>
      </c>
      <c r="G333" s="14">
        <v>250</v>
      </c>
      <c r="H333" s="14">
        <v>0</v>
      </c>
      <c r="I333" s="14">
        <v>0</v>
      </c>
      <c r="J333" s="14">
        <v>250</v>
      </c>
      <c r="K333" s="14">
        <v>250</v>
      </c>
      <c r="L333" t="s">
        <v>668</v>
      </c>
      <c r="M333" s="11">
        <v>2025</v>
      </c>
    </row>
    <row r="334" spans="1:13" x14ac:dyDescent="0.3">
      <c r="A334" t="s">
        <v>605</v>
      </c>
      <c r="B334" t="s">
        <v>502</v>
      </c>
      <c r="C334" t="s">
        <v>606</v>
      </c>
      <c r="D334">
        <v>1</v>
      </c>
      <c r="E334" s="14">
        <v>20</v>
      </c>
      <c r="F334" s="14">
        <v>20</v>
      </c>
      <c r="G334" s="14">
        <v>70</v>
      </c>
      <c r="H334" s="14">
        <v>0</v>
      </c>
      <c r="I334" s="14">
        <v>0</v>
      </c>
      <c r="J334" s="14">
        <v>70</v>
      </c>
      <c r="K334" s="14">
        <v>50</v>
      </c>
      <c r="L334" t="s">
        <v>668</v>
      </c>
      <c r="M334" s="11">
        <v>2025</v>
      </c>
    </row>
    <row r="335" spans="1:13" x14ac:dyDescent="0.3">
      <c r="A335" t="s">
        <v>502</v>
      </c>
      <c r="B335" t="s">
        <v>502</v>
      </c>
      <c r="C335" t="s">
        <v>683</v>
      </c>
      <c r="D335">
        <v>1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t="s">
        <v>668</v>
      </c>
      <c r="M335" s="11">
        <v>2025</v>
      </c>
    </row>
    <row r="336" spans="1:13" x14ac:dyDescent="0.3">
      <c r="A336" t="s">
        <v>602</v>
      </c>
      <c r="B336" t="s">
        <v>502</v>
      </c>
      <c r="C336" t="s">
        <v>603</v>
      </c>
      <c r="D336">
        <v>1</v>
      </c>
      <c r="E336" s="14">
        <v>54.43</v>
      </c>
      <c r="F336" s="14">
        <v>54.43</v>
      </c>
      <c r="G336" s="14">
        <v>60</v>
      </c>
      <c r="H336" s="14">
        <v>0</v>
      </c>
      <c r="I336" s="14">
        <v>0</v>
      </c>
      <c r="J336" s="14">
        <v>60</v>
      </c>
      <c r="K336" s="14">
        <v>5.57</v>
      </c>
      <c r="L336" t="s">
        <v>668</v>
      </c>
      <c r="M336" s="11">
        <v>2025</v>
      </c>
    </row>
    <row r="337" spans="1:13" x14ac:dyDescent="0.3">
      <c r="A337" t="s">
        <v>505</v>
      </c>
      <c r="B337" t="s">
        <v>502</v>
      </c>
      <c r="C337" t="s">
        <v>506</v>
      </c>
      <c r="D337">
        <v>2250</v>
      </c>
      <c r="E337" s="14">
        <v>2.5</v>
      </c>
      <c r="F337" s="14">
        <v>5625</v>
      </c>
      <c r="G337" s="14">
        <v>3</v>
      </c>
      <c r="H337" s="14">
        <v>1.76</v>
      </c>
      <c r="I337" s="14">
        <v>15</v>
      </c>
      <c r="J337" s="14">
        <v>6743.24</v>
      </c>
      <c r="K337" s="14">
        <v>1118.24</v>
      </c>
      <c r="L337" t="s">
        <v>684</v>
      </c>
      <c r="M337" s="11">
        <v>2025</v>
      </c>
    </row>
    <row r="338" spans="1:13" x14ac:dyDescent="0.3">
      <c r="A338" t="s">
        <v>511</v>
      </c>
      <c r="B338" t="s">
        <v>502</v>
      </c>
      <c r="C338" t="s">
        <v>512</v>
      </c>
      <c r="D338">
        <v>412</v>
      </c>
      <c r="E338" s="14">
        <v>382.3</v>
      </c>
      <c r="F338" s="14">
        <v>157507.6</v>
      </c>
      <c r="G338" s="14">
        <v>596.41999999999996</v>
      </c>
      <c r="H338" s="14">
        <v>2659.01</v>
      </c>
      <c r="I338" s="14">
        <v>59.22</v>
      </c>
      <c r="J338" s="14">
        <v>245724.21</v>
      </c>
      <c r="K338" s="14">
        <v>88216.61</v>
      </c>
      <c r="L338" t="s">
        <v>684</v>
      </c>
      <c r="M338" s="11">
        <v>2025</v>
      </c>
    </row>
    <row r="339" spans="1:13" x14ac:dyDescent="0.3">
      <c r="A339" t="s">
        <v>515</v>
      </c>
      <c r="B339" t="s">
        <v>502</v>
      </c>
      <c r="C339" t="s">
        <v>516</v>
      </c>
      <c r="D339">
        <v>328</v>
      </c>
      <c r="E339" s="14">
        <v>7.21</v>
      </c>
      <c r="F339" s="14">
        <v>2364.88</v>
      </c>
      <c r="G339" s="14">
        <v>21.97</v>
      </c>
      <c r="H339" s="14">
        <v>167.97</v>
      </c>
      <c r="I339" s="14">
        <v>0</v>
      </c>
      <c r="J339" s="14">
        <v>7207.03</v>
      </c>
      <c r="K339" s="14">
        <v>4842.1499999999996</v>
      </c>
      <c r="L339" t="s">
        <v>684</v>
      </c>
      <c r="M339" s="11">
        <v>2025</v>
      </c>
    </row>
    <row r="340" spans="1:13" x14ac:dyDescent="0.3">
      <c r="A340" t="s">
        <v>513</v>
      </c>
      <c r="B340" t="s">
        <v>502</v>
      </c>
      <c r="C340" t="s">
        <v>514</v>
      </c>
      <c r="D340">
        <v>325</v>
      </c>
      <c r="E340" s="14">
        <v>432.79</v>
      </c>
      <c r="F340" s="14">
        <v>140656.75</v>
      </c>
      <c r="G340" s="14">
        <v>631.59</v>
      </c>
      <c r="H340" s="14">
        <v>1975.96</v>
      </c>
      <c r="I340" s="14">
        <v>21.19</v>
      </c>
      <c r="J340" s="14">
        <v>205266.23</v>
      </c>
      <c r="K340" s="14">
        <v>64609.48</v>
      </c>
      <c r="L340" t="s">
        <v>684</v>
      </c>
      <c r="M340" s="11">
        <v>2025</v>
      </c>
    </row>
    <row r="341" spans="1:13" x14ac:dyDescent="0.3">
      <c r="A341" t="s">
        <v>502</v>
      </c>
      <c r="B341" t="s">
        <v>502</v>
      </c>
      <c r="C341" t="s">
        <v>658</v>
      </c>
      <c r="D341">
        <v>142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t="s">
        <v>684</v>
      </c>
      <c r="M341" s="11">
        <v>2025</v>
      </c>
    </row>
    <row r="342" spans="1:13" x14ac:dyDescent="0.3">
      <c r="A342" t="s">
        <v>521</v>
      </c>
      <c r="B342" t="s">
        <v>502</v>
      </c>
      <c r="C342" t="s">
        <v>522</v>
      </c>
      <c r="D342">
        <v>142</v>
      </c>
      <c r="E342" s="14">
        <v>455</v>
      </c>
      <c r="F342" s="14">
        <v>64610</v>
      </c>
      <c r="G342" s="14">
        <v>725.49</v>
      </c>
      <c r="H342" s="14">
        <v>1104.3599999999999</v>
      </c>
      <c r="I342" s="14">
        <v>0</v>
      </c>
      <c r="J342" s="14">
        <v>103019.64</v>
      </c>
      <c r="K342" s="14">
        <v>38409.64</v>
      </c>
      <c r="L342" t="s">
        <v>684</v>
      </c>
      <c r="M342" s="11">
        <v>2025</v>
      </c>
    </row>
    <row r="343" spans="1:13" x14ac:dyDescent="0.3">
      <c r="A343" t="s">
        <v>527</v>
      </c>
      <c r="B343" t="s">
        <v>502</v>
      </c>
      <c r="C343" t="s">
        <v>528</v>
      </c>
      <c r="D343">
        <v>122</v>
      </c>
      <c r="E343" s="14">
        <v>55</v>
      </c>
      <c r="F343" s="14">
        <v>6710</v>
      </c>
      <c r="G343" s="14">
        <v>157.85</v>
      </c>
      <c r="H343" s="14">
        <v>67.78</v>
      </c>
      <c r="I343" s="14">
        <v>0</v>
      </c>
      <c r="J343" s="14">
        <v>19257.22</v>
      </c>
      <c r="K343" s="14">
        <v>12547.22</v>
      </c>
      <c r="L343" t="s">
        <v>684</v>
      </c>
      <c r="M343" s="11">
        <v>2025</v>
      </c>
    </row>
    <row r="344" spans="1:13" x14ac:dyDescent="0.3">
      <c r="A344" t="s">
        <v>529</v>
      </c>
      <c r="B344" t="s">
        <v>502</v>
      </c>
      <c r="C344" t="s">
        <v>530</v>
      </c>
      <c r="D344">
        <v>103</v>
      </c>
      <c r="E344" s="14">
        <v>534</v>
      </c>
      <c r="F344" s="14">
        <v>55002</v>
      </c>
      <c r="G344" s="14">
        <v>819.51</v>
      </c>
      <c r="H344" s="14">
        <v>903.97</v>
      </c>
      <c r="I344" s="14">
        <v>0</v>
      </c>
      <c r="J344" s="14">
        <v>84409.03</v>
      </c>
      <c r="K344" s="14">
        <v>29407.03</v>
      </c>
      <c r="L344" t="s">
        <v>684</v>
      </c>
      <c r="M344" s="11">
        <v>2025</v>
      </c>
    </row>
    <row r="345" spans="1:13" x14ac:dyDescent="0.3">
      <c r="A345" t="s">
        <v>537</v>
      </c>
      <c r="B345" t="s">
        <v>502</v>
      </c>
      <c r="C345" t="s">
        <v>538</v>
      </c>
      <c r="D345">
        <v>79</v>
      </c>
      <c r="E345" s="14">
        <v>25</v>
      </c>
      <c r="F345" s="14">
        <v>1975</v>
      </c>
      <c r="G345" s="14">
        <v>29.92</v>
      </c>
      <c r="H345" s="14">
        <v>1.45</v>
      </c>
      <c r="I345" s="14">
        <v>0</v>
      </c>
      <c r="J345" s="14">
        <v>2363.5500000000002</v>
      </c>
      <c r="K345" s="14">
        <v>388.55</v>
      </c>
      <c r="L345" t="s">
        <v>684</v>
      </c>
      <c r="M345" s="11">
        <v>2025</v>
      </c>
    </row>
    <row r="346" spans="1:13" x14ac:dyDescent="0.3">
      <c r="A346" t="s">
        <v>507</v>
      </c>
      <c r="B346" t="s">
        <v>502</v>
      </c>
      <c r="C346" t="s">
        <v>508</v>
      </c>
      <c r="D346">
        <v>75</v>
      </c>
      <c r="E346" s="14">
        <v>0.65</v>
      </c>
      <c r="F346" s="14">
        <v>48.75</v>
      </c>
      <c r="G346" s="14">
        <v>0.99</v>
      </c>
      <c r="H346" s="14">
        <v>0.53</v>
      </c>
      <c r="I346" s="14">
        <v>0</v>
      </c>
      <c r="J346" s="14">
        <v>74.47</v>
      </c>
      <c r="K346" s="14">
        <v>25.72</v>
      </c>
      <c r="L346" t="s">
        <v>684</v>
      </c>
      <c r="M346" s="11">
        <v>2025</v>
      </c>
    </row>
    <row r="347" spans="1:13" x14ac:dyDescent="0.3">
      <c r="A347" t="s">
        <v>509</v>
      </c>
      <c r="B347" t="s">
        <v>502</v>
      </c>
      <c r="C347" t="s">
        <v>510</v>
      </c>
      <c r="D347">
        <v>75</v>
      </c>
      <c r="E347" s="14">
        <v>0.65</v>
      </c>
      <c r="F347" s="14">
        <v>48.75</v>
      </c>
      <c r="G347" s="14">
        <v>0.99</v>
      </c>
      <c r="H347" s="14">
        <v>0.53</v>
      </c>
      <c r="I347" s="14">
        <v>0</v>
      </c>
      <c r="J347" s="14">
        <v>74.47</v>
      </c>
      <c r="K347" s="14">
        <v>25.72</v>
      </c>
      <c r="L347" t="s">
        <v>684</v>
      </c>
      <c r="M347" s="11">
        <v>2025</v>
      </c>
    </row>
    <row r="348" spans="1:13" x14ac:dyDescent="0.3">
      <c r="A348" t="s">
        <v>531</v>
      </c>
      <c r="B348" t="s">
        <v>502</v>
      </c>
      <c r="C348" t="s">
        <v>532</v>
      </c>
      <c r="D348">
        <v>67</v>
      </c>
      <c r="E348" s="14">
        <v>12.19</v>
      </c>
      <c r="F348" s="14">
        <v>816.73</v>
      </c>
      <c r="G348" s="14">
        <v>15.09</v>
      </c>
      <c r="H348" s="14">
        <v>4.54</v>
      </c>
      <c r="I348" s="14">
        <v>0</v>
      </c>
      <c r="J348" s="14">
        <v>1010.96</v>
      </c>
      <c r="K348" s="14">
        <v>194.23</v>
      </c>
      <c r="L348" t="s">
        <v>684</v>
      </c>
      <c r="M348" s="11">
        <v>2025</v>
      </c>
    </row>
    <row r="349" spans="1:13" x14ac:dyDescent="0.3">
      <c r="A349" t="s">
        <v>535</v>
      </c>
      <c r="B349" t="s">
        <v>502</v>
      </c>
      <c r="C349" t="s">
        <v>536</v>
      </c>
      <c r="D349">
        <v>65</v>
      </c>
      <c r="E349" s="14">
        <v>477</v>
      </c>
      <c r="F349" s="14">
        <v>31005</v>
      </c>
      <c r="G349" s="14">
        <v>775.9</v>
      </c>
      <c r="H349" s="14">
        <v>704.4</v>
      </c>
      <c r="I349" s="14">
        <v>0</v>
      </c>
      <c r="J349" s="14">
        <v>50433.599999999999</v>
      </c>
      <c r="K349" s="14">
        <v>19428.599999999999</v>
      </c>
      <c r="L349" t="s">
        <v>684</v>
      </c>
      <c r="M349" s="11">
        <v>2025</v>
      </c>
    </row>
    <row r="350" spans="1:13" x14ac:dyDescent="0.3">
      <c r="A350" t="s">
        <v>547</v>
      </c>
      <c r="B350" t="s">
        <v>502</v>
      </c>
      <c r="C350" t="s">
        <v>655</v>
      </c>
      <c r="D350">
        <v>60</v>
      </c>
      <c r="E350" s="14">
        <v>3.05</v>
      </c>
      <c r="F350" s="14">
        <v>183</v>
      </c>
      <c r="G350" s="14">
        <v>3.71</v>
      </c>
      <c r="H350" s="14">
        <v>0.63</v>
      </c>
      <c r="I350" s="14">
        <v>0</v>
      </c>
      <c r="J350" s="14">
        <v>222.37</v>
      </c>
      <c r="K350" s="14">
        <v>39.369999999999997</v>
      </c>
      <c r="L350" t="s">
        <v>684</v>
      </c>
      <c r="M350" s="11">
        <v>2025</v>
      </c>
    </row>
    <row r="351" spans="1:13" x14ac:dyDescent="0.3">
      <c r="A351" t="s">
        <v>541</v>
      </c>
      <c r="B351" t="s">
        <v>502</v>
      </c>
      <c r="C351" t="s">
        <v>542</v>
      </c>
      <c r="D351">
        <v>41</v>
      </c>
      <c r="E351" s="14">
        <v>649</v>
      </c>
      <c r="F351" s="14">
        <v>26609</v>
      </c>
      <c r="G351" s="14">
        <v>1191.1199999999999</v>
      </c>
      <c r="H351" s="14">
        <v>64.12</v>
      </c>
      <c r="I351" s="14">
        <v>0</v>
      </c>
      <c r="J351" s="14">
        <v>48835.88</v>
      </c>
      <c r="K351" s="14">
        <v>22226.880000000001</v>
      </c>
      <c r="L351" t="s">
        <v>684</v>
      </c>
      <c r="M351" s="11">
        <v>2025</v>
      </c>
    </row>
    <row r="352" spans="1:13" x14ac:dyDescent="0.3">
      <c r="A352" t="s">
        <v>674</v>
      </c>
      <c r="B352" t="s">
        <v>502</v>
      </c>
      <c r="C352" t="s">
        <v>675</v>
      </c>
      <c r="D352">
        <v>41</v>
      </c>
      <c r="E352" s="14">
        <v>491</v>
      </c>
      <c r="F352" s="14">
        <v>20131</v>
      </c>
      <c r="G352" s="14">
        <v>666.1</v>
      </c>
      <c r="H352" s="14">
        <v>0</v>
      </c>
      <c r="I352" s="14">
        <v>0</v>
      </c>
      <c r="J352" s="14">
        <v>27310</v>
      </c>
      <c r="K352" s="14">
        <v>7179</v>
      </c>
      <c r="L352" t="s">
        <v>684</v>
      </c>
      <c r="M352" s="11">
        <v>2025</v>
      </c>
    </row>
    <row r="353" spans="1:13" x14ac:dyDescent="0.3">
      <c r="A353" t="s">
        <v>539</v>
      </c>
      <c r="B353" t="s">
        <v>502</v>
      </c>
      <c r="C353" t="s">
        <v>540</v>
      </c>
      <c r="D353">
        <v>40</v>
      </c>
      <c r="E353" s="14">
        <v>664</v>
      </c>
      <c r="F353" s="14">
        <v>26560</v>
      </c>
      <c r="G353" s="14">
        <v>1278.8599999999999</v>
      </c>
      <c r="H353" s="14">
        <v>125.78</v>
      </c>
      <c r="I353" s="14">
        <v>0</v>
      </c>
      <c r="J353" s="14">
        <v>51154.22</v>
      </c>
      <c r="K353" s="14">
        <v>24594.22</v>
      </c>
      <c r="L353" t="s">
        <v>684</v>
      </c>
      <c r="M353" s="11">
        <v>2025</v>
      </c>
    </row>
    <row r="354" spans="1:13" x14ac:dyDescent="0.3">
      <c r="A354" t="s">
        <v>565</v>
      </c>
      <c r="B354" t="s">
        <v>502</v>
      </c>
      <c r="C354" t="s">
        <v>566</v>
      </c>
      <c r="D354">
        <v>38</v>
      </c>
      <c r="E354" s="14">
        <v>90</v>
      </c>
      <c r="F354" s="14">
        <v>3420</v>
      </c>
      <c r="G354" s="14">
        <v>150</v>
      </c>
      <c r="H354" s="14">
        <v>0</v>
      </c>
      <c r="I354" s="14">
        <v>0</v>
      </c>
      <c r="J354" s="14">
        <v>5700</v>
      </c>
      <c r="K354" s="14">
        <v>2280</v>
      </c>
      <c r="L354" t="s">
        <v>684</v>
      </c>
      <c r="M354" s="11">
        <v>2025</v>
      </c>
    </row>
    <row r="355" spans="1:13" x14ac:dyDescent="0.3">
      <c r="A355" t="s">
        <v>551</v>
      </c>
      <c r="B355" t="s">
        <v>502</v>
      </c>
      <c r="C355" t="s">
        <v>552</v>
      </c>
      <c r="D355">
        <v>29</v>
      </c>
      <c r="E355" s="14">
        <v>61.37</v>
      </c>
      <c r="F355" s="14">
        <v>1779.73</v>
      </c>
      <c r="G355" s="14">
        <v>88.62</v>
      </c>
      <c r="H355" s="14">
        <v>23</v>
      </c>
      <c r="I355" s="14">
        <v>23</v>
      </c>
      <c r="J355" s="14">
        <v>2570</v>
      </c>
      <c r="K355" s="14">
        <v>790.27</v>
      </c>
      <c r="L355" t="s">
        <v>684</v>
      </c>
      <c r="M355" s="11">
        <v>2025</v>
      </c>
    </row>
    <row r="356" spans="1:13" x14ac:dyDescent="0.3">
      <c r="A356" t="s">
        <v>555</v>
      </c>
      <c r="B356" t="s">
        <v>502</v>
      </c>
      <c r="C356" t="s">
        <v>556</v>
      </c>
      <c r="D356">
        <v>26</v>
      </c>
      <c r="E356" s="14">
        <v>909</v>
      </c>
      <c r="F356" s="14">
        <v>23634</v>
      </c>
      <c r="G356" s="14">
        <v>1289.8699999999999</v>
      </c>
      <c r="H356" s="14">
        <v>467.32</v>
      </c>
      <c r="I356" s="14">
        <v>0</v>
      </c>
      <c r="J356" s="14">
        <v>33536.68</v>
      </c>
      <c r="K356" s="14">
        <v>9902.68</v>
      </c>
      <c r="L356" t="s">
        <v>684</v>
      </c>
      <c r="M356" s="11">
        <v>2025</v>
      </c>
    </row>
    <row r="357" spans="1:13" x14ac:dyDescent="0.3">
      <c r="A357" t="s">
        <v>685</v>
      </c>
      <c r="B357" t="s">
        <v>502</v>
      </c>
      <c r="C357" t="s">
        <v>686</v>
      </c>
      <c r="D357">
        <v>20</v>
      </c>
      <c r="E357" s="14">
        <v>2</v>
      </c>
      <c r="F357" s="14">
        <v>40</v>
      </c>
      <c r="G357" s="14">
        <v>3</v>
      </c>
      <c r="H357" s="14">
        <v>0.03</v>
      </c>
      <c r="I357" s="14">
        <v>0</v>
      </c>
      <c r="J357" s="14">
        <v>59.97</v>
      </c>
      <c r="K357" s="14">
        <v>19.97</v>
      </c>
      <c r="L357" t="s">
        <v>684</v>
      </c>
      <c r="M357" s="11">
        <v>2025</v>
      </c>
    </row>
    <row r="358" spans="1:13" x14ac:dyDescent="0.3">
      <c r="A358" t="s">
        <v>549</v>
      </c>
      <c r="B358" t="s">
        <v>502</v>
      </c>
      <c r="C358" t="s">
        <v>619</v>
      </c>
      <c r="D358">
        <v>17</v>
      </c>
      <c r="E358" s="14">
        <v>42</v>
      </c>
      <c r="F358" s="14">
        <v>714</v>
      </c>
      <c r="G358" s="14">
        <v>54.71</v>
      </c>
      <c r="H358" s="14">
        <v>5</v>
      </c>
      <c r="I358" s="14">
        <v>0</v>
      </c>
      <c r="J358" s="14">
        <v>930</v>
      </c>
      <c r="K358" s="14">
        <v>216</v>
      </c>
      <c r="L358" t="s">
        <v>684</v>
      </c>
      <c r="M358" s="11">
        <v>2025</v>
      </c>
    </row>
    <row r="359" spans="1:13" x14ac:dyDescent="0.3">
      <c r="A359" t="s">
        <v>662</v>
      </c>
      <c r="B359" t="s">
        <v>502</v>
      </c>
      <c r="C359" t="s">
        <v>663</v>
      </c>
      <c r="D359">
        <v>16</v>
      </c>
      <c r="E359" s="14">
        <v>293.13</v>
      </c>
      <c r="F359" s="14">
        <v>4690.08</v>
      </c>
      <c r="G359" s="14">
        <v>429.83</v>
      </c>
      <c r="H359" s="14">
        <v>50</v>
      </c>
      <c r="I359" s="14">
        <v>0</v>
      </c>
      <c r="J359" s="14">
        <v>6877.2</v>
      </c>
      <c r="K359" s="14">
        <v>2187.12</v>
      </c>
      <c r="L359" t="s">
        <v>684</v>
      </c>
      <c r="M359" s="11">
        <v>2025</v>
      </c>
    </row>
    <row r="360" spans="1:13" x14ac:dyDescent="0.3">
      <c r="A360" t="s">
        <v>656</v>
      </c>
      <c r="B360" t="s">
        <v>502</v>
      </c>
      <c r="C360" t="s">
        <v>657</v>
      </c>
      <c r="D360">
        <v>15</v>
      </c>
      <c r="E360" s="14">
        <v>40</v>
      </c>
      <c r="F360" s="14">
        <v>600</v>
      </c>
      <c r="G360" s="14">
        <v>66.17</v>
      </c>
      <c r="H360" s="14">
        <v>2.41</v>
      </c>
      <c r="I360" s="14">
        <v>0</v>
      </c>
      <c r="J360" s="14">
        <v>992.59</v>
      </c>
      <c r="K360" s="14">
        <v>392.59</v>
      </c>
      <c r="L360" t="s">
        <v>684</v>
      </c>
      <c r="M360" s="11">
        <v>2025</v>
      </c>
    </row>
    <row r="361" spans="1:13" x14ac:dyDescent="0.3">
      <c r="A361" t="s">
        <v>553</v>
      </c>
      <c r="B361" t="s">
        <v>502</v>
      </c>
      <c r="C361" t="s">
        <v>554</v>
      </c>
      <c r="D361">
        <v>15</v>
      </c>
      <c r="E361" s="14">
        <v>679</v>
      </c>
      <c r="F361" s="14">
        <v>10185</v>
      </c>
      <c r="G361" s="14">
        <v>1380.96</v>
      </c>
      <c r="H361" s="14">
        <v>35.65</v>
      </c>
      <c r="I361" s="14">
        <v>0</v>
      </c>
      <c r="J361" s="14">
        <v>20714.349999999999</v>
      </c>
      <c r="K361" s="14">
        <v>10529.35</v>
      </c>
      <c r="L361" t="s">
        <v>684</v>
      </c>
      <c r="M361" s="11">
        <v>2025</v>
      </c>
    </row>
    <row r="362" spans="1:13" x14ac:dyDescent="0.3">
      <c r="A362" t="s">
        <v>502</v>
      </c>
      <c r="B362" t="s">
        <v>502</v>
      </c>
      <c r="C362" t="s">
        <v>687</v>
      </c>
      <c r="D362">
        <v>15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t="s">
        <v>684</v>
      </c>
      <c r="M362" s="11">
        <v>2025</v>
      </c>
    </row>
    <row r="363" spans="1:13" x14ac:dyDescent="0.3">
      <c r="A363" t="s">
        <v>545</v>
      </c>
      <c r="B363" t="s">
        <v>502</v>
      </c>
      <c r="C363" t="s">
        <v>546</v>
      </c>
      <c r="D363">
        <v>14</v>
      </c>
      <c r="E363" s="14">
        <v>13.69</v>
      </c>
      <c r="F363" s="14">
        <v>191.66</v>
      </c>
      <c r="G363" s="14">
        <v>100.65</v>
      </c>
      <c r="H363" s="14">
        <v>20.95</v>
      </c>
      <c r="I363" s="14">
        <v>0</v>
      </c>
      <c r="J363" s="14">
        <v>1409.05</v>
      </c>
      <c r="K363" s="14">
        <v>1217.3900000000001</v>
      </c>
      <c r="L363" t="s">
        <v>684</v>
      </c>
      <c r="M363" s="11">
        <v>2025</v>
      </c>
    </row>
    <row r="364" spans="1:13" x14ac:dyDescent="0.3">
      <c r="A364" t="s">
        <v>559</v>
      </c>
      <c r="B364" t="s">
        <v>502</v>
      </c>
      <c r="C364" t="s">
        <v>560</v>
      </c>
      <c r="D364">
        <v>13</v>
      </c>
      <c r="E364" s="14">
        <v>46.16</v>
      </c>
      <c r="F364" s="14">
        <v>600.02</v>
      </c>
      <c r="G364" s="14">
        <v>71.069999999999993</v>
      </c>
      <c r="H364" s="14">
        <v>6.07</v>
      </c>
      <c r="I364" s="14">
        <v>0</v>
      </c>
      <c r="J364" s="14">
        <v>923.93</v>
      </c>
      <c r="K364" s="14">
        <v>323.91000000000003</v>
      </c>
      <c r="L364" t="s">
        <v>684</v>
      </c>
      <c r="M364" s="11">
        <v>2025</v>
      </c>
    </row>
    <row r="365" spans="1:13" x14ac:dyDescent="0.3">
      <c r="A365" t="s">
        <v>502</v>
      </c>
      <c r="B365" t="s">
        <v>502</v>
      </c>
      <c r="C365" t="s">
        <v>688</v>
      </c>
      <c r="D365">
        <v>13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t="s">
        <v>684</v>
      </c>
      <c r="M365" s="11">
        <v>2025</v>
      </c>
    </row>
    <row r="366" spans="1:13" x14ac:dyDescent="0.3">
      <c r="A366" t="s">
        <v>689</v>
      </c>
      <c r="B366" t="s">
        <v>502</v>
      </c>
      <c r="C366" t="s">
        <v>673</v>
      </c>
      <c r="D366">
        <v>13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t="s">
        <v>684</v>
      </c>
      <c r="M366" s="11">
        <v>2025</v>
      </c>
    </row>
    <row r="367" spans="1:13" x14ac:dyDescent="0.3">
      <c r="A367" t="s">
        <v>690</v>
      </c>
      <c r="B367" t="s">
        <v>502</v>
      </c>
      <c r="C367" t="s">
        <v>691</v>
      </c>
      <c r="D367">
        <v>13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t="s">
        <v>684</v>
      </c>
      <c r="M367" s="11">
        <v>2025</v>
      </c>
    </row>
    <row r="368" spans="1:13" x14ac:dyDescent="0.3">
      <c r="A368" t="s">
        <v>502</v>
      </c>
      <c r="B368" t="s">
        <v>502</v>
      </c>
      <c r="C368" t="s">
        <v>692</v>
      </c>
      <c r="D368">
        <v>12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t="s">
        <v>684</v>
      </c>
      <c r="M368" s="11">
        <v>2025</v>
      </c>
    </row>
    <row r="369" spans="1:13" x14ac:dyDescent="0.3">
      <c r="A369" t="s">
        <v>557</v>
      </c>
      <c r="B369" t="s">
        <v>502</v>
      </c>
      <c r="C369" t="s">
        <v>558</v>
      </c>
      <c r="D369">
        <v>12</v>
      </c>
      <c r="E369" s="14">
        <v>289</v>
      </c>
      <c r="F369" s="14">
        <v>3468</v>
      </c>
      <c r="G369" s="14">
        <v>435.67</v>
      </c>
      <c r="H369" s="14">
        <v>0</v>
      </c>
      <c r="I369" s="14">
        <v>0</v>
      </c>
      <c r="J369" s="14">
        <v>5228</v>
      </c>
      <c r="K369" s="14">
        <v>1760</v>
      </c>
      <c r="L369" t="s">
        <v>684</v>
      </c>
      <c r="M369" s="11">
        <v>2025</v>
      </c>
    </row>
    <row r="370" spans="1:13" x14ac:dyDescent="0.3">
      <c r="A370" t="s">
        <v>620</v>
      </c>
      <c r="B370" t="s">
        <v>502</v>
      </c>
      <c r="C370" t="s">
        <v>621</v>
      </c>
      <c r="D370">
        <v>12</v>
      </c>
      <c r="E370" s="14">
        <v>41</v>
      </c>
      <c r="F370" s="14">
        <v>492</v>
      </c>
      <c r="G370" s="14">
        <v>55.35</v>
      </c>
      <c r="H370" s="14">
        <v>0.86</v>
      </c>
      <c r="I370" s="14">
        <v>0</v>
      </c>
      <c r="J370" s="14">
        <v>664.14</v>
      </c>
      <c r="K370" s="14">
        <v>172.14</v>
      </c>
      <c r="L370" t="s">
        <v>684</v>
      </c>
      <c r="M370" s="11">
        <v>2025</v>
      </c>
    </row>
    <row r="371" spans="1:13" x14ac:dyDescent="0.3">
      <c r="A371" t="s">
        <v>591</v>
      </c>
      <c r="B371" t="s">
        <v>502</v>
      </c>
      <c r="C371" t="s">
        <v>592</v>
      </c>
      <c r="D371">
        <v>11</v>
      </c>
      <c r="E371" s="14">
        <v>33.56</v>
      </c>
      <c r="F371" s="14">
        <v>369.16</v>
      </c>
      <c r="G371" s="14">
        <v>85</v>
      </c>
      <c r="H371" s="14">
        <v>0</v>
      </c>
      <c r="I371" s="14">
        <v>0</v>
      </c>
      <c r="J371" s="14">
        <v>935</v>
      </c>
      <c r="K371" s="14">
        <v>565.84</v>
      </c>
      <c r="L371" t="s">
        <v>684</v>
      </c>
      <c r="M371" s="11">
        <v>2025</v>
      </c>
    </row>
    <row r="372" spans="1:13" x14ac:dyDescent="0.3">
      <c r="A372" t="s">
        <v>563</v>
      </c>
      <c r="B372" t="s">
        <v>502</v>
      </c>
      <c r="C372" t="s">
        <v>564</v>
      </c>
      <c r="D372">
        <v>10</v>
      </c>
      <c r="E372" s="14">
        <v>33</v>
      </c>
      <c r="F372" s="14">
        <v>330</v>
      </c>
      <c r="G372" s="14">
        <v>148.29</v>
      </c>
      <c r="H372" s="14">
        <v>0</v>
      </c>
      <c r="I372" s="14">
        <v>2.86</v>
      </c>
      <c r="J372" s="14">
        <v>1482.86</v>
      </c>
      <c r="K372" s="14">
        <v>1152.8599999999999</v>
      </c>
      <c r="L372" t="s">
        <v>684</v>
      </c>
      <c r="M372" s="11">
        <v>2025</v>
      </c>
    </row>
    <row r="373" spans="1:13" x14ac:dyDescent="0.3">
      <c r="A373" t="s">
        <v>502</v>
      </c>
      <c r="B373" t="s">
        <v>502</v>
      </c>
      <c r="C373" t="s">
        <v>686</v>
      </c>
      <c r="D373">
        <v>10</v>
      </c>
      <c r="E373" s="14">
        <v>0</v>
      </c>
      <c r="F373" s="14">
        <v>0</v>
      </c>
      <c r="G373" s="14">
        <v>3</v>
      </c>
      <c r="H373" s="14">
        <v>0</v>
      </c>
      <c r="I373" s="14">
        <v>0</v>
      </c>
      <c r="J373" s="14">
        <v>30</v>
      </c>
      <c r="K373" s="14">
        <v>30</v>
      </c>
      <c r="L373" t="s">
        <v>684</v>
      </c>
      <c r="M373" s="11">
        <v>2025</v>
      </c>
    </row>
    <row r="374" spans="1:13" x14ac:dyDescent="0.3">
      <c r="A374" t="s">
        <v>587</v>
      </c>
      <c r="B374" t="s">
        <v>502</v>
      </c>
      <c r="C374" t="s">
        <v>588</v>
      </c>
      <c r="D374">
        <v>9</v>
      </c>
      <c r="E374" s="14">
        <v>693</v>
      </c>
      <c r="F374" s="14">
        <v>6237</v>
      </c>
      <c r="G374" s="14">
        <v>1399.78</v>
      </c>
      <c r="H374" s="14">
        <v>252</v>
      </c>
      <c r="I374" s="14">
        <v>0</v>
      </c>
      <c r="J374" s="14">
        <v>12598</v>
      </c>
      <c r="K374" s="14">
        <v>6361</v>
      </c>
      <c r="L374" t="s">
        <v>684</v>
      </c>
      <c r="M374" s="11">
        <v>2025</v>
      </c>
    </row>
    <row r="375" spans="1:13" x14ac:dyDescent="0.3">
      <c r="A375" t="s">
        <v>614</v>
      </c>
      <c r="B375" t="s">
        <v>502</v>
      </c>
      <c r="C375" t="s">
        <v>615</v>
      </c>
      <c r="D375">
        <v>8</v>
      </c>
      <c r="E375" s="14">
        <v>33.56</v>
      </c>
      <c r="F375" s="14">
        <v>268.48</v>
      </c>
      <c r="G375" s="14">
        <v>50.63</v>
      </c>
      <c r="H375" s="14">
        <v>0</v>
      </c>
      <c r="I375" s="14">
        <v>0</v>
      </c>
      <c r="J375" s="14">
        <v>405</v>
      </c>
      <c r="K375" s="14">
        <v>136.52000000000001</v>
      </c>
      <c r="L375" t="s">
        <v>684</v>
      </c>
      <c r="M375" s="11">
        <v>2025</v>
      </c>
    </row>
    <row r="376" spans="1:13" x14ac:dyDescent="0.3">
      <c r="A376" t="s">
        <v>585</v>
      </c>
      <c r="B376" t="s">
        <v>502</v>
      </c>
      <c r="C376" t="s">
        <v>586</v>
      </c>
      <c r="D376">
        <v>8</v>
      </c>
      <c r="E376" s="14">
        <v>938</v>
      </c>
      <c r="F376" s="14">
        <v>7504</v>
      </c>
      <c r="G376" s="14">
        <v>1431.25</v>
      </c>
      <c r="H376" s="14">
        <v>0</v>
      </c>
      <c r="I376" s="14">
        <v>0</v>
      </c>
      <c r="J376" s="14">
        <v>11450</v>
      </c>
      <c r="K376" s="14">
        <v>3946</v>
      </c>
      <c r="L376" t="s">
        <v>684</v>
      </c>
      <c r="M376" s="11">
        <v>2025</v>
      </c>
    </row>
    <row r="377" spans="1:13" x14ac:dyDescent="0.3">
      <c r="A377" t="s">
        <v>571</v>
      </c>
      <c r="B377" t="s">
        <v>502</v>
      </c>
      <c r="C377" t="s">
        <v>572</v>
      </c>
      <c r="D377">
        <v>8</v>
      </c>
      <c r="E377" s="14">
        <v>469</v>
      </c>
      <c r="F377" s="14">
        <v>3752</v>
      </c>
      <c r="G377" s="14">
        <v>826.97</v>
      </c>
      <c r="H377" s="14">
        <v>0</v>
      </c>
      <c r="I377" s="14">
        <v>13.73</v>
      </c>
      <c r="J377" s="14">
        <v>6615.73</v>
      </c>
      <c r="K377" s="14">
        <v>2863.73</v>
      </c>
      <c r="L377" t="s">
        <v>684</v>
      </c>
      <c r="M377" s="11">
        <v>2025</v>
      </c>
    </row>
    <row r="378" spans="1:13" x14ac:dyDescent="0.3">
      <c r="A378" t="s">
        <v>622</v>
      </c>
      <c r="B378" t="s">
        <v>502</v>
      </c>
      <c r="C378" t="s">
        <v>623</v>
      </c>
      <c r="D378">
        <v>7</v>
      </c>
      <c r="E378" s="14">
        <v>705</v>
      </c>
      <c r="F378" s="14">
        <v>4935</v>
      </c>
      <c r="G378" s="14">
        <v>1366.47</v>
      </c>
      <c r="H378" s="14">
        <v>84.74</v>
      </c>
      <c r="I378" s="14">
        <v>0</v>
      </c>
      <c r="J378" s="14">
        <v>9565.26</v>
      </c>
      <c r="K378" s="14">
        <v>4630.26</v>
      </c>
      <c r="L378" t="s">
        <v>684</v>
      </c>
      <c r="M378" s="11">
        <v>2025</v>
      </c>
    </row>
    <row r="379" spans="1:13" x14ac:dyDescent="0.3">
      <c r="A379" t="s">
        <v>693</v>
      </c>
      <c r="B379" t="s">
        <v>502</v>
      </c>
      <c r="C379" t="s">
        <v>679</v>
      </c>
      <c r="D379">
        <v>5</v>
      </c>
      <c r="E379" s="14">
        <v>10</v>
      </c>
      <c r="F379" s="14">
        <v>50</v>
      </c>
      <c r="G379" s="14">
        <v>35</v>
      </c>
      <c r="H379" s="14">
        <v>0</v>
      </c>
      <c r="I379" s="14">
        <v>0</v>
      </c>
      <c r="J379" s="14">
        <v>175</v>
      </c>
      <c r="K379" s="14">
        <v>125</v>
      </c>
      <c r="L379" t="s">
        <v>684</v>
      </c>
      <c r="M379" s="11">
        <v>2025</v>
      </c>
    </row>
    <row r="380" spans="1:13" x14ac:dyDescent="0.3">
      <c r="A380" t="s">
        <v>597</v>
      </c>
      <c r="B380" t="s">
        <v>502</v>
      </c>
      <c r="C380" t="s">
        <v>598</v>
      </c>
      <c r="D380">
        <v>4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t="s">
        <v>684</v>
      </c>
      <c r="M380" s="11">
        <v>2025</v>
      </c>
    </row>
    <row r="381" spans="1:13" x14ac:dyDescent="0.3">
      <c r="A381" t="s">
        <v>602</v>
      </c>
      <c r="B381" t="s">
        <v>502</v>
      </c>
      <c r="C381" t="s">
        <v>603</v>
      </c>
      <c r="D381">
        <v>4</v>
      </c>
      <c r="E381" s="14">
        <v>54.43</v>
      </c>
      <c r="F381" s="14">
        <v>217.72</v>
      </c>
      <c r="G381" s="14">
        <v>69.349999999999994</v>
      </c>
      <c r="H381" s="14">
        <v>2.59</v>
      </c>
      <c r="I381" s="14">
        <v>0</v>
      </c>
      <c r="J381" s="14">
        <v>277.41000000000003</v>
      </c>
      <c r="K381" s="14">
        <v>59.69</v>
      </c>
      <c r="L381" t="s">
        <v>684</v>
      </c>
      <c r="M381" s="11">
        <v>2025</v>
      </c>
    </row>
    <row r="382" spans="1:13" x14ac:dyDescent="0.3">
      <c r="A382" t="s">
        <v>502</v>
      </c>
      <c r="B382" t="s">
        <v>502</v>
      </c>
      <c r="C382" t="s">
        <v>694</v>
      </c>
      <c r="D382">
        <v>4</v>
      </c>
      <c r="E382" s="14">
        <v>0</v>
      </c>
      <c r="F382" s="14">
        <v>0</v>
      </c>
      <c r="G382" s="14">
        <v>30</v>
      </c>
      <c r="H382" s="14">
        <v>0</v>
      </c>
      <c r="I382" s="14">
        <v>0</v>
      </c>
      <c r="J382" s="14">
        <v>120</v>
      </c>
      <c r="K382" s="14">
        <v>120</v>
      </c>
      <c r="L382" t="s">
        <v>684</v>
      </c>
      <c r="M382" s="11">
        <v>2025</v>
      </c>
    </row>
    <row r="383" spans="1:13" x14ac:dyDescent="0.3">
      <c r="A383" t="s">
        <v>502</v>
      </c>
      <c r="B383" t="s">
        <v>502</v>
      </c>
      <c r="C383" t="s">
        <v>695</v>
      </c>
      <c r="D383">
        <v>3</v>
      </c>
      <c r="E383" s="14">
        <v>0</v>
      </c>
      <c r="F383" s="14">
        <v>0</v>
      </c>
      <c r="G383" s="14">
        <v>50</v>
      </c>
      <c r="H383" s="14">
        <v>0</v>
      </c>
      <c r="I383" s="14">
        <v>0</v>
      </c>
      <c r="J383" s="14">
        <v>150</v>
      </c>
      <c r="K383" s="14">
        <v>150</v>
      </c>
      <c r="L383" t="s">
        <v>684</v>
      </c>
      <c r="M383" s="11">
        <v>2025</v>
      </c>
    </row>
    <row r="384" spans="1:13" x14ac:dyDescent="0.3">
      <c r="A384" t="s">
        <v>502</v>
      </c>
      <c r="B384" t="s">
        <v>502</v>
      </c>
      <c r="C384" t="s">
        <v>696</v>
      </c>
      <c r="D384">
        <v>3</v>
      </c>
      <c r="E384" s="14">
        <v>0</v>
      </c>
      <c r="F384" s="14">
        <v>0</v>
      </c>
      <c r="G384" s="14">
        <v>15</v>
      </c>
      <c r="H384" s="14">
        <v>0</v>
      </c>
      <c r="I384" s="14">
        <v>0</v>
      </c>
      <c r="J384" s="14">
        <v>45</v>
      </c>
      <c r="K384" s="14">
        <v>45</v>
      </c>
      <c r="L384" t="s">
        <v>684</v>
      </c>
      <c r="M384" s="11">
        <v>2025</v>
      </c>
    </row>
    <row r="385" spans="1:13" x14ac:dyDescent="0.3">
      <c r="A385" t="s">
        <v>517</v>
      </c>
      <c r="B385" t="s">
        <v>502</v>
      </c>
      <c r="C385" t="s">
        <v>518</v>
      </c>
      <c r="D385">
        <v>3</v>
      </c>
      <c r="E385" s="14">
        <v>3.26</v>
      </c>
      <c r="F385" s="14">
        <v>9.7799999999999994</v>
      </c>
      <c r="G385" s="14">
        <v>0</v>
      </c>
      <c r="H385" s="14">
        <v>0</v>
      </c>
      <c r="I385" s="14">
        <v>0</v>
      </c>
      <c r="J385" s="14">
        <v>0</v>
      </c>
      <c r="K385" s="14">
        <v>-9.7799999999999994</v>
      </c>
      <c r="L385" t="s">
        <v>684</v>
      </c>
      <c r="M385" s="11">
        <v>2025</v>
      </c>
    </row>
    <row r="386" spans="1:13" x14ac:dyDescent="0.3">
      <c r="A386" t="s">
        <v>561</v>
      </c>
      <c r="B386" t="s">
        <v>502</v>
      </c>
      <c r="C386" t="s">
        <v>562</v>
      </c>
      <c r="D386">
        <v>3</v>
      </c>
      <c r="E386" s="14">
        <v>5</v>
      </c>
      <c r="F386" s="14">
        <v>15</v>
      </c>
      <c r="G386" s="14">
        <v>7.81</v>
      </c>
      <c r="H386" s="14">
        <v>0.08</v>
      </c>
      <c r="I386" s="14">
        <v>0</v>
      </c>
      <c r="J386" s="14">
        <v>23.42</v>
      </c>
      <c r="K386" s="14">
        <v>8.42</v>
      </c>
      <c r="L386" t="s">
        <v>684</v>
      </c>
      <c r="M386" s="11">
        <v>2025</v>
      </c>
    </row>
    <row r="387" spans="1:13" x14ac:dyDescent="0.3">
      <c r="A387" t="s">
        <v>697</v>
      </c>
      <c r="B387" t="s">
        <v>502</v>
      </c>
      <c r="C387" t="s">
        <v>698</v>
      </c>
      <c r="D387">
        <v>2</v>
      </c>
      <c r="E387" s="14">
        <v>65</v>
      </c>
      <c r="F387" s="14">
        <v>130</v>
      </c>
      <c r="G387" s="14">
        <v>95</v>
      </c>
      <c r="H387" s="14">
        <v>0</v>
      </c>
      <c r="I387" s="14">
        <v>0</v>
      </c>
      <c r="J387" s="14">
        <v>190</v>
      </c>
      <c r="K387" s="14">
        <v>60</v>
      </c>
      <c r="L387" t="s">
        <v>684</v>
      </c>
      <c r="M387" s="11">
        <v>2025</v>
      </c>
    </row>
    <row r="388" spans="1:13" x14ac:dyDescent="0.3">
      <c r="A388" t="s">
        <v>577</v>
      </c>
      <c r="B388" t="s">
        <v>502</v>
      </c>
      <c r="C388" t="s">
        <v>578</v>
      </c>
      <c r="D388">
        <v>2</v>
      </c>
      <c r="E388" s="14">
        <v>30.49</v>
      </c>
      <c r="F388" s="14">
        <v>60.98</v>
      </c>
      <c r="G388" s="14">
        <v>40</v>
      </c>
      <c r="H388" s="14">
        <v>0</v>
      </c>
      <c r="I388" s="14">
        <v>0</v>
      </c>
      <c r="J388" s="14">
        <v>80</v>
      </c>
      <c r="K388" s="14">
        <v>19.02</v>
      </c>
      <c r="L388" t="s">
        <v>684</v>
      </c>
      <c r="M388" s="11">
        <v>2025</v>
      </c>
    </row>
    <row r="389" spans="1:13" x14ac:dyDescent="0.3">
      <c r="A389" t="s">
        <v>567</v>
      </c>
      <c r="B389" t="s">
        <v>502</v>
      </c>
      <c r="C389" t="s">
        <v>609</v>
      </c>
      <c r="D389">
        <v>2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t="s">
        <v>684</v>
      </c>
      <c r="M389" s="11">
        <v>2025</v>
      </c>
    </row>
    <row r="390" spans="1:13" x14ac:dyDescent="0.3">
      <c r="A390" t="s">
        <v>569</v>
      </c>
      <c r="B390" t="s">
        <v>502</v>
      </c>
      <c r="C390" t="s">
        <v>570</v>
      </c>
      <c r="D390">
        <v>1</v>
      </c>
      <c r="E390" s="14">
        <v>9.3800000000000008</v>
      </c>
      <c r="F390" s="14">
        <v>9.3800000000000008</v>
      </c>
      <c r="G390" s="14">
        <v>16</v>
      </c>
      <c r="H390" s="14">
        <v>0</v>
      </c>
      <c r="I390" s="14">
        <v>0</v>
      </c>
      <c r="J390" s="14">
        <v>16</v>
      </c>
      <c r="K390" s="14">
        <v>6.62</v>
      </c>
      <c r="L390" t="s">
        <v>684</v>
      </c>
      <c r="M390" s="11">
        <v>2025</v>
      </c>
    </row>
    <row r="391" spans="1:13" x14ac:dyDescent="0.3">
      <c r="A391" t="s">
        <v>502</v>
      </c>
      <c r="B391" t="s">
        <v>502</v>
      </c>
      <c r="C391" t="s">
        <v>699</v>
      </c>
      <c r="D391">
        <v>1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t="s">
        <v>684</v>
      </c>
      <c r="M391" s="11">
        <v>2025</v>
      </c>
    </row>
    <row r="392" spans="1:13" x14ac:dyDescent="0.3">
      <c r="A392" t="s">
        <v>502</v>
      </c>
      <c r="B392" t="s">
        <v>502</v>
      </c>
      <c r="C392" t="s">
        <v>700</v>
      </c>
      <c r="D392">
        <v>1</v>
      </c>
      <c r="E392" s="14">
        <v>0</v>
      </c>
      <c r="F392" s="14">
        <v>0</v>
      </c>
      <c r="G392" s="14">
        <v>190</v>
      </c>
      <c r="H392" s="14">
        <v>0</v>
      </c>
      <c r="I392" s="14">
        <v>0</v>
      </c>
      <c r="J392" s="14">
        <v>190</v>
      </c>
      <c r="K392" s="14">
        <v>190</v>
      </c>
      <c r="L392" t="s">
        <v>684</v>
      </c>
      <c r="M392" s="11">
        <v>2025</v>
      </c>
    </row>
    <row r="393" spans="1:13" x14ac:dyDescent="0.3">
      <c r="A393" t="s">
        <v>502</v>
      </c>
      <c r="B393" t="s">
        <v>502</v>
      </c>
      <c r="C393" t="s">
        <v>701</v>
      </c>
      <c r="D393">
        <v>1</v>
      </c>
      <c r="E393" s="14">
        <v>0</v>
      </c>
      <c r="F393" s="14">
        <v>0</v>
      </c>
      <c r="G393" s="14">
        <v>320</v>
      </c>
      <c r="H393" s="14">
        <v>0</v>
      </c>
      <c r="I393" s="14">
        <v>0</v>
      </c>
      <c r="J393" s="14">
        <v>320</v>
      </c>
      <c r="K393" s="14">
        <v>320</v>
      </c>
      <c r="L393" t="s">
        <v>684</v>
      </c>
      <c r="M393" s="11">
        <v>2025</v>
      </c>
    </row>
    <row r="394" spans="1:13" x14ac:dyDescent="0.3">
      <c r="A394" t="s">
        <v>502</v>
      </c>
      <c r="B394" t="s">
        <v>502</v>
      </c>
      <c r="C394" t="s">
        <v>678</v>
      </c>
      <c r="D394">
        <v>1</v>
      </c>
      <c r="E394" s="14">
        <v>0</v>
      </c>
      <c r="F394" s="14">
        <v>0</v>
      </c>
      <c r="G394" s="14">
        <v>60</v>
      </c>
      <c r="H394" s="14">
        <v>0</v>
      </c>
      <c r="I394" s="14">
        <v>0</v>
      </c>
      <c r="J394" s="14">
        <v>60</v>
      </c>
      <c r="K394" s="14">
        <v>60</v>
      </c>
      <c r="L394" t="s">
        <v>684</v>
      </c>
      <c r="M394" s="11">
        <v>2025</v>
      </c>
    </row>
    <row r="395" spans="1:13" x14ac:dyDescent="0.3">
      <c r="A395" t="s">
        <v>502</v>
      </c>
      <c r="B395" t="s">
        <v>502</v>
      </c>
      <c r="C395" t="s">
        <v>702</v>
      </c>
      <c r="D395">
        <v>1</v>
      </c>
      <c r="E395" s="14">
        <v>0</v>
      </c>
      <c r="F395" s="14">
        <v>0</v>
      </c>
      <c r="G395" s="14">
        <v>600</v>
      </c>
      <c r="H395" s="14">
        <v>0</v>
      </c>
      <c r="I395" s="14">
        <v>0</v>
      </c>
      <c r="J395" s="14">
        <v>600</v>
      </c>
      <c r="K395" s="14">
        <v>600</v>
      </c>
      <c r="L395" t="s">
        <v>684</v>
      </c>
      <c r="M395" s="11">
        <v>2025</v>
      </c>
    </row>
    <row r="396" spans="1:13" x14ac:dyDescent="0.3">
      <c r="A396" t="s">
        <v>502</v>
      </c>
      <c r="B396" t="s">
        <v>502</v>
      </c>
      <c r="C396" t="s">
        <v>703</v>
      </c>
      <c r="D396">
        <v>1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t="s">
        <v>684</v>
      </c>
      <c r="M396" s="11">
        <v>2025</v>
      </c>
    </row>
    <row r="397" spans="1:13" x14ac:dyDescent="0.3">
      <c r="A397" t="s">
        <v>575</v>
      </c>
      <c r="B397" t="s">
        <v>502</v>
      </c>
      <c r="C397" t="s">
        <v>576</v>
      </c>
      <c r="D397">
        <v>1</v>
      </c>
      <c r="E397" s="14">
        <v>3</v>
      </c>
      <c r="F397" s="14">
        <v>3</v>
      </c>
      <c r="G397" s="14">
        <v>50</v>
      </c>
      <c r="H397" s="14">
        <v>0</v>
      </c>
      <c r="I397" s="14">
        <v>0</v>
      </c>
      <c r="J397" s="14">
        <v>50</v>
      </c>
      <c r="K397" s="14">
        <v>47</v>
      </c>
      <c r="L397" t="s">
        <v>684</v>
      </c>
      <c r="M397" s="11">
        <v>2025</v>
      </c>
    </row>
    <row r="398" spans="1:13" x14ac:dyDescent="0.3">
      <c r="A398" t="s">
        <v>502</v>
      </c>
      <c r="B398" t="s">
        <v>502</v>
      </c>
      <c r="C398" t="s">
        <v>704</v>
      </c>
      <c r="D398">
        <v>1</v>
      </c>
      <c r="E398" s="14">
        <v>0</v>
      </c>
      <c r="F398" s="14">
        <v>0</v>
      </c>
      <c r="G398" s="14">
        <v>249.46</v>
      </c>
      <c r="H398" s="14">
        <v>0.54</v>
      </c>
      <c r="I398" s="14">
        <v>0</v>
      </c>
      <c r="J398" s="14">
        <v>249.46</v>
      </c>
      <c r="K398" s="14">
        <v>249.46</v>
      </c>
      <c r="L398" t="s">
        <v>684</v>
      </c>
      <c r="M398" s="11">
        <v>2025</v>
      </c>
    </row>
    <row r="399" spans="1:13" x14ac:dyDescent="0.3">
      <c r="A399" t="s">
        <v>629</v>
      </c>
      <c r="B399" t="s">
        <v>502</v>
      </c>
      <c r="C399" t="s">
        <v>630</v>
      </c>
      <c r="D399">
        <v>1</v>
      </c>
      <c r="E399" s="14">
        <v>10.58</v>
      </c>
      <c r="F399" s="14">
        <v>10.58</v>
      </c>
      <c r="G399" s="14">
        <v>25</v>
      </c>
      <c r="H399" s="14">
        <v>0</v>
      </c>
      <c r="I399" s="14">
        <v>0</v>
      </c>
      <c r="J399" s="14">
        <v>25</v>
      </c>
      <c r="K399" s="14">
        <v>14.42</v>
      </c>
      <c r="L399" t="s">
        <v>684</v>
      </c>
      <c r="M399" s="11">
        <v>2025</v>
      </c>
    </row>
    <row r="400" spans="1:13" x14ac:dyDescent="0.3">
      <c r="A400" t="s">
        <v>502</v>
      </c>
      <c r="B400" t="s">
        <v>502</v>
      </c>
      <c r="C400" t="s">
        <v>705</v>
      </c>
      <c r="D400">
        <v>1</v>
      </c>
      <c r="E400" s="14">
        <v>0</v>
      </c>
      <c r="F400" s="14">
        <v>0</v>
      </c>
      <c r="G400" s="14">
        <v>300</v>
      </c>
      <c r="H400" s="14">
        <v>0</v>
      </c>
      <c r="I400" s="14">
        <v>0</v>
      </c>
      <c r="J400" s="14">
        <v>300</v>
      </c>
      <c r="K400" s="14">
        <v>300</v>
      </c>
      <c r="L400" t="s">
        <v>684</v>
      </c>
      <c r="M400" s="11">
        <v>2025</v>
      </c>
    </row>
    <row r="401" spans="1:13" x14ac:dyDescent="0.3">
      <c r="A401" t="s">
        <v>502</v>
      </c>
      <c r="B401" t="s">
        <v>502</v>
      </c>
      <c r="C401" t="s">
        <v>706</v>
      </c>
      <c r="D401">
        <v>1</v>
      </c>
      <c r="E401" s="14">
        <v>0</v>
      </c>
      <c r="F401" s="14">
        <v>0</v>
      </c>
      <c r="G401" s="14">
        <v>250</v>
      </c>
      <c r="H401" s="14">
        <v>0</v>
      </c>
      <c r="I401" s="14">
        <v>0</v>
      </c>
      <c r="J401" s="14">
        <v>250</v>
      </c>
      <c r="K401" s="14">
        <v>250</v>
      </c>
      <c r="L401" t="s">
        <v>684</v>
      </c>
      <c r="M401" s="11">
        <v>2025</v>
      </c>
    </row>
    <row r="402" spans="1:13" x14ac:dyDescent="0.3">
      <c r="A402" t="s">
        <v>502</v>
      </c>
      <c r="B402" t="s">
        <v>502</v>
      </c>
      <c r="C402" t="s">
        <v>707</v>
      </c>
      <c r="D402">
        <v>1</v>
      </c>
      <c r="E402" s="14">
        <v>0</v>
      </c>
      <c r="F402" s="14">
        <v>0</v>
      </c>
      <c r="G402" s="14">
        <v>15</v>
      </c>
      <c r="H402" s="14">
        <v>0</v>
      </c>
      <c r="I402" s="14">
        <v>0</v>
      </c>
      <c r="J402" s="14">
        <v>15</v>
      </c>
      <c r="K402" s="14">
        <v>15</v>
      </c>
      <c r="L402" t="s">
        <v>684</v>
      </c>
      <c r="M402" s="11">
        <v>2025</v>
      </c>
    </row>
    <row r="403" spans="1:13" x14ac:dyDescent="0.3">
      <c r="A403" t="s">
        <v>502</v>
      </c>
      <c r="B403" t="s">
        <v>502</v>
      </c>
      <c r="C403" t="s">
        <v>708</v>
      </c>
      <c r="D403">
        <v>1</v>
      </c>
      <c r="E403" s="14">
        <v>0</v>
      </c>
      <c r="F403" s="14">
        <v>0</v>
      </c>
      <c r="G403" s="14">
        <v>700</v>
      </c>
      <c r="H403" s="14">
        <v>0</v>
      </c>
      <c r="I403" s="14">
        <v>0</v>
      </c>
      <c r="J403" s="14">
        <v>700</v>
      </c>
      <c r="K403" s="14">
        <v>700</v>
      </c>
      <c r="L403" t="s">
        <v>684</v>
      </c>
      <c r="M403" s="11">
        <v>2025</v>
      </c>
    </row>
    <row r="404" spans="1:13" x14ac:dyDescent="0.3">
      <c r="A404" t="s">
        <v>505</v>
      </c>
      <c r="B404" t="s">
        <v>502</v>
      </c>
      <c r="C404" t="s">
        <v>506</v>
      </c>
      <c r="D404">
        <v>4151</v>
      </c>
      <c r="E404" s="14">
        <v>2.5</v>
      </c>
      <c r="F404" s="14">
        <v>10377.5</v>
      </c>
      <c r="G404" s="14">
        <v>2.96</v>
      </c>
      <c r="H404" s="14">
        <v>0.25</v>
      </c>
      <c r="I404" s="14">
        <v>0</v>
      </c>
      <c r="J404" s="14">
        <v>12282.75</v>
      </c>
      <c r="K404" s="14">
        <v>1905.25</v>
      </c>
      <c r="L404" t="s">
        <v>709</v>
      </c>
      <c r="M404" s="11">
        <v>2025</v>
      </c>
    </row>
    <row r="405" spans="1:13" x14ac:dyDescent="0.3">
      <c r="A405" t="s">
        <v>507</v>
      </c>
      <c r="B405" t="s">
        <v>502</v>
      </c>
      <c r="C405" t="s">
        <v>508</v>
      </c>
      <c r="D405">
        <v>1228</v>
      </c>
      <c r="E405" s="14">
        <v>0.65</v>
      </c>
      <c r="F405" s="14">
        <v>798.2</v>
      </c>
      <c r="G405" s="14">
        <v>1</v>
      </c>
      <c r="H405" s="14">
        <v>12.5</v>
      </c>
      <c r="I405" s="14">
        <v>0</v>
      </c>
      <c r="J405" s="14">
        <v>1223.5</v>
      </c>
      <c r="K405" s="14">
        <v>425.3</v>
      </c>
      <c r="L405" t="s">
        <v>709</v>
      </c>
      <c r="M405" s="11">
        <v>2025</v>
      </c>
    </row>
    <row r="406" spans="1:13" x14ac:dyDescent="0.3">
      <c r="A406" t="s">
        <v>509</v>
      </c>
      <c r="B406" t="s">
        <v>502</v>
      </c>
      <c r="C406" t="s">
        <v>510</v>
      </c>
      <c r="D406">
        <v>1213</v>
      </c>
      <c r="E406" s="14">
        <v>0.65</v>
      </c>
      <c r="F406" s="14">
        <v>788.45</v>
      </c>
      <c r="G406" s="14">
        <v>0.99</v>
      </c>
      <c r="H406" s="14">
        <v>12.5</v>
      </c>
      <c r="I406" s="14">
        <v>0</v>
      </c>
      <c r="J406" s="14">
        <v>1205.5</v>
      </c>
      <c r="K406" s="14">
        <v>417.05</v>
      </c>
      <c r="L406" t="s">
        <v>709</v>
      </c>
      <c r="M406" s="11">
        <v>2025</v>
      </c>
    </row>
    <row r="407" spans="1:13" x14ac:dyDescent="0.3">
      <c r="A407" t="s">
        <v>515</v>
      </c>
      <c r="B407" t="s">
        <v>502</v>
      </c>
      <c r="C407" t="s">
        <v>516</v>
      </c>
      <c r="D407">
        <v>551</v>
      </c>
      <c r="E407" s="14">
        <v>7.21</v>
      </c>
      <c r="F407" s="14">
        <v>3972.71</v>
      </c>
      <c r="G407" s="14">
        <v>17.09</v>
      </c>
      <c r="H407" s="14">
        <v>45.11</v>
      </c>
      <c r="I407" s="14">
        <v>61.7</v>
      </c>
      <c r="J407" s="14">
        <v>9414.89</v>
      </c>
      <c r="K407" s="14">
        <v>5442.18</v>
      </c>
      <c r="L407" t="s">
        <v>709</v>
      </c>
      <c r="M407" s="11">
        <v>2025</v>
      </c>
    </row>
    <row r="408" spans="1:13" x14ac:dyDescent="0.3">
      <c r="A408" t="s">
        <v>547</v>
      </c>
      <c r="B408" t="s">
        <v>502</v>
      </c>
      <c r="C408" t="s">
        <v>655</v>
      </c>
      <c r="D408">
        <v>466</v>
      </c>
      <c r="E408" s="14">
        <v>3.05</v>
      </c>
      <c r="F408" s="14">
        <v>1421.3</v>
      </c>
      <c r="G408" s="14">
        <v>3.88</v>
      </c>
      <c r="H408" s="14">
        <v>0.49</v>
      </c>
      <c r="I408" s="14">
        <v>0</v>
      </c>
      <c r="J408" s="14">
        <v>1808.51</v>
      </c>
      <c r="K408" s="14">
        <v>387.21</v>
      </c>
      <c r="L408" t="s">
        <v>709</v>
      </c>
      <c r="M408" s="11">
        <v>2025</v>
      </c>
    </row>
    <row r="409" spans="1:13" x14ac:dyDescent="0.3">
      <c r="A409" t="s">
        <v>511</v>
      </c>
      <c r="B409" t="s">
        <v>502</v>
      </c>
      <c r="C409" t="s">
        <v>512</v>
      </c>
      <c r="D409">
        <v>434</v>
      </c>
      <c r="E409" s="14">
        <v>382.3</v>
      </c>
      <c r="F409" s="14">
        <v>165918.20000000001</v>
      </c>
      <c r="G409" s="14">
        <v>587.83000000000004</v>
      </c>
      <c r="H409" s="14">
        <v>3768.39</v>
      </c>
      <c r="I409" s="14">
        <v>575.58000000000004</v>
      </c>
      <c r="J409" s="14">
        <v>255116.19</v>
      </c>
      <c r="K409" s="14">
        <v>89197.99</v>
      </c>
      <c r="L409" t="s">
        <v>709</v>
      </c>
      <c r="M409" s="11">
        <v>2025</v>
      </c>
    </row>
    <row r="410" spans="1:13" x14ac:dyDescent="0.3">
      <c r="A410" t="s">
        <v>519</v>
      </c>
      <c r="B410" t="s">
        <v>502</v>
      </c>
      <c r="C410" t="s">
        <v>520</v>
      </c>
      <c r="D410">
        <v>425</v>
      </c>
      <c r="E410" s="14">
        <v>0.96</v>
      </c>
      <c r="F410" s="14">
        <v>408</v>
      </c>
      <c r="G410" s="14">
        <v>0.55000000000000004</v>
      </c>
      <c r="H410" s="14">
        <v>0</v>
      </c>
      <c r="I410" s="14">
        <v>0</v>
      </c>
      <c r="J410" s="14">
        <v>234.35</v>
      </c>
      <c r="K410" s="14">
        <v>-173.65</v>
      </c>
      <c r="L410" t="s">
        <v>709</v>
      </c>
      <c r="M410" s="11">
        <v>2025</v>
      </c>
    </row>
    <row r="411" spans="1:13" x14ac:dyDescent="0.3">
      <c r="A411" t="s">
        <v>513</v>
      </c>
      <c r="B411" t="s">
        <v>502</v>
      </c>
      <c r="C411" t="s">
        <v>514</v>
      </c>
      <c r="D411">
        <v>213</v>
      </c>
      <c r="E411" s="14">
        <v>432.79</v>
      </c>
      <c r="F411" s="14">
        <v>92184.27</v>
      </c>
      <c r="G411" s="14">
        <v>620.80999999999995</v>
      </c>
      <c r="H411" s="14">
        <v>1731.58</v>
      </c>
      <c r="I411" s="14">
        <v>142.43</v>
      </c>
      <c r="J411" s="14">
        <v>132232.85</v>
      </c>
      <c r="K411" s="14">
        <v>40048.58</v>
      </c>
      <c r="L411" t="s">
        <v>709</v>
      </c>
      <c r="M411" s="11">
        <v>2025</v>
      </c>
    </row>
    <row r="412" spans="1:13" x14ac:dyDescent="0.3">
      <c r="A412" t="s">
        <v>537</v>
      </c>
      <c r="B412" t="s">
        <v>502</v>
      </c>
      <c r="C412" t="s">
        <v>538</v>
      </c>
      <c r="D412">
        <v>194</v>
      </c>
      <c r="E412" s="14">
        <v>25</v>
      </c>
      <c r="F412" s="14">
        <v>4850</v>
      </c>
      <c r="G412" s="14">
        <v>29.3</v>
      </c>
      <c r="H412" s="14">
        <v>14.86</v>
      </c>
      <c r="I412" s="14">
        <v>0</v>
      </c>
      <c r="J412" s="14">
        <v>5685.14</v>
      </c>
      <c r="K412" s="14">
        <v>835.14</v>
      </c>
      <c r="L412" t="s">
        <v>709</v>
      </c>
      <c r="M412" s="11">
        <v>2025</v>
      </c>
    </row>
    <row r="413" spans="1:13" x14ac:dyDescent="0.3">
      <c r="A413" t="s">
        <v>521</v>
      </c>
      <c r="B413" t="s">
        <v>502</v>
      </c>
      <c r="C413" t="s">
        <v>522</v>
      </c>
      <c r="D413">
        <v>136</v>
      </c>
      <c r="E413" s="14">
        <v>455</v>
      </c>
      <c r="F413" s="14">
        <v>61880</v>
      </c>
      <c r="G413" s="14">
        <v>702.86</v>
      </c>
      <c r="H413" s="14">
        <v>1616.4</v>
      </c>
      <c r="I413" s="14">
        <v>430.14</v>
      </c>
      <c r="J413" s="14">
        <v>95588.74</v>
      </c>
      <c r="K413" s="14">
        <v>33708.74</v>
      </c>
      <c r="L413" t="s">
        <v>709</v>
      </c>
      <c r="M413" s="11">
        <v>2025</v>
      </c>
    </row>
    <row r="414" spans="1:13" x14ac:dyDescent="0.3">
      <c r="A414" t="s">
        <v>535</v>
      </c>
      <c r="B414" t="s">
        <v>502</v>
      </c>
      <c r="C414" t="s">
        <v>536</v>
      </c>
      <c r="D414">
        <v>84</v>
      </c>
      <c r="E414" s="14">
        <v>477</v>
      </c>
      <c r="F414" s="14">
        <v>40068</v>
      </c>
      <c r="G414" s="14">
        <v>764.86</v>
      </c>
      <c r="H414" s="14">
        <v>897.07</v>
      </c>
      <c r="I414" s="14">
        <v>0</v>
      </c>
      <c r="J414" s="14">
        <v>64247.93</v>
      </c>
      <c r="K414" s="14">
        <v>24179.93</v>
      </c>
      <c r="L414" t="s">
        <v>709</v>
      </c>
      <c r="M414" s="11">
        <v>2025</v>
      </c>
    </row>
    <row r="415" spans="1:13" x14ac:dyDescent="0.3">
      <c r="A415" t="s">
        <v>539</v>
      </c>
      <c r="B415" t="s">
        <v>502</v>
      </c>
      <c r="C415" t="s">
        <v>540</v>
      </c>
      <c r="D415">
        <v>70</v>
      </c>
      <c r="E415" s="14">
        <v>664</v>
      </c>
      <c r="F415" s="14">
        <v>46480</v>
      </c>
      <c r="G415" s="14">
        <v>1251.79</v>
      </c>
      <c r="H415" s="14">
        <v>164.93</v>
      </c>
      <c r="I415" s="14">
        <v>0</v>
      </c>
      <c r="J415" s="14">
        <v>87625.07</v>
      </c>
      <c r="K415" s="14">
        <v>41145.07</v>
      </c>
      <c r="L415" t="s">
        <v>709</v>
      </c>
      <c r="M415" s="11">
        <v>2025</v>
      </c>
    </row>
    <row r="416" spans="1:13" x14ac:dyDescent="0.3">
      <c r="A416" t="s">
        <v>529</v>
      </c>
      <c r="B416" t="s">
        <v>502</v>
      </c>
      <c r="C416" t="s">
        <v>530</v>
      </c>
      <c r="D416">
        <v>68</v>
      </c>
      <c r="E416" s="14">
        <v>534</v>
      </c>
      <c r="F416" s="14">
        <v>36312</v>
      </c>
      <c r="G416" s="14">
        <v>811.27</v>
      </c>
      <c r="H416" s="14">
        <v>759.99</v>
      </c>
      <c r="I416" s="14">
        <v>656.13</v>
      </c>
      <c r="J416" s="14">
        <v>55166.14</v>
      </c>
      <c r="K416" s="14">
        <v>18854.14</v>
      </c>
      <c r="L416" t="s">
        <v>709</v>
      </c>
      <c r="M416" s="11">
        <v>2025</v>
      </c>
    </row>
    <row r="417" spans="1:13" x14ac:dyDescent="0.3">
      <c r="A417" t="s">
        <v>541</v>
      </c>
      <c r="B417" t="s">
        <v>502</v>
      </c>
      <c r="C417" t="s">
        <v>542</v>
      </c>
      <c r="D417">
        <v>64</v>
      </c>
      <c r="E417" s="14">
        <v>649</v>
      </c>
      <c r="F417" s="14">
        <v>41536</v>
      </c>
      <c r="G417" s="14">
        <v>1136.19</v>
      </c>
      <c r="H417" s="14">
        <v>180.96</v>
      </c>
      <c r="I417" s="14">
        <v>0</v>
      </c>
      <c r="J417" s="14">
        <v>72716.039999999994</v>
      </c>
      <c r="K417" s="14">
        <v>31180.04</v>
      </c>
      <c r="L417" t="s">
        <v>709</v>
      </c>
      <c r="M417" s="11">
        <v>2025</v>
      </c>
    </row>
    <row r="418" spans="1:13" x14ac:dyDescent="0.3">
      <c r="A418" t="s">
        <v>531</v>
      </c>
      <c r="B418" t="s">
        <v>502</v>
      </c>
      <c r="C418" t="s">
        <v>532</v>
      </c>
      <c r="D418">
        <v>63</v>
      </c>
      <c r="E418" s="14">
        <v>12.19</v>
      </c>
      <c r="F418" s="14">
        <v>767.97</v>
      </c>
      <c r="G418" s="14">
        <v>15.3</v>
      </c>
      <c r="H418" s="14">
        <v>0.71</v>
      </c>
      <c r="I418" s="14">
        <v>0</v>
      </c>
      <c r="J418" s="14">
        <v>963.79</v>
      </c>
      <c r="K418" s="14">
        <v>195.82</v>
      </c>
      <c r="L418" t="s">
        <v>709</v>
      </c>
      <c r="M418" s="11">
        <v>2025</v>
      </c>
    </row>
    <row r="419" spans="1:13" x14ac:dyDescent="0.3">
      <c r="A419" t="s">
        <v>527</v>
      </c>
      <c r="B419" t="s">
        <v>502</v>
      </c>
      <c r="C419" t="s">
        <v>528</v>
      </c>
      <c r="D419">
        <v>55</v>
      </c>
      <c r="E419" s="14">
        <v>55</v>
      </c>
      <c r="F419" s="14">
        <v>3025</v>
      </c>
      <c r="G419" s="14">
        <v>171.61</v>
      </c>
      <c r="H419" s="14">
        <v>44.24</v>
      </c>
      <c r="I419" s="14">
        <v>67.88</v>
      </c>
      <c r="J419" s="14">
        <v>9438.6299999999992</v>
      </c>
      <c r="K419" s="14">
        <v>6413.63</v>
      </c>
      <c r="L419" t="s">
        <v>709</v>
      </c>
      <c r="M419" s="11">
        <v>2025</v>
      </c>
    </row>
    <row r="420" spans="1:13" x14ac:dyDescent="0.3">
      <c r="A420" t="s">
        <v>549</v>
      </c>
      <c r="B420" t="s">
        <v>502</v>
      </c>
      <c r="C420" t="s">
        <v>619</v>
      </c>
      <c r="D420">
        <v>37</v>
      </c>
      <c r="E420" s="14">
        <v>42</v>
      </c>
      <c r="F420" s="14">
        <v>1554</v>
      </c>
      <c r="G420" s="14">
        <v>53.63</v>
      </c>
      <c r="H420" s="14">
        <v>0.81</v>
      </c>
      <c r="I420" s="14">
        <v>0</v>
      </c>
      <c r="J420" s="14">
        <v>1984.19</v>
      </c>
      <c r="K420" s="14">
        <v>430.19</v>
      </c>
      <c r="L420" t="s">
        <v>709</v>
      </c>
      <c r="M420" s="11">
        <v>2025</v>
      </c>
    </row>
    <row r="421" spans="1:13" x14ac:dyDescent="0.3">
      <c r="A421" t="s">
        <v>545</v>
      </c>
      <c r="B421" t="s">
        <v>502</v>
      </c>
      <c r="C421" t="s">
        <v>546</v>
      </c>
      <c r="D421">
        <v>32</v>
      </c>
      <c r="E421" s="14">
        <v>13.69</v>
      </c>
      <c r="F421" s="14">
        <v>438.08</v>
      </c>
      <c r="G421" s="14">
        <v>84.58</v>
      </c>
      <c r="H421" s="14">
        <v>5.47</v>
      </c>
      <c r="I421" s="14">
        <v>0</v>
      </c>
      <c r="J421" s="14">
        <v>2706.61</v>
      </c>
      <c r="K421" s="14">
        <v>2268.5300000000002</v>
      </c>
      <c r="L421" t="s">
        <v>709</v>
      </c>
      <c r="M421" s="11">
        <v>2025</v>
      </c>
    </row>
    <row r="422" spans="1:13" x14ac:dyDescent="0.3">
      <c r="A422" t="s">
        <v>591</v>
      </c>
      <c r="B422" t="s">
        <v>502</v>
      </c>
      <c r="C422" t="s">
        <v>592</v>
      </c>
      <c r="D422">
        <v>30</v>
      </c>
      <c r="E422" s="14">
        <v>33.56</v>
      </c>
      <c r="F422" s="14">
        <v>1006.8</v>
      </c>
      <c r="G422" s="14">
        <v>66.53</v>
      </c>
      <c r="H422" s="14">
        <v>56.26</v>
      </c>
      <c r="I422" s="14">
        <v>23.76</v>
      </c>
      <c r="J422" s="14">
        <v>1995.92</v>
      </c>
      <c r="K422" s="14">
        <v>989.12</v>
      </c>
      <c r="L422" t="s">
        <v>709</v>
      </c>
      <c r="M422" s="11">
        <v>2025</v>
      </c>
    </row>
    <row r="423" spans="1:13" x14ac:dyDescent="0.3">
      <c r="A423" t="s">
        <v>674</v>
      </c>
      <c r="B423" t="s">
        <v>502</v>
      </c>
      <c r="C423" t="s">
        <v>675</v>
      </c>
      <c r="D423">
        <v>25</v>
      </c>
      <c r="E423" s="14">
        <v>491</v>
      </c>
      <c r="F423" s="14">
        <v>12275</v>
      </c>
      <c r="G423" s="14">
        <v>661.89</v>
      </c>
      <c r="H423" s="14">
        <v>52.64</v>
      </c>
      <c r="I423" s="14">
        <v>0</v>
      </c>
      <c r="J423" s="14">
        <v>16547.36</v>
      </c>
      <c r="K423" s="14">
        <v>4272.3599999999997</v>
      </c>
      <c r="L423" t="s">
        <v>709</v>
      </c>
      <c r="M423" s="11">
        <v>2025</v>
      </c>
    </row>
    <row r="424" spans="1:13" x14ac:dyDescent="0.3">
      <c r="A424" t="s">
        <v>551</v>
      </c>
      <c r="B424" t="s">
        <v>502</v>
      </c>
      <c r="C424" t="s">
        <v>552</v>
      </c>
      <c r="D424">
        <v>24</v>
      </c>
      <c r="E424" s="14">
        <v>61.37</v>
      </c>
      <c r="F424" s="14">
        <v>1472.88</v>
      </c>
      <c r="G424" s="14">
        <v>80.12</v>
      </c>
      <c r="H424" s="14">
        <v>0</v>
      </c>
      <c r="I424" s="14">
        <v>22.93</v>
      </c>
      <c r="J424" s="14">
        <v>1922.93</v>
      </c>
      <c r="K424" s="14">
        <v>450.05</v>
      </c>
      <c r="L424" t="s">
        <v>709</v>
      </c>
      <c r="M424" s="11">
        <v>2025</v>
      </c>
    </row>
    <row r="425" spans="1:13" x14ac:dyDescent="0.3">
      <c r="A425" t="s">
        <v>553</v>
      </c>
      <c r="B425" t="s">
        <v>502</v>
      </c>
      <c r="C425" t="s">
        <v>554</v>
      </c>
      <c r="D425">
        <v>23</v>
      </c>
      <c r="E425" s="14">
        <v>679</v>
      </c>
      <c r="F425" s="14">
        <v>15617</v>
      </c>
      <c r="G425" s="14">
        <v>1329.32</v>
      </c>
      <c r="H425" s="14">
        <v>90.29</v>
      </c>
      <c r="I425" s="14">
        <v>14.7</v>
      </c>
      <c r="J425" s="14">
        <v>30574.41</v>
      </c>
      <c r="K425" s="14">
        <v>14957.41</v>
      </c>
      <c r="L425" t="s">
        <v>709</v>
      </c>
      <c r="M425" s="11">
        <v>2025</v>
      </c>
    </row>
    <row r="426" spans="1:13" x14ac:dyDescent="0.3">
      <c r="A426" t="s">
        <v>559</v>
      </c>
      <c r="B426" t="s">
        <v>502</v>
      </c>
      <c r="C426" t="s">
        <v>560</v>
      </c>
      <c r="D426">
        <v>19</v>
      </c>
      <c r="E426" s="14">
        <v>45.6</v>
      </c>
      <c r="F426" s="14">
        <v>866.4</v>
      </c>
      <c r="G426" s="14">
        <v>70.41</v>
      </c>
      <c r="H426" s="14">
        <v>7.13</v>
      </c>
      <c r="I426" s="14">
        <v>0</v>
      </c>
      <c r="J426" s="14">
        <v>1337.87</v>
      </c>
      <c r="K426" s="14">
        <v>471.47</v>
      </c>
      <c r="L426" t="s">
        <v>709</v>
      </c>
      <c r="M426" s="11">
        <v>2025</v>
      </c>
    </row>
    <row r="427" spans="1:13" x14ac:dyDescent="0.3">
      <c r="A427" t="s">
        <v>571</v>
      </c>
      <c r="B427" t="s">
        <v>502</v>
      </c>
      <c r="C427" t="s">
        <v>572</v>
      </c>
      <c r="D427">
        <v>18</v>
      </c>
      <c r="E427" s="14">
        <v>469</v>
      </c>
      <c r="F427" s="14">
        <v>8442</v>
      </c>
      <c r="G427" s="14">
        <v>802.29</v>
      </c>
      <c r="H427" s="14">
        <v>467.82</v>
      </c>
      <c r="I427" s="14">
        <v>279.10000000000002</v>
      </c>
      <c r="J427" s="14">
        <v>14441.29</v>
      </c>
      <c r="K427" s="14">
        <v>5999.29</v>
      </c>
      <c r="L427" t="s">
        <v>709</v>
      </c>
      <c r="M427" s="11">
        <v>2025</v>
      </c>
    </row>
    <row r="428" spans="1:13" x14ac:dyDescent="0.3">
      <c r="A428" t="s">
        <v>662</v>
      </c>
      <c r="B428" t="s">
        <v>502</v>
      </c>
      <c r="C428" t="s">
        <v>663</v>
      </c>
      <c r="D428">
        <v>18</v>
      </c>
      <c r="E428" s="14">
        <v>293.13</v>
      </c>
      <c r="F428" s="14">
        <v>5276.34</v>
      </c>
      <c r="G428" s="14">
        <v>424.33</v>
      </c>
      <c r="H428" s="14">
        <v>0</v>
      </c>
      <c r="I428" s="14">
        <v>15</v>
      </c>
      <c r="J428" s="14">
        <v>7637.98</v>
      </c>
      <c r="K428" s="14">
        <v>2361.64</v>
      </c>
      <c r="L428" t="s">
        <v>709</v>
      </c>
      <c r="M428" s="11">
        <v>2025</v>
      </c>
    </row>
    <row r="429" spans="1:13" x14ac:dyDescent="0.3">
      <c r="A429" t="s">
        <v>565</v>
      </c>
      <c r="B429" t="s">
        <v>502</v>
      </c>
      <c r="C429" t="s">
        <v>566</v>
      </c>
      <c r="D429">
        <v>17</v>
      </c>
      <c r="E429" s="14">
        <v>90</v>
      </c>
      <c r="F429" s="14">
        <v>1530</v>
      </c>
      <c r="G429" s="14">
        <v>149.38</v>
      </c>
      <c r="H429" s="14">
        <v>0.49</v>
      </c>
      <c r="I429" s="14">
        <v>0</v>
      </c>
      <c r="J429" s="14">
        <v>2539.5100000000002</v>
      </c>
      <c r="K429" s="14">
        <v>1009.51</v>
      </c>
      <c r="L429" t="s">
        <v>709</v>
      </c>
      <c r="M429" s="11">
        <v>2025</v>
      </c>
    </row>
    <row r="430" spans="1:13" x14ac:dyDescent="0.3">
      <c r="A430" t="s">
        <v>557</v>
      </c>
      <c r="B430" t="s">
        <v>502</v>
      </c>
      <c r="C430" t="s">
        <v>558</v>
      </c>
      <c r="D430">
        <v>16</v>
      </c>
      <c r="E430" s="14">
        <v>289</v>
      </c>
      <c r="F430" s="14">
        <v>4624</v>
      </c>
      <c r="G430" s="14">
        <v>536.42999999999995</v>
      </c>
      <c r="H430" s="14">
        <v>16.66</v>
      </c>
      <c r="I430" s="14">
        <v>0</v>
      </c>
      <c r="J430" s="14">
        <v>8582.84</v>
      </c>
      <c r="K430" s="14">
        <v>3958.84</v>
      </c>
      <c r="L430" t="s">
        <v>709</v>
      </c>
      <c r="M430" s="11">
        <v>2025</v>
      </c>
    </row>
    <row r="431" spans="1:13" x14ac:dyDescent="0.3">
      <c r="A431" t="s">
        <v>555</v>
      </c>
      <c r="B431" t="s">
        <v>502</v>
      </c>
      <c r="C431" t="s">
        <v>556</v>
      </c>
      <c r="D431">
        <v>15</v>
      </c>
      <c r="E431" s="14">
        <v>909</v>
      </c>
      <c r="F431" s="14">
        <v>13635</v>
      </c>
      <c r="G431" s="14">
        <v>1304.78</v>
      </c>
      <c r="H431" s="14">
        <v>222.57</v>
      </c>
      <c r="I431" s="14">
        <v>135.22</v>
      </c>
      <c r="J431" s="14">
        <v>19571.650000000001</v>
      </c>
      <c r="K431" s="14">
        <v>5936.65</v>
      </c>
      <c r="L431" t="s">
        <v>709</v>
      </c>
      <c r="M431" s="11">
        <v>2025</v>
      </c>
    </row>
    <row r="432" spans="1:13" x14ac:dyDescent="0.3">
      <c r="A432" t="s">
        <v>585</v>
      </c>
      <c r="B432" t="s">
        <v>502</v>
      </c>
      <c r="C432" t="s">
        <v>586</v>
      </c>
      <c r="D432">
        <v>13</v>
      </c>
      <c r="E432" s="14">
        <v>938</v>
      </c>
      <c r="F432" s="14">
        <v>12194</v>
      </c>
      <c r="G432" s="14">
        <v>1585.58</v>
      </c>
      <c r="H432" s="14">
        <v>247.48</v>
      </c>
      <c r="I432" s="14">
        <v>0</v>
      </c>
      <c r="J432" s="14">
        <v>20612.52</v>
      </c>
      <c r="K432" s="14">
        <v>8418.52</v>
      </c>
      <c r="L432" t="s">
        <v>709</v>
      </c>
      <c r="M432" s="11">
        <v>2025</v>
      </c>
    </row>
    <row r="433" spans="1:13" x14ac:dyDescent="0.3">
      <c r="A433" t="s">
        <v>597</v>
      </c>
      <c r="B433" t="s">
        <v>502</v>
      </c>
      <c r="C433" t="s">
        <v>598</v>
      </c>
      <c r="D433">
        <v>12</v>
      </c>
      <c r="E433" s="14">
        <v>0</v>
      </c>
      <c r="F433" s="14">
        <v>0</v>
      </c>
      <c r="G433" s="14">
        <v>188.26</v>
      </c>
      <c r="H433" s="14">
        <v>0.84</v>
      </c>
      <c r="I433" s="14">
        <v>0</v>
      </c>
      <c r="J433" s="14">
        <v>2259.16</v>
      </c>
      <c r="K433" s="14">
        <v>2259.16</v>
      </c>
      <c r="L433" t="s">
        <v>709</v>
      </c>
      <c r="M433" s="11">
        <v>2025</v>
      </c>
    </row>
    <row r="434" spans="1:13" x14ac:dyDescent="0.3">
      <c r="A434" t="s">
        <v>502</v>
      </c>
      <c r="B434" t="s">
        <v>502</v>
      </c>
      <c r="C434" t="s">
        <v>710</v>
      </c>
      <c r="D434">
        <v>10</v>
      </c>
      <c r="E434" s="14">
        <v>0</v>
      </c>
      <c r="F434" s="14">
        <v>0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t="s">
        <v>709</v>
      </c>
      <c r="M434" s="11">
        <v>2025</v>
      </c>
    </row>
    <row r="435" spans="1:13" x14ac:dyDescent="0.3">
      <c r="A435" t="s">
        <v>685</v>
      </c>
      <c r="B435" t="s">
        <v>502</v>
      </c>
      <c r="C435" t="s">
        <v>686</v>
      </c>
      <c r="D435">
        <v>10</v>
      </c>
      <c r="E435" s="14">
        <v>2</v>
      </c>
      <c r="F435" s="14">
        <v>20</v>
      </c>
      <c r="G435" s="14">
        <v>3.25</v>
      </c>
      <c r="H435" s="14">
        <v>0</v>
      </c>
      <c r="I435" s="14">
        <v>0</v>
      </c>
      <c r="J435" s="14">
        <v>32.5</v>
      </c>
      <c r="K435" s="14">
        <v>12.5</v>
      </c>
      <c r="L435" t="s">
        <v>709</v>
      </c>
      <c r="M435" s="11">
        <v>2025</v>
      </c>
    </row>
    <row r="436" spans="1:13" x14ac:dyDescent="0.3">
      <c r="A436" t="s">
        <v>622</v>
      </c>
      <c r="B436" t="s">
        <v>502</v>
      </c>
      <c r="C436" t="s">
        <v>623</v>
      </c>
      <c r="D436">
        <v>8</v>
      </c>
      <c r="E436" s="14">
        <v>705</v>
      </c>
      <c r="F436" s="14">
        <v>5640</v>
      </c>
      <c r="G436" s="14">
        <v>1570.82</v>
      </c>
      <c r="H436" s="14">
        <v>25.84</v>
      </c>
      <c r="I436" s="14">
        <v>42.44</v>
      </c>
      <c r="J436" s="14">
        <v>12566.6</v>
      </c>
      <c r="K436" s="14">
        <v>6926.6</v>
      </c>
      <c r="L436" t="s">
        <v>709</v>
      </c>
      <c r="M436" s="11">
        <v>2025</v>
      </c>
    </row>
    <row r="437" spans="1:13" x14ac:dyDescent="0.3">
      <c r="A437" t="s">
        <v>587</v>
      </c>
      <c r="B437" t="s">
        <v>502</v>
      </c>
      <c r="C437" t="s">
        <v>588</v>
      </c>
      <c r="D437">
        <v>8</v>
      </c>
      <c r="E437" s="14">
        <v>693</v>
      </c>
      <c r="F437" s="14">
        <v>5544</v>
      </c>
      <c r="G437" s="14">
        <v>1437.5</v>
      </c>
      <c r="H437" s="14">
        <v>0</v>
      </c>
      <c r="I437" s="14">
        <v>0</v>
      </c>
      <c r="J437" s="14">
        <v>11500</v>
      </c>
      <c r="K437" s="14">
        <v>5956</v>
      </c>
      <c r="L437" t="s">
        <v>709</v>
      </c>
      <c r="M437" s="11">
        <v>2025</v>
      </c>
    </row>
    <row r="438" spans="1:13" x14ac:dyDescent="0.3">
      <c r="A438" t="s">
        <v>624</v>
      </c>
      <c r="B438" t="s">
        <v>502</v>
      </c>
      <c r="C438" t="s">
        <v>625</v>
      </c>
      <c r="D438">
        <v>6</v>
      </c>
      <c r="E438" s="14">
        <v>35</v>
      </c>
      <c r="F438" s="14">
        <v>210</v>
      </c>
      <c r="G438" s="14">
        <v>41.67</v>
      </c>
      <c r="H438" s="14">
        <v>0</v>
      </c>
      <c r="I438" s="14">
        <v>0</v>
      </c>
      <c r="J438" s="14">
        <v>250</v>
      </c>
      <c r="K438" s="14">
        <v>40</v>
      </c>
      <c r="L438" t="s">
        <v>709</v>
      </c>
      <c r="M438" s="11">
        <v>2025</v>
      </c>
    </row>
    <row r="439" spans="1:13" x14ac:dyDescent="0.3">
      <c r="A439" t="s">
        <v>644</v>
      </c>
      <c r="B439" t="s">
        <v>502</v>
      </c>
      <c r="C439" t="s">
        <v>645</v>
      </c>
      <c r="D439">
        <v>6</v>
      </c>
      <c r="E439" s="14">
        <v>0</v>
      </c>
      <c r="F439" s="14">
        <v>0</v>
      </c>
      <c r="G439" s="14">
        <v>199.94</v>
      </c>
      <c r="H439" s="14">
        <v>0.35</v>
      </c>
      <c r="I439" s="14">
        <v>0</v>
      </c>
      <c r="J439" s="14">
        <v>1199.6500000000001</v>
      </c>
      <c r="K439" s="14">
        <v>1199.6500000000001</v>
      </c>
      <c r="L439" t="s">
        <v>709</v>
      </c>
      <c r="M439" s="11">
        <v>2025</v>
      </c>
    </row>
    <row r="440" spans="1:13" x14ac:dyDescent="0.3">
      <c r="A440" t="s">
        <v>502</v>
      </c>
      <c r="B440" t="s">
        <v>502</v>
      </c>
      <c r="C440" t="s">
        <v>711</v>
      </c>
      <c r="D440">
        <v>5</v>
      </c>
      <c r="E440" s="14">
        <v>0</v>
      </c>
      <c r="F440" s="14">
        <v>0</v>
      </c>
      <c r="G440" s="14">
        <v>45</v>
      </c>
      <c r="H440" s="14">
        <v>0</v>
      </c>
      <c r="I440" s="14">
        <v>0</v>
      </c>
      <c r="J440" s="14">
        <v>225</v>
      </c>
      <c r="K440" s="14">
        <v>225</v>
      </c>
      <c r="L440" t="s">
        <v>709</v>
      </c>
      <c r="M440" s="11">
        <v>2025</v>
      </c>
    </row>
    <row r="441" spans="1:13" x14ac:dyDescent="0.3">
      <c r="A441" t="s">
        <v>502</v>
      </c>
      <c r="B441" t="s">
        <v>502</v>
      </c>
      <c r="C441" t="s">
        <v>712</v>
      </c>
      <c r="D441">
        <v>4</v>
      </c>
      <c r="E441" s="14">
        <v>0</v>
      </c>
      <c r="F441" s="14">
        <v>0</v>
      </c>
      <c r="G441" s="14">
        <v>49.62</v>
      </c>
      <c r="H441" s="14">
        <v>1.52</v>
      </c>
      <c r="I441" s="14">
        <v>0</v>
      </c>
      <c r="J441" s="14">
        <v>198.48</v>
      </c>
      <c r="K441" s="14">
        <v>198.48</v>
      </c>
      <c r="L441" t="s">
        <v>709</v>
      </c>
      <c r="M441" s="11">
        <v>2025</v>
      </c>
    </row>
    <row r="442" spans="1:13" x14ac:dyDescent="0.3">
      <c r="A442" t="s">
        <v>697</v>
      </c>
      <c r="B442" t="s">
        <v>502</v>
      </c>
      <c r="C442" t="s">
        <v>698</v>
      </c>
      <c r="D442">
        <v>3</v>
      </c>
      <c r="E442" s="14">
        <v>65</v>
      </c>
      <c r="F442" s="14">
        <v>195</v>
      </c>
      <c r="G442" s="14">
        <v>81.58</v>
      </c>
      <c r="H442" s="14">
        <v>10</v>
      </c>
      <c r="I442" s="14">
        <v>0</v>
      </c>
      <c r="J442" s="14">
        <v>244.74</v>
      </c>
      <c r="K442" s="14">
        <v>49.74</v>
      </c>
      <c r="L442" t="s">
        <v>709</v>
      </c>
      <c r="M442" s="11">
        <v>2025</v>
      </c>
    </row>
    <row r="443" spans="1:13" x14ac:dyDescent="0.3">
      <c r="A443" t="s">
        <v>602</v>
      </c>
      <c r="B443" t="s">
        <v>502</v>
      </c>
      <c r="C443" t="s">
        <v>603</v>
      </c>
      <c r="D443">
        <v>3</v>
      </c>
      <c r="E443" s="14">
        <v>54.43</v>
      </c>
      <c r="F443" s="14">
        <v>163.29</v>
      </c>
      <c r="G443" s="14">
        <v>58.33</v>
      </c>
      <c r="H443" s="14">
        <v>0</v>
      </c>
      <c r="I443" s="14">
        <v>0</v>
      </c>
      <c r="J443" s="14">
        <v>175</v>
      </c>
      <c r="K443" s="14">
        <v>11.71</v>
      </c>
      <c r="L443" t="s">
        <v>709</v>
      </c>
      <c r="M443" s="11">
        <v>2025</v>
      </c>
    </row>
    <row r="444" spans="1:13" x14ac:dyDescent="0.3">
      <c r="A444" t="s">
        <v>502</v>
      </c>
      <c r="B444" t="s">
        <v>502</v>
      </c>
      <c r="C444" t="s">
        <v>713</v>
      </c>
      <c r="D444">
        <v>3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14">
        <v>0</v>
      </c>
      <c r="L444" t="s">
        <v>709</v>
      </c>
      <c r="M444" s="11">
        <v>2025</v>
      </c>
    </row>
    <row r="445" spans="1:13" x14ac:dyDescent="0.3">
      <c r="A445" t="s">
        <v>502</v>
      </c>
      <c r="B445" t="s">
        <v>502</v>
      </c>
      <c r="C445" t="s">
        <v>714</v>
      </c>
      <c r="D445">
        <v>3</v>
      </c>
      <c r="E445" s="14">
        <v>0</v>
      </c>
      <c r="F445" s="14">
        <v>0</v>
      </c>
      <c r="G445" s="14">
        <v>150</v>
      </c>
      <c r="H445" s="14">
        <v>0</v>
      </c>
      <c r="I445" s="14">
        <v>0</v>
      </c>
      <c r="J445" s="14">
        <v>450</v>
      </c>
      <c r="K445" s="14">
        <v>450</v>
      </c>
      <c r="L445" t="s">
        <v>709</v>
      </c>
      <c r="M445" s="11">
        <v>2025</v>
      </c>
    </row>
    <row r="446" spans="1:13" x14ac:dyDescent="0.3">
      <c r="A446" t="s">
        <v>577</v>
      </c>
      <c r="B446" t="s">
        <v>502</v>
      </c>
      <c r="C446" t="s">
        <v>578</v>
      </c>
      <c r="D446">
        <v>3</v>
      </c>
      <c r="E446" s="14">
        <v>30.49</v>
      </c>
      <c r="F446" s="14">
        <v>91.47</v>
      </c>
      <c r="G446" s="14">
        <v>43.33</v>
      </c>
      <c r="H446" s="14">
        <v>0</v>
      </c>
      <c r="I446" s="14">
        <v>0</v>
      </c>
      <c r="J446" s="14">
        <v>130</v>
      </c>
      <c r="K446" s="14">
        <v>38.53</v>
      </c>
      <c r="L446" t="s">
        <v>709</v>
      </c>
      <c r="M446" s="11">
        <v>2025</v>
      </c>
    </row>
    <row r="447" spans="1:13" x14ac:dyDescent="0.3">
      <c r="A447" t="s">
        <v>605</v>
      </c>
      <c r="B447" t="s">
        <v>502</v>
      </c>
      <c r="C447" t="s">
        <v>606</v>
      </c>
      <c r="D447">
        <v>2</v>
      </c>
      <c r="E447" s="14">
        <v>20</v>
      </c>
      <c r="F447" s="14">
        <v>40</v>
      </c>
      <c r="G447" s="14">
        <v>50</v>
      </c>
      <c r="H447" s="14">
        <v>0</v>
      </c>
      <c r="I447" s="14">
        <v>0</v>
      </c>
      <c r="J447" s="14">
        <v>100</v>
      </c>
      <c r="K447" s="14">
        <v>60</v>
      </c>
      <c r="L447" t="s">
        <v>709</v>
      </c>
      <c r="M447" s="11">
        <v>2025</v>
      </c>
    </row>
    <row r="448" spans="1:13" x14ac:dyDescent="0.3">
      <c r="A448" t="s">
        <v>620</v>
      </c>
      <c r="B448" t="s">
        <v>502</v>
      </c>
      <c r="C448" t="s">
        <v>621</v>
      </c>
      <c r="D448">
        <v>2</v>
      </c>
      <c r="E448" s="14">
        <v>41</v>
      </c>
      <c r="F448" s="14">
        <v>82</v>
      </c>
      <c r="G448" s="14">
        <v>55</v>
      </c>
      <c r="H448" s="14">
        <v>0</v>
      </c>
      <c r="I448" s="14">
        <v>0</v>
      </c>
      <c r="J448" s="14">
        <v>110</v>
      </c>
      <c r="K448" s="14">
        <v>28</v>
      </c>
      <c r="L448" t="s">
        <v>709</v>
      </c>
      <c r="M448" s="11">
        <v>2025</v>
      </c>
    </row>
    <row r="449" spans="1:13" x14ac:dyDescent="0.3">
      <c r="A449" t="s">
        <v>567</v>
      </c>
      <c r="B449" t="s">
        <v>502</v>
      </c>
      <c r="C449" t="s">
        <v>609</v>
      </c>
      <c r="D449">
        <v>2</v>
      </c>
      <c r="E449" s="14">
        <v>0</v>
      </c>
      <c r="F449" s="14">
        <v>0</v>
      </c>
      <c r="G449" s="14">
        <v>150</v>
      </c>
      <c r="H449" s="14">
        <v>0</v>
      </c>
      <c r="I449" s="14">
        <v>0</v>
      </c>
      <c r="J449" s="14">
        <v>300</v>
      </c>
      <c r="K449" s="14">
        <v>300</v>
      </c>
      <c r="L449" t="s">
        <v>709</v>
      </c>
      <c r="M449" s="11">
        <v>2025</v>
      </c>
    </row>
    <row r="450" spans="1:13" x14ac:dyDescent="0.3">
      <c r="A450" t="s">
        <v>502</v>
      </c>
      <c r="B450" t="s">
        <v>502</v>
      </c>
      <c r="C450" t="s">
        <v>715</v>
      </c>
      <c r="D450">
        <v>2</v>
      </c>
      <c r="E450" s="14">
        <v>0</v>
      </c>
      <c r="F450" s="14">
        <v>0</v>
      </c>
      <c r="G450" s="14">
        <v>450</v>
      </c>
      <c r="H450" s="14">
        <v>0</v>
      </c>
      <c r="I450" s="14">
        <v>0</v>
      </c>
      <c r="J450" s="14">
        <v>900</v>
      </c>
      <c r="K450" s="14">
        <v>900</v>
      </c>
      <c r="L450" t="s">
        <v>709</v>
      </c>
      <c r="M450" s="11">
        <v>2025</v>
      </c>
    </row>
    <row r="451" spans="1:13" x14ac:dyDescent="0.3">
      <c r="A451" t="s">
        <v>716</v>
      </c>
      <c r="B451" t="s">
        <v>502</v>
      </c>
      <c r="C451" t="s">
        <v>717</v>
      </c>
      <c r="D451">
        <v>1</v>
      </c>
      <c r="E451" s="14">
        <v>1652.88</v>
      </c>
      <c r="F451" s="14">
        <v>1652.88</v>
      </c>
      <c r="G451" s="14">
        <v>2500</v>
      </c>
      <c r="H451" s="14">
        <v>0</v>
      </c>
      <c r="I451" s="14">
        <v>0</v>
      </c>
      <c r="J451" s="14">
        <v>2500</v>
      </c>
      <c r="K451" s="14">
        <v>847.12</v>
      </c>
      <c r="L451" t="s">
        <v>709</v>
      </c>
      <c r="M451" s="11">
        <v>2025</v>
      </c>
    </row>
    <row r="452" spans="1:13" x14ac:dyDescent="0.3">
      <c r="A452" t="s">
        <v>502</v>
      </c>
      <c r="B452" t="s">
        <v>502</v>
      </c>
      <c r="C452" t="s">
        <v>718</v>
      </c>
      <c r="D452">
        <v>1</v>
      </c>
      <c r="E452" s="14">
        <v>0</v>
      </c>
      <c r="F452" s="14">
        <v>0</v>
      </c>
      <c r="G452" s="14">
        <v>45</v>
      </c>
      <c r="H452" s="14">
        <v>0</v>
      </c>
      <c r="I452" s="14">
        <v>0</v>
      </c>
      <c r="J452" s="14">
        <v>45</v>
      </c>
      <c r="K452" s="14">
        <v>45</v>
      </c>
      <c r="L452" t="s">
        <v>709</v>
      </c>
      <c r="M452" s="11">
        <v>2025</v>
      </c>
    </row>
    <row r="453" spans="1:13" x14ac:dyDescent="0.3">
      <c r="A453" t="s">
        <v>502</v>
      </c>
      <c r="B453" t="s">
        <v>502</v>
      </c>
      <c r="C453" t="s">
        <v>719</v>
      </c>
      <c r="D453">
        <v>1</v>
      </c>
      <c r="E453" s="14">
        <v>0</v>
      </c>
      <c r="F453" s="14">
        <v>0</v>
      </c>
      <c r="G453" s="14">
        <v>450</v>
      </c>
      <c r="H453" s="14">
        <v>0</v>
      </c>
      <c r="I453" s="14">
        <v>0</v>
      </c>
      <c r="J453" s="14">
        <v>450</v>
      </c>
      <c r="K453" s="14">
        <v>450</v>
      </c>
      <c r="L453" t="s">
        <v>709</v>
      </c>
      <c r="M453" s="11">
        <v>2025</v>
      </c>
    </row>
    <row r="454" spans="1:13" x14ac:dyDescent="0.3">
      <c r="A454" t="s">
        <v>502</v>
      </c>
      <c r="B454" t="s">
        <v>502</v>
      </c>
      <c r="C454" t="s">
        <v>720</v>
      </c>
      <c r="D454">
        <v>1</v>
      </c>
      <c r="E454" s="14">
        <v>0</v>
      </c>
      <c r="F454" s="14">
        <v>0</v>
      </c>
      <c r="G454" s="14">
        <v>50</v>
      </c>
      <c r="H454" s="14">
        <v>0</v>
      </c>
      <c r="I454" s="14">
        <v>0</v>
      </c>
      <c r="J454" s="14">
        <v>50</v>
      </c>
      <c r="K454" s="14">
        <v>50</v>
      </c>
      <c r="L454" t="s">
        <v>709</v>
      </c>
      <c r="M454" s="11">
        <v>2025</v>
      </c>
    </row>
    <row r="455" spans="1:13" x14ac:dyDescent="0.3">
      <c r="A455" t="s">
        <v>502</v>
      </c>
      <c r="B455" t="s">
        <v>502</v>
      </c>
      <c r="C455" t="s">
        <v>721</v>
      </c>
      <c r="D455">
        <v>1</v>
      </c>
      <c r="E455" s="14">
        <v>0</v>
      </c>
      <c r="F455" s="14">
        <v>0</v>
      </c>
      <c r="G455" s="14">
        <v>900</v>
      </c>
      <c r="H455" s="14">
        <v>0</v>
      </c>
      <c r="I455" s="14">
        <v>0</v>
      </c>
      <c r="J455" s="14">
        <v>900</v>
      </c>
      <c r="K455" s="14">
        <v>900</v>
      </c>
      <c r="L455" t="s">
        <v>709</v>
      </c>
      <c r="M455" s="11">
        <v>2025</v>
      </c>
    </row>
    <row r="456" spans="1:13" x14ac:dyDescent="0.3">
      <c r="A456" t="s">
        <v>502</v>
      </c>
      <c r="B456" t="s">
        <v>502</v>
      </c>
      <c r="C456" t="s">
        <v>722</v>
      </c>
      <c r="D456">
        <v>1</v>
      </c>
      <c r="E456" s="14">
        <v>0</v>
      </c>
      <c r="F456" s="14">
        <v>0</v>
      </c>
      <c r="G456" s="14">
        <v>30</v>
      </c>
      <c r="H456" s="14">
        <v>0</v>
      </c>
      <c r="I456" s="14">
        <v>0</v>
      </c>
      <c r="J456" s="14">
        <v>30</v>
      </c>
      <c r="K456" s="14">
        <v>30</v>
      </c>
      <c r="L456" t="s">
        <v>709</v>
      </c>
      <c r="M456" s="11">
        <v>2025</v>
      </c>
    </row>
    <row r="457" spans="1:13" x14ac:dyDescent="0.3">
      <c r="A457" t="s">
        <v>502</v>
      </c>
      <c r="B457" t="s">
        <v>502</v>
      </c>
      <c r="C457" t="s">
        <v>723</v>
      </c>
      <c r="D457">
        <v>1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4">
        <v>0</v>
      </c>
      <c r="L457" t="s">
        <v>709</v>
      </c>
      <c r="M457" s="11">
        <v>2025</v>
      </c>
    </row>
    <row r="458" spans="1:13" x14ac:dyDescent="0.3">
      <c r="A458" t="s">
        <v>502</v>
      </c>
      <c r="B458" t="s">
        <v>502</v>
      </c>
      <c r="C458" t="s">
        <v>724</v>
      </c>
      <c r="D458">
        <v>1</v>
      </c>
      <c r="E458" s="14">
        <v>0</v>
      </c>
      <c r="F458" s="14">
        <v>0</v>
      </c>
      <c r="G458" s="14">
        <v>250</v>
      </c>
      <c r="H458" s="14">
        <v>0</v>
      </c>
      <c r="I458" s="14">
        <v>0</v>
      </c>
      <c r="J458" s="14">
        <v>250</v>
      </c>
      <c r="K458" s="14">
        <v>250</v>
      </c>
      <c r="L458" t="s">
        <v>709</v>
      </c>
      <c r="M458" s="11">
        <v>2025</v>
      </c>
    </row>
    <row r="459" spans="1:13" x14ac:dyDescent="0.3">
      <c r="A459" t="s">
        <v>505</v>
      </c>
      <c r="B459" t="s">
        <v>502</v>
      </c>
      <c r="C459" t="s">
        <v>506</v>
      </c>
      <c r="D459">
        <v>5201</v>
      </c>
      <c r="E459" s="14">
        <v>2.5</v>
      </c>
      <c r="F459" s="14">
        <v>13002.5</v>
      </c>
      <c r="G459" s="14">
        <v>2.98</v>
      </c>
      <c r="H459" s="14">
        <v>12.03</v>
      </c>
      <c r="I459" s="14">
        <v>112.27</v>
      </c>
      <c r="J459" s="14">
        <v>15510.84</v>
      </c>
      <c r="K459" s="14">
        <v>2508.34</v>
      </c>
      <c r="L459" t="s">
        <v>725</v>
      </c>
      <c r="M459" s="11">
        <v>2025</v>
      </c>
    </row>
    <row r="460" spans="1:13" x14ac:dyDescent="0.3">
      <c r="A460" t="s">
        <v>547</v>
      </c>
      <c r="B460" t="s">
        <v>502</v>
      </c>
      <c r="C460" t="s">
        <v>655</v>
      </c>
      <c r="D460">
        <v>1120</v>
      </c>
      <c r="E460" s="14">
        <v>3.05</v>
      </c>
      <c r="F460" s="14">
        <v>3416</v>
      </c>
      <c r="G460" s="14">
        <v>4.07</v>
      </c>
      <c r="H460" s="14">
        <v>7.0000000000000007E-2</v>
      </c>
      <c r="I460" s="14">
        <v>196</v>
      </c>
      <c r="J460" s="14">
        <v>4556.43</v>
      </c>
      <c r="K460" s="14">
        <v>1140.43</v>
      </c>
      <c r="L460" t="s">
        <v>725</v>
      </c>
      <c r="M460" s="11">
        <v>2025</v>
      </c>
    </row>
    <row r="461" spans="1:13" x14ac:dyDescent="0.3">
      <c r="A461" t="s">
        <v>515</v>
      </c>
      <c r="B461" t="s">
        <v>502</v>
      </c>
      <c r="C461" t="s">
        <v>516</v>
      </c>
      <c r="D461">
        <v>586</v>
      </c>
      <c r="E461" s="14">
        <v>7.21</v>
      </c>
      <c r="F461" s="14">
        <v>4225.0600000000004</v>
      </c>
      <c r="G461" s="14">
        <v>18.440000000000001</v>
      </c>
      <c r="H461" s="14">
        <v>24.74</v>
      </c>
      <c r="I461" s="14">
        <v>32.049999999999997</v>
      </c>
      <c r="J461" s="14">
        <v>10807.31</v>
      </c>
      <c r="K461" s="14">
        <v>6582.25</v>
      </c>
      <c r="L461" t="s">
        <v>725</v>
      </c>
      <c r="M461" s="11">
        <v>2025</v>
      </c>
    </row>
    <row r="462" spans="1:13" x14ac:dyDescent="0.3">
      <c r="A462" t="s">
        <v>511</v>
      </c>
      <c r="B462" t="s">
        <v>502</v>
      </c>
      <c r="C462" t="s">
        <v>512</v>
      </c>
      <c r="D462">
        <v>433</v>
      </c>
      <c r="E462" s="14">
        <v>382.86</v>
      </c>
      <c r="F462" s="14">
        <v>165778.9</v>
      </c>
      <c r="G462" s="14">
        <v>576.76</v>
      </c>
      <c r="H462" s="14">
        <v>1687.66</v>
      </c>
      <c r="I462" s="14">
        <v>520.61</v>
      </c>
      <c r="J462" s="14">
        <v>249735.94</v>
      </c>
      <c r="K462" s="14">
        <v>83957.04</v>
      </c>
      <c r="L462" t="s">
        <v>725</v>
      </c>
      <c r="M462" s="11">
        <v>2025</v>
      </c>
    </row>
    <row r="463" spans="1:13" x14ac:dyDescent="0.3">
      <c r="A463" t="s">
        <v>513</v>
      </c>
      <c r="B463" t="s">
        <v>502</v>
      </c>
      <c r="C463" t="s">
        <v>514</v>
      </c>
      <c r="D463">
        <v>319</v>
      </c>
      <c r="E463" s="14">
        <v>432.79</v>
      </c>
      <c r="F463" s="14">
        <v>138060.01</v>
      </c>
      <c r="G463" s="14">
        <v>619</v>
      </c>
      <c r="H463" s="14">
        <v>1272.17</v>
      </c>
      <c r="I463" s="14">
        <v>1584.06</v>
      </c>
      <c r="J463" s="14">
        <v>197461.89</v>
      </c>
      <c r="K463" s="14">
        <v>59401.88</v>
      </c>
      <c r="L463" t="s">
        <v>725</v>
      </c>
      <c r="M463" s="11">
        <v>2025</v>
      </c>
    </row>
    <row r="464" spans="1:13" x14ac:dyDescent="0.3">
      <c r="A464" t="s">
        <v>509</v>
      </c>
      <c r="B464" t="s">
        <v>502</v>
      </c>
      <c r="C464" t="s">
        <v>510</v>
      </c>
      <c r="D464">
        <v>275</v>
      </c>
      <c r="E464" s="14">
        <v>0.65</v>
      </c>
      <c r="F464" s="14">
        <v>178.75</v>
      </c>
      <c r="G464" s="14">
        <v>1</v>
      </c>
      <c r="H464" s="14">
        <v>0</v>
      </c>
      <c r="I464" s="14">
        <v>0</v>
      </c>
      <c r="J464" s="14">
        <v>275</v>
      </c>
      <c r="K464" s="14">
        <v>96.25</v>
      </c>
      <c r="L464" t="s">
        <v>725</v>
      </c>
      <c r="M464" s="11">
        <v>2025</v>
      </c>
    </row>
    <row r="465" spans="1:13" x14ac:dyDescent="0.3">
      <c r="A465" t="s">
        <v>507</v>
      </c>
      <c r="B465" t="s">
        <v>502</v>
      </c>
      <c r="C465" t="s">
        <v>508</v>
      </c>
      <c r="D465">
        <v>275</v>
      </c>
      <c r="E465" s="14">
        <v>0.65</v>
      </c>
      <c r="F465" s="14">
        <v>178.75</v>
      </c>
      <c r="G465" s="14">
        <v>1</v>
      </c>
      <c r="H465" s="14">
        <v>0</v>
      </c>
      <c r="I465" s="14">
        <v>0</v>
      </c>
      <c r="J465" s="14">
        <v>275</v>
      </c>
      <c r="K465" s="14">
        <v>96.25</v>
      </c>
      <c r="L465" t="s">
        <v>725</v>
      </c>
      <c r="M465" s="11">
        <v>2025</v>
      </c>
    </row>
    <row r="466" spans="1:13" x14ac:dyDescent="0.3">
      <c r="A466" t="s">
        <v>521</v>
      </c>
      <c r="B466" t="s">
        <v>502</v>
      </c>
      <c r="C466" t="s">
        <v>522</v>
      </c>
      <c r="D466">
        <v>196</v>
      </c>
      <c r="E466" s="14">
        <v>456.39</v>
      </c>
      <c r="F466" s="14">
        <v>89452</v>
      </c>
      <c r="G466" s="14">
        <v>705.43</v>
      </c>
      <c r="H466" s="14">
        <v>668.94</v>
      </c>
      <c r="I466" s="14">
        <v>835.85</v>
      </c>
      <c r="J466" s="14">
        <v>138263.9</v>
      </c>
      <c r="K466" s="14">
        <v>48811.9</v>
      </c>
      <c r="L466" t="s">
        <v>725</v>
      </c>
      <c r="M466" s="11">
        <v>2025</v>
      </c>
    </row>
    <row r="467" spans="1:13" x14ac:dyDescent="0.3">
      <c r="A467" t="s">
        <v>531</v>
      </c>
      <c r="B467" t="s">
        <v>502</v>
      </c>
      <c r="C467" t="s">
        <v>532</v>
      </c>
      <c r="D467">
        <v>176</v>
      </c>
      <c r="E467" s="14">
        <v>12.19</v>
      </c>
      <c r="F467" s="14">
        <v>2145.44</v>
      </c>
      <c r="G467" s="14">
        <v>14.99</v>
      </c>
      <c r="H467" s="14">
        <v>2.4900000000000002</v>
      </c>
      <c r="I467" s="14">
        <v>0</v>
      </c>
      <c r="J467" s="14">
        <v>2638.51</v>
      </c>
      <c r="K467" s="14">
        <v>493.07</v>
      </c>
      <c r="L467" t="s">
        <v>725</v>
      </c>
      <c r="M467" s="11">
        <v>2025</v>
      </c>
    </row>
    <row r="468" spans="1:13" x14ac:dyDescent="0.3">
      <c r="A468" t="s">
        <v>537</v>
      </c>
      <c r="B468" t="s">
        <v>502</v>
      </c>
      <c r="C468" t="s">
        <v>538</v>
      </c>
      <c r="D468">
        <v>161</v>
      </c>
      <c r="E468" s="14">
        <v>25</v>
      </c>
      <c r="F468" s="14">
        <v>4025</v>
      </c>
      <c r="G468" s="14">
        <v>29.48</v>
      </c>
      <c r="H468" s="14">
        <v>1.92</v>
      </c>
      <c r="I468" s="14">
        <v>9.48</v>
      </c>
      <c r="J468" s="14">
        <v>4745.55</v>
      </c>
      <c r="K468" s="14">
        <v>720.55</v>
      </c>
      <c r="L468" t="s">
        <v>725</v>
      </c>
      <c r="M468" s="11">
        <v>2025</v>
      </c>
    </row>
    <row r="469" spans="1:13" x14ac:dyDescent="0.3">
      <c r="A469" t="s">
        <v>527</v>
      </c>
      <c r="B469" t="s">
        <v>502</v>
      </c>
      <c r="C469" t="s">
        <v>528</v>
      </c>
      <c r="D469">
        <v>110</v>
      </c>
      <c r="E469" s="14">
        <v>55</v>
      </c>
      <c r="F469" s="14">
        <v>6050</v>
      </c>
      <c r="G469" s="14">
        <v>151.63</v>
      </c>
      <c r="H469" s="14">
        <v>79.61</v>
      </c>
      <c r="I469" s="14">
        <v>299.01</v>
      </c>
      <c r="J469" s="14">
        <v>16679.400000000001</v>
      </c>
      <c r="K469" s="14">
        <v>10629.4</v>
      </c>
      <c r="L469" t="s">
        <v>725</v>
      </c>
      <c r="M469" s="11">
        <v>2025</v>
      </c>
    </row>
    <row r="470" spans="1:13" x14ac:dyDescent="0.3">
      <c r="A470" t="s">
        <v>535</v>
      </c>
      <c r="B470" t="s">
        <v>502</v>
      </c>
      <c r="C470" t="s">
        <v>536</v>
      </c>
      <c r="D470">
        <v>105</v>
      </c>
      <c r="E470" s="14">
        <v>479.44</v>
      </c>
      <c r="F470" s="14">
        <v>50341</v>
      </c>
      <c r="G470" s="14">
        <v>766.47</v>
      </c>
      <c r="H470" s="14">
        <v>645.63</v>
      </c>
      <c r="I470" s="14">
        <v>0</v>
      </c>
      <c r="J470" s="14">
        <v>80479.37</v>
      </c>
      <c r="K470" s="14">
        <v>30138.37</v>
      </c>
      <c r="L470" t="s">
        <v>725</v>
      </c>
      <c r="M470" s="11">
        <v>2025</v>
      </c>
    </row>
    <row r="471" spans="1:13" x14ac:dyDescent="0.3">
      <c r="A471" t="s">
        <v>726</v>
      </c>
      <c r="B471" t="s">
        <v>502</v>
      </c>
      <c r="C471" t="s">
        <v>727</v>
      </c>
      <c r="D471">
        <v>98</v>
      </c>
      <c r="E471" s="14">
        <v>3.5</v>
      </c>
      <c r="F471" s="14">
        <v>343</v>
      </c>
      <c r="G471" s="14">
        <v>6.89</v>
      </c>
      <c r="H471" s="14">
        <v>0.2</v>
      </c>
      <c r="I471" s="14">
        <v>185.2</v>
      </c>
      <c r="J471" s="14">
        <v>675</v>
      </c>
      <c r="K471" s="14">
        <v>332</v>
      </c>
      <c r="L471" t="s">
        <v>725</v>
      </c>
      <c r="M471" s="11">
        <v>2025</v>
      </c>
    </row>
    <row r="472" spans="1:13" x14ac:dyDescent="0.3">
      <c r="A472" t="s">
        <v>529</v>
      </c>
      <c r="B472" t="s">
        <v>502</v>
      </c>
      <c r="C472" t="s">
        <v>530</v>
      </c>
      <c r="D472">
        <v>97</v>
      </c>
      <c r="E472" s="14">
        <v>535.86</v>
      </c>
      <c r="F472" s="14">
        <v>51978</v>
      </c>
      <c r="G472" s="14">
        <v>818.83</v>
      </c>
      <c r="H472" s="14">
        <v>869.52</v>
      </c>
      <c r="I472" s="14">
        <v>373.1</v>
      </c>
      <c r="J472" s="14">
        <v>79426.58</v>
      </c>
      <c r="K472" s="14">
        <v>27448.58</v>
      </c>
      <c r="L472" t="s">
        <v>725</v>
      </c>
      <c r="M472" s="11">
        <v>2025</v>
      </c>
    </row>
    <row r="473" spans="1:13" x14ac:dyDescent="0.3">
      <c r="A473" t="s">
        <v>545</v>
      </c>
      <c r="B473" t="s">
        <v>502</v>
      </c>
      <c r="C473" t="s">
        <v>546</v>
      </c>
      <c r="D473">
        <v>71</v>
      </c>
      <c r="E473" s="14">
        <v>13.69</v>
      </c>
      <c r="F473" s="14">
        <v>971.99</v>
      </c>
      <c r="G473" s="14">
        <v>83.66</v>
      </c>
      <c r="H473" s="14">
        <v>9.9499999999999993</v>
      </c>
      <c r="I473" s="14">
        <v>0</v>
      </c>
      <c r="J473" s="14">
        <v>5940.05</v>
      </c>
      <c r="K473" s="14">
        <v>4968.0600000000004</v>
      </c>
      <c r="L473" t="s">
        <v>725</v>
      </c>
      <c r="M473" s="11">
        <v>2025</v>
      </c>
    </row>
    <row r="474" spans="1:13" x14ac:dyDescent="0.3">
      <c r="A474" t="s">
        <v>551</v>
      </c>
      <c r="B474" t="s">
        <v>502</v>
      </c>
      <c r="C474" t="s">
        <v>552</v>
      </c>
      <c r="D474">
        <v>66</v>
      </c>
      <c r="E474" s="14">
        <v>47.9</v>
      </c>
      <c r="F474" s="14">
        <v>3161.34</v>
      </c>
      <c r="G474" s="14">
        <v>65.08</v>
      </c>
      <c r="H474" s="14">
        <v>20</v>
      </c>
      <c r="I474" s="14">
        <v>0</v>
      </c>
      <c r="J474" s="14">
        <v>4295</v>
      </c>
      <c r="K474" s="14">
        <v>1133.6600000000001</v>
      </c>
      <c r="L474" t="s">
        <v>725</v>
      </c>
      <c r="M474" s="11">
        <v>2025</v>
      </c>
    </row>
    <row r="475" spans="1:13" x14ac:dyDescent="0.3">
      <c r="A475" t="s">
        <v>541</v>
      </c>
      <c r="B475" t="s">
        <v>502</v>
      </c>
      <c r="C475" t="s">
        <v>542</v>
      </c>
      <c r="D475">
        <v>62</v>
      </c>
      <c r="E475" s="14">
        <v>649</v>
      </c>
      <c r="F475" s="14">
        <v>40238</v>
      </c>
      <c r="G475" s="14">
        <v>988.73</v>
      </c>
      <c r="H475" s="14">
        <v>164.5</v>
      </c>
      <c r="I475" s="14">
        <v>46</v>
      </c>
      <c r="J475" s="14">
        <v>61301.5</v>
      </c>
      <c r="K475" s="14">
        <v>21063.5</v>
      </c>
      <c r="L475" t="s">
        <v>725</v>
      </c>
      <c r="M475" s="11">
        <v>2025</v>
      </c>
    </row>
    <row r="476" spans="1:13" x14ac:dyDescent="0.3">
      <c r="A476" t="s">
        <v>539</v>
      </c>
      <c r="B476" t="s">
        <v>502</v>
      </c>
      <c r="C476" t="s">
        <v>540</v>
      </c>
      <c r="D476">
        <v>51</v>
      </c>
      <c r="E476" s="14">
        <v>664</v>
      </c>
      <c r="F476" s="14">
        <v>33864</v>
      </c>
      <c r="G476" s="14">
        <v>1073.96</v>
      </c>
      <c r="H476" s="14">
        <v>748.24</v>
      </c>
      <c r="I476" s="14">
        <v>0</v>
      </c>
      <c r="J476" s="14">
        <v>54771.76</v>
      </c>
      <c r="K476" s="14">
        <v>20907.759999999998</v>
      </c>
      <c r="L476" t="s">
        <v>725</v>
      </c>
      <c r="M476" s="11">
        <v>2025</v>
      </c>
    </row>
    <row r="477" spans="1:13" x14ac:dyDescent="0.3">
      <c r="A477" t="s">
        <v>685</v>
      </c>
      <c r="B477" t="s">
        <v>502</v>
      </c>
      <c r="C477" t="s">
        <v>686</v>
      </c>
      <c r="D477">
        <v>40</v>
      </c>
      <c r="E477" s="14">
        <v>2</v>
      </c>
      <c r="F477" s="14">
        <v>80</v>
      </c>
      <c r="G477" s="14">
        <v>5.51</v>
      </c>
      <c r="H477" s="14">
        <v>0</v>
      </c>
      <c r="I477" s="14">
        <v>100.47</v>
      </c>
      <c r="J477" s="14">
        <v>220.47</v>
      </c>
      <c r="K477" s="14">
        <v>140.47</v>
      </c>
      <c r="L477" t="s">
        <v>725</v>
      </c>
      <c r="M477" s="11">
        <v>2025</v>
      </c>
    </row>
    <row r="478" spans="1:13" x14ac:dyDescent="0.3">
      <c r="A478" t="s">
        <v>549</v>
      </c>
      <c r="B478" t="s">
        <v>502</v>
      </c>
      <c r="C478" t="s">
        <v>619</v>
      </c>
      <c r="D478">
        <v>39</v>
      </c>
      <c r="E478" s="14">
        <v>42</v>
      </c>
      <c r="F478" s="14">
        <v>1638</v>
      </c>
      <c r="G478" s="14">
        <v>57.18</v>
      </c>
      <c r="H478" s="14">
        <v>2.87</v>
      </c>
      <c r="I478" s="14">
        <v>47.74</v>
      </c>
      <c r="J478" s="14">
        <v>2229.87</v>
      </c>
      <c r="K478" s="14">
        <v>591.87</v>
      </c>
      <c r="L478" t="s">
        <v>725</v>
      </c>
      <c r="M478" s="11">
        <v>2025</v>
      </c>
    </row>
    <row r="479" spans="1:13" x14ac:dyDescent="0.3">
      <c r="A479" t="s">
        <v>591</v>
      </c>
      <c r="B479" t="s">
        <v>502</v>
      </c>
      <c r="C479" t="s">
        <v>592</v>
      </c>
      <c r="D479">
        <v>30</v>
      </c>
      <c r="E479" s="14">
        <v>33.56</v>
      </c>
      <c r="F479" s="14">
        <v>1006.8</v>
      </c>
      <c r="G479" s="14">
        <v>62.14</v>
      </c>
      <c r="H479" s="14">
        <v>0</v>
      </c>
      <c r="I479" s="14">
        <v>194.2</v>
      </c>
      <c r="J479" s="14">
        <v>1864.2</v>
      </c>
      <c r="K479" s="14">
        <v>857.4</v>
      </c>
      <c r="L479" t="s">
        <v>725</v>
      </c>
      <c r="M479" s="11">
        <v>2025</v>
      </c>
    </row>
    <row r="480" spans="1:13" x14ac:dyDescent="0.3">
      <c r="A480" t="s">
        <v>502</v>
      </c>
      <c r="B480" t="s">
        <v>502</v>
      </c>
      <c r="C480" t="s">
        <v>728</v>
      </c>
      <c r="D480">
        <v>30</v>
      </c>
      <c r="E480" s="14">
        <v>0</v>
      </c>
      <c r="F480" s="14">
        <v>0</v>
      </c>
      <c r="G480" s="14">
        <v>0</v>
      </c>
      <c r="H480" s="14">
        <v>0</v>
      </c>
      <c r="I480" s="14">
        <v>0</v>
      </c>
      <c r="J480" s="14">
        <v>0</v>
      </c>
      <c r="K480" s="14">
        <v>0</v>
      </c>
      <c r="L480" t="s">
        <v>725</v>
      </c>
      <c r="M480" s="11">
        <v>2025</v>
      </c>
    </row>
    <row r="481" spans="1:13" x14ac:dyDescent="0.3">
      <c r="A481" t="s">
        <v>587</v>
      </c>
      <c r="B481" t="s">
        <v>502</v>
      </c>
      <c r="C481" t="s">
        <v>588</v>
      </c>
      <c r="D481">
        <v>27</v>
      </c>
      <c r="E481" s="14">
        <v>693</v>
      </c>
      <c r="F481" s="14">
        <v>18711</v>
      </c>
      <c r="G481" s="14">
        <v>1238.8900000000001</v>
      </c>
      <c r="H481" s="14">
        <v>150</v>
      </c>
      <c r="I481" s="14">
        <v>0</v>
      </c>
      <c r="J481" s="14">
        <v>33450</v>
      </c>
      <c r="K481" s="14">
        <v>14739</v>
      </c>
      <c r="L481" t="s">
        <v>725</v>
      </c>
      <c r="M481" s="11">
        <v>2025</v>
      </c>
    </row>
    <row r="482" spans="1:13" x14ac:dyDescent="0.3">
      <c r="A482" t="s">
        <v>553</v>
      </c>
      <c r="B482" t="s">
        <v>502</v>
      </c>
      <c r="C482" t="s">
        <v>554</v>
      </c>
      <c r="D482">
        <v>24</v>
      </c>
      <c r="E482" s="14">
        <v>679</v>
      </c>
      <c r="F482" s="14">
        <v>16296</v>
      </c>
      <c r="G482" s="14">
        <v>1147.72</v>
      </c>
      <c r="H482" s="14">
        <v>42</v>
      </c>
      <c r="I482" s="14">
        <v>287.20999999999998</v>
      </c>
      <c r="J482" s="14">
        <v>27545.21</v>
      </c>
      <c r="K482" s="14">
        <v>11249.21</v>
      </c>
      <c r="L482" t="s">
        <v>725</v>
      </c>
      <c r="M482" s="11">
        <v>2025</v>
      </c>
    </row>
    <row r="483" spans="1:13" x14ac:dyDescent="0.3">
      <c r="A483" t="s">
        <v>565</v>
      </c>
      <c r="B483" t="s">
        <v>502</v>
      </c>
      <c r="C483" t="s">
        <v>566</v>
      </c>
      <c r="D483">
        <v>23</v>
      </c>
      <c r="E483" s="14">
        <v>90</v>
      </c>
      <c r="F483" s="14">
        <v>2070</v>
      </c>
      <c r="G483" s="14">
        <v>141.52000000000001</v>
      </c>
      <c r="H483" s="14">
        <v>0</v>
      </c>
      <c r="I483" s="14">
        <v>0</v>
      </c>
      <c r="J483" s="14">
        <v>3255</v>
      </c>
      <c r="K483" s="14">
        <v>1185</v>
      </c>
      <c r="L483" t="s">
        <v>725</v>
      </c>
      <c r="M483" s="11">
        <v>2025</v>
      </c>
    </row>
    <row r="484" spans="1:13" x14ac:dyDescent="0.3">
      <c r="A484" t="s">
        <v>502</v>
      </c>
      <c r="B484" t="s">
        <v>502</v>
      </c>
      <c r="C484" t="s">
        <v>729</v>
      </c>
      <c r="D484">
        <v>20</v>
      </c>
      <c r="E484" s="14">
        <v>0</v>
      </c>
      <c r="F484" s="14">
        <v>0</v>
      </c>
      <c r="G484" s="14">
        <v>0</v>
      </c>
      <c r="H484" s="14">
        <v>0</v>
      </c>
      <c r="I484" s="14">
        <v>0</v>
      </c>
      <c r="J484" s="14">
        <v>0</v>
      </c>
      <c r="K484" s="14">
        <v>0</v>
      </c>
      <c r="L484" t="s">
        <v>725</v>
      </c>
      <c r="M484" s="11">
        <v>2025</v>
      </c>
    </row>
    <row r="485" spans="1:13" x14ac:dyDescent="0.3">
      <c r="A485" t="s">
        <v>559</v>
      </c>
      <c r="B485" t="s">
        <v>502</v>
      </c>
      <c r="C485" t="s">
        <v>560</v>
      </c>
      <c r="D485">
        <v>19</v>
      </c>
      <c r="E485" s="14">
        <v>45.6</v>
      </c>
      <c r="F485" s="14">
        <v>866.4</v>
      </c>
      <c r="G485" s="14">
        <v>70.31</v>
      </c>
      <c r="H485" s="14">
        <v>0</v>
      </c>
      <c r="I485" s="14">
        <v>5.96</v>
      </c>
      <c r="J485" s="14">
        <v>1335.96</v>
      </c>
      <c r="K485" s="14">
        <v>469.56</v>
      </c>
      <c r="L485" t="s">
        <v>725</v>
      </c>
      <c r="M485" s="11">
        <v>2025</v>
      </c>
    </row>
    <row r="486" spans="1:13" x14ac:dyDescent="0.3">
      <c r="A486" t="s">
        <v>557</v>
      </c>
      <c r="B486" t="s">
        <v>502</v>
      </c>
      <c r="C486" t="s">
        <v>558</v>
      </c>
      <c r="D486">
        <v>19</v>
      </c>
      <c r="E486" s="14">
        <v>289</v>
      </c>
      <c r="F486" s="14">
        <v>5491</v>
      </c>
      <c r="G486" s="14">
        <v>525.05999999999995</v>
      </c>
      <c r="H486" s="14">
        <v>4.91</v>
      </c>
      <c r="I486" s="14">
        <v>26</v>
      </c>
      <c r="J486" s="14">
        <v>9976.09</v>
      </c>
      <c r="K486" s="14">
        <v>4485.09</v>
      </c>
      <c r="L486" t="s">
        <v>725</v>
      </c>
      <c r="M486" s="11">
        <v>2025</v>
      </c>
    </row>
    <row r="487" spans="1:13" x14ac:dyDescent="0.3">
      <c r="A487" t="s">
        <v>622</v>
      </c>
      <c r="B487" t="s">
        <v>502</v>
      </c>
      <c r="C487" t="s">
        <v>623</v>
      </c>
      <c r="D487">
        <v>18</v>
      </c>
      <c r="E487" s="14">
        <v>705</v>
      </c>
      <c r="F487" s="14">
        <v>12690</v>
      </c>
      <c r="G487" s="14">
        <v>1366.67</v>
      </c>
      <c r="H487" s="14">
        <v>100</v>
      </c>
      <c r="I487" s="14">
        <v>0</v>
      </c>
      <c r="J487" s="14">
        <v>24600</v>
      </c>
      <c r="K487" s="14">
        <v>11910</v>
      </c>
      <c r="L487" t="s">
        <v>725</v>
      </c>
      <c r="M487" s="11">
        <v>2025</v>
      </c>
    </row>
    <row r="488" spans="1:13" x14ac:dyDescent="0.3">
      <c r="A488" t="s">
        <v>502</v>
      </c>
      <c r="B488" t="s">
        <v>502</v>
      </c>
      <c r="C488" t="s">
        <v>730</v>
      </c>
      <c r="D488">
        <v>10</v>
      </c>
      <c r="E488" s="14">
        <v>0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4">
        <v>0</v>
      </c>
      <c r="L488" t="s">
        <v>725</v>
      </c>
      <c r="M488" s="11">
        <v>2025</v>
      </c>
    </row>
    <row r="489" spans="1:13" x14ac:dyDescent="0.3">
      <c r="A489" t="s">
        <v>502</v>
      </c>
      <c r="B489" t="s">
        <v>502</v>
      </c>
      <c r="C489" t="s">
        <v>731</v>
      </c>
      <c r="D489">
        <v>10</v>
      </c>
      <c r="E489" s="14">
        <v>0</v>
      </c>
      <c r="F489" s="14">
        <v>0</v>
      </c>
      <c r="G489" s="14">
        <v>0</v>
      </c>
      <c r="H489" s="14">
        <v>0</v>
      </c>
      <c r="I489" s="14">
        <v>0</v>
      </c>
      <c r="J489" s="14">
        <v>0</v>
      </c>
      <c r="K489" s="14">
        <v>0</v>
      </c>
      <c r="L489" t="s">
        <v>725</v>
      </c>
      <c r="M489" s="11">
        <v>2025</v>
      </c>
    </row>
    <row r="490" spans="1:13" x14ac:dyDescent="0.3">
      <c r="A490" t="s">
        <v>674</v>
      </c>
      <c r="B490" t="s">
        <v>502</v>
      </c>
      <c r="C490" t="s">
        <v>675</v>
      </c>
      <c r="D490">
        <v>8</v>
      </c>
      <c r="E490" s="14">
        <v>491</v>
      </c>
      <c r="F490" s="14">
        <v>3928</v>
      </c>
      <c r="G490" s="14">
        <v>743.25</v>
      </c>
      <c r="H490" s="14">
        <v>0</v>
      </c>
      <c r="I490" s="14">
        <v>46</v>
      </c>
      <c r="J490" s="14">
        <v>5946</v>
      </c>
      <c r="K490" s="14">
        <v>2018</v>
      </c>
      <c r="L490" t="s">
        <v>725</v>
      </c>
      <c r="M490" s="11">
        <v>2025</v>
      </c>
    </row>
    <row r="491" spans="1:13" x14ac:dyDescent="0.3">
      <c r="A491" t="s">
        <v>662</v>
      </c>
      <c r="B491" t="s">
        <v>502</v>
      </c>
      <c r="C491" t="s">
        <v>663</v>
      </c>
      <c r="D491">
        <v>7</v>
      </c>
      <c r="E491" s="14">
        <v>293.13</v>
      </c>
      <c r="F491" s="14">
        <v>2051.91</v>
      </c>
      <c r="G491" s="14">
        <v>430</v>
      </c>
      <c r="H491" s="14">
        <v>0</v>
      </c>
      <c r="I491" s="14">
        <v>0</v>
      </c>
      <c r="J491" s="14">
        <v>3010</v>
      </c>
      <c r="K491" s="14">
        <v>958.09</v>
      </c>
      <c r="L491" t="s">
        <v>725</v>
      </c>
      <c r="M491" s="11">
        <v>2025</v>
      </c>
    </row>
    <row r="492" spans="1:13" x14ac:dyDescent="0.3">
      <c r="A492" t="s">
        <v>697</v>
      </c>
      <c r="B492" t="s">
        <v>502</v>
      </c>
      <c r="C492" t="s">
        <v>698</v>
      </c>
      <c r="D492">
        <v>6</v>
      </c>
      <c r="E492" s="14">
        <v>65</v>
      </c>
      <c r="F492" s="14">
        <v>390</v>
      </c>
      <c r="G492" s="14">
        <v>85</v>
      </c>
      <c r="H492" s="14">
        <v>0</v>
      </c>
      <c r="I492" s="14">
        <v>0</v>
      </c>
      <c r="J492" s="14">
        <v>510</v>
      </c>
      <c r="K492" s="14">
        <v>120</v>
      </c>
      <c r="L492" t="s">
        <v>725</v>
      </c>
      <c r="M492" s="11">
        <v>2025</v>
      </c>
    </row>
    <row r="493" spans="1:13" x14ac:dyDescent="0.3">
      <c r="A493" t="s">
        <v>624</v>
      </c>
      <c r="B493" t="s">
        <v>502</v>
      </c>
      <c r="C493" t="s">
        <v>625</v>
      </c>
      <c r="D493">
        <v>4</v>
      </c>
      <c r="E493" s="14">
        <v>35</v>
      </c>
      <c r="F493" s="14">
        <v>140</v>
      </c>
      <c r="G493" s="14">
        <v>44.78</v>
      </c>
      <c r="H493" s="14">
        <v>0.88</v>
      </c>
      <c r="I493" s="14">
        <v>0</v>
      </c>
      <c r="J493" s="14">
        <v>179.12</v>
      </c>
      <c r="K493" s="14">
        <v>39.119999999999997</v>
      </c>
      <c r="L493" t="s">
        <v>725</v>
      </c>
      <c r="M493" s="11">
        <v>2025</v>
      </c>
    </row>
    <row r="494" spans="1:13" x14ac:dyDescent="0.3">
      <c r="A494" t="s">
        <v>502</v>
      </c>
      <c r="B494" t="s">
        <v>502</v>
      </c>
      <c r="C494" t="s">
        <v>732</v>
      </c>
      <c r="D494">
        <v>3</v>
      </c>
      <c r="E494" s="14">
        <v>0</v>
      </c>
      <c r="F494" s="14">
        <v>0</v>
      </c>
      <c r="G494" s="14">
        <v>450</v>
      </c>
      <c r="H494" s="14">
        <v>0</v>
      </c>
      <c r="I494" s="14">
        <v>0</v>
      </c>
      <c r="J494" s="14">
        <v>1350</v>
      </c>
      <c r="K494" s="14">
        <v>1350</v>
      </c>
      <c r="L494" t="s">
        <v>725</v>
      </c>
      <c r="M494" s="11">
        <v>2025</v>
      </c>
    </row>
    <row r="495" spans="1:13" x14ac:dyDescent="0.3">
      <c r="A495" t="s">
        <v>577</v>
      </c>
      <c r="B495" t="s">
        <v>502</v>
      </c>
      <c r="C495" t="s">
        <v>578</v>
      </c>
      <c r="D495">
        <v>3</v>
      </c>
      <c r="E495" s="14">
        <v>30.49</v>
      </c>
      <c r="F495" s="14">
        <v>91.47</v>
      </c>
      <c r="G495" s="14">
        <v>42.3</v>
      </c>
      <c r="H495" s="14">
        <v>3.11</v>
      </c>
      <c r="I495" s="14">
        <v>0</v>
      </c>
      <c r="J495" s="14">
        <v>126.89</v>
      </c>
      <c r="K495" s="14">
        <v>35.42</v>
      </c>
      <c r="L495" t="s">
        <v>725</v>
      </c>
      <c r="M495" s="11">
        <v>2025</v>
      </c>
    </row>
    <row r="496" spans="1:13" x14ac:dyDescent="0.3">
      <c r="A496" t="s">
        <v>517</v>
      </c>
      <c r="B496" t="s">
        <v>502</v>
      </c>
      <c r="C496" t="s">
        <v>518</v>
      </c>
      <c r="D496">
        <v>3</v>
      </c>
      <c r="E496" s="14">
        <v>3.26</v>
      </c>
      <c r="F496" s="14">
        <v>9.7799999999999994</v>
      </c>
      <c r="G496" s="14">
        <v>4</v>
      </c>
      <c r="H496" s="14">
        <v>0</v>
      </c>
      <c r="I496" s="14">
        <v>0</v>
      </c>
      <c r="J496" s="14">
        <v>12</v>
      </c>
      <c r="K496" s="14">
        <v>2.2200000000000002</v>
      </c>
      <c r="L496" t="s">
        <v>725</v>
      </c>
      <c r="M496" s="11">
        <v>2025</v>
      </c>
    </row>
    <row r="497" spans="1:13" x14ac:dyDescent="0.3">
      <c r="A497" t="s">
        <v>733</v>
      </c>
      <c r="B497" t="s">
        <v>502</v>
      </c>
      <c r="C497" t="s">
        <v>734</v>
      </c>
      <c r="D497">
        <v>2</v>
      </c>
      <c r="E497" s="14">
        <v>0</v>
      </c>
      <c r="F497" s="14">
        <v>0</v>
      </c>
      <c r="G497" s="14">
        <v>350</v>
      </c>
      <c r="H497" s="14">
        <v>0</v>
      </c>
      <c r="I497" s="14">
        <v>0</v>
      </c>
      <c r="J497" s="14">
        <v>700</v>
      </c>
      <c r="K497" s="14">
        <v>700</v>
      </c>
      <c r="L497" t="s">
        <v>725</v>
      </c>
      <c r="M497" s="11">
        <v>2025</v>
      </c>
    </row>
    <row r="498" spans="1:13" x14ac:dyDescent="0.3">
      <c r="A498" t="s">
        <v>597</v>
      </c>
      <c r="B498" t="s">
        <v>502</v>
      </c>
      <c r="C498" t="s">
        <v>598</v>
      </c>
      <c r="D498">
        <v>2</v>
      </c>
      <c r="E498" s="14">
        <v>0</v>
      </c>
      <c r="F498" s="14">
        <v>0</v>
      </c>
      <c r="G498" s="14">
        <v>125</v>
      </c>
      <c r="H498" s="14">
        <v>0</v>
      </c>
      <c r="I498" s="14">
        <v>0</v>
      </c>
      <c r="J498" s="14">
        <v>250</v>
      </c>
      <c r="K498" s="14">
        <v>250</v>
      </c>
      <c r="L498" t="s">
        <v>725</v>
      </c>
      <c r="M498" s="11">
        <v>2025</v>
      </c>
    </row>
    <row r="499" spans="1:13" x14ac:dyDescent="0.3">
      <c r="A499" t="s">
        <v>563</v>
      </c>
      <c r="B499" t="s">
        <v>502</v>
      </c>
      <c r="C499" t="s">
        <v>564</v>
      </c>
      <c r="D499">
        <v>2</v>
      </c>
      <c r="E499" s="14">
        <v>33</v>
      </c>
      <c r="F499" s="14">
        <v>66</v>
      </c>
      <c r="G499" s="14">
        <v>105</v>
      </c>
      <c r="H499" s="14">
        <v>0</v>
      </c>
      <c r="I499" s="14">
        <v>0</v>
      </c>
      <c r="J499" s="14">
        <v>210</v>
      </c>
      <c r="K499" s="14">
        <v>144</v>
      </c>
      <c r="L499" t="s">
        <v>725</v>
      </c>
      <c r="M499" s="11">
        <v>2025</v>
      </c>
    </row>
    <row r="500" spans="1:13" x14ac:dyDescent="0.3">
      <c r="A500" t="s">
        <v>575</v>
      </c>
      <c r="B500" t="s">
        <v>502</v>
      </c>
      <c r="C500" t="s">
        <v>576</v>
      </c>
      <c r="D500">
        <v>1</v>
      </c>
      <c r="E500" s="14">
        <v>3</v>
      </c>
      <c r="F500" s="14">
        <v>3</v>
      </c>
      <c r="G500" s="14">
        <v>40</v>
      </c>
      <c r="H500" s="14">
        <v>0</v>
      </c>
      <c r="I500" s="14">
        <v>0</v>
      </c>
      <c r="J500" s="14">
        <v>40</v>
      </c>
      <c r="K500" s="14">
        <v>37</v>
      </c>
      <c r="L500" t="s">
        <v>725</v>
      </c>
      <c r="M500" s="11">
        <v>2025</v>
      </c>
    </row>
    <row r="501" spans="1:13" x14ac:dyDescent="0.3">
      <c r="A501" t="s">
        <v>629</v>
      </c>
      <c r="B501" t="s">
        <v>502</v>
      </c>
      <c r="C501" t="s">
        <v>630</v>
      </c>
      <c r="D501">
        <v>1</v>
      </c>
      <c r="E501" s="14">
        <v>10.58</v>
      </c>
      <c r="F501" s="14">
        <v>10.58</v>
      </c>
      <c r="G501" s="14">
        <v>30</v>
      </c>
      <c r="H501" s="14">
        <v>0</v>
      </c>
      <c r="I501" s="14">
        <v>0</v>
      </c>
      <c r="J501" s="14">
        <v>30</v>
      </c>
      <c r="K501" s="14">
        <v>19.420000000000002</v>
      </c>
      <c r="L501" t="s">
        <v>725</v>
      </c>
      <c r="M501" s="11">
        <v>2025</v>
      </c>
    </row>
    <row r="502" spans="1:13" x14ac:dyDescent="0.3">
      <c r="A502" t="s">
        <v>644</v>
      </c>
      <c r="B502" t="s">
        <v>502</v>
      </c>
      <c r="C502" t="s">
        <v>645</v>
      </c>
      <c r="D502">
        <v>1</v>
      </c>
      <c r="E502" s="14">
        <v>0</v>
      </c>
      <c r="F502" s="14">
        <v>0</v>
      </c>
      <c r="G502" s="14">
        <v>150</v>
      </c>
      <c r="H502" s="14">
        <v>0</v>
      </c>
      <c r="I502" s="14">
        <v>0</v>
      </c>
      <c r="J502" s="14">
        <v>150</v>
      </c>
      <c r="K502" s="14">
        <v>150</v>
      </c>
      <c r="L502" t="s">
        <v>725</v>
      </c>
      <c r="M502" s="11">
        <v>2025</v>
      </c>
    </row>
    <row r="503" spans="1:13" x14ac:dyDescent="0.3">
      <c r="A503" t="s">
        <v>571</v>
      </c>
      <c r="B503" t="s">
        <v>502</v>
      </c>
      <c r="C503" t="s">
        <v>572</v>
      </c>
      <c r="D503">
        <v>1</v>
      </c>
      <c r="E503" s="14">
        <v>469</v>
      </c>
      <c r="F503" s="14">
        <v>469</v>
      </c>
      <c r="G503" s="14">
        <v>800</v>
      </c>
      <c r="H503" s="14">
        <v>100</v>
      </c>
      <c r="I503" s="14">
        <v>0</v>
      </c>
      <c r="J503" s="14">
        <v>800</v>
      </c>
      <c r="K503" s="14">
        <v>331</v>
      </c>
      <c r="L503" t="s">
        <v>725</v>
      </c>
      <c r="M503" s="11">
        <v>2025</v>
      </c>
    </row>
    <row r="504" spans="1:13" x14ac:dyDescent="0.3">
      <c r="A504" t="s">
        <v>602</v>
      </c>
      <c r="B504" t="s">
        <v>502</v>
      </c>
      <c r="C504" t="s">
        <v>603</v>
      </c>
      <c r="D504">
        <v>1</v>
      </c>
      <c r="E504" s="14">
        <v>54.43</v>
      </c>
      <c r="F504" s="14">
        <v>54.43</v>
      </c>
      <c r="G504" s="14">
        <v>52.11</v>
      </c>
      <c r="H504" s="14">
        <v>2.89</v>
      </c>
      <c r="I504" s="14">
        <v>0</v>
      </c>
      <c r="J504" s="14">
        <v>52.11</v>
      </c>
      <c r="K504" s="14">
        <v>-2.3199999999999998</v>
      </c>
      <c r="L504" t="s">
        <v>725</v>
      </c>
      <c r="M504" s="11">
        <v>2025</v>
      </c>
    </row>
    <row r="505" spans="1:13" x14ac:dyDescent="0.3">
      <c r="A505" t="s">
        <v>656</v>
      </c>
      <c r="B505" t="s">
        <v>502</v>
      </c>
      <c r="C505" t="s">
        <v>657</v>
      </c>
      <c r="D505">
        <v>1</v>
      </c>
      <c r="E505" s="14">
        <v>40</v>
      </c>
      <c r="F505" s="14">
        <v>40</v>
      </c>
      <c r="G505" s="14">
        <v>149.94</v>
      </c>
      <c r="H505" s="14">
        <v>0.06</v>
      </c>
      <c r="I505" s="14">
        <v>0</v>
      </c>
      <c r="J505" s="14">
        <v>149.94</v>
      </c>
      <c r="K505" s="14">
        <v>109.94</v>
      </c>
      <c r="L505" t="s">
        <v>725</v>
      </c>
      <c r="M505" s="11">
        <v>2025</v>
      </c>
    </row>
    <row r="506" spans="1:13" x14ac:dyDescent="0.3">
      <c r="A506" t="s">
        <v>555</v>
      </c>
      <c r="B506" t="s">
        <v>502</v>
      </c>
      <c r="C506" t="s">
        <v>556</v>
      </c>
      <c r="D506">
        <v>1</v>
      </c>
      <c r="E506" s="14">
        <v>909</v>
      </c>
      <c r="F506" s="14">
        <v>909</v>
      </c>
      <c r="G506" s="14">
        <v>900</v>
      </c>
      <c r="H506" s="14">
        <v>0</v>
      </c>
      <c r="I506" s="14">
        <v>0</v>
      </c>
      <c r="J506" s="14">
        <v>900</v>
      </c>
      <c r="K506" s="14">
        <v>-9</v>
      </c>
      <c r="L506" t="s">
        <v>725</v>
      </c>
      <c r="M506" s="11">
        <v>2025</v>
      </c>
    </row>
    <row r="507" spans="1:13" x14ac:dyDescent="0.3">
      <c r="A507" t="s">
        <v>567</v>
      </c>
      <c r="B507" t="s">
        <v>502</v>
      </c>
      <c r="C507" t="s">
        <v>609</v>
      </c>
      <c r="D507">
        <v>1</v>
      </c>
      <c r="E507" s="14">
        <v>0</v>
      </c>
      <c r="F507" s="14">
        <v>0</v>
      </c>
      <c r="G507" s="14">
        <v>180</v>
      </c>
      <c r="H507" s="14">
        <v>0</v>
      </c>
      <c r="I507" s="14">
        <v>0</v>
      </c>
      <c r="J507" s="14">
        <v>180</v>
      </c>
      <c r="K507" s="14">
        <v>180</v>
      </c>
      <c r="L507" t="s">
        <v>725</v>
      </c>
      <c r="M507" s="11">
        <v>2025</v>
      </c>
    </row>
    <row r="508" spans="1:13" x14ac:dyDescent="0.3">
      <c r="A508" t="s">
        <v>505</v>
      </c>
      <c r="B508" t="s">
        <v>502</v>
      </c>
      <c r="C508" t="s">
        <v>506</v>
      </c>
      <c r="D508">
        <v>2650</v>
      </c>
      <c r="E508" s="14">
        <v>2.5</v>
      </c>
      <c r="F508" s="14">
        <v>6625</v>
      </c>
      <c r="G508" s="14">
        <v>2.94</v>
      </c>
      <c r="H508" s="14">
        <v>0</v>
      </c>
      <c r="I508" s="14">
        <v>0</v>
      </c>
      <c r="J508" s="14">
        <v>7790</v>
      </c>
      <c r="K508" s="14">
        <v>1165</v>
      </c>
      <c r="L508" t="s">
        <v>735</v>
      </c>
      <c r="M508" s="11">
        <v>2025</v>
      </c>
    </row>
    <row r="509" spans="1:13" x14ac:dyDescent="0.3">
      <c r="A509" t="s">
        <v>515</v>
      </c>
      <c r="B509" t="s">
        <v>502</v>
      </c>
      <c r="C509" t="s">
        <v>516</v>
      </c>
      <c r="D509">
        <v>754</v>
      </c>
      <c r="E509" s="14">
        <v>7.21</v>
      </c>
      <c r="F509" s="14">
        <v>5436.34</v>
      </c>
      <c r="G509" s="14">
        <v>18.329999999999998</v>
      </c>
      <c r="H509" s="14">
        <v>9.83</v>
      </c>
      <c r="I509" s="14">
        <v>23.9</v>
      </c>
      <c r="J509" s="14">
        <v>13817.57</v>
      </c>
      <c r="K509" s="14">
        <v>8381.23</v>
      </c>
      <c r="L509" t="s">
        <v>735</v>
      </c>
      <c r="M509" s="11">
        <v>2025</v>
      </c>
    </row>
    <row r="510" spans="1:13" x14ac:dyDescent="0.3">
      <c r="A510" t="s">
        <v>509</v>
      </c>
      <c r="B510" t="s">
        <v>502</v>
      </c>
      <c r="C510" t="s">
        <v>510</v>
      </c>
      <c r="D510">
        <v>725</v>
      </c>
      <c r="E510" s="14">
        <v>0.65</v>
      </c>
      <c r="F510" s="14">
        <v>471.25</v>
      </c>
      <c r="G510" s="14">
        <v>1</v>
      </c>
      <c r="H510" s="14">
        <v>0</v>
      </c>
      <c r="I510" s="14">
        <v>0</v>
      </c>
      <c r="J510" s="14">
        <v>725</v>
      </c>
      <c r="K510" s="14">
        <v>253.75</v>
      </c>
      <c r="L510" t="s">
        <v>735</v>
      </c>
      <c r="M510" s="11">
        <v>2025</v>
      </c>
    </row>
    <row r="511" spans="1:13" x14ac:dyDescent="0.3">
      <c r="A511" t="s">
        <v>507</v>
      </c>
      <c r="B511" t="s">
        <v>502</v>
      </c>
      <c r="C511" t="s">
        <v>508</v>
      </c>
      <c r="D511">
        <v>725</v>
      </c>
      <c r="E511" s="14">
        <v>0.65</v>
      </c>
      <c r="F511" s="14">
        <v>471.25</v>
      </c>
      <c r="G511" s="14">
        <v>1</v>
      </c>
      <c r="H511" s="14">
        <v>0</v>
      </c>
      <c r="I511" s="14">
        <v>0</v>
      </c>
      <c r="J511" s="14">
        <v>725</v>
      </c>
      <c r="K511" s="14">
        <v>253.75</v>
      </c>
      <c r="L511" t="s">
        <v>735</v>
      </c>
      <c r="M511" s="11">
        <v>2025</v>
      </c>
    </row>
    <row r="512" spans="1:13" x14ac:dyDescent="0.3">
      <c r="A512" t="s">
        <v>547</v>
      </c>
      <c r="B512" t="s">
        <v>502</v>
      </c>
      <c r="C512" t="s">
        <v>655</v>
      </c>
      <c r="D512">
        <v>391</v>
      </c>
      <c r="E512" s="14">
        <v>3.05</v>
      </c>
      <c r="F512" s="14">
        <v>1192.55</v>
      </c>
      <c r="G512" s="14">
        <v>3.85</v>
      </c>
      <c r="H512" s="14">
        <v>0</v>
      </c>
      <c r="I512" s="14">
        <v>0.32</v>
      </c>
      <c r="J512" s="14">
        <v>1504.32</v>
      </c>
      <c r="K512" s="14">
        <v>311.77</v>
      </c>
      <c r="L512" t="s">
        <v>735</v>
      </c>
      <c r="M512" s="11">
        <v>2025</v>
      </c>
    </row>
    <row r="513" spans="1:13" x14ac:dyDescent="0.3">
      <c r="A513" t="s">
        <v>513</v>
      </c>
      <c r="B513" t="s">
        <v>502</v>
      </c>
      <c r="C513" t="s">
        <v>514</v>
      </c>
      <c r="D513">
        <v>331</v>
      </c>
      <c r="E513" s="14">
        <v>432.79</v>
      </c>
      <c r="F513" s="14">
        <v>143253.49</v>
      </c>
      <c r="G513" s="14">
        <v>621.85</v>
      </c>
      <c r="H513" s="14">
        <v>776.52</v>
      </c>
      <c r="I513" s="14">
        <v>1538.14</v>
      </c>
      <c r="J513" s="14">
        <v>205831.61</v>
      </c>
      <c r="K513" s="14">
        <v>62578.12</v>
      </c>
      <c r="L513" t="s">
        <v>735</v>
      </c>
      <c r="M513" s="11">
        <v>2025</v>
      </c>
    </row>
    <row r="514" spans="1:13" x14ac:dyDescent="0.3">
      <c r="A514" t="s">
        <v>511</v>
      </c>
      <c r="B514" t="s">
        <v>502</v>
      </c>
      <c r="C514" t="s">
        <v>512</v>
      </c>
      <c r="D514">
        <v>275</v>
      </c>
      <c r="E514" s="14">
        <v>385</v>
      </c>
      <c r="F514" s="14">
        <v>105875</v>
      </c>
      <c r="G514" s="14">
        <v>580.09</v>
      </c>
      <c r="H514" s="14">
        <v>515.30999999999995</v>
      </c>
      <c r="I514" s="14">
        <v>627.91</v>
      </c>
      <c r="J514" s="14">
        <v>159523.6</v>
      </c>
      <c r="K514" s="14">
        <v>53648.6</v>
      </c>
      <c r="L514" t="s">
        <v>735</v>
      </c>
      <c r="M514" s="11">
        <v>2025</v>
      </c>
    </row>
    <row r="515" spans="1:13" x14ac:dyDescent="0.3">
      <c r="A515" t="s">
        <v>521</v>
      </c>
      <c r="B515" t="s">
        <v>502</v>
      </c>
      <c r="C515" t="s">
        <v>522</v>
      </c>
      <c r="D515">
        <v>152</v>
      </c>
      <c r="E515" s="14">
        <v>463</v>
      </c>
      <c r="F515" s="14">
        <v>70376</v>
      </c>
      <c r="G515" s="14">
        <v>719.9</v>
      </c>
      <c r="H515" s="14">
        <v>683.54</v>
      </c>
      <c r="I515" s="14">
        <v>882.61</v>
      </c>
      <c r="J515" s="14">
        <v>109424.07</v>
      </c>
      <c r="K515" s="14">
        <v>39048.07</v>
      </c>
      <c r="L515" t="s">
        <v>735</v>
      </c>
      <c r="M515" s="11">
        <v>2025</v>
      </c>
    </row>
    <row r="516" spans="1:13" x14ac:dyDescent="0.3">
      <c r="A516" t="s">
        <v>531</v>
      </c>
      <c r="B516" t="s">
        <v>502</v>
      </c>
      <c r="C516" t="s">
        <v>532</v>
      </c>
      <c r="D516">
        <v>123</v>
      </c>
      <c r="E516" s="14">
        <v>12.19</v>
      </c>
      <c r="F516" s="14">
        <v>1499.37</v>
      </c>
      <c r="G516" s="14">
        <v>14.78</v>
      </c>
      <c r="H516" s="14">
        <v>2.5299999999999998</v>
      </c>
      <c r="I516" s="14">
        <v>0</v>
      </c>
      <c r="J516" s="14">
        <v>1817.97</v>
      </c>
      <c r="K516" s="14">
        <v>318.60000000000002</v>
      </c>
      <c r="L516" t="s">
        <v>735</v>
      </c>
      <c r="M516" s="11">
        <v>2025</v>
      </c>
    </row>
    <row r="517" spans="1:13" x14ac:dyDescent="0.3">
      <c r="A517" t="s">
        <v>527</v>
      </c>
      <c r="B517" t="s">
        <v>502</v>
      </c>
      <c r="C517" t="s">
        <v>528</v>
      </c>
      <c r="D517">
        <v>117</v>
      </c>
      <c r="E517" s="14">
        <v>55</v>
      </c>
      <c r="F517" s="14">
        <v>6435</v>
      </c>
      <c r="G517" s="14">
        <v>130.37</v>
      </c>
      <c r="H517" s="14">
        <v>41.32</v>
      </c>
      <c r="I517" s="14">
        <v>141.18</v>
      </c>
      <c r="J517" s="14">
        <v>15252.85</v>
      </c>
      <c r="K517" s="14">
        <v>8817.85</v>
      </c>
      <c r="L517" t="s">
        <v>735</v>
      </c>
      <c r="M517" s="11">
        <v>2025</v>
      </c>
    </row>
    <row r="518" spans="1:13" x14ac:dyDescent="0.3">
      <c r="A518" t="s">
        <v>529</v>
      </c>
      <c r="B518" t="s">
        <v>502</v>
      </c>
      <c r="C518" t="s">
        <v>530</v>
      </c>
      <c r="D518">
        <v>102</v>
      </c>
      <c r="E518" s="14">
        <v>544</v>
      </c>
      <c r="F518" s="14">
        <v>55488</v>
      </c>
      <c r="G518" s="14">
        <v>797.53</v>
      </c>
      <c r="H518" s="14">
        <v>139.04</v>
      </c>
      <c r="I518" s="14">
        <v>492.96</v>
      </c>
      <c r="J518" s="14">
        <v>81348.02</v>
      </c>
      <c r="K518" s="14">
        <v>25860.02</v>
      </c>
      <c r="L518" t="s">
        <v>735</v>
      </c>
      <c r="M518" s="11">
        <v>2025</v>
      </c>
    </row>
    <row r="519" spans="1:13" x14ac:dyDescent="0.3">
      <c r="A519" t="s">
        <v>541</v>
      </c>
      <c r="B519" t="s">
        <v>502</v>
      </c>
      <c r="C519" t="s">
        <v>542</v>
      </c>
      <c r="D519">
        <v>72</v>
      </c>
      <c r="E519" s="14">
        <v>649</v>
      </c>
      <c r="F519" s="14">
        <v>46728</v>
      </c>
      <c r="G519" s="14">
        <v>911.13</v>
      </c>
      <c r="H519" s="14">
        <v>45.94</v>
      </c>
      <c r="I519" s="14">
        <v>0</v>
      </c>
      <c r="J519" s="14">
        <v>65601.06</v>
      </c>
      <c r="K519" s="14">
        <v>18873.060000000001</v>
      </c>
      <c r="L519" t="s">
        <v>735</v>
      </c>
      <c r="M519" s="11">
        <v>2025</v>
      </c>
    </row>
    <row r="520" spans="1:13" x14ac:dyDescent="0.3">
      <c r="A520" t="s">
        <v>535</v>
      </c>
      <c r="B520" t="s">
        <v>502</v>
      </c>
      <c r="C520" t="s">
        <v>536</v>
      </c>
      <c r="D520">
        <v>70</v>
      </c>
      <c r="E520" s="14">
        <v>485</v>
      </c>
      <c r="F520" s="14">
        <v>33950</v>
      </c>
      <c r="G520" s="14">
        <v>770.8</v>
      </c>
      <c r="H520" s="14">
        <v>399.16</v>
      </c>
      <c r="I520" s="14">
        <v>0</v>
      </c>
      <c r="J520" s="14">
        <v>53955.839999999997</v>
      </c>
      <c r="K520" s="14">
        <v>20005.84</v>
      </c>
      <c r="L520" t="s">
        <v>735</v>
      </c>
      <c r="M520" s="11">
        <v>2025</v>
      </c>
    </row>
    <row r="521" spans="1:13" x14ac:dyDescent="0.3">
      <c r="A521" t="s">
        <v>537</v>
      </c>
      <c r="B521" t="s">
        <v>502</v>
      </c>
      <c r="C521" t="s">
        <v>538</v>
      </c>
      <c r="D521">
        <v>64</v>
      </c>
      <c r="E521" s="14">
        <v>25</v>
      </c>
      <c r="F521" s="14">
        <v>1600</v>
      </c>
      <c r="G521" s="14">
        <v>29.75</v>
      </c>
      <c r="H521" s="14">
        <v>6.04</v>
      </c>
      <c r="I521" s="14">
        <v>0</v>
      </c>
      <c r="J521" s="14">
        <v>1903.96</v>
      </c>
      <c r="K521" s="14">
        <v>303.95999999999998</v>
      </c>
      <c r="L521" t="s">
        <v>735</v>
      </c>
      <c r="M521" s="11">
        <v>2025</v>
      </c>
    </row>
    <row r="522" spans="1:13" x14ac:dyDescent="0.3">
      <c r="A522" t="s">
        <v>519</v>
      </c>
      <c r="B522" t="s">
        <v>502</v>
      </c>
      <c r="C522" t="s">
        <v>520</v>
      </c>
      <c r="D522">
        <v>50</v>
      </c>
      <c r="E522" s="14">
        <v>0.96</v>
      </c>
      <c r="F522" s="14">
        <v>48</v>
      </c>
      <c r="G522" s="14">
        <v>1.2</v>
      </c>
      <c r="H522" s="14">
        <v>0</v>
      </c>
      <c r="I522" s="14">
        <v>0</v>
      </c>
      <c r="J522" s="14">
        <v>60</v>
      </c>
      <c r="K522" s="14">
        <v>12</v>
      </c>
      <c r="L522" t="s">
        <v>735</v>
      </c>
      <c r="M522" s="11">
        <v>2025</v>
      </c>
    </row>
    <row r="523" spans="1:13" x14ac:dyDescent="0.3">
      <c r="A523" t="s">
        <v>539</v>
      </c>
      <c r="B523" t="s">
        <v>502</v>
      </c>
      <c r="C523" t="s">
        <v>540</v>
      </c>
      <c r="D523">
        <v>44</v>
      </c>
      <c r="E523" s="14">
        <v>664</v>
      </c>
      <c r="F523" s="14">
        <v>29216</v>
      </c>
      <c r="G523" s="14">
        <v>1024.76</v>
      </c>
      <c r="H523" s="14">
        <v>0.45</v>
      </c>
      <c r="I523" s="14">
        <v>0</v>
      </c>
      <c r="J523" s="14">
        <v>45089.55</v>
      </c>
      <c r="K523" s="14">
        <v>15873.55</v>
      </c>
      <c r="L523" t="s">
        <v>735</v>
      </c>
      <c r="M523" s="11">
        <v>2025</v>
      </c>
    </row>
    <row r="524" spans="1:13" x14ac:dyDescent="0.3">
      <c r="A524" t="s">
        <v>549</v>
      </c>
      <c r="B524" t="s">
        <v>502</v>
      </c>
      <c r="C524" t="s">
        <v>619</v>
      </c>
      <c r="D524">
        <v>31</v>
      </c>
      <c r="E524" s="14">
        <v>42</v>
      </c>
      <c r="F524" s="14">
        <v>1302</v>
      </c>
      <c r="G524" s="14">
        <v>54.25</v>
      </c>
      <c r="H524" s="14">
        <v>1.1599999999999999</v>
      </c>
      <c r="I524" s="14">
        <v>0</v>
      </c>
      <c r="J524" s="14">
        <v>1681.84</v>
      </c>
      <c r="K524" s="14">
        <v>379.84</v>
      </c>
      <c r="L524" t="s">
        <v>735</v>
      </c>
      <c r="M524" s="11">
        <v>2025</v>
      </c>
    </row>
    <row r="525" spans="1:13" x14ac:dyDescent="0.3">
      <c r="A525" t="s">
        <v>545</v>
      </c>
      <c r="B525" t="s">
        <v>502</v>
      </c>
      <c r="C525" t="s">
        <v>546</v>
      </c>
      <c r="D525">
        <v>30</v>
      </c>
      <c r="E525" s="14">
        <v>13.69</v>
      </c>
      <c r="F525" s="14">
        <v>410.7</v>
      </c>
      <c r="G525" s="14">
        <v>97.77</v>
      </c>
      <c r="H525" s="14">
        <v>2.0299999999999998</v>
      </c>
      <c r="I525" s="14">
        <v>0</v>
      </c>
      <c r="J525" s="14">
        <v>2932.97</v>
      </c>
      <c r="K525" s="14">
        <v>2522.27</v>
      </c>
      <c r="L525" t="s">
        <v>735</v>
      </c>
      <c r="M525" s="11">
        <v>2025</v>
      </c>
    </row>
    <row r="526" spans="1:13" x14ac:dyDescent="0.3">
      <c r="A526" t="s">
        <v>551</v>
      </c>
      <c r="B526" t="s">
        <v>502</v>
      </c>
      <c r="C526" t="s">
        <v>552</v>
      </c>
      <c r="D526">
        <v>26</v>
      </c>
      <c r="E526" s="14">
        <v>47.03</v>
      </c>
      <c r="F526" s="14">
        <v>1222.78</v>
      </c>
      <c r="G526" s="14">
        <v>51.46</v>
      </c>
      <c r="H526" s="14">
        <v>0</v>
      </c>
      <c r="I526" s="14">
        <v>0</v>
      </c>
      <c r="J526" s="14">
        <v>1338</v>
      </c>
      <c r="K526" s="14">
        <v>115.22</v>
      </c>
      <c r="L526" t="s">
        <v>735</v>
      </c>
      <c r="M526" s="11">
        <v>2025</v>
      </c>
    </row>
    <row r="527" spans="1:13" x14ac:dyDescent="0.3">
      <c r="A527" t="s">
        <v>517</v>
      </c>
      <c r="B527" t="s">
        <v>502</v>
      </c>
      <c r="C527" t="s">
        <v>518</v>
      </c>
      <c r="D527">
        <v>25</v>
      </c>
      <c r="E527" s="14">
        <v>3.26</v>
      </c>
      <c r="F527" s="14">
        <v>81.5</v>
      </c>
      <c r="G527" s="14">
        <v>3.6</v>
      </c>
      <c r="H527" s="14">
        <v>0</v>
      </c>
      <c r="I527" s="14">
        <v>0</v>
      </c>
      <c r="J527" s="14">
        <v>90</v>
      </c>
      <c r="K527" s="14">
        <v>8.5</v>
      </c>
      <c r="L527" t="s">
        <v>735</v>
      </c>
      <c r="M527" s="11">
        <v>2025</v>
      </c>
    </row>
    <row r="528" spans="1:13" x14ac:dyDescent="0.3">
      <c r="A528" t="s">
        <v>685</v>
      </c>
      <c r="B528" t="s">
        <v>502</v>
      </c>
      <c r="C528" t="s">
        <v>686</v>
      </c>
      <c r="D528">
        <v>25</v>
      </c>
      <c r="E528" s="14">
        <v>2</v>
      </c>
      <c r="F528" s="14">
        <v>50</v>
      </c>
      <c r="G528" s="14">
        <v>3</v>
      </c>
      <c r="H528" s="14">
        <v>0</v>
      </c>
      <c r="I528" s="14">
        <v>0</v>
      </c>
      <c r="J528" s="14">
        <v>75</v>
      </c>
      <c r="K528" s="14">
        <v>25</v>
      </c>
      <c r="L528" t="s">
        <v>735</v>
      </c>
      <c r="M528" s="11">
        <v>2025</v>
      </c>
    </row>
    <row r="529" spans="1:13" x14ac:dyDescent="0.3">
      <c r="A529" t="s">
        <v>502</v>
      </c>
      <c r="B529" t="s">
        <v>502</v>
      </c>
      <c r="C529" t="s">
        <v>649</v>
      </c>
      <c r="D529">
        <v>20</v>
      </c>
      <c r="E529" s="14">
        <v>0</v>
      </c>
      <c r="F529" s="14">
        <v>0</v>
      </c>
      <c r="G529" s="14">
        <v>0</v>
      </c>
      <c r="H529" s="14">
        <v>0</v>
      </c>
      <c r="I529" s="14">
        <v>0</v>
      </c>
      <c r="J529" s="14">
        <v>0</v>
      </c>
      <c r="K529" s="14">
        <v>0</v>
      </c>
      <c r="L529" t="s">
        <v>735</v>
      </c>
      <c r="M529" s="11">
        <v>2025</v>
      </c>
    </row>
    <row r="530" spans="1:13" x14ac:dyDescent="0.3">
      <c r="A530" t="s">
        <v>565</v>
      </c>
      <c r="B530" t="s">
        <v>502</v>
      </c>
      <c r="C530" t="s">
        <v>566</v>
      </c>
      <c r="D530">
        <v>18</v>
      </c>
      <c r="E530" s="14">
        <v>90</v>
      </c>
      <c r="F530" s="14">
        <v>1620</v>
      </c>
      <c r="G530" s="14">
        <v>71.5</v>
      </c>
      <c r="H530" s="14">
        <v>3.08</v>
      </c>
      <c r="I530" s="14">
        <v>0</v>
      </c>
      <c r="J530" s="14">
        <v>1286.92</v>
      </c>
      <c r="K530" s="14">
        <v>-333.08</v>
      </c>
      <c r="L530" t="s">
        <v>735</v>
      </c>
      <c r="M530" s="11">
        <v>2025</v>
      </c>
    </row>
    <row r="531" spans="1:13" x14ac:dyDescent="0.3">
      <c r="A531" t="s">
        <v>553</v>
      </c>
      <c r="B531" t="s">
        <v>502</v>
      </c>
      <c r="C531" t="s">
        <v>554</v>
      </c>
      <c r="D531">
        <v>17</v>
      </c>
      <c r="E531" s="14">
        <v>679</v>
      </c>
      <c r="F531" s="14">
        <v>11543</v>
      </c>
      <c r="G531" s="14">
        <v>1082.75</v>
      </c>
      <c r="H531" s="14">
        <v>103.32</v>
      </c>
      <c r="I531" s="14">
        <v>0</v>
      </c>
      <c r="J531" s="14">
        <v>18406.68</v>
      </c>
      <c r="K531" s="14">
        <v>6863.68</v>
      </c>
      <c r="L531" t="s">
        <v>735</v>
      </c>
      <c r="M531" s="11">
        <v>2025</v>
      </c>
    </row>
    <row r="532" spans="1:13" x14ac:dyDescent="0.3">
      <c r="A532" t="s">
        <v>587</v>
      </c>
      <c r="B532" t="s">
        <v>502</v>
      </c>
      <c r="C532" t="s">
        <v>588</v>
      </c>
      <c r="D532">
        <v>14</v>
      </c>
      <c r="E532" s="14">
        <v>693</v>
      </c>
      <c r="F532" s="14">
        <v>9702</v>
      </c>
      <c r="G532" s="14">
        <v>1234.29</v>
      </c>
      <c r="H532" s="14">
        <v>0</v>
      </c>
      <c r="I532" s="14">
        <v>0</v>
      </c>
      <c r="J532" s="14">
        <v>17280</v>
      </c>
      <c r="K532" s="14">
        <v>7578</v>
      </c>
      <c r="L532" t="s">
        <v>735</v>
      </c>
      <c r="M532" s="11">
        <v>2025</v>
      </c>
    </row>
    <row r="533" spans="1:13" x14ac:dyDescent="0.3">
      <c r="A533" t="s">
        <v>557</v>
      </c>
      <c r="B533" t="s">
        <v>502</v>
      </c>
      <c r="C533" t="s">
        <v>558</v>
      </c>
      <c r="D533">
        <v>14</v>
      </c>
      <c r="E533" s="14">
        <v>289</v>
      </c>
      <c r="F533" s="14">
        <v>4046</v>
      </c>
      <c r="G533" s="14">
        <v>545.94000000000005</v>
      </c>
      <c r="H533" s="14">
        <v>51.87</v>
      </c>
      <c r="I533" s="14">
        <v>0</v>
      </c>
      <c r="J533" s="14">
        <v>7643.13</v>
      </c>
      <c r="K533" s="14">
        <v>3597.13</v>
      </c>
      <c r="L533" t="s">
        <v>735</v>
      </c>
      <c r="M533" s="11">
        <v>2025</v>
      </c>
    </row>
    <row r="534" spans="1:13" x14ac:dyDescent="0.3">
      <c r="A534" t="s">
        <v>559</v>
      </c>
      <c r="B534" t="s">
        <v>502</v>
      </c>
      <c r="C534" t="s">
        <v>560</v>
      </c>
      <c r="D534">
        <v>13</v>
      </c>
      <c r="E534" s="14">
        <v>45.6</v>
      </c>
      <c r="F534" s="14">
        <v>592.79999999999995</v>
      </c>
      <c r="G534" s="14">
        <v>73.08</v>
      </c>
      <c r="H534" s="14">
        <v>0</v>
      </c>
      <c r="I534" s="14">
        <v>0</v>
      </c>
      <c r="J534" s="14">
        <v>950</v>
      </c>
      <c r="K534" s="14">
        <v>357.2</v>
      </c>
      <c r="L534" t="s">
        <v>735</v>
      </c>
      <c r="M534" s="11">
        <v>2025</v>
      </c>
    </row>
    <row r="535" spans="1:13" x14ac:dyDescent="0.3">
      <c r="A535" t="s">
        <v>624</v>
      </c>
      <c r="B535" t="s">
        <v>502</v>
      </c>
      <c r="C535" t="s">
        <v>625</v>
      </c>
      <c r="D535">
        <v>10</v>
      </c>
      <c r="E535" s="14">
        <v>35</v>
      </c>
      <c r="F535" s="14">
        <v>350</v>
      </c>
      <c r="G535" s="14">
        <v>36</v>
      </c>
      <c r="H535" s="14">
        <v>0</v>
      </c>
      <c r="I535" s="14">
        <v>0</v>
      </c>
      <c r="J535" s="14">
        <v>360</v>
      </c>
      <c r="K535" s="14">
        <v>10</v>
      </c>
      <c r="L535" t="s">
        <v>735</v>
      </c>
      <c r="M535" s="11">
        <v>2025</v>
      </c>
    </row>
    <row r="536" spans="1:13" x14ac:dyDescent="0.3">
      <c r="A536" t="s">
        <v>622</v>
      </c>
      <c r="B536" t="s">
        <v>502</v>
      </c>
      <c r="C536" t="s">
        <v>623</v>
      </c>
      <c r="D536">
        <v>9</v>
      </c>
      <c r="E536" s="14">
        <v>705</v>
      </c>
      <c r="F536" s="14">
        <v>6345</v>
      </c>
      <c r="G536" s="14">
        <v>1311.11</v>
      </c>
      <c r="H536" s="14">
        <v>0</v>
      </c>
      <c r="I536" s="14">
        <v>0</v>
      </c>
      <c r="J536" s="14">
        <v>11800</v>
      </c>
      <c r="K536" s="14">
        <v>5455</v>
      </c>
      <c r="L536" t="s">
        <v>735</v>
      </c>
      <c r="M536" s="11">
        <v>2025</v>
      </c>
    </row>
    <row r="537" spans="1:13" x14ac:dyDescent="0.3">
      <c r="A537" t="s">
        <v>662</v>
      </c>
      <c r="B537" t="s">
        <v>502</v>
      </c>
      <c r="C537" t="s">
        <v>663</v>
      </c>
      <c r="D537">
        <v>8</v>
      </c>
      <c r="E537" s="14">
        <v>293.13</v>
      </c>
      <c r="F537" s="14">
        <v>2345.04</v>
      </c>
      <c r="G537" s="14">
        <v>421.25</v>
      </c>
      <c r="H537" s="14">
        <v>0</v>
      </c>
      <c r="I537" s="14">
        <v>0</v>
      </c>
      <c r="J537" s="14">
        <v>3370</v>
      </c>
      <c r="K537" s="14">
        <v>1024.96</v>
      </c>
      <c r="L537" t="s">
        <v>735</v>
      </c>
      <c r="M537" s="11">
        <v>2025</v>
      </c>
    </row>
    <row r="538" spans="1:13" x14ac:dyDescent="0.3">
      <c r="A538" t="s">
        <v>597</v>
      </c>
      <c r="B538" t="s">
        <v>502</v>
      </c>
      <c r="C538" t="s">
        <v>598</v>
      </c>
      <c r="D538">
        <v>7</v>
      </c>
      <c r="E538" s="14">
        <v>0</v>
      </c>
      <c r="F538" s="14">
        <v>0</v>
      </c>
      <c r="G538" s="14">
        <v>154.29</v>
      </c>
      <c r="H538" s="14">
        <v>0</v>
      </c>
      <c r="I538" s="14">
        <v>0</v>
      </c>
      <c r="J538" s="14">
        <v>1080</v>
      </c>
      <c r="K538" s="14">
        <v>1080</v>
      </c>
      <c r="L538" t="s">
        <v>735</v>
      </c>
      <c r="M538" s="11">
        <v>2025</v>
      </c>
    </row>
    <row r="539" spans="1:13" x14ac:dyDescent="0.3">
      <c r="A539" t="s">
        <v>577</v>
      </c>
      <c r="B539" t="s">
        <v>502</v>
      </c>
      <c r="C539" t="s">
        <v>578</v>
      </c>
      <c r="D539">
        <v>7</v>
      </c>
      <c r="E539" s="14">
        <v>30.49</v>
      </c>
      <c r="F539" s="14">
        <v>213.43</v>
      </c>
      <c r="G539" s="14">
        <v>44.99</v>
      </c>
      <c r="H539" s="14">
        <v>0.04</v>
      </c>
      <c r="I539" s="14">
        <v>0</v>
      </c>
      <c r="J539" s="14">
        <v>314.95999999999998</v>
      </c>
      <c r="K539" s="14">
        <v>101.53</v>
      </c>
      <c r="L539" t="s">
        <v>735</v>
      </c>
      <c r="M539" s="11">
        <v>2025</v>
      </c>
    </row>
    <row r="540" spans="1:13" x14ac:dyDescent="0.3">
      <c r="A540" t="s">
        <v>591</v>
      </c>
      <c r="B540" t="s">
        <v>502</v>
      </c>
      <c r="C540" t="s">
        <v>592</v>
      </c>
      <c r="D540">
        <v>6</v>
      </c>
      <c r="E540" s="14">
        <v>33.56</v>
      </c>
      <c r="F540" s="14">
        <v>201.36</v>
      </c>
      <c r="G540" s="14">
        <v>67.48</v>
      </c>
      <c r="H540" s="14">
        <v>0.08</v>
      </c>
      <c r="I540" s="14">
        <v>0</v>
      </c>
      <c r="J540" s="14">
        <v>404.9</v>
      </c>
      <c r="K540" s="14">
        <v>203.54</v>
      </c>
      <c r="L540" t="s">
        <v>735</v>
      </c>
      <c r="M540" s="11">
        <v>2025</v>
      </c>
    </row>
    <row r="541" spans="1:13" x14ac:dyDescent="0.3">
      <c r="A541" t="s">
        <v>674</v>
      </c>
      <c r="B541" t="s">
        <v>502</v>
      </c>
      <c r="C541" t="s">
        <v>675</v>
      </c>
      <c r="D541">
        <v>3</v>
      </c>
      <c r="E541" s="14">
        <v>491</v>
      </c>
      <c r="F541" s="14">
        <v>1473</v>
      </c>
      <c r="G541" s="14">
        <v>740</v>
      </c>
      <c r="H541" s="14">
        <v>0</v>
      </c>
      <c r="I541" s="14">
        <v>0</v>
      </c>
      <c r="J541" s="14">
        <v>2220</v>
      </c>
      <c r="K541" s="14">
        <v>747</v>
      </c>
      <c r="L541" t="s">
        <v>735</v>
      </c>
      <c r="M541" s="11">
        <v>2025</v>
      </c>
    </row>
    <row r="542" spans="1:13" x14ac:dyDescent="0.3">
      <c r="A542" t="s">
        <v>502</v>
      </c>
      <c r="B542" t="s">
        <v>502</v>
      </c>
      <c r="C542" t="s">
        <v>606</v>
      </c>
      <c r="D542">
        <v>3</v>
      </c>
      <c r="E542" s="14">
        <v>0</v>
      </c>
      <c r="F542" s="14">
        <v>0</v>
      </c>
      <c r="G542" s="14">
        <v>30</v>
      </c>
      <c r="H542" s="14">
        <v>0</v>
      </c>
      <c r="I542" s="14">
        <v>0</v>
      </c>
      <c r="J542" s="14">
        <v>90</v>
      </c>
      <c r="K542" s="14">
        <v>90</v>
      </c>
      <c r="L542" t="s">
        <v>735</v>
      </c>
      <c r="M542" s="11">
        <v>2025</v>
      </c>
    </row>
    <row r="543" spans="1:13" x14ac:dyDescent="0.3">
      <c r="A543" t="s">
        <v>605</v>
      </c>
      <c r="B543" t="s">
        <v>502</v>
      </c>
      <c r="C543" t="s">
        <v>606</v>
      </c>
      <c r="D543">
        <v>3</v>
      </c>
      <c r="E543" s="14">
        <v>20</v>
      </c>
      <c r="F543" s="14">
        <v>60</v>
      </c>
      <c r="G543" s="14">
        <v>35</v>
      </c>
      <c r="H543" s="14">
        <v>0</v>
      </c>
      <c r="I543" s="14">
        <v>0</v>
      </c>
      <c r="J543" s="14">
        <v>105</v>
      </c>
      <c r="K543" s="14">
        <v>45</v>
      </c>
      <c r="L543" t="s">
        <v>735</v>
      </c>
      <c r="M543" s="11">
        <v>2025</v>
      </c>
    </row>
    <row r="544" spans="1:13" x14ac:dyDescent="0.3">
      <c r="A544" t="s">
        <v>567</v>
      </c>
      <c r="B544" t="s">
        <v>502</v>
      </c>
      <c r="C544" t="s">
        <v>609</v>
      </c>
      <c r="D544">
        <v>2</v>
      </c>
      <c r="E544" s="14">
        <v>0</v>
      </c>
      <c r="F544" s="14">
        <v>0</v>
      </c>
      <c r="G544" s="14">
        <v>150</v>
      </c>
      <c r="H544" s="14">
        <v>0</v>
      </c>
      <c r="I544" s="14">
        <v>0</v>
      </c>
      <c r="J544" s="14">
        <v>300</v>
      </c>
      <c r="K544" s="14">
        <v>300</v>
      </c>
      <c r="L544" t="s">
        <v>735</v>
      </c>
      <c r="M544" s="11">
        <v>2025</v>
      </c>
    </row>
    <row r="545" spans="1:13" x14ac:dyDescent="0.3">
      <c r="A545" t="s">
        <v>736</v>
      </c>
      <c r="B545" t="s">
        <v>502</v>
      </c>
      <c r="C545" t="s">
        <v>737</v>
      </c>
      <c r="D545">
        <v>2</v>
      </c>
      <c r="E545" s="14">
        <v>50</v>
      </c>
      <c r="F545" s="14">
        <v>100</v>
      </c>
      <c r="G545" s="14">
        <v>0</v>
      </c>
      <c r="H545" s="14">
        <v>0</v>
      </c>
      <c r="I545" s="14">
        <v>0</v>
      </c>
      <c r="J545" s="14">
        <v>0</v>
      </c>
      <c r="K545" s="14">
        <v>-100</v>
      </c>
      <c r="L545" t="s">
        <v>735</v>
      </c>
      <c r="M545" s="11">
        <v>2025</v>
      </c>
    </row>
    <row r="546" spans="1:13" x14ac:dyDescent="0.3">
      <c r="A546" t="s">
        <v>502</v>
      </c>
      <c r="B546" t="s">
        <v>502</v>
      </c>
      <c r="C546" t="s">
        <v>738</v>
      </c>
      <c r="D546">
        <v>1</v>
      </c>
      <c r="E546" s="14">
        <v>0</v>
      </c>
      <c r="F546" s="14">
        <v>0</v>
      </c>
      <c r="G546" s="14">
        <v>35</v>
      </c>
      <c r="H546" s="14">
        <v>0</v>
      </c>
      <c r="I546" s="14">
        <v>0</v>
      </c>
      <c r="J546" s="14">
        <v>35</v>
      </c>
      <c r="K546" s="14">
        <v>35</v>
      </c>
      <c r="L546" t="s">
        <v>735</v>
      </c>
      <c r="M546" s="11">
        <v>2025</v>
      </c>
    </row>
    <row r="547" spans="1:13" x14ac:dyDescent="0.3">
      <c r="A547" t="s">
        <v>614</v>
      </c>
      <c r="B547" t="s">
        <v>502</v>
      </c>
      <c r="C547" t="s">
        <v>615</v>
      </c>
      <c r="D547">
        <v>1</v>
      </c>
      <c r="E547" s="14">
        <v>33.56</v>
      </c>
      <c r="F547" s="14">
        <v>33.56</v>
      </c>
      <c r="G547" s="14">
        <v>180</v>
      </c>
      <c r="H547" s="14">
        <v>0</v>
      </c>
      <c r="I547" s="14">
        <v>0</v>
      </c>
      <c r="J547" s="14">
        <v>180</v>
      </c>
      <c r="K547" s="14">
        <v>146.44</v>
      </c>
      <c r="L547" t="s">
        <v>735</v>
      </c>
      <c r="M547" s="11">
        <v>2025</v>
      </c>
    </row>
    <row r="548" spans="1:13" x14ac:dyDescent="0.3">
      <c r="A548" t="s">
        <v>602</v>
      </c>
      <c r="B548" t="s">
        <v>502</v>
      </c>
      <c r="C548" t="s">
        <v>603</v>
      </c>
      <c r="D548">
        <v>1</v>
      </c>
      <c r="E548" s="14">
        <v>54.43</v>
      </c>
      <c r="F548" s="14">
        <v>54.43</v>
      </c>
      <c r="G548" s="14">
        <v>70</v>
      </c>
      <c r="H548" s="14">
        <v>0</v>
      </c>
      <c r="I548" s="14">
        <v>0</v>
      </c>
      <c r="J548" s="14">
        <v>70</v>
      </c>
      <c r="K548" s="14">
        <v>15.57</v>
      </c>
      <c r="L548" t="s">
        <v>735</v>
      </c>
      <c r="M548" s="11">
        <v>2025</v>
      </c>
    </row>
    <row r="549" spans="1:13" x14ac:dyDescent="0.3">
      <c r="A549" t="s">
        <v>502</v>
      </c>
      <c r="B549" t="s">
        <v>502</v>
      </c>
      <c r="C549" t="s">
        <v>700</v>
      </c>
      <c r="D549">
        <v>1</v>
      </c>
      <c r="E549" s="14">
        <v>0</v>
      </c>
      <c r="F549" s="14">
        <v>0</v>
      </c>
      <c r="G549" s="14">
        <v>278.88</v>
      </c>
      <c r="H549" s="14">
        <v>1.1200000000000001</v>
      </c>
      <c r="I549" s="14">
        <v>0</v>
      </c>
      <c r="J549" s="14">
        <v>278.88</v>
      </c>
      <c r="K549" s="14">
        <v>278.88</v>
      </c>
      <c r="L549" t="s">
        <v>735</v>
      </c>
      <c r="M549" s="11">
        <v>2025</v>
      </c>
    </row>
    <row r="550" spans="1:13" x14ac:dyDescent="0.3">
      <c r="A550" t="s">
        <v>505</v>
      </c>
      <c r="B550" t="s">
        <v>502</v>
      </c>
      <c r="C550" t="s">
        <v>506</v>
      </c>
      <c r="D550">
        <v>2150</v>
      </c>
      <c r="E550" s="14">
        <v>2.5</v>
      </c>
      <c r="F550" s="14">
        <v>5375</v>
      </c>
      <c r="G550" s="14">
        <v>3</v>
      </c>
      <c r="H550" s="14">
        <v>0</v>
      </c>
      <c r="I550" s="14">
        <v>30.2</v>
      </c>
      <c r="J550" s="14">
        <v>6440.2</v>
      </c>
      <c r="K550" s="14">
        <v>1065.2</v>
      </c>
      <c r="L550" t="s">
        <v>739</v>
      </c>
      <c r="M550" s="11">
        <v>2025</v>
      </c>
    </row>
    <row r="551" spans="1:13" x14ac:dyDescent="0.3">
      <c r="A551" t="s">
        <v>509</v>
      </c>
      <c r="B551" t="s">
        <v>502</v>
      </c>
      <c r="C551" t="s">
        <v>510</v>
      </c>
      <c r="D551">
        <v>425</v>
      </c>
      <c r="E551" s="14">
        <v>0.65</v>
      </c>
      <c r="F551" s="14">
        <v>276.25</v>
      </c>
      <c r="G551" s="14">
        <v>1.01</v>
      </c>
      <c r="H551" s="14">
        <v>0</v>
      </c>
      <c r="I551" s="14">
        <v>5.41</v>
      </c>
      <c r="J551" s="14">
        <v>430.41</v>
      </c>
      <c r="K551" s="14">
        <v>154.16</v>
      </c>
      <c r="L551" t="s">
        <v>739</v>
      </c>
      <c r="M551" s="11">
        <v>2025</v>
      </c>
    </row>
    <row r="552" spans="1:13" x14ac:dyDescent="0.3">
      <c r="A552" t="s">
        <v>507</v>
      </c>
      <c r="B552" t="s">
        <v>502</v>
      </c>
      <c r="C552" t="s">
        <v>508</v>
      </c>
      <c r="D552">
        <v>350</v>
      </c>
      <c r="E552" s="14">
        <v>0.65</v>
      </c>
      <c r="F552" s="14">
        <v>227.5</v>
      </c>
      <c r="G552" s="14">
        <v>1.02</v>
      </c>
      <c r="H552" s="14">
        <v>0</v>
      </c>
      <c r="I552" s="14">
        <v>7.14</v>
      </c>
      <c r="J552" s="14">
        <v>357.14</v>
      </c>
      <c r="K552" s="14">
        <v>129.63999999999999</v>
      </c>
      <c r="L552" t="s">
        <v>739</v>
      </c>
      <c r="M552" s="11">
        <v>2025</v>
      </c>
    </row>
    <row r="553" spans="1:13" x14ac:dyDescent="0.3">
      <c r="A553" t="s">
        <v>515</v>
      </c>
      <c r="B553" t="s">
        <v>502</v>
      </c>
      <c r="C553" t="s">
        <v>516</v>
      </c>
      <c r="D553">
        <v>279</v>
      </c>
      <c r="E553" s="14">
        <v>7.23</v>
      </c>
      <c r="F553" s="14">
        <v>2017.29</v>
      </c>
      <c r="G553" s="14">
        <v>21.93</v>
      </c>
      <c r="H553" s="14">
        <v>4.75</v>
      </c>
      <c r="I553" s="14">
        <v>0</v>
      </c>
      <c r="J553" s="14">
        <v>6117.25</v>
      </c>
      <c r="K553" s="14">
        <v>4099.96</v>
      </c>
      <c r="L553" t="s">
        <v>739</v>
      </c>
      <c r="M553" s="11">
        <v>2025</v>
      </c>
    </row>
    <row r="554" spans="1:13" x14ac:dyDescent="0.3">
      <c r="A554" t="s">
        <v>547</v>
      </c>
      <c r="B554" t="s">
        <v>502</v>
      </c>
      <c r="C554" t="s">
        <v>655</v>
      </c>
      <c r="D554">
        <v>207</v>
      </c>
      <c r="E554" s="14">
        <v>3.05</v>
      </c>
      <c r="F554" s="14">
        <v>631.35</v>
      </c>
      <c r="G554" s="14">
        <v>3.95</v>
      </c>
      <c r="H554" s="14">
        <v>0.04</v>
      </c>
      <c r="I554" s="14">
        <v>0</v>
      </c>
      <c r="J554" s="14">
        <v>817.96</v>
      </c>
      <c r="K554" s="14">
        <v>186.61</v>
      </c>
      <c r="L554" t="s">
        <v>739</v>
      </c>
      <c r="M554" s="11">
        <v>2025</v>
      </c>
    </row>
    <row r="555" spans="1:13" x14ac:dyDescent="0.3">
      <c r="A555" t="s">
        <v>513</v>
      </c>
      <c r="B555" t="s">
        <v>502</v>
      </c>
      <c r="C555" t="s">
        <v>514</v>
      </c>
      <c r="D555">
        <v>177</v>
      </c>
      <c r="E555" s="14">
        <v>439.31</v>
      </c>
      <c r="F555" s="14">
        <v>77757.509999999995</v>
      </c>
      <c r="G555" s="14">
        <v>632.63</v>
      </c>
      <c r="H555" s="14">
        <v>315.77</v>
      </c>
      <c r="I555" s="14">
        <v>215.98</v>
      </c>
      <c r="J555" s="14">
        <v>111975.2</v>
      </c>
      <c r="K555" s="14">
        <v>34217.69</v>
      </c>
      <c r="L555" t="s">
        <v>739</v>
      </c>
      <c r="M555" s="11">
        <v>2025</v>
      </c>
    </row>
    <row r="556" spans="1:13" x14ac:dyDescent="0.3">
      <c r="A556" t="s">
        <v>511</v>
      </c>
      <c r="B556" t="s">
        <v>502</v>
      </c>
      <c r="C556" t="s">
        <v>512</v>
      </c>
      <c r="D556">
        <v>140</v>
      </c>
      <c r="E556" s="14">
        <v>380.51</v>
      </c>
      <c r="F556" s="14">
        <v>53270.8</v>
      </c>
      <c r="G556" s="14">
        <v>577.34</v>
      </c>
      <c r="H556" s="14">
        <v>131.37</v>
      </c>
      <c r="I556" s="14">
        <v>0</v>
      </c>
      <c r="J556" s="14">
        <v>80827.53</v>
      </c>
      <c r="K556" s="14">
        <v>27556.73</v>
      </c>
      <c r="L556" t="s">
        <v>739</v>
      </c>
      <c r="M556" s="11">
        <v>2025</v>
      </c>
    </row>
    <row r="557" spans="1:13" x14ac:dyDescent="0.3">
      <c r="A557" t="s">
        <v>537</v>
      </c>
      <c r="B557" t="s">
        <v>502</v>
      </c>
      <c r="C557" t="s">
        <v>538</v>
      </c>
      <c r="D557">
        <v>134</v>
      </c>
      <c r="E557" s="14">
        <v>25</v>
      </c>
      <c r="F557" s="14">
        <v>3350</v>
      </c>
      <c r="G557" s="14">
        <v>29.26</v>
      </c>
      <c r="H557" s="14">
        <v>0</v>
      </c>
      <c r="I557" s="14">
        <v>11.26</v>
      </c>
      <c r="J557" s="14">
        <v>3921.26</v>
      </c>
      <c r="K557" s="14">
        <v>571.26</v>
      </c>
      <c r="L557" t="s">
        <v>739</v>
      </c>
      <c r="M557" s="11">
        <v>2025</v>
      </c>
    </row>
    <row r="558" spans="1:13" x14ac:dyDescent="0.3">
      <c r="A558" t="s">
        <v>529</v>
      </c>
      <c r="B558" t="s">
        <v>502</v>
      </c>
      <c r="C558" t="s">
        <v>530</v>
      </c>
      <c r="D558">
        <v>91</v>
      </c>
      <c r="E558" s="14">
        <v>548.24</v>
      </c>
      <c r="F558" s="14">
        <v>49889.56</v>
      </c>
      <c r="G558" s="14">
        <v>785.74</v>
      </c>
      <c r="H558" s="14">
        <v>28.82</v>
      </c>
      <c r="I558" s="14">
        <v>275.18</v>
      </c>
      <c r="J558" s="14">
        <v>71502.350000000006</v>
      </c>
      <c r="K558" s="14">
        <v>21612.79</v>
      </c>
      <c r="L558" t="s">
        <v>739</v>
      </c>
      <c r="M558" s="11">
        <v>2025</v>
      </c>
    </row>
    <row r="559" spans="1:13" x14ac:dyDescent="0.3">
      <c r="A559" t="s">
        <v>685</v>
      </c>
      <c r="B559" t="s">
        <v>502</v>
      </c>
      <c r="C559" t="s">
        <v>686</v>
      </c>
      <c r="D559">
        <v>90</v>
      </c>
      <c r="E559" s="14">
        <v>2</v>
      </c>
      <c r="F559" s="14">
        <v>180</v>
      </c>
      <c r="G559" s="14">
        <v>3</v>
      </c>
      <c r="H559" s="14">
        <v>0</v>
      </c>
      <c r="I559" s="14">
        <v>0</v>
      </c>
      <c r="J559" s="14">
        <v>270</v>
      </c>
      <c r="K559" s="14">
        <v>90</v>
      </c>
      <c r="L559" t="s">
        <v>739</v>
      </c>
      <c r="M559" s="11">
        <v>2025</v>
      </c>
    </row>
    <row r="560" spans="1:13" x14ac:dyDescent="0.3">
      <c r="A560" t="s">
        <v>549</v>
      </c>
      <c r="B560" t="s">
        <v>502</v>
      </c>
      <c r="C560" t="s">
        <v>619</v>
      </c>
      <c r="D560">
        <v>49</v>
      </c>
      <c r="E560" s="14">
        <v>42</v>
      </c>
      <c r="F560" s="14">
        <v>2058</v>
      </c>
      <c r="G560" s="14">
        <v>59.54</v>
      </c>
      <c r="H560" s="14">
        <v>32.520000000000003</v>
      </c>
      <c r="I560" s="14">
        <v>230</v>
      </c>
      <c r="J560" s="14">
        <v>2917.48</v>
      </c>
      <c r="K560" s="14">
        <v>859.48</v>
      </c>
      <c r="L560" t="s">
        <v>739</v>
      </c>
      <c r="M560" s="11">
        <v>2025</v>
      </c>
    </row>
    <row r="561" spans="1:13" x14ac:dyDescent="0.3">
      <c r="A561" t="s">
        <v>535</v>
      </c>
      <c r="B561" t="s">
        <v>502</v>
      </c>
      <c r="C561" t="s">
        <v>536</v>
      </c>
      <c r="D561">
        <v>49</v>
      </c>
      <c r="E561" s="14">
        <v>486.89</v>
      </c>
      <c r="F561" s="14">
        <v>23857.7</v>
      </c>
      <c r="G561" s="14">
        <v>780.38</v>
      </c>
      <c r="H561" s="14">
        <v>1.44</v>
      </c>
      <c r="I561" s="14">
        <v>0</v>
      </c>
      <c r="J561" s="14">
        <v>38238.559999999998</v>
      </c>
      <c r="K561" s="14">
        <v>14380.86</v>
      </c>
      <c r="L561" t="s">
        <v>739</v>
      </c>
      <c r="M561" s="11">
        <v>2025</v>
      </c>
    </row>
    <row r="562" spans="1:13" x14ac:dyDescent="0.3">
      <c r="A562" t="s">
        <v>521</v>
      </c>
      <c r="B562" t="s">
        <v>502</v>
      </c>
      <c r="C562" t="s">
        <v>522</v>
      </c>
      <c r="D562">
        <v>49</v>
      </c>
      <c r="E562" s="14">
        <v>468.59</v>
      </c>
      <c r="F562" s="14">
        <v>22961.119999999999</v>
      </c>
      <c r="G562" s="14">
        <v>723.87</v>
      </c>
      <c r="H562" s="14">
        <v>65.400000000000006</v>
      </c>
      <c r="I562" s="14">
        <v>75.12</v>
      </c>
      <c r="J562" s="14">
        <v>35469.730000000003</v>
      </c>
      <c r="K562" s="14">
        <v>12508.61</v>
      </c>
      <c r="L562" t="s">
        <v>739</v>
      </c>
      <c r="M562" s="11">
        <v>2025</v>
      </c>
    </row>
    <row r="563" spans="1:13" x14ac:dyDescent="0.3">
      <c r="A563" t="s">
        <v>539</v>
      </c>
      <c r="B563" t="s">
        <v>502</v>
      </c>
      <c r="C563" t="s">
        <v>540</v>
      </c>
      <c r="D563">
        <v>49</v>
      </c>
      <c r="E563" s="14">
        <v>672.99</v>
      </c>
      <c r="F563" s="14">
        <v>32976.370000000003</v>
      </c>
      <c r="G563" s="14">
        <v>956.09</v>
      </c>
      <c r="H563" s="14">
        <v>0.61</v>
      </c>
      <c r="I563" s="14">
        <v>48.89</v>
      </c>
      <c r="J563" s="14">
        <v>46848.28</v>
      </c>
      <c r="K563" s="14">
        <v>13871.91</v>
      </c>
      <c r="L563" t="s">
        <v>739</v>
      </c>
      <c r="M563" s="11">
        <v>2025</v>
      </c>
    </row>
    <row r="564" spans="1:13" x14ac:dyDescent="0.3">
      <c r="A564" t="s">
        <v>541</v>
      </c>
      <c r="B564" t="s">
        <v>502</v>
      </c>
      <c r="C564" t="s">
        <v>542</v>
      </c>
      <c r="D564">
        <v>42</v>
      </c>
      <c r="E564" s="14">
        <v>654.82000000000005</v>
      </c>
      <c r="F564" s="14">
        <v>27502.6</v>
      </c>
      <c r="G564" s="14">
        <v>880.95</v>
      </c>
      <c r="H564" s="14">
        <v>0</v>
      </c>
      <c r="I564" s="14">
        <v>0</v>
      </c>
      <c r="J564" s="14">
        <v>37000</v>
      </c>
      <c r="K564" s="14">
        <v>9497.4</v>
      </c>
      <c r="L564" t="s">
        <v>739</v>
      </c>
      <c r="M564" s="11">
        <v>2025</v>
      </c>
    </row>
    <row r="565" spans="1:13" x14ac:dyDescent="0.3">
      <c r="A565" t="s">
        <v>531</v>
      </c>
      <c r="B565" t="s">
        <v>502</v>
      </c>
      <c r="C565" t="s">
        <v>532</v>
      </c>
      <c r="D565">
        <v>40</v>
      </c>
      <c r="E565" s="14">
        <v>12.19</v>
      </c>
      <c r="F565" s="14">
        <v>487.6</v>
      </c>
      <c r="G565" s="14">
        <v>15.57</v>
      </c>
      <c r="H565" s="14">
        <v>0.26</v>
      </c>
      <c r="I565" s="14">
        <v>0</v>
      </c>
      <c r="J565" s="14">
        <v>622.76</v>
      </c>
      <c r="K565" s="14">
        <v>135.16</v>
      </c>
      <c r="L565" t="s">
        <v>739</v>
      </c>
      <c r="M565" s="11">
        <v>2025</v>
      </c>
    </row>
    <row r="566" spans="1:13" x14ac:dyDescent="0.3">
      <c r="A566" t="s">
        <v>591</v>
      </c>
      <c r="B566" t="s">
        <v>502</v>
      </c>
      <c r="C566" t="s">
        <v>592</v>
      </c>
      <c r="D566">
        <v>40</v>
      </c>
      <c r="E566" s="14">
        <v>33.56</v>
      </c>
      <c r="F566" s="14">
        <v>1342.4</v>
      </c>
      <c r="G566" s="14">
        <v>66.25</v>
      </c>
      <c r="H566" s="14">
        <v>0</v>
      </c>
      <c r="I566" s="14">
        <v>100</v>
      </c>
      <c r="J566" s="14">
        <v>2650</v>
      </c>
      <c r="K566" s="14">
        <v>1307.5999999999999</v>
      </c>
      <c r="L566" t="s">
        <v>739</v>
      </c>
      <c r="M566" s="11">
        <v>2025</v>
      </c>
    </row>
    <row r="567" spans="1:13" x14ac:dyDescent="0.3">
      <c r="A567" t="s">
        <v>551</v>
      </c>
      <c r="B567" t="s">
        <v>502</v>
      </c>
      <c r="C567" t="s">
        <v>552</v>
      </c>
      <c r="D567">
        <v>34</v>
      </c>
      <c r="E567" s="14">
        <v>46.68</v>
      </c>
      <c r="F567" s="14">
        <v>1587.02</v>
      </c>
      <c r="G567" s="14">
        <v>83.53</v>
      </c>
      <c r="H567" s="14">
        <v>0</v>
      </c>
      <c r="I567" s="14">
        <v>0</v>
      </c>
      <c r="J567" s="14">
        <v>2840</v>
      </c>
      <c r="K567" s="14">
        <v>1252.98</v>
      </c>
      <c r="L567" t="s">
        <v>739</v>
      </c>
      <c r="M567" s="11">
        <v>2025</v>
      </c>
    </row>
    <row r="568" spans="1:13" x14ac:dyDescent="0.3">
      <c r="A568" t="s">
        <v>527</v>
      </c>
      <c r="B568" t="s">
        <v>502</v>
      </c>
      <c r="C568" t="s">
        <v>528</v>
      </c>
      <c r="D568">
        <v>29</v>
      </c>
      <c r="E568" s="14">
        <v>55.44</v>
      </c>
      <c r="F568" s="14">
        <v>1607.8</v>
      </c>
      <c r="G568" s="14">
        <v>115</v>
      </c>
      <c r="H568" s="14">
        <v>255</v>
      </c>
      <c r="I568" s="14">
        <v>40</v>
      </c>
      <c r="J568" s="14">
        <v>3335</v>
      </c>
      <c r="K568" s="14">
        <v>1727.2</v>
      </c>
      <c r="L568" t="s">
        <v>739</v>
      </c>
      <c r="M568" s="11">
        <v>2025</v>
      </c>
    </row>
    <row r="569" spans="1:13" x14ac:dyDescent="0.3">
      <c r="A569" t="s">
        <v>565</v>
      </c>
      <c r="B569" t="s">
        <v>502</v>
      </c>
      <c r="C569" t="s">
        <v>566</v>
      </c>
      <c r="D569">
        <v>20</v>
      </c>
      <c r="E569" s="14">
        <v>90</v>
      </c>
      <c r="F569" s="14">
        <v>1800</v>
      </c>
      <c r="G569" s="14">
        <v>150</v>
      </c>
      <c r="H569" s="14">
        <v>0</v>
      </c>
      <c r="I569" s="14">
        <v>0</v>
      </c>
      <c r="J569" s="14">
        <v>3000</v>
      </c>
      <c r="K569" s="14">
        <v>1200</v>
      </c>
      <c r="L569" t="s">
        <v>739</v>
      </c>
      <c r="M569" s="11">
        <v>2025</v>
      </c>
    </row>
    <row r="570" spans="1:13" x14ac:dyDescent="0.3">
      <c r="A570" t="s">
        <v>553</v>
      </c>
      <c r="B570" t="s">
        <v>502</v>
      </c>
      <c r="C570" t="s">
        <v>554</v>
      </c>
      <c r="D570">
        <v>15</v>
      </c>
      <c r="E570" s="14">
        <v>688.79</v>
      </c>
      <c r="F570" s="14">
        <v>10331.82</v>
      </c>
      <c r="G570" s="14">
        <v>1106.1600000000001</v>
      </c>
      <c r="H570" s="14">
        <v>7.65</v>
      </c>
      <c r="I570" s="14">
        <v>0</v>
      </c>
      <c r="J570" s="14">
        <v>16592.349999999999</v>
      </c>
      <c r="K570" s="14">
        <v>6260.53</v>
      </c>
      <c r="L570" t="s">
        <v>739</v>
      </c>
      <c r="M570" s="11">
        <v>2025</v>
      </c>
    </row>
    <row r="571" spans="1:13" x14ac:dyDescent="0.3">
      <c r="A571" t="s">
        <v>502</v>
      </c>
      <c r="B571" t="s">
        <v>502</v>
      </c>
      <c r="C571" t="s">
        <v>740</v>
      </c>
      <c r="D571">
        <v>14</v>
      </c>
      <c r="E571" s="14">
        <v>0</v>
      </c>
      <c r="F571" s="14">
        <v>0</v>
      </c>
      <c r="G571" s="14">
        <v>5</v>
      </c>
      <c r="H571" s="14">
        <v>0</v>
      </c>
      <c r="I571" s="14">
        <v>0</v>
      </c>
      <c r="J571" s="14">
        <v>70</v>
      </c>
      <c r="K571" s="14">
        <v>70</v>
      </c>
      <c r="L571" t="s">
        <v>739</v>
      </c>
      <c r="M571" s="11">
        <v>2025</v>
      </c>
    </row>
    <row r="572" spans="1:13" x14ac:dyDescent="0.3">
      <c r="A572" t="s">
        <v>587</v>
      </c>
      <c r="B572" t="s">
        <v>502</v>
      </c>
      <c r="C572" t="s">
        <v>588</v>
      </c>
      <c r="D572">
        <v>13</v>
      </c>
      <c r="E572" s="14">
        <v>704.53</v>
      </c>
      <c r="F572" s="14">
        <v>9158.85</v>
      </c>
      <c r="G572" s="14">
        <v>1203.8499999999999</v>
      </c>
      <c r="H572" s="14">
        <v>0</v>
      </c>
      <c r="I572" s="14">
        <v>0</v>
      </c>
      <c r="J572" s="14">
        <v>15650</v>
      </c>
      <c r="K572" s="14">
        <v>6491.15</v>
      </c>
      <c r="L572" t="s">
        <v>739</v>
      </c>
      <c r="M572" s="11">
        <v>2025</v>
      </c>
    </row>
    <row r="573" spans="1:13" x14ac:dyDescent="0.3">
      <c r="A573" t="s">
        <v>557</v>
      </c>
      <c r="B573" t="s">
        <v>502</v>
      </c>
      <c r="C573" t="s">
        <v>558</v>
      </c>
      <c r="D573">
        <v>12</v>
      </c>
      <c r="E573" s="14">
        <v>291.8</v>
      </c>
      <c r="F573" s="14">
        <v>3501.54</v>
      </c>
      <c r="G573" s="14">
        <v>498.27</v>
      </c>
      <c r="H573" s="14">
        <v>22.6</v>
      </c>
      <c r="I573" s="14">
        <v>111.87</v>
      </c>
      <c r="J573" s="14">
        <v>5979.27</v>
      </c>
      <c r="K573" s="14">
        <v>2477.73</v>
      </c>
      <c r="L573" t="s">
        <v>739</v>
      </c>
      <c r="M573" s="11">
        <v>2025</v>
      </c>
    </row>
    <row r="574" spans="1:13" x14ac:dyDescent="0.3">
      <c r="A574" t="s">
        <v>674</v>
      </c>
      <c r="B574" t="s">
        <v>502</v>
      </c>
      <c r="C574" t="s">
        <v>675</v>
      </c>
      <c r="D574">
        <v>12</v>
      </c>
      <c r="E574" s="14">
        <v>510.31</v>
      </c>
      <c r="F574" s="14">
        <v>6123.72</v>
      </c>
      <c r="G574" s="14">
        <v>750</v>
      </c>
      <c r="H574" s="14">
        <v>100</v>
      </c>
      <c r="I574" s="14">
        <v>0</v>
      </c>
      <c r="J574" s="14">
        <v>9000</v>
      </c>
      <c r="K574" s="14">
        <v>2876.28</v>
      </c>
      <c r="L574" t="s">
        <v>739</v>
      </c>
      <c r="M574" s="11">
        <v>2025</v>
      </c>
    </row>
    <row r="575" spans="1:13" x14ac:dyDescent="0.3">
      <c r="A575" t="s">
        <v>559</v>
      </c>
      <c r="B575" t="s">
        <v>502</v>
      </c>
      <c r="C575" t="s">
        <v>560</v>
      </c>
      <c r="D575">
        <v>12</v>
      </c>
      <c r="E575" s="14">
        <v>45.6</v>
      </c>
      <c r="F575" s="14">
        <v>547.20000000000005</v>
      </c>
      <c r="G575" s="14">
        <v>67.900000000000006</v>
      </c>
      <c r="H575" s="14">
        <v>1.27</v>
      </c>
      <c r="I575" s="14">
        <v>6.11</v>
      </c>
      <c r="J575" s="14">
        <v>814.84</v>
      </c>
      <c r="K575" s="14">
        <v>267.64</v>
      </c>
      <c r="L575" t="s">
        <v>739</v>
      </c>
      <c r="M575" s="11">
        <v>2025</v>
      </c>
    </row>
    <row r="576" spans="1:13" x14ac:dyDescent="0.3">
      <c r="A576" t="s">
        <v>662</v>
      </c>
      <c r="B576" t="s">
        <v>502</v>
      </c>
      <c r="C576" t="s">
        <v>663</v>
      </c>
      <c r="D576">
        <v>11</v>
      </c>
      <c r="E576" s="14">
        <v>293.13</v>
      </c>
      <c r="F576" s="14">
        <v>3224.43</v>
      </c>
      <c r="G576" s="14">
        <v>416.36</v>
      </c>
      <c r="H576" s="14">
        <v>50</v>
      </c>
      <c r="I576" s="14">
        <v>0</v>
      </c>
      <c r="J576" s="14">
        <v>4580</v>
      </c>
      <c r="K576" s="14">
        <v>1355.57</v>
      </c>
      <c r="L576" t="s">
        <v>739</v>
      </c>
      <c r="M576" s="11">
        <v>2025</v>
      </c>
    </row>
    <row r="577" spans="1:13" x14ac:dyDescent="0.3">
      <c r="A577" t="s">
        <v>545</v>
      </c>
      <c r="B577" t="s">
        <v>502</v>
      </c>
      <c r="C577" t="s">
        <v>546</v>
      </c>
      <c r="D577">
        <v>11</v>
      </c>
      <c r="E577" s="14">
        <v>13.69</v>
      </c>
      <c r="F577" s="14">
        <v>150.59</v>
      </c>
      <c r="G577" s="14">
        <v>99.09</v>
      </c>
      <c r="H577" s="14">
        <v>0</v>
      </c>
      <c r="I577" s="14">
        <v>0</v>
      </c>
      <c r="J577" s="14">
        <v>1090</v>
      </c>
      <c r="K577" s="14">
        <v>939.41</v>
      </c>
      <c r="L577" t="s">
        <v>739</v>
      </c>
      <c r="M577" s="11">
        <v>2025</v>
      </c>
    </row>
    <row r="578" spans="1:13" x14ac:dyDescent="0.3">
      <c r="A578" t="s">
        <v>517</v>
      </c>
      <c r="B578" t="s">
        <v>502</v>
      </c>
      <c r="C578" t="s">
        <v>518</v>
      </c>
      <c r="D578">
        <v>10</v>
      </c>
      <c r="E578" s="14">
        <v>3.26</v>
      </c>
      <c r="F578" s="14">
        <v>32.6</v>
      </c>
      <c r="G578" s="14">
        <v>5</v>
      </c>
      <c r="H578" s="14">
        <v>0</v>
      </c>
      <c r="I578" s="14">
        <v>0</v>
      </c>
      <c r="J578" s="14">
        <v>50</v>
      </c>
      <c r="K578" s="14">
        <v>17.399999999999999</v>
      </c>
      <c r="L578" t="s">
        <v>739</v>
      </c>
      <c r="M578" s="11">
        <v>2025</v>
      </c>
    </row>
    <row r="579" spans="1:13" x14ac:dyDescent="0.3">
      <c r="A579" t="s">
        <v>555</v>
      </c>
      <c r="B579" t="s">
        <v>502</v>
      </c>
      <c r="C579" t="s">
        <v>556</v>
      </c>
      <c r="D579">
        <v>9</v>
      </c>
      <c r="E579" s="14">
        <v>945.57</v>
      </c>
      <c r="F579" s="14">
        <v>8510.1299999999992</v>
      </c>
      <c r="G579" s="14">
        <v>1355.72</v>
      </c>
      <c r="H579" s="14">
        <v>191.02</v>
      </c>
      <c r="I579" s="14">
        <v>172.51</v>
      </c>
      <c r="J579" s="14">
        <v>12201.5</v>
      </c>
      <c r="K579" s="14">
        <v>3691.37</v>
      </c>
      <c r="L579" t="s">
        <v>739</v>
      </c>
      <c r="M579" s="11">
        <v>2025</v>
      </c>
    </row>
    <row r="580" spans="1:13" x14ac:dyDescent="0.3">
      <c r="A580" t="s">
        <v>571</v>
      </c>
      <c r="B580" t="s">
        <v>502</v>
      </c>
      <c r="C580" t="s">
        <v>572</v>
      </c>
      <c r="D580">
        <v>9</v>
      </c>
      <c r="E580" s="14">
        <v>481.53</v>
      </c>
      <c r="F580" s="14">
        <v>4333.8</v>
      </c>
      <c r="G580" s="14">
        <v>743.78</v>
      </c>
      <c r="H580" s="14">
        <v>30.95</v>
      </c>
      <c r="I580" s="14">
        <v>45</v>
      </c>
      <c r="J580" s="14">
        <v>6694.05</v>
      </c>
      <c r="K580" s="14">
        <v>2360.25</v>
      </c>
      <c r="L580" t="s">
        <v>739</v>
      </c>
      <c r="M580" s="11">
        <v>2025</v>
      </c>
    </row>
    <row r="581" spans="1:13" x14ac:dyDescent="0.3">
      <c r="A581" t="s">
        <v>614</v>
      </c>
      <c r="B581" t="s">
        <v>502</v>
      </c>
      <c r="C581" t="s">
        <v>615</v>
      </c>
      <c r="D581">
        <v>7</v>
      </c>
      <c r="E581" s="14">
        <v>33.56</v>
      </c>
      <c r="F581" s="14">
        <v>234.92</v>
      </c>
      <c r="G581" s="14">
        <v>71.430000000000007</v>
      </c>
      <c r="H581" s="14">
        <v>18</v>
      </c>
      <c r="I581" s="14">
        <v>0</v>
      </c>
      <c r="J581" s="14">
        <v>500</v>
      </c>
      <c r="K581" s="14">
        <v>265.08</v>
      </c>
      <c r="L581" t="s">
        <v>739</v>
      </c>
      <c r="M581" s="11">
        <v>2025</v>
      </c>
    </row>
    <row r="582" spans="1:13" x14ac:dyDescent="0.3">
      <c r="A582" t="s">
        <v>622</v>
      </c>
      <c r="B582" t="s">
        <v>502</v>
      </c>
      <c r="C582" t="s">
        <v>623</v>
      </c>
      <c r="D582">
        <v>7</v>
      </c>
      <c r="E582" s="14">
        <v>727.7</v>
      </c>
      <c r="F582" s="14">
        <v>5093.88</v>
      </c>
      <c r="G582" s="14">
        <v>1305.71</v>
      </c>
      <c r="H582" s="14">
        <v>350</v>
      </c>
      <c r="I582" s="14">
        <v>40</v>
      </c>
      <c r="J582" s="14">
        <v>9140</v>
      </c>
      <c r="K582" s="14">
        <v>4046.12</v>
      </c>
      <c r="L582" t="s">
        <v>739</v>
      </c>
      <c r="M582" s="11">
        <v>2025</v>
      </c>
    </row>
    <row r="583" spans="1:13" x14ac:dyDescent="0.3">
      <c r="A583" t="s">
        <v>624</v>
      </c>
      <c r="B583" t="s">
        <v>502</v>
      </c>
      <c r="C583" t="s">
        <v>625</v>
      </c>
      <c r="D583">
        <v>7</v>
      </c>
      <c r="E583" s="14">
        <v>35</v>
      </c>
      <c r="F583" s="14">
        <v>245</v>
      </c>
      <c r="G583" s="14">
        <v>43.57</v>
      </c>
      <c r="H583" s="14">
        <v>40</v>
      </c>
      <c r="I583" s="14">
        <v>0</v>
      </c>
      <c r="J583" s="14">
        <v>305</v>
      </c>
      <c r="K583" s="14">
        <v>60</v>
      </c>
      <c r="L583" t="s">
        <v>739</v>
      </c>
      <c r="M583" s="11">
        <v>2025</v>
      </c>
    </row>
    <row r="584" spans="1:13" x14ac:dyDescent="0.3">
      <c r="A584" t="s">
        <v>502</v>
      </c>
      <c r="B584" t="s">
        <v>502</v>
      </c>
      <c r="C584" t="s">
        <v>715</v>
      </c>
      <c r="D584">
        <v>6</v>
      </c>
      <c r="E584" s="14">
        <v>0</v>
      </c>
      <c r="F584" s="14">
        <v>0</v>
      </c>
      <c r="G584" s="14">
        <v>400</v>
      </c>
      <c r="H584" s="14">
        <v>0</v>
      </c>
      <c r="I584" s="14">
        <v>0</v>
      </c>
      <c r="J584" s="14">
        <v>2400</v>
      </c>
      <c r="K584" s="14">
        <v>2400</v>
      </c>
      <c r="L584" t="s">
        <v>739</v>
      </c>
      <c r="M584" s="11">
        <v>2025</v>
      </c>
    </row>
    <row r="585" spans="1:13" x14ac:dyDescent="0.3">
      <c r="A585" t="s">
        <v>502</v>
      </c>
      <c r="B585" t="s">
        <v>502</v>
      </c>
      <c r="C585" t="s">
        <v>741</v>
      </c>
      <c r="D585">
        <v>6</v>
      </c>
      <c r="E585" s="14">
        <v>0</v>
      </c>
      <c r="F585" s="14">
        <v>0</v>
      </c>
      <c r="G585" s="14">
        <v>4.99</v>
      </c>
      <c r="H585" s="14">
        <v>0.04</v>
      </c>
      <c r="I585" s="14">
        <v>0</v>
      </c>
      <c r="J585" s="14">
        <v>29.96</v>
      </c>
      <c r="K585" s="14">
        <v>29.96</v>
      </c>
      <c r="L585" t="s">
        <v>739</v>
      </c>
      <c r="M585" s="11">
        <v>2025</v>
      </c>
    </row>
    <row r="586" spans="1:13" x14ac:dyDescent="0.3">
      <c r="A586" t="s">
        <v>605</v>
      </c>
      <c r="B586" t="s">
        <v>502</v>
      </c>
      <c r="C586" t="s">
        <v>606</v>
      </c>
      <c r="D586">
        <v>5</v>
      </c>
      <c r="E586" s="14">
        <v>20</v>
      </c>
      <c r="F586" s="14">
        <v>100</v>
      </c>
      <c r="G586" s="14">
        <v>46</v>
      </c>
      <c r="H586" s="14">
        <v>20</v>
      </c>
      <c r="I586" s="14">
        <v>0</v>
      </c>
      <c r="J586" s="14">
        <v>230</v>
      </c>
      <c r="K586" s="14">
        <v>130</v>
      </c>
      <c r="L586" t="s">
        <v>739</v>
      </c>
      <c r="M586" s="11">
        <v>2025</v>
      </c>
    </row>
    <row r="587" spans="1:13" x14ac:dyDescent="0.3">
      <c r="A587" t="s">
        <v>742</v>
      </c>
      <c r="B587" t="s">
        <v>502</v>
      </c>
      <c r="C587" t="s">
        <v>743</v>
      </c>
      <c r="D587">
        <v>4</v>
      </c>
      <c r="E587" s="14">
        <v>3.3</v>
      </c>
      <c r="F587" s="14">
        <v>13.2</v>
      </c>
      <c r="G587" s="14">
        <v>5</v>
      </c>
      <c r="H587" s="14">
        <v>0</v>
      </c>
      <c r="I587" s="14">
        <v>0</v>
      </c>
      <c r="J587" s="14">
        <v>20</v>
      </c>
      <c r="K587" s="14">
        <v>6.8</v>
      </c>
      <c r="L587" t="s">
        <v>739</v>
      </c>
      <c r="M587" s="11">
        <v>2025</v>
      </c>
    </row>
    <row r="588" spans="1:13" x14ac:dyDescent="0.3">
      <c r="A588" t="s">
        <v>585</v>
      </c>
      <c r="B588" t="s">
        <v>502</v>
      </c>
      <c r="C588" t="s">
        <v>586</v>
      </c>
      <c r="D588">
        <v>3</v>
      </c>
      <c r="E588" s="14">
        <v>975.59</v>
      </c>
      <c r="F588" s="14">
        <v>2926.77</v>
      </c>
      <c r="G588" s="14">
        <v>1443.08</v>
      </c>
      <c r="H588" s="14">
        <v>0</v>
      </c>
      <c r="I588" s="14">
        <v>179.23</v>
      </c>
      <c r="J588" s="14">
        <v>4329.2299999999996</v>
      </c>
      <c r="K588" s="14">
        <v>1402.46</v>
      </c>
      <c r="L588" t="s">
        <v>739</v>
      </c>
      <c r="M588" s="11">
        <v>2025</v>
      </c>
    </row>
    <row r="589" spans="1:13" x14ac:dyDescent="0.3">
      <c r="A589" t="s">
        <v>644</v>
      </c>
      <c r="B589" t="s">
        <v>502</v>
      </c>
      <c r="C589" t="s">
        <v>645</v>
      </c>
      <c r="D589">
        <v>2</v>
      </c>
      <c r="E589" s="14">
        <v>0</v>
      </c>
      <c r="F589" s="14">
        <v>0</v>
      </c>
      <c r="G589" s="14">
        <v>190</v>
      </c>
      <c r="H589" s="14">
        <v>0</v>
      </c>
      <c r="I589" s="14">
        <v>0</v>
      </c>
      <c r="J589" s="14">
        <v>380</v>
      </c>
      <c r="K589" s="14">
        <v>380</v>
      </c>
      <c r="L589" t="s">
        <v>739</v>
      </c>
      <c r="M589" s="11">
        <v>2025</v>
      </c>
    </row>
    <row r="590" spans="1:13" x14ac:dyDescent="0.3">
      <c r="A590" t="s">
        <v>502</v>
      </c>
      <c r="B590" t="s">
        <v>502</v>
      </c>
      <c r="C590" t="s">
        <v>744</v>
      </c>
      <c r="D590">
        <v>2</v>
      </c>
      <c r="E590" s="14">
        <v>0</v>
      </c>
      <c r="F590" s="14">
        <v>0</v>
      </c>
      <c r="G590" s="14">
        <v>15</v>
      </c>
      <c r="H590" s="14">
        <v>0</v>
      </c>
      <c r="I590" s="14">
        <v>0</v>
      </c>
      <c r="J590" s="14">
        <v>30</v>
      </c>
      <c r="K590" s="14">
        <v>30</v>
      </c>
      <c r="L590" t="s">
        <v>739</v>
      </c>
      <c r="M590" s="11">
        <v>2025</v>
      </c>
    </row>
    <row r="591" spans="1:13" x14ac:dyDescent="0.3">
      <c r="A591" t="s">
        <v>575</v>
      </c>
      <c r="B591" t="s">
        <v>502</v>
      </c>
      <c r="C591" t="s">
        <v>576</v>
      </c>
      <c r="D591">
        <v>1</v>
      </c>
      <c r="E591" s="14">
        <v>3</v>
      </c>
      <c r="F591" s="14">
        <v>3</v>
      </c>
      <c r="G591" s="14">
        <v>44.69</v>
      </c>
      <c r="H591" s="14">
        <v>0.31</v>
      </c>
      <c r="I591" s="14">
        <v>0</v>
      </c>
      <c r="J591" s="14">
        <v>44.69</v>
      </c>
      <c r="K591" s="14">
        <v>41.69</v>
      </c>
      <c r="L591" t="s">
        <v>739</v>
      </c>
      <c r="M591" s="11">
        <v>2025</v>
      </c>
    </row>
    <row r="592" spans="1:13" x14ac:dyDescent="0.3">
      <c r="A592" t="s">
        <v>577</v>
      </c>
      <c r="B592" t="s">
        <v>502</v>
      </c>
      <c r="C592" t="s">
        <v>578</v>
      </c>
      <c r="D592">
        <v>1</v>
      </c>
      <c r="E592" s="14">
        <v>30.49</v>
      </c>
      <c r="F592" s="14">
        <v>30.49</v>
      </c>
      <c r="G592" s="14">
        <v>45</v>
      </c>
      <c r="H592" s="14">
        <v>0</v>
      </c>
      <c r="I592" s="14">
        <v>0</v>
      </c>
      <c r="J592" s="14">
        <v>45</v>
      </c>
      <c r="K592" s="14">
        <v>14.51</v>
      </c>
      <c r="L592" t="s">
        <v>739</v>
      </c>
      <c r="M592" s="11">
        <v>2025</v>
      </c>
    </row>
    <row r="593" spans="1:13" x14ac:dyDescent="0.3">
      <c r="A593" t="s">
        <v>502</v>
      </c>
      <c r="B593" t="s">
        <v>502</v>
      </c>
      <c r="C593" t="s">
        <v>745</v>
      </c>
      <c r="D593">
        <v>1</v>
      </c>
      <c r="E593" s="14">
        <v>0</v>
      </c>
      <c r="F593" s="14">
        <v>0</v>
      </c>
      <c r="G593" s="14">
        <v>790</v>
      </c>
      <c r="H593" s="14">
        <v>0</v>
      </c>
      <c r="I593" s="14">
        <v>0</v>
      </c>
      <c r="J593" s="14">
        <v>790</v>
      </c>
      <c r="K593" s="14">
        <v>790</v>
      </c>
      <c r="L593" t="s">
        <v>739</v>
      </c>
      <c r="M593" s="11">
        <v>2025</v>
      </c>
    </row>
    <row r="594" spans="1:13" x14ac:dyDescent="0.3">
      <c r="A594" t="s">
        <v>693</v>
      </c>
      <c r="B594" t="s">
        <v>502</v>
      </c>
      <c r="C594" t="s">
        <v>679</v>
      </c>
      <c r="D594">
        <v>1</v>
      </c>
      <c r="E594" s="14">
        <v>10</v>
      </c>
      <c r="F594" s="14">
        <v>10</v>
      </c>
      <c r="G594" s="14">
        <v>100</v>
      </c>
      <c r="H594" s="14">
        <v>0</v>
      </c>
      <c r="I594" s="14">
        <v>0</v>
      </c>
      <c r="J594" s="14">
        <v>100</v>
      </c>
      <c r="K594" s="14">
        <v>90</v>
      </c>
      <c r="L594" t="s">
        <v>739</v>
      </c>
      <c r="M594" s="11">
        <v>2025</v>
      </c>
    </row>
    <row r="595" spans="1:13" x14ac:dyDescent="0.3">
      <c r="A595" t="s">
        <v>502</v>
      </c>
      <c r="B595" t="s">
        <v>502</v>
      </c>
      <c r="C595" t="s">
        <v>746</v>
      </c>
      <c r="D595">
        <v>1</v>
      </c>
      <c r="E595" s="14">
        <v>0</v>
      </c>
      <c r="F595" s="14">
        <v>0</v>
      </c>
      <c r="G595" s="14">
        <v>190</v>
      </c>
      <c r="H595" s="14">
        <v>0</v>
      </c>
      <c r="I595" s="14">
        <v>0</v>
      </c>
      <c r="J595" s="14">
        <v>190</v>
      </c>
      <c r="K595" s="14">
        <v>190</v>
      </c>
      <c r="L595" t="s">
        <v>739</v>
      </c>
      <c r="M595" s="11">
        <v>2025</v>
      </c>
    </row>
    <row r="596" spans="1:13" x14ac:dyDescent="0.3">
      <c r="A596" t="s">
        <v>502</v>
      </c>
      <c r="B596" t="s">
        <v>502</v>
      </c>
      <c r="C596" t="s">
        <v>747</v>
      </c>
      <c r="D596">
        <v>1</v>
      </c>
      <c r="E596" s="14">
        <v>0</v>
      </c>
      <c r="F596" s="14">
        <v>0</v>
      </c>
      <c r="G596" s="14">
        <v>65</v>
      </c>
      <c r="H596" s="14">
        <v>0</v>
      </c>
      <c r="I596" s="14">
        <v>0</v>
      </c>
      <c r="J596" s="14">
        <v>65</v>
      </c>
      <c r="K596" s="14">
        <v>65</v>
      </c>
      <c r="L596" t="s">
        <v>739</v>
      </c>
      <c r="M596" s="11">
        <v>2025</v>
      </c>
    </row>
    <row r="597" spans="1:13" x14ac:dyDescent="0.3">
      <c r="A597" t="s">
        <v>502</v>
      </c>
      <c r="B597" t="s">
        <v>502</v>
      </c>
      <c r="C597" t="s">
        <v>748</v>
      </c>
      <c r="D597">
        <v>1</v>
      </c>
      <c r="E597" s="14">
        <v>0</v>
      </c>
      <c r="F597" s="14">
        <v>0</v>
      </c>
      <c r="G597" s="14">
        <v>50</v>
      </c>
      <c r="H597" s="14">
        <v>0</v>
      </c>
      <c r="I597" s="14">
        <v>0</v>
      </c>
      <c r="J597" s="14">
        <v>50</v>
      </c>
      <c r="K597" s="14">
        <v>50</v>
      </c>
      <c r="L597" t="s">
        <v>739</v>
      </c>
      <c r="M597" s="11">
        <v>2025</v>
      </c>
    </row>
    <row r="598" spans="1:13" x14ac:dyDescent="0.3">
      <c r="A598" t="s">
        <v>502</v>
      </c>
      <c r="B598" t="s">
        <v>502</v>
      </c>
      <c r="C598" t="s">
        <v>749</v>
      </c>
      <c r="D598">
        <v>1</v>
      </c>
      <c r="E598" s="14">
        <v>0</v>
      </c>
      <c r="F598" s="14">
        <v>0</v>
      </c>
      <c r="G598" s="14">
        <v>35</v>
      </c>
      <c r="H598" s="14">
        <v>0</v>
      </c>
      <c r="I598" s="14">
        <v>0</v>
      </c>
      <c r="J598" s="14">
        <v>35</v>
      </c>
      <c r="K598" s="14">
        <v>35</v>
      </c>
      <c r="L598" t="s">
        <v>739</v>
      </c>
      <c r="M598" s="11">
        <v>2025</v>
      </c>
    </row>
    <row r="599" spans="1:13" x14ac:dyDescent="0.3">
      <c r="A599" t="s">
        <v>502</v>
      </c>
      <c r="B599" t="s">
        <v>502</v>
      </c>
      <c r="C599" t="s">
        <v>606</v>
      </c>
      <c r="D599">
        <v>1</v>
      </c>
      <c r="E599" s="14">
        <v>0</v>
      </c>
      <c r="F599" s="14">
        <v>0</v>
      </c>
      <c r="G599" s="14">
        <v>20</v>
      </c>
      <c r="H599" s="14">
        <v>0</v>
      </c>
      <c r="I599" s="14">
        <v>0</v>
      </c>
      <c r="J599" s="14">
        <v>20</v>
      </c>
      <c r="K599" s="14">
        <v>20</v>
      </c>
      <c r="L599" t="s">
        <v>739</v>
      </c>
      <c r="M599" s="11">
        <v>2025</v>
      </c>
    </row>
    <row r="600" spans="1:13" ht="15.6" x14ac:dyDescent="0.3">
      <c r="A600" t="s">
        <v>505</v>
      </c>
      <c r="B600" t="s">
        <v>502</v>
      </c>
      <c r="C600" t="s">
        <v>506</v>
      </c>
      <c r="D600">
        <v>3100</v>
      </c>
      <c r="E600" s="13">
        <v>2.5</v>
      </c>
      <c r="F600" s="13">
        <v>7750</v>
      </c>
      <c r="G600" s="13">
        <v>3.06</v>
      </c>
      <c r="H600" s="14">
        <v>0</v>
      </c>
      <c r="I600" s="14">
        <v>7.26</v>
      </c>
      <c r="J600" s="13">
        <v>9487.26</v>
      </c>
      <c r="K600" s="13">
        <v>1737.26</v>
      </c>
      <c r="L600" t="s">
        <v>504</v>
      </c>
      <c r="M600" s="11">
        <v>2026</v>
      </c>
    </row>
    <row r="601" spans="1:13" ht="15.6" x14ac:dyDescent="0.3">
      <c r="A601" t="s">
        <v>515</v>
      </c>
      <c r="B601" t="s">
        <v>502</v>
      </c>
      <c r="C601" t="s">
        <v>516</v>
      </c>
      <c r="D601">
        <v>1007</v>
      </c>
      <c r="E601" s="13">
        <v>7.51</v>
      </c>
      <c r="F601" s="13">
        <v>7562.57</v>
      </c>
      <c r="G601" s="13">
        <v>18.52</v>
      </c>
      <c r="H601" s="14">
        <v>48.56</v>
      </c>
      <c r="I601" s="14">
        <v>0</v>
      </c>
      <c r="J601" s="13">
        <v>18645.439999999999</v>
      </c>
      <c r="K601" s="13">
        <v>11082.87</v>
      </c>
      <c r="L601" t="s">
        <v>504</v>
      </c>
      <c r="M601" s="11">
        <v>2026</v>
      </c>
    </row>
    <row r="602" spans="1:13" ht="15.6" x14ac:dyDescent="0.3">
      <c r="A602" t="s">
        <v>507</v>
      </c>
      <c r="B602" t="s">
        <v>502</v>
      </c>
      <c r="C602" t="s">
        <v>508</v>
      </c>
      <c r="D602">
        <v>500</v>
      </c>
      <c r="E602" s="13">
        <v>0.93</v>
      </c>
      <c r="F602" s="13">
        <v>465</v>
      </c>
      <c r="G602" s="13">
        <v>1.2</v>
      </c>
      <c r="H602" s="14">
        <v>0</v>
      </c>
      <c r="I602" s="14">
        <v>0</v>
      </c>
      <c r="J602" s="13">
        <v>600</v>
      </c>
      <c r="K602" s="13">
        <v>135</v>
      </c>
      <c r="L602" t="s">
        <v>504</v>
      </c>
      <c r="M602" s="11">
        <v>2026</v>
      </c>
    </row>
    <row r="603" spans="1:13" ht="15.6" x14ac:dyDescent="0.3">
      <c r="A603" t="s">
        <v>509</v>
      </c>
      <c r="B603" t="s">
        <v>502</v>
      </c>
      <c r="C603" t="s">
        <v>510</v>
      </c>
      <c r="D603">
        <v>500</v>
      </c>
      <c r="E603" s="13">
        <v>0.93</v>
      </c>
      <c r="F603" s="13">
        <v>465</v>
      </c>
      <c r="G603" s="13">
        <v>1.2</v>
      </c>
      <c r="H603" s="14">
        <v>0</v>
      </c>
      <c r="I603" s="14">
        <v>0</v>
      </c>
      <c r="J603" s="13">
        <v>600</v>
      </c>
      <c r="K603" s="13">
        <v>135</v>
      </c>
      <c r="L603" t="s">
        <v>504</v>
      </c>
      <c r="M603" s="11">
        <v>2026</v>
      </c>
    </row>
    <row r="604" spans="1:13" ht="15.6" x14ac:dyDescent="0.3">
      <c r="A604" t="s">
        <v>656</v>
      </c>
      <c r="B604" t="s">
        <v>502</v>
      </c>
      <c r="C604" t="s">
        <v>657</v>
      </c>
      <c r="D604">
        <v>411</v>
      </c>
      <c r="E604" s="13">
        <v>48</v>
      </c>
      <c r="F604" s="13">
        <v>19728</v>
      </c>
      <c r="G604" s="13">
        <v>65.5</v>
      </c>
      <c r="H604" s="14">
        <v>0.01</v>
      </c>
      <c r="I604" s="14">
        <v>0</v>
      </c>
      <c r="J604" s="13">
        <v>26918.99</v>
      </c>
      <c r="K604" s="13">
        <v>7190.99</v>
      </c>
      <c r="L604" t="s">
        <v>504</v>
      </c>
      <c r="M604" s="11">
        <v>2026</v>
      </c>
    </row>
    <row r="605" spans="1:13" ht="15.6" x14ac:dyDescent="0.3">
      <c r="A605" t="s">
        <v>511</v>
      </c>
      <c r="B605" t="s">
        <v>502</v>
      </c>
      <c r="C605" t="s">
        <v>512</v>
      </c>
      <c r="D605">
        <v>323</v>
      </c>
      <c r="E605" s="13">
        <v>367.73</v>
      </c>
      <c r="F605" s="13">
        <v>118776.65</v>
      </c>
      <c r="G605" s="13">
        <v>585.76</v>
      </c>
      <c r="H605" s="14">
        <v>3133.67</v>
      </c>
      <c r="I605" s="14">
        <v>391.91</v>
      </c>
      <c r="J605" s="13">
        <v>189200.89</v>
      </c>
      <c r="K605" s="13">
        <v>70424.240000000005</v>
      </c>
      <c r="L605" t="s">
        <v>504</v>
      </c>
      <c r="M605" s="11">
        <v>2026</v>
      </c>
    </row>
    <row r="606" spans="1:13" ht="15.6" x14ac:dyDescent="0.3">
      <c r="A606" t="s">
        <v>547</v>
      </c>
      <c r="B606" t="s">
        <v>502</v>
      </c>
      <c r="C606" t="s">
        <v>655</v>
      </c>
      <c r="D606">
        <v>308</v>
      </c>
      <c r="E606" s="13">
        <v>3.05</v>
      </c>
      <c r="F606" s="13">
        <v>939.4</v>
      </c>
      <c r="G606" s="13">
        <v>3.94</v>
      </c>
      <c r="H606" s="14">
        <v>0</v>
      </c>
      <c r="I606" s="14">
        <v>0</v>
      </c>
      <c r="J606" s="13">
        <v>1212</v>
      </c>
      <c r="K606" s="13">
        <v>272.60000000000002</v>
      </c>
      <c r="L606" t="s">
        <v>504</v>
      </c>
      <c r="M606" s="11">
        <v>2026</v>
      </c>
    </row>
    <row r="607" spans="1:13" ht="15.6" x14ac:dyDescent="0.3">
      <c r="A607" t="s">
        <v>513</v>
      </c>
      <c r="B607" t="s">
        <v>502</v>
      </c>
      <c r="C607" t="s">
        <v>514</v>
      </c>
      <c r="D607">
        <v>301</v>
      </c>
      <c r="E607" s="13">
        <v>450.27</v>
      </c>
      <c r="F607" s="13">
        <v>135531.26999999999</v>
      </c>
      <c r="G607" s="13">
        <v>623.95000000000005</v>
      </c>
      <c r="H607" s="14">
        <v>1950.2</v>
      </c>
      <c r="I607" s="14">
        <v>939.88</v>
      </c>
      <c r="J607" s="13">
        <v>187808.43</v>
      </c>
      <c r="K607" s="13">
        <v>52277.16</v>
      </c>
      <c r="L607" t="s">
        <v>504</v>
      </c>
      <c r="M607" s="11">
        <v>2026</v>
      </c>
    </row>
    <row r="608" spans="1:13" ht="15.6" x14ac:dyDescent="0.3">
      <c r="A608" t="s">
        <v>502</v>
      </c>
      <c r="B608" t="s">
        <v>502</v>
      </c>
      <c r="C608" t="s">
        <v>520</v>
      </c>
      <c r="D608">
        <v>225</v>
      </c>
      <c r="E608" s="13">
        <v>0.96</v>
      </c>
      <c r="F608" s="13">
        <v>216</v>
      </c>
      <c r="G608" s="13">
        <v>0.66</v>
      </c>
      <c r="H608" s="14">
        <v>170.1</v>
      </c>
      <c r="I608" s="14">
        <v>0</v>
      </c>
      <c r="J608" s="13">
        <v>149.4</v>
      </c>
      <c r="K608" s="13">
        <v>-66.599999999999994</v>
      </c>
      <c r="L608" t="s">
        <v>504</v>
      </c>
      <c r="M608" s="11">
        <v>2026</v>
      </c>
    </row>
    <row r="609" spans="1:13" ht="15.6" x14ac:dyDescent="0.3">
      <c r="A609" t="s">
        <v>502</v>
      </c>
      <c r="B609" t="s">
        <v>502</v>
      </c>
      <c r="C609" t="s">
        <v>518</v>
      </c>
      <c r="D609">
        <v>125</v>
      </c>
      <c r="E609" s="13">
        <v>3.26</v>
      </c>
      <c r="F609" s="13">
        <v>407.5</v>
      </c>
      <c r="G609" s="13">
        <v>2.4</v>
      </c>
      <c r="H609" s="14">
        <v>514.4</v>
      </c>
      <c r="I609" s="14">
        <v>0</v>
      </c>
      <c r="J609" s="13">
        <v>300.60000000000002</v>
      </c>
      <c r="K609" s="13">
        <v>-106.9</v>
      </c>
      <c r="L609" t="s">
        <v>504</v>
      </c>
      <c r="M609" s="11">
        <v>2026</v>
      </c>
    </row>
    <row r="610" spans="1:13" ht="15.6" x14ac:dyDescent="0.3">
      <c r="A610" t="s">
        <v>521</v>
      </c>
      <c r="B610" t="s">
        <v>502</v>
      </c>
      <c r="C610" t="s">
        <v>522</v>
      </c>
      <c r="D610">
        <v>124</v>
      </c>
      <c r="E610" s="13">
        <v>472.79</v>
      </c>
      <c r="F610" s="13">
        <v>58625.96</v>
      </c>
      <c r="G610" s="13">
        <v>697.19</v>
      </c>
      <c r="H610" s="14">
        <v>1113.19</v>
      </c>
      <c r="I610" s="14">
        <v>319.35000000000002</v>
      </c>
      <c r="J610" s="13">
        <v>86451.17</v>
      </c>
      <c r="K610" s="13">
        <v>27825.21</v>
      </c>
      <c r="L610" t="s">
        <v>504</v>
      </c>
      <c r="M610" s="11">
        <v>2026</v>
      </c>
    </row>
    <row r="611" spans="1:13" ht="15.6" x14ac:dyDescent="0.3">
      <c r="A611" t="s">
        <v>537</v>
      </c>
      <c r="B611" t="s">
        <v>502</v>
      </c>
      <c r="C611" t="s">
        <v>538</v>
      </c>
      <c r="D611">
        <v>101</v>
      </c>
      <c r="E611" s="13">
        <v>25</v>
      </c>
      <c r="F611" s="13">
        <v>2525</v>
      </c>
      <c r="G611" s="13">
        <v>30.73</v>
      </c>
      <c r="H611" s="14">
        <v>0.04</v>
      </c>
      <c r="I611" s="14">
        <v>1.35</v>
      </c>
      <c r="J611" s="13">
        <v>3103.31</v>
      </c>
      <c r="K611" s="13">
        <v>578.30999999999995</v>
      </c>
      <c r="L611" t="s">
        <v>504</v>
      </c>
      <c r="M611" s="11">
        <v>2026</v>
      </c>
    </row>
    <row r="612" spans="1:13" ht="15.6" x14ac:dyDescent="0.3">
      <c r="A612" t="s">
        <v>527</v>
      </c>
      <c r="B612" t="s">
        <v>502</v>
      </c>
      <c r="C612" t="s">
        <v>528</v>
      </c>
      <c r="D612">
        <v>91</v>
      </c>
      <c r="E612" s="13">
        <v>56.28</v>
      </c>
      <c r="F612" s="13">
        <v>5121.4799999999996</v>
      </c>
      <c r="G612" s="13">
        <v>127.88</v>
      </c>
      <c r="H612" s="14">
        <v>53.17</v>
      </c>
      <c r="I612" s="14">
        <v>360.69</v>
      </c>
      <c r="J612" s="13">
        <v>11637.52</v>
      </c>
      <c r="K612" s="13">
        <v>6516.04</v>
      </c>
      <c r="L612" t="s">
        <v>504</v>
      </c>
      <c r="M612" s="11">
        <v>2026</v>
      </c>
    </row>
    <row r="613" spans="1:13" ht="15.6" x14ac:dyDescent="0.3">
      <c r="A613" t="s">
        <v>535</v>
      </c>
      <c r="B613" t="s">
        <v>502</v>
      </c>
      <c r="C613" t="s">
        <v>536</v>
      </c>
      <c r="D613">
        <v>76</v>
      </c>
      <c r="E613" s="13">
        <v>495.3</v>
      </c>
      <c r="F613" s="13">
        <v>37642.800000000003</v>
      </c>
      <c r="G613" s="13">
        <v>749.72</v>
      </c>
      <c r="H613" s="14">
        <v>1034.26</v>
      </c>
      <c r="I613" s="14">
        <v>42.87</v>
      </c>
      <c r="J613" s="13">
        <v>56978.61</v>
      </c>
      <c r="K613" s="13">
        <v>19335.810000000001</v>
      </c>
      <c r="L613" t="s">
        <v>504</v>
      </c>
      <c r="M613" s="11">
        <v>2026</v>
      </c>
    </row>
    <row r="614" spans="1:13" ht="15.6" x14ac:dyDescent="0.3">
      <c r="A614" t="s">
        <v>529</v>
      </c>
      <c r="B614" t="s">
        <v>502</v>
      </c>
      <c r="C614" t="s">
        <v>530</v>
      </c>
      <c r="D614">
        <v>68</v>
      </c>
      <c r="E614" s="13">
        <v>555.34</v>
      </c>
      <c r="F614" s="13">
        <v>37763.120000000003</v>
      </c>
      <c r="G614" s="13">
        <v>815.15</v>
      </c>
      <c r="H614" s="14">
        <v>585.94000000000005</v>
      </c>
      <c r="I614" s="14">
        <v>353.25</v>
      </c>
      <c r="J614" s="13">
        <v>55430.3</v>
      </c>
      <c r="K614" s="13">
        <v>17667.18</v>
      </c>
      <c r="L614" t="s">
        <v>504</v>
      </c>
      <c r="M614" s="11">
        <v>2026</v>
      </c>
    </row>
    <row r="615" spans="1:13" ht="15.6" x14ac:dyDescent="0.3">
      <c r="A615" t="s">
        <v>624</v>
      </c>
      <c r="B615" t="s">
        <v>502</v>
      </c>
      <c r="C615" t="s">
        <v>751</v>
      </c>
      <c r="D615">
        <v>63</v>
      </c>
      <c r="E615" s="13">
        <v>8.3699999999999992</v>
      </c>
      <c r="F615" s="13">
        <v>527.5</v>
      </c>
      <c r="G615" s="13">
        <v>18.690000000000001</v>
      </c>
      <c r="H615" s="14">
        <v>7.61</v>
      </c>
      <c r="I615" s="14">
        <v>0</v>
      </c>
      <c r="J615" s="13">
        <v>1177.3900000000001</v>
      </c>
      <c r="K615" s="13">
        <v>649.89</v>
      </c>
      <c r="L615" t="s">
        <v>504</v>
      </c>
      <c r="M615" s="11">
        <v>2026</v>
      </c>
    </row>
    <row r="616" spans="1:13" ht="15.6" x14ac:dyDescent="0.3">
      <c r="A616" t="s">
        <v>531</v>
      </c>
      <c r="B616" t="s">
        <v>502</v>
      </c>
      <c r="C616" t="s">
        <v>532</v>
      </c>
      <c r="D616">
        <v>61</v>
      </c>
      <c r="E616" s="13">
        <v>12.19</v>
      </c>
      <c r="F616" s="13">
        <v>743.59</v>
      </c>
      <c r="G616" s="13">
        <v>15.02</v>
      </c>
      <c r="H616" s="14">
        <v>0</v>
      </c>
      <c r="I616" s="14">
        <v>0</v>
      </c>
      <c r="J616" s="13">
        <v>916</v>
      </c>
      <c r="K616" s="13">
        <v>172.41</v>
      </c>
      <c r="L616" t="s">
        <v>504</v>
      </c>
      <c r="M616" s="11">
        <v>2026</v>
      </c>
    </row>
    <row r="617" spans="1:13" ht="15.6" x14ac:dyDescent="0.3">
      <c r="A617" t="s">
        <v>541</v>
      </c>
      <c r="B617" t="s">
        <v>502</v>
      </c>
      <c r="C617" t="s">
        <v>542</v>
      </c>
      <c r="D617">
        <v>59</v>
      </c>
      <c r="E617" s="13">
        <v>697.92</v>
      </c>
      <c r="F617" s="13">
        <v>41177.279999999999</v>
      </c>
      <c r="G617" s="13">
        <v>933.64</v>
      </c>
      <c r="H617" s="14">
        <v>290.38</v>
      </c>
      <c r="I617" s="14">
        <v>0</v>
      </c>
      <c r="J617" s="13">
        <v>55084.62</v>
      </c>
      <c r="K617" s="13">
        <v>13907.34</v>
      </c>
      <c r="L617" t="s">
        <v>504</v>
      </c>
      <c r="M617" s="11">
        <v>2026</v>
      </c>
    </row>
    <row r="618" spans="1:13" ht="15.6" x14ac:dyDescent="0.3">
      <c r="A618" t="s">
        <v>742</v>
      </c>
      <c r="B618" t="s">
        <v>502</v>
      </c>
      <c r="C618" t="s">
        <v>743</v>
      </c>
      <c r="D618">
        <v>56</v>
      </c>
      <c r="E618" s="13">
        <v>3.3</v>
      </c>
      <c r="F618" s="13">
        <v>184.8</v>
      </c>
      <c r="G618" s="13">
        <v>5.36</v>
      </c>
      <c r="H618" s="14">
        <v>0.08</v>
      </c>
      <c r="I618" s="14">
        <v>20</v>
      </c>
      <c r="J618" s="13">
        <v>299.92</v>
      </c>
      <c r="K618" s="13">
        <v>115.12</v>
      </c>
      <c r="L618" t="s">
        <v>504</v>
      </c>
      <c r="M618" s="11">
        <v>2026</v>
      </c>
    </row>
    <row r="619" spans="1:13" ht="15.6" x14ac:dyDescent="0.3">
      <c r="A619" t="s">
        <v>549</v>
      </c>
      <c r="B619" t="s">
        <v>502</v>
      </c>
      <c r="C619" t="s">
        <v>619</v>
      </c>
      <c r="D619">
        <v>51</v>
      </c>
      <c r="E619" s="13">
        <v>42</v>
      </c>
      <c r="F619" s="13">
        <v>2142</v>
      </c>
      <c r="G619" s="13">
        <v>57.51</v>
      </c>
      <c r="H619" s="14">
        <v>0</v>
      </c>
      <c r="I619" s="14">
        <v>133.06</v>
      </c>
      <c r="J619" s="13">
        <v>2933.06</v>
      </c>
      <c r="K619" s="13">
        <v>791.06</v>
      </c>
      <c r="L619" t="s">
        <v>504</v>
      </c>
      <c r="M619" s="11">
        <v>2026</v>
      </c>
    </row>
    <row r="620" spans="1:13" ht="15.6" x14ac:dyDescent="0.3">
      <c r="A620" t="s">
        <v>539</v>
      </c>
      <c r="B620" t="s">
        <v>502</v>
      </c>
      <c r="C620" t="s">
        <v>540</v>
      </c>
      <c r="D620">
        <v>37</v>
      </c>
      <c r="E620" s="13">
        <v>712.93</v>
      </c>
      <c r="F620" s="13">
        <v>26378.41</v>
      </c>
      <c r="G620" s="13">
        <v>1018.49</v>
      </c>
      <c r="H620" s="14">
        <v>365.81</v>
      </c>
      <c r="I620" s="14">
        <v>0</v>
      </c>
      <c r="J620" s="13">
        <v>37684.19</v>
      </c>
      <c r="K620" s="13">
        <v>11305.78</v>
      </c>
      <c r="L620" t="s">
        <v>504</v>
      </c>
      <c r="M620" s="11">
        <v>2026</v>
      </c>
    </row>
    <row r="621" spans="1:13" ht="15.6" x14ac:dyDescent="0.3">
      <c r="A621" t="s">
        <v>685</v>
      </c>
      <c r="B621" t="s">
        <v>502</v>
      </c>
      <c r="C621" t="s">
        <v>752</v>
      </c>
      <c r="D621">
        <v>36</v>
      </c>
      <c r="E621" s="13">
        <v>2</v>
      </c>
      <c r="F621" s="13">
        <v>72</v>
      </c>
      <c r="G621" s="13">
        <v>4.3099999999999996</v>
      </c>
      <c r="H621" s="14">
        <v>0</v>
      </c>
      <c r="I621" s="14">
        <v>0</v>
      </c>
      <c r="J621" s="13">
        <v>155</v>
      </c>
      <c r="K621" s="13">
        <v>83</v>
      </c>
      <c r="L621" t="s">
        <v>504</v>
      </c>
      <c r="M621" s="11">
        <v>2026</v>
      </c>
    </row>
    <row r="622" spans="1:13" ht="15.6" x14ac:dyDescent="0.3">
      <c r="A622" t="s">
        <v>551</v>
      </c>
      <c r="B622" t="s">
        <v>502</v>
      </c>
      <c r="C622" t="s">
        <v>552</v>
      </c>
      <c r="D622">
        <v>36</v>
      </c>
      <c r="E622" s="13">
        <v>45.03</v>
      </c>
      <c r="F622" s="13">
        <v>1621.08</v>
      </c>
      <c r="G622" s="13">
        <v>74.12</v>
      </c>
      <c r="H622" s="14">
        <v>31.54</v>
      </c>
      <c r="I622" s="14">
        <v>0</v>
      </c>
      <c r="J622" s="13">
        <v>2668.46</v>
      </c>
      <c r="K622" s="13">
        <v>1047.3800000000001</v>
      </c>
      <c r="L622" t="s">
        <v>504</v>
      </c>
      <c r="M622" s="11">
        <v>2026</v>
      </c>
    </row>
    <row r="623" spans="1:13" ht="15.6" x14ac:dyDescent="0.3">
      <c r="A623" t="s">
        <v>674</v>
      </c>
      <c r="B623" t="s">
        <v>502</v>
      </c>
      <c r="C623" t="s">
        <v>675</v>
      </c>
      <c r="D623">
        <v>34</v>
      </c>
      <c r="E623" s="13">
        <v>510.31</v>
      </c>
      <c r="F623" s="13">
        <v>17350.54</v>
      </c>
      <c r="G623" s="13">
        <v>750.18</v>
      </c>
      <c r="H623" s="14">
        <v>140</v>
      </c>
      <c r="I623" s="14">
        <v>11.24</v>
      </c>
      <c r="J623" s="13">
        <v>25506.240000000002</v>
      </c>
      <c r="K623" s="13">
        <v>8155.7</v>
      </c>
      <c r="L623" t="s">
        <v>504</v>
      </c>
      <c r="M623" s="11">
        <v>2026</v>
      </c>
    </row>
    <row r="624" spans="1:13" ht="15.6" x14ac:dyDescent="0.3">
      <c r="A624" t="s">
        <v>563</v>
      </c>
      <c r="B624" t="s">
        <v>502</v>
      </c>
      <c r="C624" t="s">
        <v>564</v>
      </c>
      <c r="D624">
        <v>31</v>
      </c>
      <c r="E624" s="13">
        <v>33</v>
      </c>
      <c r="F624" s="13">
        <v>1023</v>
      </c>
      <c r="G624" s="13">
        <v>153.35</v>
      </c>
      <c r="H624" s="14">
        <v>3.55</v>
      </c>
      <c r="I624" s="14">
        <v>187.26</v>
      </c>
      <c r="J624" s="13">
        <v>4753.71</v>
      </c>
      <c r="K624" s="13">
        <v>3730.71</v>
      </c>
      <c r="L624" t="s">
        <v>504</v>
      </c>
      <c r="M624" s="11">
        <v>2026</v>
      </c>
    </row>
    <row r="625" spans="1:13" ht="15.6" x14ac:dyDescent="0.3">
      <c r="A625" t="s">
        <v>557</v>
      </c>
      <c r="B625" t="s">
        <v>502</v>
      </c>
      <c r="C625" t="s">
        <v>558</v>
      </c>
      <c r="D625">
        <v>30</v>
      </c>
      <c r="E625" s="13">
        <v>300.18</v>
      </c>
      <c r="F625" s="13">
        <v>9005.4</v>
      </c>
      <c r="G625" s="13">
        <v>487.12</v>
      </c>
      <c r="H625" s="14">
        <v>137.80000000000001</v>
      </c>
      <c r="I625" s="14">
        <v>181.45</v>
      </c>
      <c r="J625" s="13">
        <v>14613.66</v>
      </c>
      <c r="K625" s="13">
        <v>5608.26</v>
      </c>
      <c r="L625" t="s">
        <v>504</v>
      </c>
      <c r="M625" s="11">
        <v>2026</v>
      </c>
    </row>
    <row r="626" spans="1:13" ht="15.6" x14ac:dyDescent="0.3">
      <c r="A626" t="s">
        <v>591</v>
      </c>
      <c r="B626" t="s">
        <v>502</v>
      </c>
      <c r="C626" t="s">
        <v>592</v>
      </c>
      <c r="D626">
        <v>29</v>
      </c>
      <c r="E626" s="13">
        <v>33.56</v>
      </c>
      <c r="F626" s="13">
        <v>973.24</v>
      </c>
      <c r="G626" s="13">
        <v>63.95</v>
      </c>
      <c r="H626" s="14">
        <v>0</v>
      </c>
      <c r="I626" s="14">
        <v>94.51</v>
      </c>
      <c r="J626" s="13">
        <v>1854.51</v>
      </c>
      <c r="K626" s="13">
        <v>881.27</v>
      </c>
      <c r="L626" t="s">
        <v>504</v>
      </c>
      <c r="M626" s="11">
        <v>2026</v>
      </c>
    </row>
    <row r="627" spans="1:13" ht="15.6" x14ac:dyDescent="0.3">
      <c r="A627" t="s">
        <v>753</v>
      </c>
      <c r="B627" t="s">
        <v>502</v>
      </c>
      <c r="C627" t="s">
        <v>754</v>
      </c>
      <c r="D627">
        <v>25</v>
      </c>
      <c r="E627" s="13">
        <v>1.67</v>
      </c>
      <c r="F627" s="13">
        <v>41.75</v>
      </c>
      <c r="G627" s="13">
        <v>3</v>
      </c>
      <c r="H627" s="14">
        <v>0</v>
      </c>
      <c r="I627" s="14">
        <v>0</v>
      </c>
      <c r="J627" s="13">
        <v>75</v>
      </c>
      <c r="K627" s="13">
        <v>33.25</v>
      </c>
      <c r="L627" t="s">
        <v>504</v>
      </c>
      <c r="M627" s="11">
        <v>2026</v>
      </c>
    </row>
    <row r="628" spans="1:13" ht="15.6" x14ac:dyDescent="0.3">
      <c r="A628" t="s">
        <v>571</v>
      </c>
      <c r="B628" t="s">
        <v>502</v>
      </c>
      <c r="C628" t="s">
        <v>572</v>
      </c>
      <c r="D628">
        <v>21</v>
      </c>
      <c r="E628" s="13">
        <v>487.8</v>
      </c>
      <c r="F628" s="13">
        <v>10243.799999999999</v>
      </c>
      <c r="G628" s="13">
        <v>888.29</v>
      </c>
      <c r="H628" s="14">
        <v>0</v>
      </c>
      <c r="I628" s="14">
        <v>1004.03</v>
      </c>
      <c r="J628" s="13">
        <v>18654.03</v>
      </c>
      <c r="K628" s="13">
        <v>8410.23</v>
      </c>
      <c r="L628" t="s">
        <v>504</v>
      </c>
      <c r="M628" s="11">
        <v>2026</v>
      </c>
    </row>
    <row r="629" spans="1:13" ht="15.6" x14ac:dyDescent="0.3">
      <c r="A629" t="s">
        <v>553</v>
      </c>
      <c r="B629" t="s">
        <v>502</v>
      </c>
      <c r="C629" t="s">
        <v>554</v>
      </c>
      <c r="D629">
        <v>14</v>
      </c>
      <c r="E629" s="13">
        <v>727.94</v>
      </c>
      <c r="F629" s="13">
        <v>10191.16</v>
      </c>
      <c r="G629" s="13">
        <v>1119.8800000000001</v>
      </c>
      <c r="H629" s="14">
        <v>0</v>
      </c>
      <c r="I629" s="14">
        <v>128.27000000000001</v>
      </c>
      <c r="J629" s="13">
        <v>15678.27</v>
      </c>
      <c r="K629" s="13">
        <v>5487.11</v>
      </c>
      <c r="L629" t="s">
        <v>504</v>
      </c>
      <c r="M629" s="11">
        <v>2026</v>
      </c>
    </row>
    <row r="630" spans="1:13" ht="15.6" x14ac:dyDescent="0.3">
      <c r="A630" t="s">
        <v>559</v>
      </c>
      <c r="B630" t="s">
        <v>502</v>
      </c>
      <c r="C630" t="s">
        <v>560</v>
      </c>
      <c r="D630">
        <v>13</v>
      </c>
      <c r="E630" s="13">
        <v>45.6</v>
      </c>
      <c r="F630" s="13">
        <v>592.79999999999995</v>
      </c>
      <c r="G630" s="13">
        <v>70</v>
      </c>
      <c r="H630" s="14">
        <v>0</v>
      </c>
      <c r="I630" s="14">
        <v>0</v>
      </c>
      <c r="J630" s="13">
        <v>910</v>
      </c>
      <c r="K630" s="13">
        <v>317.2</v>
      </c>
      <c r="L630" t="s">
        <v>504</v>
      </c>
      <c r="M630" s="11">
        <v>2026</v>
      </c>
    </row>
    <row r="631" spans="1:13" ht="15.6" x14ac:dyDescent="0.3">
      <c r="A631" t="s">
        <v>577</v>
      </c>
      <c r="B631" t="s">
        <v>502</v>
      </c>
      <c r="C631" t="s">
        <v>578</v>
      </c>
      <c r="D631">
        <v>12</v>
      </c>
      <c r="E631" s="13">
        <v>30.49</v>
      </c>
      <c r="F631" s="13">
        <v>365.88</v>
      </c>
      <c r="G631" s="13">
        <v>44.6</v>
      </c>
      <c r="H631" s="14">
        <v>0</v>
      </c>
      <c r="I631" s="14">
        <v>0</v>
      </c>
      <c r="J631" s="13">
        <v>535.25</v>
      </c>
      <c r="K631" s="13">
        <v>169.37</v>
      </c>
      <c r="L631" t="s">
        <v>504</v>
      </c>
      <c r="M631" s="11">
        <v>2026</v>
      </c>
    </row>
    <row r="632" spans="1:13" ht="15.6" x14ac:dyDescent="0.3">
      <c r="A632" t="s">
        <v>545</v>
      </c>
      <c r="B632" t="s">
        <v>502</v>
      </c>
      <c r="C632" t="s">
        <v>546</v>
      </c>
      <c r="D632">
        <v>12</v>
      </c>
      <c r="E632" s="13">
        <v>13.69</v>
      </c>
      <c r="F632" s="13">
        <v>164.28</v>
      </c>
      <c r="G632" s="13">
        <v>95</v>
      </c>
      <c r="H632" s="14">
        <v>0</v>
      </c>
      <c r="I632" s="14">
        <v>0</v>
      </c>
      <c r="J632" s="13">
        <v>1140</v>
      </c>
      <c r="K632" s="13">
        <v>975.72</v>
      </c>
      <c r="L632" t="s">
        <v>504</v>
      </c>
      <c r="M632" s="11">
        <v>2026</v>
      </c>
    </row>
    <row r="633" spans="1:13" ht="15.6" x14ac:dyDescent="0.3">
      <c r="A633" t="s">
        <v>755</v>
      </c>
      <c r="B633" t="s">
        <v>502</v>
      </c>
      <c r="C633" t="s">
        <v>756</v>
      </c>
      <c r="D633">
        <v>10</v>
      </c>
      <c r="E633" s="13">
        <v>2</v>
      </c>
      <c r="F633" s="13">
        <v>20</v>
      </c>
      <c r="G633" s="13">
        <v>4</v>
      </c>
      <c r="H633" s="14">
        <v>0</v>
      </c>
      <c r="I633" s="14">
        <v>0</v>
      </c>
      <c r="J633" s="13">
        <v>40</v>
      </c>
      <c r="K633" s="13">
        <v>20</v>
      </c>
      <c r="L633" t="s">
        <v>504</v>
      </c>
      <c r="M633" s="11">
        <v>2026</v>
      </c>
    </row>
    <row r="634" spans="1:13" ht="15.6" x14ac:dyDescent="0.3">
      <c r="A634" t="s">
        <v>587</v>
      </c>
      <c r="B634" t="s">
        <v>502</v>
      </c>
      <c r="C634" t="s">
        <v>588</v>
      </c>
      <c r="D634">
        <v>10</v>
      </c>
      <c r="E634" s="13">
        <v>742.95</v>
      </c>
      <c r="F634" s="13">
        <v>7429.5</v>
      </c>
      <c r="G634" s="13">
        <v>1200</v>
      </c>
      <c r="H634" s="14">
        <v>0</v>
      </c>
      <c r="I634" s="14">
        <v>0</v>
      </c>
      <c r="J634" s="13">
        <v>12000</v>
      </c>
      <c r="K634" s="13">
        <v>4570.5</v>
      </c>
      <c r="L634" t="s">
        <v>504</v>
      </c>
      <c r="M634" s="11">
        <v>2026</v>
      </c>
    </row>
    <row r="635" spans="1:13" ht="15.6" x14ac:dyDescent="0.3">
      <c r="A635" t="s">
        <v>502</v>
      </c>
      <c r="B635" t="s">
        <v>502</v>
      </c>
      <c r="C635" t="s">
        <v>757</v>
      </c>
      <c r="D635">
        <v>10</v>
      </c>
      <c r="E635" s="13">
        <v>0</v>
      </c>
      <c r="F635" s="13">
        <v>0</v>
      </c>
      <c r="G635" s="13">
        <v>425</v>
      </c>
      <c r="H635" s="14">
        <v>0</v>
      </c>
      <c r="I635" s="14">
        <v>0</v>
      </c>
      <c r="J635" s="13">
        <v>4250</v>
      </c>
      <c r="K635" s="13">
        <v>4250</v>
      </c>
      <c r="L635" t="s">
        <v>504</v>
      </c>
      <c r="M635" s="11">
        <v>2026</v>
      </c>
    </row>
    <row r="636" spans="1:13" ht="15.6" x14ac:dyDescent="0.3">
      <c r="A636" t="s">
        <v>502</v>
      </c>
      <c r="B636" t="s">
        <v>502</v>
      </c>
      <c r="C636" t="s">
        <v>758</v>
      </c>
      <c r="D636">
        <v>9</v>
      </c>
      <c r="E636" s="13">
        <v>0</v>
      </c>
      <c r="F636" s="13">
        <v>0</v>
      </c>
      <c r="G636" s="13">
        <v>5</v>
      </c>
      <c r="H636" s="14">
        <v>0</v>
      </c>
      <c r="I636" s="14">
        <v>0</v>
      </c>
      <c r="J636" s="13">
        <v>45</v>
      </c>
      <c r="K636" s="13">
        <v>45</v>
      </c>
      <c r="L636" t="s">
        <v>504</v>
      </c>
      <c r="M636" s="11">
        <v>2026</v>
      </c>
    </row>
    <row r="637" spans="1:13" ht="15.6" x14ac:dyDescent="0.3">
      <c r="A637" t="s">
        <v>662</v>
      </c>
      <c r="B637" t="s">
        <v>502</v>
      </c>
      <c r="C637" t="s">
        <v>663</v>
      </c>
      <c r="D637">
        <v>6</v>
      </c>
      <c r="E637" s="13">
        <v>293.13</v>
      </c>
      <c r="F637" s="13">
        <v>1758.78</v>
      </c>
      <c r="G637" s="13">
        <v>430</v>
      </c>
      <c r="H637" s="14">
        <v>0</v>
      </c>
      <c r="I637" s="14">
        <v>0</v>
      </c>
      <c r="J637" s="13">
        <v>2580</v>
      </c>
      <c r="K637" s="13">
        <v>821.22</v>
      </c>
      <c r="L637" t="s">
        <v>504</v>
      </c>
      <c r="M637" s="11">
        <v>2026</v>
      </c>
    </row>
    <row r="638" spans="1:13" ht="15.6" x14ac:dyDescent="0.3">
      <c r="A638" t="s">
        <v>555</v>
      </c>
      <c r="B638" t="s">
        <v>502</v>
      </c>
      <c r="C638" t="s">
        <v>556</v>
      </c>
      <c r="D638">
        <v>6</v>
      </c>
      <c r="E638" s="13">
        <v>945.57</v>
      </c>
      <c r="F638" s="13">
        <v>5673.42</v>
      </c>
      <c r="G638" s="13">
        <v>1375</v>
      </c>
      <c r="H638" s="14">
        <v>0</v>
      </c>
      <c r="I638" s="14">
        <v>0</v>
      </c>
      <c r="J638" s="13">
        <v>8250</v>
      </c>
      <c r="K638" s="13">
        <v>2576.58</v>
      </c>
      <c r="L638" t="s">
        <v>504</v>
      </c>
      <c r="M638" s="11">
        <v>2026</v>
      </c>
    </row>
    <row r="639" spans="1:13" ht="15.6" x14ac:dyDescent="0.3">
      <c r="A639" t="s">
        <v>565</v>
      </c>
      <c r="B639" t="s">
        <v>502</v>
      </c>
      <c r="C639" t="s">
        <v>566</v>
      </c>
      <c r="D639">
        <v>6</v>
      </c>
      <c r="E639" s="13">
        <v>90</v>
      </c>
      <c r="F639" s="13">
        <v>540</v>
      </c>
      <c r="G639" s="13">
        <v>192.46</v>
      </c>
      <c r="H639" s="14">
        <v>5.24</v>
      </c>
      <c r="I639" s="14">
        <v>0</v>
      </c>
      <c r="J639" s="13">
        <v>1154.76</v>
      </c>
      <c r="K639" s="13">
        <v>614.76</v>
      </c>
      <c r="L639" t="s">
        <v>504</v>
      </c>
      <c r="M639" s="11">
        <v>2026</v>
      </c>
    </row>
    <row r="640" spans="1:13" ht="15.6" x14ac:dyDescent="0.3">
      <c r="A640" t="s">
        <v>585</v>
      </c>
      <c r="B640" t="s">
        <v>502</v>
      </c>
      <c r="C640" t="s">
        <v>586</v>
      </c>
      <c r="D640">
        <v>5</v>
      </c>
      <c r="E640" s="13">
        <v>975.59</v>
      </c>
      <c r="F640" s="13">
        <v>4877.95</v>
      </c>
      <c r="G640" s="13">
        <v>1809.14</v>
      </c>
      <c r="H640" s="14">
        <v>0</v>
      </c>
      <c r="I640" s="14">
        <v>145.69</v>
      </c>
      <c r="J640" s="13">
        <v>9045.69</v>
      </c>
      <c r="K640" s="13">
        <v>4167.74</v>
      </c>
      <c r="L640" t="s">
        <v>504</v>
      </c>
      <c r="M640" s="11">
        <v>2026</v>
      </c>
    </row>
    <row r="641" spans="1:13" ht="15.6" x14ac:dyDescent="0.3">
      <c r="A641" t="s">
        <v>622</v>
      </c>
      <c r="B641" t="s">
        <v>502</v>
      </c>
      <c r="C641" t="s">
        <v>623</v>
      </c>
      <c r="D641">
        <v>4</v>
      </c>
      <c r="E641" s="13">
        <v>757.96</v>
      </c>
      <c r="F641" s="13">
        <v>3031.84</v>
      </c>
      <c r="G641" s="13">
        <v>1000</v>
      </c>
      <c r="H641" s="14">
        <v>0</v>
      </c>
      <c r="I641" s="14">
        <v>0</v>
      </c>
      <c r="J641" s="13">
        <v>4000</v>
      </c>
      <c r="K641" s="13">
        <v>968.16</v>
      </c>
      <c r="L641" t="s">
        <v>504</v>
      </c>
      <c r="M641" s="11">
        <v>2026</v>
      </c>
    </row>
    <row r="642" spans="1:13" ht="15.6" x14ac:dyDescent="0.3">
      <c r="A642" t="s">
        <v>502</v>
      </c>
      <c r="B642" t="s">
        <v>502</v>
      </c>
      <c r="C642" t="s">
        <v>747</v>
      </c>
      <c r="D642">
        <v>3</v>
      </c>
      <c r="E642" s="13">
        <v>0</v>
      </c>
      <c r="F642" s="13">
        <v>0</v>
      </c>
      <c r="G642" s="13">
        <v>45</v>
      </c>
      <c r="H642" s="14">
        <v>0</v>
      </c>
      <c r="I642" s="14">
        <v>0</v>
      </c>
      <c r="J642" s="13">
        <v>135</v>
      </c>
      <c r="K642" s="13">
        <v>135</v>
      </c>
      <c r="L642" t="s">
        <v>504</v>
      </c>
      <c r="M642" s="11">
        <v>2026</v>
      </c>
    </row>
    <row r="643" spans="1:13" ht="15.6" x14ac:dyDescent="0.3">
      <c r="A643" t="s">
        <v>614</v>
      </c>
      <c r="B643" t="s">
        <v>502</v>
      </c>
      <c r="C643" t="s">
        <v>615</v>
      </c>
      <c r="D643">
        <v>3</v>
      </c>
      <c r="E643" s="13">
        <v>33.56</v>
      </c>
      <c r="F643" s="13">
        <v>100.68</v>
      </c>
      <c r="G643" s="13">
        <v>53</v>
      </c>
      <c r="H643" s="14">
        <v>0</v>
      </c>
      <c r="I643" s="14">
        <v>0</v>
      </c>
      <c r="J643" s="13">
        <v>159</v>
      </c>
      <c r="K643" s="13">
        <v>58.32</v>
      </c>
      <c r="L643" t="s">
        <v>504</v>
      </c>
      <c r="M643" s="11">
        <v>2026</v>
      </c>
    </row>
    <row r="644" spans="1:13" ht="15.6" x14ac:dyDescent="0.3">
      <c r="A644" t="s">
        <v>597</v>
      </c>
      <c r="B644" t="s">
        <v>502</v>
      </c>
      <c r="C644" t="s">
        <v>598</v>
      </c>
      <c r="D644">
        <v>2</v>
      </c>
      <c r="E644" s="13">
        <v>0</v>
      </c>
      <c r="F644" s="13">
        <v>0</v>
      </c>
      <c r="G644" s="13">
        <v>199.98</v>
      </c>
      <c r="H644" s="14">
        <v>100.03</v>
      </c>
      <c r="I644" s="14">
        <v>0</v>
      </c>
      <c r="J644" s="13">
        <v>399.97</v>
      </c>
      <c r="K644" s="13">
        <v>399.97</v>
      </c>
      <c r="L644" t="s">
        <v>504</v>
      </c>
      <c r="M644" s="11">
        <v>2026</v>
      </c>
    </row>
    <row r="645" spans="1:13" ht="15.6" x14ac:dyDescent="0.3">
      <c r="A645" t="s">
        <v>605</v>
      </c>
      <c r="B645" t="s">
        <v>502</v>
      </c>
      <c r="C645" t="s">
        <v>606</v>
      </c>
      <c r="D645">
        <v>2</v>
      </c>
      <c r="E645" s="13">
        <v>20</v>
      </c>
      <c r="F645" s="13">
        <v>40</v>
      </c>
      <c r="G645" s="13">
        <v>40</v>
      </c>
      <c r="H645" s="14">
        <v>0</v>
      </c>
      <c r="I645" s="14">
        <v>0</v>
      </c>
      <c r="J645" s="13">
        <v>80</v>
      </c>
      <c r="K645" s="13">
        <v>40</v>
      </c>
      <c r="L645" t="s">
        <v>504</v>
      </c>
      <c r="M645" s="11">
        <v>2026</v>
      </c>
    </row>
    <row r="646" spans="1:13" ht="15.6" x14ac:dyDescent="0.3">
      <c r="A646" t="s">
        <v>502</v>
      </c>
      <c r="B646" t="s">
        <v>502</v>
      </c>
      <c r="C646" t="s">
        <v>759</v>
      </c>
      <c r="D646">
        <v>1</v>
      </c>
      <c r="E646" s="13">
        <v>0</v>
      </c>
      <c r="F646" s="13">
        <v>0</v>
      </c>
      <c r="G646" s="13">
        <v>45</v>
      </c>
      <c r="H646" s="14">
        <v>0</v>
      </c>
      <c r="I646" s="14">
        <v>0</v>
      </c>
      <c r="J646" s="13">
        <v>45</v>
      </c>
      <c r="K646" s="13">
        <v>45</v>
      </c>
      <c r="L646" t="s">
        <v>504</v>
      </c>
      <c r="M646" s="11">
        <v>2026</v>
      </c>
    </row>
    <row r="647" spans="1:13" ht="15.6" x14ac:dyDescent="0.3">
      <c r="A647" t="s">
        <v>575</v>
      </c>
      <c r="B647" t="s">
        <v>502</v>
      </c>
      <c r="C647" t="s">
        <v>576</v>
      </c>
      <c r="D647">
        <v>1</v>
      </c>
      <c r="E647" s="13">
        <v>3</v>
      </c>
      <c r="F647" s="13">
        <v>3</v>
      </c>
      <c r="G647" s="13">
        <v>45</v>
      </c>
      <c r="H647" s="14">
        <v>0</v>
      </c>
      <c r="I647" s="14">
        <v>0</v>
      </c>
      <c r="J647" s="13">
        <v>45</v>
      </c>
      <c r="K647" s="13">
        <v>42</v>
      </c>
      <c r="L647" t="s">
        <v>504</v>
      </c>
      <c r="M647" s="11">
        <v>2026</v>
      </c>
    </row>
    <row r="648" spans="1:13" ht="15.6" x14ac:dyDescent="0.3">
      <c r="A648" t="s">
        <v>693</v>
      </c>
      <c r="B648" t="s">
        <v>502</v>
      </c>
      <c r="C648" t="s">
        <v>679</v>
      </c>
      <c r="D648">
        <v>1</v>
      </c>
      <c r="E648" s="13">
        <v>10</v>
      </c>
      <c r="F648" s="13">
        <v>10</v>
      </c>
      <c r="G648" s="13">
        <v>37.020000000000003</v>
      </c>
      <c r="H648" s="14">
        <v>0</v>
      </c>
      <c r="I648" s="14">
        <v>2.02</v>
      </c>
      <c r="J648" s="13">
        <v>37.020000000000003</v>
      </c>
      <c r="K648" s="13">
        <v>27.02</v>
      </c>
      <c r="L648" t="s">
        <v>504</v>
      </c>
      <c r="M648" s="11">
        <v>2026</v>
      </c>
    </row>
    <row r="649" spans="1:13" ht="15.6" x14ac:dyDescent="0.3">
      <c r="A649" t="s">
        <v>502</v>
      </c>
      <c r="B649" t="s">
        <v>502</v>
      </c>
      <c r="C649" t="s">
        <v>724</v>
      </c>
      <c r="D649">
        <v>1</v>
      </c>
      <c r="E649" s="13">
        <v>0</v>
      </c>
      <c r="F649" s="13">
        <v>0</v>
      </c>
      <c r="G649" s="13">
        <v>150</v>
      </c>
      <c r="H649" s="14">
        <v>0</v>
      </c>
      <c r="I649" s="14">
        <v>0</v>
      </c>
      <c r="J649" s="13">
        <v>150</v>
      </c>
      <c r="K649" s="13">
        <v>150</v>
      </c>
      <c r="L649" t="s">
        <v>504</v>
      </c>
      <c r="M649" s="11">
        <v>2026</v>
      </c>
    </row>
    <row r="650" spans="1:13" ht="15.6" x14ac:dyDescent="0.3">
      <c r="A650" t="s">
        <v>760</v>
      </c>
      <c r="B650" t="s">
        <v>502</v>
      </c>
      <c r="C650" t="s">
        <v>761</v>
      </c>
      <c r="D650">
        <v>1</v>
      </c>
      <c r="E650" s="13">
        <v>15.34</v>
      </c>
      <c r="F650" s="13">
        <v>15.34</v>
      </c>
      <c r="G650" s="13">
        <v>20</v>
      </c>
      <c r="H650" s="14">
        <v>0</v>
      </c>
      <c r="I650" s="14">
        <v>0</v>
      </c>
      <c r="J650" s="13">
        <v>20</v>
      </c>
      <c r="K650" s="13">
        <v>4.66</v>
      </c>
      <c r="L650" t="s">
        <v>504</v>
      </c>
      <c r="M650" s="11">
        <v>2026</v>
      </c>
    </row>
    <row r="651" spans="1:13" ht="15.6" x14ac:dyDescent="0.3">
      <c r="A651" t="s">
        <v>762</v>
      </c>
      <c r="B651" t="s">
        <v>502</v>
      </c>
      <c r="C651" t="s">
        <v>763</v>
      </c>
      <c r="D651">
        <v>1</v>
      </c>
      <c r="E651" s="13">
        <v>0</v>
      </c>
      <c r="F651" s="13">
        <v>0</v>
      </c>
      <c r="G651" s="13">
        <v>45</v>
      </c>
      <c r="H651" s="14">
        <v>0</v>
      </c>
      <c r="I651" s="14">
        <v>0</v>
      </c>
      <c r="J651" s="13">
        <v>45</v>
      </c>
      <c r="K651" s="13">
        <v>45</v>
      </c>
      <c r="L651" t="s">
        <v>504</v>
      </c>
      <c r="M651" s="11">
        <v>2026</v>
      </c>
    </row>
    <row r="652" spans="1:13" ht="15.6" x14ac:dyDescent="0.3">
      <c r="A652" t="s">
        <v>561</v>
      </c>
      <c r="B652" t="s">
        <v>502</v>
      </c>
      <c r="C652" t="s">
        <v>562</v>
      </c>
      <c r="D652">
        <v>1</v>
      </c>
      <c r="E652" s="13">
        <v>5</v>
      </c>
      <c r="F652" s="13">
        <v>5</v>
      </c>
      <c r="G652" s="13">
        <v>8</v>
      </c>
      <c r="H652" s="14">
        <v>0</v>
      </c>
      <c r="I652" s="14">
        <v>0</v>
      </c>
      <c r="J652" s="13">
        <v>8</v>
      </c>
      <c r="K652" s="13">
        <v>3</v>
      </c>
      <c r="L652" t="s">
        <v>504</v>
      </c>
      <c r="M652" s="11">
        <v>2026</v>
      </c>
    </row>
    <row r="653" spans="1:13" ht="15.6" x14ac:dyDescent="0.3">
      <c r="A653" t="s">
        <v>629</v>
      </c>
      <c r="B653" t="s">
        <v>502</v>
      </c>
      <c r="C653" t="s">
        <v>630</v>
      </c>
      <c r="D653">
        <v>1</v>
      </c>
      <c r="E653" s="13">
        <v>10.58</v>
      </c>
      <c r="F653" s="13">
        <v>10.58</v>
      </c>
      <c r="G653" s="13">
        <v>22</v>
      </c>
      <c r="H653" s="14">
        <v>0</v>
      </c>
      <c r="I653" s="14">
        <v>0</v>
      </c>
      <c r="J653" s="13">
        <v>22</v>
      </c>
      <c r="K653" s="13">
        <v>11.42</v>
      </c>
      <c r="L653" t="s">
        <v>504</v>
      </c>
      <c r="M653" s="11">
        <v>2026</v>
      </c>
    </row>
    <row r="654" spans="1:13" ht="15.6" x14ac:dyDescent="0.3">
      <c r="A654" t="s">
        <v>733</v>
      </c>
      <c r="B654" t="s">
        <v>502</v>
      </c>
      <c r="C654" t="s">
        <v>734</v>
      </c>
      <c r="D654">
        <v>1</v>
      </c>
      <c r="E654" s="13">
        <v>0</v>
      </c>
      <c r="F654" s="13">
        <v>0</v>
      </c>
      <c r="G654" s="13">
        <v>350</v>
      </c>
      <c r="H654" s="14">
        <v>0</v>
      </c>
      <c r="I654" s="14">
        <v>0</v>
      </c>
      <c r="J654" s="13">
        <v>350</v>
      </c>
      <c r="K654" s="13">
        <v>350</v>
      </c>
      <c r="L654" t="s">
        <v>504</v>
      </c>
      <c r="M654" s="11">
        <v>2026</v>
      </c>
    </row>
    <row r="655" spans="1:13" ht="15.6" x14ac:dyDescent="0.3">
      <c r="A655" t="s">
        <v>697</v>
      </c>
      <c r="B655" t="s">
        <v>502</v>
      </c>
      <c r="C655" t="s">
        <v>698</v>
      </c>
      <c r="D655">
        <v>1</v>
      </c>
      <c r="E655" s="13">
        <v>65</v>
      </c>
      <c r="F655" s="13">
        <v>65</v>
      </c>
      <c r="G655" s="13">
        <v>95</v>
      </c>
      <c r="H655" s="14">
        <v>0</v>
      </c>
      <c r="I655" s="14">
        <v>0</v>
      </c>
      <c r="J655" s="13">
        <v>95</v>
      </c>
      <c r="K655" s="13">
        <v>30</v>
      </c>
      <c r="L655" t="s">
        <v>504</v>
      </c>
      <c r="M655" s="11">
        <v>2026</v>
      </c>
    </row>
    <row r="656" spans="1:13" x14ac:dyDescent="0.3">
      <c r="A656" t="s">
        <v>505</v>
      </c>
      <c r="B656" t="s">
        <v>502</v>
      </c>
      <c r="C656" t="s">
        <v>506</v>
      </c>
      <c r="D656">
        <v>2700</v>
      </c>
      <c r="E656" s="14">
        <v>2.5</v>
      </c>
      <c r="F656" s="14">
        <v>6750</v>
      </c>
      <c r="G656" s="14">
        <v>3.04</v>
      </c>
      <c r="H656" s="14">
        <v>1.26</v>
      </c>
      <c r="I656" s="14">
        <v>0</v>
      </c>
      <c r="J656" s="14">
        <v>8198.74</v>
      </c>
      <c r="K656" s="14">
        <v>1448.74</v>
      </c>
      <c r="L656" t="s">
        <v>594</v>
      </c>
      <c r="M656" s="11">
        <v>2026</v>
      </c>
    </row>
    <row r="657" spans="1:13" x14ac:dyDescent="0.3">
      <c r="A657" t="s">
        <v>515</v>
      </c>
      <c r="B657" t="s">
        <v>502</v>
      </c>
      <c r="C657" t="s">
        <v>516</v>
      </c>
      <c r="D657">
        <v>1357</v>
      </c>
      <c r="E657" s="14">
        <v>7.51</v>
      </c>
      <c r="F657" s="14">
        <v>10191.07</v>
      </c>
      <c r="G657" s="14">
        <v>16.27</v>
      </c>
      <c r="H657" s="14">
        <v>126</v>
      </c>
      <c r="I657" s="14">
        <v>0</v>
      </c>
      <c r="J657" s="14">
        <v>22074</v>
      </c>
      <c r="K657" s="14">
        <v>11882.93</v>
      </c>
      <c r="L657" t="s">
        <v>594</v>
      </c>
      <c r="M657" s="11">
        <v>2026</v>
      </c>
    </row>
    <row r="658" spans="1:13" x14ac:dyDescent="0.3">
      <c r="A658" t="s">
        <v>513</v>
      </c>
      <c r="B658" t="s">
        <v>502</v>
      </c>
      <c r="C658" t="s">
        <v>514</v>
      </c>
      <c r="D658">
        <v>376</v>
      </c>
      <c r="E658" s="14">
        <v>419.17</v>
      </c>
      <c r="F658" s="14">
        <v>157606.54</v>
      </c>
      <c r="G658" s="14">
        <v>616.33000000000004</v>
      </c>
      <c r="H658" s="14">
        <v>1157.1199999999999</v>
      </c>
      <c r="I658" s="14">
        <v>0</v>
      </c>
      <c r="J658" s="14">
        <v>231741.63</v>
      </c>
      <c r="K658" s="14">
        <v>74135.09</v>
      </c>
      <c r="L658" t="s">
        <v>594</v>
      </c>
      <c r="M658" s="11">
        <v>2026</v>
      </c>
    </row>
    <row r="659" spans="1:13" x14ac:dyDescent="0.3">
      <c r="A659" t="s">
        <v>511</v>
      </c>
      <c r="B659" t="s">
        <v>502</v>
      </c>
      <c r="C659" t="s">
        <v>512</v>
      </c>
      <c r="D659">
        <v>363</v>
      </c>
      <c r="E659" s="14">
        <v>361.94</v>
      </c>
      <c r="F659" s="14">
        <v>131385.15</v>
      </c>
      <c r="G659" s="14">
        <v>576.99</v>
      </c>
      <c r="H659" s="14">
        <v>347.77</v>
      </c>
      <c r="I659" s="14">
        <v>0</v>
      </c>
      <c r="J659" s="14">
        <v>209448.98</v>
      </c>
      <c r="K659" s="14">
        <v>78063.83</v>
      </c>
      <c r="L659" t="s">
        <v>594</v>
      </c>
      <c r="M659" s="11">
        <v>2026</v>
      </c>
    </row>
    <row r="660" spans="1:13" x14ac:dyDescent="0.3">
      <c r="A660" t="s">
        <v>547</v>
      </c>
      <c r="B660" t="s">
        <v>502</v>
      </c>
      <c r="C660" t="s">
        <v>655</v>
      </c>
      <c r="D660">
        <v>127</v>
      </c>
      <c r="E660" s="14">
        <v>3.05</v>
      </c>
      <c r="F660" s="14">
        <v>387.35</v>
      </c>
      <c r="G660" s="14">
        <v>4.0199999999999996</v>
      </c>
      <c r="H660" s="14">
        <v>0.08</v>
      </c>
      <c r="I660" s="14">
        <v>0</v>
      </c>
      <c r="J660" s="14">
        <v>510.92</v>
      </c>
      <c r="K660" s="14">
        <v>123.57</v>
      </c>
      <c r="L660" t="s">
        <v>594</v>
      </c>
      <c r="M660" s="11">
        <v>2026</v>
      </c>
    </row>
    <row r="661" spans="1:13" x14ac:dyDescent="0.3">
      <c r="A661" t="s">
        <v>509</v>
      </c>
      <c r="B661" t="s">
        <v>502</v>
      </c>
      <c r="C661" t="s">
        <v>510</v>
      </c>
      <c r="D661">
        <v>125</v>
      </c>
      <c r="E661" s="14">
        <v>0.93</v>
      </c>
      <c r="F661" s="14">
        <v>116.25</v>
      </c>
      <c r="G661" s="14">
        <v>1.42</v>
      </c>
      <c r="H661" s="14">
        <v>0</v>
      </c>
      <c r="I661" s="14">
        <v>0</v>
      </c>
      <c r="J661" s="14">
        <v>177.5</v>
      </c>
      <c r="K661" s="14">
        <v>61.25</v>
      </c>
      <c r="L661" t="s">
        <v>594</v>
      </c>
      <c r="M661" s="11">
        <v>2026</v>
      </c>
    </row>
    <row r="662" spans="1:13" x14ac:dyDescent="0.3">
      <c r="A662" t="s">
        <v>507</v>
      </c>
      <c r="B662" t="s">
        <v>502</v>
      </c>
      <c r="C662" t="s">
        <v>508</v>
      </c>
      <c r="D662">
        <v>125</v>
      </c>
      <c r="E662" s="14">
        <v>0.93</v>
      </c>
      <c r="F662" s="14">
        <v>116.25</v>
      </c>
      <c r="G662" s="14">
        <v>1.42</v>
      </c>
      <c r="H662" s="14">
        <v>0</v>
      </c>
      <c r="I662" s="14">
        <v>0</v>
      </c>
      <c r="J662" s="14">
        <v>177.5</v>
      </c>
      <c r="K662" s="14">
        <v>61.25</v>
      </c>
      <c r="L662" t="s">
        <v>594</v>
      </c>
      <c r="M662" s="11">
        <v>2026</v>
      </c>
    </row>
    <row r="663" spans="1:13" x14ac:dyDescent="0.3">
      <c r="A663" t="s">
        <v>527</v>
      </c>
      <c r="B663" t="s">
        <v>502</v>
      </c>
      <c r="C663" t="s">
        <v>528</v>
      </c>
      <c r="D663">
        <v>107</v>
      </c>
      <c r="E663" s="14">
        <v>56.28</v>
      </c>
      <c r="F663" s="14">
        <v>6021.96</v>
      </c>
      <c r="G663" s="14">
        <v>124.11</v>
      </c>
      <c r="H663" s="14">
        <v>113.9</v>
      </c>
      <c r="I663" s="14">
        <v>0</v>
      </c>
      <c r="J663" s="14">
        <v>13280.1</v>
      </c>
      <c r="K663" s="14">
        <v>7258.14</v>
      </c>
      <c r="L663" t="s">
        <v>594</v>
      </c>
      <c r="M663" s="11">
        <v>2026</v>
      </c>
    </row>
    <row r="664" spans="1:13" x14ac:dyDescent="0.3">
      <c r="A664" t="s">
        <v>537</v>
      </c>
      <c r="B664" t="s">
        <v>502</v>
      </c>
      <c r="C664" t="s">
        <v>538</v>
      </c>
      <c r="D664">
        <v>105</v>
      </c>
      <c r="E664" s="14">
        <v>25</v>
      </c>
      <c r="F664" s="14">
        <v>2625</v>
      </c>
      <c r="G664" s="14">
        <v>30.19</v>
      </c>
      <c r="H664" s="14">
        <v>0.3</v>
      </c>
      <c r="I664" s="14">
        <v>0</v>
      </c>
      <c r="J664" s="14">
        <v>3169.7</v>
      </c>
      <c r="K664" s="14">
        <v>544.70000000000005</v>
      </c>
      <c r="L664" t="s">
        <v>594</v>
      </c>
      <c r="M664" s="11">
        <v>2026</v>
      </c>
    </row>
    <row r="665" spans="1:13" x14ac:dyDescent="0.3">
      <c r="A665" t="s">
        <v>521</v>
      </c>
      <c r="B665" t="s">
        <v>502</v>
      </c>
      <c r="C665" t="s">
        <v>522</v>
      </c>
      <c r="D665">
        <v>103</v>
      </c>
      <c r="E665" s="14">
        <v>450.44</v>
      </c>
      <c r="F665" s="14">
        <v>46395.58</v>
      </c>
      <c r="G665" s="14">
        <v>717.75</v>
      </c>
      <c r="H665" s="14">
        <v>367.64</v>
      </c>
      <c r="I665" s="14">
        <v>0</v>
      </c>
      <c r="J665" s="14">
        <v>73928.36</v>
      </c>
      <c r="K665" s="14">
        <v>27532.78</v>
      </c>
      <c r="L665" t="s">
        <v>594</v>
      </c>
      <c r="M665" s="11">
        <v>2026</v>
      </c>
    </row>
    <row r="666" spans="1:13" x14ac:dyDescent="0.3">
      <c r="A666" t="s">
        <v>529</v>
      </c>
      <c r="B666" t="s">
        <v>502</v>
      </c>
      <c r="C666" t="s">
        <v>530</v>
      </c>
      <c r="D666">
        <v>101</v>
      </c>
      <c r="E666" s="14">
        <v>530.25</v>
      </c>
      <c r="F666" s="14">
        <v>53555.34</v>
      </c>
      <c r="G666" s="14">
        <v>823.25</v>
      </c>
      <c r="H666" s="14">
        <v>600.69000000000005</v>
      </c>
      <c r="I666" s="14">
        <v>0</v>
      </c>
      <c r="J666" s="14">
        <v>83148.31</v>
      </c>
      <c r="K666" s="14">
        <v>29592.97</v>
      </c>
      <c r="L666" t="s">
        <v>594</v>
      </c>
      <c r="M666" s="11">
        <v>2026</v>
      </c>
    </row>
    <row r="667" spans="1:13" x14ac:dyDescent="0.3">
      <c r="A667" t="s">
        <v>535</v>
      </c>
      <c r="B667" t="s">
        <v>502</v>
      </c>
      <c r="C667" t="s">
        <v>536</v>
      </c>
      <c r="D667">
        <v>99</v>
      </c>
      <c r="E667" s="14">
        <v>470</v>
      </c>
      <c r="F667" s="14">
        <v>46530</v>
      </c>
      <c r="G667" s="14">
        <v>766.32</v>
      </c>
      <c r="H667" s="14">
        <v>1164.6400000000001</v>
      </c>
      <c r="I667" s="14">
        <v>0</v>
      </c>
      <c r="J667" s="14">
        <v>75865.36</v>
      </c>
      <c r="K667" s="14">
        <v>29335.360000000001</v>
      </c>
      <c r="L667" t="s">
        <v>594</v>
      </c>
      <c r="M667" s="11">
        <v>2026</v>
      </c>
    </row>
    <row r="668" spans="1:13" x14ac:dyDescent="0.3">
      <c r="A668" t="s">
        <v>541</v>
      </c>
      <c r="B668" t="s">
        <v>502</v>
      </c>
      <c r="C668" t="s">
        <v>542</v>
      </c>
      <c r="D668">
        <v>77</v>
      </c>
      <c r="E668" s="14">
        <v>651.24</v>
      </c>
      <c r="F668" s="14">
        <v>50145.84</v>
      </c>
      <c r="G668" s="14">
        <v>925.51</v>
      </c>
      <c r="H668" s="14">
        <v>385.64</v>
      </c>
      <c r="I668" s="14">
        <v>0</v>
      </c>
      <c r="J668" s="14">
        <v>71264.36</v>
      </c>
      <c r="K668" s="14">
        <v>21118.52</v>
      </c>
      <c r="L668" t="s">
        <v>594</v>
      </c>
      <c r="M668" s="11">
        <v>2026</v>
      </c>
    </row>
    <row r="669" spans="1:13" x14ac:dyDescent="0.3">
      <c r="A669" t="s">
        <v>539</v>
      </c>
      <c r="B669" t="s">
        <v>502</v>
      </c>
      <c r="C669" t="s">
        <v>540</v>
      </c>
      <c r="D669">
        <v>72</v>
      </c>
      <c r="E669" s="14">
        <v>671.19</v>
      </c>
      <c r="F669" s="14">
        <v>48325.86</v>
      </c>
      <c r="G669" s="14">
        <v>998.48</v>
      </c>
      <c r="H669" s="14">
        <v>649.32000000000005</v>
      </c>
      <c r="I669" s="14">
        <v>0</v>
      </c>
      <c r="J669" s="14">
        <v>71890.679999999993</v>
      </c>
      <c r="K669" s="14">
        <v>23564.82</v>
      </c>
      <c r="L669" t="s">
        <v>594</v>
      </c>
      <c r="M669" s="11">
        <v>2026</v>
      </c>
    </row>
    <row r="670" spans="1:13" x14ac:dyDescent="0.3">
      <c r="A670" t="s">
        <v>551</v>
      </c>
      <c r="B670" t="s">
        <v>502</v>
      </c>
      <c r="C670" t="s">
        <v>552</v>
      </c>
      <c r="D670">
        <v>68</v>
      </c>
      <c r="E670" s="14">
        <v>45.03</v>
      </c>
      <c r="F670" s="14">
        <v>3062.04</v>
      </c>
      <c r="G670" s="14">
        <v>80.989999999999995</v>
      </c>
      <c r="H670" s="14">
        <v>32.83</v>
      </c>
      <c r="I670" s="14">
        <v>0</v>
      </c>
      <c r="J670" s="14">
        <v>5507.17</v>
      </c>
      <c r="K670" s="14">
        <v>2445.13</v>
      </c>
      <c r="L670" t="s">
        <v>594</v>
      </c>
      <c r="M670" s="11">
        <v>2026</v>
      </c>
    </row>
    <row r="671" spans="1:13" x14ac:dyDescent="0.3">
      <c r="A671" t="s">
        <v>545</v>
      </c>
      <c r="B671" t="s">
        <v>502</v>
      </c>
      <c r="C671" t="s">
        <v>546</v>
      </c>
      <c r="D671">
        <v>49</v>
      </c>
      <c r="E671" s="14">
        <v>13.69</v>
      </c>
      <c r="F671" s="14">
        <v>670.81</v>
      </c>
      <c r="G671" s="14">
        <v>97.45</v>
      </c>
      <c r="H671" s="14">
        <v>10</v>
      </c>
      <c r="I671" s="14">
        <v>0</v>
      </c>
      <c r="J671" s="14">
        <v>4775</v>
      </c>
      <c r="K671" s="14">
        <v>4104.1899999999996</v>
      </c>
      <c r="L671" t="s">
        <v>594</v>
      </c>
      <c r="M671" s="11">
        <v>2026</v>
      </c>
    </row>
    <row r="672" spans="1:13" x14ac:dyDescent="0.3">
      <c r="A672" t="s">
        <v>531</v>
      </c>
      <c r="B672" t="s">
        <v>502</v>
      </c>
      <c r="C672" t="s">
        <v>532</v>
      </c>
      <c r="D672">
        <v>46</v>
      </c>
      <c r="E672" s="14">
        <v>12.19</v>
      </c>
      <c r="F672" s="14">
        <v>560.74</v>
      </c>
      <c r="G672" s="14">
        <v>15.18</v>
      </c>
      <c r="H672" s="14">
        <v>0</v>
      </c>
      <c r="I672" s="14">
        <v>0</v>
      </c>
      <c r="J672" s="14">
        <v>698.5</v>
      </c>
      <c r="K672" s="14">
        <v>137.76</v>
      </c>
      <c r="L672" t="s">
        <v>594</v>
      </c>
      <c r="M672" s="11">
        <v>2026</v>
      </c>
    </row>
    <row r="673" spans="1:13" x14ac:dyDescent="0.3">
      <c r="A673" t="s">
        <v>662</v>
      </c>
      <c r="B673" t="s">
        <v>502</v>
      </c>
      <c r="C673" t="s">
        <v>663</v>
      </c>
      <c r="D673">
        <v>37</v>
      </c>
      <c r="E673" s="14">
        <v>202.04</v>
      </c>
      <c r="F673" s="14">
        <v>7475.52</v>
      </c>
      <c r="G673" s="14">
        <v>345.51</v>
      </c>
      <c r="H673" s="14">
        <v>0.8</v>
      </c>
      <c r="I673" s="14">
        <v>0</v>
      </c>
      <c r="J673" s="14">
        <v>12783.9</v>
      </c>
      <c r="K673" s="14">
        <v>5308.38</v>
      </c>
      <c r="L673" t="s">
        <v>594</v>
      </c>
      <c r="M673" s="11">
        <v>2026</v>
      </c>
    </row>
    <row r="674" spans="1:13" x14ac:dyDescent="0.3">
      <c r="A674" t="s">
        <v>565</v>
      </c>
      <c r="B674" t="s">
        <v>502</v>
      </c>
      <c r="C674" t="s">
        <v>566</v>
      </c>
      <c r="D674">
        <v>36</v>
      </c>
      <c r="E674" s="14">
        <v>90</v>
      </c>
      <c r="F674" s="14">
        <v>3240</v>
      </c>
      <c r="G674" s="14">
        <v>129.58000000000001</v>
      </c>
      <c r="H674" s="14">
        <v>0</v>
      </c>
      <c r="I674" s="14">
        <v>0</v>
      </c>
      <c r="J674" s="14">
        <v>4665</v>
      </c>
      <c r="K674" s="14">
        <v>1425</v>
      </c>
      <c r="L674" t="s">
        <v>594</v>
      </c>
      <c r="M674" s="11">
        <v>2026</v>
      </c>
    </row>
    <row r="675" spans="1:13" x14ac:dyDescent="0.3">
      <c r="A675" t="s">
        <v>674</v>
      </c>
      <c r="B675" t="s">
        <v>502</v>
      </c>
      <c r="C675" t="s">
        <v>675</v>
      </c>
      <c r="D675">
        <v>30</v>
      </c>
      <c r="E675" s="14">
        <v>510.31</v>
      </c>
      <c r="F675" s="14">
        <v>15309.3</v>
      </c>
      <c r="G675" s="14">
        <v>749.81</v>
      </c>
      <c r="H675" s="14">
        <v>25.84</v>
      </c>
      <c r="I675" s="14">
        <v>0</v>
      </c>
      <c r="J675" s="14">
        <v>22494.16</v>
      </c>
      <c r="K675" s="14">
        <v>7184.86</v>
      </c>
      <c r="L675" t="s">
        <v>594</v>
      </c>
      <c r="M675" s="11">
        <v>2026</v>
      </c>
    </row>
    <row r="676" spans="1:13" x14ac:dyDescent="0.3">
      <c r="A676" t="s">
        <v>553</v>
      </c>
      <c r="B676" t="s">
        <v>502</v>
      </c>
      <c r="C676" t="s">
        <v>554</v>
      </c>
      <c r="D676">
        <v>26</v>
      </c>
      <c r="E676" s="14">
        <v>683.69</v>
      </c>
      <c r="F676" s="14">
        <v>17775.88</v>
      </c>
      <c r="G676" s="14">
        <v>1101.72</v>
      </c>
      <c r="H676" s="14">
        <v>65.36</v>
      </c>
      <c r="I676" s="14">
        <v>0</v>
      </c>
      <c r="J676" s="14">
        <v>28644.639999999999</v>
      </c>
      <c r="K676" s="14">
        <v>10868.76</v>
      </c>
      <c r="L676" t="s">
        <v>594</v>
      </c>
      <c r="M676" s="11">
        <v>2026</v>
      </c>
    </row>
    <row r="677" spans="1:13" x14ac:dyDescent="0.3">
      <c r="A677" t="s">
        <v>753</v>
      </c>
      <c r="B677" t="s">
        <v>502</v>
      </c>
      <c r="C677" t="s">
        <v>754</v>
      </c>
      <c r="D677">
        <v>25</v>
      </c>
      <c r="E677" s="14">
        <v>1.67</v>
      </c>
      <c r="F677" s="14">
        <v>41.75</v>
      </c>
      <c r="G677" s="14">
        <v>3</v>
      </c>
      <c r="H677" s="14">
        <v>7.0000000000000007E-2</v>
      </c>
      <c r="I677" s="14">
        <v>0</v>
      </c>
      <c r="J677" s="14">
        <v>74.930000000000007</v>
      </c>
      <c r="K677" s="14">
        <v>33.18</v>
      </c>
      <c r="L677" t="s">
        <v>594</v>
      </c>
      <c r="M677" s="11">
        <v>2026</v>
      </c>
    </row>
    <row r="678" spans="1:13" x14ac:dyDescent="0.3">
      <c r="A678" t="s">
        <v>557</v>
      </c>
      <c r="B678" t="s">
        <v>502</v>
      </c>
      <c r="C678" t="s">
        <v>558</v>
      </c>
      <c r="D678">
        <v>23</v>
      </c>
      <c r="E678" s="14">
        <v>290</v>
      </c>
      <c r="F678" s="14">
        <v>6670</v>
      </c>
      <c r="G678" s="14">
        <v>462.5</v>
      </c>
      <c r="H678" s="14">
        <v>2.5099999999999998</v>
      </c>
      <c r="I678" s="14">
        <v>0</v>
      </c>
      <c r="J678" s="14">
        <v>10637.49</v>
      </c>
      <c r="K678" s="14">
        <v>3967.49</v>
      </c>
      <c r="L678" t="s">
        <v>594</v>
      </c>
      <c r="M678" s="11">
        <v>2026</v>
      </c>
    </row>
    <row r="679" spans="1:13" x14ac:dyDescent="0.3">
      <c r="A679" t="s">
        <v>563</v>
      </c>
      <c r="B679" t="s">
        <v>502</v>
      </c>
      <c r="C679" t="s">
        <v>564</v>
      </c>
      <c r="D679">
        <v>23</v>
      </c>
      <c r="E679" s="14">
        <v>33</v>
      </c>
      <c r="F679" s="14">
        <v>759</v>
      </c>
      <c r="G679" s="14">
        <v>149.83000000000001</v>
      </c>
      <c r="H679" s="14">
        <v>3.87</v>
      </c>
      <c r="I679" s="14">
        <v>0</v>
      </c>
      <c r="J679" s="14">
        <v>3446.13</v>
      </c>
      <c r="K679" s="14">
        <v>2687.13</v>
      </c>
      <c r="L679" t="s">
        <v>594</v>
      </c>
      <c r="M679" s="11">
        <v>2026</v>
      </c>
    </row>
    <row r="680" spans="1:13" x14ac:dyDescent="0.3">
      <c r="A680" t="s">
        <v>1159</v>
      </c>
      <c r="B680" t="s">
        <v>502</v>
      </c>
      <c r="C680" t="s">
        <v>1160</v>
      </c>
      <c r="D680">
        <v>21</v>
      </c>
      <c r="E680" s="14">
        <v>4.0599999999999996</v>
      </c>
      <c r="F680" s="14">
        <v>85.26</v>
      </c>
      <c r="G680" s="14">
        <v>6.88</v>
      </c>
      <c r="H680" s="14">
        <v>0</v>
      </c>
      <c r="I680" s="14">
        <v>0</v>
      </c>
      <c r="J680" s="14">
        <v>144.5</v>
      </c>
      <c r="K680" s="14">
        <v>59.24</v>
      </c>
      <c r="L680" t="s">
        <v>594</v>
      </c>
      <c r="M680" s="11">
        <v>2026</v>
      </c>
    </row>
    <row r="681" spans="1:13" x14ac:dyDescent="0.3">
      <c r="A681" t="s">
        <v>620</v>
      </c>
      <c r="B681" t="s">
        <v>502</v>
      </c>
      <c r="C681" t="s">
        <v>621</v>
      </c>
      <c r="D681">
        <v>20</v>
      </c>
      <c r="E681" s="14">
        <v>41</v>
      </c>
      <c r="F681" s="14">
        <v>820</v>
      </c>
      <c r="G681" s="14">
        <v>55</v>
      </c>
      <c r="H681" s="14">
        <v>0</v>
      </c>
      <c r="I681" s="14">
        <v>0</v>
      </c>
      <c r="J681" s="14">
        <v>1100</v>
      </c>
      <c r="K681" s="14">
        <v>280</v>
      </c>
      <c r="L681" t="s">
        <v>594</v>
      </c>
      <c r="M681" s="11">
        <v>2026</v>
      </c>
    </row>
    <row r="682" spans="1:13" x14ac:dyDescent="0.3">
      <c r="A682" t="s">
        <v>1161</v>
      </c>
      <c r="B682" t="s">
        <v>502</v>
      </c>
      <c r="C682" t="s">
        <v>1162</v>
      </c>
      <c r="D682">
        <v>16</v>
      </c>
      <c r="E682" s="14">
        <v>9.2100000000000009</v>
      </c>
      <c r="F682" s="14">
        <v>147.36000000000001</v>
      </c>
      <c r="G682" s="14">
        <v>11.88</v>
      </c>
      <c r="H682" s="14">
        <v>0</v>
      </c>
      <c r="I682" s="14">
        <v>0</v>
      </c>
      <c r="J682" s="14">
        <v>190</v>
      </c>
      <c r="K682" s="14">
        <v>42.64</v>
      </c>
      <c r="L682" t="s">
        <v>594</v>
      </c>
      <c r="M682" s="11">
        <v>2026</v>
      </c>
    </row>
    <row r="683" spans="1:13" x14ac:dyDescent="0.3">
      <c r="A683" t="s">
        <v>624</v>
      </c>
      <c r="B683" t="s">
        <v>502</v>
      </c>
      <c r="C683" t="s">
        <v>751</v>
      </c>
      <c r="D683">
        <v>14</v>
      </c>
      <c r="E683" s="14">
        <v>7.5</v>
      </c>
      <c r="F683" s="14">
        <v>105</v>
      </c>
      <c r="G683" s="14">
        <v>21.07</v>
      </c>
      <c r="H683" s="14">
        <v>0</v>
      </c>
      <c r="I683" s="14">
        <v>0</v>
      </c>
      <c r="J683" s="14">
        <v>295</v>
      </c>
      <c r="K683" s="14">
        <v>190</v>
      </c>
      <c r="L683" t="s">
        <v>594</v>
      </c>
      <c r="M683" s="11">
        <v>2026</v>
      </c>
    </row>
    <row r="684" spans="1:13" x14ac:dyDescent="0.3">
      <c r="A684" t="s">
        <v>559</v>
      </c>
      <c r="B684" t="s">
        <v>502</v>
      </c>
      <c r="C684" t="s">
        <v>560</v>
      </c>
      <c r="D684">
        <v>14</v>
      </c>
      <c r="E684" s="14">
        <v>45.6</v>
      </c>
      <c r="F684" s="14">
        <v>638.4</v>
      </c>
      <c r="G684" s="14">
        <v>69.14</v>
      </c>
      <c r="H684" s="14">
        <v>0</v>
      </c>
      <c r="I684" s="14">
        <v>0</v>
      </c>
      <c r="J684" s="14">
        <v>968</v>
      </c>
      <c r="K684" s="14">
        <v>329.6</v>
      </c>
      <c r="L684" t="s">
        <v>594</v>
      </c>
      <c r="M684" s="11">
        <v>2026</v>
      </c>
    </row>
    <row r="685" spans="1:13" x14ac:dyDescent="0.3">
      <c r="A685" t="s">
        <v>644</v>
      </c>
      <c r="B685" t="s">
        <v>502</v>
      </c>
      <c r="C685" t="s">
        <v>645</v>
      </c>
      <c r="D685">
        <v>10</v>
      </c>
      <c r="E685" s="14">
        <v>0</v>
      </c>
      <c r="F685" s="14">
        <v>0</v>
      </c>
      <c r="G685" s="14">
        <v>100</v>
      </c>
      <c r="H685" s="14">
        <v>0</v>
      </c>
      <c r="I685" s="14">
        <v>0</v>
      </c>
      <c r="J685" s="14">
        <v>1000</v>
      </c>
      <c r="K685" s="14">
        <v>1000</v>
      </c>
      <c r="L685" t="s">
        <v>594</v>
      </c>
      <c r="M685" s="11">
        <v>2026</v>
      </c>
    </row>
    <row r="686" spans="1:13" x14ac:dyDescent="0.3">
      <c r="A686" t="s">
        <v>587</v>
      </c>
      <c r="B686" t="s">
        <v>502</v>
      </c>
      <c r="C686" t="s">
        <v>588</v>
      </c>
      <c r="D686">
        <v>10</v>
      </c>
      <c r="E686" s="14">
        <v>700</v>
      </c>
      <c r="F686" s="14">
        <v>7000</v>
      </c>
      <c r="G686" s="14">
        <v>1195</v>
      </c>
      <c r="H686" s="14">
        <v>100</v>
      </c>
      <c r="I686" s="14">
        <v>0</v>
      </c>
      <c r="J686" s="14">
        <v>11950</v>
      </c>
      <c r="K686" s="14">
        <v>4950</v>
      </c>
      <c r="L686" t="s">
        <v>594</v>
      </c>
      <c r="M686" s="11">
        <v>2026</v>
      </c>
    </row>
    <row r="687" spans="1:13" x14ac:dyDescent="0.3">
      <c r="A687" t="s">
        <v>549</v>
      </c>
      <c r="B687" t="s">
        <v>502</v>
      </c>
      <c r="C687" t="s">
        <v>619</v>
      </c>
      <c r="D687">
        <v>6</v>
      </c>
      <c r="E687" s="14">
        <v>42</v>
      </c>
      <c r="F687" s="14">
        <v>252</v>
      </c>
      <c r="G687" s="14">
        <v>55</v>
      </c>
      <c r="H687" s="14">
        <v>0</v>
      </c>
      <c r="I687" s="14">
        <v>0</v>
      </c>
      <c r="J687" s="14">
        <v>330</v>
      </c>
      <c r="K687" s="14">
        <v>78</v>
      </c>
      <c r="L687" t="s">
        <v>594</v>
      </c>
      <c r="M687" s="11">
        <v>2026</v>
      </c>
    </row>
    <row r="688" spans="1:13" x14ac:dyDescent="0.3">
      <c r="A688" t="s">
        <v>622</v>
      </c>
      <c r="B688" t="s">
        <v>502</v>
      </c>
      <c r="C688" t="s">
        <v>623</v>
      </c>
      <c r="D688">
        <v>6</v>
      </c>
      <c r="E688" s="14">
        <v>720</v>
      </c>
      <c r="F688" s="14">
        <v>4320</v>
      </c>
      <c r="G688" s="14">
        <v>1275</v>
      </c>
      <c r="H688" s="14">
        <v>0</v>
      </c>
      <c r="I688" s="14">
        <v>0</v>
      </c>
      <c r="J688" s="14">
        <v>7650</v>
      </c>
      <c r="K688" s="14">
        <v>3330</v>
      </c>
      <c r="L688" t="s">
        <v>594</v>
      </c>
      <c r="M688" s="11">
        <v>2026</v>
      </c>
    </row>
    <row r="689" spans="1:13" x14ac:dyDescent="0.3">
      <c r="A689" t="s">
        <v>502</v>
      </c>
      <c r="B689" t="s">
        <v>502</v>
      </c>
      <c r="C689" t="s">
        <v>1163</v>
      </c>
      <c r="D689">
        <v>6</v>
      </c>
      <c r="E689" s="14">
        <v>0</v>
      </c>
      <c r="F689" s="14">
        <v>0</v>
      </c>
      <c r="G689" s="14">
        <v>56.67</v>
      </c>
      <c r="H689" s="14">
        <v>0</v>
      </c>
      <c r="I689" s="14">
        <v>0</v>
      </c>
      <c r="J689" s="14">
        <v>340</v>
      </c>
      <c r="K689" s="14">
        <v>340</v>
      </c>
      <c r="L689" t="s">
        <v>594</v>
      </c>
      <c r="M689" s="11">
        <v>2026</v>
      </c>
    </row>
    <row r="690" spans="1:13" x14ac:dyDescent="0.3">
      <c r="A690" t="s">
        <v>585</v>
      </c>
      <c r="B690" t="s">
        <v>502</v>
      </c>
      <c r="C690" t="s">
        <v>586</v>
      </c>
      <c r="D690">
        <v>5</v>
      </c>
      <c r="E690" s="14">
        <v>975.59</v>
      </c>
      <c r="F690" s="14">
        <v>4877.95</v>
      </c>
      <c r="G690" s="14">
        <v>2010</v>
      </c>
      <c r="H690" s="14">
        <v>0</v>
      </c>
      <c r="I690" s="14">
        <v>0</v>
      </c>
      <c r="J690" s="14">
        <v>10050</v>
      </c>
      <c r="K690" s="14">
        <v>5172.05</v>
      </c>
      <c r="L690" t="s">
        <v>594</v>
      </c>
      <c r="M690" s="11">
        <v>2026</v>
      </c>
    </row>
    <row r="691" spans="1:13" x14ac:dyDescent="0.3">
      <c r="A691" t="s">
        <v>605</v>
      </c>
      <c r="B691" t="s">
        <v>502</v>
      </c>
      <c r="C691" t="s">
        <v>606</v>
      </c>
      <c r="D691">
        <v>5</v>
      </c>
      <c r="E691" s="14">
        <v>20</v>
      </c>
      <c r="F691" s="14">
        <v>100</v>
      </c>
      <c r="G691" s="14">
        <v>31</v>
      </c>
      <c r="H691" s="14">
        <v>0</v>
      </c>
      <c r="I691" s="14">
        <v>0</v>
      </c>
      <c r="J691" s="14">
        <v>155</v>
      </c>
      <c r="K691" s="14">
        <v>55</v>
      </c>
      <c r="L691" t="s">
        <v>594</v>
      </c>
      <c r="M691" s="11">
        <v>2026</v>
      </c>
    </row>
    <row r="692" spans="1:13" x14ac:dyDescent="0.3">
      <c r="A692" t="s">
        <v>602</v>
      </c>
      <c r="B692" t="s">
        <v>502</v>
      </c>
      <c r="C692" t="s">
        <v>603</v>
      </c>
      <c r="D692">
        <v>3</v>
      </c>
      <c r="E692" s="14">
        <v>54.43</v>
      </c>
      <c r="F692" s="14">
        <v>163.29</v>
      </c>
      <c r="G692" s="14">
        <v>68.33</v>
      </c>
      <c r="H692" s="14">
        <v>0</v>
      </c>
      <c r="I692" s="14">
        <v>0</v>
      </c>
      <c r="J692" s="14">
        <v>205</v>
      </c>
      <c r="K692" s="14">
        <v>41.71</v>
      </c>
      <c r="L692" t="s">
        <v>594</v>
      </c>
      <c r="M692" s="11">
        <v>2026</v>
      </c>
    </row>
    <row r="693" spans="1:13" x14ac:dyDescent="0.3">
      <c r="A693" t="s">
        <v>597</v>
      </c>
      <c r="B693" t="s">
        <v>502</v>
      </c>
      <c r="C693" t="s">
        <v>598</v>
      </c>
      <c r="D693">
        <v>2</v>
      </c>
      <c r="E693" s="14">
        <v>0</v>
      </c>
      <c r="F693" s="14">
        <v>0</v>
      </c>
      <c r="G693" s="14">
        <v>100</v>
      </c>
      <c r="H693" s="14">
        <v>0</v>
      </c>
      <c r="I693" s="14">
        <v>0</v>
      </c>
      <c r="J693" s="14">
        <v>200</v>
      </c>
      <c r="K693" s="14">
        <v>200</v>
      </c>
      <c r="L693" t="s">
        <v>594</v>
      </c>
      <c r="M693" s="11">
        <v>2026</v>
      </c>
    </row>
    <row r="694" spans="1:13" x14ac:dyDescent="0.3">
      <c r="A694" t="s">
        <v>577</v>
      </c>
      <c r="B694" t="s">
        <v>502</v>
      </c>
      <c r="C694" t="s">
        <v>578</v>
      </c>
      <c r="D694">
        <v>2</v>
      </c>
      <c r="E694" s="14">
        <v>30.49</v>
      </c>
      <c r="F694" s="14">
        <v>60.98</v>
      </c>
      <c r="G694" s="14">
        <v>45</v>
      </c>
      <c r="H694" s="14">
        <v>0</v>
      </c>
      <c r="I694" s="14">
        <v>0</v>
      </c>
      <c r="J694" s="14">
        <v>90</v>
      </c>
      <c r="K694" s="14">
        <v>29.02</v>
      </c>
      <c r="L694" t="s">
        <v>594</v>
      </c>
      <c r="M694" s="11">
        <v>2026</v>
      </c>
    </row>
    <row r="695" spans="1:13" x14ac:dyDescent="0.3">
      <c r="A695" t="s">
        <v>762</v>
      </c>
      <c r="B695" t="s">
        <v>502</v>
      </c>
      <c r="C695" t="s">
        <v>763</v>
      </c>
      <c r="D695">
        <v>2</v>
      </c>
      <c r="E695" s="14">
        <v>0</v>
      </c>
      <c r="F695" s="14">
        <v>0</v>
      </c>
      <c r="G695" s="14">
        <v>47.17</v>
      </c>
      <c r="H695" s="14">
        <v>0.66</v>
      </c>
      <c r="I695" s="14">
        <v>0</v>
      </c>
      <c r="J695" s="14">
        <v>94.34</v>
      </c>
      <c r="K695" s="14">
        <v>94.34</v>
      </c>
      <c r="L695" t="s">
        <v>594</v>
      </c>
      <c r="M695" s="11">
        <v>2026</v>
      </c>
    </row>
    <row r="696" spans="1:13" x14ac:dyDescent="0.3">
      <c r="A696" t="s">
        <v>502</v>
      </c>
      <c r="B696" t="s">
        <v>502</v>
      </c>
      <c r="C696" t="s">
        <v>688</v>
      </c>
      <c r="D696">
        <v>2</v>
      </c>
      <c r="E696" s="14">
        <v>0</v>
      </c>
      <c r="F696" s="14">
        <v>0</v>
      </c>
      <c r="G696" s="14">
        <v>15</v>
      </c>
      <c r="H696" s="14">
        <v>0</v>
      </c>
      <c r="I696" s="14">
        <v>0</v>
      </c>
      <c r="J696" s="14">
        <v>30</v>
      </c>
      <c r="K696" s="14">
        <v>30</v>
      </c>
      <c r="L696" t="s">
        <v>594</v>
      </c>
      <c r="M696" s="11">
        <v>2026</v>
      </c>
    </row>
    <row r="697" spans="1:13" x14ac:dyDescent="0.3">
      <c r="A697" t="s">
        <v>569</v>
      </c>
      <c r="B697" t="s">
        <v>502</v>
      </c>
      <c r="C697" t="s">
        <v>570</v>
      </c>
      <c r="D697">
        <v>2</v>
      </c>
      <c r="E697" s="14">
        <v>9.3800000000000008</v>
      </c>
      <c r="F697" s="14">
        <v>18.760000000000002</v>
      </c>
      <c r="G697" s="14">
        <v>15</v>
      </c>
      <c r="H697" s="14">
        <v>0</v>
      </c>
      <c r="I697" s="14">
        <v>0</v>
      </c>
      <c r="J697" s="14">
        <v>30</v>
      </c>
      <c r="K697" s="14">
        <v>11.24</v>
      </c>
      <c r="L697" t="s">
        <v>594</v>
      </c>
      <c r="M697" s="11">
        <v>2026</v>
      </c>
    </row>
    <row r="698" spans="1:13" x14ac:dyDescent="0.3">
      <c r="A698" t="s">
        <v>502</v>
      </c>
      <c r="B698" t="s">
        <v>502</v>
      </c>
      <c r="C698" t="s">
        <v>757</v>
      </c>
      <c r="D698">
        <v>1</v>
      </c>
      <c r="E698" s="14">
        <v>0</v>
      </c>
      <c r="F698" s="14">
        <v>0</v>
      </c>
      <c r="G698" s="14">
        <v>400</v>
      </c>
      <c r="H698" s="14">
        <v>0</v>
      </c>
      <c r="I698" s="14">
        <v>0</v>
      </c>
      <c r="J698" s="14">
        <v>400</v>
      </c>
      <c r="K698" s="14">
        <v>400</v>
      </c>
      <c r="L698" t="s">
        <v>594</v>
      </c>
      <c r="M698" s="11">
        <v>2026</v>
      </c>
    </row>
    <row r="699" spans="1:13" x14ac:dyDescent="0.3">
      <c r="A699" t="s">
        <v>502</v>
      </c>
      <c r="B699" t="s">
        <v>502</v>
      </c>
      <c r="C699" t="s">
        <v>700</v>
      </c>
      <c r="D699">
        <v>1</v>
      </c>
      <c r="E699" s="14">
        <v>0</v>
      </c>
      <c r="F699" s="14">
        <v>0</v>
      </c>
      <c r="G699" s="14">
        <v>180</v>
      </c>
      <c r="H699" s="14">
        <v>0</v>
      </c>
      <c r="I699" s="14">
        <v>0</v>
      </c>
      <c r="J699" s="14">
        <v>180</v>
      </c>
      <c r="K699" s="14">
        <v>180</v>
      </c>
      <c r="L699" t="s">
        <v>594</v>
      </c>
      <c r="M699" s="11">
        <v>2026</v>
      </c>
    </row>
    <row r="700" spans="1:13" x14ac:dyDescent="0.3">
      <c r="A700" t="s">
        <v>591</v>
      </c>
      <c r="B700" t="s">
        <v>502</v>
      </c>
      <c r="C700" t="s">
        <v>592</v>
      </c>
      <c r="D700">
        <v>1</v>
      </c>
      <c r="E700" s="14">
        <v>33.56</v>
      </c>
      <c r="F700" s="14">
        <v>33.56</v>
      </c>
      <c r="G700" s="14">
        <v>0</v>
      </c>
      <c r="H700" s="14">
        <v>0</v>
      </c>
      <c r="I700" s="14">
        <v>0</v>
      </c>
      <c r="J700" s="14">
        <v>0</v>
      </c>
      <c r="K700" s="14">
        <v>-33.56</v>
      </c>
      <c r="L700" t="s">
        <v>594</v>
      </c>
      <c r="M700" s="11">
        <v>2026</v>
      </c>
    </row>
    <row r="701" spans="1:13" x14ac:dyDescent="0.3">
      <c r="A701" t="s">
        <v>656</v>
      </c>
      <c r="B701" t="s">
        <v>502</v>
      </c>
      <c r="C701" t="s">
        <v>657</v>
      </c>
      <c r="D701">
        <v>1</v>
      </c>
      <c r="E701" s="14">
        <v>48</v>
      </c>
      <c r="F701" s="14">
        <v>48</v>
      </c>
      <c r="G701" s="14">
        <v>70</v>
      </c>
      <c r="H701" s="14">
        <v>0</v>
      </c>
      <c r="I701" s="14">
        <v>0</v>
      </c>
      <c r="J701" s="14">
        <v>70</v>
      </c>
      <c r="K701" s="14">
        <v>22</v>
      </c>
      <c r="L701" t="s">
        <v>594</v>
      </c>
      <c r="M701" s="11">
        <v>2026</v>
      </c>
    </row>
    <row r="702" spans="1:13" x14ac:dyDescent="0.3">
      <c r="A702" t="s">
        <v>502</v>
      </c>
      <c r="B702" t="s">
        <v>502</v>
      </c>
      <c r="C702" t="s">
        <v>1164</v>
      </c>
      <c r="D702">
        <v>1</v>
      </c>
      <c r="E702" s="14">
        <v>0</v>
      </c>
      <c r="F702" s="14">
        <v>0</v>
      </c>
      <c r="G702" s="14">
        <v>450</v>
      </c>
      <c r="H702" s="14">
        <v>0</v>
      </c>
      <c r="I702" s="14">
        <v>0</v>
      </c>
      <c r="J702" s="14">
        <v>450</v>
      </c>
      <c r="K702" s="14">
        <v>450</v>
      </c>
      <c r="L702" t="s">
        <v>594</v>
      </c>
      <c r="M702" s="11">
        <v>2026</v>
      </c>
    </row>
    <row r="703" spans="1:13" x14ac:dyDescent="0.3">
      <c r="A703" t="s">
        <v>502</v>
      </c>
      <c r="B703" t="s">
        <v>502</v>
      </c>
      <c r="C703" t="s">
        <v>1165</v>
      </c>
      <c r="D703">
        <v>1</v>
      </c>
      <c r="E703" s="14">
        <v>0</v>
      </c>
      <c r="F703" s="14">
        <v>0</v>
      </c>
      <c r="G703" s="14">
        <v>0</v>
      </c>
      <c r="H703" s="14">
        <v>0</v>
      </c>
      <c r="I703" s="14">
        <v>0</v>
      </c>
      <c r="J703" s="14">
        <v>0</v>
      </c>
      <c r="K703" s="14">
        <v>0</v>
      </c>
      <c r="L703" t="s">
        <v>594</v>
      </c>
      <c r="M703" s="11">
        <v>2026</v>
      </c>
    </row>
    <row r="704" spans="1:13" x14ac:dyDescent="0.3">
      <c r="A704" t="s">
        <v>502</v>
      </c>
      <c r="B704" t="s">
        <v>502</v>
      </c>
      <c r="C704" t="s">
        <v>1166</v>
      </c>
      <c r="D704">
        <v>1</v>
      </c>
      <c r="E704" s="14">
        <v>0</v>
      </c>
      <c r="F704" s="14">
        <v>0</v>
      </c>
      <c r="G704" s="14">
        <v>40</v>
      </c>
      <c r="H704" s="14">
        <v>0</v>
      </c>
      <c r="I704" s="14">
        <v>0</v>
      </c>
      <c r="J704" s="14">
        <v>40</v>
      </c>
      <c r="K704" s="14">
        <v>40</v>
      </c>
      <c r="L704" t="s">
        <v>594</v>
      </c>
      <c r="M704" s="11">
        <v>2026</v>
      </c>
    </row>
    <row r="705" spans="1:13" x14ac:dyDescent="0.3">
      <c r="A705" t="s">
        <v>555</v>
      </c>
      <c r="B705" t="s">
        <v>502</v>
      </c>
      <c r="C705" t="s">
        <v>556</v>
      </c>
      <c r="D705">
        <v>1</v>
      </c>
      <c r="E705" s="14">
        <v>945.57</v>
      </c>
      <c r="F705" s="14">
        <v>945.57</v>
      </c>
      <c r="G705" s="14">
        <v>1350</v>
      </c>
      <c r="H705" s="14">
        <v>0</v>
      </c>
      <c r="I705" s="14">
        <v>0</v>
      </c>
      <c r="J705" s="14">
        <v>1350</v>
      </c>
      <c r="K705" s="14">
        <v>404.43</v>
      </c>
      <c r="L705" t="s">
        <v>594</v>
      </c>
      <c r="M705" s="11">
        <v>2026</v>
      </c>
    </row>
    <row r="706" spans="1:13" x14ac:dyDescent="0.3">
      <c r="A706" t="s">
        <v>571</v>
      </c>
      <c r="B706" t="s">
        <v>502</v>
      </c>
      <c r="C706" t="s">
        <v>572</v>
      </c>
      <c r="D706">
        <v>1</v>
      </c>
      <c r="E706" s="14">
        <v>487.8</v>
      </c>
      <c r="F706" s="14">
        <v>487.8</v>
      </c>
      <c r="G706" s="14">
        <v>850</v>
      </c>
      <c r="H706" s="14">
        <v>0</v>
      </c>
      <c r="I706" s="14">
        <v>0</v>
      </c>
      <c r="J706" s="14">
        <v>850</v>
      </c>
      <c r="K706" s="14">
        <v>362.2</v>
      </c>
      <c r="L706" t="s">
        <v>594</v>
      </c>
      <c r="M706" s="11">
        <v>2026</v>
      </c>
    </row>
    <row r="707" spans="1:13" x14ac:dyDescent="0.3">
      <c r="A707" t="s">
        <v>505</v>
      </c>
      <c r="B707" t="s">
        <v>502</v>
      </c>
      <c r="C707" t="s">
        <v>506</v>
      </c>
      <c r="D707" s="15">
        <v>2900</v>
      </c>
      <c r="E707" s="14">
        <v>2.5</v>
      </c>
      <c r="F707" s="14">
        <v>7250</v>
      </c>
      <c r="G707" s="14">
        <v>3</v>
      </c>
      <c r="H707" s="14">
        <v>0</v>
      </c>
      <c r="I707" s="14">
        <v>0</v>
      </c>
      <c r="J707" s="14">
        <v>8710</v>
      </c>
      <c r="K707" s="14">
        <v>1460</v>
      </c>
      <c r="L707" t="s">
        <v>618</v>
      </c>
      <c r="M707" s="11">
        <v>2026</v>
      </c>
    </row>
    <row r="708" spans="1:13" x14ac:dyDescent="0.3">
      <c r="A708" t="s">
        <v>515</v>
      </c>
      <c r="B708" t="s">
        <v>502</v>
      </c>
      <c r="C708" t="s">
        <v>516</v>
      </c>
      <c r="D708" s="15">
        <v>934</v>
      </c>
      <c r="E708" s="14">
        <v>7.51</v>
      </c>
      <c r="F708" s="14">
        <v>7014.34</v>
      </c>
      <c r="G708" s="14">
        <v>18.66</v>
      </c>
      <c r="H708" s="14">
        <v>30.35</v>
      </c>
      <c r="I708" s="14">
        <v>0</v>
      </c>
      <c r="J708" s="14">
        <v>17429.650000000001</v>
      </c>
      <c r="K708" s="14">
        <v>10415.31</v>
      </c>
      <c r="L708" t="s">
        <v>618</v>
      </c>
      <c r="M708" s="11">
        <v>2026</v>
      </c>
    </row>
    <row r="709" spans="1:13" x14ac:dyDescent="0.3">
      <c r="A709" t="s">
        <v>507</v>
      </c>
      <c r="B709" t="s">
        <v>502</v>
      </c>
      <c r="C709" t="s">
        <v>508</v>
      </c>
      <c r="D709" s="15">
        <v>800</v>
      </c>
      <c r="E709" s="14">
        <v>0.93</v>
      </c>
      <c r="F709" s="14">
        <v>744</v>
      </c>
      <c r="G709" s="14">
        <v>1.31</v>
      </c>
      <c r="H709" s="14">
        <v>0</v>
      </c>
      <c r="I709" s="14">
        <v>0</v>
      </c>
      <c r="J709" s="14">
        <v>1045</v>
      </c>
      <c r="K709" s="14">
        <v>301</v>
      </c>
      <c r="L709" t="s">
        <v>618</v>
      </c>
      <c r="M709" s="11">
        <v>2026</v>
      </c>
    </row>
    <row r="710" spans="1:13" x14ac:dyDescent="0.3">
      <c r="A710" t="s">
        <v>509</v>
      </c>
      <c r="B710" t="s">
        <v>502</v>
      </c>
      <c r="C710" t="s">
        <v>510</v>
      </c>
      <c r="D710" s="15">
        <v>800</v>
      </c>
      <c r="E710" s="14">
        <v>0.93</v>
      </c>
      <c r="F710" s="14">
        <v>744</v>
      </c>
      <c r="G710" s="14">
        <v>1.31</v>
      </c>
      <c r="H710" s="14">
        <v>0</v>
      </c>
      <c r="I710" s="14">
        <v>0</v>
      </c>
      <c r="J710" s="14">
        <v>1045</v>
      </c>
      <c r="K710" s="14">
        <v>301</v>
      </c>
      <c r="L710" t="s">
        <v>618</v>
      </c>
      <c r="M710" s="11">
        <v>2026</v>
      </c>
    </row>
    <row r="711" spans="1:13" x14ac:dyDescent="0.3">
      <c r="A711" t="s">
        <v>547</v>
      </c>
      <c r="B711" t="s">
        <v>502</v>
      </c>
      <c r="C711" t="s">
        <v>655</v>
      </c>
      <c r="D711" s="15">
        <v>318</v>
      </c>
      <c r="E711" s="14">
        <v>3.05</v>
      </c>
      <c r="F711" s="14">
        <v>969.9</v>
      </c>
      <c r="G711" s="14">
        <v>3.92</v>
      </c>
      <c r="H711" s="14">
        <v>0.41</v>
      </c>
      <c r="I711" s="14">
        <v>0</v>
      </c>
      <c r="J711" s="14">
        <v>1245.5899999999999</v>
      </c>
      <c r="K711" s="14">
        <v>275.69</v>
      </c>
      <c r="L711" t="s">
        <v>618</v>
      </c>
      <c r="M711" s="11">
        <v>2026</v>
      </c>
    </row>
    <row r="712" spans="1:13" x14ac:dyDescent="0.3">
      <c r="A712" t="s">
        <v>513</v>
      </c>
      <c r="B712" t="s">
        <v>502</v>
      </c>
      <c r="C712" t="s">
        <v>514</v>
      </c>
      <c r="D712" s="15">
        <v>286</v>
      </c>
      <c r="E712" s="14">
        <v>419</v>
      </c>
      <c r="F712" s="14">
        <v>119834</v>
      </c>
      <c r="G712" s="14">
        <v>620.6</v>
      </c>
      <c r="H712" s="14">
        <v>1504.83</v>
      </c>
      <c r="I712" s="14">
        <v>284.08999999999997</v>
      </c>
      <c r="J712" s="14">
        <v>177491.31</v>
      </c>
      <c r="K712" s="14">
        <v>57657.31</v>
      </c>
      <c r="L712" t="s">
        <v>618</v>
      </c>
      <c r="M712" s="11">
        <v>2026</v>
      </c>
    </row>
    <row r="713" spans="1:13" x14ac:dyDescent="0.3">
      <c r="A713" t="s">
        <v>511</v>
      </c>
      <c r="B713" t="s">
        <v>502</v>
      </c>
      <c r="C713" t="s">
        <v>512</v>
      </c>
      <c r="D713" s="15">
        <v>258</v>
      </c>
      <c r="E713" s="14">
        <v>375.88</v>
      </c>
      <c r="F713" s="14">
        <v>96978</v>
      </c>
      <c r="G713" s="14">
        <v>582.70000000000005</v>
      </c>
      <c r="H713" s="14">
        <v>328.92</v>
      </c>
      <c r="I713" s="14">
        <v>0</v>
      </c>
      <c r="J713" s="14">
        <v>150337.73000000001</v>
      </c>
      <c r="K713" s="14">
        <v>53359.73</v>
      </c>
      <c r="L713" t="s">
        <v>618</v>
      </c>
      <c r="M713" s="11">
        <v>2026</v>
      </c>
    </row>
    <row r="714" spans="1:13" x14ac:dyDescent="0.3">
      <c r="A714" t="s">
        <v>521</v>
      </c>
      <c r="B714" t="s">
        <v>502</v>
      </c>
      <c r="C714" t="s">
        <v>522</v>
      </c>
      <c r="D714" s="15">
        <v>198</v>
      </c>
      <c r="E714" s="14">
        <v>450</v>
      </c>
      <c r="F714" s="14">
        <v>89100</v>
      </c>
      <c r="G714" s="14">
        <v>695.83</v>
      </c>
      <c r="H714" s="14">
        <v>583.4</v>
      </c>
      <c r="I714" s="14">
        <v>359.55</v>
      </c>
      <c r="J714" s="14">
        <v>137775.14000000001</v>
      </c>
      <c r="K714" s="14">
        <v>48675.14</v>
      </c>
      <c r="L714" t="s">
        <v>618</v>
      </c>
      <c r="M714" s="11">
        <v>2026</v>
      </c>
    </row>
    <row r="715" spans="1:13" x14ac:dyDescent="0.3">
      <c r="A715" t="s">
        <v>541</v>
      </c>
      <c r="B715" t="s">
        <v>502</v>
      </c>
      <c r="C715" t="s">
        <v>542</v>
      </c>
      <c r="D715" s="15">
        <v>161</v>
      </c>
      <c r="E715" s="14">
        <v>650</v>
      </c>
      <c r="F715" s="14">
        <v>104650</v>
      </c>
      <c r="G715" s="14">
        <v>818.3</v>
      </c>
      <c r="H715" s="14">
        <v>703.53</v>
      </c>
      <c r="I715" s="14">
        <v>40</v>
      </c>
      <c r="J715" s="14">
        <v>131746.47</v>
      </c>
      <c r="K715" s="14">
        <v>27096.47</v>
      </c>
      <c r="L715" t="s">
        <v>618</v>
      </c>
      <c r="M715" s="11">
        <v>2026</v>
      </c>
    </row>
    <row r="716" spans="1:13" x14ac:dyDescent="0.3">
      <c r="A716" t="s">
        <v>545</v>
      </c>
      <c r="B716" t="s">
        <v>502</v>
      </c>
      <c r="C716" t="s">
        <v>546</v>
      </c>
      <c r="D716" s="15">
        <v>128</v>
      </c>
      <c r="E716" s="14">
        <v>13.69</v>
      </c>
      <c r="F716" s="14">
        <v>1752.32</v>
      </c>
      <c r="G716" s="14">
        <v>101.86</v>
      </c>
      <c r="H716" s="14">
        <v>0.9</v>
      </c>
      <c r="I716" s="14">
        <v>0</v>
      </c>
      <c r="J716" s="14">
        <v>13038.1</v>
      </c>
      <c r="K716" s="14">
        <v>11285.78</v>
      </c>
      <c r="L716" t="s">
        <v>618</v>
      </c>
      <c r="M716" s="11">
        <v>2026</v>
      </c>
    </row>
    <row r="717" spans="1:13" x14ac:dyDescent="0.3">
      <c r="A717" t="s">
        <v>539</v>
      </c>
      <c r="B717" t="s">
        <v>502</v>
      </c>
      <c r="C717" t="s">
        <v>540</v>
      </c>
      <c r="D717" s="15">
        <v>106</v>
      </c>
      <c r="E717" s="14">
        <v>670</v>
      </c>
      <c r="F717" s="14">
        <v>71020</v>
      </c>
      <c r="G717" s="14">
        <v>894.03</v>
      </c>
      <c r="H717" s="14">
        <v>152.47999999999999</v>
      </c>
      <c r="I717" s="14">
        <v>0</v>
      </c>
      <c r="J717" s="14">
        <v>94767.52</v>
      </c>
      <c r="K717" s="14">
        <v>23747.52</v>
      </c>
      <c r="L717" t="s">
        <v>618</v>
      </c>
      <c r="M717" s="11">
        <v>2026</v>
      </c>
    </row>
    <row r="718" spans="1:13" x14ac:dyDescent="0.3">
      <c r="A718" t="s">
        <v>535</v>
      </c>
      <c r="B718" t="s">
        <v>502</v>
      </c>
      <c r="C718" t="s">
        <v>536</v>
      </c>
      <c r="D718" s="15">
        <v>90</v>
      </c>
      <c r="E718" s="14">
        <v>470</v>
      </c>
      <c r="F718" s="14">
        <v>42300</v>
      </c>
      <c r="G718" s="14">
        <v>758.83</v>
      </c>
      <c r="H718" s="14">
        <v>819.87</v>
      </c>
      <c r="I718" s="14">
        <v>0</v>
      </c>
      <c r="J718" s="14">
        <v>68295.13</v>
      </c>
      <c r="K718" s="14">
        <v>25995.13</v>
      </c>
      <c r="L718" t="s">
        <v>618</v>
      </c>
      <c r="M718" s="11">
        <v>2026</v>
      </c>
    </row>
    <row r="719" spans="1:13" x14ac:dyDescent="0.3">
      <c r="A719" t="s">
        <v>549</v>
      </c>
      <c r="B719" t="s">
        <v>502</v>
      </c>
      <c r="C719" t="s">
        <v>619</v>
      </c>
      <c r="D719" s="15">
        <v>72</v>
      </c>
      <c r="E719" s="14">
        <v>42</v>
      </c>
      <c r="F719" s="14">
        <v>3024</v>
      </c>
      <c r="G719" s="14">
        <v>59.43</v>
      </c>
      <c r="H719" s="14">
        <v>1</v>
      </c>
      <c r="I719" s="14">
        <v>220</v>
      </c>
      <c r="J719" s="14">
        <v>4279</v>
      </c>
      <c r="K719" s="14">
        <v>1255</v>
      </c>
      <c r="L719" t="s">
        <v>618</v>
      </c>
      <c r="M719" s="11">
        <v>2026</v>
      </c>
    </row>
    <row r="720" spans="1:13" x14ac:dyDescent="0.3">
      <c r="A720" t="s">
        <v>624</v>
      </c>
      <c r="B720" t="s">
        <v>502</v>
      </c>
      <c r="C720" t="s">
        <v>751</v>
      </c>
      <c r="D720" s="15">
        <v>70</v>
      </c>
      <c r="E720" s="14">
        <v>7.5</v>
      </c>
      <c r="F720" s="14">
        <v>525</v>
      </c>
      <c r="G720" s="14">
        <v>22.48</v>
      </c>
      <c r="H720" s="14">
        <v>1.19</v>
      </c>
      <c r="I720" s="14">
        <v>0</v>
      </c>
      <c r="J720" s="14">
        <v>1573.81</v>
      </c>
      <c r="K720" s="14">
        <v>1048.81</v>
      </c>
      <c r="L720" t="s">
        <v>618</v>
      </c>
      <c r="M720" s="11">
        <v>2026</v>
      </c>
    </row>
    <row r="721" spans="1:13" x14ac:dyDescent="0.3">
      <c r="A721" t="s">
        <v>537</v>
      </c>
      <c r="B721" t="s">
        <v>502</v>
      </c>
      <c r="C721" t="s">
        <v>538</v>
      </c>
      <c r="D721" s="15">
        <v>60</v>
      </c>
      <c r="E721" s="14">
        <v>25</v>
      </c>
      <c r="F721" s="14">
        <v>1500</v>
      </c>
      <c r="G721" s="14">
        <v>29.98</v>
      </c>
      <c r="H721" s="14">
        <v>0</v>
      </c>
      <c r="I721" s="14">
        <v>0</v>
      </c>
      <c r="J721" s="14">
        <v>1799</v>
      </c>
      <c r="K721" s="14">
        <v>299</v>
      </c>
      <c r="L721" t="s">
        <v>618</v>
      </c>
      <c r="M721" s="11">
        <v>2026</v>
      </c>
    </row>
    <row r="722" spans="1:13" x14ac:dyDescent="0.3">
      <c r="A722" t="s">
        <v>527</v>
      </c>
      <c r="B722" t="s">
        <v>502</v>
      </c>
      <c r="C722" t="s">
        <v>528</v>
      </c>
      <c r="D722" s="15">
        <v>60</v>
      </c>
      <c r="E722" s="14">
        <v>56.28</v>
      </c>
      <c r="F722" s="14">
        <v>3376.8</v>
      </c>
      <c r="G722" s="14">
        <v>123.04</v>
      </c>
      <c r="H722" s="14">
        <v>2.17</v>
      </c>
      <c r="I722" s="14">
        <v>86.36</v>
      </c>
      <c r="J722" s="14">
        <v>7382.49</v>
      </c>
      <c r="K722" s="14">
        <v>4005.69</v>
      </c>
      <c r="L722" t="s">
        <v>618</v>
      </c>
      <c r="M722" s="11">
        <v>2026</v>
      </c>
    </row>
    <row r="723" spans="1:13" x14ac:dyDescent="0.3">
      <c r="A723" t="s">
        <v>1159</v>
      </c>
      <c r="B723" t="s">
        <v>502</v>
      </c>
      <c r="C723" t="s">
        <v>1160</v>
      </c>
      <c r="D723" s="15">
        <v>50</v>
      </c>
      <c r="E723" s="14">
        <v>4.0599999999999996</v>
      </c>
      <c r="F723" s="14">
        <v>203</v>
      </c>
      <c r="G723" s="14">
        <v>6.81</v>
      </c>
      <c r="H723" s="14">
        <v>0</v>
      </c>
      <c r="I723" s="14">
        <v>0</v>
      </c>
      <c r="J723" s="14">
        <v>340.4</v>
      </c>
      <c r="K723" s="14">
        <v>137.4</v>
      </c>
      <c r="L723" t="s">
        <v>618</v>
      </c>
      <c r="M723" s="11">
        <v>2026</v>
      </c>
    </row>
    <row r="724" spans="1:13" x14ac:dyDescent="0.3">
      <c r="A724" t="s">
        <v>529</v>
      </c>
      <c r="B724" t="s">
        <v>502</v>
      </c>
      <c r="C724" t="s">
        <v>530</v>
      </c>
      <c r="D724" s="15">
        <v>48</v>
      </c>
      <c r="E724" s="14">
        <v>530</v>
      </c>
      <c r="F724" s="14">
        <v>25440</v>
      </c>
      <c r="G724" s="14">
        <v>836.78</v>
      </c>
      <c r="H724" s="14">
        <v>189.76</v>
      </c>
      <c r="I724" s="14">
        <v>0</v>
      </c>
      <c r="J724" s="14">
        <v>40165.24</v>
      </c>
      <c r="K724" s="14">
        <v>14725.24</v>
      </c>
      <c r="L724" t="s">
        <v>618</v>
      </c>
      <c r="M724" s="11">
        <v>2026</v>
      </c>
    </row>
    <row r="725" spans="1:13" x14ac:dyDescent="0.3">
      <c r="A725" t="s">
        <v>553</v>
      </c>
      <c r="B725" t="s">
        <v>502</v>
      </c>
      <c r="C725" t="s">
        <v>554</v>
      </c>
      <c r="D725" s="15">
        <v>46</v>
      </c>
      <c r="E725" s="14">
        <v>680</v>
      </c>
      <c r="F725" s="14">
        <v>31280</v>
      </c>
      <c r="G725" s="14">
        <v>1032.47</v>
      </c>
      <c r="H725" s="14">
        <v>26.26</v>
      </c>
      <c r="I725" s="14">
        <v>0</v>
      </c>
      <c r="J725" s="14">
        <v>47493.74</v>
      </c>
      <c r="K725" s="14">
        <v>16213.74</v>
      </c>
      <c r="L725" t="s">
        <v>618</v>
      </c>
      <c r="M725" s="11">
        <v>2026</v>
      </c>
    </row>
    <row r="726" spans="1:13" x14ac:dyDescent="0.3">
      <c r="A726" t="s">
        <v>755</v>
      </c>
      <c r="B726" t="s">
        <v>502</v>
      </c>
      <c r="C726" t="s">
        <v>756</v>
      </c>
      <c r="D726" s="15">
        <v>40</v>
      </c>
      <c r="E726" s="14">
        <v>2</v>
      </c>
      <c r="F726" s="14">
        <v>80</v>
      </c>
      <c r="G726" s="14">
        <v>6.78</v>
      </c>
      <c r="H726" s="14">
        <v>1.8</v>
      </c>
      <c r="I726" s="14">
        <v>0</v>
      </c>
      <c r="J726" s="14">
        <v>271.2</v>
      </c>
      <c r="K726" s="14">
        <v>191.2</v>
      </c>
      <c r="L726" t="s">
        <v>618</v>
      </c>
      <c r="M726" s="11">
        <v>2026</v>
      </c>
    </row>
    <row r="727" spans="1:13" x14ac:dyDescent="0.3">
      <c r="A727" t="s">
        <v>531</v>
      </c>
      <c r="B727" t="s">
        <v>502</v>
      </c>
      <c r="C727" t="s">
        <v>532</v>
      </c>
      <c r="D727" s="15">
        <v>40</v>
      </c>
      <c r="E727" s="14">
        <v>12.19</v>
      </c>
      <c r="F727" s="14">
        <v>487.6</v>
      </c>
      <c r="G727" s="14">
        <v>15.13</v>
      </c>
      <c r="H727" s="14">
        <v>0</v>
      </c>
      <c r="I727" s="14">
        <v>0</v>
      </c>
      <c r="J727" s="14">
        <v>605</v>
      </c>
      <c r="K727" s="14">
        <v>117.4</v>
      </c>
      <c r="L727" t="s">
        <v>618</v>
      </c>
      <c r="M727" s="11">
        <v>2026</v>
      </c>
    </row>
    <row r="728" spans="1:13" x14ac:dyDescent="0.3">
      <c r="A728" t="s">
        <v>674</v>
      </c>
      <c r="B728" t="s">
        <v>502</v>
      </c>
      <c r="C728" t="s">
        <v>675</v>
      </c>
      <c r="D728" s="15">
        <v>30</v>
      </c>
      <c r="E728" s="14">
        <v>500</v>
      </c>
      <c r="F728" s="14">
        <v>15000</v>
      </c>
      <c r="G728" s="14">
        <v>706.61</v>
      </c>
      <c r="H728" s="14">
        <v>171.62</v>
      </c>
      <c r="I728" s="14">
        <v>0</v>
      </c>
      <c r="J728" s="14">
        <v>21198.38</v>
      </c>
      <c r="K728" s="14">
        <v>6198.38</v>
      </c>
      <c r="L728" t="s">
        <v>618</v>
      </c>
      <c r="M728" s="11">
        <v>2026</v>
      </c>
    </row>
    <row r="729" spans="1:13" x14ac:dyDescent="0.3">
      <c r="A729" t="s">
        <v>662</v>
      </c>
      <c r="B729" t="s">
        <v>502</v>
      </c>
      <c r="C729" t="s">
        <v>663</v>
      </c>
      <c r="D729" s="15">
        <v>27</v>
      </c>
      <c r="E729" s="14">
        <v>191</v>
      </c>
      <c r="F729" s="14">
        <v>5157</v>
      </c>
      <c r="G729" s="14">
        <v>323.88</v>
      </c>
      <c r="H729" s="14">
        <v>0</v>
      </c>
      <c r="I729" s="14">
        <v>0</v>
      </c>
      <c r="J729" s="14">
        <v>8744.7000000000007</v>
      </c>
      <c r="K729" s="14">
        <v>3587.7</v>
      </c>
      <c r="L729" t="s">
        <v>618</v>
      </c>
      <c r="M729" s="11">
        <v>2026</v>
      </c>
    </row>
    <row r="730" spans="1:13" x14ac:dyDescent="0.3">
      <c r="A730" t="s">
        <v>551</v>
      </c>
      <c r="B730" t="s">
        <v>502</v>
      </c>
      <c r="C730" t="s">
        <v>552</v>
      </c>
      <c r="D730" s="15">
        <v>24</v>
      </c>
      <c r="E730" s="14">
        <v>45.03</v>
      </c>
      <c r="F730" s="14">
        <v>1080.72</v>
      </c>
      <c r="G730" s="14">
        <v>81.67</v>
      </c>
      <c r="H730" s="14">
        <v>10</v>
      </c>
      <c r="I730" s="14">
        <v>0</v>
      </c>
      <c r="J730" s="14">
        <v>1960</v>
      </c>
      <c r="K730" s="14">
        <v>879.28</v>
      </c>
      <c r="L730" t="s">
        <v>618</v>
      </c>
      <c r="M730" s="11">
        <v>2026</v>
      </c>
    </row>
    <row r="731" spans="1:13" x14ac:dyDescent="0.3">
      <c r="A731" t="s">
        <v>557</v>
      </c>
      <c r="B731" t="s">
        <v>502</v>
      </c>
      <c r="C731" t="s">
        <v>558</v>
      </c>
      <c r="D731" s="15">
        <v>23</v>
      </c>
      <c r="E731" s="14">
        <v>290</v>
      </c>
      <c r="F731" s="14">
        <v>6670</v>
      </c>
      <c r="G731" s="14">
        <v>495.65</v>
      </c>
      <c r="H731" s="14">
        <v>0</v>
      </c>
      <c r="I731" s="14">
        <v>0</v>
      </c>
      <c r="J731" s="14">
        <v>11400</v>
      </c>
      <c r="K731" s="14">
        <v>4730</v>
      </c>
      <c r="L731" t="s">
        <v>618</v>
      </c>
      <c r="M731" s="11">
        <v>2026</v>
      </c>
    </row>
    <row r="732" spans="1:13" x14ac:dyDescent="0.3">
      <c r="A732" t="s">
        <v>591</v>
      </c>
      <c r="B732" t="s">
        <v>502</v>
      </c>
      <c r="C732" t="s">
        <v>592</v>
      </c>
      <c r="D732" s="15">
        <v>23</v>
      </c>
      <c r="E732" s="14">
        <v>33.56</v>
      </c>
      <c r="F732" s="14">
        <v>771.88</v>
      </c>
      <c r="G732" s="14">
        <v>67.819999999999993</v>
      </c>
      <c r="H732" s="14">
        <v>0.14000000000000001</v>
      </c>
      <c r="I732" s="14">
        <v>0</v>
      </c>
      <c r="J732" s="14">
        <v>1559.86</v>
      </c>
      <c r="K732" s="14">
        <v>787.98</v>
      </c>
      <c r="L732" t="s">
        <v>618</v>
      </c>
      <c r="M732" s="11">
        <v>2026</v>
      </c>
    </row>
    <row r="733" spans="1:13" x14ac:dyDescent="0.3">
      <c r="A733" t="s">
        <v>622</v>
      </c>
      <c r="B733" t="s">
        <v>502</v>
      </c>
      <c r="C733" t="s">
        <v>623</v>
      </c>
      <c r="D733" s="15">
        <v>21</v>
      </c>
      <c r="E733" s="14">
        <v>720</v>
      </c>
      <c r="F733" s="14">
        <v>15120</v>
      </c>
      <c r="G733" s="14">
        <v>1254.1500000000001</v>
      </c>
      <c r="H733" s="14">
        <v>82.82</v>
      </c>
      <c r="I733" s="14">
        <v>0</v>
      </c>
      <c r="J733" s="14">
        <v>26337.18</v>
      </c>
      <c r="K733" s="14">
        <v>11217.18</v>
      </c>
      <c r="L733" t="s">
        <v>618</v>
      </c>
      <c r="M733" s="11">
        <v>2026</v>
      </c>
    </row>
    <row r="734" spans="1:13" x14ac:dyDescent="0.3">
      <c r="A734" t="s">
        <v>555</v>
      </c>
      <c r="B734" t="s">
        <v>502</v>
      </c>
      <c r="C734" t="s">
        <v>556</v>
      </c>
      <c r="D734" s="15">
        <v>21</v>
      </c>
      <c r="E734" s="14">
        <v>945.57</v>
      </c>
      <c r="F734" s="14">
        <v>19856.97</v>
      </c>
      <c r="G734" s="14">
        <v>1321.93</v>
      </c>
      <c r="H734" s="14">
        <v>39.479999999999997</v>
      </c>
      <c r="I734" s="14">
        <v>0</v>
      </c>
      <c r="J734" s="14">
        <v>27760.52</v>
      </c>
      <c r="K734" s="14">
        <v>7903.55</v>
      </c>
      <c r="L734" t="s">
        <v>618</v>
      </c>
      <c r="M734" s="11">
        <v>2026</v>
      </c>
    </row>
    <row r="735" spans="1:13" x14ac:dyDescent="0.3">
      <c r="A735" t="s">
        <v>587</v>
      </c>
      <c r="B735" t="s">
        <v>502</v>
      </c>
      <c r="C735" t="s">
        <v>588</v>
      </c>
      <c r="D735" s="15">
        <v>18</v>
      </c>
      <c r="E735" s="14">
        <v>700</v>
      </c>
      <c r="F735" s="14">
        <v>12600</v>
      </c>
      <c r="G735" s="14">
        <v>1043.5999999999999</v>
      </c>
      <c r="H735" s="14">
        <v>15.19</v>
      </c>
      <c r="I735" s="14">
        <v>0</v>
      </c>
      <c r="J735" s="14">
        <v>18784.810000000001</v>
      </c>
      <c r="K735" s="14">
        <v>6184.81</v>
      </c>
      <c r="L735" t="s">
        <v>618</v>
      </c>
      <c r="M735" s="11">
        <v>2026</v>
      </c>
    </row>
    <row r="736" spans="1:13" x14ac:dyDescent="0.3">
      <c r="A736" t="s">
        <v>565</v>
      </c>
      <c r="B736" t="s">
        <v>502</v>
      </c>
      <c r="C736" t="s">
        <v>566</v>
      </c>
      <c r="D736" s="15">
        <v>15</v>
      </c>
      <c r="E736" s="14">
        <v>90</v>
      </c>
      <c r="F736" s="14">
        <v>1350</v>
      </c>
      <c r="G736" s="14">
        <v>165.33</v>
      </c>
      <c r="H736" s="14">
        <v>0</v>
      </c>
      <c r="I736" s="14">
        <v>0</v>
      </c>
      <c r="J736" s="14">
        <v>2480</v>
      </c>
      <c r="K736" s="14">
        <v>1130</v>
      </c>
      <c r="L736" t="s">
        <v>618</v>
      </c>
      <c r="M736" s="11">
        <v>2026</v>
      </c>
    </row>
    <row r="737" spans="1:13" x14ac:dyDescent="0.3">
      <c r="A737" t="s">
        <v>563</v>
      </c>
      <c r="B737" t="s">
        <v>502</v>
      </c>
      <c r="C737" t="s">
        <v>564</v>
      </c>
      <c r="D737" s="15">
        <v>12</v>
      </c>
      <c r="E737" s="14">
        <v>33</v>
      </c>
      <c r="F737" s="14">
        <v>396</v>
      </c>
      <c r="G737" s="14">
        <v>149.66</v>
      </c>
      <c r="H737" s="14">
        <v>4.08</v>
      </c>
      <c r="I737" s="14">
        <v>0</v>
      </c>
      <c r="J737" s="14">
        <v>1795.92</v>
      </c>
      <c r="K737" s="14">
        <v>1399.92</v>
      </c>
      <c r="L737" t="s">
        <v>618</v>
      </c>
      <c r="M737" s="11">
        <v>2026</v>
      </c>
    </row>
    <row r="738" spans="1:13" x14ac:dyDescent="0.3">
      <c r="A738" t="s">
        <v>571</v>
      </c>
      <c r="B738" t="s">
        <v>502</v>
      </c>
      <c r="C738" t="s">
        <v>572</v>
      </c>
      <c r="D738" s="15">
        <v>11</v>
      </c>
      <c r="E738" s="14">
        <v>487.8</v>
      </c>
      <c r="F738" s="14">
        <v>5365.8</v>
      </c>
      <c r="G738" s="14">
        <v>774.09</v>
      </c>
      <c r="H738" s="14">
        <v>0</v>
      </c>
      <c r="I738" s="14">
        <v>0</v>
      </c>
      <c r="J738" s="14">
        <v>8515</v>
      </c>
      <c r="K738" s="14">
        <v>3149.2</v>
      </c>
      <c r="L738" t="s">
        <v>618</v>
      </c>
      <c r="M738" s="11">
        <v>2026</v>
      </c>
    </row>
    <row r="739" spans="1:13" x14ac:dyDescent="0.3">
      <c r="A739" t="s">
        <v>502</v>
      </c>
      <c r="B739" t="s">
        <v>502</v>
      </c>
      <c r="C739" t="s">
        <v>1186</v>
      </c>
      <c r="D739" s="15">
        <v>10</v>
      </c>
      <c r="E739" s="14">
        <v>0</v>
      </c>
      <c r="F739" s="14">
        <v>0</v>
      </c>
      <c r="G739" s="14">
        <v>0</v>
      </c>
      <c r="H739" s="14">
        <v>0</v>
      </c>
      <c r="I739" s="14">
        <v>0</v>
      </c>
      <c r="J739" s="14">
        <v>0</v>
      </c>
      <c r="K739" s="14">
        <v>0</v>
      </c>
      <c r="L739" t="s">
        <v>618</v>
      </c>
      <c r="M739" s="11">
        <v>2026</v>
      </c>
    </row>
    <row r="740" spans="1:13" x14ac:dyDescent="0.3">
      <c r="A740" t="s">
        <v>585</v>
      </c>
      <c r="B740" t="s">
        <v>502</v>
      </c>
      <c r="C740" t="s">
        <v>586</v>
      </c>
      <c r="D740" s="15">
        <v>8</v>
      </c>
      <c r="E740" s="14">
        <v>1160.58</v>
      </c>
      <c r="F740" s="14">
        <v>9284.6200000000008</v>
      </c>
      <c r="G740" s="14">
        <v>1375</v>
      </c>
      <c r="H740" s="14">
        <v>0</v>
      </c>
      <c r="I740" s="14">
        <v>0</v>
      </c>
      <c r="J740" s="14">
        <v>11000</v>
      </c>
      <c r="K740" s="14">
        <v>1715.38</v>
      </c>
      <c r="L740" t="s">
        <v>618</v>
      </c>
      <c r="M740" s="11">
        <v>2026</v>
      </c>
    </row>
    <row r="741" spans="1:13" x14ac:dyDescent="0.3">
      <c r="A741" t="s">
        <v>559</v>
      </c>
      <c r="B741" t="s">
        <v>502</v>
      </c>
      <c r="C741" t="s">
        <v>560</v>
      </c>
      <c r="D741" s="15">
        <v>7</v>
      </c>
      <c r="E741" s="14">
        <v>45.6</v>
      </c>
      <c r="F741" s="14">
        <v>319.2</v>
      </c>
      <c r="G741" s="14">
        <v>70</v>
      </c>
      <c r="H741" s="14">
        <v>0</v>
      </c>
      <c r="I741" s="14">
        <v>0</v>
      </c>
      <c r="J741" s="14">
        <v>490</v>
      </c>
      <c r="K741" s="14">
        <v>170.8</v>
      </c>
      <c r="L741" t="s">
        <v>618</v>
      </c>
      <c r="M741" s="11">
        <v>2026</v>
      </c>
    </row>
    <row r="742" spans="1:13" x14ac:dyDescent="0.3">
      <c r="A742" t="s">
        <v>502</v>
      </c>
      <c r="B742" t="s">
        <v>502</v>
      </c>
      <c r="C742" t="s">
        <v>646</v>
      </c>
      <c r="D742" s="15">
        <v>5</v>
      </c>
      <c r="E742" s="14">
        <v>0</v>
      </c>
      <c r="F742" s="14">
        <v>0</v>
      </c>
      <c r="G742" s="14">
        <v>100</v>
      </c>
      <c r="H742" s="14">
        <v>0</v>
      </c>
      <c r="I742" s="14">
        <v>0</v>
      </c>
      <c r="J742" s="14">
        <v>500</v>
      </c>
      <c r="K742" s="14">
        <v>500</v>
      </c>
      <c r="L742" t="s">
        <v>618</v>
      </c>
      <c r="M742" s="11">
        <v>2026</v>
      </c>
    </row>
    <row r="743" spans="1:13" x14ac:dyDescent="0.3">
      <c r="A743" t="s">
        <v>614</v>
      </c>
      <c r="B743" t="s">
        <v>502</v>
      </c>
      <c r="C743" t="s">
        <v>615</v>
      </c>
      <c r="D743" s="15">
        <v>4</v>
      </c>
      <c r="E743" s="14">
        <v>33.56</v>
      </c>
      <c r="F743" s="14">
        <v>134.24</v>
      </c>
      <c r="G743" s="14">
        <v>93.88</v>
      </c>
      <c r="H743" s="14">
        <v>2.48</v>
      </c>
      <c r="I743" s="14">
        <v>0</v>
      </c>
      <c r="J743" s="14">
        <v>375.52</v>
      </c>
      <c r="K743" s="14">
        <v>241.28</v>
      </c>
      <c r="L743" t="s">
        <v>618</v>
      </c>
      <c r="M743" s="11">
        <v>2026</v>
      </c>
    </row>
    <row r="744" spans="1:13" x14ac:dyDescent="0.3">
      <c r="A744" t="s">
        <v>602</v>
      </c>
      <c r="B744" t="s">
        <v>502</v>
      </c>
      <c r="C744" t="s">
        <v>603</v>
      </c>
      <c r="D744" s="15">
        <v>4</v>
      </c>
      <c r="E744" s="14">
        <v>54.43</v>
      </c>
      <c r="F744" s="14">
        <v>217.72</v>
      </c>
      <c r="G744" s="14">
        <v>70</v>
      </c>
      <c r="H744" s="14">
        <v>0</v>
      </c>
      <c r="I744" s="14">
        <v>0</v>
      </c>
      <c r="J744" s="14">
        <v>280</v>
      </c>
      <c r="K744" s="14">
        <v>62.28</v>
      </c>
      <c r="L744" t="s">
        <v>618</v>
      </c>
      <c r="M744" s="11">
        <v>2026</v>
      </c>
    </row>
    <row r="745" spans="1:13" x14ac:dyDescent="0.3">
      <c r="A745" t="s">
        <v>716</v>
      </c>
      <c r="B745" t="s">
        <v>502</v>
      </c>
      <c r="C745" t="s">
        <v>717</v>
      </c>
      <c r="D745" s="15">
        <v>4</v>
      </c>
      <c r="E745" s="14">
        <v>1652.88</v>
      </c>
      <c r="F745" s="14">
        <v>6611.52</v>
      </c>
      <c r="G745" s="14">
        <v>2412.85</v>
      </c>
      <c r="H745" s="14">
        <v>48.6</v>
      </c>
      <c r="I745" s="14">
        <v>0</v>
      </c>
      <c r="J745" s="14">
        <v>9651.4</v>
      </c>
      <c r="K745" s="14">
        <v>3039.88</v>
      </c>
      <c r="L745" t="s">
        <v>618</v>
      </c>
      <c r="M745" s="11">
        <v>2026</v>
      </c>
    </row>
    <row r="746" spans="1:13" x14ac:dyDescent="0.3">
      <c r="A746" t="s">
        <v>575</v>
      </c>
      <c r="B746" t="s">
        <v>502</v>
      </c>
      <c r="C746" t="s">
        <v>576</v>
      </c>
      <c r="D746" s="15">
        <v>4</v>
      </c>
      <c r="E746" s="14">
        <v>3</v>
      </c>
      <c r="F746" s="14">
        <v>12</v>
      </c>
      <c r="G746" s="14">
        <v>35</v>
      </c>
      <c r="H746" s="14">
        <v>0</v>
      </c>
      <c r="I746" s="14">
        <v>0</v>
      </c>
      <c r="J746" s="14">
        <v>140</v>
      </c>
      <c r="K746" s="14">
        <v>128</v>
      </c>
      <c r="L746" t="s">
        <v>618</v>
      </c>
      <c r="M746" s="11">
        <v>2026</v>
      </c>
    </row>
    <row r="747" spans="1:13" x14ac:dyDescent="0.3">
      <c r="A747" t="s">
        <v>502</v>
      </c>
      <c r="B747" t="s">
        <v>502</v>
      </c>
      <c r="C747" t="s">
        <v>1187</v>
      </c>
      <c r="D747" s="15">
        <v>3</v>
      </c>
      <c r="E747" s="14">
        <v>0</v>
      </c>
      <c r="F747" s="14">
        <v>0</v>
      </c>
      <c r="G747" s="14">
        <v>0</v>
      </c>
      <c r="H747" s="14">
        <v>0</v>
      </c>
      <c r="I747" s="14">
        <v>0</v>
      </c>
      <c r="J747" s="14">
        <v>0</v>
      </c>
      <c r="K747" s="14">
        <v>0</v>
      </c>
      <c r="L747" t="s">
        <v>618</v>
      </c>
      <c r="M747" s="11">
        <v>2026</v>
      </c>
    </row>
    <row r="748" spans="1:13" x14ac:dyDescent="0.3">
      <c r="A748" t="s">
        <v>656</v>
      </c>
      <c r="B748" t="s">
        <v>502</v>
      </c>
      <c r="C748" t="s">
        <v>657</v>
      </c>
      <c r="D748" s="15">
        <v>2</v>
      </c>
      <c r="E748" s="14">
        <v>48</v>
      </c>
      <c r="F748" s="14">
        <v>96</v>
      </c>
      <c r="G748" s="14">
        <v>75</v>
      </c>
      <c r="H748" s="14">
        <v>0</v>
      </c>
      <c r="I748" s="14">
        <v>0</v>
      </c>
      <c r="J748" s="14">
        <v>150</v>
      </c>
      <c r="K748" s="14">
        <v>54</v>
      </c>
      <c r="L748" t="s">
        <v>618</v>
      </c>
      <c r="M748" s="11">
        <v>2026</v>
      </c>
    </row>
    <row r="749" spans="1:13" x14ac:dyDescent="0.3">
      <c r="A749" t="s">
        <v>502</v>
      </c>
      <c r="B749" t="s">
        <v>502</v>
      </c>
      <c r="C749" t="s">
        <v>1188</v>
      </c>
      <c r="D749" s="15">
        <v>2</v>
      </c>
      <c r="E749" s="14">
        <v>0</v>
      </c>
      <c r="F749" s="14">
        <v>0</v>
      </c>
      <c r="G749" s="14">
        <v>52.5</v>
      </c>
      <c r="H749" s="14">
        <v>0</v>
      </c>
      <c r="I749" s="14">
        <v>0</v>
      </c>
      <c r="J749" s="14">
        <v>105</v>
      </c>
      <c r="K749" s="14">
        <v>105</v>
      </c>
      <c r="L749" t="s">
        <v>618</v>
      </c>
      <c r="M749" s="11">
        <v>2026</v>
      </c>
    </row>
    <row r="750" spans="1:13" x14ac:dyDescent="0.3">
      <c r="A750" t="s">
        <v>1189</v>
      </c>
      <c r="B750" t="s">
        <v>502</v>
      </c>
      <c r="C750" t="s">
        <v>1190</v>
      </c>
      <c r="D750" s="15">
        <v>2</v>
      </c>
      <c r="E750" s="14">
        <v>400</v>
      </c>
      <c r="F750" s="14">
        <v>800</v>
      </c>
      <c r="G750" s="14">
        <v>200</v>
      </c>
      <c r="H750" s="14">
        <v>0</v>
      </c>
      <c r="I750" s="14">
        <v>0</v>
      </c>
      <c r="J750" s="14">
        <v>400</v>
      </c>
      <c r="K750" s="14">
        <v>-400</v>
      </c>
      <c r="L750" t="s">
        <v>618</v>
      </c>
      <c r="M750" s="11">
        <v>2026</v>
      </c>
    </row>
    <row r="751" spans="1:13" x14ac:dyDescent="0.3">
      <c r="A751" t="s">
        <v>762</v>
      </c>
      <c r="B751" t="s">
        <v>502</v>
      </c>
      <c r="C751" t="s">
        <v>763</v>
      </c>
      <c r="D751" s="15">
        <v>2</v>
      </c>
      <c r="E751" s="14">
        <v>0</v>
      </c>
      <c r="F751" s="14">
        <v>0</v>
      </c>
      <c r="G751" s="14">
        <v>50</v>
      </c>
      <c r="H751" s="14">
        <v>10</v>
      </c>
      <c r="I751" s="14">
        <v>0</v>
      </c>
      <c r="J751" s="14">
        <v>100</v>
      </c>
      <c r="K751" s="14">
        <v>100</v>
      </c>
      <c r="L751" t="s">
        <v>618</v>
      </c>
      <c r="M751" s="11">
        <v>2026</v>
      </c>
    </row>
    <row r="752" spans="1:13" x14ac:dyDescent="0.3">
      <c r="A752" t="s">
        <v>502</v>
      </c>
      <c r="B752" t="s">
        <v>502</v>
      </c>
      <c r="C752" t="s">
        <v>1191</v>
      </c>
      <c r="D752" s="15">
        <v>2</v>
      </c>
      <c r="E752" s="14">
        <v>0</v>
      </c>
      <c r="F752" s="14">
        <v>0</v>
      </c>
      <c r="G752" s="14">
        <v>15</v>
      </c>
      <c r="H752" s="14">
        <v>0</v>
      </c>
      <c r="I752" s="14">
        <v>0</v>
      </c>
      <c r="J752" s="14">
        <v>30</v>
      </c>
      <c r="K752" s="14">
        <v>30</v>
      </c>
      <c r="L752" t="s">
        <v>618</v>
      </c>
      <c r="M752" s="11">
        <v>2026</v>
      </c>
    </row>
    <row r="753" spans="1:13" x14ac:dyDescent="0.3">
      <c r="A753" t="s">
        <v>502</v>
      </c>
      <c r="B753" t="s">
        <v>502</v>
      </c>
      <c r="C753" t="s">
        <v>1192</v>
      </c>
      <c r="D753" s="15">
        <v>2</v>
      </c>
      <c r="E753" s="14">
        <v>0</v>
      </c>
      <c r="F753" s="14">
        <v>0</v>
      </c>
      <c r="G753" s="14">
        <v>20</v>
      </c>
      <c r="H753" s="14">
        <v>0</v>
      </c>
      <c r="I753" s="14">
        <v>0</v>
      </c>
      <c r="J753" s="14">
        <v>40</v>
      </c>
      <c r="K753" s="14">
        <v>40</v>
      </c>
      <c r="L753" t="s">
        <v>618</v>
      </c>
      <c r="M753" s="11">
        <v>2026</v>
      </c>
    </row>
    <row r="754" spans="1:13" x14ac:dyDescent="0.3">
      <c r="A754" t="s">
        <v>605</v>
      </c>
      <c r="B754" t="s">
        <v>502</v>
      </c>
      <c r="C754" t="s">
        <v>606</v>
      </c>
      <c r="D754" s="15">
        <v>2</v>
      </c>
      <c r="E754" s="14">
        <v>20</v>
      </c>
      <c r="F754" s="14">
        <v>40</v>
      </c>
      <c r="G754" s="14">
        <v>30</v>
      </c>
      <c r="H754" s="14">
        <v>20</v>
      </c>
      <c r="I754" s="14">
        <v>0</v>
      </c>
      <c r="J754" s="14">
        <v>60</v>
      </c>
      <c r="K754" s="14">
        <v>20</v>
      </c>
      <c r="L754" t="s">
        <v>618</v>
      </c>
      <c r="M754" s="11">
        <v>2026</v>
      </c>
    </row>
    <row r="755" spans="1:13" x14ac:dyDescent="0.3">
      <c r="A755" t="s">
        <v>502</v>
      </c>
      <c r="B755" t="s">
        <v>502</v>
      </c>
      <c r="C755" t="s">
        <v>1193</v>
      </c>
      <c r="D755" s="15">
        <v>1</v>
      </c>
      <c r="E755" s="14">
        <v>0</v>
      </c>
      <c r="F755" s="14">
        <v>0</v>
      </c>
      <c r="G755" s="14">
        <v>80</v>
      </c>
      <c r="H755" s="14">
        <v>0</v>
      </c>
      <c r="I755" s="14">
        <v>0</v>
      </c>
      <c r="J755" s="14">
        <v>80</v>
      </c>
      <c r="K755" s="14">
        <v>80</v>
      </c>
      <c r="L755" t="s">
        <v>618</v>
      </c>
      <c r="M755" s="11">
        <v>2026</v>
      </c>
    </row>
    <row r="756" spans="1:13" x14ac:dyDescent="0.3">
      <c r="A756" t="s">
        <v>502</v>
      </c>
      <c r="B756" t="s">
        <v>502</v>
      </c>
      <c r="C756" t="s">
        <v>1194</v>
      </c>
      <c r="D756" s="15">
        <v>1</v>
      </c>
      <c r="E756" s="14">
        <v>0</v>
      </c>
      <c r="F756" s="14">
        <v>0</v>
      </c>
      <c r="G756" s="14">
        <v>50</v>
      </c>
      <c r="H756" s="14">
        <v>0</v>
      </c>
      <c r="I756" s="14">
        <v>0</v>
      </c>
      <c r="J756" s="14">
        <v>50</v>
      </c>
      <c r="K756" s="14">
        <v>50</v>
      </c>
      <c r="L756" t="s">
        <v>618</v>
      </c>
      <c r="M756" s="11">
        <v>2026</v>
      </c>
    </row>
    <row r="757" spans="1:13" x14ac:dyDescent="0.3">
      <c r="A757" t="s">
        <v>561</v>
      </c>
      <c r="B757" t="s">
        <v>502</v>
      </c>
      <c r="C757" t="s">
        <v>562</v>
      </c>
      <c r="D757" s="15">
        <v>1</v>
      </c>
      <c r="E757" s="14">
        <v>5</v>
      </c>
      <c r="F757" s="14">
        <v>5</v>
      </c>
      <c r="G757" s="14">
        <v>8</v>
      </c>
      <c r="H757" s="14">
        <v>0</v>
      </c>
      <c r="I757" s="14">
        <v>0</v>
      </c>
      <c r="J757" s="14">
        <v>8</v>
      </c>
      <c r="K757" s="14">
        <v>3</v>
      </c>
      <c r="L757" t="s">
        <v>618</v>
      </c>
      <c r="M757" s="11">
        <v>2026</v>
      </c>
    </row>
    <row r="758" spans="1:13" x14ac:dyDescent="0.3">
      <c r="A758" t="s">
        <v>502</v>
      </c>
      <c r="B758" t="s">
        <v>502</v>
      </c>
      <c r="C758" t="s">
        <v>1195</v>
      </c>
      <c r="D758" s="15">
        <v>1</v>
      </c>
      <c r="E758" s="14">
        <v>0</v>
      </c>
      <c r="F758" s="14">
        <v>0</v>
      </c>
      <c r="G758" s="14">
        <v>250</v>
      </c>
      <c r="H758" s="14">
        <v>0</v>
      </c>
      <c r="I758" s="14">
        <v>0</v>
      </c>
      <c r="J758" s="14">
        <v>250</v>
      </c>
      <c r="K758" s="14">
        <v>250</v>
      </c>
      <c r="L758" t="s">
        <v>618</v>
      </c>
      <c r="M758" s="11">
        <v>2026</v>
      </c>
    </row>
    <row r="759" spans="1:13" x14ac:dyDescent="0.3">
      <c r="A759" t="s">
        <v>502</v>
      </c>
      <c r="B759" t="s">
        <v>502</v>
      </c>
      <c r="C759" t="s">
        <v>757</v>
      </c>
      <c r="D759" s="15">
        <v>1</v>
      </c>
      <c r="E759" s="14">
        <v>0</v>
      </c>
      <c r="F759" s="14">
        <v>0</v>
      </c>
      <c r="G759" s="14">
        <v>450</v>
      </c>
      <c r="H759" s="14">
        <v>0</v>
      </c>
      <c r="I759" s="14">
        <v>0</v>
      </c>
      <c r="J759" s="14">
        <v>450</v>
      </c>
      <c r="K759" s="14">
        <v>450</v>
      </c>
      <c r="L759" t="s">
        <v>618</v>
      </c>
      <c r="M759" s="11">
        <v>2026</v>
      </c>
    </row>
    <row r="760" spans="1:13" x14ac:dyDescent="0.3">
      <c r="A760" t="s">
        <v>627</v>
      </c>
      <c r="B760" t="s">
        <v>502</v>
      </c>
      <c r="C760" t="s">
        <v>628</v>
      </c>
      <c r="D760" s="15">
        <v>1</v>
      </c>
      <c r="E760" s="14">
        <v>20.92</v>
      </c>
      <c r="F760" s="14">
        <v>20.92</v>
      </c>
      <c r="G760" s="14">
        <v>45</v>
      </c>
      <c r="H760" s="14">
        <v>0</v>
      </c>
      <c r="I760" s="14">
        <v>0</v>
      </c>
      <c r="J760" s="14">
        <v>45</v>
      </c>
      <c r="K760" s="14">
        <v>24.08</v>
      </c>
      <c r="L760" t="s">
        <v>618</v>
      </c>
      <c r="M760" s="11">
        <v>2026</v>
      </c>
    </row>
    <row r="761" spans="1:13" x14ac:dyDescent="0.3">
      <c r="A761" t="s">
        <v>577</v>
      </c>
      <c r="B761" t="s">
        <v>502</v>
      </c>
      <c r="C761" t="s">
        <v>578</v>
      </c>
      <c r="D761" s="15">
        <v>1</v>
      </c>
      <c r="E761" s="14">
        <v>30.49</v>
      </c>
      <c r="F761" s="14">
        <v>30.49</v>
      </c>
      <c r="G761" s="14">
        <v>40</v>
      </c>
      <c r="H761" s="14">
        <v>0.25</v>
      </c>
      <c r="I761" s="14">
        <v>0</v>
      </c>
      <c r="J761" s="14">
        <v>40</v>
      </c>
      <c r="K761" s="14">
        <v>9.51</v>
      </c>
      <c r="L761" t="s">
        <v>618</v>
      </c>
      <c r="M761" s="11">
        <v>2026</v>
      </c>
    </row>
    <row r="762" spans="1:13" x14ac:dyDescent="0.3">
      <c r="A762" t="s">
        <v>505</v>
      </c>
      <c r="B762" t="s">
        <v>502</v>
      </c>
      <c r="C762" t="s">
        <v>506</v>
      </c>
      <c r="D762" s="9">
        <v>3150</v>
      </c>
      <c r="E762" s="14">
        <v>2.5</v>
      </c>
      <c r="F762" s="14">
        <v>7875</v>
      </c>
      <c r="G762" s="14">
        <v>3.03</v>
      </c>
      <c r="H762" s="14">
        <v>0</v>
      </c>
      <c r="I762" s="14">
        <v>17</v>
      </c>
      <c r="J762" s="14">
        <v>9547</v>
      </c>
      <c r="K762" s="14">
        <v>1672</v>
      </c>
      <c r="L762" t="s">
        <v>636</v>
      </c>
      <c r="M762" s="11">
        <v>2026</v>
      </c>
    </row>
    <row r="763" spans="1:13" x14ac:dyDescent="0.3">
      <c r="A763" t="s">
        <v>515</v>
      </c>
      <c r="B763" t="s">
        <v>502</v>
      </c>
      <c r="C763" t="s">
        <v>516</v>
      </c>
      <c r="D763" s="9">
        <v>1074</v>
      </c>
      <c r="E763" s="14">
        <v>7.51</v>
      </c>
      <c r="F763" s="14">
        <v>8065.74</v>
      </c>
      <c r="G763" s="14">
        <v>17.02</v>
      </c>
      <c r="H763" s="14">
        <v>8.3800000000000008</v>
      </c>
      <c r="I763" s="14">
        <v>0</v>
      </c>
      <c r="J763" s="14">
        <v>18281.62</v>
      </c>
      <c r="K763" s="14">
        <v>10215.879999999999</v>
      </c>
      <c r="L763" t="s">
        <v>636</v>
      </c>
      <c r="M763" s="11">
        <v>2026</v>
      </c>
    </row>
    <row r="764" spans="1:13" x14ac:dyDescent="0.3">
      <c r="A764" t="s">
        <v>509</v>
      </c>
      <c r="B764" t="s">
        <v>502</v>
      </c>
      <c r="C764" t="s">
        <v>510</v>
      </c>
      <c r="D764">
        <v>800</v>
      </c>
      <c r="E764" s="14">
        <v>0.93</v>
      </c>
      <c r="F764" s="14">
        <v>744</v>
      </c>
      <c r="G764" s="14">
        <v>1.3</v>
      </c>
      <c r="H764" s="14">
        <v>0</v>
      </c>
      <c r="I764" s="14">
        <v>0</v>
      </c>
      <c r="J764" s="14">
        <v>1040</v>
      </c>
      <c r="K764" s="14">
        <v>296</v>
      </c>
      <c r="L764" t="s">
        <v>636</v>
      </c>
      <c r="M764" s="11">
        <v>2026</v>
      </c>
    </row>
    <row r="765" spans="1:13" x14ac:dyDescent="0.3">
      <c r="A765" t="s">
        <v>507</v>
      </c>
      <c r="B765" t="s">
        <v>502</v>
      </c>
      <c r="C765" t="s">
        <v>508</v>
      </c>
      <c r="D765">
        <v>800</v>
      </c>
      <c r="E765" s="14">
        <v>0.93</v>
      </c>
      <c r="F765" s="14">
        <v>744</v>
      </c>
      <c r="G765" s="14">
        <v>1.3</v>
      </c>
      <c r="H765" s="14">
        <v>0</v>
      </c>
      <c r="I765" s="14">
        <v>0</v>
      </c>
      <c r="J765" s="14">
        <v>1040</v>
      </c>
      <c r="K765" s="14">
        <v>296</v>
      </c>
      <c r="L765" t="s">
        <v>636</v>
      </c>
      <c r="M765" s="11">
        <v>2026</v>
      </c>
    </row>
    <row r="766" spans="1:13" x14ac:dyDescent="0.3">
      <c r="A766" t="s">
        <v>547</v>
      </c>
      <c r="B766" t="s">
        <v>502</v>
      </c>
      <c r="C766" t="s">
        <v>655</v>
      </c>
      <c r="D766">
        <v>638</v>
      </c>
      <c r="E766" s="14">
        <v>3.05</v>
      </c>
      <c r="F766" s="14">
        <v>1945.9</v>
      </c>
      <c r="G766" s="14">
        <v>4</v>
      </c>
      <c r="H766" s="14">
        <v>1</v>
      </c>
      <c r="I766" s="14">
        <v>0</v>
      </c>
      <c r="J766" s="14">
        <v>2554</v>
      </c>
      <c r="K766" s="14">
        <v>608.1</v>
      </c>
      <c r="L766" t="s">
        <v>636</v>
      </c>
      <c r="M766" s="11">
        <v>2026</v>
      </c>
    </row>
    <row r="767" spans="1:13" x14ac:dyDescent="0.3">
      <c r="A767" t="s">
        <v>511</v>
      </c>
      <c r="B767" t="s">
        <v>502</v>
      </c>
      <c r="C767" t="s">
        <v>512</v>
      </c>
      <c r="D767">
        <v>336</v>
      </c>
      <c r="E767" s="14">
        <v>380</v>
      </c>
      <c r="F767" s="14">
        <v>127680</v>
      </c>
      <c r="G767" s="14">
        <v>588.75</v>
      </c>
      <c r="H767" s="14">
        <v>794.79</v>
      </c>
      <c r="I767" s="14">
        <v>87.25</v>
      </c>
      <c r="J767" s="14">
        <v>197820.91</v>
      </c>
      <c r="K767" s="14">
        <v>70140.91</v>
      </c>
      <c r="L767" t="s">
        <v>636</v>
      </c>
      <c r="M767" s="11">
        <v>2026</v>
      </c>
    </row>
    <row r="768" spans="1:13" x14ac:dyDescent="0.3">
      <c r="A768" t="s">
        <v>513</v>
      </c>
      <c r="B768" t="s">
        <v>502</v>
      </c>
      <c r="C768" t="s">
        <v>514</v>
      </c>
      <c r="D768">
        <v>268</v>
      </c>
      <c r="E768" s="14">
        <v>419</v>
      </c>
      <c r="F768" s="14">
        <v>112292</v>
      </c>
      <c r="G768" s="14">
        <v>629.41</v>
      </c>
      <c r="H768" s="14">
        <v>1171.6400000000001</v>
      </c>
      <c r="I768" s="14">
        <v>63.39</v>
      </c>
      <c r="J768" s="14">
        <v>168682.15</v>
      </c>
      <c r="K768" s="14">
        <v>56390.15</v>
      </c>
      <c r="L768" t="s">
        <v>636</v>
      </c>
      <c r="M768" s="11">
        <v>2026</v>
      </c>
    </row>
    <row r="769" spans="1:13" x14ac:dyDescent="0.3">
      <c r="A769" t="s">
        <v>527</v>
      </c>
      <c r="B769" t="s">
        <v>502</v>
      </c>
      <c r="C769" t="s">
        <v>528</v>
      </c>
      <c r="D769">
        <v>198</v>
      </c>
      <c r="E769" s="14">
        <v>56.28</v>
      </c>
      <c r="F769" s="14">
        <v>11143.44</v>
      </c>
      <c r="G769" s="14">
        <v>119.14</v>
      </c>
      <c r="H769" s="14">
        <v>19.149999999999999</v>
      </c>
      <c r="I769" s="14">
        <v>511.55</v>
      </c>
      <c r="J769" s="14">
        <v>23589.9</v>
      </c>
      <c r="K769" s="14">
        <v>12446.46</v>
      </c>
      <c r="L769" t="s">
        <v>636</v>
      </c>
      <c r="M769" s="11">
        <v>2026</v>
      </c>
    </row>
    <row r="770" spans="1:13" x14ac:dyDescent="0.3">
      <c r="A770" t="s">
        <v>521</v>
      </c>
      <c r="B770" t="s">
        <v>502</v>
      </c>
      <c r="C770" t="s">
        <v>522</v>
      </c>
      <c r="D770">
        <v>116</v>
      </c>
      <c r="E770" s="14">
        <v>450</v>
      </c>
      <c r="F770" s="14">
        <v>52200</v>
      </c>
      <c r="G770" s="14">
        <v>709.03</v>
      </c>
      <c r="H770" s="14">
        <v>471.95</v>
      </c>
      <c r="I770" s="14">
        <v>39.950000000000003</v>
      </c>
      <c r="J770" s="14">
        <v>82247.009999999995</v>
      </c>
      <c r="K770" s="14">
        <v>30047.01</v>
      </c>
      <c r="L770" t="s">
        <v>636</v>
      </c>
      <c r="M770" s="11">
        <v>2026</v>
      </c>
    </row>
    <row r="771" spans="1:13" x14ac:dyDescent="0.3">
      <c r="A771" t="s">
        <v>537</v>
      </c>
      <c r="B771" t="s">
        <v>502</v>
      </c>
      <c r="C771" t="s">
        <v>538</v>
      </c>
      <c r="D771">
        <v>108</v>
      </c>
      <c r="E771" s="14">
        <v>25</v>
      </c>
      <c r="F771" s="14">
        <v>2700</v>
      </c>
      <c r="G771" s="14">
        <v>30.09</v>
      </c>
      <c r="H771" s="14">
        <v>20.77</v>
      </c>
      <c r="I771" s="14">
        <v>4.62</v>
      </c>
      <c r="J771" s="14">
        <v>3249.85</v>
      </c>
      <c r="K771" s="14">
        <v>549.85</v>
      </c>
      <c r="L771" t="s">
        <v>636</v>
      </c>
      <c r="M771" s="11">
        <v>2026</v>
      </c>
    </row>
    <row r="772" spans="1:13" x14ac:dyDescent="0.3">
      <c r="A772" t="s">
        <v>541</v>
      </c>
      <c r="B772" t="s">
        <v>502</v>
      </c>
      <c r="C772" t="s">
        <v>542</v>
      </c>
      <c r="D772">
        <v>103</v>
      </c>
      <c r="E772" s="14">
        <v>650</v>
      </c>
      <c r="F772" s="14">
        <v>66950</v>
      </c>
      <c r="G772" s="14">
        <v>823.7</v>
      </c>
      <c r="H772" s="14">
        <v>226.04</v>
      </c>
      <c r="I772" s="14">
        <v>23.08</v>
      </c>
      <c r="J772" s="14">
        <v>84841.03</v>
      </c>
      <c r="K772" s="14">
        <v>17891.03</v>
      </c>
      <c r="L772" t="s">
        <v>636</v>
      </c>
      <c r="M772" s="11">
        <v>2026</v>
      </c>
    </row>
    <row r="773" spans="1:13" x14ac:dyDescent="0.3">
      <c r="A773" t="s">
        <v>565</v>
      </c>
      <c r="B773" t="s">
        <v>502</v>
      </c>
      <c r="C773" t="s">
        <v>566</v>
      </c>
      <c r="D773">
        <v>101</v>
      </c>
      <c r="E773" s="14">
        <v>90</v>
      </c>
      <c r="F773" s="14">
        <v>9090</v>
      </c>
      <c r="G773" s="14">
        <v>79.599999999999994</v>
      </c>
      <c r="H773" s="14">
        <v>0</v>
      </c>
      <c r="I773" s="14">
        <v>0</v>
      </c>
      <c r="J773" s="14">
        <v>8040</v>
      </c>
      <c r="K773" s="14">
        <v>-1050</v>
      </c>
      <c r="L773" t="s">
        <v>636</v>
      </c>
      <c r="M773" s="11">
        <v>2026</v>
      </c>
    </row>
    <row r="774" spans="1:13" x14ac:dyDescent="0.3">
      <c r="A774" t="s">
        <v>529</v>
      </c>
      <c r="B774" t="s">
        <v>502</v>
      </c>
      <c r="C774" t="s">
        <v>530</v>
      </c>
      <c r="D774">
        <v>99</v>
      </c>
      <c r="E774" s="14">
        <v>530</v>
      </c>
      <c r="F774" s="14">
        <v>52470</v>
      </c>
      <c r="G774" s="14">
        <v>826.15</v>
      </c>
      <c r="H774" s="14">
        <v>266.7</v>
      </c>
      <c r="I774" s="14">
        <v>65.92</v>
      </c>
      <c r="J774" s="14">
        <v>81789.23</v>
      </c>
      <c r="K774" s="14">
        <v>29319.23</v>
      </c>
      <c r="L774" t="s">
        <v>636</v>
      </c>
      <c r="M774" s="11">
        <v>2026</v>
      </c>
    </row>
    <row r="775" spans="1:13" x14ac:dyDescent="0.3">
      <c r="A775" t="s">
        <v>624</v>
      </c>
      <c r="B775" t="s">
        <v>502</v>
      </c>
      <c r="C775" t="s">
        <v>751</v>
      </c>
      <c r="D775">
        <v>76</v>
      </c>
      <c r="E775" s="14">
        <v>7.5</v>
      </c>
      <c r="F775" s="14">
        <v>570</v>
      </c>
      <c r="G775" s="14">
        <v>22.57</v>
      </c>
      <c r="H775" s="14">
        <v>6.5</v>
      </c>
      <c r="I775" s="14">
        <v>22.19</v>
      </c>
      <c r="J775" s="14">
        <v>1715.69</v>
      </c>
      <c r="K775" s="14">
        <v>1145.69</v>
      </c>
      <c r="L775" t="s">
        <v>636</v>
      </c>
      <c r="M775" s="11">
        <v>2026</v>
      </c>
    </row>
    <row r="776" spans="1:13" x14ac:dyDescent="0.3">
      <c r="A776" t="s">
        <v>531</v>
      </c>
      <c r="B776" t="s">
        <v>502</v>
      </c>
      <c r="C776" t="s">
        <v>532</v>
      </c>
      <c r="D776">
        <v>75</v>
      </c>
      <c r="E776" s="14">
        <v>12.19</v>
      </c>
      <c r="F776" s="14">
        <v>914.25</v>
      </c>
      <c r="G776" s="14">
        <v>15.12</v>
      </c>
      <c r="H776" s="14">
        <v>1.48</v>
      </c>
      <c r="I776" s="14">
        <v>4.79</v>
      </c>
      <c r="J776" s="14">
        <v>1134.32</v>
      </c>
      <c r="K776" s="14">
        <v>220.07</v>
      </c>
      <c r="L776" t="s">
        <v>636</v>
      </c>
      <c r="M776" s="11">
        <v>2026</v>
      </c>
    </row>
    <row r="777" spans="1:13" x14ac:dyDescent="0.3">
      <c r="A777" t="s">
        <v>535</v>
      </c>
      <c r="B777" t="s">
        <v>502</v>
      </c>
      <c r="C777" t="s">
        <v>536</v>
      </c>
      <c r="D777">
        <v>75</v>
      </c>
      <c r="E777" s="14">
        <v>470</v>
      </c>
      <c r="F777" s="14">
        <v>35250</v>
      </c>
      <c r="G777" s="14">
        <v>771.82</v>
      </c>
      <c r="H777" s="14">
        <v>513.55999999999995</v>
      </c>
      <c r="I777" s="14">
        <v>0</v>
      </c>
      <c r="J777" s="14">
        <v>57886.44</v>
      </c>
      <c r="K777" s="14">
        <v>22636.44</v>
      </c>
      <c r="L777" t="s">
        <v>636</v>
      </c>
      <c r="M777" s="11">
        <v>2026</v>
      </c>
    </row>
    <row r="778" spans="1:13" x14ac:dyDescent="0.3">
      <c r="A778" t="s">
        <v>545</v>
      </c>
      <c r="B778" t="s">
        <v>502</v>
      </c>
      <c r="C778" t="s">
        <v>546</v>
      </c>
      <c r="D778">
        <v>47</v>
      </c>
      <c r="E778" s="14">
        <v>13.69</v>
      </c>
      <c r="F778" s="14">
        <v>643.42999999999995</v>
      </c>
      <c r="G778" s="14">
        <v>107.94</v>
      </c>
      <c r="H778" s="14">
        <v>13.34</v>
      </c>
      <c r="I778" s="14">
        <v>16.440000000000001</v>
      </c>
      <c r="J778" s="14">
        <v>5073.09</v>
      </c>
      <c r="K778" s="14">
        <v>4429.66</v>
      </c>
      <c r="L778" t="s">
        <v>636</v>
      </c>
      <c r="M778" s="11">
        <v>2026</v>
      </c>
    </row>
    <row r="779" spans="1:13" x14ac:dyDescent="0.3">
      <c r="A779" t="s">
        <v>539</v>
      </c>
      <c r="B779" t="s">
        <v>502</v>
      </c>
      <c r="C779" t="s">
        <v>540</v>
      </c>
      <c r="D779">
        <v>41</v>
      </c>
      <c r="E779" s="14">
        <v>670</v>
      </c>
      <c r="F779" s="14">
        <v>27470</v>
      </c>
      <c r="G779" s="14">
        <v>962.54</v>
      </c>
      <c r="H779" s="14">
        <v>105.75</v>
      </c>
      <c r="I779" s="14">
        <v>140</v>
      </c>
      <c r="J779" s="14">
        <v>39464.25</v>
      </c>
      <c r="K779" s="14">
        <v>11994.25</v>
      </c>
      <c r="L779" t="s">
        <v>636</v>
      </c>
      <c r="M779" s="11">
        <v>2026</v>
      </c>
    </row>
    <row r="780" spans="1:13" x14ac:dyDescent="0.3">
      <c r="A780" t="s">
        <v>551</v>
      </c>
      <c r="B780" t="s">
        <v>502</v>
      </c>
      <c r="C780" t="s">
        <v>552</v>
      </c>
      <c r="D780">
        <v>40</v>
      </c>
      <c r="E780" s="14">
        <v>45.03</v>
      </c>
      <c r="F780" s="14">
        <v>1801.2</v>
      </c>
      <c r="G780" s="14">
        <v>75.48</v>
      </c>
      <c r="H780" s="14">
        <v>1.82</v>
      </c>
      <c r="I780" s="14">
        <v>5.9</v>
      </c>
      <c r="J780" s="14">
        <v>3019.08</v>
      </c>
      <c r="K780" s="14">
        <v>1217.8800000000001</v>
      </c>
      <c r="L780" t="s">
        <v>636</v>
      </c>
      <c r="M780" s="11">
        <v>2026</v>
      </c>
    </row>
    <row r="781" spans="1:13" x14ac:dyDescent="0.3">
      <c r="A781" t="s">
        <v>662</v>
      </c>
      <c r="B781" t="s">
        <v>502</v>
      </c>
      <c r="C781" t="s">
        <v>663</v>
      </c>
      <c r="D781">
        <v>36</v>
      </c>
      <c r="E781" s="14">
        <v>191</v>
      </c>
      <c r="F781" s="14">
        <v>6876</v>
      </c>
      <c r="G781" s="14">
        <v>304.04000000000002</v>
      </c>
      <c r="H781" s="14">
        <v>0</v>
      </c>
      <c r="I781" s="14">
        <v>0</v>
      </c>
      <c r="J781" s="14">
        <v>10945.5</v>
      </c>
      <c r="K781" s="14">
        <v>4069.5</v>
      </c>
      <c r="L781" t="s">
        <v>636</v>
      </c>
      <c r="M781" s="11">
        <v>2026</v>
      </c>
    </row>
    <row r="782" spans="1:13" x14ac:dyDescent="0.3">
      <c r="A782" t="s">
        <v>591</v>
      </c>
      <c r="B782" t="s">
        <v>502</v>
      </c>
      <c r="C782" t="s">
        <v>592</v>
      </c>
      <c r="D782">
        <v>36</v>
      </c>
      <c r="E782" s="14">
        <v>33.56</v>
      </c>
      <c r="F782" s="14">
        <v>1208.1600000000001</v>
      </c>
      <c r="G782" s="14">
        <v>59.03</v>
      </c>
      <c r="H782" s="14">
        <v>5</v>
      </c>
      <c r="I782" s="14">
        <v>0</v>
      </c>
      <c r="J782" s="14">
        <v>2125</v>
      </c>
      <c r="K782" s="14">
        <v>916.84</v>
      </c>
      <c r="L782" t="s">
        <v>636</v>
      </c>
      <c r="M782" s="11">
        <v>2026</v>
      </c>
    </row>
    <row r="783" spans="1:13" x14ac:dyDescent="0.3">
      <c r="A783" t="s">
        <v>553</v>
      </c>
      <c r="B783" t="s">
        <v>502</v>
      </c>
      <c r="C783" t="s">
        <v>554</v>
      </c>
      <c r="D783">
        <v>36</v>
      </c>
      <c r="E783" s="14">
        <v>680</v>
      </c>
      <c r="F783" s="14">
        <v>24480</v>
      </c>
      <c r="G783" s="14">
        <v>997.21</v>
      </c>
      <c r="H783" s="14">
        <v>100.48</v>
      </c>
      <c r="I783" s="14">
        <v>0</v>
      </c>
      <c r="J783" s="14">
        <v>35899.519999999997</v>
      </c>
      <c r="K783" s="14">
        <v>11419.52</v>
      </c>
      <c r="L783" t="s">
        <v>636</v>
      </c>
      <c r="M783" s="11">
        <v>2026</v>
      </c>
    </row>
    <row r="784" spans="1:13" x14ac:dyDescent="0.3">
      <c r="A784" t="s">
        <v>557</v>
      </c>
      <c r="B784" t="s">
        <v>502</v>
      </c>
      <c r="C784" t="s">
        <v>558</v>
      </c>
      <c r="D784">
        <v>30</v>
      </c>
      <c r="E784" s="14">
        <v>290</v>
      </c>
      <c r="F784" s="14">
        <v>8700</v>
      </c>
      <c r="G784" s="14">
        <v>543.33000000000004</v>
      </c>
      <c r="H784" s="14">
        <v>0</v>
      </c>
      <c r="I784" s="14">
        <v>0</v>
      </c>
      <c r="J784" s="14">
        <v>16300</v>
      </c>
      <c r="K784" s="14">
        <v>7600</v>
      </c>
      <c r="L784" t="s">
        <v>636</v>
      </c>
      <c r="M784" s="11">
        <v>2026</v>
      </c>
    </row>
    <row r="785" spans="1:13" x14ac:dyDescent="0.3">
      <c r="A785" t="s">
        <v>1159</v>
      </c>
      <c r="B785" t="s">
        <v>502</v>
      </c>
      <c r="C785" t="s">
        <v>1160</v>
      </c>
      <c r="D785">
        <v>24</v>
      </c>
      <c r="E785" s="14">
        <v>4.0599999999999996</v>
      </c>
      <c r="F785" s="14">
        <v>97.44</v>
      </c>
      <c r="G785" s="14">
        <v>7</v>
      </c>
      <c r="H785" s="14">
        <v>0</v>
      </c>
      <c r="I785" s="14">
        <v>0</v>
      </c>
      <c r="J785" s="14">
        <v>168</v>
      </c>
      <c r="K785" s="14">
        <v>70.56</v>
      </c>
      <c r="L785" t="s">
        <v>636</v>
      </c>
      <c r="M785" s="11">
        <v>2026</v>
      </c>
    </row>
    <row r="786" spans="1:13" x14ac:dyDescent="0.3">
      <c r="A786" t="s">
        <v>555</v>
      </c>
      <c r="B786" t="s">
        <v>502</v>
      </c>
      <c r="C786" t="s">
        <v>556</v>
      </c>
      <c r="D786">
        <v>23</v>
      </c>
      <c r="E786" s="14">
        <v>945.57</v>
      </c>
      <c r="F786" s="14">
        <v>21748.11</v>
      </c>
      <c r="G786" s="14">
        <v>1325.78</v>
      </c>
      <c r="H786" s="14">
        <v>0</v>
      </c>
      <c r="I786" s="14">
        <v>388.85</v>
      </c>
      <c r="J786" s="14">
        <v>30492.85</v>
      </c>
      <c r="K786" s="14">
        <v>8744.74</v>
      </c>
      <c r="L786" t="s">
        <v>636</v>
      </c>
      <c r="M786" s="11">
        <v>2026</v>
      </c>
    </row>
    <row r="787" spans="1:13" x14ac:dyDescent="0.3">
      <c r="A787" t="s">
        <v>622</v>
      </c>
      <c r="B787" t="s">
        <v>502</v>
      </c>
      <c r="C787" t="s">
        <v>623</v>
      </c>
      <c r="D787">
        <v>20</v>
      </c>
      <c r="E787" s="14">
        <v>720</v>
      </c>
      <c r="F787" s="14">
        <v>14400</v>
      </c>
      <c r="G787" s="14">
        <v>1205.0999999999999</v>
      </c>
      <c r="H787" s="14">
        <v>0</v>
      </c>
      <c r="I787" s="14">
        <v>0</v>
      </c>
      <c r="J787" s="14">
        <v>24102</v>
      </c>
      <c r="K787" s="14">
        <v>9702</v>
      </c>
      <c r="L787" t="s">
        <v>636</v>
      </c>
      <c r="M787" s="11">
        <v>2026</v>
      </c>
    </row>
    <row r="788" spans="1:13" x14ac:dyDescent="0.3">
      <c r="A788" t="s">
        <v>549</v>
      </c>
      <c r="B788" t="s">
        <v>502</v>
      </c>
      <c r="C788" t="s">
        <v>619</v>
      </c>
      <c r="D788">
        <v>19</v>
      </c>
      <c r="E788" s="14">
        <v>42</v>
      </c>
      <c r="F788" s="14">
        <v>798</v>
      </c>
      <c r="G788" s="14">
        <v>55.46</v>
      </c>
      <c r="H788" s="14">
        <v>1.25</v>
      </c>
      <c r="I788" s="14">
        <v>4.0599999999999996</v>
      </c>
      <c r="J788" s="14">
        <v>1053.81</v>
      </c>
      <c r="K788" s="14">
        <v>255.81</v>
      </c>
      <c r="L788" t="s">
        <v>636</v>
      </c>
      <c r="M788" s="11">
        <v>2026</v>
      </c>
    </row>
    <row r="789" spans="1:13" x14ac:dyDescent="0.3">
      <c r="A789" t="s">
        <v>674</v>
      </c>
      <c r="B789" t="s">
        <v>502</v>
      </c>
      <c r="C789" t="s">
        <v>675</v>
      </c>
      <c r="D789">
        <v>18</v>
      </c>
      <c r="E789" s="14">
        <v>500</v>
      </c>
      <c r="F789" s="14">
        <v>9000</v>
      </c>
      <c r="G789" s="14">
        <v>690.12</v>
      </c>
      <c r="H789" s="14">
        <v>7.4</v>
      </c>
      <c r="I789" s="14">
        <v>0</v>
      </c>
      <c r="J789" s="14">
        <v>12422.2</v>
      </c>
      <c r="K789" s="14">
        <v>3422.2</v>
      </c>
      <c r="L789" t="s">
        <v>636</v>
      </c>
      <c r="M789" s="11">
        <v>2026</v>
      </c>
    </row>
    <row r="790" spans="1:13" x14ac:dyDescent="0.3">
      <c r="A790" t="s">
        <v>587</v>
      </c>
      <c r="B790" t="s">
        <v>502</v>
      </c>
      <c r="C790" t="s">
        <v>588</v>
      </c>
      <c r="D790">
        <v>18</v>
      </c>
      <c r="E790" s="14">
        <v>700</v>
      </c>
      <c r="F790" s="14">
        <v>12600</v>
      </c>
      <c r="G790" s="14">
        <v>1088.33</v>
      </c>
      <c r="H790" s="14">
        <v>10</v>
      </c>
      <c r="I790" s="14">
        <v>0</v>
      </c>
      <c r="J790" s="14">
        <v>19590</v>
      </c>
      <c r="K790" s="14">
        <v>6990</v>
      </c>
      <c r="L790" t="s">
        <v>636</v>
      </c>
      <c r="M790" s="11">
        <v>2026</v>
      </c>
    </row>
    <row r="791" spans="1:13" x14ac:dyDescent="0.3">
      <c r="A791" t="s">
        <v>559</v>
      </c>
      <c r="B791" t="s">
        <v>502</v>
      </c>
      <c r="C791" t="s">
        <v>560</v>
      </c>
      <c r="D791">
        <v>17</v>
      </c>
      <c r="E791" s="14">
        <v>45.6</v>
      </c>
      <c r="F791" s="14">
        <v>775.2</v>
      </c>
      <c r="G791" s="14">
        <v>71.44</v>
      </c>
      <c r="H791" s="14">
        <v>7.72</v>
      </c>
      <c r="I791" s="14">
        <v>4.12</v>
      </c>
      <c r="J791" s="14">
        <v>1214.4000000000001</v>
      </c>
      <c r="K791" s="14">
        <v>439.2</v>
      </c>
      <c r="L791" t="s">
        <v>636</v>
      </c>
      <c r="M791" s="11">
        <v>2026</v>
      </c>
    </row>
    <row r="792" spans="1:13" x14ac:dyDescent="0.3">
      <c r="A792" t="s">
        <v>563</v>
      </c>
      <c r="B792" t="s">
        <v>502</v>
      </c>
      <c r="C792" t="s">
        <v>564</v>
      </c>
      <c r="D792">
        <v>15</v>
      </c>
      <c r="E792" s="14">
        <v>33</v>
      </c>
      <c r="F792" s="14">
        <v>495</v>
      </c>
      <c r="G792" s="14">
        <v>150</v>
      </c>
      <c r="H792" s="14">
        <v>0</v>
      </c>
      <c r="I792" s="14">
        <v>0</v>
      </c>
      <c r="J792" s="14">
        <v>2250</v>
      </c>
      <c r="K792" s="14">
        <v>1755</v>
      </c>
      <c r="L792" t="s">
        <v>636</v>
      </c>
      <c r="M792" s="11">
        <v>2026</v>
      </c>
    </row>
    <row r="793" spans="1:13" x14ac:dyDescent="0.3">
      <c r="A793" t="s">
        <v>502</v>
      </c>
      <c r="B793" t="s">
        <v>502</v>
      </c>
      <c r="C793" t="s">
        <v>1213</v>
      </c>
      <c r="D793">
        <v>10</v>
      </c>
      <c r="E793" s="14">
        <v>0</v>
      </c>
      <c r="F793" s="14">
        <v>0</v>
      </c>
      <c r="G793" s="14">
        <v>4</v>
      </c>
      <c r="H793" s="14">
        <v>0</v>
      </c>
      <c r="I793" s="14">
        <v>0</v>
      </c>
      <c r="J793" s="14">
        <v>40</v>
      </c>
      <c r="K793" s="14">
        <v>40</v>
      </c>
      <c r="L793" t="s">
        <v>636</v>
      </c>
      <c r="M793" s="11">
        <v>2026</v>
      </c>
    </row>
    <row r="794" spans="1:13" x14ac:dyDescent="0.3">
      <c r="A794" t="s">
        <v>571</v>
      </c>
      <c r="B794" t="s">
        <v>502</v>
      </c>
      <c r="C794" t="s">
        <v>572</v>
      </c>
      <c r="D794">
        <v>8</v>
      </c>
      <c r="E794" s="14">
        <v>487.8</v>
      </c>
      <c r="F794" s="14">
        <v>3902.4</v>
      </c>
      <c r="G794" s="14">
        <v>745</v>
      </c>
      <c r="H794" s="14">
        <v>0</v>
      </c>
      <c r="I794" s="14">
        <v>0</v>
      </c>
      <c r="J794" s="14">
        <v>5960</v>
      </c>
      <c r="K794" s="14">
        <v>2057.6</v>
      </c>
      <c r="L794" t="s">
        <v>636</v>
      </c>
      <c r="M794" s="11">
        <v>2026</v>
      </c>
    </row>
    <row r="795" spans="1:13" x14ac:dyDescent="0.3">
      <c r="A795" t="s">
        <v>597</v>
      </c>
      <c r="B795" t="s">
        <v>502</v>
      </c>
      <c r="C795" t="s">
        <v>598</v>
      </c>
      <c r="D795">
        <v>6</v>
      </c>
      <c r="E795" s="14">
        <v>0</v>
      </c>
      <c r="F795" s="14">
        <v>0</v>
      </c>
      <c r="G795" s="14">
        <v>100</v>
      </c>
      <c r="H795" s="14">
        <v>0</v>
      </c>
      <c r="I795" s="14">
        <v>0</v>
      </c>
      <c r="J795" s="14">
        <v>600</v>
      </c>
      <c r="K795" s="14">
        <v>600</v>
      </c>
      <c r="L795" t="s">
        <v>636</v>
      </c>
      <c r="M795" s="11">
        <v>2026</v>
      </c>
    </row>
    <row r="796" spans="1:13" x14ac:dyDescent="0.3">
      <c r="A796" t="s">
        <v>1214</v>
      </c>
      <c r="B796" t="s">
        <v>502</v>
      </c>
      <c r="C796" t="s">
        <v>1215</v>
      </c>
      <c r="D796">
        <v>6</v>
      </c>
      <c r="E796" s="14">
        <v>44.9</v>
      </c>
      <c r="F796" s="14">
        <v>269.39999999999998</v>
      </c>
      <c r="G796" s="14">
        <v>60</v>
      </c>
      <c r="H796" s="14">
        <v>0</v>
      </c>
      <c r="I796" s="14">
        <v>0</v>
      </c>
      <c r="J796" s="14">
        <v>360</v>
      </c>
      <c r="K796" s="14">
        <v>90.6</v>
      </c>
      <c r="L796" t="s">
        <v>636</v>
      </c>
      <c r="M796" s="11">
        <v>2026</v>
      </c>
    </row>
    <row r="797" spans="1:13" x14ac:dyDescent="0.3">
      <c r="A797" t="s">
        <v>502</v>
      </c>
      <c r="B797" t="s">
        <v>502</v>
      </c>
      <c r="C797" t="s">
        <v>1216</v>
      </c>
      <c r="D797">
        <v>5</v>
      </c>
      <c r="E797" s="14">
        <v>0</v>
      </c>
      <c r="F797" s="14">
        <v>0</v>
      </c>
      <c r="G797" s="14">
        <v>15</v>
      </c>
      <c r="H797" s="14">
        <v>0</v>
      </c>
      <c r="I797" s="14">
        <v>0</v>
      </c>
      <c r="J797" s="14">
        <v>75</v>
      </c>
      <c r="K797" s="14">
        <v>75</v>
      </c>
      <c r="L797" t="s">
        <v>636</v>
      </c>
      <c r="M797" s="11">
        <v>2026</v>
      </c>
    </row>
    <row r="798" spans="1:13" x14ac:dyDescent="0.3">
      <c r="A798" t="s">
        <v>585</v>
      </c>
      <c r="B798" t="s">
        <v>502</v>
      </c>
      <c r="C798" t="s">
        <v>586</v>
      </c>
      <c r="D798">
        <v>3</v>
      </c>
      <c r="E798" s="14">
        <v>1468.89</v>
      </c>
      <c r="F798" s="14">
        <v>4406.67</v>
      </c>
      <c r="G798" s="14">
        <v>1900</v>
      </c>
      <c r="H798" s="14">
        <v>0</v>
      </c>
      <c r="I798" s="14">
        <v>0</v>
      </c>
      <c r="J798" s="14">
        <v>5700</v>
      </c>
      <c r="K798" s="14">
        <v>1293.33</v>
      </c>
      <c r="L798" t="s">
        <v>636</v>
      </c>
      <c r="M798" s="11">
        <v>2026</v>
      </c>
    </row>
    <row r="799" spans="1:13" x14ac:dyDescent="0.3">
      <c r="A799" t="s">
        <v>605</v>
      </c>
      <c r="B799" t="s">
        <v>502</v>
      </c>
      <c r="C799" t="s">
        <v>606</v>
      </c>
      <c r="D799">
        <v>3</v>
      </c>
      <c r="E799" s="14">
        <v>20</v>
      </c>
      <c r="F799" s="14">
        <v>60</v>
      </c>
      <c r="G799" s="14">
        <v>10</v>
      </c>
      <c r="H799" s="14">
        <v>0</v>
      </c>
      <c r="I799" s="14">
        <v>0</v>
      </c>
      <c r="J799" s="14">
        <v>30</v>
      </c>
      <c r="K799" s="14">
        <v>-30</v>
      </c>
      <c r="L799" t="s">
        <v>636</v>
      </c>
      <c r="M799" s="11">
        <v>2026</v>
      </c>
    </row>
    <row r="800" spans="1:13" x14ac:dyDescent="0.3">
      <c r="A800" t="s">
        <v>1217</v>
      </c>
      <c r="B800" t="s">
        <v>502</v>
      </c>
      <c r="C800" t="s">
        <v>1218</v>
      </c>
      <c r="D800">
        <v>2</v>
      </c>
      <c r="E800" s="14">
        <v>1.56</v>
      </c>
      <c r="F800" s="14">
        <v>3.12</v>
      </c>
      <c r="G800" s="14">
        <v>5</v>
      </c>
      <c r="H800" s="14">
        <v>0</v>
      </c>
      <c r="I800" s="14">
        <v>0</v>
      </c>
      <c r="J800" s="14">
        <v>10</v>
      </c>
      <c r="K800" s="14">
        <v>6.88</v>
      </c>
      <c r="L800" t="s">
        <v>636</v>
      </c>
      <c r="M800" s="11">
        <v>2026</v>
      </c>
    </row>
    <row r="801" spans="1:13" x14ac:dyDescent="0.3">
      <c r="A801" t="s">
        <v>733</v>
      </c>
      <c r="B801" t="s">
        <v>502</v>
      </c>
      <c r="C801" t="s">
        <v>734</v>
      </c>
      <c r="D801">
        <v>2</v>
      </c>
      <c r="E801" s="14">
        <v>0</v>
      </c>
      <c r="F801" s="14">
        <v>0</v>
      </c>
      <c r="G801" s="14">
        <v>200</v>
      </c>
      <c r="H801" s="14">
        <v>0</v>
      </c>
      <c r="I801" s="14">
        <v>0</v>
      </c>
      <c r="J801" s="14">
        <v>400</v>
      </c>
      <c r="K801" s="14">
        <v>400</v>
      </c>
      <c r="L801" t="s">
        <v>636</v>
      </c>
      <c r="M801" s="11">
        <v>2026</v>
      </c>
    </row>
    <row r="802" spans="1:13" x14ac:dyDescent="0.3">
      <c r="A802" t="s">
        <v>1161</v>
      </c>
      <c r="B802" t="s">
        <v>502</v>
      </c>
      <c r="C802" t="s">
        <v>1162</v>
      </c>
      <c r="D802">
        <v>2</v>
      </c>
      <c r="E802" s="14">
        <v>9.2100000000000009</v>
      </c>
      <c r="F802" s="14">
        <v>18.420000000000002</v>
      </c>
      <c r="G802" s="14">
        <v>12</v>
      </c>
      <c r="H802" s="14">
        <v>0</v>
      </c>
      <c r="I802" s="14">
        <v>0</v>
      </c>
      <c r="J802" s="14">
        <v>24</v>
      </c>
      <c r="K802" s="14">
        <v>5.58</v>
      </c>
      <c r="L802" t="s">
        <v>636</v>
      </c>
      <c r="M802" s="11">
        <v>2026</v>
      </c>
    </row>
    <row r="803" spans="1:13" x14ac:dyDescent="0.3">
      <c r="A803" t="s">
        <v>602</v>
      </c>
      <c r="B803" t="s">
        <v>502</v>
      </c>
      <c r="C803" t="s">
        <v>603</v>
      </c>
      <c r="D803">
        <v>1</v>
      </c>
      <c r="E803" s="14">
        <v>54.43</v>
      </c>
      <c r="F803" s="14">
        <v>54.43</v>
      </c>
      <c r="G803" s="14">
        <v>70</v>
      </c>
      <c r="H803" s="14">
        <v>0</v>
      </c>
      <c r="I803" s="14">
        <v>0</v>
      </c>
      <c r="J803" s="14">
        <v>70</v>
      </c>
      <c r="K803" s="14">
        <v>15.57</v>
      </c>
      <c r="L803" t="s">
        <v>636</v>
      </c>
      <c r="M803" s="11">
        <v>2026</v>
      </c>
    </row>
    <row r="804" spans="1:13" x14ac:dyDescent="0.3">
      <c r="A804" t="s">
        <v>716</v>
      </c>
      <c r="B804" t="s">
        <v>502</v>
      </c>
      <c r="C804" t="s">
        <v>717</v>
      </c>
      <c r="D804">
        <v>1</v>
      </c>
      <c r="E804" s="14">
        <v>1652.88</v>
      </c>
      <c r="F804" s="14">
        <v>1652.88</v>
      </c>
      <c r="G804" s="14">
        <v>2500</v>
      </c>
      <c r="H804" s="14">
        <v>0</v>
      </c>
      <c r="I804" s="14">
        <v>0</v>
      </c>
      <c r="J804" s="14">
        <v>2500</v>
      </c>
      <c r="K804" s="14">
        <v>847.12</v>
      </c>
      <c r="L804" t="s">
        <v>636</v>
      </c>
      <c r="M804" s="11">
        <v>2026</v>
      </c>
    </row>
    <row r="805" spans="1:13" x14ac:dyDescent="0.3">
      <c r="A805" t="s">
        <v>502</v>
      </c>
      <c r="B805" t="s">
        <v>502</v>
      </c>
      <c r="C805" t="s">
        <v>1219</v>
      </c>
      <c r="D805">
        <v>1</v>
      </c>
      <c r="E805" s="14">
        <v>0</v>
      </c>
      <c r="F805" s="14">
        <v>0</v>
      </c>
      <c r="G805" s="14">
        <v>20</v>
      </c>
      <c r="H805" s="14">
        <v>0</v>
      </c>
      <c r="I805" s="14">
        <v>0</v>
      </c>
      <c r="J805" s="14">
        <v>20</v>
      </c>
      <c r="K805" s="14">
        <v>20</v>
      </c>
      <c r="L805" t="s">
        <v>636</v>
      </c>
      <c r="M805" s="11">
        <v>2026</v>
      </c>
    </row>
    <row r="806" spans="1:13" x14ac:dyDescent="0.3">
      <c r="A806" t="s">
        <v>614</v>
      </c>
      <c r="B806" t="s">
        <v>502</v>
      </c>
      <c r="C806" t="s">
        <v>615</v>
      </c>
      <c r="D806">
        <v>1</v>
      </c>
      <c r="E806" s="14">
        <v>33.56</v>
      </c>
      <c r="F806" s="14">
        <v>33.56</v>
      </c>
      <c r="G806" s="14">
        <v>85</v>
      </c>
      <c r="H806" s="14">
        <v>0</v>
      </c>
      <c r="I806" s="14">
        <v>0</v>
      </c>
      <c r="J806" s="14">
        <v>85</v>
      </c>
      <c r="K806" s="14">
        <v>51.44</v>
      </c>
      <c r="L806" t="s">
        <v>636</v>
      </c>
      <c r="M806" s="11">
        <v>2026</v>
      </c>
    </row>
    <row r="807" spans="1:13" x14ac:dyDescent="0.3">
      <c r="A807" t="s">
        <v>502</v>
      </c>
      <c r="B807" t="s">
        <v>502</v>
      </c>
      <c r="C807" t="s">
        <v>1188</v>
      </c>
      <c r="D807">
        <v>1</v>
      </c>
      <c r="E807" s="14">
        <v>0</v>
      </c>
      <c r="F807" s="14">
        <v>0</v>
      </c>
      <c r="G807" s="14">
        <v>150</v>
      </c>
      <c r="H807" s="14">
        <v>0</v>
      </c>
      <c r="I807" s="14">
        <v>0</v>
      </c>
      <c r="J807" s="14">
        <v>150</v>
      </c>
      <c r="K807" s="14">
        <v>150</v>
      </c>
      <c r="L807" t="s">
        <v>636</v>
      </c>
      <c r="M807" s="11">
        <v>2026</v>
      </c>
    </row>
    <row r="808" spans="1:13" x14ac:dyDescent="0.3">
      <c r="A808" t="s">
        <v>762</v>
      </c>
      <c r="B808" t="s">
        <v>502</v>
      </c>
      <c r="C808" t="s">
        <v>763</v>
      </c>
      <c r="D808">
        <v>1</v>
      </c>
      <c r="E808" s="14">
        <v>0</v>
      </c>
      <c r="F808" s="14">
        <v>0</v>
      </c>
      <c r="G808" s="14">
        <v>75</v>
      </c>
      <c r="H808" s="14">
        <v>0</v>
      </c>
      <c r="I808" s="14">
        <v>0</v>
      </c>
      <c r="J808" s="14">
        <v>75</v>
      </c>
      <c r="K808" s="14">
        <v>75</v>
      </c>
      <c r="L808" t="s">
        <v>636</v>
      </c>
      <c r="M808" s="11">
        <v>2026</v>
      </c>
    </row>
    <row r="809" spans="1:13" x14ac:dyDescent="0.3">
      <c r="A809" t="s">
        <v>502</v>
      </c>
      <c r="B809" t="s">
        <v>502</v>
      </c>
      <c r="C809" t="s">
        <v>671</v>
      </c>
      <c r="D809">
        <v>1</v>
      </c>
      <c r="E809" s="14">
        <v>0</v>
      </c>
      <c r="F809" s="14">
        <v>0</v>
      </c>
      <c r="G809" s="14">
        <v>200</v>
      </c>
      <c r="H809" s="14">
        <v>0</v>
      </c>
      <c r="I809" s="14">
        <v>0</v>
      </c>
      <c r="J809" s="14">
        <v>200</v>
      </c>
      <c r="K809" s="14">
        <v>200</v>
      </c>
      <c r="L809" t="s">
        <v>636</v>
      </c>
      <c r="M809" s="11">
        <v>2026</v>
      </c>
    </row>
    <row r="810" spans="1:13" ht="15.6" x14ac:dyDescent="0.3">
      <c r="A810" s="1" t="s">
        <v>515</v>
      </c>
      <c r="B810" s="1" t="s">
        <v>502</v>
      </c>
      <c r="C810" s="1" t="s">
        <v>516</v>
      </c>
      <c r="D810" s="16">
        <v>1422</v>
      </c>
      <c r="E810" s="14">
        <v>7.51</v>
      </c>
      <c r="F810" s="14">
        <v>10679.22</v>
      </c>
      <c r="G810" s="14">
        <v>16.96</v>
      </c>
      <c r="H810" s="14">
        <v>1</v>
      </c>
      <c r="I810" s="14">
        <v>0</v>
      </c>
      <c r="J810" s="14">
        <v>24120</v>
      </c>
      <c r="K810" s="14">
        <v>13440.78</v>
      </c>
      <c r="L810" t="s">
        <v>648</v>
      </c>
      <c r="M810" s="11">
        <v>2026</v>
      </c>
    </row>
    <row r="811" spans="1:13" ht="15.6" x14ac:dyDescent="0.3">
      <c r="A811" s="1" t="s">
        <v>509</v>
      </c>
      <c r="B811" s="1" t="s">
        <v>502</v>
      </c>
      <c r="C811" s="1" t="s">
        <v>510</v>
      </c>
      <c r="D811" s="1">
        <v>525</v>
      </c>
      <c r="E811" s="14">
        <v>0.93</v>
      </c>
      <c r="F811" s="14">
        <v>488.25</v>
      </c>
      <c r="G811" s="14">
        <v>1.3</v>
      </c>
      <c r="H811" s="14">
        <v>0</v>
      </c>
      <c r="I811" s="14">
        <v>0</v>
      </c>
      <c r="J811" s="14">
        <v>682.5</v>
      </c>
      <c r="K811" s="14">
        <v>194.25</v>
      </c>
      <c r="L811" t="s">
        <v>648</v>
      </c>
      <c r="M811" s="11">
        <v>2026</v>
      </c>
    </row>
    <row r="812" spans="1:13" ht="15.6" x14ac:dyDescent="0.3">
      <c r="A812" s="1" t="s">
        <v>507</v>
      </c>
      <c r="B812" s="1" t="s">
        <v>502</v>
      </c>
      <c r="C812" s="1" t="s">
        <v>508</v>
      </c>
      <c r="D812" s="1">
        <v>525</v>
      </c>
      <c r="E812" s="14">
        <v>0.93</v>
      </c>
      <c r="F812" s="14">
        <v>488.25</v>
      </c>
      <c r="G812" s="14">
        <v>1.3</v>
      </c>
      <c r="H812" s="14">
        <v>0</v>
      </c>
      <c r="I812" s="14">
        <v>0</v>
      </c>
      <c r="J812" s="14">
        <v>682.5</v>
      </c>
      <c r="K812" s="14">
        <v>194.25</v>
      </c>
      <c r="L812" t="s">
        <v>648</v>
      </c>
      <c r="M812" s="11">
        <v>2026</v>
      </c>
    </row>
    <row r="813" spans="1:13" ht="15.6" x14ac:dyDescent="0.3">
      <c r="A813" s="1" t="s">
        <v>547</v>
      </c>
      <c r="B813" s="1" t="s">
        <v>502</v>
      </c>
      <c r="C813" s="1" t="s">
        <v>655</v>
      </c>
      <c r="D813" s="1">
        <v>357</v>
      </c>
      <c r="E813" s="14">
        <v>3.05</v>
      </c>
      <c r="F813" s="14">
        <v>1088.8499999999999</v>
      </c>
      <c r="G813" s="14">
        <v>3.98</v>
      </c>
      <c r="H813" s="14">
        <v>0</v>
      </c>
      <c r="I813" s="14">
        <v>0</v>
      </c>
      <c r="J813" s="14">
        <v>1420</v>
      </c>
      <c r="K813" s="14">
        <v>331.15</v>
      </c>
      <c r="L813" t="s">
        <v>648</v>
      </c>
      <c r="M813" s="11">
        <v>2026</v>
      </c>
    </row>
    <row r="814" spans="1:13" ht="15.6" x14ac:dyDescent="0.3">
      <c r="A814" s="1" t="s">
        <v>511</v>
      </c>
      <c r="B814" s="1" t="s">
        <v>502</v>
      </c>
      <c r="C814" s="1" t="s">
        <v>512</v>
      </c>
      <c r="D814" s="1">
        <v>336</v>
      </c>
      <c r="E814" s="14">
        <v>380</v>
      </c>
      <c r="F814" s="14">
        <v>127680</v>
      </c>
      <c r="G814" s="14">
        <v>570.87</v>
      </c>
      <c r="H814" s="14">
        <v>648.80999999999995</v>
      </c>
      <c r="I814" s="14">
        <v>1166.54</v>
      </c>
      <c r="J814" s="14">
        <v>191810.93</v>
      </c>
      <c r="K814" s="14">
        <v>64130.93</v>
      </c>
      <c r="L814" t="s">
        <v>648</v>
      </c>
      <c r="M814" s="11">
        <v>2026</v>
      </c>
    </row>
    <row r="815" spans="1:13" ht="15.6" x14ac:dyDescent="0.3">
      <c r="A815" s="1" t="s">
        <v>513</v>
      </c>
      <c r="B815" s="1" t="s">
        <v>502</v>
      </c>
      <c r="C815" s="1" t="s">
        <v>514</v>
      </c>
      <c r="D815" s="1">
        <v>302</v>
      </c>
      <c r="E815" s="14">
        <v>419</v>
      </c>
      <c r="F815" s="14">
        <v>126538</v>
      </c>
      <c r="G815" s="14">
        <v>628.77</v>
      </c>
      <c r="H815" s="14">
        <v>612.32000000000005</v>
      </c>
      <c r="I815" s="14">
        <v>1338.14</v>
      </c>
      <c r="J815" s="14">
        <v>189887.22</v>
      </c>
      <c r="K815" s="14">
        <v>63349.22</v>
      </c>
      <c r="L815" t="s">
        <v>648</v>
      </c>
      <c r="M815" s="11">
        <v>2026</v>
      </c>
    </row>
    <row r="816" spans="1:13" ht="15.6" x14ac:dyDescent="0.3">
      <c r="A816" s="1" t="s">
        <v>531</v>
      </c>
      <c r="B816" s="1" t="s">
        <v>502</v>
      </c>
      <c r="C816" s="1" t="s">
        <v>532</v>
      </c>
      <c r="D816" s="1">
        <v>137</v>
      </c>
      <c r="E816" s="14">
        <v>12.19</v>
      </c>
      <c r="F816" s="14">
        <v>1670.03</v>
      </c>
      <c r="G816" s="14">
        <v>12.95</v>
      </c>
      <c r="H816" s="14">
        <v>0</v>
      </c>
      <c r="I816" s="14">
        <v>0</v>
      </c>
      <c r="J816" s="14">
        <v>1774</v>
      </c>
      <c r="K816" s="14">
        <v>103.97</v>
      </c>
      <c r="L816" t="s">
        <v>648</v>
      </c>
      <c r="M816" s="11">
        <v>2026</v>
      </c>
    </row>
    <row r="817" spans="1:13" ht="15.6" x14ac:dyDescent="0.3">
      <c r="A817" s="1" t="s">
        <v>521</v>
      </c>
      <c r="B817" s="1" t="s">
        <v>502</v>
      </c>
      <c r="C817" s="1" t="s">
        <v>522</v>
      </c>
      <c r="D817" s="1">
        <v>131</v>
      </c>
      <c r="E817" s="14">
        <v>450</v>
      </c>
      <c r="F817" s="14">
        <v>58950</v>
      </c>
      <c r="G817" s="14">
        <v>706.29</v>
      </c>
      <c r="H817" s="14">
        <v>101.54</v>
      </c>
      <c r="I817" s="14">
        <v>427.91</v>
      </c>
      <c r="J817" s="14">
        <v>92523.38</v>
      </c>
      <c r="K817" s="14">
        <v>33573.379999999997</v>
      </c>
      <c r="L817" t="s">
        <v>648</v>
      </c>
      <c r="M817" s="11">
        <v>2026</v>
      </c>
    </row>
    <row r="818" spans="1:13" ht="15.6" x14ac:dyDescent="0.3">
      <c r="A818" s="1" t="s">
        <v>529</v>
      </c>
      <c r="B818" s="1" t="s">
        <v>502</v>
      </c>
      <c r="C818" s="1" t="s">
        <v>530</v>
      </c>
      <c r="D818" s="1">
        <v>125</v>
      </c>
      <c r="E818" s="14">
        <v>530</v>
      </c>
      <c r="F818" s="14">
        <v>66250</v>
      </c>
      <c r="G818" s="14">
        <v>832.07</v>
      </c>
      <c r="H818" s="14">
        <v>46.98</v>
      </c>
      <c r="I818" s="14">
        <v>936.34</v>
      </c>
      <c r="J818" s="14">
        <v>104008.36</v>
      </c>
      <c r="K818" s="14">
        <v>37758.36</v>
      </c>
      <c r="L818" t="s">
        <v>648</v>
      </c>
      <c r="M818" s="11">
        <v>2026</v>
      </c>
    </row>
    <row r="819" spans="1:13" ht="15.6" x14ac:dyDescent="0.3">
      <c r="A819" s="1" t="s">
        <v>535</v>
      </c>
      <c r="B819" s="1" t="s">
        <v>502</v>
      </c>
      <c r="C819" s="1" t="s">
        <v>536</v>
      </c>
      <c r="D819" s="1">
        <v>123</v>
      </c>
      <c r="E819" s="14">
        <v>470</v>
      </c>
      <c r="F819" s="14">
        <v>57810</v>
      </c>
      <c r="G819" s="14">
        <v>775.61</v>
      </c>
      <c r="H819" s="14">
        <v>80.55</v>
      </c>
      <c r="I819" s="14">
        <v>0</v>
      </c>
      <c r="J819" s="14">
        <v>95399.45</v>
      </c>
      <c r="K819" s="14">
        <v>37589.449999999997</v>
      </c>
      <c r="L819" t="s">
        <v>648</v>
      </c>
      <c r="M819" s="11">
        <v>2026</v>
      </c>
    </row>
    <row r="820" spans="1:13" ht="15.6" x14ac:dyDescent="0.3">
      <c r="A820" s="1" t="s">
        <v>656</v>
      </c>
      <c r="B820" s="1" t="s">
        <v>502</v>
      </c>
      <c r="C820" s="1" t="s">
        <v>657</v>
      </c>
      <c r="D820" s="1">
        <v>117</v>
      </c>
      <c r="E820" s="14">
        <v>48</v>
      </c>
      <c r="F820" s="14">
        <v>5616</v>
      </c>
      <c r="G820" s="14">
        <v>69.56</v>
      </c>
      <c r="H820" s="14">
        <v>1.34</v>
      </c>
      <c r="I820" s="14">
        <v>0</v>
      </c>
      <c r="J820" s="14">
        <v>8138.66</v>
      </c>
      <c r="K820" s="14">
        <v>2522.66</v>
      </c>
      <c r="L820" t="s">
        <v>648</v>
      </c>
      <c r="M820" s="11">
        <v>2026</v>
      </c>
    </row>
    <row r="821" spans="1:13" ht="15.6" x14ac:dyDescent="0.3">
      <c r="A821" s="1" t="s">
        <v>527</v>
      </c>
      <c r="B821" s="1" t="s">
        <v>502</v>
      </c>
      <c r="C821" s="1" t="s">
        <v>528</v>
      </c>
      <c r="D821" s="1">
        <v>113</v>
      </c>
      <c r="E821" s="14">
        <v>56.28</v>
      </c>
      <c r="F821" s="14">
        <v>6359.64</v>
      </c>
      <c r="G821" s="14">
        <v>137.44</v>
      </c>
      <c r="H821" s="14">
        <v>1267.5999999999999</v>
      </c>
      <c r="I821" s="14">
        <v>0</v>
      </c>
      <c r="J821" s="14">
        <v>15530.82</v>
      </c>
      <c r="K821" s="14">
        <v>9171.18</v>
      </c>
      <c r="L821" t="s">
        <v>648</v>
      </c>
      <c r="M821" s="11">
        <v>2026</v>
      </c>
    </row>
    <row r="822" spans="1:13" ht="15.6" x14ac:dyDescent="0.3">
      <c r="A822" s="1" t="s">
        <v>624</v>
      </c>
      <c r="B822" s="1" t="s">
        <v>502</v>
      </c>
      <c r="C822" s="1" t="s">
        <v>751</v>
      </c>
      <c r="D822" s="1">
        <v>106</v>
      </c>
      <c r="E822" s="14">
        <v>7.5</v>
      </c>
      <c r="F822" s="14">
        <v>795</v>
      </c>
      <c r="G822" s="14">
        <v>22.74</v>
      </c>
      <c r="H822" s="14">
        <v>0</v>
      </c>
      <c r="I822" s="14">
        <v>0</v>
      </c>
      <c r="J822" s="14">
        <v>2410</v>
      </c>
      <c r="K822" s="14">
        <v>1615</v>
      </c>
      <c r="L822" t="s">
        <v>648</v>
      </c>
      <c r="M822" s="11">
        <v>2026</v>
      </c>
    </row>
    <row r="823" spans="1:13" ht="15.6" x14ac:dyDescent="0.3">
      <c r="A823" s="1" t="s">
        <v>545</v>
      </c>
      <c r="B823" s="1" t="s">
        <v>502</v>
      </c>
      <c r="C823" s="1" t="s">
        <v>546</v>
      </c>
      <c r="D823" s="1">
        <v>85</v>
      </c>
      <c r="E823" s="14">
        <v>13.69</v>
      </c>
      <c r="F823" s="14">
        <v>1163.6500000000001</v>
      </c>
      <c r="G823" s="14">
        <v>90.07</v>
      </c>
      <c r="H823" s="14">
        <v>61.22</v>
      </c>
      <c r="I823" s="14">
        <v>0</v>
      </c>
      <c r="J823" s="14">
        <v>7655.68</v>
      </c>
      <c r="K823" s="14">
        <v>6492.03</v>
      </c>
      <c r="L823" t="s">
        <v>648</v>
      </c>
      <c r="M823" s="11">
        <v>2026</v>
      </c>
    </row>
    <row r="824" spans="1:13" ht="15.6" x14ac:dyDescent="0.3">
      <c r="A824" s="1" t="s">
        <v>537</v>
      </c>
      <c r="B824" s="1" t="s">
        <v>502</v>
      </c>
      <c r="C824" s="1" t="s">
        <v>538</v>
      </c>
      <c r="D824" s="1">
        <v>74</v>
      </c>
      <c r="E824" s="14">
        <v>25</v>
      </c>
      <c r="F824" s="14">
        <v>1850</v>
      </c>
      <c r="G824" s="14">
        <v>30.29</v>
      </c>
      <c r="H824" s="14">
        <v>3.69</v>
      </c>
      <c r="I824" s="14">
        <v>0</v>
      </c>
      <c r="J824" s="14">
        <v>2241.31</v>
      </c>
      <c r="K824" s="14">
        <v>391.31</v>
      </c>
      <c r="L824" t="s">
        <v>648</v>
      </c>
      <c r="M824" s="11">
        <v>2026</v>
      </c>
    </row>
    <row r="825" spans="1:13" ht="15.6" x14ac:dyDescent="0.3">
      <c r="A825" s="1" t="s">
        <v>541</v>
      </c>
      <c r="B825" s="1" t="s">
        <v>502</v>
      </c>
      <c r="C825" s="1" t="s">
        <v>542</v>
      </c>
      <c r="D825" s="1">
        <v>63</v>
      </c>
      <c r="E825" s="14">
        <v>650</v>
      </c>
      <c r="F825" s="14">
        <v>40950</v>
      </c>
      <c r="G825" s="14">
        <v>879.48</v>
      </c>
      <c r="H825" s="14">
        <v>5.05</v>
      </c>
      <c r="I825" s="14">
        <v>0</v>
      </c>
      <c r="J825" s="14">
        <v>55406.95</v>
      </c>
      <c r="K825" s="14">
        <v>14456.95</v>
      </c>
      <c r="L825" t="s">
        <v>648</v>
      </c>
      <c r="M825" s="11">
        <v>2026</v>
      </c>
    </row>
    <row r="826" spans="1:13" ht="15.6" x14ac:dyDescent="0.3">
      <c r="A826" s="1" t="s">
        <v>551</v>
      </c>
      <c r="B826" s="1" t="s">
        <v>502</v>
      </c>
      <c r="C826" s="1" t="s">
        <v>552</v>
      </c>
      <c r="D826" s="1">
        <v>45</v>
      </c>
      <c r="E826" s="14">
        <v>45.03</v>
      </c>
      <c r="F826" s="14">
        <v>2026.35</v>
      </c>
      <c r="G826" s="14">
        <v>79</v>
      </c>
      <c r="H826" s="14">
        <v>0</v>
      </c>
      <c r="I826" s="14">
        <v>0</v>
      </c>
      <c r="J826" s="14">
        <v>3555</v>
      </c>
      <c r="K826" s="14">
        <v>1528.65</v>
      </c>
      <c r="L826" t="s">
        <v>648</v>
      </c>
      <c r="M826" s="11">
        <v>2026</v>
      </c>
    </row>
    <row r="827" spans="1:13" ht="15.6" x14ac:dyDescent="0.3">
      <c r="A827" s="1" t="s">
        <v>539</v>
      </c>
      <c r="B827" s="1" t="s">
        <v>502</v>
      </c>
      <c r="C827" s="1" t="s">
        <v>540</v>
      </c>
      <c r="D827" s="1">
        <v>44</v>
      </c>
      <c r="E827" s="14">
        <v>670</v>
      </c>
      <c r="F827" s="14">
        <v>29480</v>
      </c>
      <c r="G827" s="14">
        <v>974.13</v>
      </c>
      <c r="H827" s="14">
        <v>5.1100000000000003</v>
      </c>
      <c r="I827" s="14">
        <v>0</v>
      </c>
      <c r="J827" s="14">
        <v>42861.89</v>
      </c>
      <c r="K827" s="14">
        <v>13381.89</v>
      </c>
      <c r="L827" t="s">
        <v>648</v>
      </c>
      <c r="M827" s="11">
        <v>2026</v>
      </c>
    </row>
    <row r="828" spans="1:13" ht="15.6" x14ac:dyDescent="0.3">
      <c r="A828" s="1" t="s">
        <v>662</v>
      </c>
      <c r="B828" s="1" t="s">
        <v>502</v>
      </c>
      <c r="C828" s="1" t="s">
        <v>663</v>
      </c>
      <c r="D828" s="1">
        <v>43</v>
      </c>
      <c r="E828" s="14">
        <v>191</v>
      </c>
      <c r="F828" s="14">
        <v>8213</v>
      </c>
      <c r="G828" s="14">
        <v>318.83999999999997</v>
      </c>
      <c r="H828" s="14">
        <v>118.68</v>
      </c>
      <c r="I828" s="14">
        <v>0</v>
      </c>
      <c r="J828" s="14">
        <v>13710.22</v>
      </c>
      <c r="K828" s="14">
        <v>5497.22</v>
      </c>
      <c r="L828" t="s">
        <v>648</v>
      </c>
      <c r="M828" s="11">
        <v>2026</v>
      </c>
    </row>
    <row r="829" spans="1:13" ht="15.6" x14ac:dyDescent="0.3">
      <c r="A829" s="1" t="s">
        <v>591</v>
      </c>
      <c r="B829" s="1" t="s">
        <v>502</v>
      </c>
      <c r="C829" s="1" t="s">
        <v>592</v>
      </c>
      <c r="D829" s="1">
        <v>34</v>
      </c>
      <c r="E829" s="14">
        <v>33.56</v>
      </c>
      <c r="F829" s="14">
        <v>1141.04</v>
      </c>
      <c r="G829" s="14">
        <v>71.5</v>
      </c>
      <c r="H829" s="14">
        <v>661.71</v>
      </c>
      <c r="I829" s="14">
        <v>0</v>
      </c>
      <c r="J829" s="14">
        <v>2430.88</v>
      </c>
      <c r="K829" s="14">
        <v>1289.8399999999999</v>
      </c>
      <c r="L829" t="s">
        <v>648</v>
      </c>
      <c r="M829" s="11">
        <v>2026</v>
      </c>
    </row>
    <row r="830" spans="1:13" ht="15.6" x14ac:dyDescent="0.3">
      <c r="A830" s="1" t="s">
        <v>1236</v>
      </c>
      <c r="B830" s="1" t="s">
        <v>502</v>
      </c>
      <c r="C830" s="1" t="s">
        <v>1232</v>
      </c>
      <c r="D830" s="1">
        <v>34</v>
      </c>
      <c r="E830" s="14">
        <v>16.899999999999999</v>
      </c>
      <c r="F830" s="14">
        <v>574.6</v>
      </c>
      <c r="G830" s="14">
        <v>39.71</v>
      </c>
      <c r="H830" s="14">
        <v>0</v>
      </c>
      <c r="I830" s="14">
        <v>0</v>
      </c>
      <c r="J830" s="14">
        <v>1350</v>
      </c>
      <c r="K830" s="14">
        <v>775.4</v>
      </c>
      <c r="L830" t="s">
        <v>648</v>
      </c>
      <c r="M830" s="11">
        <v>2026</v>
      </c>
    </row>
    <row r="831" spans="1:13" ht="15.6" x14ac:dyDescent="0.3">
      <c r="A831" s="1" t="s">
        <v>674</v>
      </c>
      <c r="B831" s="1" t="s">
        <v>502</v>
      </c>
      <c r="C831" s="1" t="s">
        <v>675</v>
      </c>
      <c r="D831" s="1">
        <v>34</v>
      </c>
      <c r="E831" s="14">
        <v>500</v>
      </c>
      <c r="F831" s="14">
        <v>17000</v>
      </c>
      <c r="G831" s="14">
        <v>665.26</v>
      </c>
      <c r="H831" s="14">
        <v>265.11</v>
      </c>
      <c r="I831" s="14">
        <v>32</v>
      </c>
      <c r="J831" s="14">
        <v>22618.99</v>
      </c>
      <c r="K831" s="14">
        <v>5618.99</v>
      </c>
      <c r="L831" t="s">
        <v>648</v>
      </c>
      <c r="M831" s="11">
        <v>2026</v>
      </c>
    </row>
    <row r="832" spans="1:13" ht="15.6" x14ac:dyDescent="0.3">
      <c r="A832" s="1" t="s">
        <v>755</v>
      </c>
      <c r="B832" s="1" t="s">
        <v>502</v>
      </c>
      <c r="C832" s="1" t="s">
        <v>756</v>
      </c>
      <c r="D832" s="1">
        <v>30</v>
      </c>
      <c r="E832" s="14">
        <v>2</v>
      </c>
      <c r="F832" s="14">
        <v>60</v>
      </c>
      <c r="G832" s="14">
        <v>6</v>
      </c>
      <c r="H832" s="14">
        <v>0</v>
      </c>
      <c r="I832" s="14">
        <v>0</v>
      </c>
      <c r="J832" s="14">
        <v>180</v>
      </c>
      <c r="K832" s="14">
        <v>120</v>
      </c>
      <c r="L832" t="s">
        <v>648</v>
      </c>
      <c r="M832" s="11">
        <v>2026</v>
      </c>
    </row>
    <row r="833" spans="1:13" ht="15.6" x14ac:dyDescent="0.3">
      <c r="A833" s="1" t="s">
        <v>762</v>
      </c>
      <c r="B833" s="1" t="s">
        <v>502</v>
      </c>
      <c r="C833" s="1" t="s">
        <v>763</v>
      </c>
      <c r="D833" s="1">
        <v>27</v>
      </c>
      <c r="E833" s="14">
        <v>0</v>
      </c>
      <c r="F833" s="14">
        <v>0</v>
      </c>
      <c r="G833" s="14">
        <v>45.37</v>
      </c>
      <c r="H833" s="14">
        <v>389.85</v>
      </c>
      <c r="I833" s="14">
        <v>0</v>
      </c>
      <c r="J833" s="14">
        <v>1224.9000000000001</v>
      </c>
      <c r="K833" s="14">
        <v>1224.9000000000001</v>
      </c>
      <c r="L833" t="s">
        <v>648</v>
      </c>
      <c r="M833" s="11">
        <v>2026</v>
      </c>
    </row>
    <row r="834" spans="1:13" ht="15.6" x14ac:dyDescent="0.3">
      <c r="A834" s="1" t="s">
        <v>557</v>
      </c>
      <c r="B834" s="1" t="s">
        <v>502</v>
      </c>
      <c r="C834" s="1" t="s">
        <v>558</v>
      </c>
      <c r="D834" s="1">
        <v>25</v>
      </c>
      <c r="E834" s="14">
        <v>290</v>
      </c>
      <c r="F834" s="14">
        <v>7250</v>
      </c>
      <c r="G834" s="14">
        <v>498.8</v>
      </c>
      <c r="H834" s="14">
        <v>0</v>
      </c>
      <c r="I834" s="14">
        <v>0</v>
      </c>
      <c r="J834" s="14">
        <v>12470</v>
      </c>
      <c r="K834" s="14">
        <v>5220</v>
      </c>
      <c r="L834" t="s">
        <v>648</v>
      </c>
      <c r="M834" s="11">
        <v>2026</v>
      </c>
    </row>
    <row r="835" spans="1:13" ht="15.6" x14ac:dyDescent="0.3">
      <c r="A835" s="1" t="s">
        <v>565</v>
      </c>
      <c r="B835" s="1" t="s">
        <v>502</v>
      </c>
      <c r="C835" s="1" t="s">
        <v>566</v>
      </c>
      <c r="D835" s="1">
        <v>23</v>
      </c>
      <c r="E835" s="14">
        <v>90</v>
      </c>
      <c r="F835" s="14">
        <v>2070</v>
      </c>
      <c r="G835" s="14">
        <v>124.78</v>
      </c>
      <c r="H835" s="14">
        <v>0</v>
      </c>
      <c r="I835" s="14">
        <v>0</v>
      </c>
      <c r="J835" s="14">
        <v>2870</v>
      </c>
      <c r="K835" s="14">
        <v>800</v>
      </c>
      <c r="L835" t="s">
        <v>648</v>
      </c>
      <c r="M835" s="11">
        <v>2026</v>
      </c>
    </row>
    <row r="836" spans="1:13" ht="15.6" x14ac:dyDescent="0.3">
      <c r="A836" s="1" t="s">
        <v>559</v>
      </c>
      <c r="B836" s="1" t="s">
        <v>502</v>
      </c>
      <c r="C836" s="1" t="s">
        <v>560</v>
      </c>
      <c r="D836" s="1">
        <v>17</v>
      </c>
      <c r="E836" s="14">
        <v>45.6</v>
      </c>
      <c r="F836" s="14">
        <v>775.2</v>
      </c>
      <c r="G836" s="14">
        <v>69.709999999999994</v>
      </c>
      <c r="H836" s="14">
        <v>0</v>
      </c>
      <c r="I836" s="14">
        <v>0</v>
      </c>
      <c r="J836" s="14">
        <v>1185</v>
      </c>
      <c r="K836" s="14">
        <v>409.8</v>
      </c>
      <c r="L836" t="s">
        <v>648</v>
      </c>
      <c r="M836" s="11">
        <v>2026</v>
      </c>
    </row>
    <row r="837" spans="1:13" ht="15.6" x14ac:dyDescent="0.3">
      <c r="A837" s="1" t="s">
        <v>549</v>
      </c>
      <c r="B837" s="1" t="s">
        <v>502</v>
      </c>
      <c r="C837" s="1" t="s">
        <v>619</v>
      </c>
      <c r="D837" s="1">
        <v>17</v>
      </c>
      <c r="E837" s="14">
        <v>42</v>
      </c>
      <c r="F837" s="14">
        <v>714</v>
      </c>
      <c r="G837" s="14">
        <v>53.53</v>
      </c>
      <c r="H837" s="14">
        <v>104.48</v>
      </c>
      <c r="I837" s="14">
        <v>0</v>
      </c>
      <c r="J837" s="14">
        <v>910</v>
      </c>
      <c r="K837" s="14">
        <v>196</v>
      </c>
      <c r="L837" t="s">
        <v>648</v>
      </c>
      <c r="M837" s="11">
        <v>2026</v>
      </c>
    </row>
    <row r="838" spans="1:13" ht="15.6" x14ac:dyDescent="0.3">
      <c r="A838" s="1" t="s">
        <v>571</v>
      </c>
      <c r="B838" s="1" t="s">
        <v>502</v>
      </c>
      <c r="C838" s="1" t="s">
        <v>572</v>
      </c>
      <c r="D838" s="1">
        <v>16</v>
      </c>
      <c r="E838" s="14">
        <v>487.8</v>
      </c>
      <c r="F838" s="14">
        <v>7804.8</v>
      </c>
      <c r="G838" s="14">
        <v>852.81</v>
      </c>
      <c r="H838" s="14">
        <v>0.56999999999999995</v>
      </c>
      <c r="I838" s="14">
        <v>0</v>
      </c>
      <c r="J838" s="14">
        <v>13644.93</v>
      </c>
      <c r="K838" s="14">
        <v>5840.13</v>
      </c>
      <c r="L838" t="s">
        <v>648</v>
      </c>
      <c r="M838" s="11">
        <v>2026</v>
      </c>
    </row>
    <row r="839" spans="1:13" ht="15.6" x14ac:dyDescent="0.3">
      <c r="A839" s="1" t="s">
        <v>502</v>
      </c>
      <c r="B839" s="1" t="s">
        <v>502</v>
      </c>
      <c r="C839" s="1" t="s">
        <v>1233</v>
      </c>
      <c r="D839" s="1">
        <v>15</v>
      </c>
      <c r="E839" s="14">
        <v>0</v>
      </c>
      <c r="F839" s="14">
        <v>0</v>
      </c>
      <c r="G839" s="14">
        <v>0</v>
      </c>
      <c r="H839" s="14">
        <v>0</v>
      </c>
      <c r="I839" s="14">
        <v>0</v>
      </c>
      <c r="J839" s="14">
        <v>0</v>
      </c>
      <c r="K839" s="14">
        <v>0</v>
      </c>
      <c r="L839" t="s">
        <v>648</v>
      </c>
      <c r="M839" s="11">
        <v>2026</v>
      </c>
    </row>
    <row r="840" spans="1:13" ht="15.6" x14ac:dyDescent="0.3">
      <c r="A840" s="1" t="s">
        <v>563</v>
      </c>
      <c r="B840" s="1" t="s">
        <v>502</v>
      </c>
      <c r="C840" s="1" t="s">
        <v>564</v>
      </c>
      <c r="D840" s="1">
        <v>12</v>
      </c>
      <c r="E840" s="14">
        <v>33</v>
      </c>
      <c r="F840" s="14">
        <v>396</v>
      </c>
      <c r="G840" s="14">
        <v>148.21</v>
      </c>
      <c r="H840" s="14">
        <v>21.43</v>
      </c>
      <c r="I840" s="14">
        <v>0</v>
      </c>
      <c r="J840" s="14">
        <v>1778.57</v>
      </c>
      <c r="K840" s="14">
        <v>1382.57</v>
      </c>
      <c r="L840" t="s">
        <v>648</v>
      </c>
      <c r="M840" s="11">
        <v>2026</v>
      </c>
    </row>
    <row r="841" spans="1:13" ht="15.6" x14ac:dyDescent="0.3">
      <c r="A841" s="1" t="s">
        <v>553</v>
      </c>
      <c r="B841" s="1" t="s">
        <v>502</v>
      </c>
      <c r="C841" s="1" t="s">
        <v>554</v>
      </c>
      <c r="D841" s="1">
        <v>12</v>
      </c>
      <c r="E841" s="14">
        <v>680</v>
      </c>
      <c r="F841" s="14">
        <v>8160</v>
      </c>
      <c r="G841" s="14">
        <v>1070.33</v>
      </c>
      <c r="H841" s="14">
        <v>0</v>
      </c>
      <c r="I841" s="14">
        <v>0</v>
      </c>
      <c r="J841" s="14">
        <v>12844</v>
      </c>
      <c r="K841" s="14">
        <v>4684</v>
      </c>
      <c r="L841" t="s">
        <v>648</v>
      </c>
      <c r="M841" s="11">
        <v>2026</v>
      </c>
    </row>
    <row r="842" spans="1:13" ht="15.6" x14ac:dyDescent="0.3">
      <c r="A842" s="1" t="s">
        <v>587</v>
      </c>
      <c r="B842" s="1" t="s">
        <v>502</v>
      </c>
      <c r="C842" s="1" t="s">
        <v>588</v>
      </c>
      <c r="D842" s="1">
        <v>11</v>
      </c>
      <c r="E842" s="14">
        <v>700</v>
      </c>
      <c r="F842" s="14">
        <v>7700</v>
      </c>
      <c r="G842" s="14">
        <v>1113.6400000000001</v>
      </c>
      <c r="H842" s="14">
        <v>0</v>
      </c>
      <c r="I842" s="14">
        <v>0</v>
      </c>
      <c r="J842" s="14">
        <v>12250</v>
      </c>
      <c r="K842" s="14">
        <v>4550</v>
      </c>
      <c r="L842" t="s">
        <v>648</v>
      </c>
      <c r="M842" s="11">
        <v>2026</v>
      </c>
    </row>
    <row r="843" spans="1:13" ht="15.6" x14ac:dyDescent="0.3">
      <c r="A843" s="1" t="s">
        <v>622</v>
      </c>
      <c r="B843" s="1" t="s">
        <v>502</v>
      </c>
      <c r="C843" s="1" t="s">
        <v>623</v>
      </c>
      <c r="D843" s="1">
        <v>10</v>
      </c>
      <c r="E843" s="14">
        <v>720</v>
      </c>
      <c r="F843" s="14">
        <v>7200</v>
      </c>
      <c r="G843" s="14">
        <v>1210</v>
      </c>
      <c r="H843" s="14">
        <v>0</v>
      </c>
      <c r="I843" s="14">
        <v>0</v>
      </c>
      <c r="J843" s="14">
        <v>12100</v>
      </c>
      <c r="K843" s="14">
        <v>4900</v>
      </c>
      <c r="L843" t="s">
        <v>648</v>
      </c>
      <c r="M843" s="11">
        <v>2026</v>
      </c>
    </row>
    <row r="844" spans="1:13" ht="15.6" x14ac:dyDescent="0.3">
      <c r="A844" s="1" t="s">
        <v>585</v>
      </c>
      <c r="B844" s="1" t="s">
        <v>502</v>
      </c>
      <c r="C844" s="1" t="s">
        <v>586</v>
      </c>
      <c r="D844" s="1">
        <v>10</v>
      </c>
      <c r="E844" s="14">
        <v>1468.89</v>
      </c>
      <c r="F844" s="14">
        <v>14688.9</v>
      </c>
      <c r="G844" s="14">
        <v>1833.18</v>
      </c>
      <c r="H844" s="14">
        <v>0</v>
      </c>
      <c r="I844" s="14">
        <v>226.81</v>
      </c>
      <c r="J844" s="14">
        <v>18331.810000000001</v>
      </c>
      <c r="K844" s="14">
        <v>3642.91</v>
      </c>
      <c r="L844" t="s">
        <v>648</v>
      </c>
      <c r="M844" s="11">
        <v>2026</v>
      </c>
    </row>
    <row r="845" spans="1:13" ht="15.6" x14ac:dyDescent="0.3">
      <c r="A845" s="1" t="s">
        <v>577</v>
      </c>
      <c r="B845" s="1" t="s">
        <v>502</v>
      </c>
      <c r="C845" s="1" t="s">
        <v>578</v>
      </c>
      <c r="D845" s="1">
        <v>9</v>
      </c>
      <c r="E845" s="14">
        <v>30.49</v>
      </c>
      <c r="F845" s="14">
        <v>274.41000000000003</v>
      </c>
      <c r="G845" s="14">
        <v>45</v>
      </c>
      <c r="H845" s="14">
        <v>0</v>
      </c>
      <c r="I845" s="14">
        <v>0</v>
      </c>
      <c r="J845" s="14">
        <v>405</v>
      </c>
      <c r="K845" s="14">
        <v>130.59</v>
      </c>
      <c r="L845" t="s">
        <v>648</v>
      </c>
      <c r="M845" s="11">
        <v>2026</v>
      </c>
    </row>
    <row r="846" spans="1:13" ht="15.6" x14ac:dyDescent="0.3">
      <c r="A846" s="1" t="s">
        <v>597</v>
      </c>
      <c r="B846" s="1" t="s">
        <v>502</v>
      </c>
      <c r="C846" s="1" t="s">
        <v>598</v>
      </c>
      <c r="D846" s="1">
        <v>8</v>
      </c>
      <c r="E846" s="14">
        <v>0</v>
      </c>
      <c r="F846" s="14">
        <v>0</v>
      </c>
      <c r="G846" s="14">
        <v>47.5</v>
      </c>
      <c r="H846" s="14">
        <v>0</v>
      </c>
      <c r="I846" s="14">
        <v>0</v>
      </c>
      <c r="J846" s="14">
        <v>380</v>
      </c>
      <c r="K846" s="14">
        <v>380</v>
      </c>
      <c r="L846" t="s">
        <v>648</v>
      </c>
      <c r="M846" s="11">
        <v>2026</v>
      </c>
    </row>
    <row r="847" spans="1:13" ht="15.6" x14ac:dyDescent="0.3">
      <c r="A847" s="1" t="s">
        <v>555</v>
      </c>
      <c r="B847" s="1" t="s">
        <v>502</v>
      </c>
      <c r="C847" s="1" t="s">
        <v>556</v>
      </c>
      <c r="D847" s="1">
        <v>7</v>
      </c>
      <c r="E847" s="14">
        <v>945.57</v>
      </c>
      <c r="F847" s="14">
        <v>6618.99</v>
      </c>
      <c r="G847" s="14">
        <v>1514.29</v>
      </c>
      <c r="H847" s="14">
        <v>0</v>
      </c>
      <c r="I847" s="14">
        <v>0</v>
      </c>
      <c r="J847" s="14">
        <v>10600</v>
      </c>
      <c r="K847" s="14">
        <v>3981.01</v>
      </c>
      <c r="L847" t="s">
        <v>648</v>
      </c>
      <c r="M847" s="11">
        <v>2026</v>
      </c>
    </row>
    <row r="848" spans="1:13" ht="15.6" x14ac:dyDescent="0.3">
      <c r="A848" s="1" t="s">
        <v>575</v>
      </c>
      <c r="B848" s="1" t="s">
        <v>502</v>
      </c>
      <c r="C848" s="1" t="s">
        <v>576</v>
      </c>
      <c r="D848" s="1">
        <v>3</v>
      </c>
      <c r="E848" s="14">
        <v>3</v>
      </c>
      <c r="F848" s="14">
        <v>9</v>
      </c>
      <c r="G848" s="14">
        <v>33.33</v>
      </c>
      <c r="H848" s="14">
        <v>0</v>
      </c>
      <c r="I848" s="14">
        <v>0</v>
      </c>
      <c r="J848" s="14">
        <v>100</v>
      </c>
      <c r="K848" s="14">
        <v>91</v>
      </c>
      <c r="L848" t="s">
        <v>648</v>
      </c>
      <c r="M848" s="11">
        <v>2026</v>
      </c>
    </row>
    <row r="849" spans="1:13" ht="15.6" x14ac:dyDescent="0.3">
      <c r="A849" s="1" t="s">
        <v>561</v>
      </c>
      <c r="B849" s="1" t="s">
        <v>502</v>
      </c>
      <c r="C849" s="1" t="s">
        <v>562</v>
      </c>
      <c r="D849" s="1">
        <v>2</v>
      </c>
      <c r="E849" s="14">
        <v>5</v>
      </c>
      <c r="F849" s="14">
        <v>10</v>
      </c>
      <c r="G849" s="14">
        <v>8</v>
      </c>
      <c r="H849" s="14">
        <v>0</v>
      </c>
      <c r="I849" s="14">
        <v>0</v>
      </c>
      <c r="J849" s="14">
        <v>16</v>
      </c>
      <c r="K849" s="14">
        <v>6</v>
      </c>
      <c r="L849" t="s">
        <v>648</v>
      </c>
      <c r="M849" s="11">
        <v>2026</v>
      </c>
    </row>
    <row r="850" spans="1:13" ht="15.6" x14ac:dyDescent="0.3">
      <c r="A850" s="1" t="s">
        <v>1214</v>
      </c>
      <c r="B850" s="1" t="s">
        <v>502</v>
      </c>
      <c r="C850" s="1" t="s">
        <v>1215</v>
      </c>
      <c r="D850" s="1">
        <v>2</v>
      </c>
      <c r="E850" s="14">
        <v>44.9</v>
      </c>
      <c r="F850" s="14">
        <v>89.8</v>
      </c>
      <c r="G850" s="14">
        <v>55</v>
      </c>
      <c r="H850" s="14">
        <v>0.01</v>
      </c>
      <c r="I850" s="14">
        <v>0</v>
      </c>
      <c r="J850" s="14">
        <v>109.99</v>
      </c>
      <c r="K850" s="14">
        <v>20.190000000000001</v>
      </c>
      <c r="L850" t="s">
        <v>648</v>
      </c>
      <c r="M850" s="11">
        <v>2026</v>
      </c>
    </row>
    <row r="851" spans="1:13" ht="15.6" x14ac:dyDescent="0.3">
      <c r="A851" s="1" t="s">
        <v>502</v>
      </c>
      <c r="B851" s="1" t="s">
        <v>502</v>
      </c>
      <c r="C851" s="1" t="s">
        <v>1234</v>
      </c>
      <c r="D851" s="1">
        <v>1</v>
      </c>
      <c r="E851" s="14">
        <v>0</v>
      </c>
      <c r="F851" s="14">
        <v>0</v>
      </c>
      <c r="G851" s="14">
        <v>145</v>
      </c>
      <c r="H851" s="14">
        <v>0</v>
      </c>
      <c r="I851" s="14">
        <v>0</v>
      </c>
      <c r="J851" s="14">
        <v>145</v>
      </c>
      <c r="K851" s="14">
        <v>145</v>
      </c>
      <c r="L851" t="s">
        <v>648</v>
      </c>
      <c r="M851" s="11">
        <v>2026</v>
      </c>
    </row>
    <row r="852" spans="1:13" ht="15.6" x14ac:dyDescent="0.3">
      <c r="A852" s="1" t="s">
        <v>644</v>
      </c>
      <c r="B852" s="1" t="s">
        <v>502</v>
      </c>
      <c r="C852" s="1" t="s">
        <v>645</v>
      </c>
      <c r="D852" s="1">
        <v>1</v>
      </c>
      <c r="E852" s="14">
        <v>0</v>
      </c>
      <c r="F852" s="14">
        <v>0</v>
      </c>
      <c r="G852" s="14">
        <v>300</v>
      </c>
      <c r="H852" s="14">
        <v>0</v>
      </c>
      <c r="I852" s="14">
        <v>0</v>
      </c>
      <c r="J852" s="14">
        <v>300</v>
      </c>
      <c r="K852" s="14">
        <v>300</v>
      </c>
      <c r="L852" t="s">
        <v>648</v>
      </c>
      <c r="M852" s="11">
        <v>2026</v>
      </c>
    </row>
    <row r="853" spans="1:13" ht="15.6" x14ac:dyDescent="0.3">
      <c r="A853" s="1" t="s">
        <v>502</v>
      </c>
      <c r="B853" s="1" t="s">
        <v>502</v>
      </c>
      <c r="C853" s="1" t="s">
        <v>1235</v>
      </c>
      <c r="D853" s="1">
        <v>1</v>
      </c>
      <c r="E853" s="14">
        <v>0</v>
      </c>
      <c r="F853" s="14">
        <v>0</v>
      </c>
      <c r="G853" s="14">
        <v>0</v>
      </c>
      <c r="H853" s="14">
        <v>0</v>
      </c>
      <c r="I853" s="14">
        <v>0</v>
      </c>
      <c r="J853" s="14">
        <v>0</v>
      </c>
      <c r="K853" s="14">
        <v>0</v>
      </c>
      <c r="L853" t="s">
        <v>648</v>
      </c>
      <c r="M853" s="11">
        <v>2026</v>
      </c>
    </row>
    <row r="854" spans="1:13" ht="15.6" x14ac:dyDescent="0.3">
      <c r="A854" s="1" t="s">
        <v>505</v>
      </c>
      <c r="B854" s="1" t="s">
        <v>502</v>
      </c>
      <c r="C854" s="1" t="s">
        <v>506</v>
      </c>
      <c r="D854" s="16">
        <v>5351</v>
      </c>
      <c r="E854" s="14">
        <v>2.83</v>
      </c>
      <c r="F854" s="14">
        <v>15153</v>
      </c>
      <c r="G854" s="14">
        <v>3.88</v>
      </c>
      <c r="H854" s="14">
        <v>17.260000000000002</v>
      </c>
      <c r="I854" s="14">
        <v>0</v>
      </c>
      <c r="J854" s="14">
        <v>20742.740000000002</v>
      </c>
      <c r="K854" s="14">
        <v>5589.74</v>
      </c>
      <c r="L854" t="s">
        <v>654</v>
      </c>
      <c r="M854" s="11">
        <v>2026</v>
      </c>
    </row>
    <row r="855" spans="1:13" ht="15.6" x14ac:dyDescent="0.3">
      <c r="A855" s="1" t="s">
        <v>515</v>
      </c>
      <c r="B855" s="1" t="s">
        <v>502</v>
      </c>
      <c r="C855" s="1" t="s">
        <v>516</v>
      </c>
      <c r="D855" s="16">
        <v>1886</v>
      </c>
      <c r="E855" s="14">
        <v>7.51</v>
      </c>
      <c r="F855" s="14">
        <v>14171.87</v>
      </c>
      <c r="G855" s="14">
        <v>17.079999999999998</v>
      </c>
      <c r="H855" s="14">
        <v>144.59</v>
      </c>
      <c r="I855" s="14">
        <v>220.15</v>
      </c>
      <c r="J855" s="14">
        <v>32206.34</v>
      </c>
      <c r="K855" s="14">
        <v>18034.47</v>
      </c>
      <c r="L855" t="s">
        <v>654</v>
      </c>
      <c r="M855" s="11">
        <v>2026</v>
      </c>
    </row>
    <row r="856" spans="1:13" ht="15.6" x14ac:dyDescent="0.3">
      <c r="A856" s="1" t="s">
        <v>509</v>
      </c>
      <c r="B856" s="1" t="s">
        <v>502</v>
      </c>
      <c r="C856" s="1" t="s">
        <v>510</v>
      </c>
      <c r="D856" s="16">
        <v>1050</v>
      </c>
      <c r="E856" s="14">
        <v>0.93</v>
      </c>
      <c r="F856" s="14">
        <v>976.5</v>
      </c>
      <c r="G856" s="14">
        <v>1.54</v>
      </c>
      <c r="H856" s="14">
        <v>11.51</v>
      </c>
      <c r="I856" s="14">
        <v>0</v>
      </c>
      <c r="J856" s="14">
        <v>1618.49</v>
      </c>
      <c r="K856" s="14">
        <v>641.99</v>
      </c>
      <c r="L856" t="s">
        <v>654</v>
      </c>
      <c r="M856" s="11">
        <v>2026</v>
      </c>
    </row>
    <row r="857" spans="1:13" ht="15.6" x14ac:dyDescent="0.3">
      <c r="A857" s="1" t="s">
        <v>507</v>
      </c>
      <c r="B857" s="1" t="s">
        <v>502</v>
      </c>
      <c r="C857" s="1" t="s">
        <v>508</v>
      </c>
      <c r="D857" s="16">
        <v>1050</v>
      </c>
      <c r="E857" s="14">
        <v>0.93</v>
      </c>
      <c r="F857" s="14">
        <v>976.5</v>
      </c>
      <c r="G857" s="14">
        <v>1.54</v>
      </c>
      <c r="H857" s="14">
        <v>11.51</v>
      </c>
      <c r="I857" s="14">
        <v>0</v>
      </c>
      <c r="J857" s="14">
        <v>1618.49</v>
      </c>
      <c r="K857" s="14">
        <v>641.99</v>
      </c>
      <c r="L857" t="s">
        <v>654</v>
      </c>
      <c r="M857" s="11">
        <v>2026</v>
      </c>
    </row>
    <row r="858" spans="1:13" ht="15.6" x14ac:dyDescent="0.3">
      <c r="A858" s="1" t="s">
        <v>511</v>
      </c>
      <c r="B858" s="1" t="s">
        <v>502</v>
      </c>
      <c r="C858" s="1" t="s">
        <v>512</v>
      </c>
      <c r="D858" s="1">
        <v>450</v>
      </c>
      <c r="E858" s="14">
        <v>380</v>
      </c>
      <c r="F858" s="14">
        <v>171000</v>
      </c>
      <c r="G858" s="14">
        <v>580.07000000000005</v>
      </c>
      <c r="H858" s="14">
        <v>654.52</v>
      </c>
      <c r="I858" s="14">
        <v>656.99</v>
      </c>
      <c r="J858" s="14">
        <v>261033.47</v>
      </c>
      <c r="K858" s="14">
        <v>90033.47</v>
      </c>
      <c r="L858" t="s">
        <v>654</v>
      </c>
      <c r="M858" s="11">
        <v>2026</v>
      </c>
    </row>
    <row r="859" spans="1:13" ht="15.6" x14ac:dyDescent="0.3">
      <c r="A859" s="1" t="s">
        <v>547</v>
      </c>
      <c r="B859" s="1" t="s">
        <v>502</v>
      </c>
      <c r="C859" s="1" t="s">
        <v>655</v>
      </c>
      <c r="D859" s="1">
        <v>300</v>
      </c>
      <c r="E859" s="14">
        <v>3.05</v>
      </c>
      <c r="F859" s="14">
        <v>915</v>
      </c>
      <c r="G859" s="14">
        <v>3.86</v>
      </c>
      <c r="H859" s="14">
        <v>11.58</v>
      </c>
      <c r="I859" s="14">
        <v>0</v>
      </c>
      <c r="J859" s="14">
        <v>1158.42</v>
      </c>
      <c r="K859" s="14">
        <v>243.42</v>
      </c>
      <c r="L859" t="s">
        <v>654</v>
      </c>
      <c r="M859" s="11">
        <v>2026</v>
      </c>
    </row>
    <row r="860" spans="1:13" ht="15.6" x14ac:dyDescent="0.3">
      <c r="A860" s="1" t="s">
        <v>513</v>
      </c>
      <c r="B860" s="1" t="s">
        <v>502</v>
      </c>
      <c r="C860" s="1" t="s">
        <v>514</v>
      </c>
      <c r="D860" s="1">
        <v>268</v>
      </c>
      <c r="E860" s="14">
        <v>419</v>
      </c>
      <c r="F860" s="14">
        <v>112292</v>
      </c>
      <c r="G860" s="14">
        <v>627.02</v>
      </c>
      <c r="H860" s="14">
        <v>579.23</v>
      </c>
      <c r="I860" s="14">
        <v>666.23</v>
      </c>
      <c r="J860" s="14">
        <v>168041.60000000001</v>
      </c>
      <c r="K860" s="14">
        <v>55749.599999999999</v>
      </c>
      <c r="L860" t="s">
        <v>654</v>
      </c>
      <c r="M860" s="11">
        <v>2026</v>
      </c>
    </row>
    <row r="861" spans="1:13" ht="15.6" x14ac:dyDescent="0.3">
      <c r="A861" s="1" t="s">
        <v>537</v>
      </c>
      <c r="B861" s="1" t="s">
        <v>502</v>
      </c>
      <c r="C861" s="1" t="s">
        <v>538</v>
      </c>
      <c r="D861" s="1">
        <v>145</v>
      </c>
      <c r="E861" s="14">
        <v>25</v>
      </c>
      <c r="F861" s="14">
        <v>3625</v>
      </c>
      <c r="G861" s="14">
        <v>29.95</v>
      </c>
      <c r="H861" s="14">
        <v>7.41</v>
      </c>
      <c r="I861" s="14">
        <v>0</v>
      </c>
      <c r="J861" s="14">
        <v>4342.59</v>
      </c>
      <c r="K861" s="14">
        <v>717.59</v>
      </c>
      <c r="L861" t="s">
        <v>654</v>
      </c>
      <c r="M861" s="11">
        <v>2026</v>
      </c>
    </row>
    <row r="862" spans="1:13" ht="15.6" x14ac:dyDescent="0.3">
      <c r="A862" s="1" t="s">
        <v>521</v>
      </c>
      <c r="B862" s="1" t="s">
        <v>502</v>
      </c>
      <c r="C862" s="1" t="s">
        <v>522</v>
      </c>
      <c r="D862" s="1">
        <v>138</v>
      </c>
      <c r="E862" s="14">
        <v>453.47</v>
      </c>
      <c r="F862" s="14">
        <v>62579.15</v>
      </c>
      <c r="G862" s="14">
        <v>711.62</v>
      </c>
      <c r="H862" s="14">
        <v>481.72</v>
      </c>
      <c r="I862" s="14">
        <v>479.17</v>
      </c>
      <c r="J862" s="14">
        <v>98203.46</v>
      </c>
      <c r="K862" s="14">
        <v>35624.31</v>
      </c>
      <c r="L862" t="s">
        <v>654</v>
      </c>
      <c r="M862" s="11">
        <v>2026</v>
      </c>
    </row>
    <row r="863" spans="1:13" ht="15.6" x14ac:dyDescent="0.3">
      <c r="A863" s="1" t="s">
        <v>531</v>
      </c>
      <c r="B863" s="1" t="s">
        <v>502</v>
      </c>
      <c r="C863" s="1" t="s">
        <v>532</v>
      </c>
      <c r="D863" s="1">
        <v>126</v>
      </c>
      <c r="E863" s="14">
        <v>12.19</v>
      </c>
      <c r="F863" s="14">
        <v>1535.94</v>
      </c>
      <c r="G863" s="14">
        <v>12.63</v>
      </c>
      <c r="H863" s="14">
        <v>0</v>
      </c>
      <c r="I863" s="14">
        <v>0</v>
      </c>
      <c r="J863" s="14">
        <v>1591</v>
      </c>
      <c r="K863" s="14">
        <v>55.06</v>
      </c>
      <c r="L863" t="s">
        <v>654</v>
      </c>
      <c r="M863" s="11">
        <v>2026</v>
      </c>
    </row>
    <row r="864" spans="1:13" ht="15.6" x14ac:dyDescent="0.3">
      <c r="A864" s="1" t="s">
        <v>527</v>
      </c>
      <c r="B864" s="1" t="s">
        <v>502</v>
      </c>
      <c r="C864" s="1" t="s">
        <v>528</v>
      </c>
      <c r="D864" s="1">
        <v>108</v>
      </c>
      <c r="E864" s="14">
        <v>56.28</v>
      </c>
      <c r="F864" s="14">
        <v>6078.24</v>
      </c>
      <c r="G864" s="14">
        <v>142.36000000000001</v>
      </c>
      <c r="H864" s="14">
        <v>1476.82</v>
      </c>
      <c r="I864" s="14">
        <v>233.72</v>
      </c>
      <c r="J864" s="14">
        <v>15374.37</v>
      </c>
      <c r="K864" s="14">
        <v>9296.1299999999992</v>
      </c>
      <c r="L864" t="s">
        <v>654</v>
      </c>
      <c r="M864" s="11">
        <v>2026</v>
      </c>
    </row>
    <row r="865" spans="1:13" ht="15.6" x14ac:dyDescent="0.3">
      <c r="A865" s="1" t="s">
        <v>529</v>
      </c>
      <c r="B865" s="1" t="s">
        <v>502</v>
      </c>
      <c r="C865" s="1" t="s">
        <v>530</v>
      </c>
      <c r="D865" s="1">
        <v>106</v>
      </c>
      <c r="E865" s="14">
        <v>534.75</v>
      </c>
      <c r="F865" s="14">
        <v>56683.7</v>
      </c>
      <c r="G865" s="14">
        <v>808.01</v>
      </c>
      <c r="H865" s="14">
        <v>1112.6600000000001</v>
      </c>
      <c r="I865" s="14">
        <v>432.18</v>
      </c>
      <c r="J865" s="14">
        <v>85649.52</v>
      </c>
      <c r="K865" s="14">
        <v>28965.82</v>
      </c>
      <c r="L865" t="s">
        <v>654</v>
      </c>
      <c r="M865" s="11">
        <v>2026</v>
      </c>
    </row>
    <row r="866" spans="1:13" ht="15.6" x14ac:dyDescent="0.3">
      <c r="A866" s="1" t="s">
        <v>656</v>
      </c>
      <c r="B866" s="1" t="s">
        <v>502</v>
      </c>
      <c r="C866" s="1" t="s">
        <v>657</v>
      </c>
      <c r="D866" s="1">
        <v>101</v>
      </c>
      <c r="E866" s="14">
        <v>48</v>
      </c>
      <c r="F866" s="14">
        <v>4848</v>
      </c>
      <c r="G866" s="14">
        <v>69.16</v>
      </c>
      <c r="H866" s="14">
        <v>35.229999999999997</v>
      </c>
      <c r="I866" s="14">
        <v>0</v>
      </c>
      <c r="J866" s="14">
        <v>6984.66</v>
      </c>
      <c r="K866" s="14">
        <v>2136.66</v>
      </c>
      <c r="L866" t="s">
        <v>654</v>
      </c>
      <c r="M866" s="11">
        <v>2026</v>
      </c>
    </row>
    <row r="867" spans="1:13" ht="15.6" x14ac:dyDescent="0.3">
      <c r="A867" s="1" t="s">
        <v>535</v>
      </c>
      <c r="B867" s="1" t="s">
        <v>502</v>
      </c>
      <c r="C867" s="1" t="s">
        <v>536</v>
      </c>
      <c r="D867" s="1">
        <v>90</v>
      </c>
      <c r="E867" s="14">
        <v>474.49</v>
      </c>
      <c r="F867" s="14">
        <v>42704.5</v>
      </c>
      <c r="G867" s="14">
        <v>779.54</v>
      </c>
      <c r="H867" s="14">
        <v>181.35</v>
      </c>
      <c r="I867" s="14">
        <v>0.31</v>
      </c>
      <c r="J867" s="14">
        <v>70158.960000000006</v>
      </c>
      <c r="K867" s="14">
        <v>27454.46</v>
      </c>
      <c r="L867" t="s">
        <v>654</v>
      </c>
      <c r="M867" s="11">
        <v>2026</v>
      </c>
    </row>
    <row r="868" spans="1:13" ht="15.6" x14ac:dyDescent="0.3">
      <c r="A868" s="1" t="s">
        <v>624</v>
      </c>
      <c r="B868" s="1" t="s">
        <v>502</v>
      </c>
      <c r="C868" s="1" t="s">
        <v>751</v>
      </c>
      <c r="D868" s="1">
        <v>85</v>
      </c>
      <c r="E868" s="14">
        <v>7.54</v>
      </c>
      <c r="F868" s="14">
        <v>641.29999999999995</v>
      </c>
      <c r="G868" s="14">
        <v>30.83</v>
      </c>
      <c r="H868" s="14">
        <v>1.31</v>
      </c>
      <c r="I868" s="14">
        <v>212.21</v>
      </c>
      <c r="J868" s="14">
        <v>2620.89</v>
      </c>
      <c r="K868" s="14">
        <v>1979.59</v>
      </c>
      <c r="L868" t="s">
        <v>654</v>
      </c>
      <c r="M868" s="11">
        <v>2026</v>
      </c>
    </row>
    <row r="869" spans="1:13" ht="15.6" x14ac:dyDescent="0.3">
      <c r="A869" s="1" t="s">
        <v>539</v>
      </c>
      <c r="B869" s="1" t="s">
        <v>502</v>
      </c>
      <c r="C869" s="1" t="s">
        <v>540</v>
      </c>
      <c r="D869" s="1">
        <v>81</v>
      </c>
      <c r="E869" s="14">
        <v>670</v>
      </c>
      <c r="F869" s="14">
        <v>54270</v>
      </c>
      <c r="G869" s="14">
        <v>1018.06</v>
      </c>
      <c r="H869" s="14">
        <v>112.8</v>
      </c>
      <c r="I869" s="14">
        <v>110.26</v>
      </c>
      <c r="J869" s="14">
        <v>82462.460000000006</v>
      </c>
      <c r="K869" s="14">
        <v>28192.46</v>
      </c>
      <c r="L869" t="s">
        <v>654</v>
      </c>
      <c r="M869" s="11">
        <v>2026</v>
      </c>
    </row>
    <row r="870" spans="1:13" ht="15.6" x14ac:dyDescent="0.3">
      <c r="A870" s="1" t="s">
        <v>545</v>
      </c>
      <c r="B870" s="1" t="s">
        <v>502</v>
      </c>
      <c r="C870" s="1" t="s">
        <v>546</v>
      </c>
      <c r="D870" s="1">
        <v>80</v>
      </c>
      <c r="E870" s="14">
        <v>14.82</v>
      </c>
      <c r="F870" s="14">
        <v>1185.68</v>
      </c>
      <c r="G870" s="14">
        <v>89.55</v>
      </c>
      <c r="H870" s="14">
        <v>117.79</v>
      </c>
      <c r="I870" s="14">
        <v>97.3</v>
      </c>
      <c r="J870" s="14">
        <v>7164.08</v>
      </c>
      <c r="K870" s="14">
        <v>5978.4</v>
      </c>
      <c r="L870" t="s">
        <v>654</v>
      </c>
      <c r="M870" s="11">
        <v>2026</v>
      </c>
    </row>
    <row r="871" spans="1:13" ht="15.6" x14ac:dyDescent="0.3">
      <c r="A871" s="1" t="s">
        <v>549</v>
      </c>
      <c r="B871" s="1" t="s">
        <v>502</v>
      </c>
      <c r="C871" s="1" t="s">
        <v>619</v>
      </c>
      <c r="D871" s="1">
        <v>69</v>
      </c>
      <c r="E871" s="14">
        <v>42</v>
      </c>
      <c r="F871" s="14">
        <v>2898</v>
      </c>
      <c r="G871" s="14">
        <v>55.95</v>
      </c>
      <c r="H871" s="14">
        <v>11.27</v>
      </c>
      <c r="I871" s="14">
        <v>66.77</v>
      </c>
      <c r="J871" s="14">
        <v>3860.5</v>
      </c>
      <c r="K871" s="14">
        <v>962.5</v>
      </c>
      <c r="L871" t="s">
        <v>654</v>
      </c>
      <c r="M871" s="11">
        <v>2026</v>
      </c>
    </row>
    <row r="872" spans="1:13" ht="15.6" x14ac:dyDescent="0.3">
      <c r="A872" s="1" t="s">
        <v>591</v>
      </c>
      <c r="B872" s="1" t="s">
        <v>502</v>
      </c>
      <c r="C872" s="1" t="s">
        <v>592</v>
      </c>
      <c r="D872" s="1">
        <v>61</v>
      </c>
      <c r="E872" s="14">
        <v>33.56</v>
      </c>
      <c r="F872" s="14">
        <v>2047.16</v>
      </c>
      <c r="G872" s="14">
        <v>61.36</v>
      </c>
      <c r="H872" s="14">
        <v>1103.0899999999999</v>
      </c>
      <c r="I872" s="14">
        <v>97.3</v>
      </c>
      <c r="J872" s="14">
        <v>3742.9</v>
      </c>
      <c r="K872" s="14">
        <v>1695.74</v>
      </c>
      <c r="L872" t="s">
        <v>654</v>
      </c>
      <c r="M872" s="11">
        <v>2026</v>
      </c>
    </row>
    <row r="873" spans="1:13" ht="15.6" x14ac:dyDescent="0.3">
      <c r="A873" s="1" t="s">
        <v>674</v>
      </c>
      <c r="B873" s="1" t="s">
        <v>502</v>
      </c>
      <c r="C873" s="1" t="s">
        <v>675</v>
      </c>
      <c r="D873" s="1">
        <v>59</v>
      </c>
      <c r="E873" s="14">
        <v>500</v>
      </c>
      <c r="F873" s="14">
        <v>29500</v>
      </c>
      <c r="G873" s="14">
        <v>633.22</v>
      </c>
      <c r="H873" s="14">
        <v>645.82000000000005</v>
      </c>
      <c r="I873" s="14">
        <v>366.41</v>
      </c>
      <c r="J873" s="14">
        <v>37359.99</v>
      </c>
      <c r="K873" s="14">
        <v>7859.99</v>
      </c>
      <c r="L873" t="s">
        <v>654</v>
      </c>
      <c r="M873" s="11">
        <v>2026</v>
      </c>
    </row>
    <row r="874" spans="1:13" ht="15.6" x14ac:dyDescent="0.3">
      <c r="A874" s="1" t="s">
        <v>551</v>
      </c>
      <c r="B874" s="1" t="s">
        <v>502</v>
      </c>
      <c r="C874" s="1" t="s">
        <v>552</v>
      </c>
      <c r="D874" s="1">
        <v>46</v>
      </c>
      <c r="E874" s="14">
        <v>45.03</v>
      </c>
      <c r="F874" s="14">
        <v>2071.38</v>
      </c>
      <c r="G874" s="14">
        <v>82.8</v>
      </c>
      <c r="H874" s="14">
        <v>1.17</v>
      </c>
      <c r="I874" s="14">
        <v>0</v>
      </c>
      <c r="J874" s="14">
        <v>3808.83</v>
      </c>
      <c r="K874" s="14">
        <v>1737.45</v>
      </c>
      <c r="L874" t="s">
        <v>654</v>
      </c>
      <c r="M874" s="11">
        <v>2026</v>
      </c>
    </row>
    <row r="875" spans="1:13" ht="15.6" x14ac:dyDescent="0.3">
      <c r="A875" s="1" t="s">
        <v>553</v>
      </c>
      <c r="B875" s="1" t="s">
        <v>502</v>
      </c>
      <c r="C875" s="1" t="s">
        <v>554</v>
      </c>
      <c r="D875" s="1">
        <v>34</v>
      </c>
      <c r="E875" s="14">
        <v>680</v>
      </c>
      <c r="F875" s="14">
        <v>23120</v>
      </c>
      <c r="G875" s="14">
        <v>1119.1199999999999</v>
      </c>
      <c r="H875" s="14">
        <v>600</v>
      </c>
      <c r="I875" s="14">
        <v>0</v>
      </c>
      <c r="J875" s="14">
        <v>38050</v>
      </c>
      <c r="K875" s="14">
        <v>14930</v>
      </c>
      <c r="L875" t="s">
        <v>654</v>
      </c>
      <c r="M875" s="11">
        <v>2026</v>
      </c>
    </row>
    <row r="876" spans="1:13" ht="15.6" x14ac:dyDescent="0.3">
      <c r="A876" s="1" t="s">
        <v>541</v>
      </c>
      <c r="B876" s="1" t="s">
        <v>502</v>
      </c>
      <c r="C876" s="1" t="s">
        <v>542</v>
      </c>
      <c r="D876" s="1">
        <v>32</v>
      </c>
      <c r="E876" s="14">
        <v>650</v>
      </c>
      <c r="F876" s="14">
        <v>20800</v>
      </c>
      <c r="G876" s="14">
        <v>940.29</v>
      </c>
      <c r="H876" s="14">
        <v>19.09</v>
      </c>
      <c r="I876" s="14">
        <v>28.34</v>
      </c>
      <c r="J876" s="14">
        <v>30089.25</v>
      </c>
      <c r="K876" s="14">
        <v>9289.25</v>
      </c>
      <c r="L876" t="s">
        <v>654</v>
      </c>
      <c r="M876" s="11">
        <v>2026</v>
      </c>
    </row>
    <row r="877" spans="1:13" ht="15.6" x14ac:dyDescent="0.3">
      <c r="A877" s="1" t="s">
        <v>557</v>
      </c>
      <c r="B877" s="1" t="s">
        <v>502</v>
      </c>
      <c r="C877" s="1" t="s">
        <v>558</v>
      </c>
      <c r="D877" s="1">
        <v>29</v>
      </c>
      <c r="E877" s="14">
        <v>290</v>
      </c>
      <c r="F877" s="14">
        <v>8410</v>
      </c>
      <c r="G877" s="14">
        <v>451.72</v>
      </c>
      <c r="H877" s="14">
        <v>0</v>
      </c>
      <c r="I877" s="14">
        <v>0</v>
      </c>
      <c r="J877" s="14">
        <v>13100</v>
      </c>
      <c r="K877" s="14">
        <v>4690</v>
      </c>
      <c r="L877" t="s">
        <v>654</v>
      </c>
      <c r="M877" s="11">
        <v>2026</v>
      </c>
    </row>
    <row r="878" spans="1:13" ht="15.6" x14ac:dyDescent="0.3">
      <c r="A878" s="1" t="s">
        <v>563</v>
      </c>
      <c r="B878" s="1" t="s">
        <v>502</v>
      </c>
      <c r="C878" s="1" t="s">
        <v>564</v>
      </c>
      <c r="D878" s="1">
        <v>28</v>
      </c>
      <c r="E878" s="14">
        <v>33.9</v>
      </c>
      <c r="F878" s="14">
        <v>949.2</v>
      </c>
      <c r="G878" s="14">
        <v>139.29</v>
      </c>
      <c r="H878" s="14">
        <v>0</v>
      </c>
      <c r="I878" s="14">
        <v>0</v>
      </c>
      <c r="J878" s="14">
        <v>3900</v>
      </c>
      <c r="K878" s="14">
        <v>2950.8</v>
      </c>
      <c r="L878" t="s">
        <v>654</v>
      </c>
      <c r="M878" s="11">
        <v>2026</v>
      </c>
    </row>
    <row r="879" spans="1:13" ht="15.6" x14ac:dyDescent="0.3">
      <c r="A879" s="1" t="s">
        <v>662</v>
      </c>
      <c r="B879" s="1" t="s">
        <v>502</v>
      </c>
      <c r="C879" s="1" t="s">
        <v>663</v>
      </c>
      <c r="D879" s="1">
        <v>26</v>
      </c>
      <c r="E879" s="14">
        <v>191</v>
      </c>
      <c r="F879" s="14">
        <v>4966</v>
      </c>
      <c r="G879" s="14">
        <v>309.23</v>
      </c>
      <c r="H879" s="14">
        <v>0</v>
      </c>
      <c r="I879" s="14">
        <v>0</v>
      </c>
      <c r="J879" s="14">
        <v>8039.9</v>
      </c>
      <c r="K879" s="14">
        <v>3073.9</v>
      </c>
      <c r="L879" t="s">
        <v>654</v>
      </c>
      <c r="M879" s="11">
        <v>2026</v>
      </c>
    </row>
    <row r="880" spans="1:13" ht="15.6" x14ac:dyDescent="0.3">
      <c r="A880" s="1" t="s">
        <v>565</v>
      </c>
      <c r="B880" s="1" t="s">
        <v>502</v>
      </c>
      <c r="C880" s="1" t="s">
        <v>566</v>
      </c>
      <c r="D880" s="1">
        <v>24</v>
      </c>
      <c r="E880" s="14">
        <v>90</v>
      </c>
      <c r="F880" s="14">
        <v>2160</v>
      </c>
      <c r="G880" s="14">
        <v>100</v>
      </c>
      <c r="H880" s="14">
        <v>0</v>
      </c>
      <c r="I880" s="14">
        <v>0</v>
      </c>
      <c r="J880" s="14">
        <v>2400</v>
      </c>
      <c r="K880" s="14">
        <v>240</v>
      </c>
      <c r="L880" t="s">
        <v>654</v>
      </c>
      <c r="M880" s="11">
        <v>2026</v>
      </c>
    </row>
    <row r="881" spans="1:13" ht="15.6" x14ac:dyDescent="0.3">
      <c r="A881" s="1" t="s">
        <v>555</v>
      </c>
      <c r="B881" s="1" t="s">
        <v>502</v>
      </c>
      <c r="C881" s="1" t="s">
        <v>556</v>
      </c>
      <c r="D881" s="1">
        <v>23</v>
      </c>
      <c r="E881" s="14">
        <v>949.07</v>
      </c>
      <c r="F881" s="14">
        <v>21828.54</v>
      </c>
      <c r="G881" s="14">
        <v>1268.3699999999999</v>
      </c>
      <c r="H881" s="14">
        <v>643.36</v>
      </c>
      <c r="I881" s="14">
        <v>145.79</v>
      </c>
      <c r="J881" s="14">
        <v>29172.43</v>
      </c>
      <c r="K881" s="14">
        <v>7343.89</v>
      </c>
      <c r="L881" t="s">
        <v>654</v>
      </c>
      <c r="M881" s="11">
        <v>2026</v>
      </c>
    </row>
    <row r="882" spans="1:13" ht="15.6" x14ac:dyDescent="0.3">
      <c r="A882" s="1" t="s">
        <v>559</v>
      </c>
      <c r="B882" s="1" t="s">
        <v>502</v>
      </c>
      <c r="C882" s="1" t="s">
        <v>560</v>
      </c>
      <c r="D882" s="1">
        <v>15</v>
      </c>
      <c r="E882" s="14">
        <v>45.6</v>
      </c>
      <c r="F882" s="14">
        <v>684</v>
      </c>
      <c r="G882" s="14">
        <v>68.61</v>
      </c>
      <c r="H882" s="14">
        <v>0.83</v>
      </c>
      <c r="I882" s="14">
        <v>0</v>
      </c>
      <c r="J882" s="14">
        <v>1029.17</v>
      </c>
      <c r="K882" s="14">
        <v>345.17</v>
      </c>
      <c r="L882" t="s">
        <v>654</v>
      </c>
      <c r="M882" s="11">
        <v>2026</v>
      </c>
    </row>
    <row r="883" spans="1:13" ht="15.6" x14ac:dyDescent="0.3">
      <c r="A883" s="1" t="s">
        <v>587</v>
      </c>
      <c r="B883" s="1" t="s">
        <v>502</v>
      </c>
      <c r="C883" s="1" t="s">
        <v>588</v>
      </c>
      <c r="D883" s="1">
        <v>13</v>
      </c>
      <c r="E883" s="14">
        <v>700</v>
      </c>
      <c r="F883" s="14">
        <v>9100</v>
      </c>
      <c r="G883" s="14">
        <v>1250</v>
      </c>
      <c r="H883" s="14">
        <v>0</v>
      </c>
      <c r="I883" s="14">
        <v>0</v>
      </c>
      <c r="J883" s="14">
        <v>16250</v>
      </c>
      <c r="K883" s="14">
        <v>7150</v>
      </c>
      <c r="L883" t="s">
        <v>654</v>
      </c>
      <c r="M883" s="11">
        <v>2026</v>
      </c>
    </row>
    <row r="884" spans="1:13" ht="15.6" x14ac:dyDescent="0.3">
      <c r="A884" s="1" t="s">
        <v>1159</v>
      </c>
      <c r="B884" s="1" t="s">
        <v>502</v>
      </c>
      <c r="C884" s="1" t="s">
        <v>1160</v>
      </c>
      <c r="D884" s="1">
        <v>12</v>
      </c>
      <c r="E884" s="14">
        <v>4.0599999999999996</v>
      </c>
      <c r="F884" s="14">
        <v>48.72</v>
      </c>
      <c r="G884" s="14">
        <v>7</v>
      </c>
      <c r="H884" s="14">
        <v>0</v>
      </c>
      <c r="I884" s="14">
        <v>0</v>
      </c>
      <c r="J884" s="14">
        <v>84</v>
      </c>
      <c r="K884" s="14">
        <v>35.28</v>
      </c>
      <c r="L884" t="s">
        <v>654</v>
      </c>
      <c r="M884" s="11">
        <v>2026</v>
      </c>
    </row>
    <row r="885" spans="1:13" ht="15.6" x14ac:dyDescent="0.3">
      <c r="A885" s="1" t="s">
        <v>571</v>
      </c>
      <c r="B885" s="1" t="s">
        <v>502</v>
      </c>
      <c r="C885" s="1" t="s">
        <v>572</v>
      </c>
      <c r="D885" s="1">
        <v>12</v>
      </c>
      <c r="E885" s="14">
        <v>490.3</v>
      </c>
      <c r="F885" s="14">
        <v>5883.55</v>
      </c>
      <c r="G885" s="14">
        <v>763.47</v>
      </c>
      <c r="H885" s="14">
        <v>8.42</v>
      </c>
      <c r="I885" s="14">
        <v>0</v>
      </c>
      <c r="J885" s="14">
        <v>9161.58</v>
      </c>
      <c r="K885" s="14">
        <v>3278.03</v>
      </c>
      <c r="L885" t="s">
        <v>654</v>
      </c>
      <c r="M885" s="11">
        <v>2026</v>
      </c>
    </row>
    <row r="886" spans="1:13" ht="15.6" x14ac:dyDescent="0.3">
      <c r="A886" s="1" t="s">
        <v>502</v>
      </c>
      <c r="B886" s="1" t="s">
        <v>502</v>
      </c>
      <c r="C886" s="1" t="s">
        <v>1252</v>
      </c>
      <c r="D886" s="1">
        <v>10</v>
      </c>
      <c r="E886" s="14">
        <v>0</v>
      </c>
      <c r="F886" s="14">
        <v>0</v>
      </c>
      <c r="G886" s="14">
        <v>5</v>
      </c>
      <c r="H886" s="14">
        <v>0</v>
      </c>
      <c r="I886" s="14">
        <v>0</v>
      </c>
      <c r="J886" s="14">
        <v>50</v>
      </c>
      <c r="K886" s="14">
        <v>50</v>
      </c>
      <c r="L886" t="s">
        <v>654</v>
      </c>
      <c r="M886" s="11">
        <v>2026</v>
      </c>
    </row>
    <row r="887" spans="1:13" ht="15.6" x14ac:dyDescent="0.3">
      <c r="A887" s="1" t="s">
        <v>716</v>
      </c>
      <c r="B887" s="1" t="s">
        <v>502</v>
      </c>
      <c r="C887" s="1" t="s">
        <v>717</v>
      </c>
      <c r="D887" s="1">
        <v>9</v>
      </c>
      <c r="E887" s="14">
        <v>1652.88</v>
      </c>
      <c r="F887" s="14">
        <v>14875.92</v>
      </c>
      <c r="G887" s="14">
        <v>2511.96</v>
      </c>
      <c r="H887" s="14">
        <v>0</v>
      </c>
      <c r="I887" s="14">
        <v>207.6</v>
      </c>
      <c r="J887" s="14">
        <v>22607.599999999999</v>
      </c>
      <c r="K887" s="14">
        <v>7731.68</v>
      </c>
      <c r="L887" t="s">
        <v>654</v>
      </c>
      <c r="M887" s="11">
        <v>2026</v>
      </c>
    </row>
    <row r="888" spans="1:13" ht="15.6" x14ac:dyDescent="0.3">
      <c r="A888" s="1" t="s">
        <v>1253</v>
      </c>
      <c r="B888" s="1" t="s">
        <v>502</v>
      </c>
      <c r="C888" s="1" t="s">
        <v>1254</v>
      </c>
      <c r="D888" s="1">
        <v>7</v>
      </c>
      <c r="E888" s="14">
        <v>71.260000000000005</v>
      </c>
      <c r="F888" s="14">
        <v>498.82</v>
      </c>
      <c r="G888" s="14">
        <v>245.7</v>
      </c>
      <c r="H888" s="14">
        <v>373.81</v>
      </c>
      <c r="I888" s="14">
        <v>0</v>
      </c>
      <c r="J888" s="14">
        <v>1719.89</v>
      </c>
      <c r="K888" s="14">
        <v>1221.07</v>
      </c>
      <c r="L888" t="s">
        <v>654</v>
      </c>
      <c r="M888" s="11">
        <v>2026</v>
      </c>
    </row>
    <row r="889" spans="1:13" ht="15.6" x14ac:dyDescent="0.3">
      <c r="A889" s="1" t="s">
        <v>762</v>
      </c>
      <c r="B889" s="1" t="s">
        <v>502</v>
      </c>
      <c r="C889" s="1" t="s">
        <v>763</v>
      </c>
      <c r="D889" s="1">
        <v>7</v>
      </c>
      <c r="E889" s="14">
        <v>0</v>
      </c>
      <c r="F889" s="14">
        <v>0</v>
      </c>
      <c r="G889" s="14">
        <v>43.44</v>
      </c>
      <c r="H889" s="14">
        <v>119.96</v>
      </c>
      <c r="I889" s="14">
        <v>0</v>
      </c>
      <c r="J889" s="14">
        <v>304.06</v>
      </c>
      <c r="K889" s="14">
        <v>304.06</v>
      </c>
      <c r="L889" t="s">
        <v>654</v>
      </c>
      <c r="M889" s="11">
        <v>2026</v>
      </c>
    </row>
    <row r="890" spans="1:13" ht="15.6" x14ac:dyDescent="0.3">
      <c r="A890" s="1" t="s">
        <v>622</v>
      </c>
      <c r="B890" s="1" t="s">
        <v>502</v>
      </c>
      <c r="C890" s="1" t="s">
        <v>623</v>
      </c>
      <c r="D890" s="1">
        <v>6</v>
      </c>
      <c r="E890" s="14">
        <v>720</v>
      </c>
      <c r="F890" s="14">
        <v>4320</v>
      </c>
      <c r="G890" s="14">
        <v>1300</v>
      </c>
      <c r="H890" s="14">
        <v>150</v>
      </c>
      <c r="I890" s="14">
        <v>0</v>
      </c>
      <c r="J890" s="14">
        <v>7800</v>
      </c>
      <c r="K890" s="14">
        <v>3480</v>
      </c>
      <c r="L890" t="s">
        <v>654</v>
      </c>
      <c r="M890" s="11">
        <v>2026</v>
      </c>
    </row>
    <row r="891" spans="1:13" ht="15.6" x14ac:dyDescent="0.3">
      <c r="A891" s="1" t="s">
        <v>502</v>
      </c>
      <c r="B891" s="1" t="s">
        <v>502</v>
      </c>
      <c r="C891" s="1" t="s">
        <v>1255</v>
      </c>
      <c r="D891" s="1">
        <v>6</v>
      </c>
      <c r="E891" s="14">
        <v>0</v>
      </c>
      <c r="F891" s="14">
        <v>0</v>
      </c>
      <c r="G891" s="14">
        <v>0</v>
      </c>
      <c r="H891" s="14">
        <v>0</v>
      </c>
      <c r="I891" s="14">
        <v>0</v>
      </c>
      <c r="J891" s="14">
        <v>0</v>
      </c>
      <c r="K891" s="14">
        <v>0</v>
      </c>
      <c r="L891" t="s">
        <v>654</v>
      </c>
      <c r="M891" s="11">
        <v>2026</v>
      </c>
    </row>
    <row r="892" spans="1:13" ht="15.6" x14ac:dyDescent="0.3">
      <c r="A892" s="1" t="s">
        <v>1236</v>
      </c>
      <c r="B892" s="1" t="s">
        <v>502</v>
      </c>
      <c r="C892" s="1" t="s">
        <v>1232</v>
      </c>
      <c r="D892" s="1">
        <v>6</v>
      </c>
      <c r="E892" s="14">
        <v>18.649999999999999</v>
      </c>
      <c r="F892" s="14">
        <v>111.9</v>
      </c>
      <c r="G892" s="14">
        <v>70</v>
      </c>
      <c r="H892" s="14">
        <v>0</v>
      </c>
      <c r="I892" s="14">
        <v>0</v>
      </c>
      <c r="J892" s="14">
        <v>420</v>
      </c>
      <c r="K892" s="14">
        <v>308.10000000000002</v>
      </c>
      <c r="L892" t="s">
        <v>654</v>
      </c>
      <c r="M892" s="11">
        <v>2026</v>
      </c>
    </row>
    <row r="893" spans="1:13" ht="15.6" x14ac:dyDescent="0.3">
      <c r="A893" s="1" t="s">
        <v>1256</v>
      </c>
      <c r="B893" s="1" t="s">
        <v>502</v>
      </c>
      <c r="C893" s="1" t="s">
        <v>1257</v>
      </c>
      <c r="D893" s="1">
        <v>5</v>
      </c>
      <c r="E893" s="14">
        <v>973</v>
      </c>
      <c r="F893" s="14">
        <v>4865</v>
      </c>
      <c r="G893" s="14">
        <v>1590.96</v>
      </c>
      <c r="H893" s="14">
        <v>45.2</v>
      </c>
      <c r="I893" s="14">
        <v>0</v>
      </c>
      <c r="J893" s="14">
        <v>7954.8</v>
      </c>
      <c r="K893" s="14">
        <v>3089.8</v>
      </c>
      <c r="L893" t="s">
        <v>654</v>
      </c>
      <c r="M893" s="11">
        <v>2026</v>
      </c>
    </row>
    <row r="894" spans="1:13" ht="15.6" x14ac:dyDescent="0.3">
      <c r="A894" s="1" t="s">
        <v>502</v>
      </c>
      <c r="B894" s="1" t="s">
        <v>502</v>
      </c>
      <c r="C894" s="1" t="s">
        <v>1258</v>
      </c>
      <c r="D894" s="1">
        <v>5</v>
      </c>
      <c r="E894" s="14">
        <v>0</v>
      </c>
      <c r="F894" s="14">
        <v>0</v>
      </c>
      <c r="G894" s="14">
        <v>0</v>
      </c>
      <c r="H894" s="14">
        <v>0</v>
      </c>
      <c r="I894" s="14">
        <v>0</v>
      </c>
      <c r="J894" s="14">
        <v>0</v>
      </c>
      <c r="K894" s="14">
        <v>0</v>
      </c>
      <c r="L894" t="s">
        <v>654</v>
      </c>
      <c r="M894" s="11">
        <v>2026</v>
      </c>
    </row>
    <row r="895" spans="1:13" ht="15.6" x14ac:dyDescent="0.3">
      <c r="A895" s="1" t="s">
        <v>585</v>
      </c>
      <c r="B895" s="1" t="s">
        <v>502</v>
      </c>
      <c r="C895" s="1" t="s">
        <v>1259</v>
      </c>
      <c r="D895" s="1">
        <v>4</v>
      </c>
      <c r="E895" s="14">
        <v>1468.89</v>
      </c>
      <c r="F895" s="14">
        <v>5875.56</v>
      </c>
      <c r="G895" s="14">
        <v>1993.27</v>
      </c>
      <c r="H895" s="14">
        <v>0</v>
      </c>
      <c r="I895" s="14">
        <v>373.08</v>
      </c>
      <c r="J895" s="14">
        <v>7973.08</v>
      </c>
      <c r="K895" s="14">
        <v>2097.52</v>
      </c>
      <c r="L895" t="s">
        <v>654</v>
      </c>
      <c r="M895" s="11">
        <v>2026</v>
      </c>
    </row>
    <row r="896" spans="1:13" ht="15.6" x14ac:dyDescent="0.3">
      <c r="A896" s="1" t="s">
        <v>1260</v>
      </c>
      <c r="B896" s="1" t="s">
        <v>502</v>
      </c>
      <c r="C896" s="1" t="s">
        <v>1261</v>
      </c>
      <c r="D896" s="1">
        <v>4</v>
      </c>
      <c r="E896" s="14">
        <v>89.84</v>
      </c>
      <c r="F896" s="14">
        <v>359.36</v>
      </c>
      <c r="G896" s="14">
        <v>248.93</v>
      </c>
      <c r="H896" s="14">
        <v>328.91</v>
      </c>
      <c r="I896" s="14">
        <v>0</v>
      </c>
      <c r="J896" s="14">
        <v>995.72</v>
      </c>
      <c r="K896" s="14">
        <v>636.36</v>
      </c>
      <c r="L896" t="s">
        <v>654</v>
      </c>
      <c r="M896" s="11">
        <v>2026</v>
      </c>
    </row>
    <row r="897" spans="1:13" ht="15.6" x14ac:dyDescent="0.3">
      <c r="A897" s="1" t="s">
        <v>644</v>
      </c>
      <c r="B897" s="1" t="s">
        <v>502</v>
      </c>
      <c r="C897" s="1" t="s">
        <v>645</v>
      </c>
      <c r="D897" s="1">
        <v>4</v>
      </c>
      <c r="E897" s="14">
        <v>0</v>
      </c>
      <c r="F897" s="14">
        <v>0</v>
      </c>
      <c r="G897" s="14">
        <v>225</v>
      </c>
      <c r="H897" s="14">
        <v>0</v>
      </c>
      <c r="I897" s="14">
        <v>0</v>
      </c>
      <c r="J897" s="14">
        <v>900</v>
      </c>
      <c r="K897" s="14">
        <v>900</v>
      </c>
      <c r="L897" t="s">
        <v>654</v>
      </c>
      <c r="M897" s="11">
        <v>2026</v>
      </c>
    </row>
    <row r="898" spans="1:13" ht="15.6" x14ac:dyDescent="0.3">
      <c r="A898" s="1" t="s">
        <v>502</v>
      </c>
      <c r="B898" s="1" t="s">
        <v>502</v>
      </c>
      <c r="C898" s="1" t="s">
        <v>1262</v>
      </c>
      <c r="D898" s="1">
        <v>3</v>
      </c>
      <c r="E898" s="14">
        <v>0</v>
      </c>
      <c r="F898" s="14">
        <v>0</v>
      </c>
      <c r="G898" s="14">
        <v>34.880000000000003</v>
      </c>
      <c r="H898" s="14">
        <v>0.35</v>
      </c>
      <c r="I898" s="14">
        <v>0</v>
      </c>
      <c r="J898" s="14">
        <v>104.65</v>
      </c>
      <c r="K898" s="14">
        <v>104.65</v>
      </c>
      <c r="L898" t="s">
        <v>654</v>
      </c>
      <c r="M898" s="11">
        <v>2026</v>
      </c>
    </row>
    <row r="899" spans="1:13" ht="15.6" x14ac:dyDescent="0.3">
      <c r="A899" s="1" t="s">
        <v>577</v>
      </c>
      <c r="B899" s="1" t="s">
        <v>502</v>
      </c>
      <c r="C899" s="1" t="s">
        <v>578</v>
      </c>
      <c r="D899" s="1">
        <v>3</v>
      </c>
      <c r="E899" s="14">
        <v>30.49</v>
      </c>
      <c r="F899" s="14">
        <v>91.47</v>
      </c>
      <c r="G899" s="14">
        <v>45</v>
      </c>
      <c r="H899" s="14">
        <v>0</v>
      </c>
      <c r="I899" s="14">
        <v>0</v>
      </c>
      <c r="J899" s="14">
        <v>135</v>
      </c>
      <c r="K899" s="14">
        <v>43.53</v>
      </c>
      <c r="L899" t="s">
        <v>654</v>
      </c>
      <c r="M899" s="11">
        <v>2026</v>
      </c>
    </row>
    <row r="900" spans="1:13" ht="15.6" x14ac:dyDescent="0.3">
      <c r="A900" s="1" t="s">
        <v>1161</v>
      </c>
      <c r="B900" s="1" t="s">
        <v>502</v>
      </c>
      <c r="C900" s="1" t="s">
        <v>1162</v>
      </c>
      <c r="D900" s="1">
        <v>3</v>
      </c>
      <c r="E900" s="14">
        <v>9.2100000000000009</v>
      </c>
      <c r="F900" s="14">
        <v>27.63</v>
      </c>
      <c r="G900" s="14">
        <v>10</v>
      </c>
      <c r="H900" s="14">
        <v>0</v>
      </c>
      <c r="I900" s="14">
        <v>0</v>
      </c>
      <c r="J900" s="14">
        <v>30</v>
      </c>
      <c r="K900" s="14">
        <v>2.37</v>
      </c>
      <c r="L900" t="s">
        <v>654</v>
      </c>
      <c r="M900" s="11">
        <v>2026</v>
      </c>
    </row>
    <row r="901" spans="1:13" ht="15.6" x14ac:dyDescent="0.3">
      <c r="A901" s="1" t="s">
        <v>502</v>
      </c>
      <c r="B901" s="1" t="s">
        <v>502</v>
      </c>
      <c r="C901" s="1" t="s">
        <v>1263</v>
      </c>
      <c r="D901" s="1">
        <v>2</v>
      </c>
      <c r="E901" s="14">
        <v>0</v>
      </c>
      <c r="F901" s="14">
        <v>0</v>
      </c>
      <c r="G901" s="14">
        <v>0</v>
      </c>
      <c r="H901" s="14">
        <v>0</v>
      </c>
      <c r="I901" s="14">
        <v>0</v>
      </c>
      <c r="J901" s="14">
        <v>0</v>
      </c>
      <c r="K901" s="14">
        <v>0</v>
      </c>
      <c r="L901" t="s">
        <v>654</v>
      </c>
      <c r="M901" s="11">
        <v>2026</v>
      </c>
    </row>
    <row r="902" spans="1:13" ht="15.6" x14ac:dyDescent="0.3">
      <c r="A902" s="1" t="s">
        <v>685</v>
      </c>
      <c r="B902" s="1" t="s">
        <v>502</v>
      </c>
      <c r="C902" s="1" t="s">
        <v>752</v>
      </c>
      <c r="D902" s="1">
        <v>2</v>
      </c>
      <c r="E902" s="14">
        <v>2</v>
      </c>
      <c r="F902" s="14">
        <v>4</v>
      </c>
      <c r="G902" s="14">
        <v>3.5</v>
      </c>
      <c r="H902" s="14">
        <v>0</v>
      </c>
      <c r="I902" s="14">
        <v>0</v>
      </c>
      <c r="J902" s="14">
        <v>7</v>
      </c>
      <c r="K902" s="14">
        <v>3</v>
      </c>
      <c r="L902" t="s">
        <v>654</v>
      </c>
      <c r="M902" s="11">
        <v>2026</v>
      </c>
    </row>
    <row r="903" spans="1:13" ht="15.6" x14ac:dyDescent="0.3">
      <c r="A903" s="1" t="s">
        <v>1264</v>
      </c>
      <c r="B903" s="1" t="s">
        <v>502</v>
      </c>
      <c r="C903" s="1" t="s">
        <v>1265</v>
      </c>
      <c r="D903" s="1">
        <v>2</v>
      </c>
      <c r="E903" s="14">
        <v>104.84</v>
      </c>
      <c r="F903" s="14">
        <v>209.68</v>
      </c>
      <c r="G903" s="14">
        <v>263.43</v>
      </c>
      <c r="H903" s="14">
        <v>163.13999999999999</v>
      </c>
      <c r="I903" s="14">
        <v>0</v>
      </c>
      <c r="J903" s="14">
        <v>526.85</v>
      </c>
      <c r="K903" s="14">
        <v>317.17</v>
      </c>
      <c r="L903" t="s">
        <v>654</v>
      </c>
      <c r="M903" s="11">
        <v>2026</v>
      </c>
    </row>
    <row r="904" spans="1:13" ht="15.6" x14ac:dyDescent="0.3">
      <c r="A904" s="1" t="s">
        <v>561</v>
      </c>
      <c r="B904" s="1" t="s">
        <v>502</v>
      </c>
      <c r="C904" s="1" t="s">
        <v>562</v>
      </c>
      <c r="D904" s="1">
        <v>2</v>
      </c>
      <c r="E904" s="14">
        <v>5</v>
      </c>
      <c r="F904" s="14">
        <v>10</v>
      </c>
      <c r="G904" s="14">
        <v>8</v>
      </c>
      <c r="H904" s="14">
        <v>0</v>
      </c>
      <c r="I904" s="14">
        <v>0</v>
      </c>
      <c r="J904" s="14">
        <v>16</v>
      </c>
      <c r="K904" s="14">
        <v>6</v>
      </c>
      <c r="L904" t="s">
        <v>654</v>
      </c>
      <c r="M904" s="11">
        <v>2026</v>
      </c>
    </row>
    <row r="905" spans="1:13" ht="15.6" x14ac:dyDescent="0.3">
      <c r="A905" s="1" t="s">
        <v>733</v>
      </c>
      <c r="B905" s="1" t="s">
        <v>502</v>
      </c>
      <c r="C905" s="1" t="s">
        <v>734</v>
      </c>
      <c r="D905" s="1">
        <v>1</v>
      </c>
      <c r="E905" s="14">
        <v>0</v>
      </c>
      <c r="F905" s="14">
        <v>0</v>
      </c>
      <c r="G905" s="14">
        <v>298.62</v>
      </c>
      <c r="H905" s="14">
        <v>1.38</v>
      </c>
      <c r="I905" s="14">
        <v>0</v>
      </c>
      <c r="J905" s="14">
        <v>298.62</v>
      </c>
      <c r="K905" s="14">
        <v>298.62</v>
      </c>
      <c r="L905" t="s">
        <v>654</v>
      </c>
      <c r="M905" s="11">
        <v>2026</v>
      </c>
    </row>
    <row r="906" spans="1:13" ht="15.6" x14ac:dyDescent="0.3">
      <c r="A906" s="1" t="s">
        <v>502</v>
      </c>
      <c r="B906" s="1" t="s">
        <v>502</v>
      </c>
      <c r="C906" s="1" t="s">
        <v>1266</v>
      </c>
      <c r="D906" s="1">
        <v>1</v>
      </c>
      <c r="E906" s="14">
        <v>0</v>
      </c>
      <c r="F906" s="14">
        <v>0</v>
      </c>
      <c r="G906" s="14">
        <v>150</v>
      </c>
      <c r="H906" s="14">
        <v>0</v>
      </c>
      <c r="I906" s="14">
        <v>0</v>
      </c>
      <c r="J906" s="14">
        <v>150</v>
      </c>
      <c r="K906" s="14">
        <v>150</v>
      </c>
      <c r="L906" t="s">
        <v>654</v>
      </c>
      <c r="M906" s="11">
        <v>2026</v>
      </c>
    </row>
    <row r="907" spans="1:13" ht="15.6" x14ac:dyDescent="0.3">
      <c r="A907" s="1" t="s">
        <v>602</v>
      </c>
      <c r="B907" s="1" t="s">
        <v>502</v>
      </c>
      <c r="C907" s="1" t="s">
        <v>603</v>
      </c>
      <c r="D907" s="1">
        <v>1</v>
      </c>
      <c r="E907" s="14">
        <v>54.43</v>
      </c>
      <c r="F907" s="14">
        <v>54.43</v>
      </c>
      <c r="G907" s="14">
        <v>70</v>
      </c>
      <c r="H907" s="14">
        <v>0</v>
      </c>
      <c r="I907" s="14">
        <v>0</v>
      </c>
      <c r="J907" s="14">
        <v>70</v>
      </c>
      <c r="K907" s="14">
        <v>15.57</v>
      </c>
      <c r="L907" t="s">
        <v>654</v>
      </c>
      <c r="M907" s="11">
        <v>2026</v>
      </c>
    </row>
    <row r="908" spans="1:13" ht="15.6" x14ac:dyDescent="0.3">
      <c r="A908" s="1" t="s">
        <v>575</v>
      </c>
      <c r="B908" s="1" t="s">
        <v>502</v>
      </c>
      <c r="C908" s="1" t="s">
        <v>576</v>
      </c>
      <c r="D908" s="1">
        <v>1</v>
      </c>
      <c r="E908" s="14">
        <v>3</v>
      </c>
      <c r="F908" s="14">
        <v>3</v>
      </c>
      <c r="G908" s="14">
        <v>50</v>
      </c>
      <c r="H908" s="14">
        <v>0</v>
      </c>
      <c r="I908" s="14">
        <v>0</v>
      </c>
      <c r="J908" s="14">
        <v>50</v>
      </c>
      <c r="K908" s="14">
        <v>47</v>
      </c>
      <c r="L908" t="s">
        <v>654</v>
      </c>
      <c r="M908" s="11">
        <v>2026</v>
      </c>
    </row>
    <row r="909" spans="1:13" ht="15.6" x14ac:dyDescent="0.3">
      <c r="A909" s="1" t="s">
        <v>1214</v>
      </c>
      <c r="B909" s="1" t="s">
        <v>502</v>
      </c>
      <c r="C909" s="1" t="s">
        <v>1215</v>
      </c>
      <c r="D909" s="1">
        <v>1</v>
      </c>
      <c r="E909" s="14">
        <v>44.9</v>
      </c>
      <c r="F909" s="14">
        <v>44.9</v>
      </c>
      <c r="G909" s="14">
        <v>75</v>
      </c>
      <c r="H909" s="14">
        <v>0</v>
      </c>
      <c r="I909" s="14">
        <v>0</v>
      </c>
      <c r="J909" s="14">
        <v>75</v>
      </c>
      <c r="K909" s="14">
        <v>30.1</v>
      </c>
      <c r="L909" t="s">
        <v>654</v>
      </c>
      <c r="M909" s="11">
        <v>2026</v>
      </c>
    </row>
    <row r="910" spans="1:13" ht="15.6" x14ac:dyDescent="0.3">
      <c r="A910" s="1" t="s">
        <v>597</v>
      </c>
      <c r="B910" s="1" t="s">
        <v>502</v>
      </c>
      <c r="C910" s="1" t="s">
        <v>598</v>
      </c>
      <c r="D910" s="1">
        <v>1</v>
      </c>
      <c r="E910" s="14">
        <v>0</v>
      </c>
      <c r="F910" s="14">
        <v>0</v>
      </c>
      <c r="G910" s="14">
        <v>180</v>
      </c>
      <c r="H910" s="14">
        <v>0</v>
      </c>
      <c r="I910" s="14">
        <v>0</v>
      </c>
      <c r="J910" s="14">
        <v>180</v>
      </c>
      <c r="K910" s="14">
        <v>180</v>
      </c>
      <c r="L910" t="s">
        <v>654</v>
      </c>
      <c r="M910" s="11">
        <v>2026</v>
      </c>
    </row>
    <row r="911" spans="1:13" ht="15.6" x14ac:dyDescent="0.3">
      <c r="A911" s="1" t="s">
        <v>505</v>
      </c>
      <c r="B911" s="1" t="s">
        <v>502</v>
      </c>
      <c r="C911" s="1" t="s">
        <v>506</v>
      </c>
      <c r="D911" s="16">
        <v>1800</v>
      </c>
      <c r="E911" s="26">
        <v>3</v>
      </c>
      <c r="F911" s="27">
        <v>5400</v>
      </c>
      <c r="G911" s="26">
        <v>3.95</v>
      </c>
      <c r="H911" s="26">
        <v>22.58</v>
      </c>
      <c r="I911" s="26">
        <v>0</v>
      </c>
      <c r="J911" s="27">
        <v>7117.42</v>
      </c>
      <c r="K911" s="27">
        <v>1717.42</v>
      </c>
      <c r="L911" t="s">
        <v>668</v>
      </c>
      <c r="M911" s="11">
        <v>2026</v>
      </c>
    </row>
    <row r="912" spans="1:13" ht="15.6" x14ac:dyDescent="0.3">
      <c r="A912" s="1" t="s">
        <v>515</v>
      </c>
      <c r="B912" s="1" t="s">
        <v>502</v>
      </c>
      <c r="C912" s="1" t="s">
        <v>516</v>
      </c>
      <c r="D912" s="16">
        <v>1349</v>
      </c>
      <c r="E912" s="26">
        <v>7.6</v>
      </c>
      <c r="F912" s="27">
        <v>10252.4</v>
      </c>
      <c r="G912" s="26">
        <v>17.89</v>
      </c>
      <c r="H912" s="26">
        <v>70.22</v>
      </c>
      <c r="I912" s="26">
        <v>24.58</v>
      </c>
      <c r="J912" s="27">
        <v>24127.38</v>
      </c>
      <c r="K912" s="27">
        <v>13874.98</v>
      </c>
      <c r="L912" t="s">
        <v>668</v>
      </c>
      <c r="M912" s="11">
        <v>2026</v>
      </c>
    </row>
    <row r="913" spans="1:13" ht="15.6" x14ac:dyDescent="0.3">
      <c r="A913" s="1" t="s">
        <v>511</v>
      </c>
      <c r="B913" s="1" t="s">
        <v>502</v>
      </c>
      <c r="C913" s="1" t="s">
        <v>512</v>
      </c>
      <c r="D913" s="1">
        <v>543</v>
      </c>
      <c r="E913" s="26">
        <v>380</v>
      </c>
      <c r="F913" s="27">
        <v>206340</v>
      </c>
      <c r="G913" s="26">
        <v>573.73</v>
      </c>
      <c r="H913" s="27">
        <v>1706.94</v>
      </c>
      <c r="I913" s="26">
        <v>483.23</v>
      </c>
      <c r="J913" s="27">
        <v>311535.78999999998</v>
      </c>
      <c r="K913" s="27">
        <v>105195.79</v>
      </c>
      <c r="L913" t="s">
        <v>668</v>
      </c>
      <c r="M913" s="11">
        <v>2026</v>
      </c>
    </row>
    <row r="914" spans="1:13" ht="15.6" x14ac:dyDescent="0.3">
      <c r="A914" s="1" t="s">
        <v>513</v>
      </c>
      <c r="B914" s="1" t="s">
        <v>502</v>
      </c>
      <c r="C914" s="1" t="s">
        <v>514</v>
      </c>
      <c r="D914" s="1">
        <v>353</v>
      </c>
      <c r="E914" s="26">
        <v>419</v>
      </c>
      <c r="F914" s="27">
        <v>147907</v>
      </c>
      <c r="G914" s="26">
        <v>621.04</v>
      </c>
      <c r="H914" s="27">
        <v>1280.74</v>
      </c>
      <c r="I914" s="26">
        <v>708.53</v>
      </c>
      <c r="J914" s="27">
        <v>219227.99</v>
      </c>
      <c r="K914" s="27">
        <v>71320.990000000005</v>
      </c>
      <c r="L914" t="s">
        <v>668</v>
      </c>
      <c r="M914" s="11">
        <v>2026</v>
      </c>
    </row>
    <row r="915" spans="1:13" ht="15.6" x14ac:dyDescent="0.3">
      <c r="A915" s="1" t="s">
        <v>547</v>
      </c>
      <c r="B915" s="1" t="s">
        <v>502</v>
      </c>
      <c r="C915" s="1" t="s">
        <v>655</v>
      </c>
      <c r="D915" s="1">
        <v>279</v>
      </c>
      <c r="E915" s="26">
        <v>3.05</v>
      </c>
      <c r="F915" s="26">
        <v>850.95</v>
      </c>
      <c r="G915" s="26">
        <v>4.26</v>
      </c>
      <c r="H915" s="26">
        <v>32.19</v>
      </c>
      <c r="I915" s="26">
        <v>0</v>
      </c>
      <c r="J915" s="27">
        <v>1189.31</v>
      </c>
      <c r="K915" s="26">
        <v>338.36</v>
      </c>
      <c r="L915" t="s">
        <v>668</v>
      </c>
      <c r="M915" s="11">
        <v>2026</v>
      </c>
    </row>
    <row r="916" spans="1:13" ht="15.6" x14ac:dyDescent="0.3">
      <c r="A916" s="1" t="s">
        <v>624</v>
      </c>
      <c r="B916" s="1" t="s">
        <v>502</v>
      </c>
      <c r="C916" s="1" t="s">
        <v>751</v>
      </c>
      <c r="D916" s="1">
        <v>230</v>
      </c>
      <c r="E916" s="26">
        <v>7.6</v>
      </c>
      <c r="F916" s="27">
        <v>1748</v>
      </c>
      <c r="G916" s="26">
        <v>17.23</v>
      </c>
      <c r="H916" s="26">
        <v>139.97</v>
      </c>
      <c r="I916" s="26">
        <v>57.39</v>
      </c>
      <c r="J916" s="27">
        <v>3963.02</v>
      </c>
      <c r="K916" s="27">
        <v>2215.02</v>
      </c>
      <c r="L916" t="s">
        <v>668</v>
      </c>
      <c r="M916" s="11">
        <v>2026</v>
      </c>
    </row>
    <row r="917" spans="1:13" ht="15.6" x14ac:dyDescent="0.3">
      <c r="A917" s="1" t="s">
        <v>521</v>
      </c>
      <c r="B917" s="1" t="s">
        <v>502</v>
      </c>
      <c r="C917" s="1" t="s">
        <v>522</v>
      </c>
      <c r="D917" s="1">
        <v>217</v>
      </c>
      <c r="E917" s="26">
        <v>463.69</v>
      </c>
      <c r="F917" s="27">
        <v>100620.73</v>
      </c>
      <c r="G917" s="26">
        <v>704.52</v>
      </c>
      <c r="H917" s="26">
        <v>440.64</v>
      </c>
      <c r="I917" s="26">
        <v>172.24</v>
      </c>
      <c r="J917" s="27">
        <v>152880.59</v>
      </c>
      <c r="K917" s="27">
        <v>52259.86</v>
      </c>
      <c r="L917" t="s">
        <v>668</v>
      </c>
      <c r="M917" s="11">
        <v>2026</v>
      </c>
    </row>
    <row r="918" spans="1:13" ht="15.6" x14ac:dyDescent="0.3">
      <c r="A918" s="1" t="s">
        <v>527</v>
      </c>
      <c r="B918" s="1" t="s">
        <v>502</v>
      </c>
      <c r="C918" s="1" t="s">
        <v>528</v>
      </c>
      <c r="D918" s="1">
        <v>204</v>
      </c>
      <c r="E918" s="26">
        <v>56.28</v>
      </c>
      <c r="F918" s="27">
        <v>11481.12</v>
      </c>
      <c r="G918" s="26">
        <v>136.69</v>
      </c>
      <c r="H918" s="27">
        <v>2655.04</v>
      </c>
      <c r="I918" s="26">
        <v>186.21</v>
      </c>
      <c r="J918" s="27">
        <v>27883.97</v>
      </c>
      <c r="K918" s="27">
        <v>16402.849999999999</v>
      </c>
      <c r="L918" t="s">
        <v>668</v>
      </c>
      <c r="M918" s="11">
        <v>2026</v>
      </c>
    </row>
    <row r="919" spans="1:13" ht="15.6" x14ac:dyDescent="0.3">
      <c r="A919" s="1" t="s">
        <v>685</v>
      </c>
      <c r="B919" s="1" t="s">
        <v>502</v>
      </c>
      <c r="C919" s="1" t="s">
        <v>752</v>
      </c>
      <c r="D919" s="1">
        <v>160</v>
      </c>
      <c r="E919" s="26">
        <v>2</v>
      </c>
      <c r="F919" s="26">
        <v>320</v>
      </c>
      <c r="G919" s="26">
        <v>2.99</v>
      </c>
      <c r="H919" s="26">
        <v>2.0699999999999998</v>
      </c>
      <c r="I919" s="26">
        <v>0</v>
      </c>
      <c r="J919" s="26">
        <v>477.93</v>
      </c>
      <c r="K919" s="26">
        <v>157.93</v>
      </c>
      <c r="L919" t="s">
        <v>668</v>
      </c>
      <c r="M919" s="11">
        <v>2026</v>
      </c>
    </row>
    <row r="920" spans="1:13" ht="15.6" x14ac:dyDescent="0.3">
      <c r="A920" s="1" t="s">
        <v>535</v>
      </c>
      <c r="B920" s="1" t="s">
        <v>502</v>
      </c>
      <c r="C920" s="1" t="s">
        <v>536</v>
      </c>
      <c r="D920" s="1">
        <v>147</v>
      </c>
      <c r="E920" s="26">
        <v>486.18</v>
      </c>
      <c r="F920" s="27">
        <v>71468.460000000006</v>
      </c>
      <c r="G920" s="26">
        <v>757.19</v>
      </c>
      <c r="H920" s="27">
        <v>1220.52</v>
      </c>
      <c r="I920" s="26">
        <v>0</v>
      </c>
      <c r="J920" s="27">
        <v>111307.49</v>
      </c>
      <c r="K920" s="27">
        <v>39839.03</v>
      </c>
      <c r="L920" t="s">
        <v>668</v>
      </c>
      <c r="M920" s="11">
        <v>2026</v>
      </c>
    </row>
    <row r="921" spans="1:13" ht="15.6" x14ac:dyDescent="0.3">
      <c r="A921" s="1" t="s">
        <v>529</v>
      </c>
      <c r="B921" s="1" t="s">
        <v>502</v>
      </c>
      <c r="C921" s="1" t="s">
        <v>530</v>
      </c>
      <c r="D921" s="1">
        <v>131</v>
      </c>
      <c r="E921" s="26">
        <v>546.79</v>
      </c>
      <c r="F921" s="27">
        <v>71629.490000000005</v>
      </c>
      <c r="G921" s="26">
        <v>818.28</v>
      </c>
      <c r="H921" s="26">
        <v>630.55999999999995</v>
      </c>
      <c r="I921" s="26">
        <v>650.13</v>
      </c>
      <c r="J921" s="27">
        <v>107194.57</v>
      </c>
      <c r="K921" s="27">
        <v>35565.08</v>
      </c>
      <c r="L921" t="s">
        <v>668</v>
      </c>
      <c r="M921" s="11">
        <v>2026</v>
      </c>
    </row>
    <row r="922" spans="1:13" ht="15.6" x14ac:dyDescent="0.3">
      <c r="A922" s="1" t="s">
        <v>539</v>
      </c>
      <c r="B922" s="1" t="s">
        <v>502</v>
      </c>
      <c r="C922" s="1" t="s">
        <v>540</v>
      </c>
      <c r="D922" s="1">
        <v>101</v>
      </c>
      <c r="E922" s="26">
        <v>670</v>
      </c>
      <c r="F922" s="27">
        <v>67670</v>
      </c>
      <c r="G922" s="27">
        <v>1075.45</v>
      </c>
      <c r="H922" s="26">
        <v>354.74</v>
      </c>
      <c r="I922" s="26">
        <v>0</v>
      </c>
      <c r="J922" s="27">
        <v>108620.26</v>
      </c>
      <c r="K922" s="27">
        <v>40950.26</v>
      </c>
      <c r="L922" t="s">
        <v>668</v>
      </c>
      <c r="M922" s="11">
        <v>2026</v>
      </c>
    </row>
    <row r="923" spans="1:13" ht="15.6" x14ac:dyDescent="0.3">
      <c r="A923" s="1" t="s">
        <v>507</v>
      </c>
      <c r="B923" s="1" t="s">
        <v>502</v>
      </c>
      <c r="C923" s="1" t="s">
        <v>508</v>
      </c>
      <c r="D923" s="1">
        <v>100</v>
      </c>
      <c r="E923" s="26">
        <v>0.93</v>
      </c>
      <c r="F923" s="26">
        <v>93</v>
      </c>
      <c r="G923" s="26">
        <v>1.45</v>
      </c>
      <c r="H923" s="26">
        <v>0</v>
      </c>
      <c r="I923" s="26">
        <v>0</v>
      </c>
      <c r="J923" s="26">
        <v>145</v>
      </c>
      <c r="K923" s="26">
        <v>52</v>
      </c>
      <c r="L923" t="s">
        <v>668</v>
      </c>
      <c r="M923" s="11">
        <v>2026</v>
      </c>
    </row>
    <row r="924" spans="1:13" ht="15.6" x14ac:dyDescent="0.3">
      <c r="A924" s="1" t="s">
        <v>509</v>
      </c>
      <c r="B924" s="1" t="s">
        <v>502</v>
      </c>
      <c r="C924" s="1" t="s">
        <v>510</v>
      </c>
      <c r="D924" s="1">
        <v>100</v>
      </c>
      <c r="E924" s="26">
        <v>0.93</v>
      </c>
      <c r="F924" s="26">
        <v>93</v>
      </c>
      <c r="G924" s="26">
        <v>1.45</v>
      </c>
      <c r="H924" s="26">
        <v>0</v>
      </c>
      <c r="I924" s="26">
        <v>0</v>
      </c>
      <c r="J924" s="26">
        <v>145</v>
      </c>
      <c r="K924" s="26">
        <v>52</v>
      </c>
      <c r="L924" t="s">
        <v>668</v>
      </c>
      <c r="M924" s="11">
        <v>2026</v>
      </c>
    </row>
    <row r="925" spans="1:13" ht="15.6" x14ac:dyDescent="0.3">
      <c r="A925" s="1" t="s">
        <v>656</v>
      </c>
      <c r="B925" s="1" t="s">
        <v>502</v>
      </c>
      <c r="C925" s="1" t="s">
        <v>657</v>
      </c>
      <c r="D925" s="1">
        <v>99</v>
      </c>
      <c r="E925" s="26">
        <v>48</v>
      </c>
      <c r="F925" s="27">
        <v>4752</v>
      </c>
      <c r="G925" s="26">
        <v>70.03</v>
      </c>
      <c r="H925" s="26">
        <v>186.76</v>
      </c>
      <c r="I925" s="26">
        <v>0</v>
      </c>
      <c r="J925" s="27">
        <v>6932.69</v>
      </c>
      <c r="K925" s="27">
        <v>2180.69</v>
      </c>
      <c r="L925" t="s">
        <v>668</v>
      </c>
      <c r="M925" s="11">
        <v>2026</v>
      </c>
    </row>
    <row r="926" spans="1:13" ht="15.6" x14ac:dyDescent="0.3">
      <c r="A926" s="1" t="s">
        <v>531</v>
      </c>
      <c r="B926" s="1" t="s">
        <v>502</v>
      </c>
      <c r="C926" s="1" t="s">
        <v>532</v>
      </c>
      <c r="D926" s="1">
        <v>93</v>
      </c>
      <c r="E926" s="26">
        <v>12.19</v>
      </c>
      <c r="F926" s="27">
        <v>1133.67</v>
      </c>
      <c r="G926" s="26">
        <v>12.95</v>
      </c>
      <c r="H926" s="26">
        <v>1.9</v>
      </c>
      <c r="I926" s="26">
        <v>0</v>
      </c>
      <c r="J926" s="27">
        <v>1204.5999999999999</v>
      </c>
      <c r="K926" s="26">
        <v>70.930000000000007</v>
      </c>
      <c r="L926" t="s">
        <v>668</v>
      </c>
      <c r="M926" s="11">
        <v>2026</v>
      </c>
    </row>
    <row r="927" spans="1:13" ht="15.6" x14ac:dyDescent="0.3">
      <c r="A927" s="1" t="s">
        <v>674</v>
      </c>
      <c r="B927" s="1" t="s">
        <v>502</v>
      </c>
      <c r="C927" s="1" t="s">
        <v>675</v>
      </c>
      <c r="D927" s="1">
        <v>91</v>
      </c>
      <c r="E927" s="26">
        <v>500</v>
      </c>
      <c r="F927" s="27">
        <v>45500</v>
      </c>
      <c r="G927" s="26">
        <v>669.61</v>
      </c>
      <c r="H927" s="27">
        <v>2622.72</v>
      </c>
      <c r="I927" s="26">
        <v>9.3800000000000008</v>
      </c>
      <c r="J927" s="27">
        <v>60934.75</v>
      </c>
      <c r="K927" s="27">
        <v>15434.75</v>
      </c>
      <c r="L927" t="s">
        <v>668</v>
      </c>
      <c r="M927" s="11">
        <v>2026</v>
      </c>
    </row>
    <row r="928" spans="1:13" ht="15.6" x14ac:dyDescent="0.3">
      <c r="A928" s="1" t="s">
        <v>537</v>
      </c>
      <c r="B928" s="1" t="s">
        <v>502</v>
      </c>
      <c r="C928" s="1" t="s">
        <v>538</v>
      </c>
      <c r="D928" s="1">
        <v>89</v>
      </c>
      <c r="E928" s="26">
        <v>25</v>
      </c>
      <c r="F928" s="27">
        <v>2225</v>
      </c>
      <c r="G928" s="26">
        <v>30.33</v>
      </c>
      <c r="H928" s="26">
        <v>0.59</v>
      </c>
      <c r="I928" s="26">
        <v>0</v>
      </c>
      <c r="J928" s="27">
        <v>2699.41</v>
      </c>
      <c r="K928" s="26">
        <v>474.41</v>
      </c>
      <c r="L928" t="s">
        <v>668</v>
      </c>
      <c r="M928" s="11">
        <v>2026</v>
      </c>
    </row>
    <row r="929" spans="1:13" ht="15.6" x14ac:dyDescent="0.3">
      <c r="A929" s="1" t="s">
        <v>549</v>
      </c>
      <c r="B929" s="1" t="s">
        <v>502</v>
      </c>
      <c r="C929" s="1" t="s">
        <v>619</v>
      </c>
      <c r="D929" s="1">
        <v>84</v>
      </c>
      <c r="E929" s="26">
        <v>42</v>
      </c>
      <c r="F929" s="27">
        <v>3528</v>
      </c>
      <c r="G929" s="26">
        <v>55.5</v>
      </c>
      <c r="H929" s="26">
        <v>337.79</v>
      </c>
      <c r="I929" s="26">
        <v>145.04</v>
      </c>
      <c r="J929" s="27">
        <v>4662.05</v>
      </c>
      <c r="K929" s="27">
        <v>1134.05</v>
      </c>
      <c r="L929" t="s">
        <v>668</v>
      </c>
      <c r="M929" s="11">
        <v>2026</v>
      </c>
    </row>
    <row r="930" spans="1:13" ht="15.6" x14ac:dyDescent="0.3">
      <c r="A930" s="1" t="s">
        <v>1236</v>
      </c>
      <c r="B930" s="1" t="s">
        <v>502</v>
      </c>
      <c r="C930" s="1" t="s">
        <v>1232</v>
      </c>
      <c r="D930" s="1">
        <v>71</v>
      </c>
      <c r="E930" s="26">
        <v>19</v>
      </c>
      <c r="F930" s="27">
        <v>1349</v>
      </c>
      <c r="G930" s="26">
        <v>69.05</v>
      </c>
      <c r="H930" s="26">
        <v>13.33</v>
      </c>
      <c r="I930" s="26">
        <v>0</v>
      </c>
      <c r="J930" s="27">
        <v>4902.47</v>
      </c>
      <c r="K930" s="27">
        <v>3553.47</v>
      </c>
      <c r="L930" t="s">
        <v>668</v>
      </c>
      <c r="M930" s="11">
        <v>2026</v>
      </c>
    </row>
    <row r="931" spans="1:13" ht="15.6" x14ac:dyDescent="0.3">
      <c r="A931" s="1" t="s">
        <v>563</v>
      </c>
      <c r="B931" s="1" t="s">
        <v>502</v>
      </c>
      <c r="C931" s="1" t="s">
        <v>564</v>
      </c>
      <c r="D931" s="1">
        <v>48</v>
      </c>
      <c r="E931" s="26">
        <v>45.6</v>
      </c>
      <c r="F931" s="27">
        <v>2188.8000000000002</v>
      </c>
      <c r="G931" s="26">
        <v>142.19</v>
      </c>
      <c r="H931" s="26">
        <v>0</v>
      </c>
      <c r="I931" s="26">
        <v>0</v>
      </c>
      <c r="J931" s="27">
        <v>6825</v>
      </c>
      <c r="K931" s="27">
        <v>4636.2</v>
      </c>
      <c r="L931" t="s">
        <v>668</v>
      </c>
      <c r="M931" s="11">
        <v>2026</v>
      </c>
    </row>
    <row r="932" spans="1:13" ht="15.6" x14ac:dyDescent="0.3">
      <c r="A932" s="1" t="s">
        <v>662</v>
      </c>
      <c r="B932" s="1" t="s">
        <v>502</v>
      </c>
      <c r="C932" s="1" t="s">
        <v>663</v>
      </c>
      <c r="D932" s="1">
        <v>41</v>
      </c>
      <c r="E932" s="26">
        <v>191</v>
      </c>
      <c r="F932" s="27">
        <v>7831</v>
      </c>
      <c r="G932" s="26">
        <v>295.83999999999997</v>
      </c>
      <c r="H932" s="26">
        <v>0</v>
      </c>
      <c r="I932" s="26">
        <v>0</v>
      </c>
      <c r="J932" s="27">
        <v>12129.4</v>
      </c>
      <c r="K932" s="27">
        <v>4298.3999999999996</v>
      </c>
      <c r="L932" t="s">
        <v>668</v>
      </c>
      <c r="M932" s="11">
        <v>2026</v>
      </c>
    </row>
    <row r="933" spans="1:13" ht="15.6" x14ac:dyDescent="0.3">
      <c r="A933" s="1" t="s">
        <v>555</v>
      </c>
      <c r="B933" s="1" t="s">
        <v>502</v>
      </c>
      <c r="C933" s="1" t="s">
        <v>556</v>
      </c>
      <c r="D933" s="1">
        <v>41</v>
      </c>
      <c r="E933" s="26">
        <v>972.38</v>
      </c>
      <c r="F933" s="27">
        <v>39867.58</v>
      </c>
      <c r="G933" s="27">
        <v>1282.7</v>
      </c>
      <c r="H933" s="26">
        <v>500.53</v>
      </c>
      <c r="I933" s="26">
        <v>331.3</v>
      </c>
      <c r="J933" s="27">
        <v>52590.77</v>
      </c>
      <c r="K933" s="27">
        <v>12723.19</v>
      </c>
      <c r="L933" t="s">
        <v>668</v>
      </c>
      <c r="M933" s="11">
        <v>2026</v>
      </c>
    </row>
    <row r="934" spans="1:13" ht="15.6" x14ac:dyDescent="0.3">
      <c r="A934" s="1" t="s">
        <v>557</v>
      </c>
      <c r="B934" s="1" t="s">
        <v>502</v>
      </c>
      <c r="C934" s="1" t="s">
        <v>558</v>
      </c>
      <c r="D934" s="1">
        <v>38</v>
      </c>
      <c r="E934" s="26">
        <v>290</v>
      </c>
      <c r="F934" s="27">
        <v>11020</v>
      </c>
      <c r="G934" s="26">
        <v>460.21</v>
      </c>
      <c r="H934" s="26">
        <v>1.87</v>
      </c>
      <c r="I934" s="26">
        <v>0</v>
      </c>
      <c r="J934" s="27">
        <v>17488.13</v>
      </c>
      <c r="K934" s="27">
        <v>6468.13</v>
      </c>
      <c r="L934" t="s">
        <v>668</v>
      </c>
      <c r="M934" s="11">
        <v>2026</v>
      </c>
    </row>
    <row r="935" spans="1:13" ht="15.6" x14ac:dyDescent="0.3">
      <c r="A935" s="1" t="s">
        <v>597</v>
      </c>
      <c r="B935" s="1" t="s">
        <v>502</v>
      </c>
      <c r="C935" s="1" t="s">
        <v>598</v>
      </c>
      <c r="D935" s="1">
        <v>37</v>
      </c>
      <c r="E935" s="26">
        <v>0</v>
      </c>
      <c r="F935" s="26">
        <v>0</v>
      </c>
      <c r="G935" s="26">
        <v>111.6</v>
      </c>
      <c r="H935" s="26">
        <v>0.67</v>
      </c>
      <c r="I935" s="26">
        <v>0</v>
      </c>
      <c r="J935" s="27">
        <v>4129.33</v>
      </c>
      <c r="K935" s="27">
        <v>4129.33</v>
      </c>
      <c r="L935" t="s">
        <v>668</v>
      </c>
      <c r="M935" s="11">
        <v>2026</v>
      </c>
    </row>
    <row r="936" spans="1:13" ht="15.6" x14ac:dyDescent="0.3">
      <c r="A936" s="1" t="s">
        <v>545</v>
      </c>
      <c r="B936" s="1" t="s">
        <v>502</v>
      </c>
      <c r="C936" s="1" t="s">
        <v>546</v>
      </c>
      <c r="D936" s="1">
        <v>37</v>
      </c>
      <c r="E936" s="26">
        <v>25</v>
      </c>
      <c r="F936" s="26">
        <v>925</v>
      </c>
      <c r="G936" s="26">
        <v>117.51</v>
      </c>
      <c r="H936" s="26">
        <v>138.57</v>
      </c>
      <c r="I936" s="26">
        <v>21.63</v>
      </c>
      <c r="J936" s="27">
        <v>4347.9799999999996</v>
      </c>
      <c r="K936" s="27">
        <v>3422.98</v>
      </c>
      <c r="L936" t="s">
        <v>668</v>
      </c>
      <c r="M936" s="11">
        <v>2026</v>
      </c>
    </row>
    <row r="937" spans="1:13" ht="15.6" x14ac:dyDescent="0.3">
      <c r="A937" s="1" t="s">
        <v>551</v>
      </c>
      <c r="B937" s="1" t="s">
        <v>502</v>
      </c>
      <c r="C937" s="1" t="s">
        <v>552</v>
      </c>
      <c r="D937" s="1">
        <v>35</v>
      </c>
      <c r="E937" s="26">
        <v>45.03</v>
      </c>
      <c r="F937" s="27">
        <v>1576.05</v>
      </c>
      <c r="G937" s="26">
        <v>73</v>
      </c>
      <c r="H937" s="26">
        <v>0</v>
      </c>
      <c r="I937" s="26">
        <v>0</v>
      </c>
      <c r="J937" s="27">
        <v>2555.1</v>
      </c>
      <c r="K937" s="26">
        <v>979.05</v>
      </c>
      <c r="L937" t="s">
        <v>668</v>
      </c>
      <c r="M937" s="11">
        <v>2026</v>
      </c>
    </row>
    <row r="938" spans="1:13" ht="15.6" x14ac:dyDescent="0.3">
      <c r="A938" s="1" t="s">
        <v>591</v>
      </c>
      <c r="B938" s="1" t="s">
        <v>502</v>
      </c>
      <c r="C938" s="1" t="s">
        <v>592</v>
      </c>
      <c r="D938" s="1">
        <v>30</v>
      </c>
      <c r="E938" s="26">
        <v>33.56</v>
      </c>
      <c r="F938" s="27">
        <v>1006.8</v>
      </c>
      <c r="G938" s="26">
        <v>59.24</v>
      </c>
      <c r="H938" s="26">
        <v>526.57000000000005</v>
      </c>
      <c r="I938" s="26">
        <v>0</v>
      </c>
      <c r="J938" s="27">
        <v>1777.09</v>
      </c>
      <c r="K938" s="26">
        <v>770.29</v>
      </c>
      <c r="L938" t="s">
        <v>668</v>
      </c>
      <c r="M938" s="11">
        <v>2026</v>
      </c>
    </row>
    <row r="939" spans="1:13" ht="15.6" x14ac:dyDescent="0.3">
      <c r="A939" s="1" t="s">
        <v>1331</v>
      </c>
      <c r="B939" s="1" t="s">
        <v>502</v>
      </c>
      <c r="C939" s="1" t="s">
        <v>1319</v>
      </c>
      <c r="D939" s="1">
        <v>27</v>
      </c>
      <c r="E939" s="26">
        <v>0</v>
      </c>
      <c r="F939" s="26">
        <v>0</v>
      </c>
      <c r="G939" s="26">
        <v>53.3</v>
      </c>
      <c r="H939" s="26">
        <v>0</v>
      </c>
      <c r="I939" s="26">
        <v>89</v>
      </c>
      <c r="J939" s="27">
        <v>1439</v>
      </c>
      <c r="K939" s="27">
        <v>1439</v>
      </c>
      <c r="L939" t="s">
        <v>668</v>
      </c>
      <c r="M939" s="11">
        <v>2026</v>
      </c>
    </row>
    <row r="940" spans="1:13" ht="15.6" x14ac:dyDescent="0.3">
      <c r="A940" s="1" t="s">
        <v>762</v>
      </c>
      <c r="B940" s="1" t="s">
        <v>502</v>
      </c>
      <c r="C940" s="1" t="s">
        <v>763</v>
      </c>
      <c r="D940" s="1">
        <v>26</v>
      </c>
      <c r="E940" s="26">
        <v>0</v>
      </c>
      <c r="F940" s="26">
        <v>0</v>
      </c>
      <c r="G940" s="26">
        <v>42.98</v>
      </c>
      <c r="H940" s="26">
        <v>537.03</v>
      </c>
      <c r="I940" s="26">
        <v>0</v>
      </c>
      <c r="J940" s="27">
        <v>1117.53</v>
      </c>
      <c r="K940" s="27">
        <v>1117.53</v>
      </c>
      <c r="L940" t="s">
        <v>668</v>
      </c>
      <c r="M940" s="11">
        <v>2026</v>
      </c>
    </row>
    <row r="941" spans="1:13" ht="15.6" x14ac:dyDescent="0.3">
      <c r="A941" s="1" t="s">
        <v>726</v>
      </c>
      <c r="B941" s="1" t="s">
        <v>502</v>
      </c>
      <c r="C941" s="1" t="s">
        <v>727</v>
      </c>
      <c r="D941" s="1">
        <v>25</v>
      </c>
      <c r="E941" s="26">
        <v>3.5</v>
      </c>
      <c r="F941" s="26">
        <v>87.5</v>
      </c>
      <c r="G941" s="26">
        <v>5.2</v>
      </c>
      <c r="H941" s="26">
        <v>0.02</v>
      </c>
      <c r="I941" s="26">
        <v>4.92</v>
      </c>
      <c r="J941" s="26">
        <v>129.88999999999999</v>
      </c>
      <c r="K941" s="26">
        <v>42.39</v>
      </c>
      <c r="L941" t="s">
        <v>668</v>
      </c>
      <c r="M941" s="11">
        <v>2026</v>
      </c>
    </row>
    <row r="942" spans="1:13" ht="15.6" x14ac:dyDescent="0.3">
      <c r="A942" s="1" t="s">
        <v>571</v>
      </c>
      <c r="B942" s="1" t="s">
        <v>502</v>
      </c>
      <c r="C942" s="1" t="s">
        <v>572</v>
      </c>
      <c r="D942" s="1">
        <v>23</v>
      </c>
      <c r="E942" s="26">
        <v>493.79</v>
      </c>
      <c r="F942" s="27">
        <v>11357.17</v>
      </c>
      <c r="G942" s="26">
        <v>803.16</v>
      </c>
      <c r="H942" s="26">
        <v>77.239999999999995</v>
      </c>
      <c r="I942" s="26">
        <v>0</v>
      </c>
      <c r="J942" s="27">
        <v>18472.759999999998</v>
      </c>
      <c r="K942" s="27">
        <v>7115.59</v>
      </c>
      <c r="L942" t="s">
        <v>668</v>
      </c>
      <c r="M942" s="11">
        <v>2026</v>
      </c>
    </row>
    <row r="943" spans="1:13" ht="15.6" x14ac:dyDescent="0.3">
      <c r="A943" s="1" t="s">
        <v>502</v>
      </c>
      <c r="B943" s="1" t="s">
        <v>502</v>
      </c>
      <c r="C943" s="1" t="s">
        <v>1320</v>
      </c>
      <c r="D943" s="1">
        <v>21</v>
      </c>
      <c r="E943" s="26">
        <v>0</v>
      </c>
      <c r="F943" s="26">
        <v>0</v>
      </c>
      <c r="G943" s="26">
        <v>0</v>
      </c>
      <c r="H943" s="26">
        <v>0</v>
      </c>
      <c r="I943" s="26">
        <v>0</v>
      </c>
      <c r="J943" s="26">
        <v>0</v>
      </c>
      <c r="K943" s="26">
        <v>0</v>
      </c>
      <c r="L943" t="s">
        <v>668</v>
      </c>
      <c r="M943" s="11">
        <v>2026</v>
      </c>
    </row>
    <row r="944" spans="1:13" ht="15.6" x14ac:dyDescent="0.3">
      <c r="A944" s="1" t="s">
        <v>553</v>
      </c>
      <c r="B944" s="1" t="s">
        <v>502</v>
      </c>
      <c r="C944" s="1" t="s">
        <v>554</v>
      </c>
      <c r="D944" s="1">
        <v>21</v>
      </c>
      <c r="E944" s="26">
        <v>680</v>
      </c>
      <c r="F944" s="27">
        <v>14280</v>
      </c>
      <c r="G944" s="27">
        <v>1181.72</v>
      </c>
      <c r="H944" s="26">
        <v>55.98</v>
      </c>
      <c r="I944" s="26">
        <v>0</v>
      </c>
      <c r="J944" s="27">
        <v>24816.02</v>
      </c>
      <c r="K944" s="27">
        <v>10536.02</v>
      </c>
      <c r="L944" t="s">
        <v>668</v>
      </c>
      <c r="M944" s="11">
        <v>2026</v>
      </c>
    </row>
    <row r="945" spans="1:13" ht="15.6" x14ac:dyDescent="0.3">
      <c r="A945" s="1" t="s">
        <v>587</v>
      </c>
      <c r="B945" s="1" t="s">
        <v>502</v>
      </c>
      <c r="C945" s="1" t="s">
        <v>588</v>
      </c>
      <c r="D945" s="1">
        <v>17</v>
      </c>
      <c r="E945" s="26">
        <v>700</v>
      </c>
      <c r="F945" s="27">
        <v>11900</v>
      </c>
      <c r="G945" s="27">
        <v>1250.8800000000001</v>
      </c>
      <c r="H945" s="26">
        <v>0</v>
      </c>
      <c r="I945" s="26">
        <v>0</v>
      </c>
      <c r="J945" s="27">
        <v>21265</v>
      </c>
      <c r="K945" s="27">
        <v>9365</v>
      </c>
      <c r="L945" t="s">
        <v>668</v>
      </c>
      <c r="M945" s="11">
        <v>2026</v>
      </c>
    </row>
    <row r="946" spans="1:13" ht="15.6" x14ac:dyDescent="0.3">
      <c r="A946" s="1" t="s">
        <v>565</v>
      </c>
      <c r="B946" s="1" t="s">
        <v>502</v>
      </c>
      <c r="C946" s="1" t="s">
        <v>566</v>
      </c>
      <c r="D946" s="1">
        <v>14</v>
      </c>
      <c r="E946" s="26">
        <v>50</v>
      </c>
      <c r="F946" s="26">
        <v>700</v>
      </c>
      <c r="G946" s="26">
        <v>137.13999999999999</v>
      </c>
      <c r="H946" s="26">
        <v>0</v>
      </c>
      <c r="I946" s="26">
        <v>0</v>
      </c>
      <c r="J946" s="27">
        <v>1920</v>
      </c>
      <c r="K946" s="27">
        <v>1220</v>
      </c>
      <c r="L946" t="s">
        <v>668</v>
      </c>
      <c r="M946" s="11">
        <v>2026</v>
      </c>
    </row>
    <row r="947" spans="1:13" ht="15.6" x14ac:dyDescent="0.3">
      <c r="A947" s="1" t="s">
        <v>1161</v>
      </c>
      <c r="B947" s="1" t="s">
        <v>502</v>
      </c>
      <c r="C947" s="1" t="s">
        <v>1162</v>
      </c>
      <c r="D947" s="1">
        <v>13</v>
      </c>
      <c r="E947" s="26">
        <v>9.2100000000000009</v>
      </c>
      <c r="F947" s="26">
        <v>119.73</v>
      </c>
      <c r="G947" s="26">
        <v>11</v>
      </c>
      <c r="H947" s="26">
        <v>0</v>
      </c>
      <c r="I947" s="26">
        <v>0</v>
      </c>
      <c r="J947" s="26">
        <v>143</v>
      </c>
      <c r="K947" s="26">
        <v>23.27</v>
      </c>
      <c r="L947" t="s">
        <v>668</v>
      </c>
      <c r="M947" s="11">
        <v>2026</v>
      </c>
    </row>
    <row r="948" spans="1:13" ht="15.6" x14ac:dyDescent="0.3">
      <c r="A948" s="1" t="s">
        <v>585</v>
      </c>
      <c r="B948" s="1" t="s">
        <v>502</v>
      </c>
      <c r="C948" s="1" t="s">
        <v>1259</v>
      </c>
      <c r="D948" s="1">
        <v>12</v>
      </c>
      <c r="E948" s="27">
        <v>1468.89</v>
      </c>
      <c r="F948" s="27">
        <v>17626.68</v>
      </c>
      <c r="G948" s="27">
        <v>1904.06</v>
      </c>
      <c r="H948" s="26">
        <v>50.75</v>
      </c>
      <c r="I948" s="26">
        <v>149.43</v>
      </c>
      <c r="J948" s="27">
        <v>22848.68</v>
      </c>
      <c r="K948" s="27">
        <v>5222</v>
      </c>
      <c r="L948" t="s">
        <v>668</v>
      </c>
      <c r="M948" s="11">
        <v>2026</v>
      </c>
    </row>
    <row r="949" spans="1:13" ht="15.6" x14ac:dyDescent="0.3">
      <c r="A949" s="1" t="s">
        <v>622</v>
      </c>
      <c r="B949" s="1" t="s">
        <v>502</v>
      </c>
      <c r="C949" s="1" t="s">
        <v>623</v>
      </c>
      <c r="D949" s="1">
        <v>11</v>
      </c>
      <c r="E949" s="26">
        <v>720</v>
      </c>
      <c r="F949" s="27">
        <v>7920</v>
      </c>
      <c r="G949" s="27">
        <v>1227.73</v>
      </c>
      <c r="H949" s="26">
        <v>0</v>
      </c>
      <c r="I949" s="26">
        <v>0</v>
      </c>
      <c r="J949" s="27">
        <v>13505</v>
      </c>
      <c r="K949" s="27">
        <v>5585</v>
      </c>
      <c r="L949" t="s">
        <v>668</v>
      </c>
      <c r="M949" s="11">
        <v>2026</v>
      </c>
    </row>
    <row r="950" spans="1:13" ht="15.6" x14ac:dyDescent="0.3">
      <c r="A950" s="1" t="s">
        <v>602</v>
      </c>
      <c r="B950" s="1" t="s">
        <v>502</v>
      </c>
      <c r="C950" s="1" t="s">
        <v>603</v>
      </c>
      <c r="D950" s="1">
        <v>10</v>
      </c>
      <c r="E950" s="26">
        <v>54.43</v>
      </c>
      <c r="F950" s="26">
        <v>544.29999999999995</v>
      </c>
      <c r="G950" s="26">
        <v>63.9</v>
      </c>
      <c r="H950" s="26">
        <v>25</v>
      </c>
      <c r="I950" s="26">
        <v>0</v>
      </c>
      <c r="J950" s="26">
        <v>639</v>
      </c>
      <c r="K950" s="26">
        <v>94.7</v>
      </c>
      <c r="L950" t="s">
        <v>668</v>
      </c>
      <c r="M950" s="11">
        <v>2026</v>
      </c>
    </row>
    <row r="951" spans="1:13" ht="15.6" x14ac:dyDescent="0.3">
      <c r="A951" s="1" t="s">
        <v>559</v>
      </c>
      <c r="B951" s="1" t="s">
        <v>502</v>
      </c>
      <c r="C951" s="1" t="s">
        <v>560</v>
      </c>
      <c r="D951" s="1">
        <v>8</v>
      </c>
      <c r="E951" s="26">
        <v>45.6</v>
      </c>
      <c r="F951" s="26">
        <v>364.8</v>
      </c>
      <c r="G951" s="26">
        <v>70</v>
      </c>
      <c r="H951" s="26">
        <v>0</v>
      </c>
      <c r="I951" s="26">
        <v>0</v>
      </c>
      <c r="J951" s="26">
        <v>560</v>
      </c>
      <c r="K951" s="26">
        <v>195.2</v>
      </c>
      <c r="L951" t="s">
        <v>668</v>
      </c>
      <c r="M951" s="11">
        <v>2026</v>
      </c>
    </row>
    <row r="952" spans="1:13" ht="15.6" x14ac:dyDescent="0.3">
      <c r="A952" s="1" t="s">
        <v>760</v>
      </c>
      <c r="B952" s="1" t="s">
        <v>502</v>
      </c>
      <c r="C952" s="1" t="s">
        <v>1321</v>
      </c>
      <c r="D952" s="1">
        <v>5</v>
      </c>
      <c r="E952" s="26">
        <v>15.34</v>
      </c>
      <c r="F952" s="26">
        <v>76.7</v>
      </c>
      <c r="G952" s="26">
        <v>13.82</v>
      </c>
      <c r="H952" s="26">
        <v>53.61</v>
      </c>
      <c r="I952" s="26">
        <v>0</v>
      </c>
      <c r="J952" s="26">
        <v>69.099999999999994</v>
      </c>
      <c r="K952" s="26">
        <v>-7.6</v>
      </c>
      <c r="L952" t="s">
        <v>668</v>
      </c>
      <c r="M952" s="11">
        <v>2026</v>
      </c>
    </row>
    <row r="953" spans="1:13" ht="15.6" x14ac:dyDescent="0.3">
      <c r="A953" s="1" t="s">
        <v>716</v>
      </c>
      <c r="B953" s="1" t="s">
        <v>502</v>
      </c>
      <c r="C953" s="1" t="s">
        <v>717</v>
      </c>
      <c r="D953" s="1">
        <v>4</v>
      </c>
      <c r="E953" s="27">
        <v>1709.25</v>
      </c>
      <c r="F953" s="27">
        <v>6837</v>
      </c>
      <c r="G953" s="27">
        <v>2350</v>
      </c>
      <c r="H953" s="26">
        <v>0</v>
      </c>
      <c r="I953" s="26">
        <v>0</v>
      </c>
      <c r="J953" s="27">
        <v>9400</v>
      </c>
      <c r="K953" s="27">
        <v>2563</v>
      </c>
      <c r="L953" t="s">
        <v>668</v>
      </c>
      <c r="M953" s="11">
        <v>2026</v>
      </c>
    </row>
    <row r="954" spans="1:13" ht="15.6" x14ac:dyDescent="0.3">
      <c r="A954" s="1" t="s">
        <v>605</v>
      </c>
      <c r="B954" s="1" t="s">
        <v>502</v>
      </c>
      <c r="C954" s="1" t="s">
        <v>606</v>
      </c>
      <c r="D954" s="1">
        <v>3</v>
      </c>
      <c r="E954" s="26">
        <v>20</v>
      </c>
      <c r="F954" s="26">
        <v>60</v>
      </c>
      <c r="G954" s="26">
        <v>83.33</v>
      </c>
      <c r="H954" s="26">
        <v>0</v>
      </c>
      <c r="I954" s="26">
        <v>0</v>
      </c>
      <c r="J954" s="26">
        <v>250</v>
      </c>
      <c r="K954" s="26">
        <v>190</v>
      </c>
      <c r="L954" t="s">
        <v>668</v>
      </c>
      <c r="M954" s="11">
        <v>2026</v>
      </c>
    </row>
    <row r="955" spans="1:13" ht="15.6" x14ac:dyDescent="0.3">
      <c r="A955" s="1" t="s">
        <v>1214</v>
      </c>
      <c r="B955" s="1" t="s">
        <v>502</v>
      </c>
      <c r="C955" s="1" t="s">
        <v>1215</v>
      </c>
      <c r="D955" s="1">
        <v>3</v>
      </c>
      <c r="E955" s="26">
        <v>44.9</v>
      </c>
      <c r="F955" s="26">
        <v>134.69999999999999</v>
      </c>
      <c r="G955" s="26">
        <v>59</v>
      </c>
      <c r="H955" s="26">
        <v>0</v>
      </c>
      <c r="I955" s="26">
        <v>0</v>
      </c>
      <c r="J955" s="26">
        <v>177</v>
      </c>
      <c r="K955" s="26">
        <v>42.3</v>
      </c>
      <c r="L955" t="s">
        <v>668</v>
      </c>
      <c r="M955" s="11">
        <v>2026</v>
      </c>
    </row>
    <row r="956" spans="1:13" ht="15.6" x14ac:dyDescent="0.3">
      <c r="A956" s="1" t="s">
        <v>1256</v>
      </c>
      <c r="B956" s="1" t="s">
        <v>502</v>
      </c>
      <c r="C956" s="1" t="s">
        <v>1257</v>
      </c>
      <c r="D956" s="1">
        <v>3</v>
      </c>
      <c r="E956" s="26">
        <v>973</v>
      </c>
      <c r="F956" s="27">
        <v>2919</v>
      </c>
      <c r="G956" s="27">
        <v>1650</v>
      </c>
      <c r="H956" s="26">
        <v>0</v>
      </c>
      <c r="I956" s="26">
        <v>0</v>
      </c>
      <c r="J956" s="27">
        <v>4950</v>
      </c>
      <c r="K956" s="27">
        <v>2031</v>
      </c>
      <c r="L956" t="s">
        <v>668</v>
      </c>
      <c r="M956" s="11">
        <v>2026</v>
      </c>
    </row>
    <row r="957" spans="1:13" ht="15.6" x14ac:dyDescent="0.3">
      <c r="A957" s="1" t="s">
        <v>614</v>
      </c>
      <c r="B957" s="1" t="s">
        <v>502</v>
      </c>
      <c r="C957" s="1" t="s">
        <v>615</v>
      </c>
      <c r="D957" s="1">
        <v>2</v>
      </c>
      <c r="E957" s="26">
        <v>33.56</v>
      </c>
      <c r="F957" s="26">
        <v>67.12</v>
      </c>
      <c r="G957" s="26">
        <v>235</v>
      </c>
      <c r="H957" s="26">
        <v>0</v>
      </c>
      <c r="I957" s="26">
        <v>0</v>
      </c>
      <c r="J957" s="26">
        <v>470</v>
      </c>
      <c r="K957" s="26">
        <v>402.88</v>
      </c>
      <c r="L957" t="s">
        <v>668</v>
      </c>
      <c r="M957" s="11">
        <v>2026</v>
      </c>
    </row>
    <row r="958" spans="1:13" ht="15.6" x14ac:dyDescent="0.3">
      <c r="A958" s="1" t="s">
        <v>561</v>
      </c>
      <c r="B958" s="1" t="s">
        <v>502</v>
      </c>
      <c r="C958" s="1" t="s">
        <v>562</v>
      </c>
      <c r="D958" s="1">
        <v>2</v>
      </c>
      <c r="E958" s="26">
        <v>5</v>
      </c>
      <c r="F958" s="26">
        <v>10</v>
      </c>
      <c r="G958" s="26">
        <v>8</v>
      </c>
      <c r="H958" s="26">
        <v>0</v>
      </c>
      <c r="I958" s="26">
        <v>0</v>
      </c>
      <c r="J958" s="26">
        <v>16</v>
      </c>
      <c r="K958" s="26">
        <v>6</v>
      </c>
      <c r="L958" t="s">
        <v>668</v>
      </c>
      <c r="M958" s="11">
        <v>2026</v>
      </c>
    </row>
    <row r="959" spans="1:13" ht="15.6" x14ac:dyDescent="0.3">
      <c r="A959" s="1" t="s">
        <v>541</v>
      </c>
      <c r="B959" s="1" t="s">
        <v>502</v>
      </c>
      <c r="C959" s="1" t="s">
        <v>542</v>
      </c>
      <c r="D959" s="1">
        <v>2</v>
      </c>
      <c r="E959" s="26">
        <v>650</v>
      </c>
      <c r="F959" s="27">
        <v>1300</v>
      </c>
      <c r="G959" s="27">
        <v>1125</v>
      </c>
      <c r="H959" s="26">
        <v>0</v>
      </c>
      <c r="I959" s="26">
        <v>0</v>
      </c>
      <c r="J959" s="27">
        <v>2250</v>
      </c>
      <c r="K959" s="26">
        <v>950</v>
      </c>
      <c r="L959" t="s">
        <v>668</v>
      </c>
      <c r="M959" s="11">
        <v>2026</v>
      </c>
    </row>
    <row r="960" spans="1:13" ht="15.6" x14ac:dyDescent="0.3">
      <c r="A960" s="1" t="s">
        <v>502</v>
      </c>
      <c r="B960" s="1" t="s">
        <v>502</v>
      </c>
      <c r="C960" s="1" t="s">
        <v>1322</v>
      </c>
      <c r="D960" s="1">
        <v>2</v>
      </c>
      <c r="E960" s="26">
        <v>0</v>
      </c>
      <c r="F960" s="26">
        <v>0</v>
      </c>
      <c r="G960" s="26">
        <v>0</v>
      </c>
      <c r="H960" s="26">
        <v>0</v>
      </c>
      <c r="I960" s="26">
        <v>0</v>
      </c>
      <c r="J960" s="26">
        <v>0</v>
      </c>
      <c r="K960" s="26">
        <v>0</v>
      </c>
      <c r="L960" t="s">
        <v>668</v>
      </c>
      <c r="M960" s="11">
        <v>2026</v>
      </c>
    </row>
    <row r="961" spans="1:13" ht="15.6" x14ac:dyDescent="0.3">
      <c r="A961" s="1" t="s">
        <v>1260</v>
      </c>
      <c r="B961" s="1" t="s">
        <v>502</v>
      </c>
      <c r="C961" s="1" t="s">
        <v>1261</v>
      </c>
      <c r="D961" s="1">
        <v>2</v>
      </c>
      <c r="E961" s="26">
        <v>89.84</v>
      </c>
      <c r="F961" s="26">
        <v>179.68</v>
      </c>
      <c r="G961" s="26">
        <v>227.79</v>
      </c>
      <c r="H961" s="26">
        <v>146.66</v>
      </c>
      <c r="I961" s="26">
        <v>0</v>
      </c>
      <c r="J961" s="26">
        <v>455.58</v>
      </c>
      <c r="K961" s="26">
        <v>275.89999999999998</v>
      </c>
      <c r="L961" t="s">
        <v>668</v>
      </c>
      <c r="M961" s="11">
        <v>2026</v>
      </c>
    </row>
    <row r="962" spans="1:13" ht="15.6" x14ac:dyDescent="0.3">
      <c r="A962" s="1" t="s">
        <v>502</v>
      </c>
      <c r="B962" s="1" t="s">
        <v>502</v>
      </c>
      <c r="C962" s="1" t="s">
        <v>1325</v>
      </c>
      <c r="D962" s="1">
        <v>1</v>
      </c>
      <c r="E962" s="26">
        <v>0</v>
      </c>
      <c r="F962" s="26">
        <v>0</v>
      </c>
      <c r="G962" s="26">
        <v>80</v>
      </c>
      <c r="H962" s="26">
        <v>0</v>
      </c>
      <c r="I962" s="26">
        <v>0</v>
      </c>
      <c r="J962" s="26">
        <v>80</v>
      </c>
      <c r="K962" s="26">
        <v>80</v>
      </c>
      <c r="L962" t="s">
        <v>668</v>
      </c>
      <c r="M962" s="11">
        <v>2026</v>
      </c>
    </row>
    <row r="963" spans="1:13" ht="15.6" x14ac:dyDescent="0.3">
      <c r="A963" s="1" t="s">
        <v>502</v>
      </c>
      <c r="B963" s="1" t="s">
        <v>502</v>
      </c>
      <c r="C963" s="1" t="s">
        <v>1323</v>
      </c>
      <c r="D963" s="1">
        <v>1</v>
      </c>
      <c r="E963" s="26">
        <v>0</v>
      </c>
      <c r="F963" s="26">
        <v>0</v>
      </c>
      <c r="G963" s="27">
        <v>1200</v>
      </c>
      <c r="H963" s="26">
        <v>0</v>
      </c>
      <c r="I963" s="26">
        <v>0</v>
      </c>
      <c r="J963" s="27">
        <v>1200</v>
      </c>
      <c r="K963" s="27">
        <v>1200</v>
      </c>
      <c r="L963" t="s">
        <v>668</v>
      </c>
      <c r="M963" s="11">
        <v>2026</v>
      </c>
    </row>
    <row r="964" spans="1:13" ht="15.6" x14ac:dyDescent="0.3">
      <c r="A964" s="1" t="s">
        <v>502</v>
      </c>
      <c r="B964" s="1" t="s">
        <v>502</v>
      </c>
      <c r="C964" s="1" t="s">
        <v>1332</v>
      </c>
      <c r="D964" s="1">
        <v>1</v>
      </c>
      <c r="E964" s="26">
        <v>0</v>
      </c>
      <c r="F964" s="26">
        <v>0</v>
      </c>
      <c r="G964" s="26">
        <v>0</v>
      </c>
      <c r="H964" s="26">
        <v>0</v>
      </c>
      <c r="I964" s="26">
        <v>0</v>
      </c>
      <c r="J964" s="26">
        <v>0</v>
      </c>
      <c r="K964" s="26">
        <v>0</v>
      </c>
      <c r="L964" t="s">
        <v>668</v>
      </c>
      <c r="M964" s="11">
        <v>2026</v>
      </c>
    </row>
    <row r="965" spans="1:13" ht="15.6" x14ac:dyDescent="0.3">
      <c r="A965" s="1" t="s">
        <v>697</v>
      </c>
      <c r="B965" s="1" t="s">
        <v>502</v>
      </c>
      <c r="C965" s="1" t="s">
        <v>698</v>
      </c>
      <c r="D965" s="1">
        <v>1</v>
      </c>
      <c r="E965" s="26">
        <v>65</v>
      </c>
      <c r="F965" s="26">
        <v>65</v>
      </c>
      <c r="G965" s="26">
        <v>70</v>
      </c>
      <c r="H965" s="26">
        <v>0</v>
      </c>
      <c r="I965" s="26">
        <v>0</v>
      </c>
      <c r="J965" s="26">
        <v>70</v>
      </c>
      <c r="K965" s="26">
        <v>5</v>
      </c>
      <c r="L965" t="s">
        <v>668</v>
      </c>
      <c r="M965" s="11">
        <v>2026</v>
      </c>
    </row>
    <row r="966" spans="1:13" ht="15.6" x14ac:dyDescent="0.3">
      <c r="A966" s="1" t="s">
        <v>733</v>
      </c>
      <c r="B966" s="1" t="s">
        <v>502</v>
      </c>
      <c r="C966" s="1" t="s">
        <v>734</v>
      </c>
      <c r="D966" s="1">
        <v>1</v>
      </c>
      <c r="E966" s="26">
        <v>0</v>
      </c>
      <c r="F966" s="26">
        <v>0</v>
      </c>
      <c r="G966" s="26">
        <v>500</v>
      </c>
      <c r="H966" s="26">
        <v>0</v>
      </c>
      <c r="I966" s="26">
        <v>0</v>
      </c>
      <c r="J966" s="26">
        <v>500</v>
      </c>
      <c r="K966" s="26">
        <v>500</v>
      </c>
      <c r="L966" t="s">
        <v>668</v>
      </c>
      <c r="M966" s="11">
        <v>2026</v>
      </c>
    </row>
    <row r="967" spans="1:13" ht="15.6" x14ac:dyDescent="0.3">
      <c r="A967" s="1" t="s">
        <v>644</v>
      </c>
      <c r="B967" s="1" t="s">
        <v>502</v>
      </c>
      <c r="C967" s="1" t="s">
        <v>645</v>
      </c>
      <c r="D967" s="1">
        <v>1</v>
      </c>
      <c r="E967" s="26">
        <v>0</v>
      </c>
      <c r="F967" s="26">
        <v>0</v>
      </c>
      <c r="G967" s="26">
        <v>150</v>
      </c>
      <c r="H967" s="26">
        <v>0</v>
      </c>
      <c r="I967" s="26">
        <v>0</v>
      </c>
      <c r="J967" s="26">
        <v>150</v>
      </c>
      <c r="K967" s="26">
        <v>150</v>
      </c>
      <c r="L967" t="s">
        <v>668</v>
      </c>
      <c r="M967" s="11">
        <v>2026</v>
      </c>
    </row>
    <row r="968" spans="1:13" ht="15.6" x14ac:dyDescent="0.3">
      <c r="A968" s="1" t="s">
        <v>1333</v>
      </c>
      <c r="B968" s="1" t="s">
        <v>502</v>
      </c>
      <c r="C968" s="1" t="s">
        <v>688</v>
      </c>
      <c r="D968" s="1">
        <v>1</v>
      </c>
      <c r="E968" s="26">
        <v>0</v>
      </c>
      <c r="F968" s="26">
        <v>0</v>
      </c>
      <c r="G968" s="26">
        <v>25</v>
      </c>
      <c r="H968" s="26">
        <v>0</v>
      </c>
      <c r="I968" s="26">
        <v>0</v>
      </c>
      <c r="J968" s="26">
        <v>25</v>
      </c>
      <c r="K968" s="26">
        <v>25</v>
      </c>
      <c r="L968" t="s">
        <v>668</v>
      </c>
      <c r="M968" s="11">
        <v>2026</v>
      </c>
    </row>
    <row r="969" spans="1:13" ht="15.6" x14ac:dyDescent="0.3">
      <c r="A969" s="1" t="s">
        <v>620</v>
      </c>
      <c r="B969" s="1" t="s">
        <v>502</v>
      </c>
      <c r="C969" s="1" t="s">
        <v>621</v>
      </c>
      <c r="D969" s="1">
        <v>1</v>
      </c>
      <c r="E969" s="26">
        <v>41</v>
      </c>
      <c r="F969" s="26">
        <v>41</v>
      </c>
      <c r="G969" s="26">
        <v>55</v>
      </c>
      <c r="H969" s="26">
        <v>0</v>
      </c>
      <c r="I969" s="26">
        <v>0</v>
      </c>
      <c r="J969" s="26">
        <v>55</v>
      </c>
      <c r="K969" s="26">
        <v>14</v>
      </c>
      <c r="L969" t="s">
        <v>668</v>
      </c>
      <c r="M969" s="11">
        <v>2026</v>
      </c>
    </row>
    <row r="970" spans="1:13" ht="15.6" x14ac:dyDescent="0.3">
      <c r="A970" s="1" t="s">
        <v>502</v>
      </c>
      <c r="B970" s="1" t="s">
        <v>502</v>
      </c>
      <c r="C970" s="1" t="s">
        <v>1166</v>
      </c>
      <c r="D970" s="1">
        <v>1</v>
      </c>
      <c r="E970" s="26">
        <v>0</v>
      </c>
      <c r="F970" s="26">
        <v>0</v>
      </c>
      <c r="G970" s="26">
        <v>50</v>
      </c>
      <c r="H970" s="26">
        <v>0</v>
      </c>
      <c r="I970" s="26">
        <v>0</v>
      </c>
      <c r="J970" s="26">
        <v>50</v>
      </c>
      <c r="K970" s="26">
        <v>50</v>
      </c>
      <c r="L970" t="s">
        <v>668</v>
      </c>
      <c r="M970" s="11">
        <v>2026</v>
      </c>
    </row>
    <row r="971" spans="1:13" ht="15.6" x14ac:dyDescent="0.3">
      <c r="A971" s="1" t="s">
        <v>1253</v>
      </c>
      <c r="B971" s="1" t="s">
        <v>502</v>
      </c>
      <c r="C971" s="1" t="s">
        <v>1254</v>
      </c>
      <c r="D971" s="1">
        <v>1</v>
      </c>
      <c r="E971" s="26">
        <v>71.260000000000005</v>
      </c>
      <c r="F971" s="26">
        <v>71.260000000000005</v>
      </c>
      <c r="G971" s="26">
        <v>219.87</v>
      </c>
      <c r="H971" s="26">
        <v>71.77</v>
      </c>
      <c r="I971" s="26">
        <v>0</v>
      </c>
      <c r="J971" s="26">
        <v>219.87</v>
      </c>
      <c r="K971" s="26">
        <v>148.61000000000001</v>
      </c>
      <c r="L971" t="s">
        <v>668</v>
      </c>
      <c r="M971" s="11">
        <v>2026</v>
      </c>
    </row>
    <row r="972" spans="1:13" ht="15.6" x14ac:dyDescent="0.3">
      <c r="A972" s="1" t="s">
        <v>502</v>
      </c>
      <c r="B972" s="1" t="s">
        <v>502</v>
      </c>
      <c r="C972" s="1" t="s">
        <v>1334</v>
      </c>
      <c r="D972" s="1">
        <v>1</v>
      </c>
      <c r="E972" s="26">
        <v>0</v>
      </c>
      <c r="F972" s="26">
        <v>0</v>
      </c>
      <c r="G972" s="26">
        <v>800</v>
      </c>
      <c r="H972" s="26">
        <v>0</v>
      </c>
      <c r="I972" s="26">
        <v>0</v>
      </c>
      <c r="J972" s="26">
        <v>800</v>
      </c>
      <c r="K972" s="26">
        <v>800</v>
      </c>
      <c r="L972" t="s">
        <v>668</v>
      </c>
      <c r="M972" s="11">
        <v>2026</v>
      </c>
    </row>
    <row r="973" spans="1:13" ht="15.6" x14ac:dyDescent="0.3">
      <c r="A973" s="1" t="s">
        <v>1264</v>
      </c>
      <c r="B973" s="1" t="s">
        <v>502</v>
      </c>
      <c r="C973" s="1" t="s">
        <v>1265</v>
      </c>
      <c r="D973" s="1">
        <v>1</v>
      </c>
      <c r="E973" s="26">
        <v>104.84</v>
      </c>
      <c r="F973" s="26">
        <v>104.84</v>
      </c>
      <c r="G973" s="26">
        <v>272.87</v>
      </c>
      <c r="H973" s="26">
        <v>83.45</v>
      </c>
      <c r="I973" s="26">
        <v>0</v>
      </c>
      <c r="J973" s="26">
        <v>272.87</v>
      </c>
      <c r="K973" s="26">
        <v>168.03</v>
      </c>
      <c r="L973" t="s">
        <v>668</v>
      </c>
      <c r="M973" s="11">
        <v>2026</v>
      </c>
    </row>
    <row r="974" spans="1:13" ht="15.6" x14ac:dyDescent="0.3">
      <c r="A974" s="1" t="s">
        <v>502</v>
      </c>
      <c r="B974" s="1" t="s">
        <v>502</v>
      </c>
      <c r="C974" s="1" t="s">
        <v>1324</v>
      </c>
      <c r="D974" s="1">
        <v>1</v>
      </c>
      <c r="E974" s="26">
        <v>0</v>
      </c>
      <c r="F974" s="26">
        <v>0</v>
      </c>
      <c r="G974" s="26">
        <v>90</v>
      </c>
      <c r="H974" s="26">
        <v>0</v>
      </c>
      <c r="I974" s="26">
        <v>0</v>
      </c>
      <c r="J974" s="26">
        <v>90</v>
      </c>
      <c r="K974" s="26">
        <v>90</v>
      </c>
      <c r="L974" t="s">
        <v>668</v>
      </c>
      <c r="M974" s="11">
        <v>2026</v>
      </c>
    </row>
    <row r="975" spans="1:13" ht="15.6" x14ac:dyDescent="0.3">
      <c r="A975" s="1" t="s">
        <v>1335</v>
      </c>
      <c r="B975" s="1" t="s">
        <v>502</v>
      </c>
      <c r="C975" s="1" t="s">
        <v>1326</v>
      </c>
      <c r="D975" s="1">
        <v>1</v>
      </c>
      <c r="E975" s="27">
        <v>119397.26</v>
      </c>
      <c r="F975" s="27">
        <v>119397.26</v>
      </c>
      <c r="G975" s="27">
        <v>165000</v>
      </c>
      <c r="H975" s="26">
        <v>0</v>
      </c>
      <c r="I975" s="26">
        <v>0</v>
      </c>
      <c r="J975" s="27">
        <v>165000</v>
      </c>
      <c r="K975" s="27">
        <v>45602.74</v>
      </c>
      <c r="L975" t="s">
        <v>668</v>
      </c>
      <c r="M975" s="11">
        <v>2026</v>
      </c>
    </row>
    <row r="976" spans="1:13" x14ac:dyDescent="0.3">
      <c r="A976" t="s">
        <v>515</v>
      </c>
      <c r="B976" t="s">
        <v>502</v>
      </c>
      <c r="C976" t="s">
        <v>516</v>
      </c>
      <c r="D976" s="9">
        <v>1523</v>
      </c>
      <c r="E976" s="26">
        <v>7.62</v>
      </c>
      <c r="F976" s="27">
        <v>11601.89</v>
      </c>
      <c r="G976" s="26">
        <v>16.87</v>
      </c>
      <c r="H976" s="26">
        <v>112.46</v>
      </c>
      <c r="I976" s="26">
        <v>47.05</v>
      </c>
      <c r="J976" s="27">
        <v>25685.43</v>
      </c>
      <c r="K976" s="27">
        <v>14083.54</v>
      </c>
      <c r="L976" t="s">
        <v>684</v>
      </c>
      <c r="M976" s="11">
        <v>2026</v>
      </c>
    </row>
    <row r="977" spans="1:13" x14ac:dyDescent="0.3">
      <c r="A977" t="s">
        <v>505</v>
      </c>
      <c r="B977" t="s">
        <v>502</v>
      </c>
      <c r="C977" t="s">
        <v>506</v>
      </c>
      <c r="D977">
        <v>800</v>
      </c>
      <c r="E977" s="26">
        <v>3</v>
      </c>
      <c r="F977" s="27">
        <v>2400</v>
      </c>
      <c r="G977" s="26">
        <v>4.05</v>
      </c>
      <c r="H977" s="26">
        <v>10.65</v>
      </c>
      <c r="I977" s="26">
        <v>0</v>
      </c>
      <c r="J977" s="27">
        <v>3239.35</v>
      </c>
      <c r="K977" s="26">
        <v>839.35</v>
      </c>
      <c r="L977" t="s">
        <v>684</v>
      </c>
      <c r="M977" s="11">
        <v>2026</v>
      </c>
    </row>
    <row r="978" spans="1:13" x14ac:dyDescent="0.3">
      <c r="A978" t="s">
        <v>547</v>
      </c>
      <c r="B978" t="s">
        <v>502</v>
      </c>
      <c r="C978" t="s">
        <v>655</v>
      </c>
      <c r="D978">
        <v>540</v>
      </c>
      <c r="E978" s="26">
        <v>3.05</v>
      </c>
      <c r="F978" s="27">
        <v>1647</v>
      </c>
      <c r="G978" s="26">
        <v>4.55</v>
      </c>
      <c r="H978" s="26">
        <v>7.21</v>
      </c>
      <c r="I978" s="26">
        <v>0</v>
      </c>
      <c r="J978" s="27">
        <v>2457.79</v>
      </c>
      <c r="K978" s="26">
        <v>810.79</v>
      </c>
      <c r="L978" t="s">
        <v>684</v>
      </c>
      <c r="M978" s="11">
        <v>2026</v>
      </c>
    </row>
    <row r="979" spans="1:13" x14ac:dyDescent="0.3">
      <c r="A979" t="s">
        <v>511</v>
      </c>
      <c r="B979" t="s">
        <v>502</v>
      </c>
      <c r="C979" t="s">
        <v>512</v>
      </c>
      <c r="D979">
        <v>521</v>
      </c>
      <c r="E979" s="26">
        <v>383.2</v>
      </c>
      <c r="F979" s="27">
        <v>199647.5</v>
      </c>
      <c r="G979" s="26">
        <v>563.41</v>
      </c>
      <c r="H979" s="27">
        <v>3737.21</v>
      </c>
      <c r="I979" s="26">
        <v>329.55</v>
      </c>
      <c r="J979" s="27">
        <v>293538.99</v>
      </c>
      <c r="K979" s="27">
        <v>93891.49</v>
      </c>
      <c r="L979" t="s">
        <v>684</v>
      </c>
      <c r="M979" s="11">
        <v>2026</v>
      </c>
    </row>
    <row r="980" spans="1:13" x14ac:dyDescent="0.3">
      <c r="A980" t="s">
        <v>624</v>
      </c>
      <c r="B980" t="s">
        <v>502</v>
      </c>
      <c r="C980" t="s">
        <v>751</v>
      </c>
      <c r="D980">
        <v>378</v>
      </c>
      <c r="E980" s="26">
        <v>7.6</v>
      </c>
      <c r="F980" s="27">
        <v>2872.8</v>
      </c>
      <c r="G980" s="26">
        <v>12.08</v>
      </c>
      <c r="H980" s="26">
        <v>162.12</v>
      </c>
      <c r="I980" s="26">
        <v>85.09</v>
      </c>
      <c r="J980" s="27">
        <v>4568.13</v>
      </c>
      <c r="K980" s="27">
        <v>1695.33</v>
      </c>
      <c r="L980" t="s">
        <v>684</v>
      </c>
      <c r="M980" s="11">
        <v>2026</v>
      </c>
    </row>
    <row r="981" spans="1:13" x14ac:dyDescent="0.3">
      <c r="A981" t="s">
        <v>513</v>
      </c>
      <c r="B981" t="s">
        <v>502</v>
      </c>
      <c r="C981" t="s">
        <v>514</v>
      </c>
      <c r="D981">
        <v>303</v>
      </c>
      <c r="E981" s="26">
        <v>415.88</v>
      </c>
      <c r="F981" s="27">
        <v>126012.65</v>
      </c>
      <c r="G981" s="26">
        <v>623.1</v>
      </c>
      <c r="H981" s="27">
        <v>1829.53</v>
      </c>
      <c r="I981" s="27">
        <v>1476.86</v>
      </c>
      <c r="J981" s="27">
        <v>188799.63</v>
      </c>
      <c r="K981" s="27">
        <v>62786.98</v>
      </c>
      <c r="L981" t="s">
        <v>684</v>
      </c>
      <c r="M981" s="11">
        <v>2026</v>
      </c>
    </row>
    <row r="982" spans="1:13" x14ac:dyDescent="0.3">
      <c r="A982" t="s">
        <v>507</v>
      </c>
      <c r="B982" t="s">
        <v>502</v>
      </c>
      <c r="C982" t="s">
        <v>508</v>
      </c>
      <c r="D982">
        <v>250</v>
      </c>
      <c r="E982" s="26">
        <v>0.93</v>
      </c>
      <c r="F982" s="26">
        <v>232.5</v>
      </c>
      <c r="G982" s="26">
        <v>1.5</v>
      </c>
      <c r="H982" s="26">
        <v>0</v>
      </c>
      <c r="I982" s="26">
        <v>0</v>
      </c>
      <c r="J982" s="26">
        <v>375</v>
      </c>
      <c r="K982" s="26">
        <v>142.5</v>
      </c>
      <c r="L982" t="s">
        <v>684</v>
      </c>
      <c r="M982" s="11">
        <v>2026</v>
      </c>
    </row>
    <row r="983" spans="1:13" x14ac:dyDescent="0.3">
      <c r="A983" t="s">
        <v>509</v>
      </c>
      <c r="B983" t="s">
        <v>502</v>
      </c>
      <c r="C983" t="s">
        <v>510</v>
      </c>
      <c r="D983">
        <v>250</v>
      </c>
      <c r="E983" s="26">
        <v>0.93</v>
      </c>
      <c r="F983" s="26">
        <v>232.5</v>
      </c>
      <c r="G983" s="26">
        <v>1.5</v>
      </c>
      <c r="H983" s="26">
        <v>0</v>
      </c>
      <c r="I983" s="26">
        <v>0</v>
      </c>
      <c r="J983" s="26">
        <v>375</v>
      </c>
      <c r="K983" s="26">
        <v>142.5</v>
      </c>
      <c r="L983" t="s">
        <v>684</v>
      </c>
      <c r="M983" s="11">
        <v>2026</v>
      </c>
    </row>
    <row r="984" spans="1:13" x14ac:dyDescent="0.3">
      <c r="A984" t="s">
        <v>521</v>
      </c>
      <c r="B984" t="s">
        <v>502</v>
      </c>
      <c r="C984" t="s">
        <v>522</v>
      </c>
      <c r="D984">
        <v>227</v>
      </c>
      <c r="E984" s="26">
        <v>464.36</v>
      </c>
      <c r="F984" s="27">
        <v>105409.63</v>
      </c>
      <c r="G984" s="26">
        <v>688.03</v>
      </c>
      <c r="H984" s="27">
        <v>2440.9899999999998</v>
      </c>
      <c r="I984" s="26">
        <v>336.54</v>
      </c>
      <c r="J984" s="27">
        <v>156183.54999999999</v>
      </c>
      <c r="K984" s="27">
        <v>50773.919999999998</v>
      </c>
      <c r="L984" t="s">
        <v>684</v>
      </c>
      <c r="M984" s="11">
        <v>2026</v>
      </c>
    </row>
    <row r="985" spans="1:13" x14ac:dyDescent="0.3">
      <c r="A985" t="s">
        <v>527</v>
      </c>
      <c r="B985" t="s">
        <v>502</v>
      </c>
      <c r="C985" t="s">
        <v>528</v>
      </c>
      <c r="D985">
        <v>203</v>
      </c>
      <c r="E985" s="26">
        <v>56.28</v>
      </c>
      <c r="F985" s="27">
        <v>11424.84</v>
      </c>
      <c r="G985" s="26">
        <v>143.51</v>
      </c>
      <c r="H985" s="27">
        <v>3860.48</v>
      </c>
      <c r="I985" s="26">
        <v>127.25</v>
      </c>
      <c r="J985" s="27">
        <v>29132.94</v>
      </c>
      <c r="K985" s="27">
        <v>17708.099999999999</v>
      </c>
      <c r="L985" t="s">
        <v>684</v>
      </c>
      <c r="M985" s="11">
        <v>2026</v>
      </c>
    </row>
    <row r="986" spans="1:13" x14ac:dyDescent="0.3">
      <c r="A986" t="s">
        <v>537</v>
      </c>
      <c r="B986" t="s">
        <v>502</v>
      </c>
      <c r="C986" t="s">
        <v>538</v>
      </c>
      <c r="D986">
        <v>154</v>
      </c>
      <c r="E986" s="26">
        <v>25</v>
      </c>
      <c r="F986" s="27">
        <v>3850</v>
      </c>
      <c r="G986" s="26">
        <v>32.32</v>
      </c>
      <c r="H986" s="26">
        <v>50.28</v>
      </c>
      <c r="I986" s="26">
        <v>0</v>
      </c>
      <c r="J986" s="27">
        <v>4977.72</v>
      </c>
      <c r="K986" s="27">
        <v>1127.72</v>
      </c>
      <c r="L986" t="s">
        <v>684</v>
      </c>
      <c r="M986" s="11">
        <v>2026</v>
      </c>
    </row>
    <row r="987" spans="1:13" x14ac:dyDescent="0.3">
      <c r="A987" t="s">
        <v>674</v>
      </c>
      <c r="B987" t="s">
        <v>502</v>
      </c>
      <c r="C987" t="s">
        <v>675</v>
      </c>
      <c r="D987">
        <v>132</v>
      </c>
      <c r="E987" s="26">
        <v>500</v>
      </c>
      <c r="F987" s="27">
        <v>66000</v>
      </c>
      <c r="G987" s="26">
        <v>668.54</v>
      </c>
      <c r="H987" s="27">
        <v>4694.21</v>
      </c>
      <c r="I987" s="26">
        <v>150.16999999999999</v>
      </c>
      <c r="J987" s="27">
        <v>88247.64</v>
      </c>
      <c r="K987" s="27">
        <v>22247.64</v>
      </c>
      <c r="L987" t="s">
        <v>684</v>
      </c>
      <c r="M987" s="11">
        <v>2026</v>
      </c>
    </row>
    <row r="988" spans="1:13" x14ac:dyDescent="0.3">
      <c r="A988" t="s">
        <v>531</v>
      </c>
      <c r="B988" t="s">
        <v>502</v>
      </c>
      <c r="C988" t="s">
        <v>532</v>
      </c>
      <c r="D988">
        <v>113</v>
      </c>
      <c r="E988" s="26">
        <v>12.19</v>
      </c>
      <c r="F988" s="27">
        <v>1377.47</v>
      </c>
      <c r="G988" s="26">
        <v>12.62</v>
      </c>
      <c r="H988" s="26">
        <v>2.25</v>
      </c>
      <c r="I988" s="26">
        <v>0</v>
      </c>
      <c r="J988" s="27">
        <v>1425.77</v>
      </c>
      <c r="K988" s="26">
        <v>48.3</v>
      </c>
      <c r="L988" t="s">
        <v>684</v>
      </c>
      <c r="M988" s="11">
        <v>2026</v>
      </c>
    </row>
    <row r="989" spans="1:13" x14ac:dyDescent="0.3">
      <c r="A989" t="s">
        <v>545</v>
      </c>
      <c r="B989" t="s">
        <v>502</v>
      </c>
      <c r="C989" t="s">
        <v>546</v>
      </c>
      <c r="D989">
        <v>101</v>
      </c>
      <c r="E989" s="26">
        <v>30.05</v>
      </c>
      <c r="F989" s="27">
        <v>3034.7</v>
      </c>
      <c r="G989" s="26">
        <v>95.19</v>
      </c>
      <c r="H989" s="26">
        <v>140.06</v>
      </c>
      <c r="I989" s="26">
        <v>117.73</v>
      </c>
      <c r="J989" s="27">
        <v>9614.17</v>
      </c>
      <c r="K989" s="27">
        <v>6579.47</v>
      </c>
      <c r="L989" t="s">
        <v>684</v>
      </c>
      <c r="M989" s="11">
        <v>2026</v>
      </c>
    </row>
    <row r="990" spans="1:13" x14ac:dyDescent="0.3">
      <c r="A990" t="s">
        <v>529</v>
      </c>
      <c r="B990" t="s">
        <v>502</v>
      </c>
      <c r="C990" t="s">
        <v>530</v>
      </c>
      <c r="D990">
        <v>100</v>
      </c>
      <c r="E990" s="26">
        <v>547.49</v>
      </c>
      <c r="F990" s="27">
        <v>54748.6</v>
      </c>
      <c r="G990" s="26">
        <v>812.03</v>
      </c>
      <c r="H990" s="26">
        <v>421.5</v>
      </c>
      <c r="I990" s="26">
        <v>198.56</v>
      </c>
      <c r="J990" s="27">
        <v>81202.509999999995</v>
      </c>
      <c r="K990" s="27">
        <v>26453.91</v>
      </c>
      <c r="L990" t="s">
        <v>684</v>
      </c>
      <c r="M990" s="11">
        <v>2026</v>
      </c>
    </row>
    <row r="991" spans="1:13" x14ac:dyDescent="0.3">
      <c r="A991" t="s">
        <v>656</v>
      </c>
      <c r="B991" t="s">
        <v>502</v>
      </c>
      <c r="C991" t="s">
        <v>657</v>
      </c>
      <c r="D991">
        <v>98</v>
      </c>
      <c r="E991" s="26">
        <v>48</v>
      </c>
      <c r="F991" s="27">
        <v>4704</v>
      </c>
      <c r="G991" s="26">
        <v>68.7</v>
      </c>
      <c r="H991" s="26">
        <v>107.75</v>
      </c>
      <c r="I991" s="26">
        <v>0</v>
      </c>
      <c r="J991" s="27">
        <v>6732.81</v>
      </c>
      <c r="K991" s="27">
        <v>2028.81</v>
      </c>
      <c r="L991" t="s">
        <v>684</v>
      </c>
      <c r="M991" s="11">
        <v>2026</v>
      </c>
    </row>
    <row r="992" spans="1:13" x14ac:dyDescent="0.3">
      <c r="A992" t="s">
        <v>535</v>
      </c>
      <c r="B992" t="s">
        <v>502</v>
      </c>
      <c r="C992" t="s">
        <v>536</v>
      </c>
      <c r="D992">
        <v>84</v>
      </c>
      <c r="E992" s="26">
        <v>486.81</v>
      </c>
      <c r="F992" s="27">
        <v>40892.36</v>
      </c>
      <c r="G992" s="26">
        <v>760.18</v>
      </c>
      <c r="H992" s="26">
        <v>438.53</v>
      </c>
      <c r="I992" s="26">
        <v>0</v>
      </c>
      <c r="J992" s="27">
        <v>63855.47</v>
      </c>
      <c r="K992" s="27">
        <v>22963.11</v>
      </c>
      <c r="L992" t="s">
        <v>684</v>
      </c>
      <c r="M992" s="11">
        <v>2026</v>
      </c>
    </row>
    <row r="993" spans="1:13" x14ac:dyDescent="0.3">
      <c r="A993" t="s">
        <v>563</v>
      </c>
      <c r="B993" t="s">
        <v>502</v>
      </c>
      <c r="C993" t="s">
        <v>564</v>
      </c>
      <c r="D993">
        <v>48</v>
      </c>
      <c r="E993" s="26">
        <v>45.6</v>
      </c>
      <c r="F993" s="27">
        <v>2188.8000000000002</v>
      </c>
      <c r="G993" s="26">
        <v>145.97999999999999</v>
      </c>
      <c r="H993" s="26">
        <v>4.92</v>
      </c>
      <c r="I993" s="26">
        <v>111.95</v>
      </c>
      <c r="J993" s="27">
        <v>7007.03</v>
      </c>
      <c r="K993" s="27">
        <v>4818.2299999999996</v>
      </c>
      <c r="L993" t="s">
        <v>684</v>
      </c>
      <c r="M993" s="11">
        <v>2026</v>
      </c>
    </row>
    <row r="994" spans="1:13" x14ac:dyDescent="0.3">
      <c r="A994" t="s">
        <v>549</v>
      </c>
      <c r="B994" t="s">
        <v>502</v>
      </c>
      <c r="C994" t="s">
        <v>619</v>
      </c>
      <c r="D994">
        <v>39</v>
      </c>
      <c r="E994" s="26">
        <v>42</v>
      </c>
      <c r="F994" s="27">
        <v>1638</v>
      </c>
      <c r="G994" s="26">
        <v>54.96</v>
      </c>
      <c r="H994" s="26">
        <v>473.68</v>
      </c>
      <c r="I994" s="26">
        <v>0</v>
      </c>
      <c r="J994" s="27">
        <v>2143.5700000000002</v>
      </c>
      <c r="K994" s="26">
        <v>505.57</v>
      </c>
      <c r="L994" t="s">
        <v>684</v>
      </c>
      <c r="M994" s="11">
        <v>2026</v>
      </c>
    </row>
    <row r="995" spans="1:13" x14ac:dyDescent="0.3">
      <c r="A995" t="s">
        <v>762</v>
      </c>
      <c r="B995" t="s">
        <v>502</v>
      </c>
      <c r="C995" t="s">
        <v>763</v>
      </c>
      <c r="D995">
        <v>29</v>
      </c>
      <c r="E995" s="26">
        <v>0</v>
      </c>
      <c r="F995" s="26">
        <v>0</v>
      </c>
      <c r="G995" s="26">
        <v>34.659999999999997</v>
      </c>
      <c r="H995" s="26">
        <v>499.79</v>
      </c>
      <c r="I995" s="26">
        <v>0</v>
      </c>
      <c r="J995" s="27">
        <v>1005.12</v>
      </c>
      <c r="K995" s="27">
        <v>1005.12</v>
      </c>
      <c r="L995" t="s">
        <v>684</v>
      </c>
      <c r="M995" s="11">
        <v>2026</v>
      </c>
    </row>
    <row r="996" spans="1:13" x14ac:dyDescent="0.3">
      <c r="A996" t="s">
        <v>557</v>
      </c>
      <c r="B996" t="s">
        <v>502</v>
      </c>
      <c r="C996" t="s">
        <v>1336</v>
      </c>
      <c r="D996">
        <v>29</v>
      </c>
      <c r="E996" s="26">
        <v>290</v>
      </c>
      <c r="F996" s="27">
        <v>8410</v>
      </c>
      <c r="G996" s="26">
        <v>512.66</v>
      </c>
      <c r="H996" s="26">
        <v>81.2</v>
      </c>
      <c r="I996" s="26">
        <v>38.25</v>
      </c>
      <c r="J996" s="27">
        <v>14867.06</v>
      </c>
      <c r="K996" s="27">
        <v>6457.06</v>
      </c>
      <c r="L996" t="s">
        <v>684</v>
      </c>
      <c r="M996" s="11">
        <v>2026</v>
      </c>
    </row>
    <row r="997" spans="1:13" x14ac:dyDescent="0.3">
      <c r="A997" t="s">
        <v>587</v>
      </c>
      <c r="B997" t="s">
        <v>502</v>
      </c>
      <c r="C997" t="s">
        <v>588</v>
      </c>
      <c r="D997">
        <v>28</v>
      </c>
      <c r="E997" s="26">
        <v>700</v>
      </c>
      <c r="F997" s="27">
        <v>19600</v>
      </c>
      <c r="G997" s="27">
        <v>1195.8699999999999</v>
      </c>
      <c r="H997" s="26">
        <v>75.510000000000005</v>
      </c>
      <c r="I997" s="26">
        <v>0</v>
      </c>
      <c r="J997" s="27">
        <v>33484.49</v>
      </c>
      <c r="K997" s="27">
        <v>13884.49</v>
      </c>
      <c r="L997" t="s">
        <v>684</v>
      </c>
      <c r="M997" s="11">
        <v>2026</v>
      </c>
    </row>
    <row r="998" spans="1:13" x14ac:dyDescent="0.3">
      <c r="A998" t="s">
        <v>1236</v>
      </c>
      <c r="B998" t="s">
        <v>502</v>
      </c>
      <c r="C998" t="s">
        <v>1232</v>
      </c>
      <c r="D998">
        <v>22</v>
      </c>
      <c r="E998" s="26">
        <v>19</v>
      </c>
      <c r="F998" s="26">
        <v>418</v>
      </c>
      <c r="G998" s="26">
        <v>66.87</v>
      </c>
      <c r="H998" s="26">
        <v>21.84</v>
      </c>
      <c r="I998" s="26">
        <v>0</v>
      </c>
      <c r="J998" s="27">
        <v>1471.16</v>
      </c>
      <c r="K998" s="27">
        <v>1053.1600000000001</v>
      </c>
      <c r="L998" t="s">
        <v>684</v>
      </c>
      <c r="M998" s="11">
        <v>2026</v>
      </c>
    </row>
    <row r="999" spans="1:13" x14ac:dyDescent="0.3">
      <c r="A999" t="s">
        <v>555</v>
      </c>
      <c r="B999" t="s">
        <v>502</v>
      </c>
      <c r="C999" t="s">
        <v>556</v>
      </c>
      <c r="D999">
        <v>19</v>
      </c>
      <c r="E999" s="26">
        <v>973.17</v>
      </c>
      <c r="F999" s="27">
        <v>18490.22</v>
      </c>
      <c r="G999" s="27">
        <v>1285.58</v>
      </c>
      <c r="H999" s="26">
        <v>123.95</v>
      </c>
      <c r="I999" s="26">
        <v>210</v>
      </c>
      <c r="J999" s="27">
        <v>24426.05</v>
      </c>
      <c r="K999" s="27">
        <v>5935.83</v>
      </c>
      <c r="L999" t="s">
        <v>684</v>
      </c>
      <c r="M999" s="11">
        <v>2026</v>
      </c>
    </row>
    <row r="1000" spans="1:13" x14ac:dyDescent="0.3">
      <c r="A1000" t="s">
        <v>571</v>
      </c>
      <c r="B1000" t="s">
        <v>502</v>
      </c>
      <c r="C1000" t="s">
        <v>572</v>
      </c>
      <c r="D1000">
        <v>17</v>
      </c>
      <c r="E1000" s="26">
        <v>493.79</v>
      </c>
      <c r="F1000" s="27">
        <v>8394.43</v>
      </c>
      <c r="G1000" s="26">
        <v>827.35</v>
      </c>
      <c r="H1000" s="26">
        <v>180.06</v>
      </c>
      <c r="I1000" s="26">
        <v>0</v>
      </c>
      <c r="J1000" s="27">
        <v>14064.94</v>
      </c>
      <c r="K1000" s="27">
        <v>5670.51</v>
      </c>
      <c r="L1000" t="s">
        <v>684</v>
      </c>
      <c r="M1000" s="11">
        <v>2026</v>
      </c>
    </row>
    <row r="1001" spans="1:13" x14ac:dyDescent="0.3">
      <c r="A1001" t="s">
        <v>553</v>
      </c>
      <c r="B1001" t="s">
        <v>502</v>
      </c>
      <c r="C1001" t="s">
        <v>554</v>
      </c>
      <c r="D1001">
        <v>13</v>
      </c>
      <c r="E1001" s="26">
        <v>680</v>
      </c>
      <c r="F1001" s="27">
        <v>8840</v>
      </c>
      <c r="G1001" s="27">
        <v>1230.77</v>
      </c>
      <c r="H1001" s="26">
        <v>0</v>
      </c>
      <c r="I1001" s="26">
        <v>0</v>
      </c>
      <c r="J1001" s="27">
        <v>16000</v>
      </c>
      <c r="K1001" s="27">
        <v>7160</v>
      </c>
      <c r="L1001" t="s">
        <v>684</v>
      </c>
      <c r="M1001" s="11">
        <v>2026</v>
      </c>
    </row>
    <row r="1002" spans="1:13" x14ac:dyDescent="0.3">
      <c r="A1002" t="s">
        <v>662</v>
      </c>
      <c r="B1002" t="s">
        <v>502</v>
      </c>
      <c r="C1002" t="s">
        <v>663</v>
      </c>
      <c r="D1002">
        <v>12</v>
      </c>
      <c r="E1002" s="26">
        <v>191</v>
      </c>
      <c r="F1002" s="27">
        <v>2292</v>
      </c>
      <c r="G1002" s="26">
        <v>338.33</v>
      </c>
      <c r="H1002" s="26">
        <v>0</v>
      </c>
      <c r="I1002" s="26">
        <v>0</v>
      </c>
      <c r="J1002" s="27">
        <v>4060</v>
      </c>
      <c r="K1002" s="27">
        <v>1768</v>
      </c>
      <c r="L1002" t="s">
        <v>684</v>
      </c>
      <c r="M1002" s="11">
        <v>2026</v>
      </c>
    </row>
    <row r="1003" spans="1:13" x14ac:dyDescent="0.3">
      <c r="A1003" t="s">
        <v>539</v>
      </c>
      <c r="B1003" t="s">
        <v>502</v>
      </c>
      <c r="C1003" t="s">
        <v>540</v>
      </c>
      <c r="D1003">
        <v>11</v>
      </c>
      <c r="E1003" s="26">
        <v>670</v>
      </c>
      <c r="F1003" s="27">
        <v>7370</v>
      </c>
      <c r="G1003" s="27">
        <v>1074.0999999999999</v>
      </c>
      <c r="H1003" s="26">
        <v>1.92</v>
      </c>
      <c r="I1003" s="26">
        <v>0</v>
      </c>
      <c r="J1003" s="27">
        <v>11815.08</v>
      </c>
      <c r="K1003" s="27">
        <v>4445.08</v>
      </c>
      <c r="L1003" t="s">
        <v>684</v>
      </c>
      <c r="M1003" s="11">
        <v>2026</v>
      </c>
    </row>
    <row r="1004" spans="1:13" x14ac:dyDescent="0.3">
      <c r="A1004" t="s">
        <v>620</v>
      </c>
      <c r="B1004" t="s">
        <v>502</v>
      </c>
      <c r="C1004" t="s">
        <v>621</v>
      </c>
      <c r="D1004">
        <v>10</v>
      </c>
      <c r="E1004" s="26">
        <v>41</v>
      </c>
      <c r="F1004" s="26">
        <v>410</v>
      </c>
      <c r="G1004" s="26">
        <v>55</v>
      </c>
      <c r="H1004" s="26">
        <v>0</v>
      </c>
      <c r="I1004" s="26">
        <v>0</v>
      </c>
      <c r="J1004" s="26">
        <v>550</v>
      </c>
      <c r="K1004" s="26">
        <v>140</v>
      </c>
      <c r="L1004" t="s">
        <v>684</v>
      </c>
      <c r="M1004" s="11">
        <v>2026</v>
      </c>
    </row>
    <row r="1005" spans="1:13" x14ac:dyDescent="0.3">
      <c r="A1005" t="s">
        <v>565</v>
      </c>
      <c r="B1005" t="s">
        <v>502</v>
      </c>
      <c r="C1005" t="s">
        <v>566</v>
      </c>
      <c r="D1005">
        <v>10</v>
      </c>
      <c r="E1005" s="26">
        <v>50</v>
      </c>
      <c r="F1005" s="26">
        <v>500</v>
      </c>
      <c r="G1005" s="26">
        <v>129.9</v>
      </c>
      <c r="H1005" s="26">
        <v>6.04</v>
      </c>
      <c r="I1005" s="26">
        <v>0</v>
      </c>
      <c r="J1005" s="27">
        <v>1298.96</v>
      </c>
      <c r="K1005" s="26">
        <v>798.96</v>
      </c>
      <c r="L1005" t="s">
        <v>684</v>
      </c>
      <c r="M1005" s="11">
        <v>2026</v>
      </c>
    </row>
    <row r="1006" spans="1:13" x14ac:dyDescent="0.3">
      <c r="A1006" t="s">
        <v>1256</v>
      </c>
      <c r="B1006" t="s">
        <v>502</v>
      </c>
      <c r="C1006" t="s">
        <v>1257</v>
      </c>
      <c r="D1006">
        <v>9</v>
      </c>
      <c r="E1006" s="26">
        <v>973</v>
      </c>
      <c r="F1006" s="27">
        <v>8757</v>
      </c>
      <c r="G1006" s="27">
        <v>1273.33</v>
      </c>
      <c r="H1006" s="26">
        <v>0</v>
      </c>
      <c r="I1006" s="26">
        <v>0</v>
      </c>
      <c r="J1006" s="27">
        <v>11460</v>
      </c>
      <c r="K1006" s="27">
        <v>2703</v>
      </c>
      <c r="L1006" t="s">
        <v>684</v>
      </c>
      <c r="M1006" s="11">
        <v>2026</v>
      </c>
    </row>
    <row r="1007" spans="1:13" x14ac:dyDescent="0.3">
      <c r="A1007" t="s">
        <v>591</v>
      </c>
      <c r="B1007" t="s">
        <v>502</v>
      </c>
      <c r="C1007" t="s">
        <v>592</v>
      </c>
      <c r="D1007">
        <v>6</v>
      </c>
      <c r="E1007" s="26">
        <v>33.56</v>
      </c>
      <c r="F1007" s="26">
        <v>201.36</v>
      </c>
      <c r="G1007" s="26">
        <v>47.5</v>
      </c>
      <c r="H1007" s="26">
        <v>0</v>
      </c>
      <c r="I1007" s="26">
        <v>0</v>
      </c>
      <c r="J1007" s="26">
        <v>285</v>
      </c>
      <c r="K1007" s="26">
        <v>83.64</v>
      </c>
      <c r="L1007" t="s">
        <v>684</v>
      </c>
      <c r="M1007" s="11">
        <v>2026</v>
      </c>
    </row>
    <row r="1008" spans="1:13" x14ac:dyDescent="0.3">
      <c r="A1008" t="s">
        <v>551</v>
      </c>
      <c r="B1008" t="s">
        <v>502</v>
      </c>
      <c r="C1008" t="s">
        <v>552</v>
      </c>
      <c r="D1008">
        <v>6</v>
      </c>
      <c r="E1008" s="26">
        <v>45.03</v>
      </c>
      <c r="F1008" s="26">
        <v>270.18</v>
      </c>
      <c r="G1008" s="26">
        <v>98.33</v>
      </c>
      <c r="H1008" s="26">
        <v>0</v>
      </c>
      <c r="I1008" s="26">
        <v>0</v>
      </c>
      <c r="J1008" s="26">
        <v>590</v>
      </c>
      <c r="K1008" s="26">
        <v>319.82</v>
      </c>
      <c r="L1008" t="s">
        <v>684</v>
      </c>
      <c r="M1008" s="11">
        <v>2026</v>
      </c>
    </row>
    <row r="1009" spans="1:13" x14ac:dyDescent="0.3">
      <c r="A1009" t="s">
        <v>644</v>
      </c>
      <c r="B1009" t="s">
        <v>502</v>
      </c>
      <c r="C1009" t="s">
        <v>645</v>
      </c>
      <c r="D1009">
        <v>6</v>
      </c>
      <c r="E1009" s="26">
        <v>0</v>
      </c>
      <c r="F1009" s="26">
        <v>0</v>
      </c>
      <c r="G1009" s="26">
        <v>200</v>
      </c>
      <c r="H1009" s="26">
        <v>0</v>
      </c>
      <c r="I1009" s="26">
        <v>0</v>
      </c>
      <c r="J1009" s="27">
        <v>1200</v>
      </c>
      <c r="K1009" s="27">
        <v>1200</v>
      </c>
      <c r="L1009" t="s">
        <v>684</v>
      </c>
      <c r="M1009" s="11">
        <v>2026</v>
      </c>
    </row>
    <row r="1010" spans="1:13" x14ac:dyDescent="0.3">
      <c r="A1010" t="s">
        <v>585</v>
      </c>
      <c r="B1010" t="s">
        <v>502</v>
      </c>
      <c r="C1010" t="s">
        <v>1259</v>
      </c>
      <c r="D1010">
        <v>6</v>
      </c>
      <c r="E1010" s="27">
        <v>1468.89</v>
      </c>
      <c r="F1010" s="27">
        <v>8813.34</v>
      </c>
      <c r="G1010" s="27">
        <v>1961.09</v>
      </c>
      <c r="H1010" s="26">
        <v>631.91</v>
      </c>
      <c r="I1010" s="26">
        <v>0</v>
      </c>
      <c r="J1010" s="27">
        <v>11766.54</v>
      </c>
      <c r="K1010" s="27">
        <v>2953.2</v>
      </c>
      <c r="L1010" t="s">
        <v>684</v>
      </c>
      <c r="M1010" s="11">
        <v>2026</v>
      </c>
    </row>
    <row r="1011" spans="1:13" x14ac:dyDescent="0.3">
      <c r="A1011" t="s">
        <v>614</v>
      </c>
      <c r="B1011" t="s">
        <v>502</v>
      </c>
      <c r="C1011" t="s">
        <v>615</v>
      </c>
      <c r="D1011">
        <v>6</v>
      </c>
      <c r="E1011" s="26">
        <v>33.56</v>
      </c>
      <c r="F1011" s="26">
        <v>201.36</v>
      </c>
      <c r="G1011" s="26">
        <v>158.44999999999999</v>
      </c>
      <c r="H1011" s="26">
        <v>39.28</v>
      </c>
      <c r="I1011" s="26">
        <v>0</v>
      </c>
      <c r="J1011" s="26">
        <v>950.72</v>
      </c>
      <c r="K1011" s="26">
        <v>749.36</v>
      </c>
      <c r="L1011" t="s">
        <v>684</v>
      </c>
      <c r="M1011" s="11">
        <v>2026</v>
      </c>
    </row>
    <row r="1012" spans="1:13" x14ac:dyDescent="0.3">
      <c r="A1012" t="s">
        <v>622</v>
      </c>
      <c r="B1012" t="s">
        <v>502</v>
      </c>
      <c r="C1012" t="s">
        <v>623</v>
      </c>
      <c r="D1012">
        <v>5</v>
      </c>
      <c r="E1012" s="26">
        <v>720</v>
      </c>
      <c r="F1012" s="27">
        <v>3600</v>
      </c>
      <c r="G1012" s="27">
        <v>1335.37</v>
      </c>
      <c r="H1012" s="26">
        <v>23.16</v>
      </c>
      <c r="I1012" s="26">
        <v>0</v>
      </c>
      <c r="J1012" s="27">
        <v>6676.84</v>
      </c>
      <c r="K1012" s="27">
        <v>3076.84</v>
      </c>
      <c r="L1012" t="s">
        <v>684</v>
      </c>
      <c r="M1012" s="11">
        <v>2026</v>
      </c>
    </row>
    <row r="1013" spans="1:13" x14ac:dyDescent="0.3">
      <c r="A1013" t="s">
        <v>597</v>
      </c>
      <c r="B1013" t="s">
        <v>502</v>
      </c>
      <c r="C1013" t="s">
        <v>598</v>
      </c>
      <c r="D1013">
        <v>4</v>
      </c>
      <c r="E1013" s="26">
        <v>0</v>
      </c>
      <c r="F1013" s="26">
        <v>0</v>
      </c>
      <c r="G1013" s="26">
        <v>136.27000000000001</v>
      </c>
      <c r="H1013" s="26">
        <v>4.93</v>
      </c>
      <c r="I1013" s="26">
        <v>0</v>
      </c>
      <c r="J1013" s="26">
        <v>545.07000000000005</v>
      </c>
      <c r="K1013" s="26">
        <v>545.07000000000005</v>
      </c>
      <c r="L1013" t="s">
        <v>684</v>
      </c>
      <c r="M1013" s="11">
        <v>2026</v>
      </c>
    </row>
    <row r="1014" spans="1:13" x14ac:dyDescent="0.3">
      <c r="A1014" t="s">
        <v>567</v>
      </c>
      <c r="B1014" t="s">
        <v>502</v>
      </c>
      <c r="C1014" t="s">
        <v>609</v>
      </c>
      <c r="D1014">
        <v>3</v>
      </c>
      <c r="E1014" s="26">
        <v>0</v>
      </c>
      <c r="F1014" s="26">
        <v>0</v>
      </c>
      <c r="G1014" s="26">
        <v>150</v>
      </c>
      <c r="H1014" s="26">
        <v>0</v>
      </c>
      <c r="I1014" s="26">
        <v>0</v>
      </c>
      <c r="J1014" s="26">
        <v>450</v>
      </c>
      <c r="K1014" s="26">
        <v>450</v>
      </c>
      <c r="L1014" t="s">
        <v>684</v>
      </c>
      <c r="M1014" s="11">
        <v>2026</v>
      </c>
    </row>
    <row r="1015" spans="1:13" x14ac:dyDescent="0.3">
      <c r="A1015" t="s">
        <v>716</v>
      </c>
      <c r="B1015" t="s">
        <v>502</v>
      </c>
      <c r="C1015" t="s">
        <v>717</v>
      </c>
      <c r="D1015">
        <v>3</v>
      </c>
      <c r="E1015" s="27">
        <v>1709.25</v>
      </c>
      <c r="F1015" s="27">
        <v>5127.75</v>
      </c>
      <c r="G1015" s="27">
        <v>2466.67</v>
      </c>
      <c r="H1015" s="26">
        <v>0</v>
      </c>
      <c r="I1015" s="26">
        <v>0</v>
      </c>
      <c r="J1015" s="27">
        <v>7400</v>
      </c>
      <c r="K1015" s="27">
        <v>2272.25</v>
      </c>
      <c r="L1015" t="s">
        <v>684</v>
      </c>
      <c r="M1015" s="11">
        <v>2026</v>
      </c>
    </row>
    <row r="1016" spans="1:13" x14ac:dyDescent="0.3">
      <c r="A1016" t="s">
        <v>1161</v>
      </c>
      <c r="B1016" t="s">
        <v>502</v>
      </c>
      <c r="C1016" t="s">
        <v>1162</v>
      </c>
      <c r="D1016">
        <v>3</v>
      </c>
      <c r="E1016" s="26">
        <v>9.2100000000000009</v>
      </c>
      <c r="F1016" s="26">
        <v>27.63</v>
      </c>
      <c r="G1016" s="26">
        <v>13</v>
      </c>
      <c r="H1016" s="26">
        <v>0</v>
      </c>
      <c r="I1016" s="26">
        <v>0</v>
      </c>
      <c r="J1016" s="26">
        <v>39</v>
      </c>
      <c r="K1016" s="26">
        <v>11.37</v>
      </c>
      <c r="L1016" t="s">
        <v>684</v>
      </c>
      <c r="M1016" s="11">
        <v>2026</v>
      </c>
    </row>
    <row r="1017" spans="1:13" x14ac:dyDescent="0.3">
      <c r="A1017" t="s">
        <v>1337</v>
      </c>
      <c r="B1017" t="s">
        <v>502</v>
      </c>
      <c r="C1017" t="s">
        <v>1338</v>
      </c>
      <c r="D1017">
        <v>2</v>
      </c>
      <c r="E1017" s="26">
        <v>706.5</v>
      </c>
      <c r="F1017" s="27">
        <v>1413</v>
      </c>
      <c r="G1017" s="26">
        <v>750</v>
      </c>
      <c r="H1017" s="26">
        <v>0</v>
      </c>
      <c r="I1017" s="26">
        <v>0</v>
      </c>
      <c r="J1017" s="27">
        <v>1500</v>
      </c>
      <c r="K1017" s="26">
        <v>87</v>
      </c>
      <c r="L1017" t="s">
        <v>684</v>
      </c>
      <c r="M1017" s="11">
        <v>2026</v>
      </c>
    </row>
    <row r="1018" spans="1:13" x14ac:dyDescent="0.3">
      <c r="A1018" t="s">
        <v>605</v>
      </c>
      <c r="B1018" t="s">
        <v>502</v>
      </c>
      <c r="C1018" t="s">
        <v>606</v>
      </c>
      <c r="D1018">
        <v>2</v>
      </c>
      <c r="E1018" s="26">
        <v>20</v>
      </c>
      <c r="F1018" s="26">
        <v>40</v>
      </c>
      <c r="G1018" s="26">
        <v>50</v>
      </c>
      <c r="H1018" s="26">
        <v>0</v>
      </c>
      <c r="I1018" s="26">
        <v>0</v>
      </c>
      <c r="J1018" s="26">
        <v>100</v>
      </c>
      <c r="K1018" s="26">
        <v>60</v>
      </c>
      <c r="L1018" t="s">
        <v>684</v>
      </c>
      <c r="M1018" s="11">
        <v>2026</v>
      </c>
    </row>
    <row r="1019" spans="1:13" x14ac:dyDescent="0.3">
      <c r="A1019" t="s">
        <v>1253</v>
      </c>
      <c r="B1019" t="s">
        <v>502</v>
      </c>
      <c r="C1019" t="s">
        <v>1254</v>
      </c>
      <c r="D1019">
        <v>2</v>
      </c>
      <c r="E1019" s="26">
        <v>71.260000000000005</v>
      </c>
      <c r="F1019" s="26">
        <v>142.52000000000001</v>
      </c>
      <c r="G1019" s="26">
        <v>232.13</v>
      </c>
      <c r="H1019" s="26">
        <v>149.35</v>
      </c>
      <c r="I1019" s="26">
        <v>0</v>
      </c>
      <c r="J1019" s="26">
        <v>464.25</v>
      </c>
      <c r="K1019" s="26">
        <v>321.73</v>
      </c>
      <c r="L1019" t="s">
        <v>684</v>
      </c>
      <c r="M1019" s="11">
        <v>2026</v>
      </c>
    </row>
    <row r="1020" spans="1:13" x14ac:dyDescent="0.3">
      <c r="A1020" t="s">
        <v>602</v>
      </c>
      <c r="B1020" t="s">
        <v>502</v>
      </c>
      <c r="C1020" t="s">
        <v>603</v>
      </c>
      <c r="D1020">
        <v>2</v>
      </c>
      <c r="E1020" s="26">
        <v>54.43</v>
      </c>
      <c r="F1020" s="26">
        <v>108.86</v>
      </c>
      <c r="G1020" s="26">
        <v>70</v>
      </c>
      <c r="H1020" s="26">
        <v>0</v>
      </c>
      <c r="I1020" s="26">
        <v>0</v>
      </c>
      <c r="J1020" s="26">
        <v>140</v>
      </c>
      <c r="K1020" s="26">
        <v>31.14</v>
      </c>
      <c r="L1020" t="s">
        <v>684</v>
      </c>
      <c r="M1020" s="11">
        <v>2026</v>
      </c>
    </row>
    <row r="1021" spans="1:13" x14ac:dyDescent="0.3">
      <c r="A1021" t="s">
        <v>733</v>
      </c>
      <c r="B1021" t="s">
        <v>502</v>
      </c>
      <c r="C1021" t="s">
        <v>734</v>
      </c>
      <c r="D1021">
        <v>1</v>
      </c>
      <c r="E1021" s="26">
        <v>0</v>
      </c>
      <c r="F1021" s="26">
        <v>0</v>
      </c>
      <c r="G1021" s="26">
        <v>350</v>
      </c>
      <c r="H1021" s="26">
        <v>0</v>
      </c>
      <c r="I1021" s="26">
        <v>0</v>
      </c>
      <c r="J1021" s="26">
        <v>350</v>
      </c>
      <c r="K1021" s="26">
        <v>350</v>
      </c>
      <c r="L1021" t="s">
        <v>684</v>
      </c>
      <c r="M1021" s="11">
        <v>2026</v>
      </c>
    </row>
    <row r="1022" spans="1:13" x14ac:dyDescent="0.3">
      <c r="A1022" t="s">
        <v>1339</v>
      </c>
      <c r="B1022" t="s">
        <v>502</v>
      </c>
      <c r="C1022" t="s">
        <v>1340</v>
      </c>
      <c r="D1022">
        <v>1</v>
      </c>
      <c r="E1022" s="26">
        <v>299</v>
      </c>
      <c r="F1022" s="26">
        <v>299</v>
      </c>
      <c r="G1022" s="26">
        <v>550</v>
      </c>
      <c r="H1022" s="26">
        <v>0</v>
      </c>
      <c r="I1022" s="26">
        <v>0</v>
      </c>
      <c r="J1022" s="26">
        <v>550</v>
      </c>
      <c r="K1022" s="26">
        <v>251</v>
      </c>
      <c r="L1022" t="s">
        <v>684</v>
      </c>
      <c r="M1022" s="11">
        <v>2026</v>
      </c>
    </row>
    <row r="1023" spans="1:13" x14ac:dyDescent="0.3">
      <c r="A1023" t="s">
        <v>693</v>
      </c>
      <c r="B1023" t="s">
        <v>502</v>
      </c>
      <c r="C1023" t="s">
        <v>679</v>
      </c>
      <c r="D1023">
        <v>1</v>
      </c>
      <c r="E1023" s="26">
        <v>10</v>
      </c>
      <c r="F1023" s="26">
        <v>10</v>
      </c>
      <c r="G1023" s="26">
        <v>50</v>
      </c>
      <c r="H1023" s="26">
        <v>0</v>
      </c>
      <c r="I1023" s="26">
        <v>0</v>
      </c>
      <c r="J1023" s="26">
        <v>50</v>
      </c>
      <c r="K1023" s="26">
        <v>40</v>
      </c>
      <c r="L1023" t="s">
        <v>684</v>
      </c>
      <c r="M1023" s="11">
        <v>2026</v>
      </c>
    </row>
    <row r="1024" spans="1:13" x14ac:dyDescent="0.3">
      <c r="A1024" t="s">
        <v>575</v>
      </c>
      <c r="B1024" t="s">
        <v>502</v>
      </c>
      <c r="C1024" t="s">
        <v>576</v>
      </c>
      <c r="D1024">
        <v>1</v>
      </c>
      <c r="E1024" s="26">
        <v>3</v>
      </c>
      <c r="F1024" s="26">
        <v>3</v>
      </c>
      <c r="G1024" s="26">
        <v>30</v>
      </c>
      <c r="H1024" s="26">
        <v>0</v>
      </c>
      <c r="I1024" s="26">
        <v>0</v>
      </c>
      <c r="J1024" s="26">
        <v>30</v>
      </c>
      <c r="K1024" s="26">
        <v>27</v>
      </c>
      <c r="L1024" t="s">
        <v>684</v>
      </c>
      <c r="M1024" s="11">
        <v>2026</v>
      </c>
    </row>
    <row r="1025" spans="1:13" x14ac:dyDescent="0.3">
      <c r="A1025" t="s">
        <v>627</v>
      </c>
      <c r="B1025" t="s">
        <v>502</v>
      </c>
      <c r="C1025" t="s">
        <v>628</v>
      </c>
      <c r="D1025">
        <v>1</v>
      </c>
      <c r="E1025" s="26">
        <v>20.92</v>
      </c>
      <c r="F1025" s="26">
        <v>20.92</v>
      </c>
      <c r="G1025" s="26">
        <v>45</v>
      </c>
      <c r="H1025" s="26">
        <v>0</v>
      </c>
      <c r="I1025" s="26">
        <v>0</v>
      </c>
      <c r="J1025" s="26">
        <v>45</v>
      </c>
      <c r="K1025" s="26">
        <v>24.08</v>
      </c>
      <c r="L1025" t="s">
        <v>684</v>
      </c>
      <c r="M1025" s="11">
        <v>2026</v>
      </c>
    </row>
    <row r="1026" spans="1:13" x14ac:dyDescent="0.3">
      <c r="A1026" t="s">
        <v>1331</v>
      </c>
      <c r="B1026" t="s">
        <v>502</v>
      </c>
      <c r="C1026" t="s">
        <v>1319</v>
      </c>
      <c r="D1026">
        <v>1</v>
      </c>
      <c r="E1026" s="26">
        <v>0</v>
      </c>
      <c r="F1026" s="26">
        <v>0</v>
      </c>
      <c r="G1026" s="26">
        <v>120</v>
      </c>
      <c r="H1026" s="26">
        <v>0</v>
      </c>
      <c r="I1026" s="26">
        <v>0</v>
      </c>
      <c r="J1026" s="26">
        <v>120</v>
      </c>
      <c r="K1026" s="26">
        <v>120</v>
      </c>
      <c r="L1026" t="s">
        <v>684</v>
      </c>
      <c r="M1026" s="11">
        <v>2026</v>
      </c>
    </row>
    <row r="1027" spans="1:13" x14ac:dyDescent="0.3">
      <c r="A1027" t="s">
        <v>1341</v>
      </c>
      <c r="B1027" t="s">
        <v>502</v>
      </c>
      <c r="C1027" t="s">
        <v>1342</v>
      </c>
      <c r="D1027">
        <v>1</v>
      </c>
      <c r="E1027" s="26">
        <v>0</v>
      </c>
      <c r="F1027" s="26">
        <v>0</v>
      </c>
      <c r="G1027" s="26">
        <v>50</v>
      </c>
      <c r="H1027" s="26">
        <v>0</v>
      </c>
      <c r="I1027" s="26">
        <v>0</v>
      </c>
      <c r="J1027" s="26">
        <v>50</v>
      </c>
      <c r="K1027" s="26">
        <v>50</v>
      </c>
      <c r="L1027" t="s">
        <v>684</v>
      </c>
      <c r="M1027" s="11">
        <v>2026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A442-9386-4A18-9F42-48D311BCAC64}">
  <dimension ref="A1:E415"/>
  <sheetViews>
    <sheetView showGridLines="0" workbookViewId="0">
      <selection activeCell="B11" sqref="B11"/>
    </sheetView>
  </sheetViews>
  <sheetFormatPr defaultRowHeight="15.6" x14ac:dyDescent="0.3"/>
  <cols>
    <col min="1" max="1" width="71.6640625" style="1" bestFit="1" customWidth="1"/>
    <col min="2" max="2" width="24.109375" style="1" customWidth="1"/>
    <col min="3" max="3" width="8.88671875" style="1"/>
    <col min="4" max="4" width="25.21875" style="1" bestFit="1" customWidth="1"/>
    <col min="5" max="5" width="60.6640625" style="1" bestFit="1" customWidth="1"/>
    <col min="6" max="16384" width="8.88671875" style="1"/>
  </cols>
  <sheetData>
    <row r="1" spans="1:5" ht="30.6" customHeight="1" x14ac:dyDescent="0.3">
      <c r="A1" s="8" t="s">
        <v>359</v>
      </c>
      <c r="B1" s="8" t="s">
        <v>2</v>
      </c>
      <c r="C1" s="8" t="s">
        <v>3</v>
      </c>
      <c r="D1" s="8" t="s">
        <v>10</v>
      </c>
      <c r="E1" s="8" t="s">
        <v>11</v>
      </c>
    </row>
    <row r="2" spans="1:5" x14ac:dyDescent="0.3">
      <c r="A2" s="8" t="s">
        <v>106</v>
      </c>
      <c r="B2" s="8" t="s">
        <v>360</v>
      </c>
      <c r="C2" s="8" t="s">
        <v>361</v>
      </c>
      <c r="D2" s="8" t="s">
        <v>362</v>
      </c>
      <c r="E2" s="8" t="str">
        <f>VLOOKUP(A2,[1]relatorio_clientes!$C:$Q,15,0)</f>
        <v>26 DE SETEMBRO</v>
      </c>
    </row>
    <row r="3" spans="1:5" x14ac:dyDescent="0.3">
      <c r="A3" s="8" t="s">
        <v>66</v>
      </c>
      <c r="B3" s="8" t="s">
        <v>363</v>
      </c>
      <c r="C3" s="8" t="s">
        <v>364</v>
      </c>
      <c r="D3" s="8" t="s">
        <v>362</v>
      </c>
      <c r="E3" s="8" t="str">
        <f>B3</f>
        <v>Águas Lindas de Goiás</v>
      </c>
    </row>
    <row r="4" spans="1:5" x14ac:dyDescent="0.3">
      <c r="A4" s="8" t="s">
        <v>19</v>
      </c>
      <c r="B4" s="8" t="s">
        <v>363</v>
      </c>
      <c r="C4" s="8" t="s">
        <v>364</v>
      </c>
      <c r="D4" s="8" t="s">
        <v>365</v>
      </c>
      <c r="E4" s="8" t="str">
        <f t="shared" ref="E4:E33" si="0">B4</f>
        <v>Águas Lindas de Goiás</v>
      </c>
    </row>
    <row r="5" spans="1:5" x14ac:dyDescent="0.3">
      <c r="A5" s="8" t="s">
        <v>30</v>
      </c>
      <c r="B5" s="8" t="s">
        <v>363</v>
      </c>
      <c r="C5" s="8" t="s">
        <v>364</v>
      </c>
      <c r="D5" s="8" t="s">
        <v>365</v>
      </c>
      <c r="E5" s="8" t="str">
        <f t="shared" si="0"/>
        <v>Águas Lindas de Goiás</v>
      </c>
    </row>
    <row r="6" spans="1:5" x14ac:dyDescent="0.3">
      <c r="A6" s="8" t="s">
        <v>366</v>
      </c>
      <c r="B6" s="8" t="s">
        <v>363</v>
      </c>
      <c r="C6" s="8" t="s">
        <v>364</v>
      </c>
      <c r="D6" s="8" t="s">
        <v>365</v>
      </c>
      <c r="E6" s="8" t="str">
        <f t="shared" si="0"/>
        <v>Águas Lindas de Goiás</v>
      </c>
    </row>
    <row r="7" spans="1:5" x14ac:dyDescent="0.3">
      <c r="A7" s="8" t="s">
        <v>367</v>
      </c>
      <c r="B7" s="8" t="s">
        <v>363</v>
      </c>
      <c r="C7" s="8" t="s">
        <v>364</v>
      </c>
      <c r="D7" s="8" t="s">
        <v>368</v>
      </c>
      <c r="E7" s="8" t="str">
        <f t="shared" si="0"/>
        <v>Águas Lindas de Goiás</v>
      </c>
    </row>
    <row r="8" spans="1:5" x14ac:dyDescent="0.3">
      <c r="A8" s="8" t="s">
        <v>81</v>
      </c>
      <c r="B8" s="8" t="s">
        <v>363</v>
      </c>
      <c r="C8" s="8" t="s">
        <v>364</v>
      </c>
      <c r="D8" s="8" t="s">
        <v>368</v>
      </c>
      <c r="E8" s="8" t="str">
        <f t="shared" si="0"/>
        <v>Águas Lindas de Goiás</v>
      </c>
    </row>
    <row r="9" spans="1:5" x14ac:dyDescent="0.3">
      <c r="A9" s="8" t="s">
        <v>369</v>
      </c>
      <c r="B9" s="8" t="s">
        <v>363</v>
      </c>
      <c r="C9" s="8" t="s">
        <v>364</v>
      </c>
      <c r="D9" s="8" t="s">
        <v>368</v>
      </c>
      <c r="E9" s="8" t="str">
        <f t="shared" si="0"/>
        <v>Águas Lindas de Goiás</v>
      </c>
    </row>
    <row r="10" spans="1:5" x14ac:dyDescent="0.3">
      <c r="A10" s="8" t="s">
        <v>109</v>
      </c>
      <c r="B10" s="8" t="s">
        <v>363</v>
      </c>
      <c r="C10" s="8" t="s">
        <v>364</v>
      </c>
      <c r="D10" s="8" t="s">
        <v>365</v>
      </c>
      <c r="E10" s="8" t="str">
        <f t="shared" si="0"/>
        <v>Águas Lindas de Goiás</v>
      </c>
    </row>
    <row r="11" spans="1:5" x14ac:dyDescent="0.3">
      <c r="A11" s="8" t="s">
        <v>331</v>
      </c>
      <c r="B11" s="8" t="s">
        <v>363</v>
      </c>
      <c r="C11" s="8" t="s">
        <v>364</v>
      </c>
      <c r="D11" s="8" t="s">
        <v>370</v>
      </c>
      <c r="E11" s="8" t="str">
        <f t="shared" si="0"/>
        <v>Águas Lindas de Goiás</v>
      </c>
    </row>
    <row r="12" spans="1:5" x14ac:dyDescent="0.3">
      <c r="A12" s="8" t="s">
        <v>131</v>
      </c>
      <c r="B12" s="8" t="s">
        <v>363</v>
      </c>
      <c r="C12" s="8" t="s">
        <v>364</v>
      </c>
      <c r="D12" s="8" t="s">
        <v>365</v>
      </c>
      <c r="E12" s="8" t="str">
        <f t="shared" si="0"/>
        <v>Águas Lindas de Goiás</v>
      </c>
    </row>
    <row r="13" spans="1:5" x14ac:dyDescent="0.3">
      <c r="A13" s="8" t="s">
        <v>17</v>
      </c>
      <c r="B13" s="8" t="s">
        <v>363</v>
      </c>
      <c r="C13" s="8" t="s">
        <v>364</v>
      </c>
      <c r="D13" s="8" t="s">
        <v>365</v>
      </c>
      <c r="E13" s="8" t="str">
        <f t="shared" si="0"/>
        <v>Águas Lindas de Goiás</v>
      </c>
    </row>
    <row r="14" spans="1:5" x14ac:dyDescent="0.3">
      <c r="A14" s="8" t="s">
        <v>104</v>
      </c>
      <c r="B14" s="8" t="s">
        <v>363</v>
      </c>
      <c r="C14" s="8" t="s">
        <v>364</v>
      </c>
      <c r="D14" s="8" t="s">
        <v>370</v>
      </c>
      <c r="E14" s="8" t="str">
        <f t="shared" si="0"/>
        <v>Águas Lindas de Goiás</v>
      </c>
    </row>
    <row r="15" spans="1:5" x14ac:dyDescent="0.3">
      <c r="A15" s="8" t="s">
        <v>125</v>
      </c>
      <c r="B15" s="8" t="s">
        <v>363</v>
      </c>
      <c r="C15" s="8" t="s">
        <v>364</v>
      </c>
      <c r="D15" s="8" t="s">
        <v>368</v>
      </c>
      <c r="E15" s="8" t="str">
        <f t="shared" si="0"/>
        <v>Águas Lindas de Goiás</v>
      </c>
    </row>
    <row r="16" spans="1:5" x14ac:dyDescent="0.3">
      <c r="A16" s="8" t="s">
        <v>132</v>
      </c>
      <c r="B16" s="8" t="s">
        <v>363</v>
      </c>
      <c r="C16" s="8" t="s">
        <v>364</v>
      </c>
      <c r="D16" s="8" t="s">
        <v>365</v>
      </c>
      <c r="E16" s="8" t="str">
        <f t="shared" si="0"/>
        <v>Águas Lindas de Goiás</v>
      </c>
    </row>
    <row r="17" spans="1:5" x14ac:dyDescent="0.3">
      <c r="A17" s="8" t="s">
        <v>144</v>
      </c>
      <c r="B17" s="8" t="s">
        <v>371</v>
      </c>
      <c r="C17" s="8" t="s">
        <v>364</v>
      </c>
      <c r="D17" s="8" t="s">
        <v>365</v>
      </c>
      <c r="E17" s="8" t="str">
        <f t="shared" si="0"/>
        <v>Alexânia</v>
      </c>
    </row>
    <row r="18" spans="1:5" x14ac:dyDescent="0.3">
      <c r="A18" s="8" t="s">
        <v>145</v>
      </c>
      <c r="B18" s="8" t="s">
        <v>372</v>
      </c>
      <c r="C18" s="8" t="s">
        <v>373</v>
      </c>
      <c r="D18" s="8" t="s">
        <v>374</v>
      </c>
      <c r="E18" s="8" t="str">
        <f t="shared" si="0"/>
        <v>Ananindeua</v>
      </c>
    </row>
    <row r="19" spans="1:5" x14ac:dyDescent="0.3">
      <c r="A19" s="8" t="s">
        <v>149</v>
      </c>
      <c r="B19" s="8" t="s">
        <v>375</v>
      </c>
      <c r="C19" s="8" t="s">
        <v>364</v>
      </c>
      <c r="D19" s="8" t="s">
        <v>362</v>
      </c>
      <c r="E19" s="8" t="str">
        <f t="shared" si="0"/>
        <v>Anápolis</v>
      </c>
    </row>
    <row r="20" spans="1:5" x14ac:dyDescent="0.3">
      <c r="A20" s="8" t="s">
        <v>150</v>
      </c>
      <c r="B20" s="8" t="s">
        <v>375</v>
      </c>
      <c r="C20" s="8" t="s">
        <v>364</v>
      </c>
      <c r="D20" s="8" t="s">
        <v>362</v>
      </c>
      <c r="E20" s="8" t="str">
        <f t="shared" si="0"/>
        <v>Anápolis</v>
      </c>
    </row>
    <row r="21" spans="1:5" x14ac:dyDescent="0.3">
      <c r="A21" s="8" t="s">
        <v>152</v>
      </c>
      <c r="B21" s="8" t="s">
        <v>376</v>
      </c>
      <c r="C21" s="8" t="s">
        <v>364</v>
      </c>
      <c r="D21" s="8" t="s">
        <v>377</v>
      </c>
      <c r="E21" s="8" t="str">
        <f t="shared" si="0"/>
        <v>Aparecida de Goiânia</v>
      </c>
    </row>
    <row r="22" spans="1:5" x14ac:dyDescent="0.3">
      <c r="A22" s="8" t="s">
        <v>154</v>
      </c>
      <c r="B22" s="8" t="s">
        <v>376</v>
      </c>
      <c r="C22" s="8" t="s">
        <v>364</v>
      </c>
      <c r="D22" s="8" t="s">
        <v>377</v>
      </c>
      <c r="E22" s="8" t="str">
        <f t="shared" si="0"/>
        <v>Aparecida de Goiânia</v>
      </c>
    </row>
    <row r="23" spans="1:5" x14ac:dyDescent="0.3">
      <c r="A23" s="8" t="s">
        <v>151</v>
      </c>
      <c r="B23" s="8" t="s">
        <v>376</v>
      </c>
      <c r="C23" s="8" t="s">
        <v>364</v>
      </c>
      <c r="D23" s="8" t="s">
        <v>362</v>
      </c>
      <c r="E23" s="8" t="str">
        <f t="shared" si="0"/>
        <v>Aparecida de Goiânia</v>
      </c>
    </row>
    <row r="24" spans="1:5" x14ac:dyDescent="0.3">
      <c r="A24" s="8" t="s">
        <v>378</v>
      </c>
      <c r="B24" s="8" t="s">
        <v>376</v>
      </c>
      <c r="C24" s="8" t="s">
        <v>364</v>
      </c>
      <c r="D24" s="8" t="s">
        <v>362</v>
      </c>
      <c r="E24" s="8" t="str">
        <f t="shared" si="0"/>
        <v>Aparecida de Goiânia</v>
      </c>
    </row>
    <row r="25" spans="1:5" x14ac:dyDescent="0.3">
      <c r="A25" s="8" t="s">
        <v>379</v>
      </c>
      <c r="B25" s="8" t="s">
        <v>376</v>
      </c>
      <c r="C25" s="8" t="s">
        <v>364</v>
      </c>
      <c r="D25" s="8" t="s">
        <v>370</v>
      </c>
      <c r="E25" s="8" t="str">
        <f t="shared" si="0"/>
        <v>Aparecida de Goiânia</v>
      </c>
    </row>
    <row r="26" spans="1:5" x14ac:dyDescent="0.3">
      <c r="A26" s="8" t="s">
        <v>157</v>
      </c>
      <c r="B26" s="8" t="s">
        <v>376</v>
      </c>
      <c r="C26" s="8" t="s">
        <v>364</v>
      </c>
      <c r="D26" s="8" t="s">
        <v>362</v>
      </c>
      <c r="E26" s="8" t="str">
        <f t="shared" si="0"/>
        <v>Aparecida de Goiânia</v>
      </c>
    </row>
    <row r="27" spans="1:5" x14ac:dyDescent="0.3">
      <c r="A27" s="8" t="s">
        <v>175</v>
      </c>
      <c r="B27" s="8" t="s">
        <v>380</v>
      </c>
      <c r="C27" s="8" t="s">
        <v>381</v>
      </c>
      <c r="D27" s="8" t="s">
        <v>362</v>
      </c>
      <c r="E27" s="8" t="str">
        <f t="shared" si="0"/>
        <v>Araguari</v>
      </c>
    </row>
    <row r="28" spans="1:5" x14ac:dyDescent="0.3">
      <c r="A28" s="8" t="s">
        <v>174</v>
      </c>
      <c r="B28" s="8" t="s">
        <v>380</v>
      </c>
      <c r="C28" s="8" t="s">
        <v>381</v>
      </c>
      <c r="D28" s="8" t="s">
        <v>362</v>
      </c>
      <c r="E28" s="8" t="str">
        <f t="shared" si="0"/>
        <v>Araguari</v>
      </c>
    </row>
    <row r="29" spans="1:5" x14ac:dyDescent="0.3">
      <c r="A29" s="8" t="s">
        <v>177</v>
      </c>
      <c r="B29" s="8" t="s">
        <v>382</v>
      </c>
      <c r="C29" s="8" t="s">
        <v>373</v>
      </c>
      <c r="D29" s="8" t="s">
        <v>362</v>
      </c>
      <c r="E29" s="8" t="str">
        <f t="shared" si="0"/>
        <v xml:space="preserve">Belém </v>
      </c>
    </row>
    <row r="30" spans="1:5" x14ac:dyDescent="0.3">
      <c r="A30" s="8" t="s">
        <v>178</v>
      </c>
      <c r="B30" s="8" t="s">
        <v>382</v>
      </c>
      <c r="C30" s="8" t="s">
        <v>373</v>
      </c>
      <c r="D30" s="8" t="s">
        <v>362</v>
      </c>
      <c r="E30" s="8" t="str">
        <f t="shared" si="0"/>
        <v xml:space="preserve">Belém </v>
      </c>
    </row>
    <row r="31" spans="1:5" x14ac:dyDescent="0.3">
      <c r="A31" s="8" t="s">
        <v>179</v>
      </c>
      <c r="B31" s="8" t="s">
        <v>383</v>
      </c>
      <c r="C31" s="8" t="s">
        <v>381</v>
      </c>
      <c r="D31" s="8" t="s">
        <v>370</v>
      </c>
      <c r="E31" s="8" t="str">
        <f t="shared" si="0"/>
        <v>Brasilândia de Minas</v>
      </c>
    </row>
    <row r="32" spans="1:5" x14ac:dyDescent="0.3">
      <c r="A32" s="8" t="s">
        <v>181</v>
      </c>
      <c r="B32" s="8" t="s">
        <v>383</v>
      </c>
      <c r="C32" s="8" t="s">
        <v>381</v>
      </c>
      <c r="D32" s="8" t="s">
        <v>365</v>
      </c>
      <c r="E32" s="8" t="str">
        <f t="shared" si="0"/>
        <v>Brasilândia de Minas</v>
      </c>
    </row>
    <row r="33" spans="1:5" x14ac:dyDescent="0.3">
      <c r="A33" s="8" t="s">
        <v>182</v>
      </c>
      <c r="B33" s="8" t="s">
        <v>383</v>
      </c>
      <c r="C33" s="8" t="s">
        <v>381</v>
      </c>
      <c r="D33" s="8" t="s">
        <v>374</v>
      </c>
      <c r="E33" s="8" t="str">
        <f t="shared" si="0"/>
        <v>Brasilândia de Minas</v>
      </c>
    </row>
    <row r="34" spans="1:5" x14ac:dyDescent="0.3">
      <c r="A34" s="8" t="s">
        <v>99</v>
      </c>
      <c r="B34" s="8" t="s">
        <v>360</v>
      </c>
      <c r="C34" s="8" t="s">
        <v>361</v>
      </c>
      <c r="D34" s="8" t="s">
        <v>362</v>
      </c>
      <c r="E34" s="8" t="str">
        <f>VLOOKUP(A34,[1]relatorio_clientes!$C:$Q,15,0)</f>
        <v>ARAPOANGA (PLANALTINA)</v>
      </c>
    </row>
    <row r="35" spans="1:5" x14ac:dyDescent="0.3">
      <c r="A35" s="8" t="s">
        <v>57</v>
      </c>
      <c r="B35" s="8" t="s">
        <v>360</v>
      </c>
      <c r="C35" s="8" t="s">
        <v>361</v>
      </c>
      <c r="D35" s="8" t="s">
        <v>365</v>
      </c>
      <c r="E35" s="8" t="str">
        <f>VLOOKUP(A35,[1]relatorio_clientes!$C:$Q,15,0)</f>
        <v>ARAPOANGA (PLANALTINA)</v>
      </c>
    </row>
    <row r="36" spans="1:5" x14ac:dyDescent="0.3">
      <c r="A36" s="8" t="s">
        <v>100</v>
      </c>
      <c r="B36" s="8" t="s">
        <v>363</v>
      </c>
      <c r="C36" s="8" t="s">
        <v>364</v>
      </c>
      <c r="D36" s="8" t="s">
        <v>370</v>
      </c>
      <c r="E36" s="8" t="str">
        <f>B36</f>
        <v>Águas Lindas de Goiás</v>
      </c>
    </row>
    <row r="37" spans="1:5" x14ac:dyDescent="0.3">
      <c r="A37" s="8" t="s">
        <v>255</v>
      </c>
      <c r="B37" s="8" t="s">
        <v>360</v>
      </c>
      <c r="C37" s="8" t="s">
        <v>361</v>
      </c>
      <c r="D37" s="8" t="s">
        <v>362</v>
      </c>
      <c r="E37" s="8" t="s">
        <v>384</v>
      </c>
    </row>
    <row r="38" spans="1:5" x14ac:dyDescent="0.3">
      <c r="A38" s="8" t="s">
        <v>385</v>
      </c>
      <c r="B38" s="8" t="s">
        <v>360</v>
      </c>
      <c r="C38" s="8" t="s">
        <v>361</v>
      </c>
      <c r="D38" s="8" t="s">
        <v>368</v>
      </c>
      <c r="E38" s="8" t="s">
        <v>384</v>
      </c>
    </row>
    <row r="39" spans="1:5" x14ac:dyDescent="0.3">
      <c r="A39" s="8" t="s">
        <v>123</v>
      </c>
      <c r="B39" s="8" t="s">
        <v>360</v>
      </c>
      <c r="C39" s="8" t="s">
        <v>361</v>
      </c>
      <c r="D39" s="8" t="s">
        <v>362</v>
      </c>
      <c r="E39" s="8" t="s">
        <v>386</v>
      </c>
    </row>
    <row r="40" spans="1:5" x14ac:dyDescent="0.3">
      <c r="A40" s="8" t="s">
        <v>205</v>
      </c>
      <c r="B40" s="8" t="s">
        <v>360</v>
      </c>
      <c r="C40" s="8" t="s">
        <v>361</v>
      </c>
      <c r="D40" s="8" t="s">
        <v>387</v>
      </c>
      <c r="E40" s="8" t="str">
        <f>VLOOKUP(A40,[1]relatorio_clientes!$C:$Q,15,0)</f>
        <v>AREAL (AGUAS CLARAS)</v>
      </c>
    </row>
    <row r="41" spans="1:5" x14ac:dyDescent="0.3">
      <c r="A41" s="8" t="s">
        <v>147</v>
      </c>
      <c r="B41" s="8" t="s">
        <v>360</v>
      </c>
      <c r="C41" s="8" t="s">
        <v>361</v>
      </c>
      <c r="D41" s="8" t="s">
        <v>368</v>
      </c>
      <c r="E41" s="8" t="str">
        <f>VLOOKUP(A41,[1]relatorio_clientes!$C:$Q,15,0)</f>
        <v>AREAL (AGUAS CLARAS)</v>
      </c>
    </row>
    <row r="42" spans="1:5" x14ac:dyDescent="0.3">
      <c r="A42" s="8" t="s">
        <v>139</v>
      </c>
      <c r="B42" s="8" t="s">
        <v>360</v>
      </c>
      <c r="C42" s="8" t="s">
        <v>361</v>
      </c>
      <c r="D42" s="8" t="s">
        <v>368</v>
      </c>
      <c r="E42" s="8" t="str">
        <f>VLOOKUP(A42,[1]relatorio_clientes!$C:$Q,15,0)</f>
        <v>AREAL (AGUAS CLARAS)</v>
      </c>
    </row>
    <row r="43" spans="1:5" x14ac:dyDescent="0.3">
      <c r="A43" s="8" t="s">
        <v>232</v>
      </c>
      <c r="B43" s="8" t="s">
        <v>360</v>
      </c>
      <c r="C43" s="8" t="s">
        <v>361</v>
      </c>
      <c r="D43" s="8" t="s">
        <v>388</v>
      </c>
      <c r="E43" s="8" t="str">
        <f>VLOOKUP(A43,[1]relatorio_clientes!$B:$Q,16,0)</f>
        <v>Areal (Águas Claras)</v>
      </c>
    </row>
    <row r="44" spans="1:5" x14ac:dyDescent="0.3">
      <c r="A44" s="8" t="s">
        <v>282</v>
      </c>
      <c r="B44" s="8" t="s">
        <v>360</v>
      </c>
      <c r="C44" s="8" t="s">
        <v>361</v>
      </c>
      <c r="D44" s="8" t="s">
        <v>389</v>
      </c>
      <c r="E44" s="8" t="str">
        <f>VLOOKUP(A44,[1]relatorio_clientes!$B:$Q,16,0)</f>
        <v>Areal (Águas Claras)</v>
      </c>
    </row>
    <row r="45" spans="1:5" x14ac:dyDescent="0.3">
      <c r="A45" s="8" t="s">
        <v>226</v>
      </c>
      <c r="B45" s="8" t="s">
        <v>360</v>
      </c>
      <c r="C45" s="8" t="s">
        <v>361</v>
      </c>
      <c r="D45" s="8" t="s">
        <v>368</v>
      </c>
      <c r="E45" s="8" t="str">
        <f>VLOOKUP(A45,[1]relatorio_clientes!$B:$Q,16,0)</f>
        <v>Areal (Águas Claras)</v>
      </c>
    </row>
    <row r="46" spans="1:5" x14ac:dyDescent="0.3">
      <c r="A46" s="8" t="s">
        <v>240</v>
      </c>
      <c r="B46" s="8" t="s">
        <v>360</v>
      </c>
      <c r="C46" s="8" t="s">
        <v>361</v>
      </c>
      <c r="D46" s="8" t="s">
        <v>368</v>
      </c>
      <c r="E46" s="8" t="str">
        <f>VLOOKUP(A46,[1]relatorio_clientes!$B:$Q,16,0)</f>
        <v>Asa Norte</v>
      </c>
    </row>
    <row r="47" spans="1:5" x14ac:dyDescent="0.3">
      <c r="A47" s="8" t="s">
        <v>390</v>
      </c>
      <c r="B47" s="8" t="s">
        <v>360</v>
      </c>
      <c r="C47" s="8" t="s">
        <v>361</v>
      </c>
      <c r="D47" s="8" t="s">
        <v>368</v>
      </c>
      <c r="E47" s="8" t="str">
        <f>VLOOKUP(A47,[1]relatorio_clientes!$C:$Q,15,0)</f>
        <v>ASA NORTE</v>
      </c>
    </row>
    <row r="48" spans="1:5" x14ac:dyDescent="0.3">
      <c r="A48" s="8" t="s">
        <v>114</v>
      </c>
      <c r="B48" s="8" t="s">
        <v>360</v>
      </c>
      <c r="C48" s="8" t="s">
        <v>361</v>
      </c>
      <c r="D48" s="8" t="s">
        <v>368</v>
      </c>
      <c r="E48" s="8" t="str">
        <f>VLOOKUP(A48,[1]relatorio_clientes!$C:$Q,15,0)</f>
        <v>ASA NORTE</v>
      </c>
    </row>
    <row r="49" spans="1:5" x14ac:dyDescent="0.3">
      <c r="A49" s="8" t="s">
        <v>172</v>
      </c>
      <c r="B49" s="8" t="s">
        <v>360</v>
      </c>
      <c r="C49" s="8" t="s">
        <v>361</v>
      </c>
      <c r="D49" s="8" t="s">
        <v>368</v>
      </c>
      <c r="E49" s="8" t="str">
        <f>VLOOKUP(A49,[1]relatorio_clientes!$C:$Q,15,0)</f>
        <v>ASA SUL</v>
      </c>
    </row>
    <row r="50" spans="1:5" x14ac:dyDescent="0.3">
      <c r="A50" s="8" t="s">
        <v>121</v>
      </c>
      <c r="B50" s="8" t="s">
        <v>360</v>
      </c>
      <c r="C50" s="8" t="s">
        <v>361</v>
      </c>
      <c r="D50" s="8" t="s">
        <v>368</v>
      </c>
      <c r="E50" s="8" t="str">
        <f>VLOOKUP(A50,[1]relatorio_clientes!$C:$Q,15,0)</f>
        <v>Asa Sul</v>
      </c>
    </row>
    <row r="51" spans="1:5" x14ac:dyDescent="0.3">
      <c r="A51" s="8" t="s">
        <v>391</v>
      </c>
      <c r="B51" s="8" t="s">
        <v>360</v>
      </c>
      <c r="C51" s="8" t="s">
        <v>361</v>
      </c>
      <c r="D51" s="8" t="s">
        <v>368</v>
      </c>
      <c r="E51" s="8" t="str">
        <f>VLOOKUP(A51,[1]relatorio_clientes!$C:$Q,15,0)</f>
        <v>ASA SUL</v>
      </c>
    </row>
    <row r="52" spans="1:5" x14ac:dyDescent="0.3">
      <c r="A52" s="8" t="s">
        <v>13</v>
      </c>
      <c r="B52" s="8" t="s">
        <v>360</v>
      </c>
      <c r="C52" s="8" t="s">
        <v>361</v>
      </c>
      <c r="D52" s="8" t="s">
        <v>362</v>
      </c>
      <c r="E52" s="8" t="str">
        <f>VLOOKUP(A52,[1]relatorio_clientes!$C:$Q,15,0)</f>
        <v>CANDANGOLANDIA</v>
      </c>
    </row>
    <row r="53" spans="1:5" x14ac:dyDescent="0.3">
      <c r="A53" s="8" t="s">
        <v>167</v>
      </c>
      <c r="B53" s="8" t="s">
        <v>360</v>
      </c>
      <c r="C53" s="8" t="s">
        <v>361</v>
      </c>
      <c r="D53" s="8" t="s">
        <v>365</v>
      </c>
      <c r="E53" s="8" t="str">
        <f>VLOOKUP(A53,[1]relatorio_clientes!$C:$Q,15,0)</f>
        <v>CEILANDIA</v>
      </c>
    </row>
    <row r="54" spans="1:5" x14ac:dyDescent="0.3">
      <c r="A54" s="8" t="s">
        <v>162</v>
      </c>
      <c r="B54" s="8" t="s">
        <v>360</v>
      </c>
      <c r="C54" s="8" t="s">
        <v>361</v>
      </c>
      <c r="D54" s="8" t="s">
        <v>368</v>
      </c>
      <c r="E54" s="8" t="str">
        <f>VLOOKUP(A54,[1]relatorio_clientes!$C:$Q,15,0)</f>
        <v>CEILANDIA</v>
      </c>
    </row>
    <row r="55" spans="1:5" x14ac:dyDescent="0.3">
      <c r="A55" s="8" t="s">
        <v>97</v>
      </c>
      <c r="B55" s="8" t="s">
        <v>360</v>
      </c>
      <c r="C55" s="8" t="s">
        <v>361</v>
      </c>
      <c r="D55" s="8" t="s">
        <v>365</v>
      </c>
      <c r="E55" s="8" t="str">
        <f>VLOOKUP(A55,[1]relatorio_clientes!$C:$Q,15,0)</f>
        <v>CEILANDIA NORTE</v>
      </c>
    </row>
    <row r="56" spans="1:5" x14ac:dyDescent="0.3">
      <c r="A56" s="8" t="s">
        <v>176</v>
      </c>
      <c r="B56" s="8" t="s">
        <v>360</v>
      </c>
      <c r="C56" s="8" t="s">
        <v>361</v>
      </c>
      <c r="D56" s="8" t="s">
        <v>374</v>
      </c>
      <c r="E56" s="8" t="str">
        <f>VLOOKUP(A56,[1]relatorio_clientes!$C:$Q,15,0)</f>
        <v>CEILANDIA NORTE</v>
      </c>
    </row>
    <row r="57" spans="1:5" x14ac:dyDescent="0.3">
      <c r="A57" s="8" t="s">
        <v>138</v>
      </c>
      <c r="B57" s="8" t="s">
        <v>360</v>
      </c>
      <c r="C57" s="8" t="s">
        <v>361</v>
      </c>
      <c r="D57" s="8" t="s">
        <v>374</v>
      </c>
      <c r="E57" s="8" t="str">
        <f>VLOOKUP(A57,[1]relatorio_clientes!$C:$Q,15,0)</f>
        <v>CEILANDIA NORTE (CEILANDIA)</v>
      </c>
    </row>
    <row r="58" spans="1:5" x14ac:dyDescent="0.3">
      <c r="A58" s="8" t="s">
        <v>96</v>
      </c>
      <c r="B58" s="8" t="s">
        <v>360</v>
      </c>
      <c r="C58" s="8" t="s">
        <v>361</v>
      </c>
      <c r="D58" s="8" t="s">
        <v>370</v>
      </c>
      <c r="E58" s="8" t="str">
        <f>VLOOKUP(A58,[1]relatorio_clientes!$C:$Q,15,0)</f>
        <v>CEILANDIA NORTE (CEILANDIA)</v>
      </c>
    </row>
    <row r="59" spans="1:5" x14ac:dyDescent="0.3">
      <c r="A59" s="8" t="s">
        <v>25</v>
      </c>
      <c r="B59" s="8" t="s">
        <v>360</v>
      </c>
      <c r="C59" s="8" t="s">
        <v>361</v>
      </c>
      <c r="D59" s="8" t="s">
        <v>362</v>
      </c>
      <c r="E59" s="8" t="str">
        <f>VLOOKUP(A59,[1]relatorio_clientes!$C:$Q,15,0)</f>
        <v>CEILANDIA NORTE (CEILANDIA)</v>
      </c>
    </row>
    <row r="60" spans="1:5" x14ac:dyDescent="0.3">
      <c r="A60" s="8" t="s">
        <v>130</v>
      </c>
      <c r="B60" s="8" t="s">
        <v>360</v>
      </c>
      <c r="C60" s="8" t="s">
        <v>361</v>
      </c>
      <c r="D60" s="8" t="s">
        <v>370</v>
      </c>
      <c r="E60" s="8" t="str">
        <f>VLOOKUP(A60,[1]relatorio_clientes!$C:$Q,15,0)</f>
        <v>CEILANDIA NORTE (CEILANDIA)</v>
      </c>
    </row>
    <row r="61" spans="1:5" x14ac:dyDescent="0.3">
      <c r="A61" s="8" t="s">
        <v>160</v>
      </c>
      <c r="B61" s="8" t="s">
        <v>360</v>
      </c>
      <c r="C61" s="8" t="s">
        <v>361</v>
      </c>
      <c r="D61" s="8" t="s">
        <v>368</v>
      </c>
      <c r="E61" s="8" t="str">
        <f>VLOOKUP(A61,[1]relatorio_clientes!$B:$Q,16,0)</f>
        <v>Ceilândia Norte (Ceilândia)</v>
      </c>
    </row>
    <row r="62" spans="1:5" x14ac:dyDescent="0.3">
      <c r="A62" s="8" t="s">
        <v>257</v>
      </c>
      <c r="B62" s="8" t="s">
        <v>360</v>
      </c>
      <c r="C62" s="8" t="s">
        <v>361</v>
      </c>
      <c r="D62" s="8" t="s">
        <v>365</v>
      </c>
      <c r="E62" s="8" t="str">
        <f>VLOOKUP(A62,[1]relatorio_clientes!$B:$Q,16,0)</f>
        <v>Ceilândia Norte (Ceilândia)</v>
      </c>
    </row>
    <row r="63" spans="1:5" x14ac:dyDescent="0.3">
      <c r="A63" s="8" t="s">
        <v>392</v>
      </c>
      <c r="B63" s="8" t="s">
        <v>360</v>
      </c>
      <c r="C63" s="8" t="s">
        <v>361</v>
      </c>
      <c r="D63" s="8" t="s">
        <v>365</v>
      </c>
      <c r="E63" s="8" t="str">
        <f>VLOOKUP(A63,[1]relatorio_clientes!$B:$Q,16,0)</f>
        <v>Ceilândia Norte (Ceilândia)</v>
      </c>
    </row>
    <row r="64" spans="1:5" x14ac:dyDescent="0.3">
      <c r="A64" s="8" t="s">
        <v>187</v>
      </c>
      <c r="B64" s="8" t="s">
        <v>360</v>
      </c>
      <c r="C64" s="8" t="s">
        <v>361</v>
      </c>
      <c r="D64" s="8" t="s">
        <v>365</v>
      </c>
      <c r="E64" s="8" t="str">
        <f>VLOOKUP(A64,[1]relatorio_clientes!$C:$Q,15,0)</f>
        <v>CEILANDIA SUL (CEILANDIA)</v>
      </c>
    </row>
    <row r="65" spans="1:5" x14ac:dyDescent="0.3">
      <c r="A65" s="8" t="s">
        <v>36</v>
      </c>
      <c r="B65" s="8" t="s">
        <v>360</v>
      </c>
      <c r="C65" s="8" t="s">
        <v>361</v>
      </c>
      <c r="D65" s="8" t="s">
        <v>365</v>
      </c>
      <c r="E65" s="8" t="str">
        <f>VLOOKUP(A65,[1]relatorio_clientes!$C:$Q,15,0)</f>
        <v>CEILANDIA SUL (CEILANDIA)</v>
      </c>
    </row>
    <row r="66" spans="1:5" x14ac:dyDescent="0.3">
      <c r="A66" s="8" t="s">
        <v>127</v>
      </c>
      <c r="B66" s="8" t="s">
        <v>360</v>
      </c>
      <c r="C66" s="8" t="s">
        <v>361</v>
      </c>
      <c r="D66" s="8" t="s">
        <v>362</v>
      </c>
      <c r="E66" s="8" t="str">
        <f>VLOOKUP(A66,[1]relatorio_clientes!$C:$Q,15,0)</f>
        <v>CEILANDIA SUL (CEILANDIA)</v>
      </c>
    </row>
    <row r="67" spans="1:5" x14ac:dyDescent="0.3">
      <c r="A67" s="8" t="s">
        <v>52</v>
      </c>
      <c r="B67" s="8" t="s">
        <v>360</v>
      </c>
      <c r="C67" s="8" t="s">
        <v>361</v>
      </c>
      <c r="D67" s="8" t="s">
        <v>365</v>
      </c>
      <c r="E67" s="8" t="str">
        <f>VLOOKUP(A67,[1]relatorio_clientes!$B:$Q,16,0)</f>
        <v>Ceilândia Sul (Ceilândia)</v>
      </c>
    </row>
    <row r="68" spans="1:5" x14ac:dyDescent="0.3">
      <c r="A68" s="8" t="s">
        <v>280</v>
      </c>
      <c r="B68" s="8" t="s">
        <v>360</v>
      </c>
      <c r="C68" s="8" t="s">
        <v>361</v>
      </c>
      <c r="D68" s="8" t="s">
        <v>368</v>
      </c>
      <c r="E68" s="8" t="str">
        <f>VLOOKUP(A68,[1]relatorio_clientes!$B:$Q,16,0)</f>
        <v>Ceilândia Sul (Ceilândia)</v>
      </c>
    </row>
    <row r="69" spans="1:5" x14ac:dyDescent="0.3">
      <c r="A69" s="8" t="s">
        <v>113</v>
      </c>
      <c r="B69" s="8" t="s">
        <v>360</v>
      </c>
      <c r="C69" s="8" t="s">
        <v>361</v>
      </c>
      <c r="D69" s="8" t="s">
        <v>362</v>
      </c>
      <c r="E69" s="8" t="str">
        <f>VLOOKUP(A69,[1]relatorio_clientes!$C:$Q,15,0)</f>
        <v>FAZENDA MESTRE D'ARMAS (ETAPA I - PLANALTINA)</v>
      </c>
    </row>
    <row r="70" spans="1:5" x14ac:dyDescent="0.3">
      <c r="A70" s="8" t="s">
        <v>393</v>
      </c>
      <c r="B70" s="8" t="s">
        <v>360</v>
      </c>
      <c r="C70" s="8" t="s">
        <v>361</v>
      </c>
      <c r="D70" s="8" t="s">
        <v>365</v>
      </c>
      <c r="E70" s="8" t="str">
        <f>VLOOKUP(A70,[1]relatorio_clientes!$C:$Q,15,0)</f>
        <v>FAZENDINHA (ITAPOA)</v>
      </c>
    </row>
    <row r="71" spans="1:5" x14ac:dyDescent="0.3">
      <c r="A71" s="8" t="s">
        <v>80</v>
      </c>
      <c r="B71" s="8" t="s">
        <v>360</v>
      </c>
      <c r="C71" s="8" t="s">
        <v>361</v>
      </c>
      <c r="D71" s="8" t="s">
        <v>370</v>
      </c>
      <c r="E71" s="8" t="str">
        <f>VLOOKUP(A71,[1]relatorio_clientes!$B:$Q,16,0)</f>
        <v>JOKEY</v>
      </c>
    </row>
    <row r="72" spans="1:5" x14ac:dyDescent="0.3">
      <c r="A72" s="8" t="s">
        <v>115</v>
      </c>
      <c r="B72" s="8" t="s">
        <v>360</v>
      </c>
      <c r="C72" s="8" t="s">
        <v>361</v>
      </c>
      <c r="D72" s="8" t="s">
        <v>389</v>
      </c>
      <c r="E72" s="8" t="s">
        <v>394</v>
      </c>
    </row>
    <row r="73" spans="1:5" x14ac:dyDescent="0.3">
      <c r="A73" s="8" t="s">
        <v>20</v>
      </c>
      <c r="B73" s="8" t="s">
        <v>360</v>
      </c>
      <c r="C73" s="8" t="s">
        <v>361</v>
      </c>
      <c r="D73" s="8" t="s">
        <v>388</v>
      </c>
      <c r="E73" s="8" t="s">
        <v>394</v>
      </c>
    </row>
    <row r="74" spans="1:5" x14ac:dyDescent="0.3">
      <c r="A74" s="8" t="s">
        <v>120</v>
      </c>
      <c r="B74" s="8" t="s">
        <v>360</v>
      </c>
      <c r="C74" s="8" t="s">
        <v>361</v>
      </c>
      <c r="D74" s="8" t="s">
        <v>370</v>
      </c>
      <c r="E74" s="8" t="s">
        <v>395</v>
      </c>
    </row>
    <row r="75" spans="1:5" x14ac:dyDescent="0.3">
      <c r="A75" s="8" t="s">
        <v>396</v>
      </c>
      <c r="B75" s="8" t="s">
        <v>360</v>
      </c>
      <c r="C75" s="8" t="s">
        <v>361</v>
      </c>
      <c r="D75" s="8" t="s">
        <v>368</v>
      </c>
      <c r="E75" s="8" t="s">
        <v>394</v>
      </c>
    </row>
    <row r="76" spans="1:5" x14ac:dyDescent="0.3">
      <c r="A76" s="8" t="s">
        <v>397</v>
      </c>
      <c r="B76" s="8" t="s">
        <v>360</v>
      </c>
      <c r="C76" s="8" t="s">
        <v>361</v>
      </c>
      <c r="D76" s="8" t="s">
        <v>368</v>
      </c>
      <c r="E76" s="8" t="s">
        <v>394</v>
      </c>
    </row>
    <row r="77" spans="1:5" x14ac:dyDescent="0.3">
      <c r="A77" s="8" t="s">
        <v>297</v>
      </c>
      <c r="B77" s="8" t="s">
        <v>360</v>
      </c>
      <c r="C77" s="8" t="s">
        <v>361</v>
      </c>
      <c r="D77" s="8" t="s">
        <v>365</v>
      </c>
      <c r="E77" s="8" t="s">
        <v>394</v>
      </c>
    </row>
    <row r="78" spans="1:5" x14ac:dyDescent="0.3">
      <c r="A78" s="8" t="s">
        <v>293</v>
      </c>
      <c r="B78" s="8" t="s">
        <v>360</v>
      </c>
      <c r="C78" s="8" t="s">
        <v>361</v>
      </c>
      <c r="D78" s="8" t="s">
        <v>365</v>
      </c>
      <c r="E78" s="8" t="s">
        <v>394</v>
      </c>
    </row>
    <row r="79" spans="1:5" x14ac:dyDescent="0.3">
      <c r="A79" s="8" t="s">
        <v>263</v>
      </c>
      <c r="B79" s="8" t="s">
        <v>360</v>
      </c>
      <c r="C79" s="8" t="s">
        <v>361</v>
      </c>
      <c r="D79" s="8" t="s">
        <v>368</v>
      </c>
      <c r="E79" s="8" t="s">
        <v>394</v>
      </c>
    </row>
    <row r="80" spans="1:5" x14ac:dyDescent="0.3">
      <c r="A80" s="8" t="s">
        <v>248</v>
      </c>
      <c r="B80" s="8" t="s">
        <v>360</v>
      </c>
      <c r="C80" s="8" t="s">
        <v>361</v>
      </c>
      <c r="D80" s="8" t="s">
        <v>368</v>
      </c>
      <c r="E80" s="8" t="s">
        <v>394</v>
      </c>
    </row>
    <row r="81" spans="1:5" x14ac:dyDescent="0.3">
      <c r="A81" s="8" t="s">
        <v>285</v>
      </c>
      <c r="B81" s="8" t="s">
        <v>360</v>
      </c>
      <c r="C81" s="8" t="s">
        <v>361</v>
      </c>
      <c r="D81" s="8" t="s">
        <v>368</v>
      </c>
      <c r="E81" s="8" t="s">
        <v>394</v>
      </c>
    </row>
    <row r="82" spans="1:5" x14ac:dyDescent="0.3">
      <c r="A82" s="8" t="s">
        <v>270</v>
      </c>
      <c r="B82" s="8" t="s">
        <v>360</v>
      </c>
      <c r="C82" s="8" t="s">
        <v>361</v>
      </c>
      <c r="D82" s="8" t="s">
        <v>368</v>
      </c>
      <c r="E82" s="8" t="s">
        <v>394</v>
      </c>
    </row>
    <row r="83" spans="1:5" x14ac:dyDescent="0.3">
      <c r="A83" s="8" t="s">
        <v>249</v>
      </c>
      <c r="B83" s="8" t="s">
        <v>360</v>
      </c>
      <c r="C83" s="8" t="s">
        <v>361</v>
      </c>
      <c r="D83" s="8" t="s">
        <v>368</v>
      </c>
      <c r="E83" s="8" t="s">
        <v>394</v>
      </c>
    </row>
    <row r="84" spans="1:5" x14ac:dyDescent="0.3">
      <c r="A84" s="8" t="s">
        <v>261</v>
      </c>
      <c r="B84" s="8" t="s">
        <v>360</v>
      </c>
      <c r="C84" s="8" t="s">
        <v>361</v>
      </c>
      <c r="D84" s="8" t="s">
        <v>368</v>
      </c>
      <c r="E84" s="8" t="s">
        <v>394</v>
      </c>
    </row>
    <row r="85" spans="1:5" x14ac:dyDescent="0.3">
      <c r="A85" s="8" t="s">
        <v>268</v>
      </c>
      <c r="B85" s="8" t="s">
        <v>360</v>
      </c>
      <c r="C85" s="8" t="s">
        <v>361</v>
      </c>
      <c r="D85" s="8" t="s">
        <v>368</v>
      </c>
      <c r="E85" s="8" t="s">
        <v>394</v>
      </c>
    </row>
    <row r="86" spans="1:5" x14ac:dyDescent="0.3">
      <c r="A86" s="8" t="s">
        <v>327</v>
      </c>
      <c r="B86" s="8" t="s">
        <v>360</v>
      </c>
      <c r="C86" s="8" t="s">
        <v>361</v>
      </c>
      <c r="D86" s="8" t="s">
        <v>365</v>
      </c>
      <c r="E86" s="8" t="s">
        <v>394</v>
      </c>
    </row>
    <row r="87" spans="1:5" x14ac:dyDescent="0.3">
      <c r="A87" s="8" t="s">
        <v>398</v>
      </c>
      <c r="B87" s="8" t="s">
        <v>360</v>
      </c>
      <c r="C87" s="8" t="s">
        <v>361</v>
      </c>
      <c r="D87" s="8" t="s">
        <v>368</v>
      </c>
      <c r="E87" s="8" t="s">
        <v>394</v>
      </c>
    </row>
    <row r="88" spans="1:5" x14ac:dyDescent="0.3">
      <c r="A88" s="8" t="s">
        <v>399</v>
      </c>
      <c r="B88" s="8" t="s">
        <v>360</v>
      </c>
      <c r="C88" s="8" t="s">
        <v>361</v>
      </c>
      <c r="D88" s="8" t="s">
        <v>368</v>
      </c>
      <c r="E88" s="8" t="s">
        <v>394</v>
      </c>
    </row>
    <row r="89" spans="1:5" x14ac:dyDescent="0.3">
      <c r="A89" s="8" t="s">
        <v>400</v>
      </c>
      <c r="B89" s="8" t="s">
        <v>360</v>
      </c>
      <c r="C89" s="8" t="s">
        <v>361</v>
      </c>
      <c r="D89" s="8" t="s">
        <v>368</v>
      </c>
      <c r="E89" s="8" t="s">
        <v>394</v>
      </c>
    </row>
    <row r="90" spans="1:5" x14ac:dyDescent="0.3">
      <c r="A90" s="8" t="s">
        <v>401</v>
      </c>
      <c r="B90" s="8" t="s">
        <v>360</v>
      </c>
      <c r="C90" s="8" t="s">
        <v>361</v>
      </c>
      <c r="D90" s="8" t="s">
        <v>368</v>
      </c>
      <c r="E90" s="8" t="s">
        <v>394</v>
      </c>
    </row>
    <row r="91" spans="1:5" x14ac:dyDescent="0.3">
      <c r="A91" s="8" t="s">
        <v>402</v>
      </c>
      <c r="B91" s="8" t="s">
        <v>360</v>
      </c>
      <c r="C91" s="8" t="s">
        <v>361</v>
      </c>
      <c r="D91" s="8" t="s">
        <v>368</v>
      </c>
      <c r="E91" s="8" t="s">
        <v>394</v>
      </c>
    </row>
    <row r="92" spans="1:5" x14ac:dyDescent="0.3">
      <c r="A92" s="8" t="s">
        <v>403</v>
      </c>
      <c r="B92" s="8" t="s">
        <v>360</v>
      </c>
      <c r="C92" s="8" t="s">
        <v>361</v>
      </c>
      <c r="D92" s="8" t="s">
        <v>368</v>
      </c>
      <c r="E92" s="8" t="s">
        <v>394</v>
      </c>
    </row>
    <row r="93" spans="1:5" x14ac:dyDescent="0.3">
      <c r="A93" s="8" t="s">
        <v>404</v>
      </c>
      <c r="B93" s="8" t="s">
        <v>360</v>
      </c>
      <c r="C93" s="8" t="s">
        <v>361</v>
      </c>
      <c r="D93" s="8" t="s">
        <v>368</v>
      </c>
      <c r="E93" s="8" t="s">
        <v>394</v>
      </c>
    </row>
    <row r="94" spans="1:5" x14ac:dyDescent="0.3">
      <c r="A94" s="8" t="s">
        <v>405</v>
      </c>
      <c r="B94" s="8" t="s">
        <v>360</v>
      </c>
      <c r="C94" s="8" t="s">
        <v>361</v>
      </c>
      <c r="D94" s="8" t="s">
        <v>368</v>
      </c>
      <c r="E94" s="8" t="s">
        <v>394</v>
      </c>
    </row>
    <row r="95" spans="1:5" x14ac:dyDescent="0.3">
      <c r="A95" s="8" t="s">
        <v>406</v>
      </c>
      <c r="B95" s="8" t="s">
        <v>360</v>
      </c>
      <c r="C95" s="8" t="s">
        <v>361</v>
      </c>
      <c r="D95" s="8" t="s">
        <v>368</v>
      </c>
      <c r="E95" s="8" t="s">
        <v>394</v>
      </c>
    </row>
    <row r="96" spans="1:5" x14ac:dyDescent="0.3">
      <c r="A96" s="8" t="s">
        <v>407</v>
      </c>
      <c r="B96" s="8" t="s">
        <v>360</v>
      </c>
      <c r="C96" s="8" t="s">
        <v>361</v>
      </c>
      <c r="D96" s="8" t="s">
        <v>368</v>
      </c>
      <c r="E96" s="8" t="s">
        <v>394</v>
      </c>
    </row>
    <row r="97" spans="1:5" x14ac:dyDescent="0.3">
      <c r="A97" s="8" t="s">
        <v>408</v>
      </c>
      <c r="B97" s="8" t="s">
        <v>360</v>
      </c>
      <c r="C97" s="8" t="s">
        <v>361</v>
      </c>
      <c r="D97" s="8" t="s">
        <v>368</v>
      </c>
      <c r="E97" s="8" t="s">
        <v>394</v>
      </c>
    </row>
    <row r="98" spans="1:5" x14ac:dyDescent="0.3">
      <c r="A98" s="8" t="s">
        <v>245</v>
      </c>
      <c r="B98" s="8" t="s">
        <v>360</v>
      </c>
      <c r="C98" s="8" t="s">
        <v>361</v>
      </c>
      <c r="D98" s="8" t="s">
        <v>368</v>
      </c>
      <c r="E98" s="8" t="s">
        <v>394</v>
      </c>
    </row>
    <row r="99" spans="1:5" x14ac:dyDescent="0.3">
      <c r="A99" s="8" t="s">
        <v>409</v>
      </c>
      <c r="B99" s="8" t="s">
        <v>360</v>
      </c>
      <c r="C99" s="8" t="s">
        <v>361</v>
      </c>
      <c r="D99" s="8" t="s">
        <v>368</v>
      </c>
      <c r="E99" s="8" t="s">
        <v>410</v>
      </c>
    </row>
    <row r="100" spans="1:5" x14ac:dyDescent="0.3">
      <c r="A100" s="8" t="s">
        <v>411</v>
      </c>
      <c r="B100" s="8" t="s">
        <v>360</v>
      </c>
      <c r="C100" s="8" t="s">
        <v>361</v>
      </c>
      <c r="D100" s="8" t="s">
        <v>368</v>
      </c>
      <c r="E100" s="8" t="s">
        <v>410</v>
      </c>
    </row>
    <row r="101" spans="1:5" x14ac:dyDescent="0.3">
      <c r="A101" s="8" t="s">
        <v>159</v>
      </c>
      <c r="B101" s="8" t="s">
        <v>360</v>
      </c>
      <c r="C101" s="8" t="s">
        <v>361</v>
      </c>
      <c r="D101" s="8" t="s">
        <v>368</v>
      </c>
      <c r="E101" s="8" t="s">
        <v>410</v>
      </c>
    </row>
    <row r="102" spans="1:5" x14ac:dyDescent="0.3">
      <c r="A102" s="8" t="s">
        <v>210</v>
      </c>
      <c r="B102" s="8" t="s">
        <v>360</v>
      </c>
      <c r="C102" s="8" t="s">
        <v>361</v>
      </c>
      <c r="D102" s="8" t="s">
        <v>368</v>
      </c>
      <c r="E102" s="8" t="s">
        <v>410</v>
      </c>
    </row>
    <row r="103" spans="1:5" x14ac:dyDescent="0.3">
      <c r="A103" s="8" t="s">
        <v>269</v>
      </c>
      <c r="B103" s="8" t="s">
        <v>360</v>
      </c>
      <c r="C103" s="8" t="s">
        <v>361</v>
      </c>
      <c r="D103" s="8" t="s">
        <v>389</v>
      </c>
      <c r="E103" s="8" t="s">
        <v>410</v>
      </c>
    </row>
    <row r="104" spans="1:5" x14ac:dyDescent="0.3">
      <c r="A104" s="8" t="s">
        <v>326</v>
      </c>
      <c r="B104" s="8" t="s">
        <v>360</v>
      </c>
      <c r="C104" s="8" t="s">
        <v>361</v>
      </c>
      <c r="D104" s="8" t="s">
        <v>389</v>
      </c>
      <c r="E104" s="8" t="s">
        <v>410</v>
      </c>
    </row>
    <row r="105" spans="1:5" x14ac:dyDescent="0.3">
      <c r="A105" s="8" t="s">
        <v>118</v>
      </c>
      <c r="B105" s="8" t="s">
        <v>360</v>
      </c>
      <c r="C105" s="8" t="s">
        <v>361</v>
      </c>
      <c r="D105" s="8" t="s">
        <v>374</v>
      </c>
      <c r="E105" s="8" t="str">
        <f>VLOOKUP(A105,[1]relatorio_clientes!$C:$Q,15,0)</f>
        <v>PARANOA</v>
      </c>
    </row>
    <row r="106" spans="1:5" x14ac:dyDescent="0.3">
      <c r="A106" s="8" t="s">
        <v>105</v>
      </c>
      <c r="B106" s="8" t="s">
        <v>360</v>
      </c>
      <c r="C106" s="8" t="s">
        <v>361</v>
      </c>
      <c r="D106" s="8" t="s">
        <v>362</v>
      </c>
      <c r="E106" s="8" t="str">
        <f>VLOOKUP(A106,[1]relatorio_clientes!$C:$Q,15,0)</f>
        <v>PLANALTINA</v>
      </c>
    </row>
    <row r="107" spans="1:5" x14ac:dyDescent="0.3">
      <c r="A107" s="8" t="s">
        <v>153</v>
      </c>
      <c r="B107" s="8" t="s">
        <v>360</v>
      </c>
      <c r="C107" s="8" t="s">
        <v>361</v>
      </c>
      <c r="D107" s="8" t="s">
        <v>365</v>
      </c>
      <c r="E107" s="8" t="str">
        <f>VLOOKUP(A107,[1]relatorio_clientes!$C:$Q,15,0)</f>
        <v>PLANALTINA</v>
      </c>
    </row>
    <row r="108" spans="1:5" x14ac:dyDescent="0.3">
      <c r="A108" s="8" t="s">
        <v>169</v>
      </c>
      <c r="B108" s="8" t="s">
        <v>412</v>
      </c>
      <c r="C108" s="8" t="s">
        <v>364</v>
      </c>
      <c r="D108" s="8" t="s">
        <v>365</v>
      </c>
      <c r="E108" s="8" t="str">
        <f>B108</f>
        <v>Planaltina</v>
      </c>
    </row>
    <row r="109" spans="1:5" x14ac:dyDescent="0.3">
      <c r="A109" s="8" t="s">
        <v>38</v>
      </c>
      <c r="B109" s="8" t="s">
        <v>360</v>
      </c>
      <c r="C109" s="8" t="s">
        <v>361</v>
      </c>
      <c r="D109" s="8" t="s">
        <v>370</v>
      </c>
      <c r="E109" s="8" t="str">
        <f>VLOOKUP(A109,[1]relatorio_clientes!$C:$Q,15,0)</f>
        <v>PONTE ALTA NORTE (GAMA)</v>
      </c>
    </row>
    <row r="110" spans="1:5" x14ac:dyDescent="0.3">
      <c r="A110" s="8" t="s">
        <v>284</v>
      </c>
      <c r="B110" s="8" t="s">
        <v>360</v>
      </c>
      <c r="C110" s="8" t="s">
        <v>361</v>
      </c>
      <c r="D110" s="8" t="s">
        <v>368</v>
      </c>
      <c r="E110" s="8" t="str">
        <f>VLOOKUP(A110,[1]relatorio_clientes!$C:$Q,15,0)</f>
        <v>PONTE ALTA NORTE (GAMA)</v>
      </c>
    </row>
    <row r="111" spans="1:5" x14ac:dyDescent="0.3">
      <c r="A111" s="8" t="s">
        <v>233</v>
      </c>
      <c r="B111" s="8" t="s">
        <v>360</v>
      </c>
      <c r="C111" s="8" t="s">
        <v>361</v>
      </c>
      <c r="D111" s="8" t="s">
        <v>368</v>
      </c>
      <c r="E111" s="8" t="str">
        <f>VLOOKUP(A111,[1]relatorio_clientes!$B:$Q,16,0)</f>
        <v>Recanto das Emas</v>
      </c>
    </row>
    <row r="112" spans="1:5" x14ac:dyDescent="0.3">
      <c r="A112" s="8" t="s">
        <v>264</v>
      </c>
      <c r="B112" s="8" t="s">
        <v>360</v>
      </c>
      <c r="C112" s="8" t="s">
        <v>361</v>
      </c>
      <c r="D112" s="8" t="s">
        <v>365</v>
      </c>
      <c r="E112" s="8" t="str">
        <f>VLOOKUP(A112,[1]relatorio_clientes!$B:$Q,16,0)</f>
        <v>Recanto das emas</v>
      </c>
    </row>
    <row r="113" spans="1:5" x14ac:dyDescent="0.3">
      <c r="A113" s="8" t="s">
        <v>279</v>
      </c>
      <c r="B113" s="8" t="s">
        <v>360</v>
      </c>
      <c r="C113" s="8" t="s">
        <v>361</v>
      </c>
      <c r="D113" s="8" t="s">
        <v>368</v>
      </c>
      <c r="E113" s="8" t="str">
        <f>VLOOKUP(A113,[1]relatorio_clientes!$B:$Q,16,0)</f>
        <v>RECANTO DAS EMAS</v>
      </c>
    </row>
    <row r="114" spans="1:5" x14ac:dyDescent="0.3">
      <c r="A114" s="8" t="s">
        <v>413</v>
      </c>
      <c r="B114" s="8" t="s">
        <v>360</v>
      </c>
      <c r="C114" s="8" t="s">
        <v>361</v>
      </c>
      <c r="D114" s="8" t="s">
        <v>368</v>
      </c>
      <c r="E114" s="8" t="str">
        <f>VLOOKUP(A114,[1]relatorio_clientes!$C:$Q,15,0)</f>
        <v>RECANTO DAS EMAS</v>
      </c>
    </row>
    <row r="115" spans="1:5" x14ac:dyDescent="0.3">
      <c r="A115" s="8" t="s">
        <v>133</v>
      </c>
      <c r="B115" s="8" t="s">
        <v>360</v>
      </c>
      <c r="C115" s="8" t="s">
        <v>361</v>
      </c>
      <c r="D115" s="8" t="s">
        <v>365</v>
      </c>
      <c r="E115" s="8" t="str">
        <f>VLOOKUP(A115,[1]relatorio_clientes!$C:$Q,15,0)</f>
        <v>RECANTO DAS EMAS</v>
      </c>
    </row>
    <row r="116" spans="1:5" x14ac:dyDescent="0.3">
      <c r="A116" s="8" t="s">
        <v>414</v>
      </c>
      <c r="B116" s="8" t="s">
        <v>360</v>
      </c>
      <c r="C116" s="8" t="s">
        <v>361</v>
      </c>
      <c r="D116" s="8" t="s">
        <v>368</v>
      </c>
      <c r="E116" s="8" t="str">
        <f>VLOOKUP(A116,[1]relatorio_clientes!$C:$Q,15,0)</f>
        <v>RECANTO DAS EMAS</v>
      </c>
    </row>
    <row r="117" spans="1:5" x14ac:dyDescent="0.3">
      <c r="A117" s="8" t="s">
        <v>140</v>
      </c>
      <c r="B117" s="8" t="s">
        <v>360</v>
      </c>
      <c r="C117" s="8" t="s">
        <v>361</v>
      </c>
      <c r="D117" s="8" t="s">
        <v>362</v>
      </c>
      <c r="E117" s="8" t="str">
        <f>VLOOKUP(A117,[1]relatorio_clientes!$C:$Q,15,0)</f>
        <v>RECANTO DAS EMAS</v>
      </c>
    </row>
    <row r="118" spans="1:5" x14ac:dyDescent="0.3">
      <c r="A118" s="8" t="s">
        <v>34</v>
      </c>
      <c r="B118" s="8" t="s">
        <v>360</v>
      </c>
      <c r="C118" s="8" t="s">
        <v>361</v>
      </c>
      <c r="D118" s="8" t="s">
        <v>365</v>
      </c>
      <c r="E118" s="8" t="str">
        <f>VLOOKUP(A118,[1]relatorio_clientes!$C:$Q,15,0)</f>
        <v>RECANTO DAS EMAS</v>
      </c>
    </row>
    <row r="119" spans="1:5" x14ac:dyDescent="0.3">
      <c r="A119" s="8" t="s">
        <v>27</v>
      </c>
      <c r="B119" s="8" t="s">
        <v>360</v>
      </c>
      <c r="C119" s="8" t="s">
        <v>361</v>
      </c>
      <c r="D119" s="8" t="s">
        <v>370</v>
      </c>
      <c r="E119" s="8" t="str">
        <f>VLOOKUP(A119,[1]relatorio_clientes!$C:$Q,15,0)</f>
        <v>RECANTO DAS EMAS</v>
      </c>
    </row>
    <row r="120" spans="1:5" x14ac:dyDescent="0.3">
      <c r="A120" s="8" t="s">
        <v>55</v>
      </c>
      <c r="B120" s="8" t="s">
        <v>360</v>
      </c>
      <c r="C120" s="8" t="s">
        <v>361</v>
      </c>
      <c r="D120" s="8" t="s">
        <v>370</v>
      </c>
      <c r="E120" s="8" t="str">
        <f>VLOOKUP(A120,[1]relatorio_clientes!$C:$Q,15,0)</f>
        <v>RECANTO DAS EMAS</v>
      </c>
    </row>
    <row r="121" spans="1:5" x14ac:dyDescent="0.3">
      <c r="A121" s="8" t="s">
        <v>88</v>
      </c>
      <c r="B121" s="8" t="s">
        <v>360</v>
      </c>
      <c r="C121" s="8" t="s">
        <v>361</v>
      </c>
      <c r="D121" s="8" t="s">
        <v>365</v>
      </c>
      <c r="E121" s="8" t="str">
        <f>VLOOKUP(A121,[1]relatorio_clientes!$C:$Q,15,0)</f>
        <v>RECANTO DAS EMAS</v>
      </c>
    </row>
    <row r="122" spans="1:5" x14ac:dyDescent="0.3">
      <c r="A122" s="8" t="s">
        <v>208</v>
      </c>
      <c r="B122" s="8" t="s">
        <v>360</v>
      </c>
      <c r="C122" s="8" t="s">
        <v>361</v>
      </c>
      <c r="D122" s="8" t="s">
        <v>368</v>
      </c>
      <c r="E122" s="8" t="str">
        <f>VLOOKUP(A122,[1]relatorio_clientes!$B:$Q,16,0)</f>
        <v>Riacho Fundo I</v>
      </c>
    </row>
    <row r="123" spans="1:5" x14ac:dyDescent="0.3">
      <c r="A123" s="8" t="s">
        <v>112</v>
      </c>
      <c r="B123" s="8" t="s">
        <v>360</v>
      </c>
      <c r="C123" s="8" t="s">
        <v>361</v>
      </c>
      <c r="D123" s="8" t="s">
        <v>365</v>
      </c>
      <c r="E123" s="8" t="str">
        <f>VLOOKUP(A123,[1]relatorio_clientes!$C:$Q,15,0)</f>
        <v>RIACHO FUNDO I</v>
      </c>
    </row>
    <row r="124" spans="1:5" x14ac:dyDescent="0.3">
      <c r="A124" s="8" t="s">
        <v>190</v>
      </c>
      <c r="B124" s="8" t="s">
        <v>360</v>
      </c>
      <c r="C124" s="8" t="s">
        <v>361</v>
      </c>
      <c r="D124" s="8" t="s">
        <v>362</v>
      </c>
      <c r="E124" s="8" t="str">
        <f>VLOOKUP(A124,[1]relatorio_clientes!$C:$Q,15,0)</f>
        <v>RIACHO FUNDO I</v>
      </c>
    </row>
    <row r="125" spans="1:5" x14ac:dyDescent="0.3">
      <c r="A125" s="8" t="s">
        <v>415</v>
      </c>
      <c r="B125" s="8" t="s">
        <v>360</v>
      </c>
      <c r="C125" s="8" t="s">
        <v>361</v>
      </c>
      <c r="D125" s="8" t="s">
        <v>368</v>
      </c>
      <c r="E125" s="8" t="str">
        <f>VLOOKUP(A125,[1]relatorio_clientes!$C:$Q,15,0)</f>
        <v>RIACHO FUNDO I</v>
      </c>
    </row>
    <row r="126" spans="1:5" x14ac:dyDescent="0.3">
      <c r="A126" s="8" t="s">
        <v>322</v>
      </c>
      <c r="B126" s="8" t="s">
        <v>360</v>
      </c>
      <c r="C126" s="8" t="s">
        <v>361</v>
      </c>
      <c r="D126" s="8" t="s">
        <v>365</v>
      </c>
      <c r="E126" s="8" t="str">
        <f>VLOOKUP(A126,[1]relatorio_clientes!$C:$Q,15,0)</f>
        <v>RIACHO FUNDO I</v>
      </c>
    </row>
    <row r="127" spans="1:5" x14ac:dyDescent="0.3">
      <c r="A127" s="8" t="s">
        <v>305</v>
      </c>
      <c r="B127" s="8" t="s">
        <v>360</v>
      </c>
      <c r="C127" s="8" t="s">
        <v>361</v>
      </c>
      <c r="D127" s="8" t="s">
        <v>365</v>
      </c>
      <c r="E127" s="8" t="str">
        <f>VLOOKUP(A127,[1]relatorio_clientes!$C:$Q,15,0)</f>
        <v>RIACHO FUNDO I</v>
      </c>
    </row>
    <row r="128" spans="1:5" x14ac:dyDescent="0.3">
      <c r="A128" s="8" t="s">
        <v>218</v>
      </c>
      <c r="B128" s="8" t="s">
        <v>360</v>
      </c>
      <c r="C128" s="8" t="s">
        <v>361</v>
      </c>
      <c r="D128" s="8" t="s">
        <v>368</v>
      </c>
      <c r="E128" s="8" t="str">
        <f>VLOOKUP(A128,[1]relatorio_clientes!$B:$Q,16,0)</f>
        <v>Riacho Fundo II</v>
      </c>
    </row>
    <row r="129" spans="1:5" x14ac:dyDescent="0.3">
      <c r="A129" s="8" t="s">
        <v>21</v>
      </c>
      <c r="B129" s="8" t="s">
        <v>360</v>
      </c>
      <c r="C129" s="8" t="s">
        <v>361</v>
      </c>
      <c r="D129" s="8" t="s">
        <v>362</v>
      </c>
      <c r="E129" s="8" t="s">
        <v>416</v>
      </c>
    </row>
    <row r="130" spans="1:5" x14ac:dyDescent="0.3">
      <c r="A130" s="8" t="s">
        <v>417</v>
      </c>
      <c r="B130" s="8" t="s">
        <v>360</v>
      </c>
      <c r="C130" s="8" t="s">
        <v>361</v>
      </c>
      <c r="D130" s="8" t="s">
        <v>365</v>
      </c>
      <c r="E130" s="8" t="str">
        <f>VLOOKUP(A130,[1]relatorio_clientes!$C:$Q,15,0)</f>
        <v>Riacho Fundo II</v>
      </c>
    </row>
    <row r="131" spans="1:5" x14ac:dyDescent="0.3">
      <c r="A131" s="8" t="s">
        <v>156</v>
      </c>
      <c r="B131" s="8" t="s">
        <v>360</v>
      </c>
      <c r="C131" s="8" t="s">
        <v>361</v>
      </c>
      <c r="D131" s="8" t="s">
        <v>365</v>
      </c>
      <c r="E131" s="8" t="str">
        <f>VLOOKUP(A131,[1]relatorio_clientes!$C:$Q,15,0)</f>
        <v>RIACHO FUNDO II</v>
      </c>
    </row>
    <row r="132" spans="1:5" x14ac:dyDescent="0.3">
      <c r="A132" s="8" t="s">
        <v>216</v>
      </c>
      <c r="B132" s="8" t="s">
        <v>360</v>
      </c>
      <c r="C132" s="8" t="s">
        <v>361</v>
      </c>
      <c r="D132" s="8" t="s">
        <v>362</v>
      </c>
      <c r="E132" s="8" t="str">
        <f>VLOOKUP(A132,[1]relatorio_clientes!$C:$Q,15,0)</f>
        <v>RIACHO FUNDO II</v>
      </c>
    </row>
    <row r="133" spans="1:5" x14ac:dyDescent="0.3">
      <c r="A133" s="8" t="s">
        <v>239</v>
      </c>
      <c r="B133" s="8" t="s">
        <v>360</v>
      </c>
      <c r="C133" s="8" t="s">
        <v>361</v>
      </c>
      <c r="D133" s="8" t="s">
        <v>362</v>
      </c>
      <c r="E133" s="8" t="str">
        <f>VLOOKUP(A133,[1]relatorio_clientes!$C:$Q,15,0)</f>
        <v>RIACHO FUNDO II</v>
      </c>
    </row>
    <row r="134" spans="1:5" x14ac:dyDescent="0.3">
      <c r="A134" s="8" t="s">
        <v>142</v>
      </c>
      <c r="B134" s="8" t="s">
        <v>360</v>
      </c>
      <c r="C134" s="8" t="s">
        <v>361</v>
      </c>
      <c r="D134" s="8" t="s">
        <v>374</v>
      </c>
      <c r="E134" s="8" t="str">
        <f>VLOOKUP(A134,[1]relatorio_clientes!$C:$Q,15,0)</f>
        <v>RIACHO FUNDO II</v>
      </c>
    </row>
    <row r="135" spans="1:5" x14ac:dyDescent="0.3">
      <c r="A135" s="8" t="s">
        <v>161</v>
      </c>
      <c r="B135" s="8" t="s">
        <v>360</v>
      </c>
      <c r="C135" s="8" t="s">
        <v>361</v>
      </c>
      <c r="D135" s="8" t="s">
        <v>362</v>
      </c>
      <c r="E135" s="8" t="str">
        <f>VLOOKUP(A135,[1]relatorio_clientes!$C:$Q,15,0)</f>
        <v>RIACHO FUNDO II</v>
      </c>
    </row>
    <row r="136" spans="1:5" x14ac:dyDescent="0.3">
      <c r="A136" s="8" t="s">
        <v>42</v>
      </c>
      <c r="B136" s="8" t="s">
        <v>360</v>
      </c>
      <c r="C136" s="8" t="s">
        <v>361</v>
      </c>
      <c r="D136" s="8" t="s">
        <v>370</v>
      </c>
      <c r="E136" s="8" t="str">
        <f>VLOOKUP(A136,[1]relatorio_clientes!$C:$Q,15,0)</f>
        <v>SAMAMBAIA</v>
      </c>
    </row>
    <row r="137" spans="1:5" x14ac:dyDescent="0.3">
      <c r="A137" s="8" t="s">
        <v>418</v>
      </c>
      <c r="B137" s="8" t="s">
        <v>360</v>
      </c>
      <c r="C137" s="8" t="s">
        <v>361</v>
      </c>
      <c r="D137" s="8" t="s">
        <v>368</v>
      </c>
      <c r="E137" s="8" t="str">
        <f>VLOOKUP(A137,[1]relatorio_clientes!$C:$Q,15,0)</f>
        <v>SAMAMBAIA NORTE</v>
      </c>
    </row>
    <row r="138" spans="1:5" x14ac:dyDescent="0.3">
      <c r="A138" s="8" t="s">
        <v>419</v>
      </c>
      <c r="B138" s="8" t="s">
        <v>360</v>
      </c>
      <c r="C138" s="8" t="s">
        <v>361</v>
      </c>
      <c r="D138" s="8" t="s">
        <v>368</v>
      </c>
      <c r="E138" s="8" t="str">
        <f>VLOOKUP(A138,[1]relatorio_clientes!$B:$Q,16,0)</f>
        <v>Samambaia Norte (Samambaia)</v>
      </c>
    </row>
    <row r="139" spans="1:5" x14ac:dyDescent="0.3">
      <c r="A139" s="8" t="s">
        <v>102</v>
      </c>
      <c r="B139" s="8" t="s">
        <v>360</v>
      </c>
      <c r="C139" s="8" t="s">
        <v>361</v>
      </c>
      <c r="D139" s="8" t="s">
        <v>365</v>
      </c>
      <c r="E139" s="8" t="str">
        <f>VLOOKUP(A139,[1]relatorio_clientes!$B:$Q,16,0)</f>
        <v>Samambaia Norte (Samambaia)</v>
      </c>
    </row>
    <row r="140" spans="1:5" x14ac:dyDescent="0.3">
      <c r="A140" s="8" t="s">
        <v>136</v>
      </c>
      <c r="B140" s="8" t="s">
        <v>360</v>
      </c>
      <c r="C140" s="8" t="s">
        <v>361</v>
      </c>
      <c r="D140" s="8" t="s">
        <v>368</v>
      </c>
      <c r="E140" s="8" t="str">
        <f>VLOOKUP(A140,[1]relatorio_clientes!$C:$Q,15,0)</f>
        <v>SAMAMBAIA NORTE (SAMAMBAIA)</v>
      </c>
    </row>
    <row r="141" spans="1:5" x14ac:dyDescent="0.3">
      <c r="A141" s="8" t="s">
        <v>85</v>
      </c>
      <c r="B141" s="8" t="s">
        <v>360</v>
      </c>
      <c r="C141" s="8" t="s">
        <v>361</v>
      </c>
      <c r="D141" s="8" t="s">
        <v>365</v>
      </c>
      <c r="E141" s="8" t="str">
        <f>VLOOKUP(A141,[1]relatorio_clientes!$C:$Q,15,0)</f>
        <v>SAMAMBAIA NORTE (SAMAMBAIA)</v>
      </c>
    </row>
    <row r="142" spans="1:5" x14ac:dyDescent="0.3">
      <c r="A142" s="8" t="s">
        <v>158</v>
      </c>
      <c r="B142" s="8" t="s">
        <v>360</v>
      </c>
      <c r="C142" s="8" t="s">
        <v>361</v>
      </c>
      <c r="D142" s="8" t="s">
        <v>368</v>
      </c>
      <c r="E142" s="8" t="str">
        <f>VLOOKUP(A142,[1]relatorio_clientes!$B:$Q,16,0)</f>
        <v>Samambaia Sul (Samambaia)</v>
      </c>
    </row>
    <row r="143" spans="1:5" x14ac:dyDescent="0.3">
      <c r="A143" s="8" t="s">
        <v>68</v>
      </c>
      <c r="B143" s="8" t="s">
        <v>360</v>
      </c>
      <c r="C143" s="8" t="s">
        <v>361</v>
      </c>
      <c r="D143" s="8" t="s">
        <v>362</v>
      </c>
      <c r="E143" s="8" t="str">
        <f>VLOOKUP(A143,[1]relatorio_clientes!$C:$Q,15,0)</f>
        <v>SAMAMBAIA SUL (SAMAMBAIA)</v>
      </c>
    </row>
    <row r="144" spans="1:5" x14ac:dyDescent="0.3">
      <c r="A144" s="8" t="s">
        <v>135</v>
      </c>
      <c r="B144" s="8" t="s">
        <v>360</v>
      </c>
      <c r="C144" s="8" t="s">
        <v>361</v>
      </c>
      <c r="D144" s="8" t="s">
        <v>368</v>
      </c>
      <c r="E144" s="8" t="str">
        <f>VLOOKUP(A144,[1]relatorio_clientes!$B:$Q,16,0)</f>
        <v>Santa Maria</v>
      </c>
    </row>
    <row r="145" spans="1:5" x14ac:dyDescent="0.3">
      <c r="A145" s="8" t="s">
        <v>98</v>
      </c>
      <c r="B145" s="8" t="s">
        <v>360</v>
      </c>
      <c r="C145" s="8" t="s">
        <v>361</v>
      </c>
      <c r="D145" s="8" t="s">
        <v>365</v>
      </c>
      <c r="E145" s="8" t="str">
        <f>VLOOKUP(A145,[1]relatorio_clientes!$C:$Q,15,0)</f>
        <v>SANTA MARIA</v>
      </c>
    </row>
    <row r="146" spans="1:5" x14ac:dyDescent="0.3">
      <c r="A146" s="8" t="s">
        <v>420</v>
      </c>
      <c r="B146" s="8" t="s">
        <v>360</v>
      </c>
      <c r="C146" s="8" t="s">
        <v>361</v>
      </c>
      <c r="D146" s="8" t="s">
        <v>368</v>
      </c>
      <c r="E146" s="8" t="str">
        <f>VLOOKUP(A146,[1]relatorio_clientes!$C:$Q,15,0)</f>
        <v>SANTA MARIA</v>
      </c>
    </row>
    <row r="147" spans="1:5" x14ac:dyDescent="0.3">
      <c r="A147" s="8" t="s">
        <v>259</v>
      </c>
      <c r="B147" s="8" t="s">
        <v>360</v>
      </c>
      <c r="C147" s="8" t="s">
        <v>361</v>
      </c>
      <c r="D147" s="8" t="s">
        <v>368</v>
      </c>
      <c r="E147" s="8" t="str">
        <f>VLOOKUP(A147,[1]relatorio_clientes!$C:$Q,15,0)</f>
        <v>SANTA MARIA</v>
      </c>
    </row>
    <row r="148" spans="1:5" x14ac:dyDescent="0.3">
      <c r="A148" s="8" t="s">
        <v>421</v>
      </c>
      <c r="B148" s="8" t="s">
        <v>360</v>
      </c>
      <c r="C148" s="8" t="s">
        <v>361</v>
      </c>
      <c r="D148" s="8" t="s">
        <v>368</v>
      </c>
      <c r="E148" s="8" t="str">
        <f>VLOOKUP(A148,[1]relatorio_clientes!$C:$Q,15,0)</f>
        <v>SAO SEBASTIAO</v>
      </c>
    </row>
    <row r="149" spans="1:5" x14ac:dyDescent="0.3">
      <c r="A149" s="8" t="s">
        <v>277</v>
      </c>
      <c r="B149" s="8" t="s">
        <v>360</v>
      </c>
      <c r="C149" s="8" t="s">
        <v>361</v>
      </c>
      <c r="D149" s="8" t="s">
        <v>374</v>
      </c>
      <c r="E149" s="8" t="s">
        <v>422</v>
      </c>
    </row>
    <row r="150" spans="1:5" x14ac:dyDescent="0.3">
      <c r="A150" s="8" t="s">
        <v>62</v>
      </c>
      <c r="B150" s="8" t="s">
        <v>360</v>
      </c>
      <c r="C150" s="8" t="s">
        <v>361</v>
      </c>
      <c r="D150" s="8" t="s">
        <v>368</v>
      </c>
      <c r="E150" s="8" t="str">
        <f>VLOOKUP(A150,[1]relatorio_clientes!$C:$Q,15,0)</f>
        <v>SETOR DE INDUSTRIA E ABASTECIMENTO</v>
      </c>
    </row>
    <row r="151" spans="1:5" x14ac:dyDescent="0.3">
      <c r="A151" s="8" t="s">
        <v>298</v>
      </c>
      <c r="B151" s="8" t="s">
        <v>360</v>
      </c>
      <c r="C151" s="8" t="s">
        <v>361</v>
      </c>
      <c r="D151" s="8" t="s">
        <v>365</v>
      </c>
      <c r="E151" s="8" t="str">
        <f>VLOOKUP(A151,[1]relatorio_clientes!$C:$Q,15,0)</f>
        <v>SETOR DE MANSOES DE SOBRADINHO</v>
      </c>
    </row>
    <row r="152" spans="1:5" x14ac:dyDescent="0.3">
      <c r="A152" s="8" t="s">
        <v>126</v>
      </c>
      <c r="B152" s="8" t="s">
        <v>360</v>
      </c>
      <c r="C152" s="8" t="s">
        <v>361</v>
      </c>
      <c r="D152" s="8" t="s">
        <v>368</v>
      </c>
      <c r="E152" s="8" t="str">
        <f>VLOOKUP(A152,[1]relatorio_clientes!$C:$Q,15,0)</f>
        <v>SETOR HABITACIONAL ARNIQUEIRA (AGUAS CLARAS)</v>
      </c>
    </row>
    <row r="153" spans="1:5" x14ac:dyDescent="0.3">
      <c r="A153" s="8" t="s">
        <v>117</v>
      </c>
      <c r="B153" s="8" t="s">
        <v>360</v>
      </c>
      <c r="C153" s="8" t="s">
        <v>361</v>
      </c>
      <c r="D153" s="8" t="s">
        <v>362</v>
      </c>
      <c r="E153" s="8" t="str">
        <f>VLOOKUP(A153,[1]relatorio_clientes!$C:$Q,15,0)</f>
        <v>SETOR HABITACIONAL ARNIQUEIRA (AGUAS CLARAS)</v>
      </c>
    </row>
    <row r="154" spans="1:5" x14ac:dyDescent="0.3">
      <c r="A154" s="8" t="s">
        <v>271</v>
      </c>
      <c r="B154" s="8" t="s">
        <v>360</v>
      </c>
      <c r="C154" s="8" t="s">
        <v>361</v>
      </c>
      <c r="D154" s="8" t="s">
        <v>368</v>
      </c>
      <c r="E154" s="8" t="str">
        <f>VLOOKUP(A154,[1]relatorio_clientes!$C:$Q,15,0)</f>
        <v>SETOR HABITACIONAL ARNIQUEIRA (AGUAS CLARAS)</v>
      </c>
    </row>
    <row r="155" spans="1:5" x14ac:dyDescent="0.3">
      <c r="A155" s="8" t="s">
        <v>230</v>
      </c>
      <c r="B155" s="8" t="s">
        <v>360</v>
      </c>
      <c r="C155" s="8" t="s">
        <v>361</v>
      </c>
      <c r="D155" s="8" t="s">
        <v>365</v>
      </c>
      <c r="E155" s="8" t="str">
        <f>VLOOKUP(A155,[1]relatorio_clientes!$C:$Q,15,0)</f>
        <v>SETOR HABITACIONAL SAMAMBAIA (VICENTE PIRES)</v>
      </c>
    </row>
    <row r="156" spans="1:5" x14ac:dyDescent="0.3">
      <c r="A156" s="8" t="s">
        <v>231</v>
      </c>
      <c r="B156" s="8" t="s">
        <v>360</v>
      </c>
      <c r="C156" s="8" t="s">
        <v>361</v>
      </c>
      <c r="D156" s="8" t="s">
        <v>368</v>
      </c>
      <c r="E156" s="8" t="str">
        <f>VLOOKUP(A156,[1]relatorio_clientes!$B:$Q,16,0)</f>
        <v>Setor Habitacional Vicente Pires</v>
      </c>
    </row>
    <row r="157" spans="1:5" x14ac:dyDescent="0.3">
      <c r="A157" s="8" t="s">
        <v>423</v>
      </c>
      <c r="B157" s="8" t="s">
        <v>360</v>
      </c>
      <c r="C157" s="8" t="s">
        <v>361</v>
      </c>
      <c r="D157" s="8" t="s">
        <v>368</v>
      </c>
      <c r="E157" s="8" t="str">
        <f>VLOOKUP(A157,[1]relatorio_clientes!$B:$Q,16,0)</f>
        <v>Setor Habitacional Vicente Pires</v>
      </c>
    </row>
    <row r="158" spans="1:5" x14ac:dyDescent="0.3">
      <c r="A158" s="8" t="s">
        <v>44</v>
      </c>
      <c r="B158" s="8" t="s">
        <v>360</v>
      </c>
      <c r="C158" s="8" t="s">
        <v>361</v>
      </c>
      <c r="D158" s="8" t="s">
        <v>370</v>
      </c>
      <c r="E158" s="8" t="str">
        <f>VLOOKUP(A158,[1]relatorio_clientes!$C:$Q,15,0)</f>
        <v>SETOR HABITACIONAL VICENTE PIRES</v>
      </c>
    </row>
    <row r="159" spans="1:5" x14ac:dyDescent="0.3">
      <c r="A159" s="8" t="s">
        <v>165</v>
      </c>
      <c r="B159" s="8" t="s">
        <v>360</v>
      </c>
      <c r="C159" s="8" t="s">
        <v>361</v>
      </c>
      <c r="D159" s="8" t="s">
        <v>370</v>
      </c>
      <c r="E159" s="8" t="str">
        <f>VLOOKUP(A159,[1]relatorio_clientes!$C:$Q,15,0)</f>
        <v>SETOR HABITACIONAL VICENTE PIRES</v>
      </c>
    </row>
    <row r="160" spans="1:5" x14ac:dyDescent="0.3">
      <c r="A160" s="8" t="s">
        <v>59</v>
      </c>
      <c r="B160" s="8" t="s">
        <v>360</v>
      </c>
      <c r="C160" s="8" t="s">
        <v>361</v>
      </c>
      <c r="D160" s="8" t="s">
        <v>362</v>
      </c>
      <c r="E160" s="8" t="str">
        <f>VLOOKUP(A160,[1]relatorio_clientes!$C:$Q,15,0)</f>
        <v>SETOR HABITACIONAL VICENTE PIRES</v>
      </c>
    </row>
    <row r="161" spans="1:5" x14ac:dyDescent="0.3">
      <c r="A161" s="8" t="s">
        <v>217</v>
      </c>
      <c r="B161" s="8" t="s">
        <v>360</v>
      </c>
      <c r="C161" s="8" t="s">
        <v>361</v>
      </c>
      <c r="D161" s="8" t="s">
        <v>370</v>
      </c>
      <c r="E161" s="8" t="str">
        <f>VLOOKUP(A161,[1]relatorio_clientes!$C:$Q,15,0)</f>
        <v>SETOR HABITACIONAL VICENTE PIRES</v>
      </c>
    </row>
    <row r="162" spans="1:5" x14ac:dyDescent="0.3">
      <c r="A162" s="8" t="s">
        <v>15</v>
      </c>
      <c r="B162" s="8" t="s">
        <v>360</v>
      </c>
      <c r="C162" s="8" t="s">
        <v>361</v>
      </c>
      <c r="D162" s="8" t="s">
        <v>365</v>
      </c>
      <c r="E162" s="8" t="str">
        <f>VLOOKUP(A162,[1]relatorio_clientes!$C:$Q,15,0)</f>
        <v>SETOR HABITACIONAL VICENTE PIRES</v>
      </c>
    </row>
    <row r="163" spans="1:5" x14ac:dyDescent="0.3">
      <c r="A163" s="8" t="s">
        <v>424</v>
      </c>
      <c r="B163" s="8" t="s">
        <v>360</v>
      </c>
      <c r="C163" s="8" t="s">
        <v>361</v>
      </c>
      <c r="D163" s="8" t="s">
        <v>368</v>
      </c>
      <c r="E163" s="8" t="str">
        <f>VLOOKUP(A163,[1]relatorio_clientes!$C:$Q,15,0)</f>
        <v>SETOR INDUSTRIAL (CEILANDIA)</v>
      </c>
    </row>
    <row r="164" spans="1:5" x14ac:dyDescent="0.3">
      <c r="A164" s="8" t="s">
        <v>224</v>
      </c>
      <c r="B164" s="8" t="s">
        <v>360</v>
      </c>
      <c r="C164" s="8" t="s">
        <v>361</v>
      </c>
      <c r="D164" s="8" t="s">
        <v>362</v>
      </c>
      <c r="E164" s="8" t="str">
        <f>VLOOKUP(A164,[1]relatorio_clientes!$C:$Q,15,0)</f>
        <v>SETOR INDUSTRIAL (CEILANDIA)</v>
      </c>
    </row>
    <row r="165" spans="1:5" x14ac:dyDescent="0.3">
      <c r="A165" s="8" t="s">
        <v>244</v>
      </c>
      <c r="B165" s="8" t="s">
        <v>360</v>
      </c>
      <c r="C165" s="8" t="s">
        <v>361</v>
      </c>
      <c r="D165" s="8" t="s">
        <v>389</v>
      </c>
      <c r="E165" s="8" t="str">
        <f>VLOOKUP(A165,[1]relatorio_clientes!$B:$Q,16,0)</f>
        <v>Setor Industrial (Taguatinga)</v>
      </c>
    </row>
    <row r="166" spans="1:5" x14ac:dyDescent="0.3">
      <c r="A166" s="8" t="s">
        <v>262</v>
      </c>
      <c r="B166" s="8" t="s">
        <v>360</v>
      </c>
      <c r="C166" s="8" t="s">
        <v>361</v>
      </c>
      <c r="D166" s="8" t="s">
        <v>365</v>
      </c>
      <c r="E166" s="8" t="str">
        <f>VLOOKUP(A166,[1]relatorio_clientes!$B:$Q,16,0)</f>
        <v>SETOR INDUSTRIAL (TAGUATINGA)</v>
      </c>
    </row>
    <row r="167" spans="1:5" x14ac:dyDescent="0.3">
      <c r="A167" s="8" t="s">
        <v>180</v>
      </c>
      <c r="B167" s="8" t="s">
        <v>360</v>
      </c>
      <c r="C167" s="8" t="s">
        <v>361</v>
      </c>
      <c r="D167" s="8" t="s">
        <v>362</v>
      </c>
      <c r="E167" s="8" t="str">
        <f>VLOOKUP(A167,[1]relatorio_clientes!$C:$Q,15,0)</f>
        <v>SETOR INDUSTRIAL (TAGUATINGA)</v>
      </c>
    </row>
    <row r="168" spans="1:5" x14ac:dyDescent="0.3">
      <c r="A168" s="8" t="s">
        <v>425</v>
      </c>
      <c r="B168" s="8" t="s">
        <v>360</v>
      </c>
      <c r="C168" s="8" t="s">
        <v>361</v>
      </c>
      <c r="D168" s="8" t="s">
        <v>362</v>
      </c>
      <c r="E168" s="8" t="str">
        <f>VLOOKUP(A168,[1]relatorio_clientes!$C:$Q,15,0)</f>
        <v>SETOR INDUSTRIAL (TAGUATINGA)</v>
      </c>
    </row>
    <row r="169" spans="1:5" x14ac:dyDescent="0.3">
      <c r="A169" s="8" t="s">
        <v>23</v>
      </c>
      <c r="B169" s="8" t="s">
        <v>360</v>
      </c>
      <c r="C169" s="8" t="s">
        <v>361</v>
      </c>
      <c r="D169" s="8" t="s">
        <v>370</v>
      </c>
      <c r="E169" s="8" t="str">
        <f>VLOOKUP(A169,[1]relatorio_clientes!$C:$Q,15,0)</f>
        <v>SETOR INDUSTRIAL (TAGUATINGA)</v>
      </c>
    </row>
    <row r="170" spans="1:5" x14ac:dyDescent="0.3">
      <c r="A170" s="8" t="s">
        <v>426</v>
      </c>
      <c r="B170" s="8" t="s">
        <v>360</v>
      </c>
      <c r="C170" s="8" t="s">
        <v>361</v>
      </c>
      <c r="D170" s="8" t="s">
        <v>368</v>
      </c>
      <c r="E170" s="8" t="str">
        <f>VLOOKUP(A170,[1]relatorio_clientes!$C:$Q,15,0)</f>
        <v>SETOR INDUSTRIAL (TAGUATINGA)</v>
      </c>
    </row>
    <row r="171" spans="1:5" x14ac:dyDescent="0.3">
      <c r="A171" s="8" t="s">
        <v>107</v>
      </c>
      <c r="B171" s="8" t="s">
        <v>412</v>
      </c>
      <c r="C171" s="8" t="s">
        <v>361</v>
      </c>
      <c r="D171" s="8" t="s">
        <v>362</v>
      </c>
      <c r="E171" s="8" t="str">
        <f>VLOOKUP(A171,[1]relatorio_clientes!$C:$Q,15,0)</f>
        <v>SETOR LESTE</v>
      </c>
    </row>
    <row r="172" spans="1:5" x14ac:dyDescent="0.3">
      <c r="A172" s="8" t="s">
        <v>427</v>
      </c>
      <c r="B172" s="8" t="s">
        <v>360</v>
      </c>
      <c r="C172" s="8" t="s">
        <v>361</v>
      </c>
      <c r="D172" s="8" t="s">
        <v>368</v>
      </c>
      <c r="E172" s="8" t="str">
        <f>VLOOKUP(A172,[1]relatorio_clientes!$C:$Q,15,0)</f>
        <v>SETOR LESTE (GAMA)</v>
      </c>
    </row>
    <row r="173" spans="1:5" x14ac:dyDescent="0.3">
      <c r="A173" s="8" t="s">
        <v>428</v>
      </c>
      <c r="B173" s="8" t="s">
        <v>360</v>
      </c>
      <c r="C173" s="8" t="s">
        <v>361</v>
      </c>
      <c r="D173" s="8" t="s">
        <v>368</v>
      </c>
      <c r="E173" s="8" t="str">
        <f>VLOOKUP(A173,[1]relatorio_clientes!$C:$Q,15,0)</f>
        <v>SETOR LESTE (GAMA)</v>
      </c>
    </row>
    <row r="174" spans="1:5" x14ac:dyDescent="0.3">
      <c r="A174" s="8" t="s">
        <v>207</v>
      </c>
      <c r="B174" s="8" t="s">
        <v>360</v>
      </c>
      <c r="C174" s="8" t="s">
        <v>361</v>
      </c>
      <c r="D174" s="8" t="s">
        <v>368</v>
      </c>
      <c r="E174" s="8" t="str">
        <f>VLOOKUP(A174,[1]relatorio_clientes!$C:$Q,15,0)</f>
        <v>SETOR NORTE (BRAZLANDIA)</v>
      </c>
    </row>
    <row r="175" spans="1:5" x14ac:dyDescent="0.3">
      <c r="A175" s="8" t="s">
        <v>429</v>
      </c>
      <c r="B175" s="8" t="s">
        <v>360</v>
      </c>
      <c r="C175" s="8" t="s">
        <v>361</v>
      </c>
      <c r="D175" s="8" t="s">
        <v>368</v>
      </c>
      <c r="E175" s="8" t="str">
        <f>VLOOKUP(A175,[1]relatorio_clientes!$B:$Q,16,0)</f>
        <v>Setor Placa da Mercedes (Núcleo Bandeirante)</v>
      </c>
    </row>
    <row r="176" spans="1:5" x14ac:dyDescent="0.3">
      <c r="A176" s="8" t="s">
        <v>76</v>
      </c>
      <c r="B176" s="8" t="s">
        <v>360</v>
      </c>
      <c r="C176" s="8" t="s">
        <v>361</v>
      </c>
      <c r="D176" s="8" t="s">
        <v>362</v>
      </c>
      <c r="E176" s="8" t="str">
        <f>VLOOKUP(A176,[1]relatorio_clientes!$C:$Q,15,0)</f>
        <v>Setor Placa da Mercedes (Núcleo Bandeirante)</v>
      </c>
    </row>
    <row r="177" spans="1:5" x14ac:dyDescent="0.3">
      <c r="A177" s="8" t="s">
        <v>92</v>
      </c>
      <c r="B177" s="8" t="s">
        <v>360</v>
      </c>
      <c r="C177" s="8" t="s">
        <v>361</v>
      </c>
      <c r="D177" s="8" t="s">
        <v>370</v>
      </c>
      <c r="E177" s="8" t="str">
        <f>VLOOKUP(A177,[1]relatorio_clientes!$B:$Q,16,0)</f>
        <v>SOBRADINHO</v>
      </c>
    </row>
    <row r="178" spans="1:5" x14ac:dyDescent="0.3">
      <c r="A178" s="8" t="s">
        <v>235</v>
      </c>
      <c r="B178" s="8" t="s">
        <v>360</v>
      </c>
      <c r="C178" s="8" t="s">
        <v>361</v>
      </c>
      <c r="D178" s="8" t="s">
        <v>368</v>
      </c>
      <c r="E178" s="8" t="s">
        <v>410</v>
      </c>
    </row>
    <row r="179" spans="1:5" x14ac:dyDescent="0.3">
      <c r="A179" s="8" t="s">
        <v>143</v>
      </c>
      <c r="B179" s="8" t="s">
        <v>360</v>
      </c>
      <c r="C179" s="8" t="s">
        <v>361</v>
      </c>
      <c r="D179" s="8" t="s">
        <v>368</v>
      </c>
      <c r="E179" s="8" t="s">
        <v>410</v>
      </c>
    </row>
    <row r="180" spans="1:5" x14ac:dyDescent="0.3">
      <c r="A180" s="8" t="s">
        <v>281</v>
      </c>
      <c r="B180" s="8" t="s">
        <v>360</v>
      </c>
      <c r="C180" s="8" t="s">
        <v>361</v>
      </c>
      <c r="D180" s="8" t="s">
        <v>389</v>
      </c>
      <c r="E180" s="8" t="s">
        <v>410</v>
      </c>
    </row>
    <row r="181" spans="1:5" x14ac:dyDescent="0.3">
      <c r="A181" s="8" t="s">
        <v>237</v>
      </c>
      <c r="B181" s="8" t="s">
        <v>360</v>
      </c>
      <c r="C181" s="8" t="s">
        <v>361</v>
      </c>
      <c r="D181" s="8" t="s">
        <v>368</v>
      </c>
      <c r="E181" s="8" t="s">
        <v>410</v>
      </c>
    </row>
    <row r="182" spans="1:5" x14ac:dyDescent="0.3">
      <c r="A182" s="8" t="s">
        <v>212</v>
      </c>
      <c r="B182" s="8" t="s">
        <v>360</v>
      </c>
      <c r="C182" s="8" t="s">
        <v>361</v>
      </c>
      <c r="D182" s="8" t="s">
        <v>368</v>
      </c>
      <c r="E182" s="8" t="s">
        <v>410</v>
      </c>
    </row>
    <row r="183" spans="1:5" x14ac:dyDescent="0.3">
      <c r="A183" s="8" t="s">
        <v>155</v>
      </c>
      <c r="B183" s="8" t="s">
        <v>360</v>
      </c>
      <c r="C183" s="8" t="s">
        <v>361</v>
      </c>
      <c r="D183" s="8" t="s">
        <v>368</v>
      </c>
      <c r="E183" s="8" t="s">
        <v>410</v>
      </c>
    </row>
    <row r="184" spans="1:5" x14ac:dyDescent="0.3">
      <c r="A184" s="8" t="s">
        <v>141</v>
      </c>
      <c r="B184" s="8" t="s">
        <v>360</v>
      </c>
      <c r="C184" s="8" t="s">
        <v>361</v>
      </c>
      <c r="D184" s="8" t="s">
        <v>362</v>
      </c>
      <c r="E184" s="8" t="str">
        <f>VLOOKUP(A184,[1]relatorio_clientes!$C:$Q,15,0)</f>
        <v>TAGUATINGA</v>
      </c>
    </row>
    <row r="185" spans="1:5" x14ac:dyDescent="0.3">
      <c r="A185" s="8" t="s">
        <v>49</v>
      </c>
      <c r="B185" s="8" t="s">
        <v>360</v>
      </c>
      <c r="C185" s="8" t="s">
        <v>361</v>
      </c>
      <c r="D185" s="8" t="s">
        <v>362</v>
      </c>
      <c r="E185" s="8" t="str">
        <f>VLOOKUP(A185,[1]relatorio_clientes!$C:$Q,15,0)</f>
        <v>TAGUATINGA</v>
      </c>
    </row>
    <row r="186" spans="1:5" x14ac:dyDescent="0.3">
      <c r="A186" s="8" t="s">
        <v>128</v>
      </c>
      <c r="B186" s="8" t="s">
        <v>360</v>
      </c>
      <c r="C186" s="8" t="s">
        <v>361</v>
      </c>
      <c r="D186" s="8" t="s">
        <v>365</v>
      </c>
      <c r="E186" s="8" t="s">
        <v>430</v>
      </c>
    </row>
    <row r="187" spans="1:5" x14ac:dyDescent="0.3">
      <c r="A187" s="8" t="s">
        <v>267</v>
      </c>
      <c r="B187" s="8" t="s">
        <v>360</v>
      </c>
      <c r="C187" s="8" t="s">
        <v>361</v>
      </c>
      <c r="D187" s="8" t="s">
        <v>368</v>
      </c>
      <c r="E187" s="8" t="str">
        <f>VLOOKUP(A187,[1]relatorio_clientes!$B:$Q,16,0)</f>
        <v>TAGUATINGA NORTE</v>
      </c>
    </row>
    <row r="188" spans="1:5" x14ac:dyDescent="0.3">
      <c r="A188" s="8" t="s">
        <v>183</v>
      </c>
      <c r="B188" s="8" t="s">
        <v>431</v>
      </c>
      <c r="C188" s="8" t="s">
        <v>364</v>
      </c>
      <c r="D188" s="8" t="s">
        <v>362</v>
      </c>
      <c r="E188" s="8" t="str">
        <f t="shared" ref="E188:E224" si="1">B188</f>
        <v>Caldas Novas</v>
      </c>
    </row>
    <row r="189" spans="1:5" x14ac:dyDescent="0.3">
      <c r="A189" s="8" t="s">
        <v>184</v>
      </c>
      <c r="B189" s="8" t="s">
        <v>432</v>
      </c>
      <c r="C189" s="8" t="s">
        <v>373</v>
      </c>
      <c r="D189" s="8" t="s">
        <v>362</v>
      </c>
      <c r="E189" s="8" t="str">
        <f t="shared" si="1"/>
        <v>Castanhal</v>
      </c>
    </row>
    <row r="190" spans="1:5" x14ac:dyDescent="0.3">
      <c r="A190" s="8" t="s">
        <v>186</v>
      </c>
      <c r="B190" s="8" t="s">
        <v>433</v>
      </c>
      <c r="C190" s="8" t="s">
        <v>434</v>
      </c>
      <c r="D190" s="8" t="s">
        <v>370</v>
      </c>
      <c r="E190" s="8" t="str">
        <f t="shared" si="1"/>
        <v>Eunápolis</v>
      </c>
    </row>
    <row r="191" spans="1:5" x14ac:dyDescent="0.3">
      <c r="A191" s="8" t="s">
        <v>189</v>
      </c>
      <c r="B191" s="8" t="s">
        <v>435</v>
      </c>
      <c r="C191" s="8" t="s">
        <v>364</v>
      </c>
      <c r="D191" s="8" t="s">
        <v>368</v>
      </c>
      <c r="E191" s="8" t="str">
        <f t="shared" si="1"/>
        <v>Formosa</v>
      </c>
    </row>
    <row r="192" spans="1:5" x14ac:dyDescent="0.3">
      <c r="A192" s="8" t="s">
        <v>188</v>
      </c>
      <c r="B192" s="8" t="s">
        <v>435</v>
      </c>
      <c r="C192" s="8" t="s">
        <v>364</v>
      </c>
      <c r="D192" s="8" t="s">
        <v>368</v>
      </c>
      <c r="E192" s="8" t="str">
        <f t="shared" si="1"/>
        <v>Formosa</v>
      </c>
    </row>
    <row r="193" spans="1:5" x14ac:dyDescent="0.3">
      <c r="A193" s="8" t="s">
        <v>191</v>
      </c>
      <c r="B193" s="8" t="s">
        <v>436</v>
      </c>
      <c r="C193" s="8" t="s">
        <v>437</v>
      </c>
      <c r="D193" s="8" t="s">
        <v>362</v>
      </c>
      <c r="E193" s="8" t="str">
        <f t="shared" si="1"/>
        <v>Fortaleza</v>
      </c>
    </row>
    <row r="194" spans="1:5" x14ac:dyDescent="0.3">
      <c r="A194" s="8" t="s">
        <v>211</v>
      </c>
      <c r="B194" s="8" t="s">
        <v>438</v>
      </c>
      <c r="C194" s="8" t="s">
        <v>364</v>
      </c>
      <c r="D194" s="8" t="s">
        <v>362</v>
      </c>
      <c r="E194" s="8" t="str">
        <f t="shared" si="1"/>
        <v>Goiânia</v>
      </c>
    </row>
    <row r="195" spans="1:5" x14ac:dyDescent="0.3">
      <c r="A195" s="8" t="s">
        <v>199</v>
      </c>
      <c r="B195" s="8" t="s">
        <v>438</v>
      </c>
      <c r="C195" s="8" t="s">
        <v>364</v>
      </c>
      <c r="D195" s="8" t="s">
        <v>362</v>
      </c>
      <c r="E195" s="8" t="str">
        <f t="shared" si="1"/>
        <v>Goiânia</v>
      </c>
    </row>
    <row r="196" spans="1:5" x14ac:dyDescent="0.3">
      <c r="A196" s="8" t="s">
        <v>195</v>
      </c>
      <c r="B196" s="8" t="s">
        <v>438</v>
      </c>
      <c r="C196" s="8" t="s">
        <v>364</v>
      </c>
      <c r="D196" s="8" t="s">
        <v>362</v>
      </c>
      <c r="E196" s="8" t="str">
        <f t="shared" si="1"/>
        <v>Goiânia</v>
      </c>
    </row>
    <row r="197" spans="1:5" x14ac:dyDescent="0.3">
      <c r="A197" s="8" t="s">
        <v>206</v>
      </c>
      <c r="B197" s="8" t="s">
        <v>438</v>
      </c>
      <c r="C197" s="8" t="s">
        <v>364</v>
      </c>
      <c r="D197" s="8" t="s">
        <v>362</v>
      </c>
      <c r="E197" s="8" t="str">
        <f t="shared" si="1"/>
        <v>Goiânia</v>
      </c>
    </row>
    <row r="198" spans="1:5" x14ac:dyDescent="0.3">
      <c r="A198" s="8" t="s">
        <v>221</v>
      </c>
      <c r="B198" s="8" t="s">
        <v>438</v>
      </c>
      <c r="C198" s="8" t="s">
        <v>364</v>
      </c>
      <c r="D198" s="8" t="s">
        <v>362</v>
      </c>
      <c r="E198" s="8" t="str">
        <f t="shared" si="1"/>
        <v>Goiânia</v>
      </c>
    </row>
    <row r="199" spans="1:5" x14ac:dyDescent="0.3">
      <c r="A199" s="8" t="s">
        <v>213</v>
      </c>
      <c r="B199" s="8" t="s">
        <v>438</v>
      </c>
      <c r="C199" s="8" t="s">
        <v>364</v>
      </c>
      <c r="D199" s="8" t="s">
        <v>362</v>
      </c>
      <c r="E199" s="8" t="str">
        <f t="shared" si="1"/>
        <v>Goiânia</v>
      </c>
    </row>
    <row r="200" spans="1:5" x14ac:dyDescent="0.3">
      <c r="A200" s="8" t="s">
        <v>227</v>
      </c>
      <c r="B200" s="8" t="s">
        <v>438</v>
      </c>
      <c r="C200" s="8" t="s">
        <v>364</v>
      </c>
      <c r="D200" s="8" t="s">
        <v>370</v>
      </c>
      <c r="E200" s="8" t="str">
        <f t="shared" si="1"/>
        <v>Goiânia</v>
      </c>
    </row>
    <row r="201" spans="1:5" x14ac:dyDescent="0.3">
      <c r="A201" s="8" t="s">
        <v>223</v>
      </c>
      <c r="B201" s="8" t="s">
        <v>438</v>
      </c>
      <c r="C201" s="8" t="s">
        <v>364</v>
      </c>
      <c r="D201" s="8" t="s">
        <v>362</v>
      </c>
      <c r="E201" s="8" t="str">
        <f t="shared" si="1"/>
        <v>Goiânia</v>
      </c>
    </row>
    <row r="202" spans="1:5" x14ac:dyDescent="0.3">
      <c r="A202" s="8" t="s">
        <v>197</v>
      </c>
      <c r="B202" s="8" t="s">
        <v>438</v>
      </c>
      <c r="C202" s="8" t="s">
        <v>364</v>
      </c>
      <c r="D202" s="8" t="s">
        <v>362</v>
      </c>
      <c r="E202" s="8" t="str">
        <f t="shared" si="1"/>
        <v>Goiânia</v>
      </c>
    </row>
    <row r="203" spans="1:5" x14ac:dyDescent="0.3">
      <c r="A203" s="8" t="s">
        <v>204</v>
      </c>
      <c r="B203" s="8" t="s">
        <v>438</v>
      </c>
      <c r="C203" s="8" t="s">
        <v>364</v>
      </c>
      <c r="D203" s="8" t="s">
        <v>362</v>
      </c>
      <c r="E203" s="8" t="str">
        <f t="shared" si="1"/>
        <v>Goiânia</v>
      </c>
    </row>
    <row r="204" spans="1:5" x14ac:dyDescent="0.3">
      <c r="A204" s="8" t="s">
        <v>439</v>
      </c>
      <c r="B204" s="8" t="s">
        <v>438</v>
      </c>
      <c r="C204" s="8" t="s">
        <v>364</v>
      </c>
      <c r="D204" s="8" t="s">
        <v>362</v>
      </c>
      <c r="E204" s="8" t="str">
        <f t="shared" si="1"/>
        <v>Goiânia</v>
      </c>
    </row>
    <row r="205" spans="1:5" x14ac:dyDescent="0.3">
      <c r="A205" s="8" t="s">
        <v>440</v>
      </c>
      <c r="B205" s="8" t="s">
        <v>438</v>
      </c>
      <c r="C205" s="8" t="s">
        <v>364</v>
      </c>
      <c r="D205" s="8" t="s">
        <v>370</v>
      </c>
      <c r="E205" s="8" t="str">
        <f t="shared" si="1"/>
        <v>Goiânia</v>
      </c>
    </row>
    <row r="206" spans="1:5" x14ac:dyDescent="0.3">
      <c r="A206" s="8" t="s">
        <v>222</v>
      </c>
      <c r="B206" s="8" t="s">
        <v>438</v>
      </c>
      <c r="C206" s="8" t="s">
        <v>364</v>
      </c>
      <c r="D206" s="8" t="s">
        <v>362</v>
      </c>
      <c r="E206" s="8" t="str">
        <f t="shared" si="1"/>
        <v>Goiânia</v>
      </c>
    </row>
    <row r="207" spans="1:5" x14ac:dyDescent="0.3">
      <c r="A207" s="8" t="s">
        <v>203</v>
      </c>
      <c r="B207" s="8" t="s">
        <v>438</v>
      </c>
      <c r="C207" s="8" t="s">
        <v>364</v>
      </c>
      <c r="D207" s="8" t="s">
        <v>362</v>
      </c>
      <c r="E207" s="8" t="str">
        <f t="shared" si="1"/>
        <v>Goiânia</v>
      </c>
    </row>
    <row r="208" spans="1:5" x14ac:dyDescent="0.3">
      <c r="A208" s="8" t="s">
        <v>441</v>
      </c>
      <c r="B208" s="8" t="s">
        <v>438</v>
      </c>
      <c r="C208" s="8" t="s">
        <v>364</v>
      </c>
      <c r="D208" s="8" t="s">
        <v>368</v>
      </c>
      <c r="E208" s="8" t="str">
        <f t="shared" si="1"/>
        <v>Goiânia</v>
      </c>
    </row>
    <row r="209" spans="1:5" x14ac:dyDescent="0.3">
      <c r="A209" s="8" t="s">
        <v>214</v>
      </c>
      <c r="B209" s="8" t="s">
        <v>438</v>
      </c>
      <c r="C209" s="8" t="s">
        <v>364</v>
      </c>
      <c r="D209" s="8" t="s">
        <v>362</v>
      </c>
      <c r="E209" s="8" t="str">
        <f t="shared" si="1"/>
        <v>Goiânia</v>
      </c>
    </row>
    <row r="210" spans="1:5" x14ac:dyDescent="0.3">
      <c r="A210" s="8" t="s">
        <v>225</v>
      </c>
      <c r="B210" s="8" t="s">
        <v>438</v>
      </c>
      <c r="C210" s="8" t="s">
        <v>364</v>
      </c>
      <c r="D210" s="8" t="s">
        <v>370</v>
      </c>
      <c r="E210" s="8" t="str">
        <f t="shared" si="1"/>
        <v>Goiânia</v>
      </c>
    </row>
    <row r="211" spans="1:5" x14ac:dyDescent="0.3">
      <c r="A211" s="8" t="s">
        <v>236</v>
      </c>
      <c r="B211" s="8" t="s">
        <v>438</v>
      </c>
      <c r="C211" s="8" t="s">
        <v>364</v>
      </c>
      <c r="D211" s="8" t="s">
        <v>362</v>
      </c>
      <c r="E211" s="8" t="str">
        <f t="shared" si="1"/>
        <v>Goiânia</v>
      </c>
    </row>
    <row r="212" spans="1:5" x14ac:dyDescent="0.3">
      <c r="A212" s="8" t="s">
        <v>219</v>
      </c>
      <c r="B212" s="8" t="s">
        <v>438</v>
      </c>
      <c r="C212" s="8" t="s">
        <v>364</v>
      </c>
      <c r="D212" s="8" t="s">
        <v>362</v>
      </c>
      <c r="E212" s="8" t="str">
        <f t="shared" si="1"/>
        <v>Goiânia</v>
      </c>
    </row>
    <row r="213" spans="1:5" x14ac:dyDescent="0.3">
      <c r="A213" s="8" t="s">
        <v>215</v>
      </c>
      <c r="B213" s="8" t="s">
        <v>438</v>
      </c>
      <c r="C213" s="8" t="s">
        <v>364</v>
      </c>
      <c r="D213" s="8" t="s">
        <v>362</v>
      </c>
      <c r="E213" s="8" t="str">
        <f t="shared" si="1"/>
        <v>Goiânia</v>
      </c>
    </row>
    <row r="214" spans="1:5" x14ac:dyDescent="0.3">
      <c r="A214" s="8" t="s">
        <v>220</v>
      </c>
      <c r="B214" s="8" t="s">
        <v>438</v>
      </c>
      <c r="C214" s="8" t="s">
        <v>364</v>
      </c>
      <c r="D214" s="8" t="s">
        <v>362</v>
      </c>
      <c r="E214" s="8" t="str">
        <f t="shared" si="1"/>
        <v>Goiânia</v>
      </c>
    </row>
    <row r="215" spans="1:5" x14ac:dyDescent="0.3">
      <c r="A215" s="8" t="s">
        <v>241</v>
      </c>
      <c r="B215" s="8" t="s">
        <v>442</v>
      </c>
      <c r="C215" s="8" t="s">
        <v>364</v>
      </c>
      <c r="D215" s="8" t="s">
        <v>362</v>
      </c>
      <c r="E215" s="8" t="str">
        <f t="shared" si="1"/>
        <v>Goianira</v>
      </c>
    </row>
    <row r="216" spans="1:5" x14ac:dyDescent="0.3">
      <c r="A216" s="8" t="s">
        <v>247</v>
      </c>
      <c r="B216" s="8" t="s">
        <v>442</v>
      </c>
      <c r="C216" s="8" t="s">
        <v>364</v>
      </c>
      <c r="D216" s="8" t="s">
        <v>370</v>
      </c>
      <c r="E216" s="8" t="str">
        <f t="shared" si="1"/>
        <v>Goianira</v>
      </c>
    </row>
    <row r="217" spans="1:5" x14ac:dyDescent="0.3">
      <c r="A217" s="8" t="s">
        <v>250</v>
      </c>
      <c r="B217" s="8" t="s">
        <v>443</v>
      </c>
      <c r="C217" s="8" t="s">
        <v>434</v>
      </c>
      <c r="D217" s="8" t="s">
        <v>368</v>
      </c>
      <c r="E217" s="8" t="str">
        <f t="shared" si="1"/>
        <v>Livramento de Nossa Senhora</v>
      </c>
    </row>
    <row r="218" spans="1:5" x14ac:dyDescent="0.3">
      <c r="A218" s="8" t="s">
        <v>253</v>
      </c>
      <c r="B218" s="8" t="s">
        <v>444</v>
      </c>
      <c r="C218" s="8" t="s">
        <v>364</v>
      </c>
      <c r="D218" s="8" t="s">
        <v>362</v>
      </c>
      <c r="E218" s="8" t="str">
        <f t="shared" si="1"/>
        <v>Luziânia</v>
      </c>
    </row>
    <row r="219" spans="1:5" x14ac:dyDescent="0.3">
      <c r="A219" s="8" t="s">
        <v>252</v>
      </c>
      <c r="B219" s="8" t="s">
        <v>444</v>
      </c>
      <c r="C219" s="8" t="s">
        <v>364</v>
      </c>
      <c r="D219" s="8" t="s">
        <v>365</v>
      </c>
      <c r="E219" s="8" t="str">
        <f t="shared" si="1"/>
        <v>Luziânia</v>
      </c>
    </row>
    <row r="220" spans="1:5" x14ac:dyDescent="0.3">
      <c r="A220" s="8" t="s">
        <v>254</v>
      </c>
      <c r="B220" s="8" t="s">
        <v>444</v>
      </c>
      <c r="C220" s="8" t="s">
        <v>364</v>
      </c>
      <c r="D220" s="8" t="s">
        <v>365</v>
      </c>
      <c r="E220" s="8" t="str">
        <f t="shared" si="1"/>
        <v>Luziânia</v>
      </c>
    </row>
    <row r="221" spans="1:5" x14ac:dyDescent="0.3">
      <c r="A221" s="8" t="s">
        <v>256</v>
      </c>
      <c r="B221" s="8" t="s">
        <v>444</v>
      </c>
      <c r="C221" s="8" t="s">
        <v>364</v>
      </c>
      <c r="D221" s="8" t="s">
        <v>365</v>
      </c>
      <c r="E221" s="8" t="str">
        <f t="shared" si="1"/>
        <v>Luziânia</v>
      </c>
    </row>
    <row r="222" spans="1:5" x14ac:dyDescent="0.3">
      <c r="A222" s="8" t="s">
        <v>330</v>
      </c>
      <c r="B222" s="8" t="s">
        <v>445</v>
      </c>
      <c r="C222" s="8" t="s">
        <v>446</v>
      </c>
      <c r="D222" s="8" t="s">
        <v>362</v>
      </c>
      <c r="E222" s="8" t="str">
        <f t="shared" si="1"/>
        <v>Magé</v>
      </c>
    </row>
    <row r="223" spans="1:5" x14ac:dyDescent="0.3">
      <c r="A223" s="8" t="s">
        <v>265</v>
      </c>
      <c r="B223" s="8" t="s">
        <v>447</v>
      </c>
      <c r="C223" s="8" t="s">
        <v>448</v>
      </c>
      <c r="D223" s="8" t="s">
        <v>362</v>
      </c>
      <c r="E223" s="8" t="str">
        <f t="shared" si="1"/>
        <v>Manaus</v>
      </c>
    </row>
    <row r="224" spans="1:5" x14ac:dyDescent="0.3">
      <c r="A224" s="8" t="s">
        <v>260</v>
      </c>
      <c r="B224" s="8" t="s">
        <v>444</v>
      </c>
      <c r="C224" s="8" t="s">
        <v>364</v>
      </c>
      <c r="D224" s="8" t="s">
        <v>365</v>
      </c>
      <c r="E224" s="8" t="str">
        <f t="shared" si="1"/>
        <v>Luziânia</v>
      </c>
    </row>
    <row r="225" spans="1:5" x14ac:dyDescent="0.3">
      <c r="A225" s="8" t="s">
        <v>238</v>
      </c>
      <c r="B225" s="8" t="s">
        <v>360</v>
      </c>
      <c r="C225" s="8" t="s">
        <v>361</v>
      </c>
      <c r="D225" s="8" t="s">
        <v>389</v>
      </c>
      <c r="E225" s="8" t="str">
        <f>VLOOKUP(A225,[1]relatorio_clientes!$B:$Q,16,0)</f>
        <v>Taguatinga Norte (Taguatinga)</v>
      </c>
    </row>
    <row r="226" spans="1:5" x14ac:dyDescent="0.3">
      <c r="A226" s="8" t="s">
        <v>70</v>
      </c>
      <c r="B226" s="8" t="s">
        <v>360</v>
      </c>
      <c r="C226" s="8" t="s">
        <v>361</v>
      </c>
      <c r="D226" s="8" t="s">
        <v>362</v>
      </c>
      <c r="E226" s="8" t="str">
        <f>VLOOKUP(A226,[1]relatorio_clientes!$C:$Q,15,0)</f>
        <v>TAGUATINGA NORTE (TAGUATINGA)</v>
      </c>
    </row>
    <row r="227" spans="1:5" x14ac:dyDescent="0.3">
      <c r="A227" s="8" t="s">
        <v>209</v>
      </c>
      <c r="B227" s="8" t="s">
        <v>360</v>
      </c>
      <c r="C227" s="8" t="s">
        <v>361</v>
      </c>
      <c r="D227" s="8" t="s">
        <v>374</v>
      </c>
      <c r="E227" s="8" t="str">
        <f>VLOOKUP(A227,[1]relatorio_clientes!$C:$Q,15,0)</f>
        <v>TAGUATINGA NORTE (TAGUATINGA)</v>
      </c>
    </row>
    <row r="228" spans="1:5" x14ac:dyDescent="0.3">
      <c r="A228" s="8" t="s">
        <v>449</v>
      </c>
      <c r="B228" s="8" t="s">
        <v>360</v>
      </c>
      <c r="C228" s="8" t="s">
        <v>361</v>
      </c>
      <c r="D228" s="8" t="s">
        <v>368</v>
      </c>
      <c r="E228" s="8" t="str">
        <f>VLOOKUP(A228,[1]relatorio_clientes!$C:$Q,15,0)</f>
        <v>TAGUATINGA NORTE (TAGUATINGA)</v>
      </c>
    </row>
    <row r="229" spans="1:5" x14ac:dyDescent="0.3">
      <c r="A229" s="8" t="s">
        <v>110</v>
      </c>
      <c r="B229" s="8" t="s">
        <v>360</v>
      </c>
      <c r="C229" s="8" t="s">
        <v>361</v>
      </c>
      <c r="D229" s="8" t="s">
        <v>365</v>
      </c>
      <c r="E229" s="8" t="str">
        <f>VLOOKUP(A229,[1]relatorio_clientes!$B:$Q,16,0)</f>
        <v>Taguatinga sul</v>
      </c>
    </row>
    <row r="230" spans="1:5" x14ac:dyDescent="0.3">
      <c r="A230" s="8" t="s">
        <v>228</v>
      </c>
      <c r="B230" s="8" t="s">
        <v>360</v>
      </c>
      <c r="C230" s="8" t="s">
        <v>361</v>
      </c>
      <c r="D230" s="8" t="s">
        <v>450</v>
      </c>
      <c r="E230" s="8" t="str">
        <f>VLOOKUP(A230,[1]relatorio_clientes!$B:$Q,16,0)</f>
        <v>Taguatinga Sul (Taguatinga)</v>
      </c>
    </row>
    <row r="231" spans="1:5" x14ac:dyDescent="0.3">
      <c r="A231" s="8" t="s">
        <v>228</v>
      </c>
      <c r="B231" s="8" t="s">
        <v>360</v>
      </c>
      <c r="C231" s="8" t="s">
        <v>361</v>
      </c>
      <c r="D231" s="8" t="s">
        <v>450</v>
      </c>
      <c r="E231" s="8" t="str">
        <f>VLOOKUP(A231,[1]relatorio_clientes!$B:$Q,16,0)</f>
        <v>Taguatinga Sul (Taguatinga)</v>
      </c>
    </row>
    <row r="232" spans="1:5" x14ac:dyDescent="0.3">
      <c r="A232" s="8" t="s">
        <v>137</v>
      </c>
      <c r="B232" s="8" t="s">
        <v>360</v>
      </c>
      <c r="C232" s="8" t="s">
        <v>361</v>
      </c>
      <c r="D232" s="8" t="s">
        <v>451</v>
      </c>
      <c r="E232" s="8" t="str">
        <f>VLOOKUP(A232,[1]relatorio_clientes!$B:$Q,16,0)</f>
        <v>Taguatinga Sul (Taguatinga)</v>
      </c>
    </row>
    <row r="233" spans="1:5" x14ac:dyDescent="0.3">
      <c r="A233" s="8" t="s">
        <v>452</v>
      </c>
      <c r="B233" s="8" t="s">
        <v>360</v>
      </c>
      <c r="C233" s="8" t="s">
        <v>361</v>
      </c>
      <c r="D233" s="8" t="s">
        <v>453</v>
      </c>
      <c r="E233" s="8" t="str">
        <f>VLOOKUP(A233,[1]relatorio_clientes!$B:$Q,16,0)</f>
        <v>Taguatinga Sul (Taguatinga)</v>
      </c>
    </row>
    <row r="234" spans="1:5" x14ac:dyDescent="0.3">
      <c r="A234" s="8" t="s">
        <v>243</v>
      </c>
      <c r="B234" s="8" t="s">
        <v>360</v>
      </c>
      <c r="C234" s="8" t="s">
        <v>361</v>
      </c>
      <c r="D234" s="8" t="s">
        <v>365</v>
      </c>
      <c r="E234" s="8" t="str">
        <f>VLOOKUP(A234,[1]relatorio_clientes!$B:$Q,16,0)</f>
        <v>Taguatinga Sul (Taguatinga)</v>
      </c>
    </row>
    <row r="235" spans="1:5" x14ac:dyDescent="0.3">
      <c r="A235" s="8" t="s">
        <v>454</v>
      </c>
      <c r="B235" s="8" t="s">
        <v>360</v>
      </c>
      <c r="C235" s="8" t="s">
        <v>361</v>
      </c>
      <c r="D235" s="8" t="s">
        <v>368</v>
      </c>
      <c r="E235" s="8" t="str">
        <f>VLOOKUP(A235,[1]relatorio_clientes!$C:$Q,15,0)</f>
        <v>TAGUATINGA SUL (TAGUATINGA)</v>
      </c>
    </row>
    <row r="236" spans="1:5" x14ac:dyDescent="0.3">
      <c r="A236" s="8" t="s">
        <v>266</v>
      </c>
      <c r="B236" s="8" t="s">
        <v>266</v>
      </c>
      <c r="C236" s="8" t="s">
        <v>266</v>
      </c>
      <c r="D236" s="8" t="s">
        <v>374</v>
      </c>
      <c r="E236" s="8" t="str">
        <f>B236</f>
        <v>MERCADO LIVRE</v>
      </c>
    </row>
    <row r="237" spans="1:5" x14ac:dyDescent="0.3">
      <c r="A237" s="8" t="s">
        <v>173</v>
      </c>
      <c r="B237" s="8" t="s">
        <v>360</v>
      </c>
      <c r="C237" s="8" t="s">
        <v>361</v>
      </c>
      <c r="D237" s="8" t="s">
        <v>368</v>
      </c>
      <c r="E237" s="8" t="str">
        <f>VLOOKUP(A237,[1]relatorio_clientes!$C:$Q,15,0)</f>
        <v>TAGUATINGA SUL (TAGUATINGA)</v>
      </c>
    </row>
    <row r="238" spans="1:5" x14ac:dyDescent="0.3">
      <c r="A238" s="8" t="s">
        <v>111</v>
      </c>
      <c r="B238" s="8" t="s">
        <v>360</v>
      </c>
      <c r="C238" s="8" t="s">
        <v>361</v>
      </c>
      <c r="D238" s="8" t="s">
        <v>370</v>
      </c>
      <c r="E238" s="8" t="str">
        <f>VLOOKUP(A238,[1]relatorio_clientes!$C:$Q,15,0)</f>
        <v>TAGUATINGA SUL (TAGUATINGA)</v>
      </c>
    </row>
    <row r="239" spans="1:5" x14ac:dyDescent="0.3">
      <c r="A239" s="8" t="s">
        <v>193</v>
      </c>
      <c r="B239" s="8" t="s">
        <v>438</v>
      </c>
      <c r="C239" s="8" t="s">
        <v>364</v>
      </c>
      <c r="D239" s="8" t="s">
        <v>368</v>
      </c>
      <c r="E239" s="8" t="str">
        <f t="shared" ref="E239:E240" si="2">B239</f>
        <v>Goiânia</v>
      </c>
    </row>
    <row r="240" spans="1:5" x14ac:dyDescent="0.3">
      <c r="A240" s="8" t="s">
        <v>242</v>
      </c>
      <c r="B240" s="8" t="s">
        <v>442</v>
      </c>
      <c r="C240" s="8" t="s">
        <v>364</v>
      </c>
      <c r="D240" s="8" t="s">
        <v>368</v>
      </c>
      <c r="E240" s="8" t="str">
        <f t="shared" si="2"/>
        <v>Goianira</v>
      </c>
    </row>
    <row r="241" spans="1:5" x14ac:dyDescent="0.3">
      <c r="A241" s="8" t="s">
        <v>101</v>
      </c>
      <c r="B241" s="8" t="s">
        <v>360</v>
      </c>
      <c r="C241" s="8" t="s">
        <v>361</v>
      </c>
      <c r="D241" s="8" t="s">
        <v>365</v>
      </c>
      <c r="E241" s="8" t="str">
        <f>VLOOKUP(A241,[1]relatorio_clientes!$C:$Q,15,0)</f>
        <v>TAGUATINGA SUL (TAGUATINGA)</v>
      </c>
    </row>
    <row r="242" spans="1:5" x14ac:dyDescent="0.3">
      <c r="A242" s="8" t="s">
        <v>146</v>
      </c>
      <c r="B242" s="8" t="s">
        <v>360</v>
      </c>
      <c r="C242" s="8" t="s">
        <v>361</v>
      </c>
      <c r="D242" s="8" t="s">
        <v>368</v>
      </c>
      <c r="E242" s="8" t="str">
        <f>VLOOKUP(A242,[1]relatorio_clientes!$B:$Q,16,0)</f>
        <v>Vale do Amanhecer (Planaltina)</v>
      </c>
    </row>
    <row r="243" spans="1:5" x14ac:dyDescent="0.3">
      <c r="A243" s="8" t="s">
        <v>116</v>
      </c>
      <c r="B243" s="8" t="s">
        <v>360</v>
      </c>
      <c r="C243" s="8" t="s">
        <v>361</v>
      </c>
      <c r="D243" s="8" t="s">
        <v>368</v>
      </c>
      <c r="E243" s="8" t="str">
        <f>VLOOKUP(A243,[1]relatorio_clientes!$C:$Q,15,0)</f>
        <v>VALE DO AMANHECER (PLANALTINA)</v>
      </c>
    </row>
    <row r="244" spans="1:5" x14ac:dyDescent="0.3">
      <c r="A244" s="8" t="s">
        <v>116</v>
      </c>
      <c r="B244" s="8" t="s">
        <v>360</v>
      </c>
      <c r="C244" s="8" t="s">
        <v>361</v>
      </c>
      <c r="D244" s="8" t="s">
        <v>368</v>
      </c>
      <c r="E244" s="8" t="str">
        <f>VLOOKUP(A244,[1]relatorio_clientes!$C:$Q,15,0)</f>
        <v>VALE DO AMANHECER (PLANALTINA)</v>
      </c>
    </row>
    <row r="245" spans="1:5" x14ac:dyDescent="0.3">
      <c r="A245" s="8" t="s">
        <v>455</v>
      </c>
      <c r="B245" s="8" t="s">
        <v>360</v>
      </c>
      <c r="C245" s="8" t="s">
        <v>361</v>
      </c>
      <c r="D245" s="8" t="s">
        <v>368</v>
      </c>
      <c r="E245" s="8" t="str">
        <f>VLOOKUP(A245,[1]relatorio_clientes!$B:$Q,16,0)</f>
        <v>vicente pires</v>
      </c>
    </row>
    <row r="246" spans="1:5" x14ac:dyDescent="0.3">
      <c r="A246" s="8" t="s">
        <v>164</v>
      </c>
      <c r="B246" s="8" t="s">
        <v>360</v>
      </c>
      <c r="C246" s="8" t="s">
        <v>361</v>
      </c>
      <c r="D246" s="8" t="s">
        <v>368</v>
      </c>
      <c r="E246" s="8" t="str">
        <f>VLOOKUP(A246,[1]relatorio_clientes!$B:$Q,16,0)</f>
        <v>VICENTE PIRES</v>
      </c>
    </row>
    <row r="247" spans="1:5" x14ac:dyDescent="0.3">
      <c r="A247" s="8" t="s">
        <v>78</v>
      </c>
      <c r="B247" s="8" t="s">
        <v>360</v>
      </c>
      <c r="C247" s="8" t="s">
        <v>361</v>
      </c>
      <c r="D247" s="8" t="s">
        <v>365</v>
      </c>
      <c r="E247" s="8" t="str">
        <f>VLOOKUP(A247,[1]relatorio_clientes!$C:$Q,15,0)</f>
        <v>Vila do Boa (São Sebastião)</v>
      </c>
    </row>
    <row r="248" spans="1:5" x14ac:dyDescent="0.3">
      <c r="A248" s="8" t="s">
        <v>108</v>
      </c>
      <c r="B248" s="8" t="s">
        <v>360</v>
      </c>
      <c r="C248" s="8" t="s">
        <v>361</v>
      </c>
      <c r="D248" s="8" t="s">
        <v>365</v>
      </c>
      <c r="E248" s="8" t="str">
        <f>VLOOKUP(A248,[1]relatorio_clientes!$B:$Q,16,0)</f>
        <v>Vila Planalto</v>
      </c>
    </row>
    <row r="249" spans="1:5" x14ac:dyDescent="0.3">
      <c r="A249" s="8" t="s">
        <v>456</v>
      </c>
      <c r="B249" s="8" t="s">
        <v>360</v>
      </c>
      <c r="C249" s="8" t="s">
        <v>361</v>
      </c>
      <c r="D249" s="8" t="s">
        <v>368</v>
      </c>
      <c r="E249" s="8" t="str">
        <f>VLOOKUP(A249,[1]relatorio_clientes!$C:$Q,15,0)</f>
        <v>ZONA INDUSTRIAL (GUARA)</v>
      </c>
    </row>
    <row r="250" spans="1:5" x14ac:dyDescent="0.3">
      <c r="A250" s="8" t="s">
        <v>457</v>
      </c>
      <c r="B250" s="8" t="s">
        <v>360</v>
      </c>
      <c r="C250" s="8" t="s">
        <v>361</v>
      </c>
      <c r="D250" s="8" t="s">
        <v>368</v>
      </c>
      <c r="E250" s="8" t="str">
        <f>VLOOKUP(A250,[1]relatorio_clientes!$C:$Q,15,0)</f>
        <v>ZONA INDUSTRIAL (GUARA)</v>
      </c>
    </row>
    <row r="251" spans="1:5" x14ac:dyDescent="0.3">
      <c r="A251" s="8" t="s">
        <v>458</v>
      </c>
      <c r="B251" s="8" t="s">
        <v>360</v>
      </c>
      <c r="C251" s="8" t="s">
        <v>361</v>
      </c>
      <c r="D251" s="8" t="s">
        <v>459</v>
      </c>
      <c r="E251" s="8" t="str">
        <f>VLOOKUP(A251,[1]relatorio_clientes!$C:$Q,15,0)</f>
        <v>ZONA INDUSTRIAL (GUARA)</v>
      </c>
    </row>
    <row r="252" spans="1:5" x14ac:dyDescent="0.3">
      <c r="A252" s="8" t="s">
        <v>185</v>
      </c>
      <c r="B252" s="8" t="s">
        <v>432</v>
      </c>
      <c r="C252" s="8" t="s">
        <v>373</v>
      </c>
      <c r="D252" s="8" t="s">
        <v>368</v>
      </c>
      <c r="E252" s="8" t="str">
        <f t="shared" ref="E252:E258" si="3">B252</f>
        <v>Castanhal</v>
      </c>
    </row>
    <row r="253" spans="1:5" x14ac:dyDescent="0.3">
      <c r="A253" s="8" t="s">
        <v>272</v>
      </c>
      <c r="B253" s="8" t="s">
        <v>460</v>
      </c>
      <c r="C253" s="8" t="s">
        <v>461</v>
      </c>
      <c r="D253" s="8" t="s">
        <v>368</v>
      </c>
      <c r="E253" s="8" t="str">
        <f t="shared" si="3"/>
        <v>Nova Santa Rosa</v>
      </c>
    </row>
    <row r="254" spans="1:5" x14ac:dyDescent="0.3">
      <c r="A254" s="8" t="s">
        <v>273</v>
      </c>
      <c r="B254" s="8" t="s">
        <v>462</v>
      </c>
      <c r="C254" s="8" t="s">
        <v>463</v>
      </c>
      <c r="D254" s="8" t="s">
        <v>362</v>
      </c>
      <c r="E254" s="8" t="str">
        <f t="shared" si="3"/>
        <v>Palmas</v>
      </c>
    </row>
    <row r="255" spans="1:5" x14ac:dyDescent="0.3">
      <c r="A255" s="8" t="s">
        <v>274</v>
      </c>
      <c r="B255" s="8" t="s">
        <v>462</v>
      </c>
      <c r="C255" s="8" t="s">
        <v>463</v>
      </c>
      <c r="D255" s="8" t="s">
        <v>362</v>
      </c>
      <c r="E255" s="8" t="str">
        <f t="shared" si="3"/>
        <v>Palmas</v>
      </c>
    </row>
    <row r="256" spans="1:5" x14ac:dyDescent="0.3">
      <c r="A256" s="8" t="s">
        <v>275</v>
      </c>
      <c r="B256" s="8" t="s">
        <v>464</v>
      </c>
      <c r="C256" s="8" t="s">
        <v>364</v>
      </c>
      <c r="D256" s="8" t="s">
        <v>362</v>
      </c>
      <c r="E256" s="8" t="str">
        <f t="shared" si="3"/>
        <v>Palmeiras de Goiás</v>
      </c>
    </row>
    <row r="257" spans="1:5" x14ac:dyDescent="0.3">
      <c r="A257" s="8" t="s">
        <v>276</v>
      </c>
      <c r="B257" s="8" t="s">
        <v>465</v>
      </c>
      <c r="C257" s="8" t="s">
        <v>373</v>
      </c>
      <c r="D257" s="8" t="s">
        <v>362</v>
      </c>
      <c r="E257" s="8" t="str">
        <f t="shared" si="3"/>
        <v>Parauapebas</v>
      </c>
    </row>
    <row r="258" spans="1:5" x14ac:dyDescent="0.3">
      <c r="A258" s="8" t="s">
        <v>276</v>
      </c>
      <c r="B258" s="8" t="s">
        <v>465</v>
      </c>
      <c r="C258" s="8" t="s">
        <v>373</v>
      </c>
      <c r="D258" s="8" t="s">
        <v>362</v>
      </c>
      <c r="E258" s="8" t="str">
        <f t="shared" si="3"/>
        <v>Parauapebas</v>
      </c>
    </row>
    <row r="259" spans="1:5" x14ac:dyDescent="0.3">
      <c r="A259" s="8" t="s">
        <v>129</v>
      </c>
      <c r="B259" s="8" t="s">
        <v>360</v>
      </c>
      <c r="C259" s="8" t="s">
        <v>361</v>
      </c>
      <c r="D259" s="8" t="s">
        <v>368</v>
      </c>
      <c r="E259" s="8" t="str">
        <f>VLOOKUP(A259,[1]relatorio_clientes!$C:$Q,15,0)</f>
        <v>ZONA INDUSTRIAL (GUARA)</v>
      </c>
    </row>
    <row r="260" spans="1:5" x14ac:dyDescent="0.3">
      <c r="A260" s="8" t="s">
        <v>234</v>
      </c>
      <c r="B260" s="8" t="s">
        <v>360</v>
      </c>
      <c r="C260" s="8" t="s">
        <v>361</v>
      </c>
      <c r="D260" s="8" t="s">
        <v>368</v>
      </c>
      <c r="E260" s="8" t="str">
        <f>VLOOKUP(A260,[1]relatorio_clientes!$B:$Q,16,0)</f>
        <v>Zona Industrial (Guará)</v>
      </c>
    </row>
    <row r="261" spans="1:5" x14ac:dyDescent="0.3">
      <c r="A261" s="8" t="s">
        <v>283</v>
      </c>
      <c r="B261" s="8" t="s">
        <v>412</v>
      </c>
      <c r="C261" s="8" t="s">
        <v>364</v>
      </c>
      <c r="D261" s="8" t="s">
        <v>368</v>
      </c>
      <c r="E261" s="8" t="str">
        <f t="shared" ref="E261:E264" si="4">B261</f>
        <v>Planaltina</v>
      </c>
    </row>
    <row r="262" spans="1:5" x14ac:dyDescent="0.3">
      <c r="A262" s="8" t="s">
        <v>286</v>
      </c>
      <c r="B262" s="8" t="s">
        <v>412</v>
      </c>
      <c r="C262" s="8" t="s">
        <v>364</v>
      </c>
      <c r="D262" s="8" t="s">
        <v>365</v>
      </c>
      <c r="E262" s="8" t="str">
        <f t="shared" si="4"/>
        <v>Planaltina</v>
      </c>
    </row>
    <row r="263" spans="1:5" x14ac:dyDescent="0.3">
      <c r="A263" s="8" t="s">
        <v>287</v>
      </c>
      <c r="B263" s="8" t="s">
        <v>412</v>
      </c>
      <c r="C263" s="8" t="s">
        <v>364</v>
      </c>
      <c r="D263" s="8" t="s">
        <v>365</v>
      </c>
      <c r="E263" s="8" t="str">
        <f t="shared" si="4"/>
        <v>Planaltina</v>
      </c>
    </row>
    <row r="264" spans="1:5" x14ac:dyDescent="0.3">
      <c r="A264" s="8" t="s">
        <v>288</v>
      </c>
      <c r="B264" s="8" t="s">
        <v>466</v>
      </c>
      <c r="C264" s="8" t="s">
        <v>373</v>
      </c>
      <c r="D264" s="8" t="s">
        <v>362</v>
      </c>
      <c r="E264" s="8" t="str">
        <f t="shared" si="4"/>
        <v>Redenção</v>
      </c>
    </row>
    <row r="265" spans="1:5" x14ac:dyDescent="0.3">
      <c r="A265" s="8" t="s">
        <v>229</v>
      </c>
      <c r="B265" s="8" t="s">
        <v>360</v>
      </c>
      <c r="C265" s="8" t="s">
        <v>361</v>
      </c>
      <c r="D265" s="8" t="s">
        <v>368</v>
      </c>
      <c r="E265" s="8" t="str">
        <f>VLOOKUP(A265,[1]relatorio_clientes!$B:$Q,16,0)</f>
        <v>Zona Industrial (Guará)</v>
      </c>
    </row>
    <row r="266" spans="1:5" x14ac:dyDescent="0.3">
      <c r="A266" s="8" t="s">
        <v>290</v>
      </c>
      <c r="B266" s="8" t="s">
        <v>467</v>
      </c>
      <c r="C266" s="8" t="s">
        <v>364</v>
      </c>
      <c r="D266" s="8" t="s">
        <v>362</v>
      </c>
      <c r="E266" s="8" t="str">
        <f t="shared" ref="E266:E322" si="5">B266</f>
        <v>Rio Verde</v>
      </c>
    </row>
    <row r="267" spans="1:5" x14ac:dyDescent="0.3">
      <c r="A267" s="8" t="s">
        <v>291</v>
      </c>
      <c r="B267" s="8" t="s">
        <v>467</v>
      </c>
      <c r="C267" s="8" t="s">
        <v>364</v>
      </c>
      <c r="D267" s="8" t="s">
        <v>362</v>
      </c>
      <c r="E267" s="8" t="str">
        <f t="shared" si="5"/>
        <v>Rio Verde</v>
      </c>
    </row>
    <row r="268" spans="1:5" x14ac:dyDescent="0.3">
      <c r="A268" s="8" t="s">
        <v>294</v>
      </c>
      <c r="B268" s="8" t="s">
        <v>467</v>
      </c>
      <c r="C268" s="8" t="s">
        <v>364</v>
      </c>
      <c r="D268" s="8" t="s">
        <v>365</v>
      </c>
      <c r="E268" s="8" t="str">
        <f t="shared" si="5"/>
        <v>Rio Verde</v>
      </c>
    </row>
    <row r="269" spans="1:5" x14ac:dyDescent="0.3">
      <c r="A269" s="8" t="s">
        <v>329</v>
      </c>
      <c r="B269" s="8" t="s">
        <v>468</v>
      </c>
      <c r="C269" s="8" t="s">
        <v>469</v>
      </c>
      <c r="D269" s="8" t="s">
        <v>362</v>
      </c>
      <c r="E269" s="8" t="str">
        <f t="shared" si="5"/>
        <v>Rondonópolis</v>
      </c>
    </row>
    <row r="270" spans="1:5" x14ac:dyDescent="0.3">
      <c r="A270" s="8" t="s">
        <v>295</v>
      </c>
      <c r="B270" s="8" t="s">
        <v>470</v>
      </c>
      <c r="C270" s="8" t="s">
        <v>373</v>
      </c>
      <c r="D270" s="8" t="s">
        <v>362</v>
      </c>
      <c r="E270" s="8" t="str">
        <f t="shared" si="5"/>
        <v>Santarém</v>
      </c>
    </row>
    <row r="271" spans="1:5" x14ac:dyDescent="0.3">
      <c r="A271" s="8" t="s">
        <v>296</v>
      </c>
      <c r="B271" s="8" t="s">
        <v>471</v>
      </c>
      <c r="C271" s="8" t="s">
        <v>364</v>
      </c>
      <c r="D271" s="8" t="s">
        <v>362</v>
      </c>
      <c r="E271" s="8" t="str">
        <f t="shared" si="5"/>
        <v>Santo Antônio Descoberto</v>
      </c>
    </row>
    <row r="272" spans="1:5" x14ac:dyDescent="0.3">
      <c r="A272" s="8" t="s">
        <v>299</v>
      </c>
      <c r="B272" s="8" t="s">
        <v>471</v>
      </c>
      <c r="C272" s="8" t="s">
        <v>364</v>
      </c>
      <c r="D272" s="8" t="s">
        <v>365</v>
      </c>
      <c r="E272" s="8" t="str">
        <f t="shared" si="5"/>
        <v>Santo Antônio Descoberto</v>
      </c>
    </row>
    <row r="273" spans="1:5" x14ac:dyDescent="0.3">
      <c r="A273" s="8" t="s">
        <v>472</v>
      </c>
      <c r="B273" s="8" t="s">
        <v>473</v>
      </c>
      <c r="C273" s="8" t="s">
        <v>474</v>
      </c>
      <c r="D273" s="8" t="s">
        <v>368</v>
      </c>
      <c r="E273" s="8" t="str">
        <f t="shared" si="5"/>
        <v>São Paulo</v>
      </c>
    </row>
    <row r="274" spans="1:5" x14ac:dyDescent="0.3">
      <c r="A274" s="8" t="s">
        <v>301</v>
      </c>
      <c r="B274" s="8" t="s">
        <v>473</v>
      </c>
      <c r="C274" s="8" t="s">
        <v>474</v>
      </c>
      <c r="D274" s="8" t="s">
        <v>368</v>
      </c>
      <c r="E274" s="8" t="str">
        <f t="shared" si="5"/>
        <v>São Paulo</v>
      </c>
    </row>
    <row r="275" spans="1:5" x14ac:dyDescent="0.3">
      <c r="A275" s="8" t="s">
        <v>303</v>
      </c>
      <c r="B275" s="8" t="s">
        <v>475</v>
      </c>
      <c r="C275" s="8" t="s">
        <v>364</v>
      </c>
      <c r="D275" s="8" t="s">
        <v>362</v>
      </c>
      <c r="E275" s="8" t="str">
        <f t="shared" si="5"/>
        <v>Trindade</v>
      </c>
    </row>
    <row r="276" spans="1:5" x14ac:dyDescent="0.3">
      <c r="A276" s="8" t="s">
        <v>356</v>
      </c>
      <c r="B276" s="8" t="s">
        <v>475</v>
      </c>
      <c r="C276" s="8" t="s">
        <v>364</v>
      </c>
      <c r="D276" s="8" t="s">
        <v>365</v>
      </c>
      <c r="E276" s="8" t="str">
        <f t="shared" si="5"/>
        <v>Trindade</v>
      </c>
    </row>
    <row r="277" spans="1:5" x14ac:dyDescent="0.3">
      <c r="A277" s="8" t="s">
        <v>307</v>
      </c>
      <c r="B277" s="8" t="s">
        <v>476</v>
      </c>
      <c r="C277" s="8" t="s">
        <v>381</v>
      </c>
      <c r="D277" s="8" t="s">
        <v>362</v>
      </c>
      <c r="E277" s="8" t="str">
        <f t="shared" si="5"/>
        <v>Uberaba</v>
      </c>
    </row>
    <row r="278" spans="1:5" x14ac:dyDescent="0.3">
      <c r="A278" s="8" t="s">
        <v>308</v>
      </c>
      <c r="B278" s="8" t="s">
        <v>476</v>
      </c>
      <c r="C278" s="8" t="s">
        <v>381</v>
      </c>
      <c r="D278" s="8" t="s">
        <v>362</v>
      </c>
      <c r="E278" s="8" t="str">
        <f t="shared" si="5"/>
        <v>Uberaba</v>
      </c>
    </row>
    <row r="279" spans="1:5" x14ac:dyDescent="0.3">
      <c r="A279" s="8" t="s">
        <v>309</v>
      </c>
      <c r="B279" s="8" t="s">
        <v>477</v>
      </c>
      <c r="C279" s="8" t="s">
        <v>381</v>
      </c>
      <c r="D279" s="8" t="s">
        <v>362</v>
      </c>
      <c r="E279" s="8" t="str">
        <f t="shared" si="5"/>
        <v>Uberlândia</v>
      </c>
    </row>
    <row r="280" spans="1:5" x14ac:dyDescent="0.3">
      <c r="A280" s="8" t="s">
        <v>478</v>
      </c>
      <c r="B280" s="8" t="s">
        <v>477</v>
      </c>
      <c r="C280" s="8" t="s">
        <v>381</v>
      </c>
      <c r="D280" s="8" t="s">
        <v>368</v>
      </c>
      <c r="E280" s="8" t="str">
        <f t="shared" si="5"/>
        <v>Uberlândia</v>
      </c>
    </row>
    <row r="281" spans="1:5" x14ac:dyDescent="0.3">
      <c r="A281" s="8" t="s">
        <v>311</v>
      </c>
      <c r="B281" s="8" t="s">
        <v>477</v>
      </c>
      <c r="C281" s="8" t="s">
        <v>381</v>
      </c>
      <c r="D281" s="8" t="s">
        <v>362</v>
      </c>
      <c r="E281" s="8" t="str">
        <f t="shared" si="5"/>
        <v>Uberlândia</v>
      </c>
    </row>
    <row r="282" spans="1:5" x14ac:dyDescent="0.3">
      <c r="A282" s="8" t="s">
        <v>479</v>
      </c>
      <c r="B282" s="8" t="s">
        <v>477</v>
      </c>
      <c r="C282" s="8" t="s">
        <v>381</v>
      </c>
      <c r="D282" s="8" t="s">
        <v>362</v>
      </c>
      <c r="E282" s="8" t="str">
        <f t="shared" si="5"/>
        <v>Uberlândia</v>
      </c>
    </row>
    <row r="283" spans="1:5" x14ac:dyDescent="0.3">
      <c r="A283" s="8" t="s">
        <v>310</v>
      </c>
      <c r="B283" s="8" t="s">
        <v>477</v>
      </c>
      <c r="C283" s="8" t="s">
        <v>381</v>
      </c>
      <c r="D283" s="8" t="s">
        <v>362</v>
      </c>
      <c r="E283" s="8" t="str">
        <f t="shared" si="5"/>
        <v>Uberlândia</v>
      </c>
    </row>
    <row r="284" spans="1:5" x14ac:dyDescent="0.3">
      <c r="A284" s="8" t="s">
        <v>312</v>
      </c>
      <c r="B284" s="8" t="s">
        <v>477</v>
      </c>
      <c r="C284" s="8" t="s">
        <v>381</v>
      </c>
      <c r="D284" s="8" t="s">
        <v>362</v>
      </c>
      <c r="E284" s="8" t="str">
        <f t="shared" si="5"/>
        <v>Uberlândia</v>
      </c>
    </row>
    <row r="285" spans="1:5" x14ac:dyDescent="0.3">
      <c r="A285" s="8" t="s">
        <v>313</v>
      </c>
      <c r="B285" s="8" t="s">
        <v>480</v>
      </c>
      <c r="C285" s="8" t="s">
        <v>381</v>
      </c>
      <c r="D285" s="8" t="s">
        <v>368</v>
      </c>
      <c r="E285" s="8" t="str">
        <f t="shared" si="5"/>
        <v>Unaí</v>
      </c>
    </row>
    <row r="286" spans="1:5" x14ac:dyDescent="0.3">
      <c r="A286" s="8" t="s">
        <v>316</v>
      </c>
      <c r="B286" s="8" t="s">
        <v>481</v>
      </c>
      <c r="C286" s="8" t="s">
        <v>364</v>
      </c>
      <c r="D286" s="8" t="s">
        <v>365</v>
      </c>
      <c r="E286" s="8" t="str">
        <f t="shared" si="5"/>
        <v>Valparaíso de Goiás</v>
      </c>
    </row>
    <row r="287" spans="1:5" x14ac:dyDescent="0.3">
      <c r="A287" s="8" t="s">
        <v>482</v>
      </c>
      <c r="B287" s="8" t="s">
        <v>481</v>
      </c>
      <c r="C287" s="8" t="s">
        <v>364</v>
      </c>
      <c r="D287" s="8" t="s">
        <v>368</v>
      </c>
      <c r="E287" s="8" t="str">
        <f t="shared" si="5"/>
        <v>Valparaíso de Goiás</v>
      </c>
    </row>
    <row r="288" spans="1:5" x14ac:dyDescent="0.3">
      <c r="A288" s="8" t="s">
        <v>319</v>
      </c>
      <c r="B288" s="8" t="s">
        <v>481</v>
      </c>
      <c r="C288" s="8" t="s">
        <v>364</v>
      </c>
      <c r="D288" s="8" t="s">
        <v>362</v>
      </c>
      <c r="E288" s="8" t="str">
        <f t="shared" si="5"/>
        <v>Valparaíso de Goiás</v>
      </c>
    </row>
    <row r="289" spans="1:5" x14ac:dyDescent="0.3">
      <c r="A289" s="8" t="s">
        <v>321</v>
      </c>
      <c r="B289" s="8" t="s">
        <v>481</v>
      </c>
      <c r="C289" s="8" t="s">
        <v>364</v>
      </c>
      <c r="D289" s="8" t="s">
        <v>362</v>
      </c>
      <c r="E289" s="8" t="str">
        <f t="shared" si="5"/>
        <v>Valparaíso de Goiás</v>
      </c>
    </row>
    <row r="290" spans="1:5" x14ac:dyDescent="0.3">
      <c r="A290" s="8" t="s">
        <v>483</v>
      </c>
      <c r="B290" s="8" t="s">
        <v>481</v>
      </c>
      <c r="C290" s="8" t="s">
        <v>364</v>
      </c>
      <c r="D290" s="8" t="s">
        <v>374</v>
      </c>
      <c r="E290" s="8" t="str">
        <f t="shared" si="5"/>
        <v>Valparaíso de Goiás</v>
      </c>
    </row>
    <row r="291" spans="1:5" x14ac:dyDescent="0.3">
      <c r="A291" s="8" t="s">
        <v>325</v>
      </c>
      <c r="B291" s="8" t="s">
        <v>481</v>
      </c>
      <c r="C291" s="8" t="s">
        <v>364</v>
      </c>
      <c r="D291" s="8" t="s">
        <v>365</v>
      </c>
      <c r="E291" s="8" t="str">
        <f t="shared" si="5"/>
        <v>Valparaíso de Goiás</v>
      </c>
    </row>
    <row r="292" spans="1:5" x14ac:dyDescent="0.3">
      <c r="A292" s="8" t="s">
        <v>484</v>
      </c>
      <c r="B292" s="8" t="s">
        <v>481</v>
      </c>
      <c r="C292" s="8" t="s">
        <v>364</v>
      </c>
      <c r="D292" s="8" t="s">
        <v>459</v>
      </c>
      <c r="E292" s="8" t="str">
        <f t="shared" si="5"/>
        <v>Valparaíso de Goiás</v>
      </c>
    </row>
    <row r="293" spans="1:5" x14ac:dyDescent="0.3">
      <c r="A293" s="8" t="s">
        <v>320</v>
      </c>
      <c r="B293" s="8" t="s">
        <v>481</v>
      </c>
      <c r="C293" s="8" t="s">
        <v>364</v>
      </c>
      <c r="D293" s="8" t="s">
        <v>365</v>
      </c>
      <c r="E293" s="8" t="str">
        <f t="shared" si="5"/>
        <v>Valparaíso de Goiás</v>
      </c>
    </row>
    <row r="294" spans="1:5" x14ac:dyDescent="0.3">
      <c r="A294" s="8" t="s">
        <v>324</v>
      </c>
      <c r="B294" s="8" t="s">
        <v>481</v>
      </c>
      <c r="C294" s="8" t="s">
        <v>364</v>
      </c>
      <c r="D294" s="8" t="s">
        <v>368</v>
      </c>
      <c r="E294" s="8" t="str">
        <f t="shared" si="5"/>
        <v>Valparaíso de Goiás</v>
      </c>
    </row>
    <row r="295" spans="1:5" x14ac:dyDescent="0.3">
      <c r="A295" s="8" t="s">
        <v>314</v>
      </c>
      <c r="B295" s="8" t="s">
        <v>485</v>
      </c>
      <c r="C295" s="8" t="s">
        <v>364</v>
      </c>
      <c r="D295" s="8" t="s">
        <v>365</v>
      </c>
      <c r="E295" s="8" t="str">
        <f t="shared" si="5"/>
        <v xml:space="preserve">Valparaíso </v>
      </c>
    </row>
    <row r="296" spans="1:5" x14ac:dyDescent="0.3">
      <c r="A296" s="8" t="s">
        <v>328</v>
      </c>
      <c r="B296" s="8" t="s">
        <v>481</v>
      </c>
      <c r="C296" s="8" t="s">
        <v>364</v>
      </c>
      <c r="D296" s="8" t="s">
        <v>368</v>
      </c>
      <c r="E296" s="8" t="str">
        <f t="shared" si="5"/>
        <v>Valparaíso de Goiás</v>
      </c>
    </row>
    <row r="297" spans="1:5" x14ac:dyDescent="0.3">
      <c r="A297" s="8" t="s">
        <v>332</v>
      </c>
      <c r="B297" s="8" t="s">
        <v>447</v>
      </c>
      <c r="C297" s="8" t="s">
        <v>373</v>
      </c>
      <c r="D297" s="8" t="s">
        <v>486</v>
      </c>
      <c r="E297" s="8" t="str">
        <f t="shared" si="5"/>
        <v>Manaus</v>
      </c>
    </row>
    <row r="298" spans="1:5" x14ac:dyDescent="0.3">
      <c r="A298" s="8" t="s">
        <v>333</v>
      </c>
      <c r="B298" s="8" t="s">
        <v>360</v>
      </c>
      <c r="C298" s="8" t="s">
        <v>361</v>
      </c>
      <c r="D298" s="8" t="s">
        <v>486</v>
      </c>
      <c r="E298" s="8" t="str">
        <f t="shared" si="5"/>
        <v>Brasília</v>
      </c>
    </row>
    <row r="299" spans="1:5" x14ac:dyDescent="0.3">
      <c r="A299" s="8" t="s">
        <v>334</v>
      </c>
      <c r="B299" s="8" t="s">
        <v>487</v>
      </c>
      <c r="C299" s="8" t="s">
        <v>434</v>
      </c>
      <c r="D299" s="8" t="s">
        <v>486</v>
      </c>
      <c r="E299" s="8" t="str">
        <f t="shared" si="5"/>
        <v>Salvador</v>
      </c>
    </row>
    <row r="300" spans="1:5" x14ac:dyDescent="0.3">
      <c r="A300" s="8" t="s">
        <v>335</v>
      </c>
      <c r="B300" s="8" t="s">
        <v>360</v>
      </c>
      <c r="C300" s="8" t="s">
        <v>361</v>
      </c>
      <c r="D300" s="8" t="s">
        <v>486</v>
      </c>
      <c r="E300" s="8" t="str">
        <f t="shared" si="5"/>
        <v>Brasília</v>
      </c>
    </row>
    <row r="301" spans="1:5" x14ac:dyDescent="0.3">
      <c r="A301" s="8" t="s">
        <v>336</v>
      </c>
      <c r="B301" s="8" t="s">
        <v>444</v>
      </c>
      <c r="C301" s="8" t="s">
        <v>364</v>
      </c>
      <c r="D301" s="8" t="s">
        <v>486</v>
      </c>
      <c r="E301" s="8" t="str">
        <f t="shared" si="5"/>
        <v>Luziânia</v>
      </c>
    </row>
    <row r="302" spans="1:5" x14ac:dyDescent="0.3">
      <c r="A302" s="8" t="s">
        <v>337</v>
      </c>
      <c r="B302" s="8" t="s">
        <v>488</v>
      </c>
      <c r="C302" s="8" t="s">
        <v>381</v>
      </c>
      <c r="D302" s="8" t="s">
        <v>486</v>
      </c>
      <c r="E302" s="8" t="str">
        <f t="shared" si="5"/>
        <v>Conselheiro Lafaiete</v>
      </c>
    </row>
    <row r="303" spans="1:5" x14ac:dyDescent="0.3">
      <c r="A303" s="8" t="s">
        <v>338</v>
      </c>
      <c r="B303" s="8" t="s">
        <v>360</v>
      </c>
      <c r="C303" s="8" t="s">
        <v>361</v>
      </c>
      <c r="D303" s="8" t="s">
        <v>486</v>
      </c>
      <c r="E303" s="8" t="str">
        <f t="shared" si="5"/>
        <v>Brasília</v>
      </c>
    </row>
    <row r="304" spans="1:5" x14ac:dyDescent="0.3">
      <c r="A304" s="8" t="s">
        <v>339</v>
      </c>
      <c r="B304" s="8" t="s">
        <v>360</v>
      </c>
      <c r="C304" s="8" t="s">
        <v>361</v>
      </c>
      <c r="D304" s="8" t="s">
        <v>486</v>
      </c>
      <c r="E304" s="8" t="str">
        <f t="shared" si="5"/>
        <v>Brasília</v>
      </c>
    </row>
    <row r="305" spans="1:5" x14ac:dyDescent="0.3">
      <c r="A305" s="8" t="s">
        <v>340</v>
      </c>
      <c r="B305" s="8" t="s">
        <v>360</v>
      </c>
      <c r="C305" s="8" t="s">
        <v>361</v>
      </c>
      <c r="D305" s="8" t="s">
        <v>486</v>
      </c>
      <c r="E305" s="8" t="str">
        <f t="shared" si="5"/>
        <v>Brasília</v>
      </c>
    </row>
    <row r="306" spans="1:5" x14ac:dyDescent="0.3">
      <c r="A306" s="8" t="s">
        <v>341</v>
      </c>
      <c r="B306" s="8" t="s">
        <v>360</v>
      </c>
      <c r="C306" s="8" t="s">
        <v>361</v>
      </c>
      <c r="D306" s="8" t="s">
        <v>486</v>
      </c>
      <c r="E306" s="8" t="str">
        <f t="shared" si="5"/>
        <v>Brasília</v>
      </c>
    </row>
    <row r="307" spans="1:5" x14ac:dyDescent="0.3">
      <c r="A307" s="8" t="s">
        <v>342</v>
      </c>
      <c r="B307" s="8" t="s">
        <v>471</v>
      </c>
      <c r="C307" s="8" t="s">
        <v>364</v>
      </c>
      <c r="D307" s="8" t="s">
        <v>486</v>
      </c>
      <c r="E307" s="8" t="str">
        <f t="shared" si="5"/>
        <v>Santo Antônio Descoberto</v>
      </c>
    </row>
    <row r="308" spans="1:5" x14ac:dyDescent="0.3">
      <c r="A308" s="8" t="s">
        <v>343</v>
      </c>
      <c r="B308" s="8" t="s">
        <v>360</v>
      </c>
      <c r="C308" s="8" t="s">
        <v>361</v>
      </c>
      <c r="D308" s="8" t="s">
        <v>486</v>
      </c>
      <c r="E308" s="8" t="str">
        <f t="shared" si="5"/>
        <v>Brasília</v>
      </c>
    </row>
    <row r="309" spans="1:5" x14ac:dyDescent="0.3">
      <c r="A309" s="8" t="s">
        <v>344</v>
      </c>
      <c r="B309" s="8" t="s">
        <v>360</v>
      </c>
      <c r="C309" s="8" t="s">
        <v>361</v>
      </c>
      <c r="D309" s="8" t="s">
        <v>486</v>
      </c>
      <c r="E309" s="8" t="str">
        <f t="shared" si="5"/>
        <v>Brasília</v>
      </c>
    </row>
    <row r="310" spans="1:5" x14ac:dyDescent="0.3">
      <c r="A310" s="8" t="s">
        <v>345</v>
      </c>
      <c r="B310" s="8" t="s">
        <v>360</v>
      </c>
      <c r="C310" s="8" t="s">
        <v>361</v>
      </c>
      <c r="D310" s="8" t="s">
        <v>486</v>
      </c>
      <c r="E310" s="8" t="str">
        <f t="shared" si="5"/>
        <v>Brasília</v>
      </c>
    </row>
    <row r="311" spans="1:5" x14ac:dyDescent="0.3">
      <c r="A311" s="8" t="s">
        <v>346</v>
      </c>
      <c r="B311" s="8" t="s">
        <v>360</v>
      </c>
      <c r="C311" s="8" t="s">
        <v>361</v>
      </c>
      <c r="D311" s="8" t="s">
        <v>486</v>
      </c>
      <c r="E311" s="8" t="str">
        <f t="shared" si="5"/>
        <v>Brasília</v>
      </c>
    </row>
    <row r="312" spans="1:5" x14ac:dyDescent="0.3">
      <c r="A312" s="8" t="s">
        <v>347</v>
      </c>
      <c r="B312" s="8" t="s">
        <v>360</v>
      </c>
      <c r="C312" s="8" t="s">
        <v>361</v>
      </c>
      <c r="D312" s="8" t="s">
        <v>486</v>
      </c>
      <c r="E312" s="8" t="str">
        <f t="shared" si="5"/>
        <v>Brasília</v>
      </c>
    </row>
    <row r="313" spans="1:5" x14ac:dyDescent="0.3">
      <c r="A313" s="8" t="s">
        <v>348</v>
      </c>
      <c r="B313" s="8" t="s">
        <v>360</v>
      </c>
      <c r="C313" s="8" t="s">
        <v>361</v>
      </c>
      <c r="D313" s="8" t="s">
        <v>486</v>
      </c>
      <c r="E313" s="8" t="str">
        <f t="shared" si="5"/>
        <v>Brasília</v>
      </c>
    </row>
    <row r="314" spans="1:5" x14ac:dyDescent="0.3">
      <c r="A314" s="8" t="s">
        <v>342</v>
      </c>
      <c r="B314" s="8" t="s">
        <v>471</v>
      </c>
      <c r="C314" s="8" t="s">
        <v>364</v>
      </c>
      <c r="D314" s="8" t="s">
        <v>486</v>
      </c>
      <c r="E314" s="8" t="str">
        <f t="shared" si="5"/>
        <v>Santo Antônio Descoberto</v>
      </c>
    </row>
    <row r="315" spans="1:5" x14ac:dyDescent="0.3">
      <c r="A315" s="8" t="s">
        <v>349</v>
      </c>
      <c r="B315" s="8" t="s">
        <v>360</v>
      </c>
      <c r="C315" s="8" t="s">
        <v>361</v>
      </c>
      <c r="D315" s="8" t="s">
        <v>486</v>
      </c>
      <c r="E315" s="8" t="str">
        <f t="shared" si="5"/>
        <v>Brasília</v>
      </c>
    </row>
    <row r="316" spans="1:5" x14ac:dyDescent="0.3">
      <c r="A316" s="8" t="s">
        <v>350</v>
      </c>
      <c r="B316" s="8" t="s">
        <v>363</v>
      </c>
      <c r="C316" s="8" t="s">
        <v>364</v>
      </c>
      <c r="D316" s="8" t="s">
        <v>486</v>
      </c>
      <c r="E316" s="8" t="str">
        <f t="shared" si="5"/>
        <v>Águas Lindas de Goiás</v>
      </c>
    </row>
    <row r="317" spans="1:5" x14ac:dyDescent="0.3">
      <c r="A317" s="8" t="s">
        <v>351</v>
      </c>
      <c r="B317" s="8" t="s">
        <v>360</v>
      </c>
      <c r="C317" s="8" t="s">
        <v>361</v>
      </c>
      <c r="D317" s="8" t="s">
        <v>486</v>
      </c>
      <c r="E317" s="8" t="str">
        <f t="shared" si="5"/>
        <v>Brasília</v>
      </c>
    </row>
    <row r="318" spans="1:5" x14ac:dyDescent="0.3">
      <c r="A318" s="8" t="s">
        <v>352</v>
      </c>
      <c r="B318" s="8" t="s">
        <v>489</v>
      </c>
      <c r="C318" s="8" t="s">
        <v>461</v>
      </c>
      <c r="D318" s="8" t="s">
        <v>486</v>
      </c>
      <c r="E318" s="8" t="str">
        <f t="shared" si="5"/>
        <v>Foz do Iguaçu</v>
      </c>
    </row>
    <row r="319" spans="1:5" x14ac:dyDescent="0.3">
      <c r="A319" s="8" t="s">
        <v>353</v>
      </c>
      <c r="B319" s="8" t="s">
        <v>360</v>
      </c>
      <c r="C319" s="8" t="s">
        <v>361</v>
      </c>
      <c r="D319" s="8" t="s">
        <v>486</v>
      </c>
      <c r="E319" s="8" t="str">
        <f t="shared" si="5"/>
        <v>Brasília</v>
      </c>
    </row>
    <row r="320" spans="1:5" x14ac:dyDescent="0.3">
      <c r="A320" s="8" t="s">
        <v>354</v>
      </c>
      <c r="B320" s="8" t="s">
        <v>438</v>
      </c>
      <c r="C320" s="8" t="s">
        <v>364</v>
      </c>
      <c r="D320" s="8" t="s">
        <v>486</v>
      </c>
      <c r="E320" s="8" t="str">
        <f t="shared" si="5"/>
        <v>Goiânia</v>
      </c>
    </row>
    <row r="321" spans="1:5" x14ac:dyDescent="0.3">
      <c r="A321" s="8" t="s">
        <v>355</v>
      </c>
      <c r="B321" s="8" t="s">
        <v>481</v>
      </c>
      <c r="C321" s="8" t="s">
        <v>364</v>
      </c>
      <c r="D321" s="8" t="s">
        <v>486</v>
      </c>
      <c r="E321" s="8" t="str">
        <f t="shared" si="5"/>
        <v>Valparaíso de Goiás</v>
      </c>
    </row>
    <row r="322" spans="1:5" x14ac:dyDescent="0.3">
      <c r="A322" s="8" t="s">
        <v>357</v>
      </c>
      <c r="B322" s="8" t="s">
        <v>360</v>
      </c>
      <c r="C322" s="8" t="s">
        <v>361</v>
      </c>
      <c r="D322" s="8" t="s">
        <v>486</v>
      </c>
      <c r="E322" s="8" t="str">
        <f t="shared" si="5"/>
        <v>Brasília</v>
      </c>
    </row>
    <row r="323" spans="1:5" x14ac:dyDescent="0.3">
      <c r="A323" s="8" t="s">
        <v>358</v>
      </c>
      <c r="B323" s="8" t="s">
        <v>360</v>
      </c>
      <c r="C323" s="8" t="s">
        <v>361</v>
      </c>
      <c r="D323" s="8" t="s">
        <v>368</v>
      </c>
      <c r="E323" s="8" t="s">
        <v>394</v>
      </c>
    </row>
    <row r="324" spans="1:5" x14ac:dyDescent="0.3">
      <c r="A324" s="17" t="s">
        <v>764</v>
      </c>
      <c r="B324" s="8" t="s">
        <v>360</v>
      </c>
      <c r="C324" s="8" t="s">
        <v>361</v>
      </c>
      <c r="D324" s="8" t="s">
        <v>368</v>
      </c>
      <c r="E324" s="8" t="str">
        <f>B324</f>
        <v>Brasília</v>
      </c>
    </row>
    <row r="325" spans="1:5" x14ac:dyDescent="0.3">
      <c r="A325" s="17" t="s">
        <v>765</v>
      </c>
      <c r="B325" s="8" t="s">
        <v>360</v>
      </c>
      <c r="C325" s="8" t="s">
        <v>361</v>
      </c>
      <c r="D325" s="8" t="s">
        <v>368</v>
      </c>
      <c r="E325" s="8" t="s">
        <v>766</v>
      </c>
    </row>
    <row r="326" spans="1:5" x14ac:dyDescent="0.3">
      <c r="A326" s="17" t="s">
        <v>767</v>
      </c>
      <c r="B326" s="8" t="s">
        <v>768</v>
      </c>
      <c r="C326" s="8" t="s">
        <v>364</v>
      </c>
      <c r="D326" s="8" t="s">
        <v>486</v>
      </c>
      <c r="E326" s="8" t="s">
        <v>768</v>
      </c>
    </row>
    <row r="327" spans="1:5" x14ac:dyDescent="0.3">
      <c r="A327" s="17" t="s">
        <v>769</v>
      </c>
      <c r="B327" s="8" t="s">
        <v>360</v>
      </c>
      <c r="C327" s="8" t="s">
        <v>361</v>
      </c>
      <c r="D327" s="8" t="s">
        <v>486</v>
      </c>
      <c r="E327" s="8" t="s">
        <v>770</v>
      </c>
    </row>
    <row r="328" spans="1:5" x14ac:dyDescent="0.3">
      <c r="A328" s="17" t="s">
        <v>771</v>
      </c>
      <c r="B328" s="8" t="s">
        <v>360</v>
      </c>
      <c r="C328" s="8" t="s">
        <v>361</v>
      </c>
      <c r="D328" s="8" t="s">
        <v>486</v>
      </c>
      <c r="E328" s="8" t="s">
        <v>772</v>
      </c>
    </row>
    <row r="329" spans="1:5" x14ac:dyDescent="0.3">
      <c r="A329" s="17" t="s">
        <v>773</v>
      </c>
      <c r="B329" s="8" t="s">
        <v>360</v>
      </c>
      <c r="C329" s="8" t="s">
        <v>361</v>
      </c>
      <c r="D329" s="8" t="s">
        <v>486</v>
      </c>
      <c r="E329" s="8" t="s">
        <v>774</v>
      </c>
    </row>
    <row r="330" spans="1:5" x14ac:dyDescent="0.3">
      <c r="A330" s="17" t="s">
        <v>775</v>
      </c>
      <c r="B330" s="8" t="s">
        <v>360</v>
      </c>
      <c r="C330" s="8" t="s">
        <v>361</v>
      </c>
      <c r="D330" s="8" t="s">
        <v>486</v>
      </c>
      <c r="E330" s="8" t="s">
        <v>360</v>
      </c>
    </row>
    <row r="331" spans="1:5" x14ac:dyDescent="0.3">
      <c r="A331" s="17" t="s">
        <v>776</v>
      </c>
      <c r="B331" s="8" t="s">
        <v>360</v>
      </c>
      <c r="C331" s="8" t="s">
        <v>361</v>
      </c>
      <c r="D331" s="8" t="s">
        <v>486</v>
      </c>
      <c r="E331" s="8" t="s">
        <v>777</v>
      </c>
    </row>
    <row r="332" spans="1:5" x14ac:dyDescent="0.3">
      <c r="A332" s="17" t="s">
        <v>778</v>
      </c>
      <c r="B332" s="8" t="s">
        <v>360</v>
      </c>
      <c r="C332" s="8" t="s">
        <v>361</v>
      </c>
      <c r="D332" s="8" t="s">
        <v>486</v>
      </c>
      <c r="E332" s="8" t="s">
        <v>779</v>
      </c>
    </row>
    <row r="333" spans="1:5" x14ac:dyDescent="0.3">
      <c r="A333" s="17" t="s">
        <v>780</v>
      </c>
      <c r="B333" s="8" t="s">
        <v>360</v>
      </c>
      <c r="C333" s="8" t="s">
        <v>361</v>
      </c>
      <c r="D333" s="8" t="s">
        <v>486</v>
      </c>
      <c r="E333" s="8" t="s">
        <v>779</v>
      </c>
    </row>
    <row r="334" spans="1:5" x14ac:dyDescent="0.3">
      <c r="A334" s="17" t="s">
        <v>781</v>
      </c>
      <c r="B334" s="8" t="s">
        <v>360</v>
      </c>
      <c r="C334" s="8" t="s">
        <v>361</v>
      </c>
      <c r="D334" s="8" t="s">
        <v>486</v>
      </c>
      <c r="E334" s="8" t="s">
        <v>782</v>
      </c>
    </row>
    <row r="335" spans="1:5" x14ac:dyDescent="0.3">
      <c r="A335" s="17" t="s">
        <v>1136</v>
      </c>
      <c r="B335" s="8" t="s">
        <v>360</v>
      </c>
      <c r="C335" s="8" t="s">
        <v>361</v>
      </c>
      <c r="D335" s="8" t="s">
        <v>486</v>
      </c>
      <c r="E335" s="8" t="s">
        <v>779</v>
      </c>
    </row>
    <row r="336" spans="1:5" x14ac:dyDescent="0.3">
      <c r="A336" s="17" t="s">
        <v>1137</v>
      </c>
      <c r="B336" s="8" t="s">
        <v>360</v>
      </c>
      <c r="C336" s="8" t="s">
        <v>361</v>
      </c>
      <c r="D336" s="8" t="s">
        <v>486</v>
      </c>
      <c r="E336" s="8" t="str">
        <f>B336</f>
        <v>Brasília</v>
      </c>
    </row>
    <row r="337" spans="1:5" x14ac:dyDescent="0.3">
      <c r="A337" s="17" t="s">
        <v>1138</v>
      </c>
      <c r="B337" s="8" t="s">
        <v>444</v>
      </c>
      <c r="C337" s="8" t="s">
        <v>364</v>
      </c>
      <c r="D337" s="8" t="s">
        <v>486</v>
      </c>
      <c r="E337" s="8" t="str">
        <f>B337</f>
        <v>Luziânia</v>
      </c>
    </row>
    <row r="338" spans="1:5" x14ac:dyDescent="0.3">
      <c r="A338" s="17" t="s">
        <v>1139</v>
      </c>
      <c r="B338" s="8" t="s">
        <v>360</v>
      </c>
      <c r="C338" s="8" t="s">
        <v>361</v>
      </c>
      <c r="D338" s="8" t="s">
        <v>486</v>
      </c>
      <c r="E338" s="8" t="s">
        <v>1152</v>
      </c>
    </row>
    <row r="339" spans="1:5" x14ac:dyDescent="0.3">
      <c r="A339" s="17" t="s">
        <v>1140</v>
      </c>
      <c r="B339" s="8" t="s">
        <v>360</v>
      </c>
      <c r="C339" s="8" t="s">
        <v>361</v>
      </c>
      <c r="D339" s="8" t="s">
        <v>486</v>
      </c>
      <c r="E339" s="8" t="s">
        <v>1153</v>
      </c>
    </row>
    <row r="340" spans="1:5" x14ac:dyDescent="0.3">
      <c r="A340" s="17" t="s">
        <v>1141</v>
      </c>
      <c r="B340" s="8" t="s">
        <v>376</v>
      </c>
      <c r="C340" s="8" t="s">
        <v>364</v>
      </c>
      <c r="D340" s="8" t="s">
        <v>486</v>
      </c>
      <c r="E340" s="8" t="str">
        <f>B340</f>
        <v>Aparecida de Goiânia</v>
      </c>
    </row>
    <row r="341" spans="1:5" x14ac:dyDescent="0.3">
      <c r="A341" s="17" t="s">
        <v>1142</v>
      </c>
      <c r="B341" s="8" t="s">
        <v>360</v>
      </c>
      <c r="C341" s="8" t="s">
        <v>361</v>
      </c>
      <c r="D341" s="8" t="s">
        <v>486</v>
      </c>
      <c r="E341" s="8" t="s">
        <v>1154</v>
      </c>
    </row>
    <row r="342" spans="1:5" x14ac:dyDescent="0.3">
      <c r="A342" s="17" t="s">
        <v>1143</v>
      </c>
      <c r="B342" s="8" t="s">
        <v>360</v>
      </c>
      <c r="C342" s="8" t="s">
        <v>361</v>
      </c>
      <c r="D342" s="8" t="s">
        <v>486</v>
      </c>
      <c r="E342" s="8" t="s">
        <v>779</v>
      </c>
    </row>
    <row r="343" spans="1:5" x14ac:dyDescent="0.3">
      <c r="A343" s="17" t="s">
        <v>1144</v>
      </c>
      <c r="B343" s="8" t="s">
        <v>360</v>
      </c>
      <c r="C343" s="8" t="s">
        <v>361</v>
      </c>
      <c r="D343" s="8" t="s">
        <v>486</v>
      </c>
      <c r="E343" s="8" t="s">
        <v>1155</v>
      </c>
    </row>
    <row r="344" spans="1:5" x14ac:dyDescent="0.3">
      <c r="A344" s="17" t="s">
        <v>1145</v>
      </c>
      <c r="B344" s="8" t="s">
        <v>1156</v>
      </c>
      <c r="C344" s="8" t="s">
        <v>461</v>
      </c>
      <c r="D344" s="8" t="s">
        <v>486</v>
      </c>
      <c r="E344" s="8" t="str">
        <f>B344</f>
        <v>Londrina</v>
      </c>
    </row>
    <row r="345" spans="1:5" x14ac:dyDescent="0.3">
      <c r="A345" s="17" t="s">
        <v>1146</v>
      </c>
      <c r="B345" s="8" t="s">
        <v>360</v>
      </c>
      <c r="C345" s="8" t="s">
        <v>361</v>
      </c>
      <c r="D345" s="8" t="s">
        <v>486</v>
      </c>
      <c r="E345" s="8" t="s">
        <v>1157</v>
      </c>
    </row>
    <row r="346" spans="1:5" x14ac:dyDescent="0.3">
      <c r="A346" s="17" t="s">
        <v>1147</v>
      </c>
      <c r="B346" s="8" t="s">
        <v>487</v>
      </c>
      <c r="C346" s="8" t="s">
        <v>434</v>
      </c>
      <c r="D346" s="8" t="s">
        <v>486</v>
      </c>
      <c r="E346" s="8" t="str">
        <f>B346</f>
        <v>Salvador</v>
      </c>
    </row>
    <row r="347" spans="1:5" x14ac:dyDescent="0.3">
      <c r="A347" s="17" t="s">
        <v>1148</v>
      </c>
      <c r="B347" s="8" t="s">
        <v>360</v>
      </c>
      <c r="C347" s="8" t="s">
        <v>361</v>
      </c>
      <c r="D347" s="8" t="s">
        <v>486</v>
      </c>
      <c r="E347" s="8" t="str">
        <f>B347</f>
        <v>Brasília</v>
      </c>
    </row>
    <row r="348" spans="1:5" x14ac:dyDescent="0.3">
      <c r="A348" s="17" t="s">
        <v>1149</v>
      </c>
      <c r="B348" s="8" t="s">
        <v>360</v>
      </c>
      <c r="C348" s="8" t="s">
        <v>361</v>
      </c>
      <c r="D348" s="8" t="s">
        <v>486</v>
      </c>
      <c r="E348" s="8" t="str">
        <f>B348</f>
        <v>Brasília</v>
      </c>
    </row>
    <row r="349" spans="1:5" x14ac:dyDescent="0.3">
      <c r="A349" s="17" t="s">
        <v>1150</v>
      </c>
      <c r="B349" s="8" t="s">
        <v>360</v>
      </c>
      <c r="C349" s="8" t="s">
        <v>361</v>
      </c>
      <c r="D349" s="8" t="s">
        <v>486</v>
      </c>
      <c r="E349" s="8" t="s">
        <v>410</v>
      </c>
    </row>
    <row r="350" spans="1:5" x14ac:dyDescent="0.3">
      <c r="A350" s="17" t="s">
        <v>1151</v>
      </c>
      <c r="B350" s="8" t="s">
        <v>360</v>
      </c>
      <c r="C350" s="8" t="s">
        <v>361</v>
      </c>
      <c r="D350" s="8" t="s">
        <v>486</v>
      </c>
      <c r="E350" s="8" t="s">
        <v>1158</v>
      </c>
    </row>
    <row r="351" spans="1:5" x14ac:dyDescent="0.3">
      <c r="A351" s="17" t="s">
        <v>1167</v>
      </c>
      <c r="B351" s="8" t="s">
        <v>360</v>
      </c>
      <c r="C351" s="8" t="s">
        <v>361</v>
      </c>
      <c r="D351" s="8" t="s">
        <v>486</v>
      </c>
      <c r="E351" s="8" t="s">
        <v>1182</v>
      </c>
    </row>
    <row r="352" spans="1:5" x14ac:dyDescent="0.3">
      <c r="A352" s="17" t="s">
        <v>1168</v>
      </c>
      <c r="B352" s="8" t="s">
        <v>360</v>
      </c>
      <c r="C352" s="8" t="s">
        <v>361</v>
      </c>
      <c r="D352" s="8" t="s">
        <v>486</v>
      </c>
      <c r="E352" s="8" t="s">
        <v>1184</v>
      </c>
    </row>
    <row r="353" spans="1:5" x14ac:dyDescent="0.3">
      <c r="A353" s="17" t="s">
        <v>1169</v>
      </c>
      <c r="B353" s="8" t="s">
        <v>360</v>
      </c>
      <c r="C353" s="8" t="s">
        <v>361</v>
      </c>
      <c r="D353" s="8" t="s">
        <v>486</v>
      </c>
      <c r="E353" s="8" t="s">
        <v>1183</v>
      </c>
    </row>
    <row r="354" spans="1:5" x14ac:dyDescent="0.3">
      <c r="A354" s="17" t="s">
        <v>1170</v>
      </c>
      <c r="B354" s="8" t="s">
        <v>360</v>
      </c>
      <c r="C354" s="8" t="s">
        <v>361</v>
      </c>
      <c r="D354" s="8" t="s">
        <v>486</v>
      </c>
      <c r="E354" s="8" t="s">
        <v>1185</v>
      </c>
    </row>
    <row r="355" spans="1:5" x14ac:dyDescent="0.3">
      <c r="A355" s="17" t="s">
        <v>1171</v>
      </c>
      <c r="B355" s="8" t="s">
        <v>467</v>
      </c>
      <c r="C355" s="8" t="s">
        <v>364</v>
      </c>
      <c r="D355" s="8" t="s">
        <v>486</v>
      </c>
      <c r="E355" s="8" t="str">
        <f>B355</f>
        <v>Rio Verde</v>
      </c>
    </row>
    <row r="356" spans="1:5" x14ac:dyDescent="0.3">
      <c r="A356" s="17" t="s">
        <v>1172</v>
      </c>
      <c r="B356" s="8" t="s">
        <v>360</v>
      </c>
      <c r="C356" s="8" t="s">
        <v>361</v>
      </c>
      <c r="D356" s="8" t="s">
        <v>486</v>
      </c>
      <c r="E356" s="8" t="s">
        <v>1184</v>
      </c>
    </row>
    <row r="357" spans="1:5" x14ac:dyDescent="0.3">
      <c r="A357" s="17" t="s">
        <v>1173</v>
      </c>
      <c r="B357" s="8" t="s">
        <v>360</v>
      </c>
      <c r="C357" s="8" t="s">
        <v>361</v>
      </c>
      <c r="D357" s="8" t="s">
        <v>486</v>
      </c>
      <c r="E357" s="8" t="s">
        <v>779</v>
      </c>
    </row>
    <row r="358" spans="1:5" x14ac:dyDescent="0.3">
      <c r="A358" s="17" t="s">
        <v>1174</v>
      </c>
      <c r="B358" s="8" t="s">
        <v>363</v>
      </c>
      <c r="C358" s="8" t="s">
        <v>364</v>
      </c>
      <c r="D358" s="8" t="s">
        <v>486</v>
      </c>
      <c r="E358" s="8" t="str">
        <f>B358</f>
        <v>Águas Lindas de Goiás</v>
      </c>
    </row>
    <row r="359" spans="1:5" x14ac:dyDescent="0.3">
      <c r="A359" s="17" t="s">
        <v>1175</v>
      </c>
      <c r="B359" s="8" t="s">
        <v>360</v>
      </c>
      <c r="C359" s="8" t="s">
        <v>361</v>
      </c>
      <c r="D359" s="8" t="s">
        <v>486</v>
      </c>
      <c r="E359" s="8" t="s">
        <v>779</v>
      </c>
    </row>
    <row r="360" spans="1:5" x14ac:dyDescent="0.3">
      <c r="A360" s="17" t="s">
        <v>1176</v>
      </c>
      <c r="B360" s="8" t="s">
        <v>360</v>
      </c>
      <c r="C360" s="8" t="s">
        <v>361</v>
      </c>
      <c r="D360" s="8" t="s">
        <v>486</v>
      </c>
      <c r="E360" s="8" t="s">
        <v>1185</v>
      </c>
    </row>
    <row r="361" spans="1:5" x14ac:dyDescent="0.3">
      <c r="A361" s="17" t="s">
        <v>1177</v>
      </c>
      <c r="B361" s="8" t="s">
        <v>360</v>
      </c>
      <c r="C361" s="8" t="s">
        <v>361</v>
      </c>
      <c r="D361" s="8" t="s">
        <v>486</v>
      </c>
      <c r="E361" s="8" t="s">
        <v>1185</v>
      </c>
    </row>
    <row r="362" spans="1:5" x14ac:dyDescent="0.3">
      <c r="A362" s="17" t="s">
        <v>1178</v>
      </c>
      <c r="B362" s="8" t="s">
        <v>360</v>
      </c>
      <c r="C362" s="8" t="s">
        <v>361</v>
      </c>
      <c r="D362" s="8" t="s">
        <v>486</v>
      </c>
      <c r="E362" s="8" t="s">
        <v>1153</v>
      </c>
    </row>
    <row r="363" spans="1:5" x14ac:dyDescent="0.3">
      <c r="A363" s="17" t="s">
        <v>1179</v>
      </c>
      <c r="B363" s="8" t="s">
        <v>376</v>
      </c>
      <c r="C363" s="8" t="s">
        <v>364</v>
      </c>
      <c r="D363" s="8" t="s">
        <v>486</v>
      </c>
      <c r="E363" s="8" t="str">
        <f>B363</f>
        <v>Aparecida de Goiânia</v>
      </c>
    </row>
    <row r="364" spans="1:5" x14ac:dyDescent="0.3">
      <c r="A364" s="17" t="s">
        <v>1180</v>
      </c>
      <c r="B364" s="8" t="s">
        <v>360</v>
      </c>
      <c r="C364" s="8" t="s">
        <v>361</v>
      </c>
      <c r="D364" s="8" t="s">
        <v>486</v>
      </c>
      <c r="E364" s="8" t="s">
        <v>395</v>
      </c>
    </row>
    <row r="365" spans="1:5" x14ac:dyDescent="0.3">
      <c r="A365" s="17" t="s">
        <v>1181</v>
      </c>
      <c r="B365" s="8" t="s">
        <v>360</v>
      </c>
      <c r="C365" s="8" t="s">
        <v>361</v>
      </c>
      <c r="D365" s="8" t="s">
        <v>486</v>
      </c>
      <c r="E365" s="8" t="s">
        <v>410</v>
      </c>
    </row>
    <row r="366" spans="1:5" x14ac:dyDescent="0.3">
      <c r="A366" s="17" t="s">
        <v>1196</v>
      </c>
      <c r="B366" s="8" t="s">
        <v>360</v>
      </c>
      <c r="C366" s="8" t="s">
        <v>361</v>
      </c>
      <c r="D366" s="8" t="s">
        <v>486</v>
      </c>
      <c r="E366" s="8" t="s">
        <v>1185</v>
      </c>
    </row>
    <row r="367" spans="1:5" x14ac:dyDescent="0.3">
      <c r="A367" s="17" t="s">
        <v>1197</v>
      </c>
      <c r="B367" s="8" t="s">
        <v>360</v>
      </c>
      <c r="C367" s="8" t="s">
        <v>361</v>
      </c>
      <c r="D367" s="8" t="s">
        <v>486</v>
      </c>
      <c r="E367" s="8" t="s">
        <v>1184</v>
      </c>
    </row>
    <row r="368" spans="1:5" x14ac:dyDescent="0.3">
      <c r="A368" s="17" t="s">
        <v>1198</v>
      </c>
      <c r="B368" s="8" t="s">
        <v>360</v>
      </c>
      <c r="C368" s="8" t="s">
        <v>361</v>
      </c>
      <c r="D368" s="8" t="s">
        <v>486</v>
      </c>
      <c r="E368" s="8" t="s">
        <v>772</v>
      </c>
    </row>
    <row r="369" spans="1:5" x14ac:dyDescent="0.3">
      <c r="A369" s="17" t="s">
        <v>1199</v>
      </c>
      <c r="B369" s="8" t="s">
        <v>360</v>
      </c>
      <c r="C369" s="8" t="s">
        <v>361</v>
      </c>
      <c r="D369" s="8" t="s">
        <v>486</v>
      </c>
      <c r="E369" s="8" t="s">
        <v>1185</v>
      </c>
    </row>
    <row r="370" spans="1:5" x14ac:dyDescent="0.3">
      <c r="A370" s="17" t="s">
        <v>1200</v>
      </c>
      <c r="B370" s="8" t="s">
        <v>1211</v>
      </c>
      <c r="C370" s="8" t="s">
        <v>437</v>
      </c>
      <c r="D370" s="8" t="s">
        <v>486</v>
      </c>
      <c r="E370" s="8" t="str">
        <f>B370</f>
        <v>Maracanaú</v>
      </c>
    </row>
    <row r="371" spans="1:5" x14ac:dyDescent="0.3">
      <c r="A371" s="17" t="s">
        <v>1201</v>
      </c>
      <c r="B371" s="8" t="s">
        <v>360</v>
      </c>
      <c r="C371" s="8" t="s">
        <v>361</v>
      </c>
      <c r="D371" s="8" t="s">
        <v>486</v>
      </c>
      <c r="E371" s="8" t="s">
        <v>360</v>
      </c>
    </row>
    <row r="372" spans="1:5" x14ac:dyDescent="0.3">
      <c r="A372" s="17" t="s">
        <v>1202</v>
      </c>
      <c r="B372" s="8" t="s">
        <v>360</v>
      </c>
      <c r="C372" s="8" t="s">
        <v>361</v>
      </c>
      <c r="D372" s="8" t="s">
        <v>486</v>
      </c>
      <c r="E372" s="8" t="s">
        <v>1185</v>
      </c>
    </row>
    <row r="373" spans="1:5" x14ac:dyDescent="0.3">
      <c r="A373" s="17" t="s">
        <v>1203</v>
      </c>
      <c r="B373" s="8" t="s">
        <v>360</v>
      </c>
      <c r="C373" s="8" t="s">
        <v>361</v>
      </c>
      <c r="D373" s="8" t="s">
        <v>486</v>
      </c>
      <c r="E373" s="8" t="s">
        <v>779</v>
      </c>
    </row>
    <row r="374" spans="1:5" x14ac:dyDescent="0.3">
      <c r="A374" s="17" t="s">
        <v>1204</v>
      </c>
      <c r="B374" s="8" t="s">
        <v>360</v>
      </c>
      <c r="C374" s="8" t="s">
        <v>361</v>
      </c>
      <c r="D374" s="8" t="s">
        <v>486</v>
      </c>
      <c r="E374" s="8" t="s">
        <v>395</v>
      </c>
    </row>
    <row r="375" spans="1:5" x14ac:dyDescent="0.3">
      <c r="A375" s="17" t="s">
        <v>1205</v>
      </c>
      <c r="B375" s="8" t="s">
        <v>473</v>
      </c>
      <c r="C375" s="8" t="s">
        <v>474</v>
      </c>
      <c r="D375" s="8" t="s">
        <v>486</v>
      </c>
      <c r="E375" s="8" t="str">
        <f>B375</f>
        <v>São Paulo</v>
      </c>
    </row>
    <row r="376" spans="1:5" x14ac:dyDescent="0.3">
      <c r="A376" s="17" t="s">
        <v>1206</v>
      </c>
      <c r="B376" s="8" t="s">
        <v>360</v>
      </c>
      <c r="C376" s="8" t="s">
        <v>361</v>
      </c>
      <c r="D376" s="8" t="s">
        <v>486</v>
      </c>
      <c r="E376" s="8" t="s">
        <v>1185</v>
      </c>
    </row>
    <row r="377" spans="1:5" x14ac:dyDescent="0.3">
      <c r="A377" s="17" t="s">
        <v>1207</v>
      </c>
      <c r="B377" s="8" t="s">
        <v>360</v>
      </c>
      <c r="C377" s="8" t="s">
        <v>361</v>
      </c>
      <c r="D377" s="8" t="s">
        <v>486</v>
      </c>
      <c r="E377" s="8" t="s">
        <v>772</v>
      </c>
    </row>
    <row r="378" spans="1:5" x14ac:dyDescent="0.3">
      <c r="A378" s="17" t="s">
        <v>1208</v>
      </c>
      <c r="B378" s="8" t="s">
        <v>375</v>
      </c>
      <c r="C378" s="8" t="s">
        <v>364</v>
      </c>
      <c r="D378" s="8" t="s">
        <v>486</v>
      </c>
      <c r="E378" s="8" t="s">
        <v>1212</v>
      </c>
    </row>
    <row r="379" spans="1:5" x14ac:dyDescent="0.3">
      <c r="A379" s="17" t="s">
        <v>1209</v>
      </c>
      <c r="B379" s="8" t="s">
        <v>360</v>
      </c>
      <c r="C379" s="8" t="s">
        <v>361</v>
      </c>
      <c r="D379" s="8" t="s">
        <v>486</v>
      </c>
      <c r="E379" s="8" t="s">
        <v>1185</v>
      </c>
    </row>
    <row r="380" spans="1:5" x14ac:dyDescent="0.3">
      <c r="A380" s="17" t="s">
        <v>1210</v>
      </c>
      <c r="B380" s="8" t="s">
        <v>467</v>
      </c>
      <c r="C380" s="8" t="s">
        <v>364</v>
      </c>
      <c r="D380" s="8" t="s">
        <v>486</v>
      </c>
      <c r="E380" s="8" t="str">
        <f>B380</f>
        <v>Rio Verde</v>
      </c>
    </row>
    <row r="381" spans="1:5" x14ac:dyDescent="0.3">
      <c r="A381" s="17" t="s">
        <v>1220</v>
      </c>
      <c r="B381" s="8" t="str">
        <f>VLOOKUP(A381,'[2]Relatório de clientes'!$B:$G,6,0)</f>
        <v>Águas Lindas de Goiás</v>
      </c>
      <c r="C381" s="8" t="s">
        <v>364</v>
      </c>
      <c r="D381" s="8" t="s">
        <v>486</v>
      </c>
      <c r="E381" s="8" t="str">
        <f>B381</f>
        <v>Águas Lindas de Goiás</v>
      </c>
    </row>
    <row r="382" spans="1:5" x14ac:dyDescent="0.3">
      <c r="A382" s="17" t="s">
        <v>1221</v>
      </c>
      <c r="B382" s="8" t="str">
        <f>VLOOKUP(A382,'[2]Relatório de clientes'!$B:$G,6,0)</f>
        <v>Brasília</v>
      </c>
      <c r="C382" s="8" t="s">
        <v>361</v>
      </c>
      <c r="D382" s="8" t="s">
        <v>486</v>
      </c>
      <c r="E382" s="8" t="str">
        <f>VLOOKUP(A382,'[2]Relatório de clientes'!$B:$F,5,0)</f>
        <v>SAMAMBAIA SUL</v>
      </c>
    </row>
    <row r="383" spans="1:5" x14ac:dyDescent="0.3">
      <c r="A383" s="17" t="s">
        <v>1222</v>
      </c>
      <c r="B383" s="8" t="str">
        <f>VLOOKUP(A383,'[2]Relatório de clientes'!$B:$G,6,0)</f>
        <v>Aparecida de Goiânia</v>
      </c>
      <c r="C383" s="8" t="s">
        <v>364</v>
      </c>
      <c r="D383" s="8" t="s">
        <v>486</v>
      </c>
      <c r="E383" s="8" t="str">
        <f>B383</f>
        <v>Aparecida de Goiânia</v>
      </c>
    </row>
    <row r="384" spans="1:5" x14ac:dyDescent="0.3">
      <c r="A384" s="17" t="s">
        <v>1224</v>
      </c>
      <c r="B384" s="8" t="str">
        <f>VLOOKUP(A384,'[2]Relatório de clientes'!$B:$G,6,0)</f>
        <v>Brasília</v>
      </c>
      <c r="C384" s="8" t="s">
        <v>361</v>
      </c>
      <c r="D384" s="8" t="s">
        <v>486</v>
      </c>
      <c r="E384" s="8" t="str">
        <f>VLOOKUP(A384,'[2]Relatório de clientes'!$B:$F,5,0)</f>
        <v>SAMAMBAIA</v>
      </c>
    </row>
    <row r="385" spans="1:5" x14ac:dyDescent="0.3">
      <c r="A385" s="17" t="s">
        <v>1225</v>
      </c>
      <c r="B385" s="8" t="str">
        <f>VLOOKUP(A385,'[2]Relatório de clientes'!$B:$G,6,0)</f>
        <v>Brasília</v>
      </c>
      <c r="C385" s="8" t="s">
        <v>361</v>
      </c>
      <c r="D385" s="8" t="s">
        <v>486</v>
      </c>
      <c r="E385" s="8" t="str">
        <f>VLOOKUP(A385,'[2]Relatório de clientes'!$B:$F,5,0)</f>
        <v>SETOR HABITACIONAL VICENTE PIRES</v>
      </c>
    </row>
    <row r="386" spans="1:5" x14ac:dyDescent="0.3">
      <c r="A386" s="17" t="s">
        <v>1226</v>
      </c>
      <c r="B386" s="8" t="str">
        <f>VLOOKUP(A386,'[2]Relatório de clientes'!$B:$G,6,0)</f>
        <v>Valparaíso de Goiás</v>
      </c>
      <c r="C386" s="8" t="s">
        <v>364</v>
      </c>
      <c r="D386" s="8" t="s">
        <v>486</v>
      </c>
      <c r="E386" s="8" t="str">
        <f>B386</f>
        <v>Valparaíso de Goiás</v>
      </c>
    </row>
    <row r="387" spans="1:5" x14ac:dyDescent="0.3">
      <c r="A387" s="17" t="s">
        <v>1227</v>
      </c>
      <c r="B387" s="8" t="str">
        <f>VLOOKUP(A387,'[2]Relatório de clientes'!$B:$G,6,0)</f>
        <v>Brasília</v>
      </c>
      <c r="C387" s="8" t="s">
        <v>361</v>
      </c>
      <c r="D387" s="8" t="s">
        <v>486</v>
      </c>
      <c r="E387" s="8" t="str">
        <f>VLOOKUP(A387,'[2]Relatório de clientes'!$B:$F,5,0)</f>
        <v>NORTE (AGUAS CLARAS)</v>
      </c>
    </row>
    <row r="388" spans="1:5" x14ac:dyDescent="0.3">
      <c r="A388" s="17" t="s">
        <v>1228</v>
      </c>
      <c r="B388" s="8" t="str">
        <f>VLOOKUP(A388,'[2]Relatório de clientes'!$B:$G,6,0)</f>
        <v>Brasília</v>
      </c>
      <c r="C388" s="8" t="s">
        <v>361</v>
      </c>
      <c r="D388" s="8" t="s">
        <v>486</v>
      </c>
      <c r="E388" s="8" t="str">
        <f>VLOOKUP(A388,'[2]Relatório de clientes'!$B:$F,5,0)</f>
        <v>SETOR HABITACIONAL VICENTE PIRES</v>
      </c>
    </row>
    <row r="389" spans="1:5" x14ac:dyDescent="0.3">
      <c r="A389" s="17" t="s">
        <v>1229</v>
      </c>
      <c r="B389" s="8" t="str">
        <f>VLOOKUP(A389,'[2]Relatório de clientes'!$B:$G,6,0)</f>
        <v>Brasília</v>
      </c>
      <c r="C389" s="8" t="s">
        <v>361</v>
      </c>
      <c r="D389" s="8" t="s">
        <v>486</v>
      </c>
      <c r="E389" s="8" t="str">
        <f>VLOOKUP(A389,'[2]Relatório de clientes'!$B:$F,5,0)</f>
        <v>AREAL (AGUAS CLARAS)</v>
      </c>
    </row>
    <row r="390" spans="1:5" x14ac:dyDescent="0.3">
      <c r="A390" s="17" t="s">
        <v>1230</v>
      </c>
      <c r="B390" s="8" t="str">
        <f>VLOOKUP(A390,'[2]Relatório de clientes'!$B:$G,6,0)</f>
        <v>Brasília</v>
      </c>
      <c r="C390" s="8" t="s">
        <v>361</v>
      </c>
      <c r="D390" s="8" t="s">
        <v>486</v>
      </c>
      <c r="E390" s="8" t="s">
        <v>395</v>
      </c>
    </row>
    <row r="391" spans="1:5" x14ac:dyDescent="0.3">
      <c r="A391" s="17" t="s">
        <v>1231</v>
      </c>
      <c r="B391" s="8" t="str">
        <f>VLOOKUP(A391,'[2]Relatório de clientes'!$B:$G,6,0)</f>
        <v>Brasília</v>
      </c>
      <c r="C391" s="8" t="s">
        <v>361</v>
      </c>
      <c r="D391" s="8" t="s">
        <v>486</v>
      </c>
      <c r="E391" s="8" t="s">
        <v>395</v>
      </c>
    </row>
    <row r="392" spans="1:5" x14ac:dyDescent="0.3">
      <c r="A392" s="17" t="s">
        <v>1237</v>
      </c>
      <c r="B392" s="8" t="s">
        <v>360</v>
      </c>
      <c r="C392" s="8" t="s">
        <v>361</v>
      </c>
      <c r="D392" s="8" t="s">
        <v>486</v>
      </c>
      <c r="E392" s="8" t="s">
        <v>1248</v>
      </c>
    </row>
    <row r="393" spans="1:5" x14ac:dyDescent="0.3">
      <c r="A393" s="17" t="s">
        <v>1240</v>
      </c>
      <c r="B393" s="8" t="s">
        <v>360</v>
      </c>
      <c r="C393" s="8" t="s">
        <v>361</v>
      </c>
      <c r="D393" s="8" t="s">
        <v>486</v>
      </c>
      <c r="E393" s="8" t="s">
        <v>779</v>
      </c>
    </row>
    <row r="394" spans="1:5" x14ac:dyDescent="0.3">
      <c r="A394" s="17" t="s">
        <v>1241</v>
      </c>
      <c r="B394" s="8" t="s">
        <v>360</v>
      </c>
      <c r="C394" s="8" t="s">
        <v>361</v>
      </c>
      <c r="D394" s="8" t="s">
        <v>486</v>
      </c>
      <c r="E394" s="8" t="s">
        <v>395</v>
      </c>
    </row>
    <row r="395" spans="1:5" x14ac:dyDescent="0.3">
      <c r="A395" s="17" t="s">
        <v>1242</v>
      </c>
      <c r="B395" s="8" t="s">
        <v>360</v>
      </c>
      <c r="C395" s="8" t="s">
        <v>361</v>
      </c>
      <c r="D395" s="8" t="s">
        <v>486</v>
      </c>
      <c r="E395" s="8" t="s">
        <v>360</v>
      </c>
    </row>
    <row r="396" spans="1:5" x14ac:dyDescent="0.3">
      <c r="A396" s="17" t="s">
        <v>1243</v>
      </c>
      <c r="B396" s="8" t="s">
        <v>1249</v>
      </c>
      <c r="C396" s="8" t="s">
        <v>381</v>
      </c>
      <c r="D396" s="8" t="s">
        <v>486</v>
      </c>
      <c r="E396" s="8" t="str">
        <f>B396</f>
        <v>PARACATU</v>
      </c>
    </row>
    <row r="397" spans="1:5" x14ac:dyDescent="0.3">
      <c r="A397" s="17" t="s">
        <v>1244</v>
      </c>
      <c r="B397" s="8" t="s">
        <v>360</v>
      </c>
      <c r="C397" s="8" t="s">
        <v>361</v>
      </c>
      <c r="D397" s="8" t="s">
        <v>486</v>
      </c>
      <c r="E397" s="8" t="s">
        <v>1250</v>
      </c>
    </row>
    <row r="398" spans="1:5" x14ac:dyDescent="0.3">
      <c r="A398" s="17" t="s">
        <v>1245</v>
      </c>
      <c r="B398" s="8" t="s">
        <v>447</v>
      </c>
      <c r="C398" s="8" t="s">
        <v>448</v>
      </c>
      <c r="D398" s="8" t="s">
        <v>486</v>
      </c>
      <c r="E398" s="8" t="str">
        <f>B398</f>
        <v>Manaus</v>
      </c>
    </row>
    <row r="399" spans="1:5" x14ac:dyDescent="0.3">
      <c r="A399" s="17" t="s">
        <v>1246</v>
      </c>
      <c r="B399" s="8" t="s">
        <v>360</v>
      </c>
      <c r="C399" s="8" t="s">
        <v>361</v>
      </c>
      <c r="D399" s="8" t="s">
        <v>486</v>
      </c>
      <c r="E399" s="8" t="s">
        <v>1184</v>
      </c>
    </row>
    <row r="400" spans="1:5" x14ac:dyDescent="0.3">
      <c r="A400" s="17" t="s">
        <v>1247</v>
      </c>
      <c r="B400" s="8" t="s">
        <v>360</v>
      </c>
      <c r="C400" s="8" t="s">
        <v>361</v>
      </c>
      <c r="D400" s="8" t="s">
        <v>486</v>
      </c>
      <c r="E400" s="8" t="s">
        <v>395</v>
      </c>
    </row>
    <row r="401" spans="1:5" x14ac:dyDescent="0.3">
      <c r="A401" s="17" t="s">
        <v>1238</v>
      </c>
      <c r="B401" s="8" t="s">
        <v>1251</v>
      </c>
      <c r="C401" s="8" t="s">
        <v>373</v>
      </c>
      <c r="D401" s="8" t="s">
        <v>486</v>
      </c>
      <c r="E401" s="8" t="str">
        <f>B401</f>
        <v>BELÉM</v>
      </c>
    </row>
    <row r="402" spans="1:5" x14ac:dyDescent="0.3">
      <c r="A402" s="17" t="s">
        <v>1239</v>
      </c>
      <c r="B402" s="8" t="s">
        <v>360</v>
      </c>
      <c r="C402" s="8" t="s">
        <v>361</v>
      </c>
      <c r="D402" s="8" t="s">
        <v>486</v>
      </c>
      <c r="E402" s="8" t="str">
        <f>B402</f>
        <v>Brasília</v>
      </c>
    </row>
    <row r="403" spans="1:5" x14ac:dyDescent="0.3">
      <c r="A403" s="21" t="s">
        <v>1304</v>
      </c>
      <c r="B403" s="22" t="s">
        <v>477</v>
      </c>
      <c r="C403" s="1" t="s">
        <v>381</v>
      </c>
      <c r="D403" s="8" t="s">
        <v>486</v>
      </c>
      <c r="E403" s="1" t="str">
        <f>B403</f>
        <v>Uberlândia</v>
      </c>
    </row>
    <row r="404" spans="1:5" x14ac:dyDescent="0.3">
      <c r="A404" s="21" t="s">
        <v>1305</v>
      </c>
      <c r="B404" s="1" t="s">
        <v>360</v>
      </c>
      <c r="C404" s="1" t="s">
        <v>361</v>
      </c>
      <c r="D404" s="8" t="s">
        <v>486</v>
      </c>
      <c r="E404" s="1" t="s">
        <v>1314</v>
      </c>
    </row>
    <row r="405" spans="1:5" x14ac:dyDescent="0.3">
      <c r="A405" s="21" t="s">
        <v>1306</v>
      </c>
      <c r="B405" s="1" t="s">
        <v>360</v>
      </c>
      <c r="C405" s="1" t="s">
        <v>361</v>
      </c>
      <c r="D405" s="8" t="s">
        <v>486</v>
      </c>
      <c r="E405" s="1" t="s">
        <v>1315</v>
      </c>
    </row>
    <row r="406" spans="1:5" x14ac:dyDescent="0.3">
      <c r="A406" s="21" t="s">
        <v>1307</v>
      </c>
      <c r="B406" s="1" t="s">
        <v>360</v>
      </c>
      <c r="C406" s="1" t="s">
        <v>361</v>
      </c>
      <c r="D406" s="8" t="s">
        <v>486</v>
      </c>
      <c r="E406" s="1" t="s">
        <v>1185</v>
      </c>
    </row>
    <row r="407" spans="1:5" x14ac:dyDescent="0.3">
      <c r="A407" s="21" t="s">
        <v>1308</v>
      </c>
      <c r="B407" s="1" t="s">
        <v>360</v>
      </c>
      <c r="C407" s="1" t="s">
        <v>361</v>
      </c>
      <c r="D407" s="8" t="s">
        <v>486</v>
      </c>
      <c r="E407" s="1" t="s">
        <v>1316</v>
      </c>
    </row>
    <row r="408" spans="1:5" x14ac:dyDescent="0.3">
      <c r="A408" s="21" t="s">
        <v>1309</v>
      </c>
      <c r="B408" s="1" t="s">
        <v>360</v>
      </c>
      <c r="C408" s="1" t="s">
        <v>361</v>
      </c>
      <c r="D408" s="8" t="s">
        <v>486</v>
      </c>
      <c r="E408" s="1" t="s">
        <v>1157</v>
      </c>
    </row>
    <row r="409" spans="1:5" x14ac:dyDescent="0.3">
      <c r="A409" s="21" t="s">
        <v>1310</v>
      </c>
      <c r="B409" s="1" t="s">
        <v>360</v>
      </c>
      <c r="C409" s="1" t="s">
        <v>361</v>
      </c>
      <c r="D409" s="8" t="s">
        <v>486</v>
      </c>
      <c r="E409" s="1" t="s">
        <v>1185</v>
      </c>
    </row>
    <row r="410" spans="1:5" x14ac:dyDescent="0.3">
      <c r="A410" s="21" t="s">
        <v>1311</v>
      </c>
      <c r="B410" s="1" t="s">
        <v>360</v>
      </c>
      <c r="C410" s="1" t="s">
        <v>361</v>
      </c>
      <c r="D410" s="8" t="s">
        <v>486</v>
      </c>
      <c r="E410" s="1" t="s">
        <v>1317</v>
      </c>
    </row>
    <row r="411" spans="1:5" x14ac:dyDescent="0.3">
      <c r="A411" s="21" t="s">
        <v>1312</v>
      </c>
      <c r="B411" s="1" t="s">
        <v>1318</v>
      </c>
      <c r="C411" s="1" t="s">
        <v>463</v>
      </c>
      <c r="D411" s="8" t="s">
        <v>486</v>
      </c>
      <c r="E411" s="1" t="str">
        <f>B411</f>
        <v>PARANÃ</v>
      </c>
    </row>
    <row r="412" spans="1:5" x14ac:dyDescent="0.3">
      <c r="A412" s="21" t="s">
        <v>1313</v>
      </c>
      <c r="B412" s="1" t="s">
        <v>360</v>
      </c>
      <c r="C412" s="1" t="s">
        <v>361</v>
      </c>
      <c r="D412" s="8" t="s">
        <v>486</v>
      </c>
      <c r="E412" s="1" t="s">
        <v>1184</v>
      </c>
    </row>
    <row r="413" spans="1:5" x14ac:dyDescent="0.3">
      <c r="A413" s="25" t="s">
        <v>1330</v>
      </c>
      <c r="B413" s="1" t="s">
        <v>360</v>
      </c>
      <c r="C413" s="1" t="s">
        <v>361</v>
      </c>
      <c r="D413" s="8" t="s">
        <v>486</v>
      </c>
      <c r="E413" s="1" t="s">
        <v>779</v>
      </c>
    </row>
    <row r="415" spans="1:5" x14ac:dyDescent="0.3">
      <c r="A415"/>
    </row>
  </sheetData>
  <autoFilter ref="A1:E402" xr:uid="{42BFCF7E-33CF-420C-AAF6-02F57F4EA0C9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063F-1502-4477-A141-FC3C84ED94FD}">
  <dimension ref="A1:G210"/>
  <sheetViews>
    <sheetView tabSelected="1" topLeftCell="A196" workbookViewId="0">
      <selection activeCell="B214" sqref="B214"/>
    </sheetView>
  </sheetViews>
  <sheetFormatPr defaultRowHeight="14.4" x14ac:dyDescent="0.3"/>
  <cols>
    <col min="1" max="1" width="68.77734375" customWidth="1"/>
    <col min="2" max="2" width="23" customWidth="1"/>
    <col min="3" max="3" width="13.21875" customWidth="1"/>
    <col min="6" max="6" width="21.21875" customWidth="1"/>
    <col min="7" max="7" width="15.88671875" bestFit="1" customWidth="1"/>
  </cols>
  <sheetData>
    <row r="1" spans="1:7" x14ac:dyDescent="0.3">
      <c r="A1" s="20" t="s">
        <v>1267</v>
      </c>
      <c r="B1" s="20" t="s">
        <v>1268</v>
      </c>
      <c r="C1" s="19" t="s">
        <v>1272</v>
      </c>
      <c r="F1" s="18" t="s">
        <v>1268</v>
      </c>
      <c r="G1" s="18" t="s">
        <v>1272</v>
      </c>
    </row>
    <row r="2" spans="1:7" x14ac:dyDescent="0.3">
      <c r="A2" s="17" t="s">
        <v>600</v>
      </c>
      <c r="B2" s="17" t="s">
        <v>1269</v>
      </c>
      <c r="C2" s="17" t="str">
        <f>VLOOKUP(B2,F:G,2,0)</f>
        <v>LINHA MOTOR</v>
      </c>
      <c r="F2" t="s">
        <v>1269</v>
      </c>
      <c r="G2" t="s">
        <v>1302</v>
      </c>
    </row>
    <row r="3" spans="1:7" x14ac:dyDescent="0.3">
      <c r="A3" s="17" t="s">
        <v>601</v>
      </c>
      <c r="B3" s="17" t="s">
        <v>1269</v>
      </c>
      <c r="C3" s="17" t="str">
        <f t="shared" ref="C3:C66" si="0">VLOOKUP(B3,F:G,2,0)</f>
        <v>LINHA MOTOR</v>
      </c>
      <c r="F3" t="s">
        <v>646</v>
      </c>
      <c r="G3" t="s">
        <v>1302</v>
      </c>
    </row>
    <row r="4" spans="1:7" x14ac:dyDescent="0.3">
      <c r="A4" s="17" t="s">
        <v>583</v>
      </c>
      <c r="B4" s="17" t="s">
        <v>1269</v>
      </c>
      <c r="C4" s="17" t="str">
        <f t="shared" si="0"/>
        <v>LINHA MOTOR</v>
      </c>
      <c r="F4" t="s">
        <v>1287</v>
      </c>
      <c r="G4" t="s">
        <v>1287</v>
      </c>
    </row>
    <row r="5" spans="1:7" x14ac:dyDescent="0.3">
      <c r="A5" s="17" t="s">
        <v>617</v>
      </c>
      <c r="B5" s="17" t="s">
        <v>1269</v>
      </c>
      <c r="C5" s="17" t="str">
        <f t="shared" si="0"/>
        <v>LINHA MOTOR</v>
      </c>
      <c r="F5" t="s">
        <v>558</v>
      </c>
      <c r="G5" t="s">
        <v>1302</v>
      </c>
    </row>
    <row r="6" spans="1:7" x14ac:dyDescent="0.3">
      <c r="A6" s="17" t="s">
        <v>611</v>
      </c>
      <c r="B6" s="17" t="s">
        <v>1269</v>
      </c>
      <c r="C6" s="17" t="str">
        <f t="shared" si="0"/>
        <v>LINHA MOTOR</v>
      </c>
      <c r="F6" t="s">
        <v>1270</v>
      </c>
      <c r="G6" t="s">
        <v>1302</v>
      </c>
    </row>
    <row r="7" spans="1:7" x14ac:dyDescent="0.3">
      <c r="A7" s="17" t="s">
        <v>632</v>
      </c>
      <c r="B7" s="17" t="s">
        <v>1269</v>
      </c>
      <c r="C7" s="17" t="str">
        <f t="shared" si="0"/>
        <v>LINHA MOTOR</v>
      </c>
      <c r="F7" t="s">
        <v>1271</v>
      </c>
      <c r="G7" t="s">
        <v>1302</v>
      </c>
    </row>
    <row r="8" spans="1:7" x14ac:dyDescent="0.3">
      <c r="A8" s="17" t="s">
        <v>574</v>
      </c>
      <c r="B8" s="17" t="s">
        <v>1269</v>
      </c>
      <c r="C8" s="17" t="str">
        <f>VLOOKUP(B8,F:G,2,0)</f>
        <v>LINHA MOTOR</v>
      </c>
      <c r="F8" t="s">
        <v>1286</v>
      </c>
      <c r="G8" t="s">
        <v>1301</v>
      </c>
    </row>
    <row r="9" spans="1:7" x14ac:dyDescent="0.3">
      <c r="A9" s="17" t="s">
        <v>729</v>
      </c>
      <c r="B9" s="17" t="s">
        <v>646</v>
      </c>
      <c r="C9" s="17" t="str">
        <f t="shared" si="0"/>
        <v>LINHA MOTOR</v>
      </c>
      <c r="F9" t="s">
        <v>576</v>
      </c>
      <c r="G9" t="s">
        <v>1302</v>
      </c>
    </row>
    <row r="10" spans="1:7" x14ac:dyDescent="0.3">
      <c r="A10" s="17" t="s">
        <v>731</v>
      </c>
      <c r="B10" s="17" t="s">
        <v>646</v>
      </c>
      <c r="C10" s="17" t="str">
        <f t="shared" si="0"/>
        <v>LINHA MOTOR</v>
      </c>
      <c r="F10" t="s">
        <v>1288</v>
      </c>
      <c r="G10" t="s">
        <v>1287</v>
      </c>
    </row>
    <row r="11" spans="1:7" x14ac:dyDescent="0.3">
      <c r="A11" s="17" t="s">
        <v>730</v>
      </c>
      <c r="B11" s="17" t="s">
        <v>1287</v>
      </c>
      <c r="C11" s="17" t="str">
        <f t="shared" si="0"/>
        <v>OUTROS</v>
      </c>
      <c r="F11" t="s">
        <v>1280</v>
      </c>
      <c r="G11" t="s">
        <v>1301</v>
      </c>
    </row>
    <row r="12" spans="1:7" x14ac:dyDescent="0.3">
      <c r="A12" s="17" t="s">
        <v>757</v>
      </c>
      <c r="B12" s="17" t="s">
        <v>1287</v>
      </c>
      <c r="C12" s="17" t="str">
        <f t="shared" si="0"/>
        <v>OUTROS</v>
      </c>
      <c r="F12" t="s">
        <v>1289</v>
      </c>
      <c r="G12" t="s">
        <v>1287</v>
      </c>
    </row>
    <row r="13" spans="1:7" x14ac:dyDescent="0.3">
      <c r="A13" s="17" t="s">
        <v>552</v>
      </c>
      <c r="B13" s="17" t="s">
        <v>558</v>
      </c>
      <c r="C13" s="17" t="str">
        <f t="shared" si="0"/>
        <v>LINHA MOTOR</v>
      </c>
      <c r="F13" t="s">
        <v>1281</v>
      </c>
      <c r="G13" t="s">
        <v>1301</v>
      </c>
    </row>
    <row r="14" spans="1:7" x14ac:dyDescent="0.3">
      <c r="A14" s="17" t="s">
        <v>503</v>
      </c>
      <c r="B14" s="17" t="s">
        <v>1270</v>
      </c>
      <c r="C14" s="17" t="str">
        <f t="shared" si="0"/>
        <v>LINHA MOTOR</v>
      </c>
      <c r="F14" t="s">
        <v>1279</v>
      </c>
      <c r="G14" t="s">
        <v>1302</v>
      </c>
    </row>
    <row r="15" spans="1:7" x14ac:dyDescent="0.3">
      <c r="A15" s="17" t="s">
        <v>673</v>
      </c>
      <c r="B15" s="17" t="s">
        <v>1270</v>
      </c>
      <c r="C15" s="17" t="str">
        <f t="shared" si="0"/>
        <v>LINHA MOTOR</v>
      </c>
      <c r="F15" t="s">
        <v>696</v>
      </c>
      <c r="G15" t="s">
        <v>1302</v>
      </c>
    </row>
    <row r="16" spans="1:7" x14ac:dyDescent="0.3">
      <c r="A16" s="17" t="s">
        <v>744</v>
      </c>
      <c r="B16" s="17" t="s">
        <v>1271</v>
      </c>
      <c r="C16" s="17" t="str">
        <f t="shared" si="0"/>
        <v>LINHA MOTOR</v>
      </c>
      <c r="F16" t="s">
        <v>1283</v>
      </c>
      <c r="G16" t="s">
        <v>1301</v>
      </c>
    </row>
    <row r="17" spans="1:7" x14ac:dyDescent="0.3">
      <c r="A17" s="17" t="s">
        <v>658</v>
      </c>
      <c r="B17" s="17" t="s">
        <v>1271</v>
      </c>
      <c r="C17" s="17" t="str">
        <f t="shared" si="0"/>
        <v>LINHA MOTOR</v>
      </c>
      <c r="F17" t="s">
        <v>1284</v>
      </c>
      <c r="G17" t="s">
        <v>1301</v>
      </c>
    </row>
    <row r="18" spans="1:7" x14ac:dyDescent="0.3">
      <c r="A18" s="17" t="s">
        <v>659</v>
      </c>
      <c r="B18" s="17" t="s">
        <v>1271</v>
      </c>
      <c r="C18" s="17" t="str">
        <f t="shared" si="0"/>
        <v>LINHA MOTOR</v>
      </c>
      <c r="F18" t="s">
        <v>1191</v>
      </c>
      <c r="G18" t="s">
        <v>1301</v>
      </c>
    </row>
    <row r="19" spans="1:7" x14ac:dyDescent="0.3">
      <c r="A19" s="17" t="s">
        <v>1186</v>
      </c>
      <c r="B19" s="17" t="s">
        <v>1271</v>
      </c>
      <c r="C19" s="17" t="str">
        <f t="shared" si="0"/>
        <v>LINHA MOTOR</v>
      </c>
      <c r="F19" t="s">
        <v>1282</v>
      </c>
      <c r="G19" t="s">
        <v>1301</v>
      </c>
    </row>
    <row r="20" spans="1:7" x14ac:dyDescent="0.3">
      <c r="A20" s="17" t="s">
        <v>728</v>
      </c>
      <c r="B20" s="17" t="s">
        <v>646</v>
      </c>
      <c r="C20" s="17" t="str">
        <f t="shared" si="0"/>
        <v>LINHA MOTOR</v>
      </c>
      <c r="F20" t="s">
        <v>1290</v>
      </c>
      <c r="G20" t="s">
        <v>1301</v>
      </c>
    </row>
    <row r="21" spans="1:7" x14ac:dyDescent="0.3">
      <c r="A21" s="17" t="s">
        <v>692</v>
      </c>
      <c r="B21" s="17" t="s">
        <v>1271</v>
      </c>
      <c r="C21" s="17" t="str">
        <f t="shared" si="0"/>
        <v>LINHA MOTOR</v>
      </c>
      <c r="F21" t="s">
        <v>1291</v>
      </c>
      <c r="G21" t="s">
        <v>1287</v>
      </c>
    </row>
    <row r="22" spans="1:7" ht="15.6" x14ac:dyDescent="0.3">
      <c r="A22" s="8" t="s">
        <v>1258</v>
      </c>
      <c r="B22" s="17" t="s">
        <v>1287</v>
      </c>
      <c r="C22" s="17" t="str">
        <f t="shared" si="0"/>
        <v>OUTROS</v>
      </c>
      <c r="F22" t="s">
        <v>1278</v>
      </c>
      <c r="G22" t="s">
        <v>1301</v>
      </c>
    </row>
    <row r="23" spans="1:7" x14ac:dyDescent="0.3">
      <c r="A23" s="17" t="s">
        <v>538</v>
      </c>
      <c r="B23" s="17" t="s">
        <v>1286</v>
      </c>
      <c r="C23" s="17" t="str">
        <f t="shared" si="0"/>
        <v>ACESSÓRIOS</v>
      </c>
      <c r="F23" t="s">
        <v>741</v>
      </c>
      <c r="G23" t="s">
        <v>1301</v>
      </c>
    </row>
    <row r="24" spans="1:7" x14ac:dyDescent="0.3">
      <c r="A24" s="17" t="s">
        <v>576</v>
      </c>
      <c r="B24" s="17" t="s">
        <v>576</v>
      </c>
      <c r="C24" s="17" t="str">
        <f t="shared" si="0"/>
        <v>LINHA MOTOR</v>
      </c>
      <c r="F24" t="s">
        <v>1292</v>
      </c>
      <c r="G24" t="s">
        <v>1292</v>
      </c>
    </row>
    <row r="25" spans="1:7" x14ac:dyDescent="0.3">
      <c r="A25" s="17" t="s">
        <v>718</v>
      </c>
      <c r="B25" s="17" t="s">
        <v>576</v>
      </c>
      <c r="C25" s="17" t="str">
        <f t="shared" si="0"/>
        <v>LINHA MOTOR</v>
      </c>
      <c r="F25" t="s">
        <v>1300</v>
      </c>
      <c r="G25" t="s">
        <v>1301</v>
      </c>
    </row>
    <row r="26" spans="1:7" x14ac:dyDescent="0.3">
      <c r="A26" s="17" t="s">
        <v>703</v>
      </c>
      <c r="B26" s="17" t="s">
        <v>576</v>
      </c>
      <c r="C26" s="17" t="str">
        <f t="shared" si="0"/>
        <v>LINHA MOTOR</v>
      </c>
      <c r="F26" t="s">
        <v>1294</v>
      </c>
      <c r="G26" t="s">
        <v>1301</v>
      </c>
    </row>
    <row r="27" spans="1:7" x14ac:dyDescent="0.3">
      <c r="A27" s="17" t="s">
        <v>580</v>
      </c>
      <c r="B27" s="17" t="s">
        <v>576</v>
      </c>
      <c r="C27" s="17" t="str">
        <f t="shared" si="0"/>
        <v>LINHA MOTOR</v>
      </c>
      <c r="F27" t="s">
        <v>1293</v>
      </c>
      <c r="G27" t="s">
        <v>1301</v>
      </c>
    </row>
    <row r="28" spans="1:7" x14ac:dyDescent="0.3">
      <c r="A28" s="17" t="s">
        <v>712</v>
      </c>
      <c r="B28" s="17" t="s">
        <v>576</v>
      </c>
      <c r="C28" s="17" t="str">
        <f>VLOOKUP(B28,F:G,2,0)</f>
        <v>LINHA MOTOR</v>
      </c>
      <c r="F28" t="s">
        <v>1303</v>
      </c>
      <c r="G28" t="s">
        <v>1301</v>
      </c>
    </row>
    <row r="29" spans="1:7" x14ac:dyDescent="0.3">
      <c r="A29" s="17" t="s">
        <v>633</v>
      </c>
      <c r="B29" s="17" t="s">
        <v>576</v>
      </c>
      <c r="C29" s="17" t="str">
        <f t="shared" si="0"/>
        <v>LINHA MOTOR</v>
      </c>
      <c r="F29" t="s">
        <v>1285</v>
      </c>
      <c r="G29" t="s">
        <v>1301</v>
      </c>
    </row>
    <row r="30" spans="1:7" x14ac:dyDescent="0.3">
      <c r="A30" s="17" t="s">
        <v>640</v>
      </c>
      <c r="B30" s="17" t="s">
        <v>576</v>
      </c>
      <c r="C30" s="17" t="str">
        <f t="shared" si="0"/>
        <v>LINHA MOTOR</v>
      </c>
      <c r="F30" t="s">
        <v>1295</v>
      </c>
      <c r="G30" t="s">
        <v>1301</v>
      </c>
    </row>
    <row r="31" spans="1:7" x14ac:dyDescent="0.3">
      <c r="A31" s="17" t="s">
        <v>711</v>
      </c>
      <c r="B31" s="17" t="s">
        <v>576</v>
      </c>
      <c r="C31" s="17" t="str">
        <f t="shared" si="0"/>
        <v>LINHA MOTOR</v>
      </c>
      <c r="F31" t="s">
        <v>1296</v>
      </c>
      <c r="G31" t="s">
        <v>1301</v>
      </c>
    </row>
    <row r="32" spans="1:7" x14ac:dyDescent="0.3">
      <c r="A32" s="17" t="s">
        <v>678</v>
      </c>
      <c r="B32" s="17" t="s">
        <v>576</v>
      </c>
      <c r="C32" s="17" t="str">
        <f t="shared" si="0"/>
        <v>LINHA MOTOR</v>
      </c>
      <c r="F32" t="s">
        <v>672</v>
      </c>
      <c r="G32" t="s">
        <v>1301</v>
      </c>
    </row>
    <row r="33" spans="1:7" x14ac:dyDescent="0.3">
      <c r="A33" s="17" t="s">
        <v>695</v>
      </c>
      <c r="B33" s="17" t="s">
        <v>576</v>
      </c>
      <c r="C33" s="17" t="str">
        <f t="shared" si="0"/>
        <v>LINHA MOTOR</v>
      </c>
      <c r="F33" t="s">
        <v>1297</v>
      </c>
      <c r="G33" t="s">
        <v>1301</v>
      </c>
    </row>
    <row r="34" spans="1:7" ht="15.6" x14ac:dyDescent="0.3">
      <c r="A34" s="8" t="s">
        <v>1263</v>
      </c>
      <c r="B34" s="17" t="s">
        <v>1288</v>
      </c>
      <c r="C34" s="17" t="str">
        <f t="shared" si="0"/>
        <v>OUTROS</v>
      </c>
      <c r="F34" t="s">
        <v>1299</v>
      </c>
      <c r="G34" t="s">
        <v>1301</v>
      </c>
    </row>
    <row r="35" spans="1:7" x14ac:dyDescent="0.3">
      <c r="A35" s="17" t="s">
        <v>604</v>
      </c>
      <c r="B35" s="17" t="s">
        <v>1288</v>
      </c>
      <c r="C35" s="17" t="str">
        <f t="shared" si="0"/>
        <v>OUTROS</v>
      </c>
      <c r="F35" t="s">
        <v>1298</v>
      </c>
      <c r="G35" t="s">
        <v>1302</v>
      </c>
    </row>
    <row r="36" spans="1:7" x14ac:dyDescent="0.3">
      <c r="A36" s="17" t="s">
        <v>669</v>
      </c>
      <c r="B36" s="17" t="s">
        <v>1287</v>
      </c>
      <c r="C36" s="17" t="str">
        <f t="shared" si="0"/>
        <v>OUTROS</v>
      </c>
      <c r="F36" t="s">
        <v>1273</v>
      </c>
      <c r="G36" t="s">
        <v>1301</v>
      </c>
    </row>
    <row r="37" spans="1:7" x14ac:dyDescent="0.3">
      <c r="A37" s="17" t="s">
        <v>683</v>
      </c>
      <c r="B37" s="17" t="s">
        <v>1280</v>
      </c>
      <c r="C37" s="17" t="str">
        <f t="shared" si="0"/>
        <v>ACESSÓRIOS</v>
      </c>
      <c r="F37" t="s">
        <v>1277</v>
      </c>
      <c r="G37" t="s">
        <v>1301</v>
      </c>
    </row>
    <row r="38" spans="1:7" x14ac:dyDescent="0.3">
      <c r="A38" s="17" t="s">
        <v>737</v>
      </c>
      <c r="B38" s="17" t="s">
        <v>1280</v>
      </c>
      <c r="C38" s="17" t="str">
        <f t="shared" si="0"/>
        <v>ACESSÓRIOS</v>
      </c>
      <c r="F38" t="s">
        <v>1163</v>
      </c>
      <c r="G38" t="s">
        <v>1301</v>
      </c>
    </row>
    <row r="39" spans="1:7" x14ac:dyDescent="0.3">
      <c r="A39" s="17" t="s">
        <v>687</v>
      </c>
      <c r="B39" s="17" t="s">
        <v>1280</v>
      </c>
      <c r="C39" s="17" t="str">
        <f t="shared" si="0"/>
        <v>ACESSÓRIOS</v>
      </c>
      <c r="F39" t="s">
        <v>1274</v>
      </c>
      <c r="G39" t="s">
        <v>1301</v>
      </c>
    </row>
    <row r="40" spans="1:7" x14ac:dyDescent="0.3">
      <c r="A40" s="17" t="s">
        <v>637</v>
      </c>
      <c r="B40" s="17" t="s">
        <v>1280</v>
      </c>
      <c r="C40" s="17" t="str">
        <f t="shared" si="0"/>
        <v>ACESSÓRIOS</v>
      </c>
      <c r="F40" t="s">
        <v>1275</v>
      </c>
      <c r="G40" t="s">
        <v>1301</v>
      </c>
    </row>
    <row r="41" spans="1:7" x14ac:dyDescent="0.3">
      <c r="A41" s="17" t="s">
        <v>546</v>
      </c>
      <c r="B41" s="17" t="s">
        <v>1280</v>
      </c>
      <c r="C41" s="17" t="str">
        <f t="shared" si="0"/>
        <v>ACESSÓRIOS</v>
      </c>
      <c r="F41" t="s">
        <v>1276</v>
      </c>
      <c r="G41" t="s">
        <v>1301</v>
      </c>
    </row>
    <row r="42" spans="1:7" ht="15.6" x14ac:dyDescent="0.3">
      <c r="A42" s="8" t="s">
        <v>1234</v>
      </c>
      <c r="B42" s="17" t="s">
        <v>1280</v>
      </c>
      <c r="C42" s="17" t="str">
        <f t="shared" si="0"/>
        <v>ACESSÓRIOS</v>
      </c>
      <c r="F42" s="24" t="s">
        <v>1327</v>
      </c>
      <c r="G42" t="s">
        <v>1329</v>
      </c>
    </row>
    <row r="43" spans="1:7" x14ac:dyDescent="0.3">
      <c r="A43" s="17" t="s">
        <v>647</v>
      </c>
      <c r="B43" s="17" t="s">
        <v>1280</v>
      </c>
      <c r="C43" s="17" t="str">
        <f t="shared" si="0"/>
        <v>ACESSÓRIOS</v>
      </c>
      <c r="F43" s="24" t="s">
        <v>1328</v>
      </c>
      <c r="G43" t="s">
        <v>1301</v>
      </c>
    </row>
    <row r="44" spans="1:7" x14ac:dyDescent="0.3">
      <c r="A44" s="17" t="s">
        <v>642</v>
      </c>
      <c r="B44" s="17" t="s">
        <v>1280</v>
      </c>
      <c r="C44" s="17" t="str">
        <f t="shared" si="0"/>
        <v>ACESSÓRIOS</v>
      </c>
      <c r="F44" t="s">
        <v>1344</v>
      </c>
      <c r="G44" t="s">
        <v>1329</v>
      </c>
    </row>
    <row r="45" spans="1:7" x14ac:dyDescent="0.3">
      <c r="A45" s="17" t="s">
        <v>528</v>
      </c>
      <c r="B45" s="17" t="s">
        <v>1280</v>
      </c>
      <c r="C45" s="17" t="str">
        <f t="shared" si="0"/>
        <v>ACESSÓRIOS</v>
      </c>
      <c r="F45" t="s">
        <v>1343</v>
      </c>
      <c r="G45" t="s">
        <v>1302</v>
      </c>
    </row>
    <row r="46" spans="1:7" x14ac:dyDescent="0.3">
      <c r="A46" s="17" t="s">
        <v>713</v>
      </c>
      <c r="B46" s="17" t="s">
        <v>1289</v>
      </c>
      <c r="C46" s="17" t="str">
        <f t="shared" si="0"/>
        <v>OUTROS</v>
      </c>
    </row>
    <row r="47" spans="1:7" ht="15.6" x14ac:dyDescent="0.3">
      <c r="A47" s="8" t="s">
        <v>1265</v>
      </c>
      <c r="B47" s="17" t="s">
        <v>1280</v>
      </c>
      <c r="C47" s="17" t="str">
        <f t="shared" si="0"/>
        <v>ACESSÓRIOS</v>
      </c>
    </row>
    <row r="48" spans="1:7" ht="15.6" x14ac:dyDescent="0.3">
      <c r="A48" s="8" t="s">
        <v>1254</v>
      </c>
      <c r="B48" s="17" t="s">
        <v>1280</v>
      </c>
      <c r="C48" s="17" t="str">
        <f t="shared" si="0"/>
        <v>ACESSÓRIOS</v>
      </c>
    </row>
    <row r="49" spans="1:3" ht="15.6" x14ac:dyDescent="0.3">
      <c r="A49" s="8" t="s">
        <v>1261</v>
      </c>
      <c r="B49" s="17" t="s">
        <v>1280</v>
      </c>
      <c r="C49" s="17" t="str">
        <f t="shared" si="0"/>
        <v>ACESSÓRIOS</v>
      </c>
    </row>
    <row r="50" spans="1:3" x14ac:dyDescent="0.3">
      <c r="A50" s="17" t="s">
        <v>657</v>
      </c>
      <c r="B50" s="17" t="s">
        <v>1280</v>
      </c>
      <c r="C50" s="17" t="str">
        <f t="shared" si="0"/>
        <v>ACESSÓRIOS</v>
      </c>
    </row>
    <row r="51" spans="1:3" ht="15.6" x14ac:dyDescent="0.3">
      <c r="A51" s="8" t="s">
        <v>1232</v>
      </c>
      <c r="B51" s="17" t="s">
        <v>1281</v>
      </c>
      <c r="C51" s="17" t="str">
        <f t="shared" si="0"/>
        <v>ACESSÓRIOS</v>
      </c>
    </row>
    <row r="52" spans="1:3" x14ac:dyDescent="0.3">
      <c r="A52" s="17" t="s">
        <v>516</v>
      </c>
      <c r="B52" s="17" t="s">
        <v>1281</v>
      </c>
      <c r="C52" s="17" t="str">
        <f t="shared" si="0"/>
        <v>ACESSÓRIOS</v>
      </c>
    </row>
    <row r="53" spans="1:3" x14ac:dyDescent="0.3">
      <c r="A53" s="17" t="s">
        <v>625</v>
      </c>
      <c r="B53" s="17" t="s">
        <v>1281</v>
      </c>
      <c r="C53" s="17" t="str">
        <f t="shared" si="0"/>
        <v>ACESSÓRIOS</v>
      </c>
    </row>
    <row r="54" spans="1:3" x14ac:dyDescent="0.3">
      <c r="A54" s="17" t="s">
        <v>751</v>
      </c>
      <c r="B54" s="17" t="s">
        <v>1281</v>
      </c>
      <c r="C54" s="17" t="str">
        <f t="shared" si="0"/>
        <v>ACESSÓRIOS</v>
      </c>
    </row>
    <row r="55" spans="1:3" x14ac:dyDescent="0.3">
      <c r="A55" s="17" t="s">
        <v>748</v>
      </c>
      <c r="B55" s="17" t="s">
        <v>1279</v>
      </c>
      <c r="C55" s="17" t="str">
        <f t="shared" si="0"/>
        <v>LINHA MOTOR</v>
      </c>
    </row>
    <row r="56" spans="1:3" x14ac:dyDescent="0.3">
      <c r="A56" s="17" t="s">
        <v>1216</v>
      </c>
      <c r="B56" s="17" t="s">
        <v>1279</v>
      </c>
      <c r="C56" s="17" t="str">
        <f t="shared" si="0"/>
        <v>LINHA MOTOR</v>
      </c>
    </row>
    <row r="57" spans="1:3" x14ac:dyDescent="0.3">
      <c r="A57" s="17" t="s">
        <v>1192</v>
      </c>
      <c r="B57" s="17" t="s">
        <v>646</v>
      </c>
      <c r="C57" s="17" t="str">
        <f t="shared" si="0"/>
        <v>LINHA MOTOR</v>
      </c>
    </row>
    <row r="58" spans="1:3" x14ac:dyDescent="0.3">
      <c r="A58" s="17" t="s">
        <v>696</v>
      </c>
      <c r="B58" s="17" t="s">
        <v>696</v>
      </c>
      <c r="C58" s="17" t="str">
        <f t="shared" si="0"/>
        <v>LINHA MOTOR</v>
      </c>
    </row>
    <row r="59" spans="1:3" x14ac:dyDescent="0.3">
      <c r="A59" s="17" t="s">
        <v>1190</v>
      </c>
      <c r="B59" s="17" t="s">
        <v>1269</v>
      </c>
      <c r="C59" s="17" t="str">
        <f t="shared" si="0"/>
        <v>LINHA MOTOR</v>
      </c>
    </row>
    <row r="60" spans="1:3" x14ac:dyDescent="0.3">
      <c r="A60" s="17" t="s">
        <v>608</v>
      </c>
      <c r="B60" s="17" t="s">
        <v>1269</v>
      </c>
      <c r="C60" s="17" t="str">
        <f t="shared" si="0"/>
        <v>LINHA MOTOR</v>
      </c>
    </row>
    <row r="61" spans="1:3" x14ac:dyDescent="0.3">
      <c r="A61" s="17" t="s">
        <v>520</v>
      </c>
      <c r="B61" s="17" t="s">
        <v>1283</v>
      </c>
      <c r="C61" s="17" t="str">
        <f t="shared" si="0"/>
        <v>ACESSÓRIOS</v>
      </c>
    </row>
    <row r="62" spans="1:3" x14ac:dyDescent="0.3">
      <c r="A62" s="17" t="s">
        <v>518</v>
      </c>
      <c r="B62" s="17" t="s">
        <v>1283</v>
      </c>
      <c r="C62" s="17" t="str">
        <f t="shared" si="0"/>
        <v>ACESSÓRIOS</v>
      </c>
    </row>
    <row r="63" spans="1:3" x14ac:dyDescent="0.3">
      <c r="A63" s="17" t="s">
        <v>758</v>
      </c>
      <c r="B63" s="17" t="s">
        <v>1283</v>
      </c>
      <c r="C63" s="17" t="str">
        <f t="shared" si="0"/>
        <v>ACESSÓRIOS</v>
      </c>
    </row>
    <row r="64" spans="1:3" x14ac:dyDescent="0.3">
      <c r="A64" s="17" t="s">
        <v>1162</v>
      </c>
      <c r="B64" s="17" t="s">
        <v>1283</v>
      </c>
      <c r="C64" s="17" t="str">
        <f t="shared" si="0"/>
        <v>ACESSÓRIOS</v>
      </c>
    </row>
    <row r="65" spans="1:3" x14ac:dyDescent="0.3">
      <c r="A65" s="17" t="s">
        <v>754</v>
      </c>
      <c r="B65" s="17" t="s">
        <v>1283</v>
      </c>
      <c r="C65" s="17" t="str">
        <f t="shared" si="0"/>
        <v>ACESSÓRIOS</v>
      </c>
    </row>
    <row r="66" spans="1:3" x14ac:dyDescent="0.3">
      <c r="A66" s="17" t="s">
        <v>1160</v>
      </c>
      <c r="B66" s="17" t="s">
        <v>1283</v>
      </c>
      <c r="C66" s="17" t="str">
        <f t="shared" si="0"/>
        <v>ACESSÓRIOS</v>
      </c>
    </row>
    <row r="67" spans="1:3" x14ac:dyDescent="0.3">
      <c r="A67" s="17" t="s">
        <v>544</v>
      </c>
      <c r="B67" s="17" t="s">
        <v>1283</v>
      </c>
      <c r="C67" s="17" t="str">
        <f t="shared" ref="C67:C130" si="1">VLOOKUP(B67,F:G,2,0)</f>
        <v>ACESSÓRIOS</v>
      </c>
    </row>
    <row r="68" spans="1:3" x14ac:dyDescent="0.3">
      <c r="A68" s="17" t="s">
        <v>524</v>
      </c>
      <c r="B68" s="17" t="s">
        <v>1284</v>
      </c>
      <c r="C68" s="17" t="str">
        <f t="shared" si="1"/>
        <v>ACESSÓRIOS</v>
      </c>
    </row>
    <row r="69" spans="1:3" x14ac:dyDescent="0.3">
      <c r="A69" s="17" t="s">
        <v>639</v>
      </c>
      <c r="B69" s="17" t="s">
        <v>1284</v>
      </c>
      <c r="C69" s="17" t="str">
        <f t="shared" si="1"/>
        <v>ACESSÓRIOS</v>
      </c>
    </row>
    <row r="70" spans="1:3" x14ac:dyDescent="0.3">
      <c r="A70" s="17" t="s">
        <v>1191</v>
      </c>
      <c r="B70" s="17" t="s">
        <v>1191</v>
      </c>
      <c r="C70" s="17" t="str">
        <f t="shared" si="1"/>
        <v>ACESSÓRIOS</v>
      </c>
    </row>
    <row r="71" spans="1:3" ht="15.6" x14ac:dyDescent="0.3">
      <c r="A71" s="8" t="s">
        <v>1235</v>
      </c>
      <c r="B71" s="17" t="s">
        <v>1282</v>
      </c>
      <c r="C71" s="17" t="str">
        <f t="shared" si="1"/>
        <v>ACESSÓRIOS</v>
      </c>
    </row>
    <row r="72" spans="1:3" x14ac:dyDescent="0.3">
      <c r="A72" s="17" t="s">
        <v>630</v>
      </c>
      <c r="B72" s="17" t="s">
        <v>1290</v>
      </c>
      <c r="C72" s="17" t="str">
        <f t="shared" si="1"/>
        <v>ACESSÓRIOS</v>
      </c>
    </row>
    <row r="73" spans="1:3" x14ac:dyDescent="0.3">
      <c r="A73" s="17" t="s">
        <v>698</v>
      </c>
      <c r="B73" s="17" t="s">
        <v>1282</v>
      </c>
      <c r="C73" s="17" t="str">
        <f t="shared" si="1"/>
        <v>ACESSÓRIOS</v>
      </c>
    </row>
    <row r="74" spans="1:3" x14ac:dyDescent="0.3">
      <c r="A74" s="17" t="s">
        <v>621</v>
      </c>
      <c r="B74" s="17" t="s">
        <v>1282</v>
      </c>
      <c r="C74" s="17" t="str">
        <f t="shared" si="1"/>
        <v>ACESSÓRIOS</v>
      </c>
    </row>
    <row r="75" spans="1:3" x14ac:dyDescent="0.3">
      <c r="A75" s="17" t="s">
        <v>619</v>
      </c>
      <c r="B75" s="17" t="s">
        <v>1282</v>
      </c>
      <c r="C75" s="17" t="str">
        <f t="shared" si="1"/>
        <v>ACESSÓRIOS</v>
      </c>
    </row>
    <row r="76" spans="1:3" x14ac:dyDescent="0.3">
      <c r="A76" s="17" t="s">
        <v>663</v>
      </c>
      <c r="B76" s="17" t="s">
        <v>1282</v>
      </c>
      <c r="C76" s="17" t="str">
        <f t="shared" si="1"/>
        <v>ACESSÓRIOS</v>
      </c>
    </row>
    <row r="77" spans="1:3" x14ac:dyDescent="0.3">
      <c r="A77" s="17" t="s">
        <v>661</v>
      </c>
      <c r="B77" s="17" t="s">
        <v>1291</v>
      </c>
      <c r="C77" s="17" t="str">
        <f t="shared" si="1"/>
        <v>OUTROS</v>
      </c>
    </row>
    <row r="78" spans="1:3" x14ac:dyDescent="0.3">
      <c r="A78" s="17" t="s">
        <v>679</v>
      </c>
      <c r="B78" s="17" t="s">
        <v>1287</v>
      </c>
      <c r="C78" s="17" t="str">
        <f t="shared" si="1"/>
        <v>OUTROS</v>
      </c>
    </row>
    <row r="79" spans="1:3" x14ac:dyDescent="0.3">
      <c r="A79" s="17" t="s">
        <v>756</v>
      </c>
      <c r="B79" s="17" t="s">
        <v>1278</v>
      </c>
      <c r="C79" s="17" t="str">
        <f t="shared" si="1"/>
        <v>ACESSÓRIOS</v>
      </c>
    </row>
    <row r="80" spans="1:3" x14ac:dyDescent="0.3">
      <c r="A80" s="17" t="s">
        <v>740</v>
      </c>
      <c r="B80" s="17" t="s">
        <v>741</v>
      </c>
      <c r="C80" s="17" t="str">
        <f t="shared" si="1"/>
        <v>ACESSÓRIOS</v>
      </c>
    </row>
    <row r="81" spans="1:3" ht="15.6" x14ac:dyDescent="0.3">
      <c r="A81" s="8" t="s">
        <v>1233</v>
      </c>
      <c r="B81" s="17" t="s">
        <v>1287</v>
      </c>
      <c r="C81" s="17" t="str">
        <f t="shared" si="1"/>
        <v>OUTROS</v>
      </c>
    </row>
    <row r="82" spans="1:3" x14ac:dyDescent="0.3">
      <c r="A82" s="17" t="s">
        <v>720</v>
      </c>
      <c r="B82" s="17" t="s">
        <v>1292</v>
      </c>
      <c r="C82" s="17" t="str">
        <f t="shared" si="1"/>
        <v>MÃO DE OBRA</v>
      </c>
    </row>
    <row r="83" spans="1:3" x14ac:dyDescent="0.3">
      <c r="A83" s="17" t="s">
        <v>746</v>
      </c>
      <c r="B83" s="17" t="s">
        <v>1292</v>
      </c>
      <c r="C83" s="17" t="str">
        <f t="shared" si="1"/>
        <v>MÃO DE OBRA</v>
      </c>
    </row>
    <row r="84" spans="1:3" x14ac:dyDescent="0.3">
      <c r="A84" s="17" t="s">
        <v>586</v>
      </c>
      <c r="B84" s="17" t="s">
        <v>1269</v>
      </c>
      <c r="C84" s="17" t="str">
        <f t="shared" si="1"/>
        <v>LINHA MOTOR</v>
      </c>
    </row>
    <row r="85" spans="1:3" ht="15.6" x14ac:dyDescent="0.3">
      <c r="A85" s="8" t="s">
        <v>1259</v>
      </c>
      <c r="B85" s="17" t="s">
        <v>1269</v>
      </c>
      <c r="C85" s="17" t="str">
        <f t="shared" si="1"/>
        <v>LINHA MOTOR</v>
      </c>
    </row>
    <row r="86" spans="1:3" ht="15.6" x14ac:dyDescent="0.3">
      <c r="A86" s="8" t="s">
        <v>1257</v>
      </c>
      <c r="B86" s="17" t="s">
        <v>1269</v>
      </c>
      <c r="C86" s="17" t="str">
        <f t="shared" si="1"/>
        <v>LINHA MOTOR</v>
      </c>
    </row>
    <row r="87" spans="1:3" x14ac:dyDescent="0.3">
      <c r="A87" s="17" t="s">
        <v>717</v>
      </c>
      <c r="B87" s="17" t="s">
        <v>1269</v>
      </c>
      <c r="C87" s="17" t="str">
        <f t="shared" si="1"/>
        <v>LINHA MOTOR</v>
      </c>
    </row>
    <row r="88" spans="1:3" x14ac:dyDescent="0.3">
      <c r="A88" s="17" t="s">
        <v>512</v>
      </c>
      <c r="B88" s="17" t="s">
        <v>1269</v>
      </c>
      <c r="C88" s="17" t="str">
        <f t="shared" si="1"/>
        <v>LINHA MOTOR</v>
      </c>
    </row>
    <row r="89" spans="1:3" x14ac:dyDescent="0.3">
      <c r="A89" s="17" t="s">
        <v>526</v>
      </c>
      <c r="B89" s="17" t="s">
        <v>1269</v>
      </c>
      <c r="C89" s="17" t="str">
        <f t="shared" si="1"/>
        <v>LINHA MOTOR</v>
      </c>
    </row>
    <row r="90" spans="1:3" x14ac:dyDescent="0.3">
      <c r="A90" s="17" t="s">
        <v>514</v>
      </c>
      <c r="B90" s="17" t="s">
        <v>1269</v>
      </c>
      <c r="C90" s="17" t="str">
        <f t="shared" si="1"/>
        <v>LINHA MOTOR</v>
      </c>
    </row>
    <row r="91" spans="1:3" x14ac:dyDescent="0.3">
      <c r="A91" s="17" t="s">
        <v>572</v>
      </c>
      <c r="B91" s="17" t="s">
        <v>1269</v>
      </c>
      <c r="C91" s="17" t="str">
        <f t="shared" si="1"/>
        <v>LINHA MOTOR</v>
      </c>
    </row>
    <row r="92" spans="1:3" x14ac:dyDescent="0.3">
      <c r="A92" s="17" t="s">
        <v>522</v>
      </c>
      <c r="B92" s="17" t="s">
        <v>1269</v>
      </c>
      <c r="C92" s="17" t="str">
        <f t="shared" si="1"/>
        <v>LINHA MOTOR</v>
      </c>
    </row>
    <row r="93" spans="1:3" x14ac:dyDescent="0.3">
      <c r="A93" s="17" t="s">
        <v>536</v>
      </c>
      <c r="B93" s="17" t="s">
        <v>1269</v>
      </c>
      <c r="C93" s="17" t="str">
        <f t="shared" si="1"/>
        <v>LINHA MOTOR</v>
      </c>
    </row>
    <row r="94" spans="1:3" x14ac:dyDescent="0.3">
      <c r="A94" s="17" t="s">
        <v>530</v>
      </c>
      <c r="B94" s="17" t="s">
        <v>1269</v>
      </c>
      <c r="C94" s="17" t="str">
        <f t="shared" si="1"/>
        <v>LINHA MOTOR</v>
      </c>
    </row>
    <row r="95" spans="1:3" x14ac:dyDescent="0.3">
      <c r="A95" s="17" t="s">
        <v>556</v>
      </c>
      <c r="B95" s="17" t="s">
        <v>1269</v>
      </c>
      <c r="C95" s="17" t="str">
        <f t="shared" si="1"/>
        <v>LINHA MOTOR</v>
      </c>
    </row>
    <row r="96" spans="1:3" x14ac:dyDescent="0.3">
      <c r="A96" s="17" t="s">
        <v>542</v>
      </c>
      <c r="B96" s="17" t="s">
        <v>1269</v>
      </c>
      <c r="C96" s="17" t="str">
        <f t="shared" si="1"/>
        <v>LINHA MOTOR</v>
      </c>
    </row>
    <row r="97" spans="1:3" x14ac:dyDescent="0.3">
      <c r="A97" s="17" t="s">
        <v>540</v>
      </c>
      <c r="B97" s="17" t="s">
        <v>1269</v>
      </c>
      <c r="C97" s="17" t="str">
        <f t="shared" si="1"/>
        <v>LINHA MOTOR</v>
      </c>
    </row>
    <row r="98" spans="1:3" x14ac:dyDescent="0.3">
      <c r="A98" s="17" t="s">
        <v>554</v>
      </c>
      <c r="B98" s="17" t="s">
        <v>1269</v>
      </c>
      <c r="C98" s="17" t="str">
        <f t="shared" si="1"/>
        <v>LINHA MOTOR</v>
      </c>
    </row>
    <row r="99" spans="1:3" x14ac:dyDescent="0.3">
      <c r="A99" s="17" t="s">
        <v>588</v>
      </c>
      <c r="B99" s="17" t="s">
        <v>1269</v>
      </c>
      <c r="C99" s="17" t="str">
        <f t="shared" si="1"/>
        <v>LINHA MOTOR</v>
      </c>
    </row>
    <row r="100" spans="1:3" x14ac:dyDescent="0.3">
      <c r="A100" s="17" t="s">
        <v>623</v>
      </c>
      <c r="B100" s="17" t="s">
        <v>1269</v>
      </c>
      <c r="C100" s="17" t="str">
        <f t="shared" si="1"/>
        <v>LINHA MOTOR</v>
      </c>
    </row>
    <row r="101" spans="1:3" x14ac:dyDescent="0.3">
      <c r="A101" s="17" t="s">
        <v>665</v>
      </c>
      <c r="B101" s="17" t="s">
        <v>1269</v>
      </c>
      <c r="C101" s="17" t="str">
        <f t="shared" si="1"/>
        <v>LINHA MOTOR</v>
      </c>
    </row>
    <row r="102" spans="1:3" x14ac:dyDescent="0.3">
      <c r="A102" s="17" t="s">
        <v>727</v>
      </c>
      <c r="B102" s="17" t="s">
        <v>1300</v>
      </c>
      <c r="C102" s="17" t="str">
        <f t="shared" si="1"/>
        <v>ACESSÓRIOS</v>
      </c>
    </row>
    <row r="103" spans="1:3" x14ac:dyDescent="0.3">
      <c r="A103" s="17" t="s">
        <v>564</v>
      </c>
      <c r="B103" s="17" t="s">
        <v>1269</v>
      </c>
      <c r="C103" s="17" t="str">
        <f t="shared" si="1"/>
        <v>LINHA MOTOR</v>
      </c>
    </row>
    <row r="104" spans="1:3" x14ac:dyDescent="0.3">
      <c r="A104" s="17" t="s">
        <v>676</v>
      </c>
      <c r="B104" s="17" t="s">
        <v>1269</v>
      </c>
      <c r="C104" s="17" t="str">
        <f t="shared" si="1"/>
        <v>LINHA MOTOR</v>
      </c>
    </row>
    <row r="105" spans="1:3" x14ac:dyDescent="0.3">
      <c r="A105" s="17" t="s">
        <v>719</v>
      </c>
      <c r="B105" s="17" t="s">
        <v>1269</v>
      </c>
      <c r="C105" s="17" t="str">
        <f t="shared" si="1"/>
        <v>LINHA MOTOR</v>
      </c>
    </row>
    <row r="106" spans="1:3" x14ac:dyDescent="0.3">
      <c r="A106" s="17" t="s">
        <v>635</v>
      </c>
      <c r="B106" s="17" t="s">
        <v>1287</v>
      </c>
      <c r="C106" s="17" t="str">
        <f t="shared" si="1"/>
        <v>OUTROS</v>
      </c>
    </row>
    <row r="107" spans="1:3" x14ac:dyDescent="0.3">
      <c r="A107" s="17" t="s">
        <v>1218</v>
      </c>
      <c r="B107" s="17" t="s">
        <v>1294</v>
      </c>
      <c r="C107" s="17" t="str">
        <f t="shared" si="1"/>
        <v>ACESSÓRIOS</v>
      </c>
    </row>
    <row r="108" spans="1:3" x14ac:dyDescent="0.3">
      <c r="A108" s="17" t="s">
        <v>677</v>
      </c>
      <c r="B108" s="17" t="s">
        <v>1287</v>
      </c>
      <c r="C108" s="17" t="str">
        <f t="shared" si="1"/>
        <v>OUTROS</v>
      </c>
    </row>
    <row r="109" spans="1:3" x14ac:dyDescent="0.3">
      <c r="A109" s="17" t="s">
        <v>1195</v>
      </c>
      <c r="B109" s="17" t="s">
        <v>1292</v>
      </c>
      <c r="C109" s="17" t="str">
        <f t="shared" si="1"/>
        <v>MÃO DE OBRA</v>
      </c>
    </row>
    <row r="110" spans="1:3" x14ac:dyDescent="0.3">
      <c r="A110" s="17" t="s">
        <v>613</v>
      </c>
      <c r="B110" s="17" t="s">
        <v>1292</v>
      </c>
      <c r="C110" s="17" t="str">
        <f t="shared" si="1"/>
        <v>MÃO DE OBRA</v>
      </c>
    </row>
    <row r="111" spans="1:3" x14ac:dyDescent="0.3">
      <c r="A111" s="17" t="s">
        <v>722</v>
      </c>
      <c r="B111" s="17" t="s">
        <v>1293</v>
      </c>
      <c r="C111" s="17" t="str">
        <f t="shared" si="1"/>
        <v>ACESSÓRIOS</v>
      </c>
    </row>
    <row r="112" spans="1:3" x14ac:dyDescent="0.3">
      <c r="A112" s="17" t="s">
        <v>681</v>
      </c>
      <c r="B112" s="17" t="s">
        <v>1287</v>
      </c>
      <c r="C112" s="17" t="str">
        <f t="shared" si="1"/>
        <v>OUTROS</v>
      </c>
    </row>
    <row r="113" spans="1:3" x14ac:dyDescent="0.3">
      <c r="A113" s="17" t="s">
        <v>745</v>
      </c>
      <c r="B113" s="17" t="s">
        <v>1269</v>
      </c>
      <c r="C113" s="17" t="str">
        <f t="shared" si="1"/>
        <v>LINHA MOTOR</v>
      </c>
    </row>
    <row r="114" spans="1:3" x14ac:dyDescent="0.3">
      <c r="A114" s="17" t="s">
        <v>705</v>
      </c>
      <c r="B114" s="17" t="s">
        <v>1269</v>
      </c>
      <c r="C114" s="17" t="str">
        <f t="shared" si="1"/>
        <v>LINHA MOTOR</v>
      </c>
    </row>
    <row r="115" spans="1:3" x14ac:dyDescent="0.3">
      <c r="A115" s="17" t="s">
        <v>641</v>
      </c>
      <c r="B115" s="17" t="s">
        <v>1269</v>
      </c>
      <c r="C115" s="17" t="str">
        <f t="shared" si="1"/>
        <v>LINHA MOTOR</v>
      </c>
    </row>
    <row r="116" spans="1:3" x14ac:dyDescent="0.3">
      <c r="A116" s="17" t="s">
        <v>589</v>
      </c>
      <c r="B116" s="17" t="s">
        <v>1269</v>
      </c>
      <c r="C116" s="17" t="str">
        <f t="shared" si="1"/>
        <v>LINHA MOTOR</v>
      </c>
    </row>
    <row r="117" spans="1:3" x14ac:dyDescent="0.3">
      <c r="A117" s="17" t="s">
        <v>653</v>
      </c>
      <c r="B117" s="17" t="s">
        <v>1269</v>
      </c>
      <c r="C117" s="17" t="str">
        <f t="shared" si="1"/>
        <v>LINHA MOTOR</v>
      </c>
    </row>
    <row r="118" spans="1:3" x14ac:dyDescent="0.3">
      <c r="A118" s="17" t="s">
        <v>590</v>
      </c>
      <c r="B118" s="17" t="s">
        <v>1269</v>
      </c>
      <c r="C118" s="17" t="str">
        <f t="shared" si="1"/>
        <v>LINHA MOTOR</v>
      </c>
    </row>
    <row r="119" spans="1:3" x14ac:dyDescent="0.3">
      <c r="A119" s="17" t="s">
        <v>643</v>
      </c>
      <c r="B119" s="17" t="s">
        <v>1269</v>
      </c>
      <c r="C119" s="17" t="str">
        <f t="shared" si="1"/>
        <v>LINHA MOTOR</v>
      </c>
    </row>
    <row r="120" spans="1:3" x14ac:dyDescent="0.3">
      <c r="A120" s="17" t="s">
        <v>651</v>
      </c>
      <c r="B120" s="17" t="s">
        <v>1269</v>
      </c>
      <c r="C120" s="17" t="str">
        <f t="shared" si="1"/>
        <v>LINHA MOTOR</v>
      </c>
    </row>
    <row r="121" spans="1:3" x14ac:dyDescent="0.3">
      <c r="A121" s="17" t="s">
        <v>700</v>
      </c>
      <c r="B121" s="17" t="s">
        <v>1269</v>
      </c>
      <c r="C121" s="17" t="str">
        <f t="shared" si="1"/>
        <v>LINHA MOTOR</v>
      </c>
    </row>
    <row r="122" spans="1:3" x14ac:dyDescent="0.3">
      <c r="A122" s="17" t="s">
        <v>584</v>
      </c>
      <c r="B122" s="17" t="s">
        <v>1269</v>
      </c>
      <c r="C122" s="17" t="str">
        <f t="shared" si="1"/>
        <v>LINHA MOTOR</v>
      </c>
    </row>
    <row r="123" spans="1:3" x14ac:dyDescent="0.3">
      <c r="A123" s="17" t="s">
        <v>1164</v>
      </c>
      <c r="B123" s="17" t="s">
        <v>1269</v>
      </c>
      <c r="C123" s="17" t="str">
        <f t="shared" si="1"/>
        <v>LINHA MOTOR</v>
      </c>
    </row>
    <row r="124" spans="1:3" x14ac:dyDescent="0.3">
      <c r="A124" s="17" t="s">
        <v>704</v>
      </c>
      <c r="B124" s="17" t="s">
        <v>1269</v>
      </c>
      <c r="C124" s="17" t="str">
        <f t="shared" si="1"/>
        <v>LINHA MOTOR</v>
      </c>
    </row>
    <row r="125" spans="1:3" x14ac:dyDescent="0.3">
      <c r="A125" s="17" t="s">
        <v>666</v>
      </c>
      <c r="B125" s="17" t="s">
        <v>1269</v>
      </c>
      <c r="C125" s="17" t="str">
        <f t="shared" si="1"/>
        <v>LINHA MOTOR</v>
      </c>
    </row>
    <row r="126" spans="1:3" x14ac:dyDescent="0.3">
      <c r="A126" s="17" t="s">
        <v>612</v>
      </c>
      <c r="B126" s="17" t="s">
        <v>1269</v>
      </c>
      <c r="C126" s="17" t="str">
        <f t="shared" si="1"/>
        <v>LINHA MOTOR</v>
      </c>
    </row>
    <row r="127" spans="1:3" x14ac:dyDescent="0.3">
      <c r="A127" s="17" t="s">
        <v>702</v>
      </c>
      <c r="B127" s="17" t="s">
        <v>1269</v>
      </c>
      <c r="C127" s="17" t="str">
        <f t="shared" si="1"/>
        <v>LINHA MOTOR</v>
      </c>
    </row>
    <row r="128" spans="1:3" x14ac:dyDescent="0.3">
      <c r="A128" s="17" t="s">
        <v>721</v>
      </c>
      <c r="B128" s="17" t="s">
        <v>1269</v>
      </c>
      <c r="C128" s="17" t="str">
        <f t="shared" si="1"/>
        <v>LINHA MOTOR</v>
      </c>
    </row>
    <row r="129" spans="1:3" x14ac:dyDescent="0.3">
      <c r="A129" s="17" t="s">
        <v>714</v>
      </c>
      <c r="B129" s="17" t="s">
        <v>1269</v>
      </c>
      <c r="C129" s="17" t="str">
        <f t="shared" si="1"/>
        <v>LINHA MOTOR</v>
      </c>
    </row>
    <row r="130" spans="1:3" x14ac:dyDescent="0.3">
      <c r="A130" s="17" t="s">
        <v>1165</v>
      </c>
      <c r="B130" s="17" t="s">
        <v>1269</v>
      </c>
      <c r="C130" s="17" t="str">
        <f t="shared" si="1"/>
        <v>LINHA MOTOR</v>
      </c>
    </row>
    <row r="131" spans="1:3" x14ac:dyDescent="0.3">
      <c r="A131" s="17" t="s">
        <v>701</v>
      </c>
      <c r="B131" s="17" t="s">
        <v>1269</v>
      </c>
      <c r="C131" s="17" t="str">
        <f t="shared" ref="C131:C201" si="2">VLOOKUP(B131,F:G,2,0)</f>
        <v>LINHA MOTOR</v>
      </c>
    </row>
    <row r="132" spans="1:3" x14ac:dyDescent="0.3">
      <c r="A132" s="17" t="s">
        <v>670</v>
      </c>
      <c r="B132" s="17" t="s">
        <v>1269</v>
      </c>
      <c r="C132" s="17" t="str">
        <f t="shared" si="2"/>
        <v>LINHA MOTOR</v>
      </c>
    </row>
    <row r="133" spans="1:3" x14ac:dyDescent="0.3">
      <c r="A133" s="17" t="s">
        <v>626</v>
      </c>
      <c r="B133" s="17" t="s">
        <v>1269</v>
      </c>
      <c r="C133" s="17" t="str">
        <f t="shared" si="2"/>
        <v>LINHA MOTOR</v>
      </c>
    </row>
    <row r="134" spans="1:3" ht="15.6" x14ac:dyDescent="0.3">
      <c r="A134" s="8" t="s">
        <v>1255</v>
      </c>
      <c r="B134" s="17" t="s">
        <v>1269</v>
      </c>
      <c r="C134" s="17" t="str">
        <f t="shared" si="2"/>
        <v>LINHA MOTOR</v>
      </c>
    </row>
    <row r="135" spans="1:3" x14ac:dyDescent="0.3">
      <c r="A135" s="17" t="s">
        <v>558</v>
      </c>
      <c r="B135" s="17" t="s">
        <v>558</v>
      </c>
      <c r="C135" s="17" t="str">
        <f t="shared" si="2"/>
        <v>LINHA MOTOR</v>
      </c>
    </row>
    <row r="136" spans="1:3" x14ac:dyDescent="0.3">
      <c r="A136" s="17" t="s">
        <v>675</v>
      </c>
      <c r="B136" s="17" t="s">
        <v>558</v>
      </c>
      <c r="C136" s="17" t="str">
        <f t="shared" si="2"/>
        <v>LINHA MOTOR</v>
      </c>
    </row>
    <row r="137" spans="1:3" x14ac:dyDescent="0.3">
      <c r="A137" s="17" t="s">
        <v>562</v>
      </c>
      <c r="B137" s="17" t="s">
        <v>1294</v>
      </c>
      <c r="C137" s="17" t="str">
        <f t="shared" si="2"/>
        <v>ACESSÓRIOS</v>
      </c>
    </row>
    <row r="138" spans="1:3" x14ac:dyDescent="0.3">
      <c r="A138" s="17" t="s">
        <v>596</v>
      </c>
      <c r="B138" s="17" t="s">
        <v>1287</v>
      </c>
      <c r="C138" s="17" t="str">
        <f t="shared" si="2"/>
        <v>OUTROS</v>
      </c>
    </row>
    <row r="139" spans="1:3" x14ac:dyDescent="0.3">
      <c r="A139" s="17" t="s">
        <v>631</v>
      </c>
      <c r="B139" s="17" t="s">
        <v>1269</v>
      </c>
      <c r="C139" s="17" t="str">
        <f t="shared" si="2"/>
        <v>LINHA MOTOR</v>
      </c>
    </row>
    <row r="140" spans="1:3" x14ac:dyDescent="0.3">
      <c r="A140" s="17" t="s">
        <v>606</v>
      </c>
      <c r="B140" s="17" t="s">
        <v>1287</v>
      </c>
      <c r="C140" s="17" t="str">
        <f t="shared" si="2"/>
        <v>OUTROS</v>
      </c>
    </row>
    <row r="141" spans="1:3" x14ac:dyDescent="0.3">
      <c r="A141" s="17" t="s">
        <v>506</v>
      </c>
      <c r="B141" s="17" t="s">
        <v>1303</v>
      </c>
      <c r="C141" s="17" t="str">
        <f>VLOOKUP(B141,F:G,2,0)</f>
        <v>ACESSÓRIOS</v>
      </c>
    </row>
    <row r="142" spans="1:3" x14ac:dyDescent="0.3">
      <c r="A142" s="17" t="s">
        <v>752</v>
      </c>
      <c r="B142" s="17" t="s">
        <v>1285</v>
      </c>
      <c r="C142" s="17" t="str">
        <f t="shared" si="2"/>
        <v>ACESSÓRIOS</v>
      </c>
    </row>
    <row r="143" spans="1:3" x14ac:dyDescent="0.3">
      <c r="A143" s="17" t="s">
        <v>570</v>
      </c>
      <c r="B143" s="17" t="s">
        <v>1285</v>
      </c>
      <c r="C143" s="17" t="str">
        <f t="shared" si="2"/>
        <v>ACESSÓRIOS</v>
      </c>
    </row>
    <row r="144" spans="1:3" x14ac:dyDescent="0.3">
      <c r="A144" s="17" t="s">
        <v>686</v>
      </c>
      <c r="B144" s="17" t="s">
        <v>1285</v>
      </c>
      <c r="C144" s="17" t="str">
        <f t="shared" si="2"/>
        <v>ACESSÓRIOS</v>
      </c>
    </row>
    <row r="145" spans="1:3" x14ac:dyDescent="0.3">
      <c r="A145" s="17" t="s">
        <v>749</v>
      </c>
      <c r="B145" s="17" t="s">
        <v>1295</v>
      </c>
      <c r="C145" s="17" t="str">
        <f t="shared" si="2"/>
        <v>ACESSÓRIOS</v>
      </c>
    </row>
    <row r="146" spans="1:3" x14ac:dyDescent="0.3">
      <c r="A146" s="17" t="s">
        <v>694</v>
      </c>
      <c r="B146" s="17" t="s">
        <v>1295</v>
      </c>
      <c r="C146" s="17" t="str">
        <f t="shared" si="2"/>
        <v>ACESSÓRIOS</v>
      </c>
    </row>
    <row r="147" spans="1:3" x14ac:dyDescent="0.3">
      <c r="A147" s="17" t="s">
        <v>723</v>
      </c>
      <c r="B147" s="17" t="s">
        <v>1295</v>
      </c>
      <c r="C147" s="17" t="str">
        <f t="shared" si="2"/>
        <v>ACESSÓRIOS</v>
      </c>
    </row>
    <row r="148" spans="1:3" x14ac:dyDescent="0.3">
      <c r="A148" s="17" t="s">
        <v>1219</v>
      </c>
      <c r="B148" s="17" t="s">
        <v>1295</v>
      </c>
      <c r="C148" s="17" t="str">
        <f t="shared" si="2"/>
        <v>ACESSÓRIOS</v>
      </c>
    </row>
    <row r="149" spans="1:3" x14ac:dyDescent="0.3">
      <c r="A149" s="17" t="s">
        <v>738</v>
      </c>
      <c r="B149" s="17" t="s">
        <v>1295</v>
      </c>
      <c r="C149" s="17" t="str">
        <f t="shared" si="2"/>
        <v>ACESSÓRIOS</v>
      </c>
    </row>
    <row r="150" spans="1:3" x14ac:dyDescent="0.3">
      <c r="A150" s="17" t="s">
        <v>1193</v>
      </c>
      <c r="B150" s="17" t="s">
        <v>1295</v>
      </c>
      <c r="C150" s="17" t="str">
        <f t="shared" si="2"/>
        <v>ACESSÓRIOS</v>
      </c>
    </row>
    <row r="151" spans="1:3" x14ac:dyDescent="0.3">
      <c r="A151" s="17" t="s">
        <v>655</v>
      </c>
      <c r="B151" s="17" t="s">
        <v>1286</v>
      </c>
      <c r="C151" s="17" t="str">
        <f t="shared" si="2"/>
        <v>ACESSÓRIOS</v>
      </c>
    </row>
    <row r="152" spans="1:3" x14ac:dyDescent="0.3">
      <c r="A152" s="17" t="s">
        <v>548</v>
      </c>
      <c r="B152" s="17" t="s">
        <v>1296</v>
      </c>
      <c r="C152" s="17" t="str">
        <f t="shared" si="2"/>
        <v>ACESSÓRIOS</v>
      </c>
    </row>
    <row r="153" spans="1:3" x14ac:dyDescent="0.3">
      <c r="A153" s="17" t="s">
        <v>672</v>
      </c>
      <c r="B153" s="17" t="s">
        <v>672</v>
      </c>
      <c r="C153" s="17" t="str">
        <f t="shared" si="2"/>
        <v>ACESSÓRIOS</v>
      </c>
    </row>
    <row r="154" spans="1:3" x14ac:dyDescent="0.3">
      <c r="A154" s="17" t="s">
        <v>691</v>
      </c>
      <c r="B154" s="17" t="s">
        <v>672</v>
      </c>
      <c r="C154" s="17" t="str">
        <f t="shared" si="2"/>
        <v>ACESSÓRIOS</v>
      </c>
    </row>
    <row r="155" spans="1:3" ht="15.6" x14ac:dyDescent="0.3">
      <c r="A155" s="8" t="s">
        <v>1262</v>
      </c>
      <c r="B155" s="17" t="s">
        <v>1297</v>
      </c>
      <c r="C155" s="17" t="str">
        <f t="shared" si="2"/>
        <v>ACESSÓRIOS</v>
      </c>
    </row>
    <row r="156" spans="1:3" x14ac:dyDescent="0.3">
      <c r="A156" s="17" t="s">
        <v>743</v>
      </c>
      <c r="B156" s="17" t="s">
        <v>1299</v>
      </c>
      <c r="C156" s="17" t="str">
        <f t="shared" si="2"/>
        <v>ACESSÓRIOS</v>
      </c>
    </row>
    <row r="157" spans="1:3" x14ac:dyDescent="0.3">
      <c r="A157" s="17" t="s">
        <v>710</v>
      </c>
      <c r="B157" s="17" t="s">
        <v>1298</v>
      </c>
      <c r="C157" s="17" t="str">
        <f t="shared" si="2"/>
        <v>LINHA MOTOR</v>
      </c>
    </row>
    <row r="158" spans="1:3" x14ac:dyDescent="0.3">
      <c r="A158" s="17" t="s">
        <v>649</v>
      </c>
      <c r="B158" s="17" t="s">
        <v>1298</v>
      </c>
      <c r="C158" s="17" t="str">
        <f t="shared" si="2"/>
        <v>LINHA MOTOR</v>
      </c>
    </row>
    <row r="159" spans="1:3" ht="15.6" x14ac:dyDescent="0.3">
      <c r="A159" s="8" t="s">
        <v>1252</v>
      </c>
      <c r="B159" s="17" t="s">
        <v>1298</v>
      </c>
      <c r="C159" s="17" t="str">
        <f t="shared" si="2"/>
        <v>LINHA MOTOR</v>
      </c>
    </row>
    <row r="160" spans="1:3" x14ac:dyDescent="0.3">
      <c r="A160" s="17" t="s">
        <v>1213</v>
      </c>
      <c r="B160" s="17" t="s">
        <v>1298</v>
      </c>
      <c r="C160" s="17" t="str">
        <f t="shared" si="2"/>
        <v>LINHA MOTOR</v>
      </c>
    </row>
    <row r="161" spans="1:3" x14ac:dyDescent="0.3">
      <c r="A161" s="17" t="s">
        <v>1187</v>
      </c>
      <c r="B161" s="17" t="s">
        <v>1298</v>
      </c>
      <c r="C161" s="17" t="str">
        <f t="shared" si="2"/>
        <v>LINHA MOTOR</v>
      </c>
    </row>
    <row r="162" spans="1:3" x14ac:dyDescent="0.3">
      <c r="A162" s="17" t="s">
        <v>592</v>
      </c>
      <c r="B162" s="17" t="s">
        <v>1278</v>
      </c>
      <c r="C162" s="17" t="str">
        <f t="shared" si="2"/>
        <v>ACESSÓRIOS</v>
      </c>
    </row>
    <row r="163" spans="1:3" x14ac:dyDescent="0.3">
      <c r="A163" s="17" t="s">
        <v>759</v>
      </c>
      <c r="B163" s="17" t="s">
        <v>1278</v>
      </c>
      <c r="C163" s="17" t="str">
        <f t="shared" si="2"/>
        <v>ACESSÓRIOS</v>
      </c>
    </row>
    <row r="164" spans="1:3" x14ac:dyDescent="0.3">
      <c r="A164" s="17" t="s">
        <v>615</v>
      </c>
      <c r="B164" s="17" t="s">
        <v>1278</v>
      </c>
      <c r="C164" s="17" t="str">
        <f t="shared" si="2"/>
        <v>ACESSÓRIOS</v>
      </c>
    </row>
    <row r="165" spans="1:3" x14ac:dyDescent="0.3">
      <c r="A165" s="17" t="s">
        <v>763</v>
      </c>
      <c r="B165" s="17" t="s">
        <v>1278</v>
      </c>
      <c r="C165" s="17" t="str">
        <f t="shared" si="2"/>
        <v>ACESSÓRIOS</v>
      </c>
    </row>
    <row r="166" spans="1:3" x14ac:dyDescent="0.3">
      <c r="A166" s="17" t="s">
        <v>534</v>
      </c>
      <c r="B166" s="17" t="s">
        <v>1273</v>
      </c>
      <c r="C166" s="17" t="str">
        <f t="shared" si="2"/>
        <v>ACESSÓRIOS</v>
      </c>
    </row>
    <row r="167" spans="1:3" x14ac:dyDescent="0.3">
      <c r="A167" s="17" t="s">
        <v>680</v>
      </c>
      <c r="B167" s="17" t="s">
        <v>646</v>
      </c>
      <c r="C167" s="17" t="str">
        <f t="shared" si="2"/>
        <v>LINHA MOTOR</v>
      </c>
    </row>
    <row r="168" spans="1:3" x14ac:dyDescent="0.3">
      <c r="A168" s="17" t="s">
        <v>646</v>
      </c>
      <c r="B168" s="17" t="s">
        <v>646</v>
      </c>
      <c r="C168" s="17" t="str">
        <f t="shared" si="2"/>
        <v>LINHA MOTOR</v>
      </c>
    </row>
    <row r="169" spans="1:3" x14ac:dyDescent="0.3">
      <c r="A169" s="17" t="s">
        <v>566</v>
      </c>
      <c r="B169" s="17" t="s">
        <v>646</v>
      </c>
      <c r="C169" s="17" t="str">
        <f t="shared" si="2"/>
        <v>LINHA MOTOR</v>
      </c>
    </row>
    <row r="170" spans="1:3" x14ac:dyDescent="0.3">
      <c r="A170" s="17" t="s">
        <v>568</v>
      </c>
      <c r="B170" s="17" t="s">
        <v>646</v>
      </c>
      <c r="C170" s="17" t="str">
        <f t="shared" si="2"/>
        <v>LINHA MOTOR</v>
      </c>
    </row>
    <row r="171" spans="1:3" x14ac:dyDescent="0.3">
      <c r="A171" s="17" t="s">
        <v>598</v>
      </c>
      <c r="B171" s="17" t="s">
        <v>646</v>
      </c>
      <c r="C171" s="17" t="str">
        <f t="shared" si="2"/>
        <v>LINHA MOTOR</v>
      </c>
    </row>
    <row r="172" spans="1:3" x14ac:dyDescent="0.3">
      <c r="A172" s="17" t="s">
        <v>609</v>
      </c>
      <c r="B172" s="17" t="s">
        <v>646</v>
      </c>
      <c r="C172" s="17" t="str">
        <f t="shared" si="2"/>
        <v>LINHA MOTOR</v>
      </c>
    </row>
    <row r="173" spans="1:3" x14ac:dyDescent="0.3">
      <c r="A173" s="17" t="s">
        <v>579</v>
      </c>
      <c r="B173" s="17" t="s">
        <v>646</v>
      </c>
      <c r="C173" s="17" t="str">
        <f t="shared" si="2"/>
        <v>LINHA MOTOR</v>
      </c>
    </row>
    <row r="174" spans="1:3" x14ac:dyDescent="0.3">
      <c r="A174" s="17" t="s">
        <v>581</v>
      </c>
      <c r="B174" s="17" t="s">
        <v>646</v>
      </c>
      <c r="C174" s="17" t="str">
        <f t="shared" si="2"/>
        <v>LINHA MOTOR</v>
      </c>
    </row>
    <row r="175" spans="1:3" x14ac:dyDescent="0.3">
      <c r="A175" s="17" t="s">
        <v>667</v>
      </c>
      <c r="B175" s="17" t="s">
        <v>646</v>
      </c>
      <c r="C175" s="17" t="str">
        <f t="shared" si="2"/>
        <v>LINHA MOTOR</v>
      </c>
    </row>
    <row r="176" spans="1:3" x14ac:dyDescent="0.3">
      <c r="A176" s="17" t="s">
        <v>593</v>
      </c>
      <c r="B176" s="17" t="s">
        <v>646</v>
      </c>
      <c r="C176" s="17" t="str">
        <f t="shared" si="2"/>
        <v>LINHA MOTOR</v>
      </c>
    </row>
    <row r="177" spans="1:3" x14ac:dyDescent="0.3">
      <c r="A177" s="17" t="s">
        <v>699</v>
      </c>
      <c r="B177" s="17" t="s">
        <v>646</v>
      </c>
      <c r="C177" s="17" t="str">
        <f t="shared" si="2"/>
        <v>LINHA MOTOR</v>
      </c>
    </row>
    <row r="178" spans="1:3" x14ac:dyDescent="0.3">
      <c r="A178" s="17" t="s">
        <v>664</v>
      </c>
      <c r="B178" s="17" t="s">
        <v>646</v>
      </c>
      <c r="C178" s="17" t="str">
        <f t="shared" si="2"/>
        <v>LINHA MOTOR</v>
      </c>
    </row>
    <row r="179" spans="1:3" x14ac:dyDescent="0.3">
      <c r="A179" s="17" t="s">
        <v>532</v>
      </c>
      <c r="B179" s="17" t="s">
        <v>1273</v>
      </c>
      <c r="C179" s="17" t="str">
        <f t="shared" si="2"/>
        <v>ACESSÓRIOS</v>
      </c>
    </row>
    <row r="180" spans="1:3" x14ac:dyDescent="0.3">
      <c r="A180" s="17" t="s">
        <v>1188</v>
      </c>
      <c r="B180" s="17" t="s">
        <v>1277</v>
      </c>
      <c r="C180" s="17" t="str">
        <f t="shared" si="2"/>
        <v>ACESSÓRIOS</v>
      </c>
    </row>
    <row r="181" spans="1:3" x14ac:dyDescent="0.3">
      <c r="A181" s="17" t="s">
        <v>1163</v>
      </c>
      <c r="B181" s="17" t="s">
        <v>1163</v>
      </c>
      <c r="C181" s="17" t="str">
        <f t="shared" si="2"/>
        <v>ACESSÓRIOS</v>
      </c>
    </row>
    <row r="182" spans="1:3" x14ac:dyDescent="0.3">
      <c r="A182" s="17" t="s">
        <v>1215</v>
      </c>
      <c r="B182" s="17" t="s">
        <v>1163</v>
      </c>
      <c r="C182" s="17" t="str">
        <f t="shared" si="2"/>
        <v>ACESSÓRIOS</v>
      </c>
    </row>
    <row r="183" spans="1:3" x14ac:dyDescent="0.3">
      <c r="A183" s="17" t="s">
        <v>747</v>
      </c>
      <c r="B183" s="17" t="s">
        <v>1274</v>
      </c>
      <c r="C183" s="17" t="str">
        <f t="shared" si="2"/>
        <v>ACESSÓRIOS</v>
      </c>
    </row>
    <row r="184" spans="1:3" x14ac:dyDescent="0.3">
      <c r="A184" s="17" t="s">
        <v>510</v>
      </c>
      <c r="B184" s="17" t="s">
        <v>1274</v>
      </c>
      <c r="C184" s="17" t="str">
        <f t="shared" si="2"/>
        <v>ACESSÓRIOS</v>
      </c>
    </row>
    <row r="185" spans="1:3" x14ac:dyDescent="0.3">
      <c r="A185" s="17" t="s">
        <v>508</v>
      </c>
      <c r="B185" s="17" t="s">
        <v>1274</v>
      </c>
      <c r="C185" s="17" t="str">
        <f t="shared" si="2"/>
        <v>ACESSÓRIOS</v>
      </c>
    </row>
    <row r="186" spans="1:3" x14ac:dyDescent="0.3">
      <c r="A186" s="17" t="s">
        <v>550</v>
      </c>
      <c r="B186" s="17" t="s">
        <v>1274</v>
      </c>
      <c r="C186" s="17" t="str">
        <f t="shared" si="2"/>
        <v>ACESSÓRIOS</v>
      </c>
    </row>
    <row r="187" spans="1:3" x14ac:dyDescent="0.3">
      <c r="A187" s="17" t="s">
        <v>578</v>
      </c>
      <c r="B187" s="17" t="s">
        <v>1275</v>
      </c>
      <c r="C187" s="17" t="str">
        <f t="shared" si="2"/>
        <v>ACESSÓRIOS</v>
      </c>
    </row>
    <row r="188" spans="1:3" x14ac:dyDescent="0.3">
      <c r="A188" s="17" t="s">
        <v>603</v>
      </c>
      <c r="B188" s="17" t="s">
        <v>1275</v>
      </c>
      <c r="C188" s="17" t="str">
        <f t="shared" si="2"/>
        <v>ACESSÓRIOS</v>
      </c>
    </row>
    <row r="189" spans="1:3" x14ac:dyDescent="0.3">
      <c r="A189" s="17" t="s">
        <v>628</v>
      </c>
      <c r="B189" s="17" t="s">
        <v>1275</v>
      </c>
      <c r="C189" s="17" t="str">
        <f t="shared" si="2"/>
        <v>ACESSÓRIOS</v>
      </c>
    </row>
    <row r="190" spans="1:3" x14ac:dyDescent="0.3">
      <c r="A190" s="17" t="s">
        <v>761</v>
      </c>
      <c r="B190" s="17" t="s">
        <v>1275</v>
      </c>
      <c r="C190" s="17" t="str">
        <f t="shared" si="2"/>
        <v>ACESSÓRIOS</v>
      </c>
    </row>
    <row r="191" spans="1:3" x14ac:dyDescent="0.3">
      <c r="A191" s="17" t="s">
        <v>560</v>
      </c>
      <c r="B191" s="17" t="s">
        <v>1276</v>
      </c>
      <c r="C191" s="17" t="str">
        <f t="shared" si="2"/>
        <v>ACESSÓRIOS</v>
      </c>
    </row>
    <row r="192" spans="1:3" x14ac:dyDescent="0.3">
      <c r="A192" s="23" t="s">
        <v>1326</v>
      </c>
      <c r="B192" s="24" t="s">
        <v>1327</v>
      </c>
      <c r="C192" s="24" t="str">
        <f t="shared" si="2"/>
        <v>MAQUINÁRIO</v>
      </c>
    </row>
    <row r="193" spans="1:3" x14ac:dyDescent="0.3">
      <c r="A193" s="23" t="s">
        <v>1319</v>
      </c>
      <c r="B193" s="24" t="s">
        <v>1280</v>
      </c>
      <c r="C193" s="24" t="str">
        <f t="shared" si="2"/>
        <v>ACESSÓRIOS</v>
      </c>
    </row>
    <row r="194" spans="1:3" x14ac:dyDescent="0.3">
      <c r="A194" s="23" t="s">
        <v>1323</v>
      </c>
      <c r="B194" s="24" t="s">
        <v>1269</v>
      </c>
      <c r="C194" s="24" t="str">
        <f t="shared" si="2"/>
        <v>LINHA MOTOR</v>
      </c>
    </row>
    <row r="195" spans="1:3" x14ac:dyDescent="0.3">
      <c r="A195" s="23" t="s">
        <v>1324</v>
      </c>
      <c r="B195" s="24" t="s">
        <v>1328</v>
      </c>
      <c r="C195" s="24" t="str">
        <f t="shared" si="2"/>
        <v>ACESSÓRIOS</v>
      </c>
    </row>
    <row r="196" spans="1:3" x14ac:dyDescent="0.3">
      <c r="A196" s="23" t="s">
        <v>1325</v>
      </c>
      <c r="B196" s="24" t="s">
        <v>1292</v>
      </c>
      <c r="C196" s="24" t="str">
        <f t="shared" si="2"/>
        <v>MÃO DE OBRA</v>
      </c>
    </row>
    <row r="197" spans="1:3" x14ac:dyDescent="0.3">
      <c r="A197" s="23" t="s">
        <v>1321</v>
      </c>
      <c r="B197" s="24" t="s">
        <v>1275</v>
      </c>
      <c r="C197" s="24" t="str">
        <f t="shared" si="2"/>
        <v>ACESSÓRIOS</v>
      </c>
    </row>
    <row r="198" spans="1:3" x14ac:dyDescent="0.3">
      <c r="A198" s="23" t="s">
        <v>1320</v>
      </c>
      <c r="B198" s="24" t="s">
        <v>1287</v>
      </c>
      <c r="C198" s="24" t="str">
        <f t="shared" si="2"/>
        <v>OUTROS</v>
      </c>
    </row>
    <row r="199" spans="1:3" x14ac:dyDescent="0.3">
      <c r="A199" s="23" t="s">
        <v>1322</v>
      </c>
      <c r="B199" s="24" t="s">
        <v>1271</v>
      </c>
      <c r="C199" s="24" t="str">
        <f t="shared" si="2"/>
        <v>LINHA MOTOR</v>
      </c>
    </row>
    <row r="200" spans="1:3" x14ac:dyDescent="0.3">
      <c r="A200" s="23" t="s">
        <v>1336</v>
      </c>
      <c r="B200" s="24" t="s">
        <v>558</v>
      </c>
      <c r="C200" s="24" t="str">
        <f t="shared" si="2"/>
        <v>LINHA MOTOR</v>
      </c>
    </row>
    <row r="201" spans="1:3" x14ac:dyDescent="0.3">
      <c r="A201" s="23" t="s">
        <v>1338</v>
      </c>
      <c r="B201" t="s">
        <v>1287</v>
      </c>
      <c r="C201" s="24" t="str">
        <f t="shared" si="2"/>
        <v>OUTROS</v>
      </c>
    </row>
    <row r="202" spans="1:3" x14ac:dyDescent="0.3">
      <c r="A202" s="23" t="s">
        <v>1340</v>
      </c>
      <c r="B202" t="s">
        <v>1344</v>
      </c>
      <c r="C202" s="24" t="str">
        <f t="shared" ref="C202:C210" si="3">VLOOKUP(B202,F:G,2,0)</f>
        <v>MAQUINÁRIO</v>
      </c>
    </row>
    <row r="203" spans="1:3" x14ac:dyDescent="0.3">
      <c r="A203" s="23" t="s">
        <v>1342</v>
      </c>
      <c r="B203" t="s">
        <v>1343</v>
      </c>
      <c r="C203" s="24" t="str">
        <f t="shared" si="3"/>
        <v>LINHA MOTOR</v>
      </c>
    </row>
    <row r="204" spans="1:3" x14ac:dyDescent="0.3">
      <c r="A204" s="23" t="s">
        <v>1345</v>
      </c>
      <c r="B204" s="24" t="s">
        <v>558</v>
      </c>
      <c r="C204" s="24" t="str">
        <f t="shared" si="3"/>
        <v>LINHA MOTOR</v>
      </c>
    </row>
    <row r="205" spans="1:3" x14ac:dyDescent="0.3">
      <c r="A205" s="23" t="s">
        <v>1346</v>
      </c>
      <c r="B205" s="28" t="s">
        <v>558</v>
      </c>
      <c r="C205" s="24" t="str">
        <f t="shared" si="3"/>
        <v>LINHA MOTOR</v>
      </c>
    </row>
    <row r="206" spans="1:3" x14ac:dyDescent="0.3">
      <c r="A206" s="23" t="s">
        <v>1347</v>
      </c>
      <c r="B206" t="s">
        <v>1287</v>
      </c>
      <c r="C206" s="24" t="str">
        <f t="shared" si="3"/>
        <v>OUTROS</v>
      </c>
    </row>
    <row r="207" spans="1:3" x14ac:dyDescent="0.3">
      <c r="A207" s="23" t="s">
        <v>1348</v>
      </c>
      <c r="B207" t="s">
        <v>1287</v>
      </c>
      <c r="C207" s="24" t="str">
        <f t="shared" si="3"/>
        <v>OUTROS</v>
      </c>
    </row>
    <row r="208" spans="1:3" x14ac:dyDescent="0.3">
      <c r="A208" s="23" t="s">
        <v>1349</v>
      </c>
      <c r="B208" s="17" t="s">
        <v>1271</v>
      </c>
      <c r="C208" s="24" t="str">
        <f t="shared" si="3"/>
        <v>LINHA MOTOR</v>
      </c>
    </row>
    <row r="209" spans="1:3" x14ac:dyDescent="0.3">
      <c r="A209" s="23" t="s">
        <v>1350</v>
      </c>
      <c r="B209" t="s">
        <v>1289</v>
      </c>
      <c r="C209" s="24" t="str">
        <f t="shared" si="3"/>
        <v>OUTROS</v>
      </c>
    </row>
    <row r="210" spans="1:3" x14ac:dyDescent="0.3">
      <c r="A210" s="23" t="s">
        <v>1351</v>
      </c>
      <c r="B210" t="s">
        <v>1280</v>
      </c>
      <c r="C210" s="24" t="str">
        <f t="shared" si="3"/>
        <v>ACESSÓRIOS</v>
      </c>
    </row>
  </sheetData>
  <autoFilter ref="A1:G203" xr:uid="{D8B9063F-1502-4477-A141-FC3C84ED94F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RELATÓRIO DE VENDAS</vt:lpstr>
      <vt:lpstr>BASE DE PRODUTOS</vt:lpstr>
      <vt:lpstr>BASE DE CLIENTES</vt:lpstr>
      <vt:lpstr>LINHA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 da Costa Freire Carvalho</cp:lastModifiedBy>
  <dcterms:created xsi:type="dcterms:W3CDTF">2026-02-05T11:55:54Z</dcterms:created>
  <dcterms:modified xsi:type="dcterms:W3CDTF">2026-10-02T13:23:51Z</dcterms:modified>
</cp:coreProperties>
</file>